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c5ee6e56cadc5e6/Documentos/00 - Proyectos/Proyecto BTR 1.0/"/>
    </mc:Choice>
  </mc:AlternateContent>
  <xr:revisionPtr revIDLastSave="26" documentId="8_{CB5BE14B-0387-4106-B3C9-1ADB82EEF5C9}" xr6:coauthVersionLast="47" xr6:coauthVersionMax="47" xr10:uidLastSave="{359710F9-B914-4A59-8463-1DEF6D4C7040}"/>
  <bookViews>
    <workbookView xWindow="-110" yWindow="-110" windowWidth="19420" windowHeight="10300" tabRatio="764" activeTab="2" xr2:uid="{00000000-000D-0000-FFFF-FFFF00000000}"/>
  </bookViews>
  <sheets>
    <sheet name="INFO" sheetId="44" r:id="rId1"/>
    <sheet name="PCG-PTG" sheetId="43" r:id="rId2"/>
    <sheet name="Resumen" sheetId="129" r:id="rId3"/>
    <sheet name="1990" sheetId="21" state="hidden" r:id="rId4"/>
    <sheet name="1991" sheetId="87" state="hidden" r:id="rId5"/>
    <sheet name="1992" sheetId="88" state="hidden" r:id="rId6"/>
    <sheet name="1993" sheetId="89" state="hidden" r:id="rId7"/>
    <sheet name="1994" sheetId="90" state="hidden" r:id="rId8"/>
    <sheet name="1995" sheetId="91" state="hidden" r:id="rId9"/>
    <sheet name="1996" sheetId="92" state="hidden" r:id="rId10"/>
    <sheet name="1997" sheetId="93" state="hidden" r:id="rId11"/>
    <sheet name="1998" sheetId="94" state="hidden" r:id="rId12"/>
    <sheet name="1999" sheetId="95" state="hidden" r:id="rId13"/>
    <sheet name="2000" sheetId="96" r:id="rId14"/>
    <sheet name="2001" sheetId="97" r:id="rId15"/>
    <sheet name="2002" sheetId="98" r:id="rId16"/>
    <sheet name="2003" sheetId="99" r:id="rId17"/>
    <sheet name="2004" sheetId="100" r:id="rId18"/>
    <sheet name="2005" sheetId="136" r:id="rId19"/>
    <sheet name="2006" sheetId="102" r:id="rId20"/>
    <sheet name="2007" sheetId="103" r:id="rId21"/>
    <sheet name="2008" sheetId="104" r:id="rId22"/>
    <sheet name="2009" sheetId="105" r:id="rId23"/>
    <sheet name="2010" sheetId="106" r:id="rId24"/>
    <sheet name="2011" sheetId="107" r:id="rId25"/>
    <sheet name="2012" sheetId="108" r:id="rId26"/>
    <sheet name="2013" sheetId="109" r:id="rId27"/>
    <sheet name="2014" sheetId="110" r:id="rId28"/>
    <sheet name="2015" sheetId="111" r:id="rId29"/>
    <sheet name="2016" sheetId="112" r:id="rId30"/>
    <sheet name="2017" sheetId="113" r:id="rId31"/>
    <sheet name="2018" sheetId="114" r:id="rId32"/>
    <sheet name="2019" sheetId="132" r:id="rId33"/>
    <sheet name="2020" sheetId="134" r:id="rId34"/>
    <sheet name="2021" sheetId="135" r:id="rId35"/>
    <sheet name="CO2eq" sheetId="117" r:id="rId36"/>
    <sheet name="CO2" sheetId="118" r:id="rId37"/>
    <sheet name="CH4" sheetId="119" r:id="rId38"/>
    <sheet name="N2O" sheetId="120" r:id="rId39"/>
    <sheet name="HFC" sheetId="121" r:id="rId40"/>
    <sheet name="PFC" sheetId="122" r:id="rId41"/>
    <sheet name="SF6" sheetId="123" r:id="rId42"/>
    <sheet name="NF3" sheetId="124" r:id="rId43"/>
    <sheet name="NOx" sheetId="125" r:id="rId44"/>
    <sheet name="CO" sheetId="126" r:id="rId45"/>
    <sheet name="SO2" sheetId="128" r:id="rId46"/>
    <sheet name="COVDM" sheetId="12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Chequeo">[1]LISTA!$A$2:$A$3</definedName>
    <definedName name="Estatus" localSheetId="18">[1]LISTA!#REF!</definedName>
    <definedName name="Estatus" localSheetId="33">[1]LISTA!#REF!</definedName>
    <definedName name="Estatus" localSheetId="34">[1]LISTA!#REF!</definedName>
    <definedName name="Estatus">[1]LISTA!#REF!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295" i="117" l="1"/>
  <c r="AP21" i="117"/>
  <c r="AO295" i="117"/>
  <c r="AO21" i="117"/>
  <c r="AJ309" i="121"/>
  <c r="AJ308" i="121"/>
  <c r="AJ307" i="121"/>
  <c r="AJ309" i="122"/>
  <c r="AJ308" i="122"/>
  <c r="AJ307" i="122"/>
  <c r="AJ306" i="122"/>
  <c r="AJ309" i="123"/>
  <c r="AJ308" i="123"/>
  <c r="AJ307" i="123"/>
  <c r="AJ305" i="121"/>
  <c r="AJ305" i="122"/>
  <c r="AJ305" i="123"/>
  <c r="AJ299" i="119"/>
  <c r="AJ299" i="120"/>
  <c r="AJ299" i="121"/>
  <c r="AJ299" i="122"/>
  <c r="AJ299" i="123"/>
  <c r="AJ259" i="118"/>
  <c r="AJ260" i="118"/>
  <c r="AJ264" i="118"/>
  <c r="AJ265" i="118"/>
  <c r="AJ266" i="118"/>
  <c r="AJ267" i="118"/>
  <c r="AJ268" i="118"/>
  <c r="AJ269" i="118"/>
  <c r="AJ285" i="118"/>
  <c r="AJ287" i="118"/>
  <c r="AJ289" i="118"/>
  <c r="AJ290" i="118"/>
  <c r="AJ298" i="118"/>
  <c r="AJ253" i="119"/>
  <c r="AJ255" i="119"/>
  <c r="AJ259" i="119"/>
  <c r="AJ260" i="119"/>
  <c r="AJ267" i="119"/>
  <c r="AJ270" i="119"/>
  <c r="AJ271" i="119"/>
  <c r="AJ272" i="119"/>
  <c r="AJ281" i="119"/>
  <c r="AJ289" i="119"/>
  <c r="AJ290" i="119"/>
  <c r="AJ295" i="119"/>
  <c r="AJ296" i="119"/>
  <c r="AJ297" i="119"/>
  <c r="AJ298" i="119"/>
  <c r="AJ253" i="120"/>
  <c r="AJ255" i="120"/>
  <c r="AJ259" i="120"/>
  <c r="AJ260" i="120"/>
  <c r="AJ264" i="120"/>
  <c r="AJ266" i="120"/>
  <c r="AJ270" i="120"/>
  <c r="AJ271" i="120"/>
  <c r="AJ272" i="120"/>
  <c r="AJ281" i="120"/>
  <c r="AJ284" i="120"/>
  <c r="AJ289" i="120"/>
  <c r="AJ290" i="120"/>
  <c r="AJ295" i="120"/>
  <c r="AJ296" i="120"/>
  <c r="AJ297" i="120"/>
  <c r="AJ246" i="121"/>
  <c r="AJ247" i="121"/>
  <c r="AJ248" i="121"/>
  <c r="AJ249" i="121"/>
  <c r="AJ250" i="121"/>
  <c r="AJ251" i="121"/>
  <c r="AJ252" i="121"/>
  <c r="AJ253" i="121"/>
  <c r="AJ255" i="121"/>
  <c r="AJ258" i="121"/>
  <c r="AJ263" i="121"/>
  <c r="AJ264" i="121"/>
  <c r="AJ265" i="121"/>
  <c r="AJ266" i="121"/>
  <c r="AJ267" i="121"/>
  <c r="AJ268" i="121"/>
  <c r="AJ269" i="121"/>
  <c r="AJ270" i="121"/>
  <c r="AJ271" i="121"/>
  <c r="AJ272" i="121"/>
  <c r="AJ273" i="121"/>
  <c r="AJ274" i="121"/>
  <c r="AJ275" i="121"/>
  <c r="AJ276" i="121"/>
  <c r="AJ277" i="121"/>
  <c r="AJ278" i="121"/>
  <c r="AJ279" i="121"/>
  <c r="AJ280" i="121"/>
  <c r="AJ281" i="121"/>
  <c r="AJ282" i="121"/>
  <c r="AJ283" i="121"/>
  <c r="AJ284" i="121"/>
  <c r="AJ285" i="121"/>
  <c r="AJ286" i="121"/>
  <c r="AJ287" i="121"/>
  <c r="AJ288" i="121"/>
  <c r="AJ289" i="121"/>
  <c r="AJ290" i="121"/>
  <c r="AJ291" i="121"/>
  <c r="AJ292" i="121"/>
  <c r="AJ293" i="121"/>
  <c r="AJ294" i="121"/>
  <c r="AJ295" i="121"/>
  <c r="AJ296" i="121"/>
  <c r="AJ297" i="121"/>
  <c r="AJ298" i="121"/>
  <c r="AJ246" i="122"/>
  <c r="AJ247" i="122"/>
  <c r="AJ248" i="122"/>
  <c r="AJ249" i="122"/>
  <c r="AJ250" i="122"/>
  <c r="AJ251" i="122"/>
  <c r="AJ252" i="122"/>
  <c r="AJ253" i="122"/>
  <c r="AJ255" i="122"/>
  <c r="AJ258" i="122"/>
  <c r="AJ263" i="122"/>
  <c r="AJ264" i="122"/>
  <c r="AJ265" i="122"/>
  <c r="AJ266" i="122"/>
  <c r="AJ267" i="122"/>
  <c r="AJ268" i="122"/>
  <c r="AJ269" i="122"/>
  <c r="AJ270" i="122"/>
  <c r="AJ271" i="122"/>
  <c r="AJ272" i="122"/>
  <c r="AJ273" i="122"/>
  <c r="AJ274" i="122"/>
  <c r="AJ275" i="122"/>
  <c r="AJ276" i="122"/>
  <c r="AJ277" i="122"/>
  <c r="AJ278" i="122"/>
  <c r="AJ279" i="122"/>
  <c r="AJ280" i="122"/>
  <c r="AJ281" i="122"/>
  <c r="AJ282" i="122"/>
  <c r="AJ283" i="122"/>
  <c r="AJ284" i="122"/>
  <c r="AJ285" i="122"/>
  <c r="AJ286" i="122"/>
  <c r="AJ287" i="122"/>
  <c r="AJ288" i="122"/>
  <c r="AJ289" i="122"/>
  <c r="AJ290" i="122"/>
  <c r="AJ291" i="122"/>
  <c r="AJ292" i="122"/>
  <c r="AJ293" i="122"/>
  <c r="AJ294" i="122"/>
  <c r="AJ295" i="122"/>
  <c r="AJ296" i="122"/>
  <c r="AJ297" i="122"/>
  <c r="AJ298" i="122"/>
  <c r="AJ246" i="123"/>
  <c r="AJ247" i="123"/>
  <c r="AJ248" i="123"/>
  <c r="AJ249" i="123"/>
  <c r="AJ250" i="123"/>
  <c r="AJ251" i="123"/>
  <c r="AJ252" i="123"/>
  <c r="AJ253" i="123"/>
  <c r="AJ255" i="123"/>
  <c r="AJ258" i="123"/>
  <c r="AJ263" i="123"/>
  <c r="AJ264" i="123"/>
  <c r="AJ265" i="123"/>
  <c r="AJ266" i="123"/>
  <c r="AJ267" i="123"/>
  <c r="AJ268" i="123"/>
  <c r="AJ269" i="123"/>
  <c r="AJ270" i="123"/>
  <c r="AJ271" i="123"/>
  <c r="AJ272" i="123"/>
  <c r="AJ273" i="123"/>
  <c r="AJ274" i="123"/>
  <c r="AJ275" i="123"/>
  <c r="AJ276" i="123"/>
  <c r="AJ277" i="123"/>
  <c r="AJ278" i="123"/>
  <c r="AJ279" i="123"/>
  <c r="AJ280" i="123"/>
  <c r="AJ281" i="123"/>
  <c r="AJ282" i="123"/>
  <c r="AJ283" i="123"/>
  <c r="AJ284" i="123"/>
  <c r="AJ285" i="123"/>
  <c r="AJ286" i="123"/>
  <c r="AJ287" i="123"/>
  <c r="AJ288" i="123"/>
  <c r="AJ289" i="123"/>
  <c r="AJ290" i="123"/>
  <c r="AJ291" i="123"/>
  <c r="AJ292" i="123"/>
  <c r="AJ293" i="123"/>
  <c r="AJ294" i="123"/>
  <c r="AJ295" i="123"/>
  <c r="AJ296" i="123"/>
  <c r="AJ297" i="123"/>
  <c r="AJ298" i="123"/>
  <c r="AJ289" i="117"/>
  <c r="AJ290" i="117"/>
  <c r="AJ245" i="121"/>
  <c r="AJ245" i="122"/>
  <c r="AJ245" i="123"/>
  <c r="AJ244" i="121"/>
  <c r="AJ244" i="122"/>
  <c r="AJ244" i="123"/>
  <c r="AJ243" i="121"/>
  <c r="AJ243" i="122"/>
  <c r="AJ243" i="123"/>
  <c r="AJ225" i="117"/>
  <c r="AJ226" i="117"/>
  <c r="AJ55" i="118"/>
  <c r="AJ62" i="118"/>
  <c r="AJ76" i="118"/>
  <c r="AJ77" i="118"/>
  <c r="AJ78" i="118"/>
  <c r="AJ79" i="118"/>
  <c r="AJ80" i="118"/>
  <c r="AJ81" i="118"/>
  <c r="AJ82" i="118"/>
  <c r="AJ83" i="118"/>
  <c r="AJ84" i="118"/>
  <c r="AJ85" i="118"/>
  <c r="AJ86" i="118"/>
  <c r="AJ87" i="118"/>
  <c r="AJ88" i="118"/>
  <c r="AJ90" i="118"/>
  <c r="AJ91" i="118"/>
  <c r="AJ92" i="118"/>
  <c r="AJ96" i="118"/>
  <c r="AJ97" i="118"/>
  <c r="AJ98" i="118"/>
  <c r="AJ99" i="118"/>
  <c r="AJ100" i="118"/>
  <c r="AJ101" i="118"/>
  <c r="AJ102" i="118"/>
  <c r="AJ103" i="118"/>
  <c r="AJ104" i="118"/>
  <c r="AJ105" i="118"/>
  <c r="AJ106" i="118"/>
  <c r="AJ107" i="118"/>
  <c r="AJ108" i="118"/>
  <c r="AJ109" i="118"/>
  <c r="AJ110" i="118"/>
  <c r="AJ111" i="118"/>
  <c r="AJ112" i="118"/>
  <c r="AJ113" i="118"/>
  <c r="AJ114" i="118"/>
  <c r="AJ115" i="118"/>
  <c r="AJ116" i="118"/>
  <c r="AJ117" i="118"/>
  <c r="AJ118" i="118"/>
  <c r="AJ119" i="118"/>
  <c r="AJ120" i="118"/>
  <c r="AJ121" i="118"/>
  <c r="AJ122" i="118"/>
  <c r="AJ123" i="118"/>
  <c r="AJ124" i="118"/>
  <c r="AJ125" i="118"/>
  <c r="AJ126" i="118"/>
  <c r="AJ127" i="118"/>
  <c r="AJ128" i="118"/>
  <c r="AJ129" i="118"/>
  <c r="AJ130" i="118"/>
  <c r="AJ131" i="118"/>
  <c r="AJ132" i="118"/>
  <c r="AJ133" i="118"/>
  <c r="AJ134" i="118"/>
  <c r="AJ135" i="118"/>
  <c r="AJ136" i="118"/>
  <c r="AJ137" i="118"/>
  <c r="AJ138" i="118"/>
  <c r="AJ139" i="118"/>
  <c r="AJ140" i="118"/>
  <c r="AJ141" i="118"/>
  <c r="AJ142" i="118"/>
  <c r="AJ143" i="118"/>
  <c r="AJ144" i="118"/>
  <c r="AJ145" i="118"/>
  <c r="AJ146" i="118"/>
  <c r="AJ147" i="118"/>
  <c r="AJ148" i="118"/>
  <c r="AJ149" i="118"/>
  <c r="AJ150" i="118"/>
  <c r="AJ208" i="118"/>
  <c r="AJ214" i="118"/>
  <c r="AJ215" i="118"/>
  <c r="AJ216" i="118"/>
  <c r="AJ220" i="118"/>
  <c r="AJ221" i="118"/>
  <c r="AJ222" i="118"/>
  <c r="AJ223" i="118"/>
  <c r="AJ225" i="118"/>
  <c r="AJ226" i="118"/>
  <c r="AJ236" i="118"/>
  <c r="AJ39" i="120"/>
  <c r="AJ42" i="120"/>
  <c r="AJ43" i="120"/>
  <c r="AJ44" i="120"/>
  <c r="AJ45" i="120"/>
  <c r="AJ47" i="120"/>
  <c r="AJ48" i="120"/>
  <c r="AJ49" i="120"/>
  <c r="AJ50" i="120"/>
  <c r="AJ51" i="120"/>
  <c r="AJ52" i="120"/>
  <c r="AJ58" i="120"/>
  <c r="AJ59" i="120"/>
  <c r="AJ60" i="120"/>
  <c r="AJ61" i="120"/>
  <c r="AJ62" i="120"/>
  <c r="AJ65" i="120"/>
  <c r="AJ66" i="120"/>
  <c r="AJ67" i="120"/>
  <c r="AJ68" i="120"/>
  <c r="AJ69" i="120"/>
  <c r="AJ70" i="120"/>
  <c r="AJ76" i="120"/>
  <c r="AJ77" i="120"/>
  <c r="AJ78" i="120"/>
  <c r="AJ79" i="120"/>
  <c r="AJ80" i="120"/>
  <c r="AJ81" i="120"/>
  <c r="AJ82" i="120"/>
  <c r="AJ83" i="120"/>
  <c r="AJ84" i="120"/>
  <c r="AJ85" i="120"/>
  <c r="AJ86" i="120"/>
  <c r="AJ87" i="120"/>
  <c r="AJ88" i="120"/>
  <c r="AJ90" i="120"/>
  <c r="AJ91" i="120"/>
  <c r="AJ96" i="120"/>
  <c r="AJ97" i="120"/>
  <c r="AJ98" i="120"/>
  <c r="AJ99" i="120"/>
  <c r="AJ100" i="120"/>
  <c r="AJ101" i="120"/>
  <c r="AJ102" i="120"/>
  <c r="AJ103" i="120"/>
  <c r="AJ104" i="120"/>
  <c r="AJ105" i="120"/>
  <c r="AJ106" i="120"/>
  <c r="AJ107" i="120"/>
  <c r="AJ108" i="120"/>
  <c r="AJ109" i="120"/>
  <c r="AJ110" i="120"/>
  <c r="AJ127" i="120"/>
  <c r="AJ128" i="120"/>
  <c r="AJ129" i="120"/>
  <c r="AJ130" i="120"/>
  <c r="AJ131" i="120"/>
  <c r="AJ151" i="120"/>
  <c r="AJ152" i="120"/>
  <c r="AJ153" i="120"/>
  <c r="AJ154" i="120"/>
  <c r="AJ155" i="120"/>
  <c r="AJ206" i="120"/>
  <c r="AJ208" i="120"/>
  <c r="AJ210" i="120"/>
  <c r="AJ211" i="120"/>
  <c r="AJ212" i="120"/>
  <c r="AJ213" i="120"/>
  <c r="AJ225" i="120"/>
  <c r="AJ226" i="120"/>
  <c r="AJ231" i="120"/>
  <c r="AJ232" i="120"/>
  <c r="AJ233" i="120"/>
  <c r="AJ234" i="120"/>
  <c r="AJ235" i="120"/>
  <c r="AJ237" i="120"/>
  <c r="AJ5" i="121"/>
  <c r="AJ6" i="121"/>
  <c r="AJ7" i="121"/>
  <c r="AJ8" i="121"/>
  <c r="AJ9" i="121"/>
  <c r="AJ10" i="121"/>
  <c r="AJ11" i="121"/>
  <c r="AJ12" i="121"/>
  <c r="AJ13" i="121"/>
  <c r="AJ14" i="121"/>
  <c r="AJ15" i="121"/>
  <c r="AJ16" i="121"/>
  <c r="AJ17" i="121"/>
  <c r="AJ18" i="121"/>
  <c r="AJ19" i="121"/>
  <c r="AJ20" i="121"/>
  <c r="AJ21" i="121"/>
  <c r="AJ22" i="121"/>
  <c r="AJ23" i="121"/>
  <c r="AJ24" i="121"/>
  <c r="AJ25" i="121"/>
  <c r="AJ26" i="121"/>
  <c r="AJ27" i="121"/>
  <c r="AJ28" i="121"/>
  <c r="AJ29" i="121"/>
  <c r="AJ30" i="121"/>
  <c r="AJ31" i="121"/>
  <c r="AJ32" i="121"/>
  <c r="AJ33" i="121"/>
  <c r="AJ34" i="121"/>
  <c r="AJ35" i="121"/>
  <c r="AJ36" i="121"/>
  <c r="AJ37" i="121"/>
  <c r="AJ38" i="121"/>
  <c r="AJ39" i="121"/>
  <c r="AJ40" i="121"/>
  <c r="AJ41" i="121"/>
  <c r="AJ42" i="121"/>
  <c r="AJ43" i="121"/>
  <c r="AJ44" i="121"/>
  <c r="AJ45" i="121"/>
  <c r="AJ47" i="121"/>
  <c r="AJ48" i="121"/>
  <c r="AJ49" i="121"/>
  <c r="AJ50" i="121"/>
  <c r="AJ51" i="121"/>
  <c r="AJ52" i="121"/>
  <c r="AJ54" i="121"/>
  <c r="AJ55" i="121"/>
  <c r="AJ56" i="121"/>
  <c r="AJ57" i="121"/>
  <c r="AJ58" i="121"/>
  <c r="AJ59" i="121"/>
  <c r="AJ60" i="121"/>
  <c r="AJ61" i="121"/>
  <c r="AJ63" i="121"/>
  <c r="AJ65" i="121"/>
  <c r="AJ66" i="121"/>
  <c r="AJ67" i="121"/>
  <c r="AJ69" i="121"/>
  <c r="AJ70" i="121"/>
  <c r="AJ72" i="121"/>
  <c r="AJ73" i="121"/>
  <c r="AJ74" i="121"/>
  <c r="AJ75" i="121"/>
  <c r="AJ91" i="121"/>
  <c r="AJ92" i="121"/>
  <c r="AJ95" i="121"/>
  <c r="AJ96" i="121"/>
  <c r="AJ97" i="121"/>
  <c r="AJ98" i="121"/>
  <c r="AJ99" i="121"/>
  <c r="AJ100" i="121"/>
  <c r="AJ101" i="121"/>
  <c r="AJ102" i="121"/>
  <c r="AJ103" i="121"/>
  <c r="AJ104" i="121"/>
  <c r="AJ105" i="121"/>
  <c r="AJ106" i="121"/>
  <c r="AJ107" i="121"/>
  <c r="AJ108" i="121"/>
  <c r="AJ109" i="121"/>
  <c r="AJ110" i="121"/>
  <c r="AJ111" i="121"/>
  <c r="AJ112" i="121"/>
  <c r="AJ113" i="121"/>
  <c r="AJ114" i="121"/>
  <c r="AJ115" i="121"/>
  <c r="AJ116" i="121"/>
  <c r="AJ117" i="121"/>
  <c r="AJ118" i="121"/>
  <c r="AJ119" i="121"/>
  <c r="AJ120" i="121"/>
  <c r="AJ121" i="121"/>
  <c r="AJ122" i="121"/>
  <c r="AJ123" i="121"/>
  <c r="AJ124" i="121"/>
  <c r="AJ125" i="121"/>
  <c r="AJ126" i="121"/>
  <c r="AJ127" i="121"/>
  <c r="AJ128" i="121"/>
  <c r="AJ129" i="121"/>
  <c r="AJ130" i="121"/>
  <c r="AJ131" i="121"/>
  <c r="AJ132" i="121"/>
  <c r="AJ133" i="121"/>
  <c r="AJ134" i="121"/>
  <c r="AJ135" i="121"/>
  <c r="AJ136" i="121"/>
  <c r="AJ137" i="121"/>
  <c r="AJ138" i="121"/>
  <c r="AJ139" i="121"/>
  <c r="AJ140" i="121"/>
  <c r="AJ141" i="121"/>
  <c r="AJ142" i="121"/>
  <c r="AJ143" i="121"/>
  <c r="AJ144" i="121"/>
  <c r="AJ145" i="121"/>
  <c r="AJ146" i="121"/>
  <c r="AJ147" i="121"/>
  <c r="AJ148" i="121"/>
  <c r="AJ149" i="121"/>
  <c r="AJ150" i="121"/>
  <c r="AJ151" i="121"/>
  <c r="AJ152" i="121"/>
  <c r="AJ153" i="121"/>
  <c r="AJ154" i="121"/>
  <c r="AJ155" i="121"/>
  <c r="AJ156" i="121"/>
  <c r="AJ157" i="121"/>
  <c r="AJ158" i="121"/>
  <c r="AJ159" i="121"/>
  <c r="AJ160" i="121"/>
  <c r="AJ161" i="121"/>
  <c r="AJ162" i="121"/>
  <c r="AJ163" i="121"/>
  <c r="AJ164" i="121"/>
  <c r="AJ165" i="121"/>
  <c r="AJ166" i="121"/>
  <c r="AJ167" i="121"/>
  <c r="AJ168" i="121"/>
  <c r="AJ169" i="121"/>
  <c r="AJ170" i="121"/>
  <c r="AJ171" i="121"/>
  <c r="AJ172" i="121"/>
  <c r="AJ173" i="121"/>
  <c r="AJ174" i="121"/>
  <c r="AJ175" i="121"/>
  <c r="AJ176" i="121"/>
  <c r="AJ177" i="121"/>
  <c r="AJ178" i="121"/>
  <c r="AJ179" i="121"/>
  <c r="AJ180" i="121"/>
  <c r="AJ181" i="121"/>
  <c r="AJ182" i="121"/>
  <c r="AJ183" i="121"/>
  <c r="AJ184" i="121"/>
  <c r="AJ185" i="121"/>
  <c r="AJ186" i="121"/>
  <c r="AJ187" i="121"/>
  <c r="AJ188" i="121"/>
  <c r="AJ189" i="121"/>
  <c r="AJ190" i="121"/>
  <c r="AJ191" i="121"/>
  <c r="AJ192" i="121"/>
  <c r="AJ193" i="121"/>
  <c r="AJ194" i="121"/>
  <c r="AJ195" i="121"/>
  <c r="AJ196" i="121"/>
  <c r="AJ197" i="121"/>
  <c r="AJ198" i="121"/>
  <c r="AJ199" i="121"/>
  <c r="AJ200" i="121"/>
  <c r="AJ201" i="121"/>
  <c r="AJ202" i="121"/>
  <c r="AJ203" i="121"/>
  <c r="AJ204" i="121"/>
  <c r="AJ205" i="121"/>
  <c r="AJ206" i="121"/>
  <c r="AJ207" i="121"/>
  <c r="AJ208" i="121"/>
  <c r="AJ209" i="121"/>
  <c r="AJ210" i="121"/>
  <c r="AJ211" i="121"/>
  <c r="AJ212" i="121"/>
  <c r="AJ213" i="121"/>
  <c r="AJ214" i="121"/>
  <c r="AJ215" i="121"/>
  <c r="AJ216" i="121"/>
  <c r="AJ217" i="121"/>
  <c r="AJ218" i="121"/>
  <c r="AJ219" i="121"/>
  <c r="AJ220" i="121"/>
  <c r="AJ221" i="121"/>
  <c r="AJ222" i="121"/>
  <c r="AJ223" i="121"/>
  <c r="AJ224" i="121"/>
  <c r="AJ225" i="121"/>
  <c r="AJ226" i="121"/>
  <c r="AJ227" i="121"/>
  <c r="AJ228" i="121"/>
  <c r="AJ229" i="121"/>
  <c r="AJ230" i="121"/>
  <c r="AJ231" i="121"/>
  <c r="AJ232" i="121"/>
  <c r="AJ233" i="121"/>
  <c r="AJ234" i="121"/>
  <c r="AJ235" i="121"/>
  <c r="AJ236" i="121"/>
  <c r="AJ237" i="121"/>
  <c r="AJ5" i="122"/>
  <c r="AJ6" i="122"/>
  <c r="AJ7" i="122"/>
  <c r="AJ8" i="122"/>
  <c r="AJ9" i="122"/>
  <c r="AJ10" i="122"/>
  <c r="AJ11" i="122"/>
  <c r="AJ12" i="122"/>
  <c r="AJ13" i="122"/>
  <c r="AJ14" i="122"/>
  <c r="AJ15" i="122"/>
  <c r="AJ16" i="122"/>
  <c r="AJ17" i="122"/>
  <c r="AJ18" i="122"/>
  <c r="AJ19" i="122"/>
  <c r="AJ20" i="122"/>
  <c r="AJ21" i="122"/>
  <c r="AJ22" i="122"/>
  <c r="AJ23" i="122"/>
  <c r="AJ24" i="122"/>
  <c r="AJ25" i="122"/>
  <c r="AJ26" i="122"/>
  <c r="AJ27" i="122"/>
  <c r="AJ28" i="122"/>
  <c r="AJ29" i="122"/>
  <c r="AJ30" i="122"/>
  <c r="AJ31" i="122"/>
  <c r="AJ32" i="122"/>
  <c r="AJ33" i="122"/>
  <c r="AJ34" i="122"/>
  <c r="AJ35" i="122"/>
  <c r="AJ36" i="122"/>
  <c r="AJ37" i="122"/>
  <c r="AJ38" i="122"/>
  <c r="AJ39" i="122"/>
  <c r="AJ40" i="122"/>
  <c r="AJ41" i="122"/>
  <c r="AJ42" i="122"/>
  <c r="AJ43" i="122"/>
  <c r="AJ44" i="122"/>
  <c r="AJ45" i="122"/>
  <c r="AJ47" i="122"/>
  <c r="AJ48" i="122"/>
  <c r="AJ49" i="122"/>
  <c r="AJ50" i="122"/>
  <c r="AJ51" i="122"/>
  <c r="AJ52" i="122"/>
  <c r="AJ54" i="122"/>
  <c r="AJ55" i="122"/>
  <c r="AJ56" i="122"/>
  <c r="AJ57" i="122"/>
  <c r="AJ58" i="122"/>
  <c r="AJ59" i="122"/>
  <c r="AJ60" i="122"/>
  <c r="AJ61" i="122"/>
  <c r="AJ63" i="122"/>
  <c r="AJ65" i="122"/>
  <c r="AJ66" i="122"/>
  <c r="AJ69" i="122"/>
  <c r="AJ70" i="122"/>
  <c r="AJ72" i="122"/>
  <c r="AJ73" i="122"/>
  <c r="AJ74" i="122"/>
  <c r="AJ75" i="122"/>
  <c r="AJ92" i="122"/>
  <c r="AJ95" i="122"/>
  <c r="AJ96" i="122"/>
  <c r="AJ97" i="122"/>
  <c r="AJ98" i="122"/>
  <c r="AJ99" i="122"/>
  <c r="AJ100" i="122"/>
  <c r="AJ101" i="122"/>
  <c r="AJ102" i="122"/>
  <c r="AJ103" i="122"/>
  <c r="AJ104" i="122"/>
  <c r="AJ105" i="122"/>
  <c r="AJ106" i="122"/>
  <c r="AJ107" i="122"/>
  <c r="AJ108" i="122"/>
  <c r="AJ109" i="122"/>
  <c r="AJ110" i="122"/>
  <c r="AJ111" i="122"/>
  <c r="AJ112" i="122"/>
  <c r="AJ113" i="122"/>
  <c r="AJ114" i="122"/>
  <c r="AJ115" i="122"/>
  <c r="AJ116" i="122"/>
  <c r="AJ117" i="122"/>
  <c r="AJ118" i="122"/>
  <c r="AJ119" i="122"/>
  <c r="AJ120" i="122"/>
  <c r="AJ121" i="122"/>
  <c r="AJ122" i="122"/>
  <c r="AJ123" i="122"/>
  <c r="AJ124" i="122"/>
  <c r="AJ125" i="122"/>
  <c r="AJ126" i="122"/>
  <c r="AJ127" i="122"/>
  <c r="AJ128" i="122"/>
  <c r="AJ129" i="122"/>
  <c r="AJ130" i="122"/>
  <c r="AJ131" i="122"/>
  <c r="AJ132" i="122"/>
  <c r="AJ133" i="122"/>
  <c r="AJ134" i="122"/>
  <c r="AJ135" i="122"/>
  <c r="AJ136" i="122"/>
  <c r="AJ137" i="122"/>
  <c r="AJ138" i="122"/>
  <c r="AJ139" i="122"/>
  <c r="AJ140" i="122"/>
  <c r="AJ141" i="122"/>
  <c r="AJ142" i="122"/>
  <c r="AJ143" i="122"/>
  <c r="AJ144" i="122"/>
  <c r="AJ145" i="122"/>
  <c r="AJ146" i="122"/>
  <c r="AJ147" i="122"/>
  <c r="AJ148" i="122"/>
  <c r="AJ149" i="122"/>
  <c r="AJ150" i="122"/>
  <c r="AJ151" i="122"/>
  <c r="AJ152" i="122"/>
  <c r="AJ153" i="122"/>
  <c r="AJ154" i="122"/>
  <c r="AJ155" i="122"/>
  <c r="AJ156" i="122"/>
  <c r="AJ157" i="122"/>
  <c r="AJ158" i="122"/>
  <c r="AJ159" i="122"/>
  <c r="AJ160" i="122"/>
  <c r="AJ161" i="122"/>
  <c r="AJ162" i="122"/>
  <c r="AJ163" i="122"/>
  <c r="AJ164" i="122"/>
  <c r="AJ165" i="122"/>
  <c r="AJ166" i="122"/>
  <c r="AJ167" i="122"/>
  <c r="AJ168" i="122"/>
  <c r="AJ169" i="122"/>
  <c r="AJ170" i="122"/>
  <c r="AJ171" i="122"/>
  <c r="AJ172" i="122"/>
  <c r="AJ173" i="122"/>
  <c r="AJ174" i="122"/>
  <c r="AJ175" i="122"/>
  <c r="AJ176" i="122"/>
  <c r="AJ177" i="122"/>
  <c r="AJ178" i="122"/>
  <c r="AJ179" i="122"/>
  <c r="AJ180" i="122"/>
  <c r="AJ181" i="122"/>
  <c r="AJ182" i="122"/>
  <c r="AJ183" i="122"/>
  <c r="AJ184" i="122"/>
  <c r="AJ185" i="122"/>
  <c r="AJ186" i="122"/>
  <c r="AJ187" i="122"/>
  <c r="AJ188" i="122"/>
  <c r="AJ189" i="122"/>
  <c r="AJ190" i="122"/>
  <c r="AJ191" i="122"/>
  <c r="AJ192" i="122"/>
  <c r="AJ193" i="122"/>
  <c r="AJ194" i="122"/>
  <c r="AJ195" i="122"/>
  <c r="AJ196" i="122"/>
  <c r="AJ197" i="122"/>
  <c r="AJ198" i="122"/>
  <c r="AJ199" i="122"/>
  <c r="AJ200" i="122"/>
  <c r="AJ201" i="122"/>
  <c r="AJ202" i="122"/>
  <c r="AJ203" i="122"/>
  <c r="AJ204" i="122"/>
  <c r="AJ205" i="122"/>
  <c r="AJ206" i="122"/>
  <c r="AJ207" i="122"/>
  <c r="AJ208" i="122"/>
  <c r="AJ209" i="122"/>
  <c r="AJ210" i="122"/>
  <c r="AJ211" i="122"/>
  <c r="AJ212" i="122"/>
  <c r="AJ213" i="122"/>
  <c r="AJ214" i="122"/>
  <c r="AJ215" i="122"/>
  <c r="AJ216" i="122"/>
  <c r="AJ217" i="122"/>
  <c r="AJ218" i="122"/>
  <c r="AJ219" i="122"/>
  <c r="AJ220" i="122"/>
  <c r="AJ221" i="122"/>
  <c r="AJ222" i="122"/>
  <c r="AJ223" i="122"/>
  <c r="AJ224" i="122"/>
  <c r="AJ225" i="122"/>
  <c r="AJ226" i="122"/>
  <c r="AJ227" i="122"/>
  <c r="AJ228" i="122"/>
  <c r="AJ229" i="122"/>
  <c r="AJ230" i="122"/>
  <c r="AJ231" i="122"/>
  <c r="AJ232" i="122"/>
  <c r="AJ233" i="122"/>
  <c r="AJ234" i="122"/>
  <c r="AJ235" i="122"/>
  <c r="AJ236" i="122"/>
  <c r="AJ237" i="122"/>
  <c r="AJ5" i="123"/>
  <c r="AJ6" i="123"/>
  <c r="AJ7" i="123"/>
  <c r="AJ8" i="123"/>
  <c r="AJ9" i="123"/>
  <c r="AJ10" i="123"/>
  <c r="AJ11" i="123"/>
  <c r="AJ12" i="123"/>
  <c r="AJ13" i="123"/>
  <c r="AJ14" i="123"/>
  <c r="AJ15" i="123"/>
  <c r="AJ16" i="123"/>
  <c r="AJ17" i="123"/>
  <c r="AJ18" i="123"/>
  <c r="AJ19" i="123"/>
  <c r="AJ20" i="123"/>
  <c r="AJ21" i="123"/>
  <c r="AJ22" i="123"/>
  <c r="AJ23" i="123"/>
  <c r="AJ24" i="123"/>
  <c r="AJ25" i="123"/>
  <c r="AJ26" i="123"/>
  <c r="AJ27" i="123"/>
  <c r="AJ28" i="123"/>
  <c r="AJ29" i="123"/>
  <c r="AJ30" i="123"/>
  <c r="AJ31" i="123"/>
  <c r="AJ32" i="123"/>
  <c r="AJ33" i="123"/>
  <c r="AJ34" i="123"/>
  <c r="AJ35" i="123"/>
  <c r="AJ36" i="123"/>
  <c r="AJ37" i="123"/>
  <c r="AJ38" i="123"/>
  <c r="AJ39" i="123"/>
  <c r="AJ40" i="123"/>
  <c r="AJ41" i="123"/>
  <c r="AJ42" i="123"/>
  <c r="AJ43" i="123"/>
  <c r="AJ44" i="123"/>
  <c r="AJ45" i="123"/>
  <c r="AJ47" i="123"/>
  <c r="AJ48" i="123"/>
  <c r="AJ49" i="123"/>
  <c r="AJ50" i="123"/>
  <c r="AJ51" i="123"/>
  <c r="AJ52" i="123"/>
  <c r="AJ54" i="123"/>
  <c r="AJ55" i="123"/>
  <c r="AJ56" i="123"/>
  <c r="AJ57" i="123"/>
  <c r="AJ58" i="123"/>
  <c r="AJ59" i="123"/>
  <c r="AJ60" i="123"/>
  <c r="AJ61" i="123"/>
  <c r="AJ63" i="123"/>
  <c r="AJ65" i="123"/>
  <c r="AJ66" i="123"/>
  <c r="AJ69" i="123"/>
  <c r="AJ70" i="123"/>
  <c r="AJ72" i="123"/>
  <c r="AJ73" i="123"/>
  <c r="AJ74" i="123"/>
  <c r="AJ75" i="123"/>
  <c r="AJ92" i="123"/>
  <c r="AJ95" i="123"/>
  <c r="AJ96" i="123"/>
  <c r="AJ97" i="123"/>
  <c r="AJ98" i="123"/>
  <c r="AJ99" i="123"/>
  <c r="AJ100" i="123"/>
  <c r="AJ101" i="123"/>
  <c r="AJ102" i="123"/>
  <c r="AJ103" i="123"/>
  <c r="AJ104" i="123"/>
  <c r="AJ105" i="123"/>
  <c r="AJ106" i="123"/>
  <c r="AJ107" i="123"/>
  <c r="AJ108" i="123"/>
  <c r="AJ109" i="123"/>
  <c r="AJ110" i="123"/>
  <c r="AJ111" i="123"/>
  <c r="AJ112" i="123"/>
  <c r="AJ113" i="123"/>
  <c r="AJ114" i="123"/>
  <c r="AJ115" i="123"/>
  <c r="AJ116" i="123"/>
  <c r="AJ117" i="123"/>
  <c r="AJ118" i="123"/>
  <c r="AJ119" i="123"/>
  <c r="AJ120" i="123"/>
  <c r="AJ121" i="123"/>
  <c r="AJ122" i="123"/>
  <c r="AJ123" i="123"/>
  <c r="AJ124" i="123"/>
  <c r="AJ125" i="123"/>
  <c r="AJ126" i="123"/>
  <c r="AJ127" i="123"/>
  <c r="AJ128" i="123"/>
  <c r="AJ129" i="123"/>
  <c r="AJ130" i="123"/>
  <c r="AJ131" i="123"/>
  <c r="AJ132" i="123"/>
  <c r="AJ133" i="123"/>
  <c r="AJ134" i="123"/>
  <c r="AJ135" i="123"/>
  <c r="AJ136" i="123"/>
  <c r="AJ137" i="123"/>
  <c r="AJ138" i="123"/>
  <c r="AJ139" i="123"/>
  <c r="AJ140" i="123"/>
  <c r="AJ141" i="123"/>
  <c r="AJ142" i="123"/>
  <c r="AJ143" i="123"/>
  <c r="AJ144" i="123"/>
  <c r="AJ145" i="123"/>
  <c r="AJ146" i="123"/>
  <c r="AJ147" i="123"/>
  <c r="AJ148" i="123"/>
  <c r="AJ149" i="123"/>
  <c r="AJ150" i="123"/>
  <c r="AJ151" i="123"/>
  <c r="AJ152" i="123"/>
  <c r="AJ153" i="123"/>
  <c r="AJ154" i="123"/>
  <c r="AJ155" i="123"/>
  <c r="AJ156" i="123"/>
  <c r="AJ157" i="123"/>
  <c r="AJ158" i="123"/>
  <c r="AJ159" i="123"/>
  <c r="AJ160" i="123"/>
  <c r="AJ161" i="123"/>
  <c r="AJ162" i="123"/>
  <c r="AJ163" i="123"/>
  <c r="AJ164" i="123"/>
  <c r="AJ165" i="123"/>
  <c r="AJ166" i="123"/>
  <c r="AJ167" i="123"/>
  <c r="AJ168" i="123"/>
  <c r="AJ169" i="123"/>
  <c r="AJ170" i="123"/>
  <c r="AJ171" i="123"/>
  <c r="AJ172" i="123"/>
  <c r="AJ173" i="123"/>
  <c r="AJ174" i="123"/>
  <c r="AJ175" i="123"/>
  <c r="AJ176" i="123"/>
  <c r="AJ177" i="123"/>
  <c r="AJ178" i="123"/>
  <c r="AJ179" i="123"/>
  <c r="AJ180" i="123"/>
  <c r="AJ181" i="123"/>
  <c r="AJ182" i="123"/>
  <c r="AJ183" i="123"/>
  <c r="AJ184" i="123"/>
  <c r="AJ185" i="123"/>
  <c r="AJ186" i="123"/>
  <c r="AJ187" i="123"/>
  <c r="AJ188" i="123"/>
  <c r="AJ189" i="123"/>
  <c r="AJ190" i="123"/>
  <c r="AJ191" i="123"/>
  <c r="AJ192" i="123"/>
  <c r="AJ193" i="123"/>
  <c r="AJ194" i="123"/>
  <c r="AJ195" i="123"/>
  <c r="AJ196" i="123"/>
  <c r="AJ197" i="123"/>
  <c r="AJ198" i="123"/>
  <c r="AJ199" i="123"/>
  <c r="AJ200" i="123"/>
  <c r="AJ201" i="123"/>
  <c r="AJ202" i="123"/>
  <c r="AJ203" i="123"/>
  <c r="AJ204" i="123"/>
  <c r="AJ205" i="123"/>
  <c r="AJ206" i="123"/>
  <c r="AJ207" i="123"/>
  <c r="AJ208" i="123"/>
  <c r="AJ209" i="123"/>
  <c r="AJ210" i="123"/>
  <c r="AJ211" i="123"/>
  <c r="AJ212" i="123"/>
  <c r="AJ213" i="123"/>
  <c r="AJ214" i="123"/>
  <c r="AJ215" i="123"/>
  <c r="AJ216" i="123"/>
  <c r="AJ217" i="123"/>
  <c r="AJ218" i="123"/>
  <c r="AJ219" i="123"/>
  <c r="AJ220" i="123"/>
  <c r="AJ221" i="123"/>
  <c r="AJ222" i="123"/>
  <c r="AJ223" i="123"/>
  <c r="AJ224" i="123"/>
  <c r="AJ225" i="123"/>
  <c r="AJ226" i="123"/>
  <c r="AJ227" i="123"/>
  <c r="AJ228" i="123"/>
  <c r="AJ229" i="123"/>
  <c r="AJ230" i="123"/>
  <c r="AJ231" i="123"/>
  <c r="AJ232" i="123"/>
  <c r="AJ233" i="123"/>
  <c r="AJ234" i="123"/>
  <c r="AJ235" i="123"/>
  <c r="AJ236" i="123"/>
  <c r="AJ237" i="123"/>
  <c r="AJ42" i="119"/>
  <c r="AJ43" i="119"/>
  <c r="AJ44" i="119"/>
  <c r="AJ45" i="119"/>
  <c r="AJ47" i="119"/>
  <c r="AJ48" i="119"/>
  <c r="AJ49" i="119"/>
  <c r="AJ50" i="119"/>
  <c r="AJ51" i="119"/>
  <c r="AJ52" i="119"/>
  <c r="AJ55" i="119"/>
  <c r="AJ56" i="119"/>
  <c r="AJ57" i="119"/>
  <c r="AJ59" i="119"/>
  <c r="AJ60" i="119"/>
  <c r="AJ62" i="119"/>
  <c r="AJ67" i="119"/>
  <c r="AJ68" i="119"/>
  <c r="AJ69" i="119"/>
  <c r="AJ70" i="119"/>
  <c r="AJ76" i="119"/>
  <c r="AJ77" i="119"/>
  <c r="AJ78" i="119"/>
  <c r="AJ79" i="119"/>
  <c r="AJ80" i="119"/>
  <c r="AJ81" i="119"/>
  <c r="AJ82" i="119"/>
  <c r="AJ83" i="119"/>
  <c r="AJ84" i="119"/>
  <c r="AJ85" i="119"/>
  <c r="AJ86" i="119"/>
  <c r="AJ87" i="119"/>
  <c r="AJ88" i="119"/>
  <c r="AJ90" i="119"/>
  <c r="AJ91" i="119"/>
  <c r="AJ92" i="119"/>
  <c r="AJ126" i="119"/>
  <c r="AJ132" i="119"/>
  <c r="AJ133" i="119"/>
  <c r="AJ134" i="119"/>
  <c r="AJ135" i="119"/>
  <c r="AJ136" i="119"/>
  <c r="AJ137" i="119"/>
  <c r="AJ138" i="119"/>
  <c r="AJ139" i="119"/>
  <c r="AJ140" i="119"/>
  <c r="AJ141" i="119"/>
  <c r="AJ142" i="119"/>
  <c r="AJ143" i="119"/>
  <c r="AJ151" i="119"/>
  <c r="AJ152" i="119"/>
  <c r="AJ153" i="119"/>
  <c r="AJ154" i="119"/>
  <c r="AJ155" i="119"/>
  <c r="AJ206" i="119"/>
  <c r="AJ208" i="119"/>
  <c r="AJ225" i="119"/>
  <c r="AJ226" i="119"/>
  <c r="AJ231" i="119"/>
  <c r="AJ232" i="119"/>
  <c r="AJ233" i="119"/>
  <c r="AJ234" i="119"/>
  <c r="AJ235" i="119"/>
  <c r="AJ236" i="119"/>
  <c r="AJ237" i="119"/>
  <c r="M89" i="96" l="1"/>
  <c r="L89" i="96"/>
  <c r="K89" i="96"/>
  <c r="J89" i="96"/>
  <c r="I89" i="96"/>
  <c r="G89" i="96"/>
  <c r="F89" i="96"/>
  <c r="E89" i="96"/>
  <c r="D89" i="96"/>
  <c r="E224" i="135" l="1"/>
  <c r="D224" i="135"/>
  <c r="C224" i="135"/>
  <c r="E223" i="135"/>
  <c r="D223" i="135"/>
  <c r="E222" i="135"/>
  <c r="D222" i="135"/>
  <c r="E221" i="135"/>
  <c r="D221" i="135"/>
  <c r="E219" i="135"/>
  <c r="D219" i="135"/>
  <c r="C219" i="135"/>
  <c r="E218" i="135"/>
  <c r="D218" i="135"/>
  <c r="C218" i="135"/>
  <c r="E216" i="135"/>
  <c r="D216" i="135"/>
  <c r="E215" i="135"/>
  <c r="D215" i="135"/>
  <c r="D213" i="135"/>
  <c r="C213" i="135"/>
  <c r="D212" i="135"/>
  <c r="C212" i="135"/>
  <c r="D211" i="135"/>
  <c r="C211" i="135"/>
  <c r="E224" i="134"/>
  <c r="D224" i="134"/>
  <c r="C224" i="134"/>
  <c r="E223" i="134"/>
  <c r="D223" i="134"/>
  <c r="E222" i="134"/>
  <c r="D222" i="134"/>
  <c r="E221" i="134"/>
  <c r="D221" i="134"/>
  <c r="E219" i="134"/>
  <c r="D219" i="134"/>
  <c r="C219" i="134"/>
  <c r="E218" i="134"/>
  <c r="E217" i="134" s="1"/>
  <c r="D218" i="134"/>
  <c r="C218" i="134"/>
  <c r="E216" i="134"/>
  <c r="D216" i="134"/>
  <c r="E215" i="134"/>
  <c r="D215" i="134"/>
  <c r="D213" i="134"/>
  <c r="C213" i="134"/>
  <c r="D212" i="134"/>
  <c r="C212" i="134"/>
  <c r="D211" i="134"/>
  <c r="C211" i="134"/>
  <c r="E224" i="132"/>
  <c r="D224" i="132"/>
  <c r="C224" i="132"/>
  <c r="E223" i="132"/>
  <c r="D223" i="132"/>
  <c r="E222" i="132"/>
  <c r="D222" i="132"/>
  <c r="E221" i="132"/>
  <c r="D221" i="132"/>
  <c r="E219" i="132"/>
  <c r="D219" i="132"/>
  <c r="C219" i="132"/>
  <c r="E218" i="132"/>
  <c r="D218" i="132"/>
  <c r="D217" i="132" s="1"/>
  <c r="C218" i="132"/>
  <c r="E216" i="132"/>
  <c r="D216" i="132"/>
  <c r="E215" i="132"/>
  <c r="D215" i="132"/>
  <c r="D213" i="132"/>
  <c r="C213" i="132"/>
  <c r="D212" i="132"/>
  <c r="C212" i="132"/>
  <c r="D211" i="132"/>
  <c r="C211" i="132"/>
  <c r="E224" i="114"/>
  <c r="D224" i="114"/>
  <c r="C224" i="114"/>
  <c r="E223" i="114"/>
  <c r="D223" i="114"/>
  <c r="E222" i="114"/>
  <c r="D222" i="114"/>
  <c r="E221" i="114"/>
  <c r="D221" i="114"/>
  <c r="E219" i="114"/>
  <c r="D219" i="114"/>
  <c r="C219" i="114"/>
  <c r="E218" i="114"/>
  <c r="D218" i="114"/>
  <c r="C218" i="114"/>
  <c r="E216" i="114"/>
  <c r="D216" i="114"/>
  <c r="E215" i="114"/>
  <c r="D215" i="114"/>
  <c r="D213" i="114"/>
  <c r="C213" i="114"/>
  <c r="D212" i="114"/>
  <c r="C212" i="114"/>
  <c r="D211" i="114"/>
  <c r="C211" i="114"/>
  <c r="E224" i="113"/>
  <c r="D224" i="113"/>
  <c r="C224" i="113"/>
  <c r="E223" i="113"/>
  <c r="D223" i="113"/>
  <c r="E222" i="113"/>
  <c r="D222" i="113"/>
  <c r="E221" i="113"/>
  <c r="D221" i="113"/>
  <c r="E219" i="113"/>
  <c r="D219" i="113"/>
  <c r="C219" i="113"/>
  <c r="E218" i="113"/>
  <c r="D218" i="113"/>
  <c r="C218" i="113"/>
  <c r="E216" i="113"/>
  <c r="D216" i="113"/>
  <c r="E215" i="113"/>
  <c r="D215" i="113"/>
  <c r="D214" i="113" s="1"/>
  <c r="D213" i="113"/>
  <c r="C213" i="113"/>
  <c r="D212" i="113"/>
  <c r="C212" i="113"/>
  <c r="D211" i="113"/>
  <c r="C211" i="113"/>
  <c r="E224" i="112"/>
  <c r="D224" i="112"/>
  <c r="C224" i="112"/>
  <c r="E223" i="112"/>
  <c r="D223" i="112"/>
  <c r="E222" i="112"/>
  <c r="D222" i="112"/>
  <c r="E221" i="112"/>
  <c r="D221" i="112"/>
  <c r="D220" i="112" s="1"/>
  <c r="E219" i="112"/>
  <c r="D219" i="112"/>
  <c r="C219" i="112"/>
  <c r="E218" i="112"/>
  <c r="D218" i="112"/>
  <c r="C218" i="112"/>
  <c r="E216" i="112"/>
  <c r="D216" i="112"/>
  <c r="E215" i="112"/>
  <c r="D215" i="112"/>
  <c r="D213" i="112"/>
  <c r="C213" i="112"/>
  <c r="D212" i="112"/>
  <c r="C212" i="112"/>
  <c r="D211" i="112"/>
  <c r="C211" i="112"/>
  <c r="C210" i="112" s="1"/>
  <c r="E224" i="111"/>
  <c r="D224" i="111"/>
  <c r="C224" i="111"/>
  <c r="E223" i="111"/>
  <c r="D223" i="111"/>
  <c r="E222" i="111"/>
  <c r="D222" i="111"/>
  <c r="E221" i="111"/>
  <c r="D221" i="111"/>
  <c r="D220" i="111" s="1"/>
  <c r="E219" i="111"/>
  <c r="D219" i="111"/>
  <c r="C219" i="111"/>
  <c r="E218" i="111"/>
  <c r="D218" i="111"/>
  <c r="C218" i="111"/>
  <c r="E216" i="111"/>
  <c r="D216" i="111"/>
  <c r="E215" i="111"/>
  <c r="E214" i="111" s="1"/>
  <c r="D215" i="111"/>
  <c r="D213" i="111"/>
  <c r="C213" i="111"/>
  <c r="D212" i="111"/>
  <c r="C212" i="111"/>
  <c r="D211" i="111"/>
  <c r="C211" i="111"/>
  <c r="C210" i="111" s="1"/>
  <c r="E224" i="110"/>
  <c r="D224" i="110"/>
  <c r="C224" i="110"/>
  <c r="E223" i="110"/>
  <c r="D223" i="110"/>
  <c r="E222" i="110"/>
  <c r="D222" i="110"/>
  <c r="E221" i="110"/>
  <c r="E220" i="110" s="1"/>
  <c r="D221" i="110"/>
  <c r="D220" i="110" s="1"/>
  <c r="E219" i="110"/>
  <c r="D219" i="110"/>
  <c r="C219" i="110"/>
  <c r="E218" i="110"/>
  <c r="D218" i="110"/>
  <c r="D217" i="110" s="1"/>
  <c r="C218" i="110"/>
  <c r="E216" i="110"/>
  <c r="D216" i="110"/>
  <c r="E215" i="110"/>
  <c r="D215" i="110"/>
  <c r="D213" i="110"/>
  <c r="C213" i="110"/>
  <c r="D212" i="110"/>
  <c r="C212" i="110"/>
  <c r="D211" i="110"/>
  <c r="D210" i="110" s="1"/>
  <c r="C211" i="110"/>
  <c r="C210" i="110" s="1"/>
  <c r="E224" i="109"/>
  <c r="D224" i="109"/>
  <c r="C224" i="109"/>
  <c r="E223" i="109"/>
  <c r="D223" i="109"/>
  <c r="E222" i="109"/>
  <c r="D222" i="109"/>
  <c r="E221" i="109"/>
  <c r="E220" i="109" s="1"/>
  <c r="D221" i="109"/>
  <c r="E219" i="109"/>
  <c r="D219" i="109"/>
  <c r="C219" i="109"/>
  <c r="E218" i="109"/>
  <c r="E217" i="109" s="1"/>
  <c r="D218" i="109"/>
  <c r="D217" i="109" s="1"/>
  <c r="C218" i="109"/>
  <c r="C217" i="109" s="1"/>
  <c r="E216" i="109"/>
  <c r="D216" i="109"/>
  <c r="E215" i="109"/>
  <c r="D215" i="109"/>
  <c r="D213" i="109"/>
  <c r="C213" i="109"/>
  <c r="D212" i="109"/>
  <c r="C212" i="109"/>
  <c r="D211" i="109"/>
  <c r="D210" i="109" s="1"/>
  <c r="C211" i="109"/>
  <c r="E224" i="108"/>
  <c r="D224" i="108"/>
  <c r="C224" i="108"/>
  <c r="E223" i="108"/>
  <c r="D223" i="108"/>
  <c r="E222" i="108"/>
  <c r="D222" i="108"/>
  <c r="E221" i="108"/>
  <c r="D221" i="108"/>
  <c r="E219" i="108"/>
  <c r="D219" i="108"/>
  <c r="C219" i="108"/>
  <c r="E218" i="108"/>
  <c r="E217" i="108" s="1"/>
  <c r="D218" i="108"/>
  <c r="D217" i="108" s="1"/>
  <c r="C218" i="108"/>
  <c r="C217" i="108" s="1"/>
  <c r="E216" i="108"/>
  <c r="D216" i="108"/>
  <c r="E215" i="108"/>
  <c r="D215" i="108"/>
  <c r="D214" i="108" s="1"/>
  <c r="D213" i="108"/>
  <c r="C213" i="108"/>
  <c r="D212" i="108"/>
  <c r="C212" i="108"/>
  <c r="D211" i="108"/>
  <c r="C211" i="108"/>
  <c r="E224" i="107"/>
  <c r="D224" i="107"/>
  <c r="C224" i="107"/>
  <c r="E223" i="107"/>
  <c r="D223" i="107"/>
  <c r="E222" i="107"/>
  <c r="D222" i="107"/>
  <c r="E221" i="107"/>
  <c r="D221" i="107"/>
  <c r="E219" i="107"/>
  <c r="D219" i="107"/>
  <c r="C219" i="107"/>
  <c r="E218" i="107"/>
  <c r="E217" i="107" s="1"/>
  <c r="D218" i="107"/>
  <c r="D217" i="107" s="1"/>
  <c r="C218" i="107"/>
  <c r="E216" i="107"/>
  <c r="D216" i="107"/>
  <c r="E215" i="107"/>
  <c r="D215" i="107"/>
  <c r="D213" i="107"/>
  <c r="C213" i="107"/>
  <c r="D212" i="107"/>
  <c r="C212" i="107"/>
  <c r="D211" i="107"/>
  <c r="C211" i="107"/>
  <c r="E224" i="106"/>
  <c r="D224" i="106"/>
  <c r="C224" i="106"/>
  <c r="E223" i="106"/>
  <c r="D223" i="106"/>
  <c r="E222" i="106"/>
  <c r="D222" i="106"/>
  <c r="E221" i="106"/>
  <c r="D221" i="106"/>
  <c r="E219" i="106"/>
  <c r="D219" i="106"/>
  <c r="C219" i="106"/>
  <c r="E218" i="106"/>
  <c r="D218" i="106"/>
  <c r="C218" i="106"/>
  <c r="E216" i="106"/>
  <c r="D216" i="106"/>
  <c r="E215" i="106"/>
  <c r="E214" i="106" s="1"/>
  <c r="D215" i="106"/>
  <c r="D213" i="106"/>
  <c r="C213" i="106"/>
  <c r="D212" i="106"/>
  <c r="C212" i="106"/>
  <c r="D211" i="106"/>
  <c r="C211" i="106"/>
  <c r="E224" i="105"/>
  <c r="D224" i="105"/>
  <c r="C224" i="105"/>
  <c r="E223" i="105"/>
  <c r="D223" i="105"/>
  <c r="E222" i="105"/>
  <c r="D222" i="105"/>
  <c r="E221" i="105"/>
  <c r="D221" i="105"/>
  <c r="E219" i="105"/>
  <c r="D219" i="105"/>
  <c r="C219" i="105"/>
  <c r="E218" i="105"/>
  <c r="D218" i="105"/>
  <c r="C218" i="105"/>
  <c r="E216" i="105"/>
  <c r="D216" i="105"/>
  <c r="E215" i="105"/>
  <c r="D215" i="105"/>
  <c r="D213" i="105"/>
  <c r="C213" i="105"/>
  <c r="D212" i="105"/>
  <c r="C212" i="105"/>
  <c r="D211" i="105"/>
  <c r="C211" i="105"/>
  <c r="E224" i="104"/>
  <c r="D224" i="104"/>
  <c r="C224" i="104"/>
  <c r="E223" i="104"/>
  <c r="D223" i="104"/>
  <c r="E222" i="104"/>
  <c r="D222" i="104"/>
  <c r="E221" i="104"/>
  <c r="D221" i="104"/>
  <c r="E219" i="104"/>
  <c r="D219" i="104"/>
  <c r="C219" i="104"/>
  <c r="E218" i="104"/>
  <c r="D218" i="104"/>
  <c r="C218" i="104"/>
  <c r="E216" i="104"/>
  <c r="D216" i="104"/>
  <c r="E215" i="104"/>
  <c r="E214" i="104" s="1"/>
  <c r="D215" i="104"/>
  <c r="D214" i="104" s="1"/>
  <c r="D213" i="104"/>
  <c r="C213" i="104"/>
  <c r="D212" i="104"/>
  <c r="C212" i="104"/>
  <c r="D211" i="104"/>
  <c r="C211" i="104"/>
  <c r="E224" i="103"/>
  <c r="D224" i="103"/>
  <c r="C224" i="103"/>
  <c r="E223" i="103"/>
  <c r="D223" i="103"/>
  <c r="E222" i="103"/>
  <c r="D222" i="103"/>
  <c r="E221" i="103"/>
  <c r="D221" i="103"/>
  <c r="D220" i="103" s="1"/>
  <c r="E219" i="103"/>
  <c r="D219" i="103"/>
  <c r="C219" i="103"/>
  <c r="E218" i="103"/>
  <c r="D218" i="103"/>
  <c r="C218" i="103"/>
  <c r="E216" i="103"/>
  <c r="D216" i="103"/>
  <c r="E215" i="103"/>
  <c r="E214" i="103" s="1"/>
  <c r="D215" i="103"/>
  <c r="D213" i="103"/>
  <c r="C213" i="103"/>
  <c r="D212" i="103"/>
  <c r="C212" i="103"/>
  <c r="D211" i="103"/>
  <c r="C211" i="103"/>
  <c r="C210" i="103" s="1"/>
  <c r="E224" i="102"/>
  <c r="D224" i="102"/>
  <c r="C224" i="102"/>
  <c r="E223" i="102"/>
  <c r="D223" i="102"/>
  <c r="E222" i="102"/>
  <c r="D222" i="102"/>
  <c r="E221" i="102"/>
  <c r="D221" i="102"/>
  <c r="D220" i="102" s="1"/>
  <c r="E219" i="102"/>
  <c r="D219" i="102"/>
  <c r="C219" i="102"/>
  <c r="E218" i="102"/>
  <c r="D218" i="102"/>
  <c r="C218" i="102"/>
  <c r="C217" i="102" s="1"/>
  <c r="E216" i="102"/>
  <c r="D216" i="102"/>
  <c r="E215" i="102"/>
  <c r="D215" i="102"/>
  <c r="D213" i="102"/>
  <c r="C213" i="102"/>
  <c r="D212" i="102"/>
  <c r="C212" i="102"/>
  <c r="D211" i="102"/>
  <c r="C211" i="102"/>
  <c r="E224" i="136"/>
  <c r="D224" i="136"/>
  <c r="C224" i="136"/>
  <c r="E223" i="136"/>
  <c r="D223" i="136"/>
  <c r="E222" i="136"/>
  <c r="D222" i="136"/>
  <c r="E221" i="136"/>
  <c r="E220" i="136" s="1"/>
  <c r="D221" i="136"/>
  <c r="E219" i="136"/>
  <c r="D219" i="136"/>
  <c r="C219" i="136"/>
  <c r="E218" i="136"/>
  <c r="E217" i="136" s="1"/>
  <c r="D218" i="136"/>
  <c r="D217" i="136" s="1"/>
  <c r="C218" i="136"/>
  <c r="C217" i="136" s="1"/>
  <c r="E216" i="136"/>
  <c r="D216" i="136"/>
  <c r="E215" i="136"/>
  <c r="D215" i="136"/>
  <c r="D213" i="136"/>
  <c r="C213" i="136"/>
  <c r="D212" i="136"/>
  <c r="C212" i="136"/>
  <c r="D211" i="136"/>
  <c r="D210" i="136" s="1"/>
  <c r="C211" i="136"/>
  <c r="E224" i="100"/>
  <c r="D224" i="100"/>
  <c r="C224" i="100"/>
  <c r="E223" i="100"/>
  <c r="D223" i="100"/>
  <c r="E222" i="100"/>
  <c r="D222" i="100"/>
  <c r="E221" i="100"/>
  <c r="D221" i="100"/>
  <c r="E219" i="100"/>
  <c r="D219" i="100"/>
  <c r="C219" i="100"/>
  <c r="E218" i="100"/>
  <c r="E217" i="100" s="1"/>
  <c r="D218" i="100"/>
  <c r="D217" i="100" s="1"/>
  <c r="C218" i="100"/>
  <c r="C217" i="100" s="1"/>
  <c r="E216" i="100"/>
  <c r="D216" i="100"/>
  <c r="E215" i="100"/>
  <c r="D215" i="100"/>
  <c r="D214" i="100" s="1"/>
  <c r="D213" i="100"/>
  <c r="C213" i="100"/>
  <c r="D212" i="100"/>
  <c r="C212" i="100"/>
  <c r="D211" i="100"/>
  <c r="C211" i="100"/>
  <c r="E224" i="99"/>
  <c r="D224" i="99"/>
  <c r="C224" i="99"/>
  <c r="E223" i="99"/>
  <c r="D223" i="99"/>
  <c r="E222" i="99"/>
  <c r="D222" i="99"/>
  <c r="E221" i="99"/>
  <c r="D221" i="99"/>
  <c r="E219" i="99"/>
  <c r="D219" i="99"/>
  <c r="C219" i="99"/>
  <c r="E218" i="99"/>
  <c r="E217" i="99" s="1"/>
  <c r="D218" i="99"/>
  <c r="D217" i="99" s="1"/>
  <c r="C218" i="99"/>
  <c r="E216" i="99"/>
  <c r="D216" i="99"/>
  <c r="E215" i="99"/>
  <c r="D215" i="99"/>
  <c r="D213" i="99"/>
  <c r="C213" i="99"/>
  <c r="D212" i="99"/>
  <c r="C212" i="99"/>
  <c r="D211" i="99"/>
  <c r="C211" i="99"/>
  <c r="E224" i="98"/>
  <c r="D224" i="98"/>
  <c r="C224" i="98"/>
  <c r="E223" i="98"/>
  <c r="D223" i="98"/>
  <c r="E222" i="98"/>
  <c r="D222" i="98"/>
  <c r="E221" i="98"/>
  <c r="D221" i="98"/>
  <c r="E219" i="98"/>
  <c r="D219" i="98"/>
  <c r="C219" i="98"/>
  <c r="E218" i="98"/>
  <c r="E217" i="98" s="1"/>
  <c r="D218" i="98"/>
  <c r="C218" i="98"/>
  <c r="E216" i="98"/>
  <c r="D216" i="98"/>
  <c r="E215" i="98"/>
  <c r="D215" i="98"/>
  <c r="D213" i="98"/>
  <c r="C213" i="98"/>
  <c r="D212" i="98"/>
  <c r="C212" i="98"/>
  <c r="D211" i="98"/>
  <c r="C211" i="98"/>
  <c r="E224" i="97"/>
  <c r="D224" i="97"/>
  <c r="C224" i="97"/>
  <c r="E223" i="97"/>
  <c r="D223" i="97"/>
  <c r="E222" i="97"/>
  <c r="D222" i="97"/>
  <c r="E221" i="97"/>
  <c r="D221" i="97"/>
  <c r="E219" i="97"/>
  <c r="D219" i="97"/>
  <c r="C219" i="97"/>
  <c r="E218" i="97"/>
  <c r="D218" i="97"/>
  <c r="C218" i="97"/>
  <c r="E216" i="97"/>
  <c r="D216" i="97"/>
  <c r="E215" i="97"/>
  <c r="D215" i="97"/>
  <c r="D214" i="97" s="1"/>
  <c r="D213" i="97"/>
  <c r="C213" i="97"/>
  <c r="D212" i="97"/>
  <c r="C212" i="97"/>
  <c r="D211" i="97"/>
  <c r="C211" i="97"/>
  <c r="E181" i="97"/>
  <c r="D181" i="97"/>
  <c r="E180" i="97"/>
  <c r="D180" i="97"/>
  <c r="E179" i="97"/>
  <c r="D179" i="97"/>
  <c r="E178" i="97"/>
  <c r="D178" i="97"/>
  <c r="E217" i="135"/>
  <c r="C217" i="135"/>
  <c r="D214" i="135"/>
  <c r="D214" i="134"/>
  <c r="E214" i="132"/>
  <c r="D214" i="132"/>
  <c r="C210" i="104"/>
  <c r="D214" i="99"/>
  <c r="E222" i="96"/>
  <c r="E223" i="96"/>
  <c r="E224" i="96"/>
  <c r="E221" i="96"/>
  <c r="E219" i="96"/>
  <c r="E218" i="96"/>
  <c r="D222" i="96"/>
  <c r="D223" i="96"/>
  <c r="D224" i="96"/>
  <c r="D221" i="96"/>
  <c r="D216" i="96"/>
  <c r="D212" i="96"/>
  <c r="D213" i="96"/>
  <c r="C224" i="96"/>
  <c r="C219" i="96"/>
  <c r="C212" i="96"/>
  <c r="C213" i="96"/>
  <c r="E217" i="104" l="1"/>
  <c r="E220" i="135"/>
  <c r="C217" i="97"/>
  <c r="D217" i="97"/>
  <c r="C210" i="98"/>
  <c r="C210" i="100"/>
  <c r="D220" i="100"/>
  <c r="E214" i="136"/>
  <c r="E209" i="136" s="1"/>
  <c r="D214" i="102"/>
  <c r="C217" i="106"/>
  <c r="D220" i="106"/>
  <c r="E217" i="111"/>
  <c r="D217" i="112"/>
  <c r="E217" i="112"/>
  <c r="C217" i="113"/>
  <c r="C210" i="114"/>
  <c r="D220" i="114"/>
  <c r="D210" i="132"/>
  <c r="C210" i="134"/>
  <c r="C210" i="135"/>
  <c r="C209" i="135" s="1"/>
  <c r="D220" i="135"/>
  <c r="E220" i="111"/>
  <c r="C217" i="111"/>
  <c r="C209" i="111" s="1"/>
  <c r="D220" i="98"/>
  <c r="D217" i="134"/>
  <c r="D217" i="135"/>
  <c r="E214" i="114"/>
  <c r="E220" i="113"/>
  <c r="C210" i="106"/>
  <c r="C217" i="98"/>
  <c r="C209" i="98" s="1"/>
  <c r="C217" i="103"/>
  <c r="C209" i="103" s="1"/>
  <c r="D214" i="98"/>
  <c r="D220" i="104"/>
  <c r="D214" i="106"/>
  <c r="C210" i="97"/>
  <c r="C209" i="97" s="1"/>
  <c r="E217" i="97"/>
  <c r="D220" i="97"/>
  <c r="D217" i="98"/>
  <c r="E220" i="98"/>
  <c r="C217" i="99"/>
  <c r="D210" i="100"/>
  <c r="E220" i="100"/>
  <c r="C210" i="136"/>
  <c r="C209" i="136" s="1"/>
  <c r="D220" i="136"/>
  <c r="E214" i="102"/>
  <c r="D214" i="103"/>
  <c r="D217" i="103"/>
  <c r="D210" i="104"/>
  <c r="C217" i="104"/>
  <c r="C209" i="104" s="1"/>
  <c r="E220" i="104"/>
  <c r="E217" i="105"/>
  <c r="D217" i="106"/>
  <c r="C217" i="107"/>
  <c r="E214" i="108"/>
  <c r="E220" i="108"/>
  <c r="C210" i="109"/>
  <c r="C209" i="109" s="1"/>
  <c r="D214" i="109"/>
  <c r="D220" i="109"/>
  <c r="E214" i="110"/>
  <c r="E217" i="110"/>
  <c r="D214" i="111"/>
  <c r="D210" i="112"/>
  <c r="E217" i="113"/>
  <c r="D210" i="114"/>
  <c r="D217" i="114"/>
  <c r="E220" i="114"/>
  <c r="C210" i="132"/>
  <c r="C217" i="132"/>
  <c r="D220" i="132"/>
  <c r="D210" i="134"/>
  <c r="E220" i="134"/>
  <c r="O212" i="135"/>
  <c r="D210" i="103"/>
  <c r="E220" i="103"/>
  <c r="D217" i="102"/>
  <c r="C210" i="105"/>
  <c r="D220" i="105"/>
  <c r="E220" i="112"/>
  <c r="D217" i="111"/>
  <c r="D210" i="113"/>
  <c r="E217" i="96"/>
  <c r="D210" i="98"/>
  <c r="D217" i="104"/>
  <c r="D210" i="106"/>
  <c r="D209" i="106" s="1"/>
  <c r="E220" i="106"/>
  <c r="C210" i="107"/>
  <c r="D220" i="107"/>
  <c r="D210" i="97"/>
  <c r="D209" i="97" s="1"/>
  <c r="E220" i="97"/>
  <c r="E217" i="102"/>
  <c r="D210" i="105"/>
  <c r="E220" i="105"/>
  <c r="D210" i="99"/>
  <c r="E220" i="99"/>
  <c r="D217" i="105"/>
  <c r="D210" i="107"/>
  <c r="E220" i="107"/>
  <c r="C210" i="108"/>
  <c r="D220" i="108"/>
  <c r="D217" i="113"/>
  <c r="E220" i="132"/>
  <c r="D220" i="134"/>
  <c r="E214" i="97"/>
  <c r="E214" i="98"/>
  <c r="C210" i="99"/>
  <c r="E214" i="99"/>
  <c r="D220" i="99"/>
  <c r="E214" i="100"/>
  <c r="E209" i="100" s="1"/>
  <c r="D214" i="136"/>
  <c r="D210" i="102"/>
  <c r="C210" i="102"/>
  <c r="C209" i="102" s="1"/>
  <c r="E220" i="102"/>
  <c r="E217" i="103"/>
  <c r="E209" i="103" s="1"/>
  <c r="D214" i="105"/>
  <c r="E214" i="105"/>
  <c r="C217" i="105"/>
  <c r="C209" i="105" s="1"/>
  <c r="E217" i="106"/>
  <c r="D214" i="107"/>
  <c r="E214" i="107"/>
  <c r="C209" i="108"/>
  <c r="D210" i="108"/>
  <c r="E214" i="109"/>
  <c r="D214" i="110"/>
  <c r="D209" i="110" s="1"/>
  <c r="C217" i="110"/>
  <c r="C209" i="110" s="1"/>
  <c r="D210" i="111"/>
  <c r="D214" i="112"/>
  <c r="D209" i="112" s="1"/>
  <c r="E214" i="112"/>
  <c r="C217" i="112"/>
  <c r="C209" i="112" s="1"/>
  <c r="C210" i="113"/>
  <c r="E214" i="113"/>
  <c r="D220" i="113"/>
  <c r="D214" i="114"/>
  <c r="C217" i="114"/>
  <c r="E217" i="114"/>
  <c r="E217" i="132"/>
  <c r="E214" i="134"/>
  <c r="C217" i="134"/>
  <c r="C209" i="134" s="1"/>
  <c r="D210" i="135"/>
  <c r="E214" i="135"/>
  <c r="E209" i="135" s="1"/>
  <c r="D209" i="132"/>
  <c r="E209" i="109"/>
  <c r="E209" i="104"/>
  <c r="C209" i="100"/>
  <c r="C218" i="96"/>
  <c r="D219" i="96"/>
  <c r="D218" i="96"/>
  <c r="E216" i="96"/>
  <c r="E215" i="96"/>
  <c r="D215" i="96"/>
  <c r="D211" i="96"/>
  <c r="C211" i="96"/>
  <c r="E220" i="21"/>
  <c r="D220" i="21"/>
  <c r="D209" i="21"/>
  <c r="E220" i="87"/>
  <c r="D220" i="87"/>
  <c r="D209" i="87"/>
  <c r="E220" i="88"/>
  <c r="D220" i="88"/>
  <c r="D209" i="88"/>
  <c r="E220" i="89"/>
  <c r="D220" i="89"/>
  <c r="D209" i="89"/>
  <c r="E220" i="90"/>
  <c r="D220" i="90"/>
  <c r="D209" i="90"/>
  <c r="E220" i="91"/>
  <c r="D220" i="91"/>
  <c r="D209" i="91"/>
  <c r="E220" i="92"/>
  <c r="D220" i="92"/>
  <c r="D209" i="92"/>
  <c r="E220" i="93"/>
  <c r="D220" i="93"/>
  <c r="D209" i="93"/>
  <c r="E220" i="94"/>
  <c r="D220" i="94"/>
  <c r="D209" i="94"/>
  <c r="E220" i="95"/>
  <c r="D220" i="95"/>
  <c r="D209" i="95"/>
  <c r="E208" i="96"/>
  <c r="E207" i="96" s="1"/>
  <c r="E208" i="135"/>
  <c r="D208" i="135"/>
  <c r="D207" i="135" s="1"/>
  <c r="C208" i="135"/>
  <c r="C207" i="135" s="1"/>
  <c r="E208" i="134"/>
  <c r="E207" i="134" s="1"/>
  <c r="D208" i="134"/>
  <c r="D207" i="134" s="1"/>
  <c r="C208" i="134"/>
  <c r="C207" i="134" s="1"/>
  <c r="E208" i="132"/>
  <c r="E207" i="132" s="1"/>
  <c r="D208" i="132"/>
  <c r="D207" i="132" s="1"/>
  <c r="C208" i="132"/>
  <c r="C207" i="132" s="1"/>
  <c r="E208" i="114"/>
  <c r="E207" i="114" s="1"/>
  <c r="D208" i="114"/>
  <c r="C208" i="114"/>
  <c r="C207" i="114" s="1"/>
  <c r="E208" i="113"/>
  <c r="E207" i="113" s="1"/>
  <c r="D208" i="113"/>
  <c r="D207" i="113" s="1"/>
  <c r="C208" i="113"/>
  <c r="C207" i="113" s="1"/>
  <c r="E208" i="112"/>
  <c r="E207" i="112" s="1"/>
  <c r="D208" i="112"/>
  <c r="D207" i="112" s="1"/>
  <c r="C208" i="112"/>
  <c r="C207" i="112" s="1"/>
  <c r="E208" i="111"/>
  <c r="D208" i="111"/>
  <c r="D207" i="111" s="1"/>
  <c r="C208" i="111"/>
  <c r="C207" i="111" s="1"/>
  <c r="E208" i="110"/>
  <c r="E207" i="110" s="1"/>
  <c r="D208" i="110"/>
  <c r="D207" i="110" s="1"/>
  <c r="C208" i="110"/>
  <c r="C207" i="110" s="1"/>
  <c r="E208" i="109"/>
  <c r="E207" i="109" s="1"/>
  <c r="D208" i="109"/>
  <c r="D207" i="109" s="1"/>
  <c r="C208" i="109"/>
  <c r="E208" i="108"/>
  <c r="E207" i="108" s="1"/>
  <c r="D208" i="108"/>
  <c r="D207" i="108" s="1"/>
  <c r="C208" i="108"/>
  <c r="C207" i="108" s="1"/>
  <c r="E208" i="107"/>
  <c r="E207" i="107" s="1"/>
  <c r="D208" i="107"/>
  <c r="D207" i="107" s="1"/>
  <c r="C208" i="107"/>
  <c r="C207" i="107" s="1"/>
  <c r="E208" i="106"/>
  <c r="E207" i="106" s="1"/>
  <c r="D208" i="106"/>
  <c r="C208" i="106"/>
  <c r="C207" i="106" s="1"/>
  <c r="E208" i="105"/>
  <c r="E207" i="105" s="1"/>
  <c r="D208" i="105"/>
  <c r="D207" i="105" s="1"/>
  <c r="C208" i="105"/>
  <c r="C207" i="105" s="1"/>
  <c r="E208" i="104"/>
  <c r="E207" i="104" s="1"/>
  <c r="D208" i="104"/>
  <c r="D207" i="104" s="1"/>
  <c r="C208" i="104"/>
  <c r="C207" i="104" s="1"/>
  <c r="E208" i="103"/>
  <c r="D208" i="103"/>
  <c r="D207" i="103" s="1"/>
  <c r="C208" i="103"/>
  <c r="C207" i="103" s="1"/>
  <c r="E208" i="102"/>
  <c r="E207" i="102" s="1"/>
  <c r="D208" i="102"/>
  <c r="D207" i="102" s="1"/>
  <c r="C208" i="102"/>
  <c r="C207" i="102" s="1"/>
  <c r="E208" i="136"/>
  <c r="E207" i="136" s="1"/>
  <c r="D208" i="136"/>
  <c r="D207" i="136" s="1"/>
  <c r="C208" i="136"/>
  <c r="C207" i="136" s="1"/>
  <c r="E208" i="100"/>
  <c r="E207" i="100" s="1"/>
  <c r="D208" i="100"/>
  <c r="D207" i="100" s="1"/>
  <c r="C208" i="100"/>
  <c r="C207" i="100" s="1"/>
  <c r="C167" i="99"/>
  <c r="E208" i="99"/>
  <c r="E207" i="99" s="1"/>
  <c r="D208" i="99"/>
  <c r="D207" i="99" s="1"/>
  <c r="C208" i="99"/>
  <c r="C207" i="99" s="1"/>
  <c r="E207" i="103"/>
  <c r="D207" i="106"/>
  <c r="E207" i="111"/>
  <c r="D207" i="114"/>
  <c r="C207" i="109"/>
  <c r="E208" i="98"/>
  <c r="E207" i="98" s="1"/>
  <c r="D208" i="98"/>
  <c r="D207" i="98" s="1"/>
  <c r="C208" i="98"/>
  <c r="C207" i="98" s="1"/>
  <c r="C202" i="99"/>
  <c r="C203" i="99"/>
  <c r="C204" i="99"/>
  <c r="C205" i="99"/>
  <c r="C206" i="99"/>
  <c r="C202" i="100"/>
  <c r="C203" i="100"/>
  <c r="C204" i="100"/>
  <c r="C205" i="100"/>
  <c r="C206" i="100"/>
  <c r="C202" i="136"/>
  <c r="C203" i="136"/>
  <c r="C204" i="136"/>
  <c r="C205" i="136"/>
  <c r="C206" i="136"/>
  <c r="C202" i="102"/>
  <c r="C203" i="102"/>
  <c r="C204" i="102"/>
  <c r="C205" i="102"/>
  <c r="C206" i="102"/>
  <c r="C202" i="103"/>
  <c r="C203" i="103"/>
  <c r="C204" i="103"/>
  <c r="C205" i="103"/>
  <c r="C206" i="103"/>
  <c r="C202" i="104"/>
  <c r="C203" i="104"/>
  <c r="C204" i="104"/>
  <c r="C205" i="104"/>
  <c r="C206" i="104"/>
  <c r="C202" i="105"/>
  <c r="C203" i="105"/>
  <c r="C204" i="105"/>
  <c r="C205" i="105"/>
  <c r="C206" i="105"/>
  <c r="C202" i="106"/>
  <c r="C203" i="106"/>
  <c r="C204" i="106"/>
  <c r="C205" i="106"/>
  <c r="C206" i="106"/>
  <c r="C202" i="107"/>
  <c r="C203" i="107"/>
  <c r="C204" i="107"/>
  <c r="C205" i="107"/>
  <c r="C206" i="107"/>
  <c r="C202" i="108"/>
  <c r="C203" i="108"/>
  <c r="C204" i="108"/>
  <c r="C205" i="108"/>
  <c r="C206" i="108"/>
  <c r="C202" i="109"/>
  <c r="C203" i="109"/>
  <c r="C204" i="109"/>
  <c r="C205" i="109"/>
  <c r="C206" i="109"/>
  <c r="C202" i="110"/>
  <c r="C203" i="110"/>
  <c r="C204" i="110"/>
  <c r="C205" i="110"/>
  <c r="C206" i="110"/>
  <c r="C202" i="111"/>
  <c r="C203" i="111"/>
  <c r="C204" i="111"/>
  <c r="C205" i="111"/>
  <c r="C206" i="111"/>
  <c r="C202" i="112"/>
  <c r="C203" i="112"/>
  <c r="C204" i="112"/>
  <c r="C205" i="112"/>
  <c r="C206" i="112"/>
  <c r="C202" i="113"/>
  <c r="C203" i="113"/>
  <c r="C204" i="113"/>
  <c r="C205" i="113"/>
  <c r="C206" i="113"/>
  <c r="C202" i="114"/>
  <c r="C203" i="114"/>
  <c r="C204" i="114"/>
  <c r="C205" i="114"/>
  <c r="C206" i="114"/>
  <c r="C202" i="132"/>
  <c r="C203" i="132"/>
  <c r="C204" i="132"/>
  <c r="C205" i="132"/>
  <c r="C206" i="132"/>
  <c r="C202" i="134"/>
  <c r="C203" i="134"/>
  <c r="C204" i="134"/>
  <c r="C205" i="134"/>
  <c r="C206" i="134"/>
  <c r="C202" i="135"/>
  <c r="C203" i="135"/>
  <c r="C204" i="135"/>
  <c r="C205" i="135"/>
  <c r="C206" i="135"/>
  <c r="C202" i="98"/>
  <c r="C203" i="98"/>
  <c r="C204" i="98"/>
  <c r="C205" i="98"/>
  <c r="C206" i="98"/>
  <c r="C201" i="99"/>
  <c r="C201" i="100"/>
  <c r="C201" i="136"/>
  <c r="C201" i="102"/>
  <c r="C201" i="103"/>
  <c r="C201" i="104"/>
  <c r="C201" i="105"/>
  <c r="C201" i="106"/>
  <c r="C201" i="107"/>
  <c r="C201" i="108"/>
  <c r="C201" i="109"/>
  <c r="C201" i="110"/>
  <c r="C201" i="111"/>
  <c r="C201" i="112"/>
  <c r="C201" i="113"/>
  <c r="C201" i="114"/>
  <c r="C201" i="132"/>
  <c r="C201" i="134"/>
  <c r="C201" i="135"/>
  <c r="C201" i="98"/>
  <c r="C199" i="99"/>
  <c r="C199" i="100"/>
  <c r="C199" i="136"/>
  <c r="C199" i="102"/>
  <c r="C199" i="103"/>
  <c r="C199" i="104"/>
  <c r="C199" i="105"/>
  <c r="C199" i="106"/>
  <c r="C199" i="107"/>
  <c r="C199" i="108"/>
  <c r="C199" i="109"/>
  <c r="C199" i="110"/>
  <c r="C199" i="111"/>
  <c r="C199" i="112"/>
  <c r="C199" i="113"/>
  <c r="C199" i="114"/>
  <c r="C199" i="132"/>
  <c r="C199" i="134"/>
  <c r="C199" i="135"/>
  <c r="C199" i="98"/>
  <c r="C208" i="97"/>
  <c r="C207" i="97" s="1"/>
  <c r="D208" i="97"/>
  <c r="D207" i="97" s="1"/>
  <c r="E208" i="97"/>
  <c r="E207" i="97" s="1"/>
  <c r="E202" i="96"/>
  <c r="E203" i="96"/>
  <c r="E204" i="96"/>
  <c r="E205" i="96"/>
  <c r="E201" i="96"/>
  <c r="E199" i="96"/>
  <c r="E194" i="96"/>
  <c r="E195" i="96"/>
  <c r="E196" i="96"/>
  <c r="E197" i="96"/>
  <c r="E193" i="96"/>
  <c r="E191" i="96"/>
  <c r="D183" i="96"/>
  <c r="E183" i="96"/>
  <c r="E162" i="96"/>
  <c r="E163" i="96"/>
  <c r="E164" i="96"/>
  <c r="E165" i="96"/>
  <c r="E161" i="96"/>
  <c r="E159" i="96"/>
  <c r="D208" i="96"/>
  <c r="D207" i="96" s="1"/>
  <c r="D202" i="96"/>
  <c r="D203" i="96"/>
  <c r="D204" i="96"/>
  <c r="D205" i="96"/>
  <c r="D201" i="96"/>
  <c r="D199" i="96"/>
  <c r="D194" i="96"/>
  <c r="D195" i="96"/>
  <c r="D196" i="96"/>
  <c r="D197" i="96"/>
  <c r="D193" i="96"/>
  <c r="D191" i="96"/>
  <c r="D167" i="96"/>
  <c r="D162" i="96"/>
  <c r="D163" i="96"/>
  <c r="D164" i="96"/>
  <c r="D165" i="96"/>
  <c r="D161" i="96"/>
  <c r="D159" i="96"/>
  <c r="C183" i="96"/>
  <c r="E186" i="96"/>
  <c r="E187" i="96"/>
  <c r="E188" i="96"/>
  <c r="E189" i="96"/>
  <c r="D186" i="96"/>
  <c r="D187" i="96"/>
  <c r="D188" i="96"/>
  <c r="D189" i="96"/>
  <c r="E185" i="96"/>
  <c r="D185" i="96"/>
  <c r="C208" i="96"/>
  <c r="C209" i="114" l="1"/>
  <c r="D209" i="100"/>
  <c r="E209" i="111"/>
  <c r="D209" i="109"/>
  <c r="E209" i="112"/>
  <c r="E209" i="108"/>
  <c r="C209" i="113"/>
  <c r="D209" i="135"/>
  <c r="E207" i="135"/>
  <c r="E209" i="107"/>
  <c r="C209" i="106"/>
  <c r="D209" i="108"/>
  <c r="D209" i="113"/>
  <c r="C209" i="132"/>
  <c r="E209" i="110"/>
  <c r="E209" i="102"/>
  <c r="D209" i="136"/>
  <c r="E209" i="105"/>
  <c r="E209" i="97"/>
  <c r="D209" i="105"/>
  <c r="D209" i="111"/>
  <c r="E209" i="134"/>
  <c r="E209" i="113"/>
  <c r="D209" i="103"/>
  <c r="E209" i="98"/>
  <c r="E209" i="114"/>
  <c r="D209" i="102"/>
  <c r="E209" i="99"/>
  <c r="C209" i="107"/>
  <c r="D209" i="134"/>
  <c r="D209" i="104"/>
  <c r="E209" i="132"/>
  <c r="D209" i="99"/>
  <c r="E209" i="106"/>
  <c r="D209" i="114"/>
  <c r="D209" i="107"/>
  <c r="D209" i="98"/>
  <c r="C209" i="99"/>
  <c r="D210" i="96"/>
  <c r="O208" i="96"/>
  <c r="M208" i="117" s="1"/>
  <c r="AJ208" i="117" s="1"/>
  <c r="C207" i="96"/>
  <c r="O207" i="96" s="1"/>
  <c r="H91" i="135"/>
  <c r="H90" i="135"/>
  <c r="C74" i="135"/>
  <c r="C75" i="135"/>
  <c r="C73" i="135"/>
  <c r="C49" i="135"/>
  <c r="C50" i="135"/>
  <c r="C51" i="135"/>
  <c r="C52" i="135"/>
  <c r="C48" i="135"/>
  <c r="H91" i="134"/>
  <c r="H90" i="134"/>
  <c r="C74" i="134"/>
  <c r="C75" i="134"/>
  <c r="C73" i="134"/>
  <c r="C49" i="134"/>
  <c r="C50" i="134"/>
  <c r="C51" i="134"/>
  <c r="C52" i="134"/>
  <c r="C48" i="134"/>
  <c r="H91" i="132"/>
  <c r="H90" i="132"/>
  <c r="C74" i="132"/>
  <c r="C75" i="132"/>
  <c r="C73" i="132"/>
  <c r="C49" i="132"/>
  <c r="C50" i="132"/>
  <c r="C51" i="132"/>
  <c r="C52" i="132"/>
  <c r="C48" i="132"/>
  <c r="H91" i="114"/>
  <c r="H90" i="114"/>
  <c r="C49" i="114"/>
  <c r="C50" i="114"/>
  <c r="C51" i="114"/>
  <c r="C52" i="114"/>
  <c r="C74" i="114"/>
  <c r="C75" i="114"/>
  <c r="C73" i="114"/>
  <c r="C48" i="114"/>
  <c r="H90" i="113"/>
  <c r="C74" i="113"/>
  <c r="C75" i="113"/>
  <c r="C73" i="113"/>
  <c r="C49" i="113"/>
  <c r="C50" i="113"/>
  <c r="C51" i="113"/>
  <c r="C52" i="113"/>
  <c r="C48" i="113"/>
  <c r="H91" i="112"/>
  <c r="H90" i="112"/>
  <c r="C74" i="112"/>
  <c r="C75" i="112"/>
  <c r="C73" i="112"/>
  <c r="C49" i="112"/>
  <c r="C50" i="112"/>
  <c r="C51" i="112"/>
  <c r="C52" i="112"/>
  <c r="C48" i="112"/>
  <c r="H91" i="111"/>
  <c r="H90" i="111"/>
  <c r="C74" i="111"/>
  <c r="C75" i="111"/>
  <c r="C73" i="111"/>
  <c r="C49" i="111"/>
  <c r="C50" i="111"/>
  <c r="C51" i="111"/>
  <c r="C52" i="111"/>
  <c r="C48" i="111"/>
  <c r="H91" i="110"/>
  <c r="H90" i="110"/>
  <c r="C74" i="110"/>
  <c r="C75" i="110"/>
  <c r="C73" i="110"/>
  <c r="C49" i="110"/>
  <c r="C50" i="110"/>
  <c r="C51" i="110"/>
  <c r="C52" i="110"/>
  <c r="C48" i="110"/>
  <c r="H91" i="109"/>
  <c r="H90" i="109"/>
  <c r="C74" i="109"/>
  <c r="C75" i="109"/>
  <c r="C73" i="109"/>
  <c r="C49" i="109"/>
  <c r="C50" i="109"/>
  <c r="C51" i="109"/>
  <c r="C52" i="109"/>
  <c r="C48" i="109"/>
  <c r="H91" i="108"/>
  <c r="H90" i="108"/>
  <c r="C74" i="108"/>
  <c r="C75" i="108"/>
  <c r="C73" i="108"/>
  <c r="C49" i="108"/>
  <c r="C50" i="108"/>
  <c r="C51" i="108"/>
  <c r="C52" i="108"/>
  <c r="C48" i="108"/>
  <c r="H91" i="107"/>
  <c r="H90" i="107"/>
  <c r="C74" i="107"/>
  <c r="C75" i="107"/>
  <c r="C73" i="107"/>
  <c r="C49" i="107"/>
  <c r="C50" i="107"/>
  <c r="C51" i="107"/>
  <c r="C52" i="107"/>
  <c r="C48" i="107"/>
  <c r="H91" i="106"/>
  <c r="H90" i="106"/>
  <c r="C74" i="106"/>
  <c r="C75" i="106"/>
  <c r="C73" i="106"/>
  <c r="C49" i="106"/>
  <c r="C50" i="106"/>
  <c r="C51" i="106"/>
  <c r="C52" i="106"/>
  <c r="C48" i="106"/>
  <c r="H91" i="105"/>
  <c r="H90" i="105"/>
  <c r="C74" i="105"/>
  <c r="C75" i="105"/>
  <c r="C73" i="105"/>
  <c r="C49" i="105"/>
  <c r="C50" i="105"/>
  <c r="C51" i="105"/>
  <c r="C52" i="105"/>
  <c r="C48" i="105"/>
  <c r="H91" i="104"/>
  <c r="H90" i="104"/>
  <c r="C74" i="104"/>
  <c r="C75" i="104"/>
  <c r="C73" i="104"/>
  <c r="C49" i="104"/>
  <c r="C50" i="104"/>
  <c r="C51" i="104"/>
  <c r="C52" i="104"/>
  <c r="C48" i="104"/>
  <c r="H91" i="103"/>
  <c r="H90" i="103"/>
  <c r="C75" i="103"/>
  <c r="C74" i="103"/>
  <c r="C73" i="103"/>
  <c r="C49" i="103"/>
  <c r="C50" i="103"/>
  <c r="C51" i="103"/>
  <c r="C52" i="103"/>
  <c r="C48" i="103"/>
  <c r="H91" i="102"/>
  <c r="H90" i="102"/>
  <c r="C74" i="102"/>
  <c r="C75" i="102"/>
  <c r="C73" i="102"/>
  <c r="C49" i="102"/>
  <c r="C50" i="102"/>
  <c r="C51" i="102"/>
  <c r="C52" i="102"/>
  <c r="C48" i="102"/>
  <c r="C48" i="136"/>
  <c r="H91" i="136"/>
  <c r="H90" i="136"/>
  <c r="C74" i="136"/>
  <c r="C75" i="136"/>
  <c r="C73" i="136"/>
  <c r="C49" i="136"/>
  <c r="C50" i="136"/>
  <c r="C51" i="136"/>
  <c r="C52" i="136"/>
  <c r="H91" i="100"/>
  <c r="H90" i="100"/>
  <c r="C74" i="100"/>
  <c r="C75" i="100"/>
  <c r="C73" i="100"/>
  <c r="C49" i="100"/>
  <c r="C50" i="100"/>
  <c r="C51" i="100"/>
  <c r="C52" i="100"/>
  <c r="C48" i="100"/>
  <c r="H91" i="99"/>
  <c r="H90" i="99"/>
  <c r="C74" i="99"/>
  <c r="C73" i="99"/>
  <c r="C49" i="99"/>
  <c r="C50" i="99"/>
  <c r="C51" i="99"/>
  <c r="C52" i="99"/>
  <c r="C48" i="99"/>
  <c r="H91" i="98"/>
  <c r="H90" i="98"/>
  <c r="C74" i="98"/>
  <c r="C75" i="98"/>
  <c r="C73" i="98"/>
  <c r="H91" i="97"/>
  <c r="H90" i="97"/>
  <c r="C74" i="97"/>
  <c r="C75" i="97"/>
  <c r="C73" i="97"/>
  <c r="H90" i="96"/>
  <c r="H89" i="96" s="1"/>
  <c r="C74" i="96"/>
  <c r="C73" i="96"/>
  <c r="AG304" i="127" l="1"/>
  <c r="AH304" i="127"/>
  <c r="AG9" i="127"/>
  <c r="AH9" i="127"/>
  <c r="AG10" i="127"/>
  <c r="AH10" i="127"/>
  <c r="AG12" i="127"/>
  <c r="AH12" i="127"/>
  <c r="AG13" i="127"/>
  <c r="AH13" i="127"/>
  <c r="AG14" i="127"/>
  <c r="AH14" i="127"/>
  <c r="AG15" i="127"/>
  <c r="AH15" i="127"/>
  <c r="AG16" i="127"/>
  <c r="AH16" i="127"/>
  <c r="AG17" i="127"/>
  <c r="AH17" i="127"/>
  <c r="AG18" i="127"/>
  <c r="AH18" i="127"/>
  <c r="AG20" i="127"/>
  <c r="AH20" i="127"/>
  <c r="AG21" i="127"/>
  <c r="AH21" i="127"/>
  <c r="AG22" i="127"/>
  <c r="AH22" i="127"/>
  <c r="AG23" i="127"/>
  <c r="AH23" i="127"/>
  <c r="AG24" i="127"/>
  <c r="AH24" i="127"/>
  <c r="AG26" i="127"/>
  <c r="AH26" i="127"/>
  <c r="AG27" i="127"/>
  <c r="AH27" i="127"/>
  <c r="AG28" i="127"/>
  <c r="AH28" i="127"/>
  <c r="AG30" i="127"/>
  <c r="AH30" i="127"/>
  <c r="AG31" i="127"/>
  <c r="AH31" i="127"/>
  <c r="AG34" i="127"/>
  <c r="AH34" i="127"/>
  <c r="AG35" i="127"/>
  <c r="AH35" i="127"/>
  <c r="AG36" i="127"/>
  <c r="AH36" i="127"/>
  <c r="AG38" i="127"/>
  <c r="AH38" i="127"/>
  <c r="AG39" i="127"/>
  <c r="AH39" i="127"/>
  <c r="AG40" i="127"/>
  <c r="AH40" i="127"/>
  <c r="AG41" i="127"/>
  <c r="AH41" i="127"/>
  <c r="AG51" i="127"/>
  <c r="AH51" i="127"/>
  <c r="AG52" i="127"/>
  <c r="AH52" i="127"/>
  <c r="AG54" i="127"/>
  <c r="AH54" i="127"/>
  <c r="AG56" i="127"/>
  <c r="AH56" i="127"/>
  <c r="AG57" i="127"/>
  <c r="AH57" i="127"/>
  <c r="AG58" i="127"/>
  <c r="AH58" i="127"/>
  <c r="AG61" i="127"/>
  <c r="AH61" i="127"/>
  <c r="AG63" i="127"/>
  <c r="AH63" i="127"/>
  <c r="AG65" i="127"/>
  <c r="AH65" i="127"/>
  <c r="AG66" i="127"/>
  <c r="AH66" i="127"/>
  <c r="AG67" i="127"/>
  <c r="AH67" i="127"/>
  <c r="AG68" i="127"/>
  <c r="AH68" i="127"/>
  <c r="AG71" i="127"/>
  <c r="AH71" i="127"/>
  <c r="AG73" i="127"/>
  <c r="AH73" i="127"/>
  <c r="AG74" i="127"/>
  <c r="AH74" i="127"/>
  <c r="AG75" i="127"/>
  <c r="AH75" i="127"/>
  <c r="AG93" i="127"/>
  <c r="AG89" i="127" s="1"/>
  <c r="AH93" i="127"/>
  <c r="AH89" i="127" s="1"/>
  <c r="AG94" i="127"/>
  <c r="AH94" i="127"/>
  <c r="AG113" i="127"/>
  <c r="AH113" i="127"/>
  <c r="AG114" i="127"/>
  <c r="AH114" i="127"/>
  <c r="AG115" i="127"/>
  <c r="AH115" i="127"/>
  <c r="AG116" i="127"/>
  <c r="AH116" i="127"/>
  <c r="AG118" i="127"/>
  <c r="AH118" i="127"/>
  <c r="AG119" i="127"/>
  <c r="AH119" i="127"/>
  <c r="AG120" i="127"/>
  <c r="AH120" i="127"/>
  <c r="AG121" i="127"/>
  <c r="AH121" i="127"/>
  <c r="AG122" i="127"/>
  <c r="AH122" i="127"/>
  <c r="AG123" i="127"/>
  <c r="AH123" i="127"/>
  <c r="AG124" i="127"/>
  <c r="AH124" i="127"/>
  <c r="AG125" i="127"/>
  <c r="AH125" i="127"/>
  <c r="AG128" i="127"/>
  <c r="AH128" i="127"/>
  <c r="AG129" i="127"/>
  <c r="AH129" i="127"/>
  <c r="AG130" i="127"/>
  <c r="AH130" i="127"/>
  <c r="AG131" i="127"/>
  <c r="AH131" i="127"/>
  <c r="AG134" i="127"/>
  <c r="AH134" i="127"/>
  <c r="AG135" i="127"/>
  <c r="AH135" i="127"/>
  <c r="AG136" i="127"/>
  <c r="AH136" i="127"/>
  <c r="AG137" i="127"/>
  <c r="AH137" i="127"/>
  <c r="AG138" i="127"/>
  <c r="AH138" i="127"/>
  <c r="AG139" i="127"/>
  <c r="AH139" i="127"/>
  <c r="AG140" i="127"/>
  <c r="AH140" i="127"/>
  <c r="AG142" i="127"/>
  <c r="AH142" i="127"/>
  <c r="AG143" i="127"/>
  <c r="AH143" i="127"/>
  <c r="AG144" i="127"/>
  <c r="AH144" i="127"/>
  <c r="AG146" i="127"/>
  <c r="AH146" i="127"/>
  <c r="AG147" i="127"/>
  <c r="AH147" i="127"/>
  <c r="AG148" i="127"/>
  <c r="AH148" i="127"/>
  <c r="AG149" i="127"/>
  <c r="AH149" i="127"/>
  <c r="AG150" i="127"/>
  <c r="AH150" i="127"/>
  <c r="AG156" i="127"/>
  <c r="AH156" i="127"/>
  <c r="AG159" i="127"/>
  <c r="AH159" i="127"/>
  <c r="AG161" i="127"/>
  <c r="AH161" i="127"/>
  <c r="AG162" i="127"/>
  <c r="AH162" i="127"/>
  <c r="AG163" i="127"/>
  <c r="AH163" i="127"/>
  <c r="AG164" i="127"/>
  <c r="AH164" i="127"/>
  <c r="AG165" i="127"/>
  <c r="AH165" i="127"/>
  <c r="AG167" i="127"/>
  <c r="AH167" i="127"/>
  <c r="AG169" i="127"/>
  <c r="AH169" i="127"/>
  <c r="AG170" i="127"/>
  <c r="AH170" i="127"/>
  <c r="AG171" i="127"/>
  <c r="AH171" i="127"/>
  <c r="AG172" i="127"/>
  <c r="AH172" i="127"/>
  <c r="AG173" i="127"/>
  <c r="AH173" i="127"/>
  <c r="AG175" i="127"/>
  <c r="AH175" i="127"/>
  <c r="AG177" i="127"/>
  <c r="AH177" i="127"/>
  <c r="AG178" i="127"/>
  <c r="AH178" i="127"/>
  <c r="AG179" i="127"/>
  <c r="AH179" i="127"/>
  <c r="AG180" i="127"/>
  <c r="AH180" i="127"/>
  <c r="AG181" i="127"/>
  <c r="AH181" i="127"/>
  <c r="AG183" i="127"/>
  <c r="AH183" i="127"/>
  <c r="AG185" i="127"/>
  <c r="AH185" i="127"/>
  <c r="AG186" i="127"/>
  <c r="AH186" i="127"/>
  <c r="AG187" i="127"/>
  <c r="AH187" i="127"/>
  <c r="AG188" i="127"/>
  <c r="AH188" i="127"/>
  <c r="AG189" i="127"/>
  <c r="AH189" i="127"/>
  <c r="AG191" i="127"/>
  <c r="AH191" i="127"/>
  <c r="AG193" i="127"/>
  <c r="AH193" i="127"/>
  <c r="AG194" i="127"/>
  <c r="AH194" i="127"/>
  <c r="AG195" i="127"/>
  <c r="AH195" i="127"/>
  <c r="AG196" i="127"/>
  <c r="AH196" i="127"/>
  <c r="AG197" i="127"/>
  <c r="AH197" i="127"/>
  <c r="AG199" i="127"/>
  <c r="AH199" i="127"/>
  <c r="AG201" i="127"/>
  <c r="AH201" i="127"/>
  <c r="AG202" i="127"/>
  <c r="AH202" i="127"/>
  <c r="AG203" i="127"/>
  <c r="AH203" i="127"/>
  <c r="AG204" i="127"/>
  <c r="AH204" i="127"/>
  <c r="AG205" i="127"/>
  <c r="AH205" i="127"/>
  <c r="AG207" i="127"/>
  <c r="AH207" i="127"/>
  <c r="AG211" i="127"/>
  <c r="AH211" i="127"/>
  <c r="AG212" i="127"/>
  <c r="AH212" i="127"/>
  <c r="AG213" i="127"/>
  <c r="AH213" i="127"/>
  <c r="AG215" i="127"/>
  <c r="AH215" i="127"/>
  <c r="AG216" i="127"/>
  <c r="AH216" i="127"/>
  <c r="AG218" i="127"/>
  <c r="AH218" i="127"/>
  <c r="AG219" i="127"/>
  <c r="AH219" i="127"/>
  <c r="AG221" i="127"/>
  <c r="AH221" i="127"/>
  <c r="AG222" i="127"/>
  <c r="AH222" i="127"/>
  <c r="AG223" i="127"/>
  <c r="AH223" i="127"/>
  <c r="AG224" i="127"/>
  <c r="AH224" i="127"/>
  <c r="AG228" i="127"/>
  <c r="AH228" i="127"/>
  <c r="AG229" i="127"/>
  <c r="AH229" i="127"/>
  <c r="AG230" i="127"/>
  <c r="AH230" i="127"/>
  <c r="AH8" i="127"/>
  <c r="AG8" i="127"/>
  <c r="R159" i="127"/>
  <c r="R161" i="127"/>
  <c r="R162" i="127"/>
  <c r="R163" i="127"/>
  <c r="R164" i="127"/>
  <c r="R165" i="127"/>
  <c r="R167" i="127"/>
  <c r="R169" i="127"/>
  <c r="R170" i="127"/>
  <c r="R171" i="127"/>
  <c r="R172" i="127"/>
  <c r="R173" i="127"/>
  <c r="R175" i="127"/>
  <c r="R177" i="127"/>
  <c r="R178" i="127"/>
  <c r="R179" i="127"/>
  <c r="R180" i="127"/>
  <c r="R181" i="127"/>
  <c r="R183" i="127"/>
  <c r="R185" i="127"/>
  <c r="R186" i="127"/>
  <c r="R187" i="127"/>
  <c r="R188" i="127"/>
  <c r="R189" i="127"/>
  <c r="R191" i="127"/>
  <c r="R193" i="127"/>
  <c r="R194" i="127"/>
  <c r="R195" i="127"/>
  <c r="R196" i="127"/>
  <c r="R197" i="127"/>
  <c r="R199" i="127"/>
  <c r="R201" i="127"/>
  <c r="R202" i="127"/>
  <c r="R203" i="127"/>
  <c r="R204" i="127"/>
  <c r="R205" i="127"/>
  <c r="R207" i="127"/>
  <c r="R211" i="127"/>
  <c r="R212" i="127"/>
  <c r="R213" i="127"/>
  <c r="R215" i="127"/>
  <c r="R216" i="127"/>
  <c r="R218" i="127"/>
  <c r="R219" i="127"/>
  <c r="R221" i="127"/>
  <c r="R222" i="127"/>
  <c r="R223" i="127"/>
  <c r="R224" i="127"/>
  <c r="R228" i="127"/>
  <c r="R229" i="127"/>
  <c r="R230" i="127"/>
  <c r="R156" i="127"/>
  <c r="R114" i="127"/>
  <c r="R115" i="127"/>
  <c r="R116" i="127"/>
  <c r="R118" i="127"/>
  <c r="R119" i="127"/>
  <c r="R120" i="127"/>
  <c r="R121" i="127"/>
  <c r="R122" i="127"/>
  <c r="R123" i="127"/>
  <c r="R124" i="127"/>
  <c r="R125" i="127"/>
  <c r="R128" i="127"/>
  <c r="R129" i="127"/>
  <c r="R130" i="127"/>
  <c r="R131" i="127"/>
  <c r="R134" i="127"/>
  <c r="R135" i="127"/>
  <c r="R136" i="127"/>
  <c r="R137" i="127"/>
  <c r="R138" i="127"/>
  <c r="R139" i="127"/>
  <c r="R140" i="127"/>
  <c r="R142" i="127"/>
  <c r="R143" i="127"/>
  <c r="R144" i="127"/>
  <c r="R113" i="127"/>
  <c r="R94" i="127"/>
  <c r="R93" i="127"/>
  <c r="R73" i="127"/>
  <c r="R74" i="127"/>
  <c r="R75" i="127"/>
  <c r="R71" i="127"/>
  <c r="R52" i="127"/>
  <c r="R54" i="127"/>
  <c r="R56" i="127"/>
  <c r="R57" i="127"/>
  <c r="R58" i="127"/>
  <c r="R61" i="127"/>
  <c r="R63" i="127"/>
  <c r="R65" i="127"/>
  <c r="R66" i="127"/>
  <c r="R67" i="127"/>
  <c r="R68" i="127"/>
  <c r="R51" i="127"/>
  <c r="R9" i="127"/>
  <c r="R10" i="127"/>
  <c r="R12" i="127"/>
  <c r="R13" i="127"/>
  <c r="R14" i="127"/>
  <c r="R15" i="127"/>
  <c r="R16" i="127"/>
  <c r="R17" i="127"/>
  <c r="R18" i="127"/>
  <c r="R20" i="127"/>
  <c r="R21" i="127"/>
  <c r="R22" i="127"/>
  <c r="R23" i="127"/>
  <c r="R24" i="127"/>
  <c r="R26" i="127"/>
  <c r="R27" i="127"/>
  <c r="R28" i="127"/>
  <c r="R30" i="127"/>
  <c r="R31" i="127"/>
  <c r="R34" i="127"/>
  <c r="R35" i="127"/>
  <c r="R36" i="127"/>
  <c r="R38" i="127"/>
  <c r="R39" i="127"/>
  <c r="R40" i="127"/>
  <c r="R41" i="127"/>
  <c r="R8" i="127"/>
  <c r="AG304" i="128"/>
  <c r="AH304" i="128"/>
  <c r="AG9" i="128"/>
  <c r="AH9" i="128"/>
  <c r="AG10" i="128"/>
  <c r="AH10" i="128"/>
  <c r="AG12" i="128"/>
  <c r="AH12" i="128"/>
  <c r="AG13" i="128"/>
  <c r="AH13" i="128"/>
  <c r="AG14" i="128"/>
  <c r="AH14" i="128"/>
  <c r="AG15" i="128"/>
  <c r="AH15" i="128"/>
  <c r="AG16" i="128"/>
  <c r="AH16" i="128"/>
  <c r="AG17" i="128"/>
  <c r="AH17" i="128"/>
  <c r="AG18" i="128"/>
  <c r="AH18" i="128"/>
  <c r="AG20" i="128"/>
  <c r="AH20" i="128"/>
  <c r="AG21" i="128"/>
  <c r="AH21" i="128"/>
  <c r="AG22" i="128"/>
  <c r="AH22" i="128"/>
  <c r="AG23" i="128"/>
  <c r="AH23" i="128"/>
  <c r="AG24" i="128"/>
  <c r="AH24" i="128"/>
  <c r="AG26" i="128"/>
  <c r="AH26" i="128"/>
  <c r="AG27" i="128"/>
  <c r="AH27" i="128"/>
  <c r="AG28" i="128"/>
  <c r="AH28" i="128"/>
  <c r="AG30" i="128"/>
  <c r="AH30" i="128"/>
  <c r="AG31" i="128"/>
  <c r="AH31" i="128"/>
  <c r="AG35" i="128"/>
  <c r="AH35" i="128"/>
  <c r="AG36" i="128"/>
  <c r="AH36" i="128"/>
  <c r="AG38" i="128"/>
  <c r="AH38" i="128"/>
  <c r="AG39" i="128"/>
  <c r="AH39" i="128"/>
  <c r="AG40" i="128"/>
  <c r="AH40" i="128"/>
  <c r="AG41" i="128"/>
  <c r="AH41" i="128"/>
  <c r="AG48" i="128"/>
  <c r="AH48" i="128"/>
  <c r="AG51" i="128"/>
  <c r="AH51" i="128"/>
  <c r="AG52" i="128"/>
  <c r="AH52" i="128"/>
  <c r="AG54" i="128"/>
  <c r="AH54" i="128"/>
  <c r="AG57" i="128"/>
  <c r="AH57" i="128"/>
  <c r="AG58" i="128"/>
  <c r="AH58" i="128"/>
  <c r="AG61" i="128"/>
  <c r="AH61" i="128"/>
  <c r="AG63" i="128"/>
  <c r="AH63" i="128"/>
  <c r="AG65" i="128"/>
  <c r="AH65" i="128"/>
  <c r="AG66" i="128"/>
  <c r="AH66" i="128"/>
  <c r="AG67" i="128"/>
  <c r="AH67" i="128"/>
  <c r="AG68" i="128"/>
  <c r="AH68" i="128"/>
  <c r="AG69" i="128"/>
  <c r="AH69" i="128"/>
  <c r="AG70" i="128"/>
  <c r="AH70" i="128"/>
  <c r="AG71" i="128"/>
  <c r="AH71" i="128"/>
  <c r="AG73" i="128"/>
  <c r="AH73" i="128"/>
  <c r="AG74" i="128"/>
  <c r="AH74" i="128"/>
  <c r="AG75" i="128"/>
  <c r="AH75" i="128"/>
  <c r="AG93" i="128"/>
  <c r="AG89" i="128" s="1"/>
  <c r="AH93" i="128"/>
  <c r="AH89" i="128" s="1"/>
  <c r="AG94" i="128"/>
  <c r="AH94" i="128"/>
  <c r="AG218" i="128"/>
  <c r="AH218" i="128"/>
  <c r="AG219" i="128"/>
  <c r="AH219" i="128"/>
  <c r="AG224" i="128"/>
  <c r="AH224" i="128"/>
  <c r="AG228" i="128"/>
  <c r="AH228" i="128"/>
  <c r="AG229" i="128"/>
  <c r="AH229" i="128"/>
  <c r="AG230" i="128"/>
  <c r="AH230" i="128"/>
  <c r="AH8" i="128"/>
  <c r="AG8" i="128"/>
  <c r="R304" i="128"/>
  <c r="R9" i="128"/>
  <c r="R10" i="128"/>
  <c r="R12" i="128"/>
  <c r="R13" i="128"/>
  <c r="R14" i="128"/>
  <c r="R15" i="128"/>
  <c r="R16" i="128"/>
  <c r="R17" i="128"/>
  <c r="R18" i="128"/>
  <c r="R20" i="128"/>
  <c r="R21" i="128"/>
  <c r="R22" i="128"/>
  <c r="R23" i="128"/>
  <c r="R24" i="128"/>
  <c r="R26" i="128"/>
  <c r="R27" i="128"/>
  <c r="R28" i="128"/>
  <c r="R30" i="128"/>
  <c r="R31" i="128"/>
  <c r="R35" i="128"/>
  <c r="R36" i="128"/>
  <c r="R38" i="128"/>
  <c r="R39" i="128"/>
  <c r="R40" i="128"/>
  <c r="R41" i="128"/>
  <c r="R48" i="128"/>
  <c r="R51" i="128"/>
  <c r="R52" i="128"/>
  <c r="R54" i="128"/>
  <c r="R57" i="128"/>
  <c r="R58" i="128"/>
  <c r="R61" i="128"/>
  <c r="R63" i="128"/>
  <c r="R65" i="128"/>
  <c r="R66" i="128"/>
  <c r="R67" i="128"/>
  <c r="R68" i="128"/>
  <c r="R69" i="128"/>
  <c r="R70" i="128"/>
  <c r="R71" i="128"/>
  <c r="R73" i="128"/>
  <c r="R74" i="128"/>
  <c r="R75" i="128"/>
  <c r="R93" i="128"/>
  <c r="R89" i="128" s="1"/>
  <c r="R94" i="128"/>
  <c r="R218" i="128"/>
  <c r="R219" i="128"/>
  <c r="R224" i="128"/>
  <c r="R228" i="128"/>
  <c r="R229" i="128"/>
  <c r="R230" i="128"/>
  <c r="R8" i="128"/>
  <c r="AG9" i="126"/>
  <c r="AH9" i="126"/>
  <c r="AG10" i="126"/>
  <c r="AH10" i="126"/>
  <c r="AG12" i="126"/>
  <c r="AH12" i="126"/>
  <c r="AG13" i="126"/>
  <c r="AH13" i="126"/>
  <c r="AG14" i="126"/>
  <c r="AH14" i="126"/>
  <c r="AG15" i="126"/>
  <c r="AH15" i="126"/>
  <c r="AG16" i="126"/>
  <c r="AH16" i="126"/>
  <c r="AG17" i="126"/>
  <c r="AH17" i="126"/>
  <c r="AG18" i="126"/>
  <c r="AH18" i="126"/>
  <c r="AG20" i="126"/>
  <c r="AH20" i="126"/>
  <c r="AG21" i="126"/>
  <c r="AH21" i="126"/>
  <c r="AG22" i="126"/>
  <c r="AH22" i="126"/>
  <c r="AG23" i="126"/>
  <c r="AH23" i="126"/>
  <c r="AG24" i="126"/>
  <c r="AH24" i="126"/>
  <c r="AG26" i="126"/>
  <c r="AH26" i="126"/>
  <c r="AG27" i="126"/>
  <c r="AH27" i="126"/>
  <c r="AG28" i="126"/>
  <c r="AH28" i="126"/>
  <c r="AG30" i="126"/>
  <c r="AH30" i="126"/>
  <c r="AG31" i="126"/>
  <c r="AH31" i="126"/>
  <c r="AG34" i="126"/>
  <c r="AH34" i="126"/>
  <c r="AG35" i="126"/>
  <c r="AH35" i="126"/>
  <c r="AG36" i="126"/>
  <c r="AH36" i="126"/>
  <c r="AG38" i="126"/>
  <c r="AH38" i="126"/>
  <c r="AG40" i="126"/>
  <c r="AH40" i="126"/>
  <c r="AG41" i="126"/>
  <c r="AH41" i="126"/>
  <c r="AG51" i="126"/>
  <c r="AH51" i="126"/>
  <c r="AG52" i="126"/>
  <c r="AH52" i="126"/>
  <c r="AG54" i="126"/>
  <c r="AH54" i="126"/>
  <c r="AG56" i="126"/>
  <c r="AH56" i="126"/>
  <c r="AG58" i="126"/>
  <c r="AH58" i="126"/>
  <c r="AG61" i="126"/>
  <c r="AH61" i="126"/>
  <c r="AG63" i="126"/>
  <c r="AH63" i="126"/>
  <c r="AG65" i="126"/>
  <c r="AH65" i="126"/>
  <c r="AG66" i="126"/>
  <c r="AH66" i="126"/>
  <c r="AG67" i="126"/>
  <c r="AH67" i="126"/>
  <c r="AG68" i="126"/>
  <c r="AH68" i="126"/>
  <c r="AG71" i="126"/>
  <c r="AH71" i="126"/>
  <c r="AG73" i="126"/>
  <c r="AH73" i="126"/>
  <c r="AG74" i="126"/>
  <c r="AH74" i="126"/>
  <c r="AG75" i="126"/>
  <c r="AH75" i="126"/>
  <c r="AG93" i="126"/>
  <c r="AG89" i="126" s="1"/>
  <c r="AH93" i="126"/>
  <c r="AH89" i="126" s="1"/>
  <c r="AG94" i="126"/>
  <c r="AH94" i="126"/>
  <c r="AG144" i="126"/>
  <c r="AH144" i="126"/>
  <c r="AG156" i="126"/>
  <c r="AH156" i="126"/>
  <c r="AG161" i="126"/>
  <c r="AH161" i="126"/>
  <c r="AG162" i="126"/>
  <c r="AH162" i="126"/>
  <c r="AG163" i="126"/>
  <c r="AH163" i="126"/>
  <c r="AG164" i="126"/>
  <c r="AH164" i="126"/>
  <c r="AG165" i="126"/>
  <c r="AH165" i="126"/>
  <c r="AG167" i="126"/>
  <c r="AH167" i="126"/>
  <c r="AG178" i="126"/>
  <c r="AH178" i="126"/>
  <c r="AG179" i="126"/>
  <c r="AH179" i="126"/>
  <c r="AG180" i="126"/>
  <c r="AH180" i="126"/>
  <c r="AG181" i="126"/>
  <c r="AH181" i="126"/>
  <c r="AG183" i="126"/>
  <c r="AH183" i="126"/>
  <c r="AG185" i="126"/>
  <c r="AH185" i="126"/>
  <c r="AG186" i="126"/>
  <c r="AH186" i="126"/>
  <c r="AG187" i="126"/>
  <c r="AH187" i="126"/>
  <c r="AG188" i="126"/>
  <c r="AH188" i="126"/>
  <c r="AG189" i="126"/>
  <c r="AH189" i="126"/>
  <c r="AG191" i="126"/>
  <c r="AH191" i="126"/>
  <c r="AG193" i="126"/>
  <c r="AH193" i="126"/>
  <c r="AG194" i="126"/>
  <c r="AH194" i="126"/>
  <c r="AG195" i="126"/>
  <c r="AH195" i="126"/>
  <c r="AG196" i="126"/>
  <c r="AH196" i="126"/>
  <c r="AG197" i="126"/>
  <c r="AH197" i="126"/>
  <c r="AG199" i="126"/>
  <c r="AH199" i="126"/>
  <c r="AG201" i="126"/>
  <c r="AH201" i="126"/>
  <c r="AG202" i="126"/>
  <c r="AH202" i="126"/>
  <c r="AG203" i="126"/>
  <c r="AH203" i="126"/>
  <c r="AG204" i="126"/>
  <c r="AH204" i="126"/>
  <c r="AG205" i="126"/>
  <c r="AH205" i="126"/>
  <c r="AG207" i="126"/>
  <c r="AH207" i="126"/>
  <c r="AG211" i="126"/>
  <c r="AH211" i="126"/>
  <c r="AG212" i="126"/>
  <c r="AH212" i="126"/>
  <c r="AG213" i="126"/>
  <c r="AH213" i="126"/>
  <c r="AG215" i="126"/>
  <c r="AH215" i="126"/>
  <c r="AG216" i="126"/>
  <c r="AH216" i="126"/>
  <c r="AG218" i="126"/>
  <c r="AH218" i="126"/>
  <c r="AG219" i="126"/>
  <c r="AH219" i="126"/>
  <c r="AG221" i="126"/>
  <c r="AH221" i="126"/>
  <c r="AG222" i="126"/>
  <c r="AH222" i="126"/>
  <c r="AG223" i="126"/>
  <c r="AH223" i="126"/>
  <c r="AG224" i="126"/>
  <c r="AH224" i="126"/>
  <c r="AG228" i="126"/>
  <c r="AH228" i="126"/>
  <c r="AG229" i="126"/>
  <c r="AH229" i="126"/>
  <c r="AG230" i="126"/>
  <c r="AH230" i="126"/>
  <c r="AH8" i="126"/>
  <c r="AG8" i="126"/>
  <c r="R161" i="126"/>
  <c r="R162" i="126"/>
  <c r="R163" i="126"/>
  <c r="R164" i="126"/>
  <c r="R165" i="126"/>
  <c r="R167" i="126"/>
  <c r="R178" i="126"/>
  <c r="R179" i="126"/>
  <c r="R180" i="126"/>
  <c r="R181" i="126"/>
  <c r="R183" i="126"/>
  <c r="R185" i="126"/>
  <c r="R186" i="126"/>
  <c r="R187" i="126"/>
  <c r="R188" i="126"/>
  <c r="R189" i="126"/>
  <c r="R191" i="126"/>
  <c r="R193" i="126"/>
  <c r="R194" i="126"/>
  <c r="R195" i="126"/>
  <c r="R196" i="126"/>
  <c r="R197" i="126"/>
  <c r="R199" i="126"/>
  <c r="R201" i="126"/>
  <c r="R202" i="126"/>
  <c r="R203" i="126"/>
  <c r="R204" i="126"/>
  <c r="R205" i="126"/>
  <c r="R207" i="126"/>
  <c r="R211" i="126"/>
  <c r="R212" i="126"/>
  <c r="R213" i="126"/>
  <c r="R215" i="126"/>
  <c r="R216" i="126"/>
  <c r="R218" i="126"/>
  <c r="R219" i="126"/>
  <c r="R221" i="126"/>
  <c r="R222" i="126"/>
  <c r="R223" i="126"/>
  <c r="R224" i="126"/>
  <c r="R228" i="126"/>
  <c r="R229" i="126"/>
  <c r="R230" i="126"/>
  <c r="R156" i="126"/>
  <c r="R144" i="126"/>
  <c r="R94" i="126"/>
  <c r="R93" i="126"/>
  <c r="R52" i="126"/>
  <c r="R54" i="126"/>
  <c r="R56" i="126"/>
  <c r="R58" i="126"/>
  <c r="R61" i="126"/>
  <c r="R63" i="126"/>
  <c r="R65" i="126"/>
  <c r="R66" i="126"/>
  <c r="R67" i="126"/>
  <c r="R68" i="126"/>
  <c r="R71" i="126"/>
  <c r="R73" i="126"/>
  <c r="R74" i="126"/>
  <c r="R75" i="126"/>
  <c r="R51" i="126"/>
  <c r="R9" i="126"/>
  <c r="R10" i="126"/>
  <c r="R12" i="126"/>
  <c r="R13" i="126"/>
  <c r="R14" i="126"/>
  <c r="R15" i="126"/>
  <c r="R16" i="126"/>
  <c r="R17" i="126"/>
  <c r="R18" i="126"/>
  <c r="R20" i="126"/>
  <c r="R21" i="126"/>
  <c r="R22" i="126"/>
  <c r="R23" i="126"/>
  <c r="R24" i="126"/>
  <c r="R26" i="126"/>
  <c r="R27" i="126"/>
  <c r="R28" i="126"/>
  <c r="R30" i="126"/>
  <c r="R31" i="126"/>
  <c r="R34" i="126"/>
  <c r="R35" i="126"/>
  <c r="R36" i="126"/>
  <c r="R38" i="126"/>
  <c r="R40" i="126"/>
  <c r="R41" i="126"/>
  <c r="R8" i="126"/>
  <c r="R211" i="125"/>
  <c r="R212" i="125"/>
  <c r="R213" i="125"/>
  <c r="R215" i="125"/>
  <c r="R216" i="125"/>
  <c r="R218" i="125"/>
  <c r="R219" i="125"/>
  <c r="R221" i="125"/>
  <c r="R222" i="125"/>
  <c r="R223" i="125"/>
  <c r="R224" i="125"/>
  <c r="R228" i="125"/>
  <c r="R229" i="125"/>
  <c r="R230" i="125"/>
  <c r="R207" i="125"/>
  <c r="R161" i="125"/>
  <c r="R162" i="125"/>
  <c r="R163" i="125"/>
  <c r="R164" i="125"/>
  <c r="R165" i="125"/>
  <c r="R167" i="125"/>
  <c r="R178" i="125"/>
  <c r="R179" i="125"/>
  <c r="R180" i="125"/>
  <c r="R181" i="125"/>
  <c r="R183" i="125"/>
  <c r="R185" i="125"/>
  <c r="R186" i="125"/>
  <c r="R187" i="125"/>
  <c r="R188" i="125"/>
  <c r="R189" i="125"/>
  <c r="R191" i="125"/>
  <c r="R193" i="125"/>
  <c r="R194" i="125"/>
  <c r="R195" i="125"/>
  <c r="R196" i="125"/>
  <c r="R197" i="125"/>
  <c r="R199" i="125"/>
  <c r="R201" i="125"/>
  <c r="R202" i="125"/>
  <c r="R203" i="125"/>
  <c r="R204" i="125"/>
  <c r="R205" i="125"/>
  <c r="R156" i="125"/>
  <c r="R144" i="125"/>
  <c r="R94" i="125"/>
  <c r="R93" i="125"/>
  <c r="R52" i="125"/>
  <c r="R54" i="125"/>
  <c r="R55" i="125"/>
  <c r="R56" i="125"/>
  <c r="R58" i="125"/>
  <c r="R61" i="125"/>
  <c r="R63" i="125"/>
  <c r="R65" i="125"/>
  <c r="R66" i="125"/>
  <c r="R67" i="125"/>
  <c r="R68" i="125"/>
  <c r="R71" i="125"/>
  <c r="R73" i="125"/>
  <c r="R74" i="125"/>
  <c r="R75" i="125"/>
  <c r="R51" i="125"/>
  <c r="R9" i="125"/>
  <c r="R10" i="125"/>
  <c r="R12" i="125"/>
  <c r="R13" i="125"/>
  <c r="R14" i="125"/>
  <c r="R15" i="125"/>
  <c r="R16" i="125"/>
  <c r="R17" i="125"/>
  <c r="R18" i="125"/>
  <c r="R20" i="125"/>
  <c r="R21" i="125"/>
  <c r="R22" i="125"/>
  <c r="R23" i="125"/>
  <c r="R24" i="125"/>
  <c r="R26" i="125"/>
  <c r="R27" i="125"/>
  <c r="R28" i="125"/>
  <c r="R30" i="125"/>
  <c r="R31" i="125"/>
  <c r="R34" i="125"/>
  <c r="R35" i="125"/>
  <c r="R36" i="125"/>
  <c r="R38" i="125"/>
  <c r="R40" i="125"/>
  <c r="R41" i="125"/>
  <c r="R8" i="125"/>
  <c r="AH9" i="125"/>
  <c r="AH10" i="125"/>
  <c r="AH12" i="125"/>
  <c r="AH13" i="125"/>
  <c r="AH14" i="125"/>
  <c r="AH15" i="125"/>
  <c r="AH16" i="125"/>
  <c r="AH17" i="125"/>
  <c r="AH18" i="125"/>
  <c r="AH20" i="125"/>
  <c r="AH21" i="125"/>
  <c r="AH22" i="125"/>
  <c r="AH23" i="125"/>
  <c r="AH24" i="125"/>
  <c r="AH26" i="125"/>
  <c r="AH27" i="125"/>
  <c r="AH28" i="125"/>
  <c r="AH30" i="125"/>
  <c r="AH31" i="125"/>
  <c r="AH34" i="125"/>
  <c r="AH35" i="125"/>
  <c r="AH36" i="125"/>
  <c r="AH38" i="125"/>
  <c r="AH40" i="125"/>
  <c r="AH41" i="125"/>
  <c r="AH51" i="125"/>
  <c r="AH52" i="125"/>
  <c r="AH54" i="125"/>
  <c r="AH55" i="125"/>
  <c r="AH56" i="125"/>
  <c r="AH58" i="125"/>
  <c r="AH61" i="125"/>
  <c r="AH63" i="125"/>
  <c r="AH65" i="125"/>
  <c r="AH66" i="125"/>
  <c r="AH67" i="125"/>
  <c r="AH68" i="125"/>
  <c r="AH71" i="125"/>
  <c r="AH73" i="125"/>
  <c r="AH74" i="125"/>
  <c r="AH75" i="125"/>
  <c r="AH93" i="125"/>
  <c r="AH89" i="125" s="1"/>
  <c r="AH94" i="125"/>
  <c r="AH144" i="125"/>
  <c r="AH156" i="125"/>
  <c r="AH161" i="125"/>
  <c r="AH162" i="125"/>
  <c r="AH163" i="125"/>
  <c r="AH164" i="125"/>
  <c r="AH165" i="125"/>
  <c r="AH167" i="125"/>
  <c r="AH178" i="125"/>
  <c r="AH179" i="125"/>
  <c r="AH180" i="125"/>
  <c r="AH181" i="125"/>
  <c r="AH183" i="125"/>
  <c r="AH185" i="125"/>
  <c r="AH186" i="125"/>
  <c r="AH187" i="125"/>
  <c r="AH188" i="125"/>
  <c r="AH189" i="125"/>
  <c r="AH191" i="125"/>
  <c r="AH193" i="125"/>
  <c r="AH194" i="125"/>
  <c r="AH195" i="125"/>
  <c r="AH196" i="125"/>
  <c r="AH197" i="125"/>
  <c r="AH199" i="125"/>
  <c r="AH201" i="125"/>
  <c r="AH202" i="125"/>
  <c r="AH203" i="125"/>
  <c r="AH204" i="125"/>
  <c r="AH205" i="125"/>
  <c r="AH207" i="125"/>
  <c r="AH211" i="125"/>
  <c r="AH212" i="125"/>
  <c r="AH213" i="125"/>
  <c r="AH215" i="125"/>
  <c r="AH216" i="125"/>
  <c r="AH218" i="125"/>
  <c r="AH219" i="125"/>
  <c r="AH221" i="125"/>
  <c r="AH222" i="125"/>
  <c r="AH223" i="125"/>
  <c r="AH224" i="125"/>
  <c r="AH228" i="125"/>
  <c r="AH229" i="125"/>
  <c r="AH230" i="125"/>
  <c r="AG9" i="125"/>
  <c r="AG10" i="125"/>
  <c r="AG12" i="125"/>
  <c r="AG13" i="125"/>
  <c r="AG14" i="125"/>
  <c r="AG15" i="125"/>
  <c r="AG16" i="125"/>
  <c r="AG17" i="125"/>
  <c r="AG18" i="125"/>
  <c r="AG20" i="125"/>
  <c r="AG21" i="125"/>
  <c r="AG22" i="125"/>
  <c r="AG23" i="125"/>
  <c r="AG24" i="125"/>
  <c r="AG26" i="125"/>
  <c r="AG27" i="125"/>
  <c r="AG28" i="125"/>
  <c r="AG30" i="125"/>
  <c r="AG31" i="125"/>
  <c r="AG34" i="125"/>
  <c r="AG35" i="125"/>
  <c r="AG36" i="125"/>
  <c r="AG38" i="125"/>
  <c r="AG40" i="125"/>
  <c r="AG41" i="125"/>
  <c r="AG51" i="125"/>
  <c r="AG52" i="125"/>
  <c r="AG54" i="125"/>
  <c r="AG55" i="125"/>
  <c r="AG56" i="125"/>
  <c r="AG58" i="125"/>
  <c r="AG61" i="125"/>
  <c r="AG63" i="125"/>
  <c r="AG65" i="125"/>
  <c r="AG66" i="125"/>
  <c r="AG67" i="125"/>
  <c r="AG68" i="125"/>
  <c r="AG71" i="125"/>
  <c r="AG73" i="125"/>
  <c r="AG74" i="125"/>
  <c r="AG75" i="125"/>
  <c r="AG93" i="125"/>
  <c r="AG89" i="125" s="1"/>
  <c r="AG94" i="125"/>
  <c r="AG144" i="125"/>
  <c r="AG156" i="125"/>
  <c r="AG161" i="125"/>
  <c r="AG162" i="125"/>
  <c r="AG163" i="125"/>
  <c r="AG164" i="125"/>
  <c r="AG165" i="125"/>
  <c r="AG167" i="125"/>
  <c r="AG178" i="125"/>
  <c r="AG179" i="125"/>
  <c r="AG180" i="125"/>
  <c r="AG181" i="125"/>
  <c r="AG183" i="125"/>
  <c r="AG185" i="125"/>
  <c r="AG186" i="125"/>
  <c r="AG187" i="125"/>
  <c r="AG188" i="125"/>
  <c r="AG189" i="125"/>
  <c r="AG191" i="125"/>
  <c r="AG193" i="125"/>
  <c r="AG194" i="125"/>
  <c r="AG195" i="125"/>
  <c r="AG196" i="125"/>
  <c r="AG197" i="125"/>
  <c r="AG199" i="125"/>
  <c r="AG201" i="125"/>
  <c r="AG202" i="125"/>
  <c r="AG203" i="125"/>
  <c r="AG204" i="125"/>
  <c r="AG205" i="125"/>
  <c r="AG207" i="125"/>
  <c r="AG211" i="125"/>
  <c r="AG212" i="125"/>
  <c r="AG213" i="125"/>
  <c r="AG215" i="125"/>
  <c r="AG216" i="125"/>
  <c r="AG218" i="125"/>
  <c r="AG219" i="125"/>
  <c r="AG221" i="125"/>
  <c r="AG222" i="125"/>
  <c r="AG223" i="125"/>
  <c r="AG224" i="125"/>
  <c r="AG228" i="125"/>
  <c r="AG229" i="125"/>
  <c r="AG230" i="125"/>
  <c r="AH8" i="125"/>
  <c r="AG8" i="125"/>
  <c r="AH78" i="124"/>
  <c r="AH79" i="124"/>
  <c r="AH80" i="124"/>
  <c r="AH81" i="124"/>
  <c r="AH83" i="124"/>
  <c r="AH84" i="124"/>
  <c r="AH85" i="124"/>
  <c r="AH86" i="124"/>
  <c r="AH87" i="124"/>
  <c r="AH88" i="124"/>
  <c r="AH90" i="124"/>
  <c r="AH93" i="124"/>
  <c r="AH94" i="124"/>
  <c r="AH77" i="124"/>
  <c r="AG78" i="124"/>
  <c r="AG79" i="124"/>
  <c r="AG80" i="124"/>
  <c r="AG81" i="124"/>
  <c r="AG83" i="124"/>
  <c r="AG84" i="124"/>
  <c r="AG85" i="124"/>
  <c r="AG86" i="124"/>
  <c r="AG87" i="124"/>
  <c r="AG88" i="124"/>
  <c r="AG77" i="124"/>
  <c r="AH71" i="124"/>
  <c r="AH64" i="124" s="1"/>
  <c r="AG71" i="124"/>
  <c r="AG64" i="124" s="1"/>
  <c r="AH62" i="124"/>
  <c r="AH53" i="124" s="1"/>
  <c r="AG62" i="124"/>
  <c r="AG53" i="124" s="1"/>
  <c r="R78" i="124"/>
  <c r="R79" i="124"/>
  <c r="R80" i="124"/>
  <c r="R81" i="124"/>
  <c r="R83" i="124"/>
  <c r="R84" i="124"/>
  <c r="R85" i="124"/>
  <c r="R86" i="124"/>
  <c r="R87" i="124"/>
  <c r="R88" i="124"/>
  <c r="R90" i="124"/>
  <c r="R93" i="124"/>
  <c r="R94" i="124"/>
  <c r="R77" i="124"/>
  <c r="R71" i="124"/>
  <c r="R62" i="124"/>
  <c r="AH78" i="123"/>
  <c r="AH79" i="123"/>
  <c r="AH80" i="123"/>
  <c r="AH81" i="123"/>
  <c r="AH83" i="123"/>
  <c r="AH84" i="123"/>
  <c r="AH85" i="123"/>
  <c r="AH86" i="123"/>
  <c r="AH87" i="123"/>
  <c r="AH88" i="123"/>
  <c r="AH90" i="123"/>
  <c r="AH91" i="123"/>
  <c r="AH93" i="123"/>
  <c r="AH94" i="123"/>
  <c r="AG78" i="123"/>
  <c r="AG79" i="123"/>
  <c r="AG80" i="123"/>
  <c r="AG81" i="123"/>
  <c r="AG83" i="123"/>
  <c r="AG84" i="123"/>
  <c r="AG85" i="123"/>
  <c r="AG86" i="123"/>
  <c r="AG87" i="123"/>
  <c r="AG88" i="123"/>
  <c r="AG90" i="123"/>
  <c r="AG91" i="123"/>
  <c r="AG93" i="123"/>
  <c r="AG94" i="123"/>
  <c r="AH77" i="123"/>
  <c r="AG77" i="123"/>
  <c r="AH71" i="123"/>
  <c r="AG71" i="123"/>
  <c r="AG68" i="123"/>
  <c r="AH67" i="123"/>
  <c r="AG67" i="123"/>
  <c r="AH62" i="123"/>
  <c r="AG62" i="123"/>
  <c r="R78" i="123"/>
  <c r="R79" i="123"/>
  <c r="R80" i="123"/>
  <c r="R81" i="123"/>
  <c r="R83" i="123"/>
  <c r="R84" i="123"/>
  <c r="R85" i="123"/>
  <c r="R86" i="123"/>
  <c r="R87" i="123"/>
  <c r="R88" i="123"/>
  <c r="R90" i="123"/>
  <c r="R91" i="123"/>
  <c r="R93" i="123"/>
  <c r="R94" i="123"/>
  <c r="R77" i="123"/>
  <c r="R71" i="123"/>
  <c r="R68" i="123"/>
  <c r="R67" i="123"/>
  <c r="R62" i="123"/>
  <c r="AG78" i="122"/>
  <c r="AG79" i="122"/>
  <c r="AG80" i="122"/>
  <c r="AG81" i="122"/>
  <c r="AG83" i="122"/>
  <c r="AG84" i="122"/>
  <c r="AG85" i="122"/>
  <c r="AG86" i="122"/>
  <c r="AG87" i="122"/>
  <c r="AG88" i="122"/>
  <c r="AG90" i="122"/>
  <c r="AG91" i="122"/>
  <c r="AG93" i="122"/>
  <c r="AG94" i="122"/>
  <c r="AH77" i="122"/>
  <c r="AG77" i="122"/>
  <c r="AH71" i="122"/>
  <c r="AG71" i="122"/>
  <c r="AH68" i="122"/>
  <c r="AG68" i="122"/>
  <c r="AH67" i="122"/>
  <c r="AG67" i="122"/>
  <c r="AH62" i="122"/>
  <c r="AG62" i="122"/>
  <c r="R78" i="122"/>
  <c r="R79" i="122"/>
  <c r="R80" i="122"/>
  <c r="R81" i="122"/>
  <c r="R83" i="122"/>
  <c r="R84" i="122"/>
  <c r="R85" i="122"/>
  <c r="R86" i="122"/>
  <c r="R87" i="122"/>
  <c r="R88" i="122"/>
  <c r="R90" i="122"/>
  <c r="R91" i="122"/>
  <c r="R93" i="122"/>
  <c r="R94" i="122"/>
  <c r="R77" i="122"/>
  <c r="R71" i="122"/>
  <c r="R68" i="122"/>
  <c r="R67" i="122"/>
  <c r="Q62" i="122"/>
  <c r="R62" i="122"/>
  <c r="AH94" i="121"/>
  <c r="AG94" i="121"/>
  <c r="AH93" i="121"/>
  <c r="AG93" i="121"/>
  <c r="AH90" i="121"/>
  <c r="AG90" i="121"/>
  <c r="AH78" i="121"/>
  <c r="AH79" i="121"/>
  <c r="AH80" i="121"/>
  <c r="AH81" i="121"/>
  <c r="AG78" i="121"/>
  <c r="AG79" i="121"/>
  <c r="AG80" i="121"/>
  <c r="AG81" i="121"/>
  <c r="AH77" i="121"/>
  <c r="AG77" i="121"/>
  <c r="AG71" i="121"/>
  <c r="AH71" i="121"/>
  <c r="AH68" i="121"/>
  <c r="AG68" i="121"/>
  <c r="AH62" i="121"/>
  <c r="AG62" i="121"/>
  <c r="R94" i="121"/>
  <c r="R93" i="121"/>
  <c r="R90" i="121"/>
  <c r="Q90" i="121"/>
  <c r="R84" i="121"/>
  <c r="R85" i="121"/>
  <c r="R86" i="121"/>
  <c r="R87" i="121"/>
  <c r="R88" i="121"/>
  <c r="R83" i="121"/>
  <c r="Q83" i="121"/>
  <c r="R78" i="121"/>
  <c r="R79" i="121"/>
  <c r="R80" i="121"/>
  <c r="R81" i="121"/>
  <c r="R77" i="121"/>
  <c r="R71" i="121"/>
  <c r="R68" i="121"/>
  <c r="Q62" i="121"/>
  <c r="R62" i="121"/>
  <c r="AG34" i="120"/>
  <c r="AH34" i="120"/>
  <c r="AG35" i="120"/>
  <c r="AH35" i="120"/>
  <c r="AG36" i="120"/>
  <c r="AH36" i="120"/>
  <c r="AG38" i="120"/>
  <c r="AH38" i="120"/>
  <c r="AG40" i="120"/>
  <c r="AH40" i="120"/>
  <c r="AG41" i="120"/>
  <c r="AH41" i="120"/>
  <c r="AG54" i="120"/>
  <c r="AH54" i="120"/>
  <c r="AG55" i="120"/>
  <c r="AH55" i="120"/>
  <c r="AG56" i="120"/>
  <c r="AH56" i="120"/>
  <c r="AG57" i="120"/>
  <c r="AH57" i="120"/>
  <c r="AG63" i="120"/>
  <c r="AH63" i="120"/>
  <c r="AG71" i="120"/>
  <c r="AG64" i="120" s="1"/>
  <c r="AH71" i="120"/>
  <c r="AG73" i="120"/>
  <c r="AH73" i="120"/>
  <c r="AG74" i="120"/>
  <c r="AH74" i="120"/>
  <c r="AG75" i="120"/>
  <c r="AH75" i="120"/>
  <c r="AG92" i="120"/>
  <c r="AH92" i="120"/>
  <c r="AG93" i="120"/>
  <c r="AH93" i="120"/>
  <c r="AG94" i="120"/>
  <c r="AH94" i="120"/>
  <c r="AG156" i="120"/>
  <c r="AH156" i="120"/>
  <c r="AG161" i="120"/>
  <c r="AH161" i="120"/>
  <c r="AG162" i="120"/>
  <c r="AH162" i="120"/>
  <c r="AG163" i="120"/>
  <c r="AH163" i="120"/>
  <c r="AG164" i="120"/>
  <c r="AH164" i="120"/>
  <c r="AG165" i="120"/>
  <c r="AH165" i="120"/>
  <c r="AG167" i="120"/>
  <c r="AH167" i="120"/>
  <c r="AG178" i="120"/>
  <c r="AH178" i="120"/>
  <c r="AG179" i="120"/>
  <c r="AH179" i="120"/>
  <c r="AG180" i="120"/>
  <c r="AH180" i="120"/>
  <c r="AG181" i="120"/>
  <c r="AH181" i="120"/>
  <c r="AG183" i="120"/>
  <c r="AH183" i="120"/>
  <c r="AG185" i="120"/>
  <c r="AH185" i="120"/>
  <c r="AG186" i="120"/>
  <c r="AH186" i="120"/>
  <c r="AG187" i="120"/>
  <c r="AH187" i="120"/>
  <c r="AG188" i="120"/>
  <c r="AH188" i="120"/>
  <c r="AG189" i="120"/>
  <c r="AH189" i="120"/>
  <c r="AG191" i="120"/>
  <c r="AH191" i="120"/>
  <c r="AG193" i="120"/>
  <c r="AH193" i="120"/>
  <c r="AG194" i="120"/>
  <c r="AH194" i="120"/>
  <c r="AG195" i="120"/>
  <c r="AH195" i="120"/>
  <c r="AG196" i="120"/>
  <c r="AH196" i="120"/>
  <c r="AG197" i="120"/>
  <c r="AH197" i="120"/>
  <c r="AG199" i="120"/>
  <c r="AH199" i="120"/>
  <c r="AG201" i="120"/>
  <c r="AH201" i="120"/>
  <c r="AG202" i="120"/>
  <c r="AH202" i="120"/>
  <c r="AG203" i="120"/>
  <c r="AH203" i="120"/>
  <c r="AG204" i="120"/>
  <c r="AH204" i="120"/>
  <c r="AG205" i="120"/>
  <c r="AH205" i="120"/>
  <c r="AG207" i="120"/>
  <c r="AH207" i="120"/>
  <c r="AG215" i="120"/>
  <c r="AH215" i="120"/>
  <c r="AG216" i="120"/>
  <c r="AH216" i="120"/>
  <c r="AG218" i="120"/>
  <c r="AH218" i="120"/>
  <c r="AG219" i="120"/>
  <c r="AH219" i="120"/>
  <c r="AG222" i="120"/>
  <c r="AH222" i="120"/>
  <c r="AG223" i="120"/>
  <c r="AH223" i="120"/>
  <c r="AG224" i="120"/>
  <c r="AH224" i="120"/>
  <c r="AG236" i="120"/>
  <c r="AH236" i="120"/>
  <c r="R34" i="120"/>
  <c r="R35" i="120"/>
  <c r="R36" i="120"/>
  <c r="R38" i="120"/>
  <c r="R40" i="120"/>
  <c r="R41" i="120"/>
  <c r="R54" i="120"/>
  <c r="R55" i="120"/>
  <c r="R56" i="120"/>
  <c r="R57" i="120"/>
  <c r="R63" i="120"/>
  <c r="R71" i="120"/>
  <c r="R64" i="120" s="1"/>
  <c r="R73" i="120"/>
  <c r="R74" i="120"/>
  <c r="R75" i="120"/>
  <c r="R92" i="120"/>
  <c r="R93" i="120"/>
  <c r="R94" i="120"/>
  <c r="R156" i="120"/>
  <c r="R161" i="120"/>
  <c r="R162" i="120"/>
  <c r="R163" i="120"/>
  <c r="R164" i="120"/>
  <c r="R165" i="120"/>
  <c r="R183" i="120"/>
  <c r="R185" i="120"/>
  <c r="R186" i="120"/>
  <c r="R187" i="120"/>
  <c r="R188" i="120"/>
  <c r="R189" i="120"/>
  <c r="R191" i="120"/>
  <c r="R193" i="120"/>
  <c r="R194" i="120"/>
  <c r="R195" i="120"/>
  <c r="R196" i="120"/>
  <c r="R197" i="120"/>
  <c r="R199" i="120"/>
  <c r="R201" i="120"/>
  <c r="R202" i="120"/>
  <c r="R203" i="120"/>
  <c r="R204" i="120"/>
  <c r="R205" i="120"/>
  <c r="R207" i="120"/>
  <c r="R215" i="120"/>
  <c r="R216" i="120"/>
  <c r="R218" i="120"/>
  <c r="R219" i="120"/>
  <c r="R222" i="120"/>
  <c r="R223" i="120"/>
  <c r="R224" i="120"/>
  <c r="R229" i="120"/>
  <c r="R230" i="120"/>
  <c r="R236" i="120"/>
  <c r="AG34" i="119"/>
  <c r="AH34" i="119"/>
  <c r="AG35" i="119"/>
  <c r="AH35" i="119"/>
  <c r="AG36" i="119"/>
  <c r="AH36" i="119"/>
  <c r="AG38" i="119"/>
  <c r="AH38" i="119"/>
  <c r="AG39" i="119"/>
  <c r="AH39" i="119"/>
  <c r="AG40" i="119"/>
  <c r="AH40" i="119"/>
  <c r="AG41" i="119"/>
  <c r="AH41" i="119"/>
  <c r="AG54" i="119"/>
  <c r="AH54" i="119"/>
  <c r="AG58" i="119"/>
  <c r="AH58" i="119"/>
  <c r="AG61" i="119"/>
  <c r="AH61" i="119"/>
  <c r="AG63" i="119"/>
  <c r="AH63" i="119"/>
  <c r="AG65" i="119"/>
  <c r="AH65" i="119"/>
  <c r="AG66" i="119"/>
  <c r="AH66" i="119"/>
  <c r="AG71" i="119"/>
  <c r="AH71" i="119"/>
  <c r="AG73" i="119"/>
  <c r="AH73" i="119"/>
  <c r="AG74" i="119"/>
  <c r="AH74" i="119"/>
  <c r="AG75" i="119"/>
  <c r="AH75" i="119"/>
  <c r="AG93" i="119"/>
  <c r="AG89" i="119" s="1"/>
  <c r="AH93" i="119"/>
  <c r="AG94" i="119"/>
  <c r="AH94" i="119"/>
  <c r="AG156" i="119"/>
  <c r="AH156" i="119"/>
  <c r="AG161" i="119"/>
  <c r="AH161" i="119"/>
  <c r="AG162" i="119"/>
  <c r="AH162" i="119"/>
  <c r="AG163" i="119"/>
  <c r="AH163" i="119"/>
  <c r="AG164" i="119"/>
  <c r="AH164" i="119"/>
  <c r="AG165" i="119"/>
  <c r="AH165" i="119"/>
  <c r="AG167" i="119"/>
  <c r="AH167" i="119"/>
  <c r="AG178" i="119"/>
  <c r="AH178" i="119"/>
  <c r="AG179" i="119"/>
  <c r="AH179" i="119"/>
  <c r="AG180" i="119"/>
  <c r="AH180" i="119"/>
  <c r="AG181" i="119"/>
  <c r="AH181" i="119"/>
  <c r="AG183" i="119"/>
  <c r="AH183" i="119"/>
  <c r="AG185" i="119"/>
  <c r="AH185" i="119"/>
  <c r="AG186" i="119"/>
  <c r="AH186" i="119"/>
  <c r="AG187" i="119"/>
  <c r="AH187" i="119"/>
  <c r="AG188" i="119"/>
  <c r="AH188" i="119"/>
  <c r="AG189" i="119"/>
  <c r="AH189" i="119"/>
  <c r="AG191" i="119"/>
  <c r="AH191" i="119"/>
  <c r="AG193" i="119"/>
  <c r="AH193" i="119"/>
  <c r="AG194" i="119"/>
  <c r="AH194" i="119"/>
  <c r="AG195" i="119"/>
  <c r="AH195" i="119"/>
  <c r="AG196" i="119"/>
  <c r="AH196" i="119"/>
  <c r="AG197" i="119"/>
  <c r="AH197" i="119"/>
  <c r="AG199" i="119"/>
  <c r="AH199" i="119"/>
  <c r="AG201" i="119"/>
  <c r="AH201" i="119"/>
  <c r="AG202" i="119"/>
  <c r="AH202" i="119"/>
  <c r="AG203" i="119"/>
  <c r="AH203" i="119"/>
  <c r="AG204" i="119"/>
  <c r="AH204" i="119"/>
  <c r="AG205" i="119"/>
  <c r="AH205" i="119"/>
  <c r="AG207" i="119"/>
  <c r="AH207" i="119"/>
  <c r="AG211" i="119"/>
  <c r="AH211" i="119"/>
  <c r="AG212" i="119"/>
  <c r="AH212" i="119"/>
  <c r="AG213" i="119"/>
  <c r="AH213" i="119"/>
  <c r="AG215" i="119"/>
  <c r="AH215" i="119"/>
  <c r="AG216" i="119"/>
  <c r="AH216" i="119"/>
  <c r="AG218" i="119"/>
  <c r="AH218" i="119"/>
  <c r="AG219" i="119"/>
  <c r="AH219" i="119"/>
  <c r="AG222" i="119"/>
  <c r="AH222" i="119"/>
  <c r="AG223" i="119"/>
  <c r="AH223" i="119"/>
  <c r="AG224" i="119"/>
  <c r="AH224" i="119"/>
  <c r="R34" i="119"/>
  <c r="R35" i="119"/>
  <c r="R36" i="119"/>
  <c r="R38" i="119"/>
  <c r="R39" i="119"/>
  <c r="R40" i="119"/>
  <c r="R41" i="119"/>
  <c r="R54" i="119"/>
  <c r="R58" i="119"/>
  <c r="R61" i="119"/>
  <c r="R63" i="119"/>
  <c r="R65" i="119"/>
  <c r="R66" i="119"/>
  <c r="R71" i="119"/>
  <c r="R73" i="119"/>
  <c r="R74" i="119"/>
  <c r="R75" i="119"/>
  <c r="R93" i="119"/>
  <c r="R89" i="119" s="1"/>
  <c r="R94" i="119"/>
  <c r="R156" i="119"/>
  <c r="R161" i="119"/>
  <c r="R162" i="119"/>
  <c r="R163" i="119"/>
  <c r="R164" i="119"/>
  <c r="R165" i="119"/>
  <c r="R183" i="119"/>
  <c r="R185" i="119"/>
  <c r="R186" i="119"/>
  <c r="R187" i="119"/>
  <c r="R188" i="119"/>
  <c r="R189" i="119"/>
  <c r="R191" i="119"/>
  <c r="R193" i="119"/>
  <c r="R194" i="119"/>
  <c r="R195" i="119"/>
  <c r="R196" i="119"/>
  <c r="R197" i="119"/>
  <c r="R199" i="119"/>
  <c r="R201" i="119"/>
  <c r="R202" i="119"/>
  <c r="R203" i="119"/>
  <c r="R204" i="119"/>
  <c r="R205" i="119"/>
  <c r="R207" i="119"/>
  <c r="R211" i="119"/>
  <c r="R212" i="119"/>
  <c r="R213" i="119"/>
  <c r="R215" i="119"/>
  <c r="R216" i="119"/>
  <c r="R218" i="119"/>
  <c r="R219" i="119"/>
  <c r="R222" i="119"/>
  <c r="R223" i="119"/>
  <c r="R224" i="119"/>
  <c r="R229" i="119"/>
  <c r="R230" i="119"/>
  <c r="AG34" i="118"/>
  <c r="AH34" i="118"/>
  <c r="AG35" i="118"/>
  <c r="AH35" i="118"/>
  <c r="AG36" i="118"/>
  <c r="AH36" i="118"/>
  <c r="AG38" i="118"/>
  <c r="AH38" i="118"/>
  <c r="AG39" i="118"/>
  <c r="AH39" i="118"/>
  <c r="AG40" i="118"/>
  <c r="AH40" i="118"/>
  <c r="AG41" i="118"/>
  <c r="AH41" i="118"/>
  <c r="AG43" i="118"/>
  <c r="AH43" i="118"/>
  <c r="AG44" i="118"/>
  <c r="AH44" i="118"/>
  <c r="AG45" i="118"/>
  <c r="AH45" i="118"/>
  <c r="AG49" i="118"/>
  <c r="AH49" i="118"/>
  <c r="AG50" i="118"/>
  <c r="AH50" i="118"/>
  <c r="AG51" i="118"/>
  <c r="AH51" i="118"/>
  <c r="AG52" i="118"/>
  <c r="AH52" i="118"/>
  <c r="AG54" i="118"/>
  <c r="AH54" i="118"/>
  <c r="AG56" i="118"/>
  <c r="AH56" i="118"/>
  <c r="AG57" i="118"/>
  <c r="AH57" i="118"/>
  <c r="AG58" i="118"/>
  <c r="AH58" i="118"/>
  <c r="AG59" i="118"/>
  <c r="AH59" i="118"/>
  <c r="AG60" i="118"/>
  <c r="AH60" i="118"/>
  <c r="AG61" i="118"/>
  <c r="AH61" i="118"/>
  <c r="AG63" i="118"/>
  <c r="AH63" i="118"/>
  <c r="AG65" i="118"/>
  <c r="AH65" i="118"/>
  <c r="AG66" i="118"/>
  <c r="AH66" i="118"/>
  <c r="AG67" i="118"/>
  <c r="AH67" i="118"/>
  <c r="AG68" i="118"/>
  <c r="AH68" i="118"/>
  <c r="AG69" i="118"/>
  <c r="AH69" i="118"/>
  <c r="AG70" i="118"/>
  <c r="AH70" i="118"/>
  <c r="AG71" i="118"/>
  <c r="AH71" i="118"/>
  <c r="AG74" i="118"/>
  <c r="AH74" i="118"/>
  <c r="AG75" i="118"/>
  <c r="AH75" i="118"/>
  <c r="AG93" i="118"/>
  <c r="AG89" i="118" s="1"/>
  <c r="AH93" i="118"/>
  <c r="AG94" i="118"/>
  <c r="AH94" i="118"/>
  <c r="AG183" i="118"/>
  <c r="AH183" i="118"/>
  <c r="AG211" i="118"/>
  <c r="AH211" i="118"/>
  <c r="AG212" i="118"/>
  <c r="AH212" i="118"/>
  <c r="AG213" i="118"/>
  <c r="AH213" i="118"/>
  <c r="AG218" i="118"/>
  <c r="AH218" i="118"/>
  <c r="AG219" i="118"/>
  <c r="AH219" i="118"/>
  <c r="AG224" i="118"/>
  <c r="AH224" i="118"/>
  <c r="AG233" i="118"/>
  <c r="AH233" i="118"/>
  <c r="AG234" i="118"/>
  <c r="AH234" i="118"/>
  <c r="AG235" i="118"/>
  <c r="AH235" i="118"/>
  <c r="AG237" i="118"/>
  <c r="AH237" i="118"/>
  <c r="R34" i="118"/>
  <c r="R35" i="118"/>
  <c r="R36" i="118"/>
  <c r="R38" i="118"/>
  <c r="R39" i="118"/>
  <c r="R40" i="118"/>
  <c r="R41" i="118"/>
  <c r="R43" i="118"/>
  <c r="R44" i="118"/>
  <c r="R45" i="118"/>
  <c r="R49" i="118"/>
  <c r="R50" i="118"/>
  <c r="R51" i="118"/>
  <c r="R52" i="118"/>
  <c r="R54" i="118"/>
  <c r="R56" i="118"/>
  <c r="R57" i="118"/>
  <c r="R58" i="118"/>
  <c r="R59" i="118"/>
  <c r="R60" i="118"/>
  <c r="R61" i="118"/>
  <c r="R63" i="118"/>
  <c r="R65" i="118"/>
  <c r="R66" i="118"/>
  <c r="R67" i="118"/>
  <c r="R68" i="118"/>
  <c r="R69" i="118"/>
  <c r="R70" i="118"/>
  <c r="R71" i="118"/>
  <c r="R74" i="118"/>
  <c r="R75" i="118"/>
  <c r="R93" i="118"/>
  <c r="R89" i="118" s="1"/>
  <c r="R94" i="118"/>
  <c r="R183" i="118"/>
  <c r="R211" i="118"/>
  <c r="R212" i="118"/>
  <c r="R213" i="118"/>
  <c r="R218" i="118"/>
  <c r="R219" i="118"/>
  <c r="R224" i="118"/>
  <c r="R233" i="118"/>
  <c r="R234" i="118"/>
  <c r="R235" i="118"/>
  <c r="R237" i="118"/>
  <c r="C231" i="136"/>
  <c r="R231" i="118" s="1"/>
  <c r="C230" i="136"/>
  <c r="R230" i="118" s="1"/>
  <c r="C229" i="136"/>
  <c r="R229" i="118" s="1"/>
  <c r="E228" i="136"/>
  <c r="R228" i="120" s="1"/>
  <c r="R227" i="120" s="1"/>
  <c r="D228" i="136"/>
  <c r="R228" i="119" s="1"/>
  <c r="C228" i="136"/>
  <c r="R228" i="118" s="1"/>
  <c r="R221" i="120"/>
  <c r="R221" i="119"/>
  <c r="R220" i="119" s="1"/>
  <c r="R207" i="118"/>
  <c r="R206" i="118"/>
  <c r="R205" i="118"/>
  <c r="R204" i="118"/>
  <c r="R203" i="118"/>
  <c r="R202" i="118"/>
  <c r="R201" i="118"/>
  <c r="R199" i="118"/>
  <c r="C197" i="136"/>
  <c r="R197" i="118" s="1"/>
  <c r="C196" i="136"/>
  <c r="R196" i="118" s="1"/>
  <c r="C195" i="136"/>
  <c r="R195" i="118" s="1"/>
  <c r="C194" i="136"/>
  <c r="R194" i="118" s="1"/>
  <c r="C193" i="136"/>
  <c r="R193" i="118" s="1"/>
  <c r="C191" i="136"/>
  <c r="R191" i="118" s="1"/>
  <c r="C189" i="136"/>
  <c r="R189" i="118" s="1"/>
  <c r="C188" i="136"/>
  <c r="R188" i="118" s="1"/>
  <c r="C187" i="136"/>
  <c r="R187" i="118" s="1"/>
  <c r="C186" i="136"/>
  <c r="R186" i="118" s="1"/>
  <c r="C185" i="136"/>
  <c r="R185" i="118" s="1"/>
  <c r="E181" i="136"/>
  <c r="R181" i="120" s="1"/>
  <c r="D181" i="136"/>
  <c r="R181" i="119" s="1"/>
  <c r="C181" i="136"/>
  <c r="R181" i="118" s="1"/>
  <c r="E180" i="136"/>
  <c r="R180" i="120" s="1"/>
  <c r="D180" i="136"/>
  <c r="R180" i="119" s="1"/>
  <c r="C180" i="136"/>
  <c r="R180" i="118" s="1"/>
  <c r="E179" i="136"/>
  <c r="R179" i="120" s="1"/>
  <c r="D179" i="136"/>
  <c r="R179" i="119" s="1"/>
  <c r="C179" i="136"/>
  <c r="R179" i="118" s="1"/>
  <c r="E178" i="136"/>
  <c r="R178" i="120" s="1"/>
  <c r="D178" i="136"/>
  <c r="R178" i="119" s="1"/>
  <c r="C178" i="136"/>
  <c r="R178" i="118" s="1"/>
  <c r="K177" i="136"/>
  <c r="R177" i="126" s="1"/>
  <c r="J177" i="136"/>
  <c r="R177" i="125" s="1"/>
  <c r="E177" i="136"/>
  <c r="R177" i="120" s="1"/>
  <c r="D177" i="136"/>
  <c r="R177" i="119" s="1"/>
  <c r="C177" i="136"/>
  <c r="R177" i="118" s="1"/>
  <c r="K175" i="136"/>
  <c r="R175" i="126" s="1"/>
  <c r="J175" i="136"/>
  <c r="R175" i="125" s="1"/>
  <c r="E175" i="136"/>
  <c r="R175" i="120" s="1"/>
  <c r="D175" i="136"/>
  <c r="R175" i="119" s="1"/>
  <c r="C175" i="136"/>
  <c r="R175" i="118" s="1"/>
  <c r="K173" i="136"/>
  <c r="R173" i="126" s="1"/>
  <c r="J173" i="136"/>
  <c r="R173" i="125" s="1"/>
  <c r="E173" i="136"/>
  <c r="R173" i="120" s="1"/>
  <c r="D173" i="136"/>
  <c r="R173" i="119" s="1"/>
  <c r="C173" i="136"/>
  <c r="R173" i="118" s="1"/>
  <c r="K172" i="136"/>
  <c r="R172" i="126" s="1"/>
  <c r="J172" i="136"/>
  <c r="R172" i="125" s="1"/>
  <c r="E172" i="136"/>
  <c r="R172" i="120" s="1"/>
  <c r="D172" i="136"/>
  <c r="R172" i="119" s="1"/>
  <c r="C172" i="136"/>
  <c r="R172" i="118" s="1"/>
  <c r="K171" i="136"/>
  <c r="R171" i="126" s="1"/>
  <c r="J171" i="136"/>
  <c r="R171" i="125" s="1"/>
  <c r="E171" i="136"/>
  <c r="R171" i="120" s="1"/>
  <c r="D171" i="136"/>
  <c r="R171" i="119" s="1"/>
  <c r="C171" i="136"/>
  <c r="R171" i="118" s="1"/>
  <c r="K170" i="136"/>
  <c r="R170" i="126" s="1"/>
  <c r="J170" i="136"/>
  <c r="R170" i="125" s="1"/>
  <c r="E170" i="136"/>
  <c r="R170" i="120" s="1"/>
  <c r="D170" i="136"/>
  <c r="R170" i="119" s="1"/>
  <c r="C170" i="136"/>
  <c r="R170" i="118" s="1"/>
  <c r="K169" i="136"/>
  <c r="R169" i="126" s="1"/>
  <c r="J169" i="136"/>
  <c r="R169" i="125" s="1"/>
  <c r="E169" i="136"/>
  <c r="R169" i="120" s="1"/>
  <c r="D169" i="136"/>
  <c r="R169" i="119" s="1"/>
  <c r="C169" i="136"/>
  <c r="R169" i="118" s="1"/>
  <c r="E167" i="136"/>
  <c r="R167" i="120" s="1"/>
  <c r="D167" i="136"/>
  <c r="R167" i="119" s="1"/>
  <c r="C167" i="136"/>
  <c r="R167" i="118" s="1"/>
  <c r="C165" i="136"/>
  <c r="R165" i="118" s="1"/>
  <c r="C164" i="136"/>
  <c r="R164" i="118" s="1"/>
  <c r="C163" i="136"/>
  <c r="R163" i="118" s="1"/>
  <c r="C162" i="136"/>
  <c r="R162" i="118" s="1"/>
  <c r="C161" i="136"/>
  <c r="R161" i="118" s="1"/>
  <c r="K159" i="136"/>
  <c r="R159" i="126" s="1"/>
  <c r="J159" i="136"/>
  <c r="R159" i="125" s="1"/>
  <c r="E159" i="136"/>
  <c r="R159" i="120" s="1"/>
  <c r="D159" i="136"/>
  <c r="R159" i="119" s="1"/>
  <c r="C159" i="136"/>
  <c r="R159" i="118" s="1"/>
  <c r="C156" i="136"/>
  <c r="R156" i="118" s="1"/>
  <c r="L150" i="136"/>
  <c r="R150" i="127" s="1"/>
  <c r="K150" i="136"/>
  <c r="R150" i="126" s="1"/>
  <c r="J150" i="136"/>
  <c r="R150" i="125" s="1"/>
  <c r="E150" i="136"/>
  <c r="R150" i="120" s="1"/>
  <c r="D150" i="136"/>
  <c r="R150" i="119" s="1"/>
  <c r="L149" i="136"/>
  <c r="R149" i="127" s="1"/>
  <c r="L148" i="136"/>
  <c r="R148" i="127" s="1"/>
  <c r="K148" i="136"/>
  <c r="R148" i="126" s="1"/>
  <c r="J148" i="136"/>
  <c r="R148" i="125" s="1"/>
  <c r="E148" i="136"/>
  <c r="R148" i="120" s="1"/>
  <c r="D148" i="136"/>
  <c r="R148" i="119" s="1"/>
  <c r="L147" i="136"/>
  <c r="R147" i="127" s="1"/>
  <c r="K147" i="136"/>
  <c r="R147" i="126" s="1"/>
  <c r="J147" i="136"/>
  <c r="R147" i="125" s="1"/>
  <c r="E147" i="136"/>
  <c r="R147" i="120" s="1"/>
  <c r="D147" i="136"/>
  <c r="R147" i="119" s="1"/>
  <c r="L146" i="136"/>
  <c r="R146" i="127" s="1"/>
  <c r="E140" i="136"/>
  <c r="R140" i="120" s="1"/>
  <c r="R73" i="118"/>
  <c r="R48" i="118"/>
  <c r="E31" i="136"/>
  <c r="R31" i="120" s="1"/>
  <c r="D31" i="136"/>
  <c r="R31" i="119" s="1"/>
  <c r="C31" i="136"/>
  <c r="R31" i="118" s="1"/>
  <c r="E30" i="136"/>
  <c r="R30" i="120" s="1"/>
  <c r="D30" i="136"/>
  <c r="R30" i="119" s="1"/>
  <c r="C30" i="136"/>
  <c r="R30" i="118" s="1"/>
  <c r="E29" i="136"/>
  <c r="D29" i="136"/>
  <c r="C29" i="136"/>
  <c r="C249" i="136" s="1"/>
  <c r="R249" i="118" s="1"/>
  <c r="E28" i="136"/>
  <c r="R28" i="120" s="1"/>
  <c r="D28" i="136"/>
  <c r="R28" i="119" s="1"/>
  <c r="C28" i="136"/>
  <c r="R28" i="118" s="1"/>
  <c r="E27" i="136"/>
  <c r="R27" i="120" s="1"/>
  <c r="D27" i="136"/>
  <c r="R27" i="119" s="1"/>
  <c r="C27" i="136"/>
  <c r="R27" i="118" s="1"/>
  <c r="E26" i="136"/>
  <c r="R26" i="120" s="1"/>
  <c r="D26" i="136"/>
  <c r="R26" i="119" s="1"/>
  <c r="C26" i="136"/>
  <c r="R26" i="118" s="1"/>
  <c r="E25" i="136"/>
  <c r="D25" i="136"/>
  <c r="C25" i="136"/>
  <c r="E24" i="136"/>
  <c r="R24" i="120" s="1"/>
  <c r="D24" i="136"/>
  <c r="R24" i="119" s="1"/>
  <c r="C24" i="136"/>
  <c r="R24" i="118" s="1"/>
  <c r="E23" i="136"/>
  <c r="R23" i="120" s="1"/>
  <c r="D23" i="136"/>
  <c r="R23" i="119" s="1"/>
  <c r="C23" i="136"/>
  <c r="R23" i="118" s="1"/>
  <c r="E22" i="136"/>
  <c r="R22" i="120" s="1"/>
  <c r="D22" i="136"/>
  <c r="R22" i="119" s="1"/>
  <c r="C22" i="136"/>
  <c r="R22" i="118" s="1"/>
  <c r="E21" i="136"/>
  <c r="R21" i="120" s="1"/>
  <c r="D21" i="136"/>
  <c r="R21" i="119" s="1"/>
  <c r="C21" i="136"/>
  <c r="R21" i="118" s="1"/>
  <c r="E20" i="136"/>
  <c r="R20" i="120" s="1"/>
  <c r="D20" i="136"/>
  <c r="R20" i="119" s="1"/>
  <c r="C20" i="136"/>
  <c r="R20" i="118" s="1"/>
  <c r="E19" i="136"/>
  <c r="E247" i="136" s="1"/>
  <c r="R247" i="120" s="1"/>
  <c r="D19" i="136"/>
  <c r="D247" i="136" s="1"/>
  <c r="R247" i="119" s="1"/>
  <c r="C19" i="136"/>
  <c r="E18" i="136"/>
  <c r="R18" i="120" s="1"/>
  <c r="D18" i="136"/>
  <c r="R18" i="119" s="1"/>
  <c r="C18" i="136"/>
  <c r="R18" i="118" s="1"/>
  <c r="E17" i="136"/>
  <c r="R17" i="120" s="1"/>
  <c r="D17" i="136"/>
  <c r="R17" i="119" s="1"/>
  <c r="C17" i="136"/>
  <c r="R17" i="118" s="1"/>
  <c r="E16" i="136"/>
  <c r="R16" i="120" s="1"/>
  <c r="D16" i="136"/>
  <c r="R16" i="119" s="1"/>
  <c r="C16" i="136"/>
  <c r="R16" i="118" s="1"/>
  <c r="E15" i="136"/>
  <c r="R15" i="120" s="1"/>
  <c r="D15" i="136"/>
  <c r="R15" i="119" s="1"/>
  <c r="C15" i="136"/>
  <c r="R15" i="118" s="1"/>
  <c r="E14" i="136"/>
  <c r="R14" i="120" s="1"/>
  <c r="D14" i="136"/>
  <c r="R14" i="119" s="1"/>
  <c r="C14" i="136"/>
  <c r="R14" i="118" s="1"/>
  <c r="E13" i="136"/>
  <c r="R13" i="120" s="1"/>
  <c r="D13" i="136"/>
  <c r="R13" i="119" s="1"/>
  <c r="C13" i="136"/>
  <c r="R13" i="118" s="1"/>
  <c r="E12" i="136"/>
  <c r="R12" i="120" s="1"/>
  <c r="D12" i="136"/>
  <c r="R12" i="119" s="1"/>
  <c r="C12" i="136"/>
  <c r="R12" i="118" s="1"/>
  <c r="E11" i="136"/>
  <c r="E246" i="136" s="1"/>
  <c r="R246" i="120" s="1"/>
  <c r="D11" i="136"/>
  <c r="D246" i="136" s="1"/>
  <c r="R246" i="119" s="1"/>
  <c r="C11" i="136"/>
  <c r="E10" i="136"/>
  <c r="R10" i="120" s="1"/>
  <c r="D10" i="136"/>
  <c r="R10" i="119" s="1"/>
  <c r="C10" i="136"/>
  <c r="R10" i="118" s="1"/>
  <c r="E9" i="136"/>
  <c r="R9" i="120" s="1"/>
  <c r="D9" i="136"/>
  <c r="R9" i="119" s="1"/>
  <c r="C9" i="136"/>
  <c r="R9" i="118" s="1"/>
  <c r="E8" i="136"/>
  <c r="R8" i="120" s="1"/>
  <c r="D8" i="136"/>
  <c r="R8" i="119" s="1"/>
  <c r="C8" i="136"/>
  <c r="R8" i="118" s="1"/>
  <c r="E7" i="136"/>
  <c r="D7" i="136"/>
  <c r="D245" i="136" s="1"/>
  <c r="C7" i="136"/>
  <c r="C299" i="136"/>
  <c r="E298" i="136"/>
  <c r="C297" i="136"/>
  <c r="M294" i="136"/>
  <c r="R294" i="128" s="1"/>
  <c r="L294" i="136"/>
  <c r="R294" i="127" s="1"/>
  <c r="K294" i="136"/>
  <c r="R294" i="126" s="1"/>
  <c r="J294" i="136"/>
  <c r="R294" i="125" s="1"/>
  <c r="E294" i="136"/>
  <c r="R294" i="120" s="1"/>
  <c r="D294" i="136"/>
  <c r="R294" i="119" s="1"/>
  <c r="M293" i="136"/>
  <c r="R293" i="128" s="1"/>
  <c r="L293" i="136"/>
  <c r="R293" i="127" s="1"/>
  <c r="K293" i="136"/>
  <c r="R293" i="126" s="1"/>
  <c r="J293" i="136"/>
  <c r="R293" i="125" s="1"/>
  <c r="E293" i="136"/>
  <c r="R293" i="120" s="1"/>
  <c r="D293" i="136"/>
  <c r="R293" i="119" s="1"/>
  <c r="M292" i="136"/>
  <c r="R292" i="128" s="1"/>
  <c r="L292" i="136"/>
  <c r="R292" i="127" s="1"/>
  <c r="K292" i="136"/>
  <c r="R292" i="126" s="1"/>
  <c r="R291" i="126" s="1"/>
  <c r="J292" i="136"/>
  <c r="R292" i="125" s="1"/>
  <c r="M288" i="136"/>
  <c r="R288" i="128" s="1"/>
  <c r="L288" i="136"/>
  <c r="R288" i="127" s="1"/>
  <c r="K288" i="136"/>
  <c r="R288" i="126" s="1"/>
  <c r="J288" i="136"/>
  <c r="R288" i="125" s="1"/>
  <c r="E288" i="136"/>
  <c r="R288" i="120" s="1"/>
  <c r="D288" i="136"/>
  <c r="R288" i="119" s="1"/>
  <c r="C288" i="136"/>
  <c r="L282" i="136"/>
  <c r="R282" i="127" s="1"/>
  <c r="K282" i="136"/>
  <c r="R282" i="126" s="1"/>
  <c r="J282" i="136"/>
  <c r="R282" i="125" s="1"/>
  <c r="E282" i="136"/>
  <c r="R282" i="120" s="1"/>
  <c r="D282" i="136"/>
  <c r="R282" i="119" s="1"/>
  <c r="L273" i="136"/>
  <c r="R273" i="127" s="1"/>
  <c r="K273" i="136"/>
  <c r="R273" i="126" s="1"/>
  <c r="J273" i="136"/>
  <c r="R273" i="125" s="1"/>
  <c r="E273" i="136"/>
  <c r="R273" i="120" s="1"/>
  <c r="D273" i="136"/>
  <c r="R273" i="119" s="1"/>
  <c r="L268" i="136"/>
  <c r="R268" i="127" s="1"/>
  <c r="K268" i="136"/>
  <c r="J268" i="136"/>
  <c r="M262" i="136"/>
  <c r="R262" i="128" s="1"/>
  <c r="L262" i="136"/>
  <c r="R262" i="127" s="1"/>
  <c r="K262" i="136"/>
  <c r="R262" i="126" s="1"/>
  <c r="J262" i="136"/>
  <c r="R262" i="125" s="1"/>
  <c r="I262" i="136"/>
  <c r="R262" i="124" s="1"/>
  <c r="H262" i="136"/>
  <c r="R262" i="123" s="1"/>
  <c r="G262" i="136"/>
  <c r="R262" i="122" s="1"/>
  <c r="F262" i="136"/>
  <c r="R262" i="121" s="1"/>
  <c r="E262" i="136"/>
  <c r="R262" i="120" s="1"/>
  <c r="D262" i="136"/>
  <c r="R262" i="119" s="1"/>
  <c r="C262" i="136"/>
  <c r="O237" i="136"/>
  <c r="R237" i="117" s="1"/>
  <c r="O236" i="136"/>
  <c r="R236" i="117" s="1"/>
  <c r="O235" i="136"/>
  <c r="R235" i="117" s="1"/>
  <c r="O234" i="136"/>
  <c r="R234" i="117" s="1"/>
  <c r="O233" i="136"/>
  <c r="R233" i="117" s="1"/>
  <c r="C232" i="136"/>
  <c r="C296" i="136" s="1"/>
  <c r="O231" i="136"/>
  <c r="R231" i="117" s="1"/>
  <c r="E292" i="136"/>
  <c r="M227" i="136"/>
  <c r="L227" i="136"/>
  <c r="K227" i="136"/>
  <c r="J227" i="136"/>
  <c r="E227" i="136"/>
  <c r="D227" i="136"/>
  <c r="O224" i="136"/>
  <c r="R224" i="117" s="1"/>
  <c r="O223" i="136"/>
  <c r="R223" i="117" s="1"/>
  <c r="O222" i="136"/>
  <c r="R222" i="117" s="1"/>
  <c r="E287" i="136"/>
  <c r="R287" i="120" s="1"/>
  <c r="L220" i="136"/>
  <c r="K220" i="136"/>
  <c r="K287" i="136" s="1"/>
  <c r="R287" i="126" s="1"/>
  <c r="J220" i="136"/>
  <c r="J287" i="136" s="1"/>
  <c r="R287" i="125" s="1"/>
  <c r="D287" i="136"/>
  <c r="R287" i="119" s="1"/>
  <c r="O219" i="136"/>
  <c r="R219" i="117" s="1"/>
  <c r="O218" i="136"/>
  <c r="M217" i="136"/>
  <c r="M286" i="136" s="1"/>
  <c r="L217" i="136"/>
  <c r="L286" i="136" s="1"/>
  <c r="R286" i="127" s="1"/>
  <c r="K217" i="136"/>
  <c r="K286" i="136" s="1"/>
  <c r="R286" i="126" s="1"/>
  <c r="J217" i="136"/>
  <c r="J286" i="136" s="1"/>
  <c r="R286" i="125" s="1"/>
  <c r="E286" i="136"/>
  <c r="R286" i="120" s="1"/>
  <c r="C286" i="136"/>
  <c r="R286" i="118" s="1"/>
  <c r="O216" i="136"/>
  <c r="R216" i="117" s="1"/>
  <c r="O215" i="136"/>
  <c r="L214" i="136"/>
  <c r="L285" i="136" s="1"/>
  <c r="R285" i="127" s="1"/>
  <c r="K214" i="136"/>
  <c r="K285" i="136" s="1"/>
  <c r="R285" i="126" s="1"/>
  <c r="J214" i="136"/>
  <c r="J285" i="136" s="1"/>
  <c r="R285" i="125" s="1"/>
  <c r="E285" i="136"/>
  <c r="D285" i="136"/>
  <c r="R285" i="119" s="1"/>
  <c r="O213" i="136"/>
  <c r="R213" i="117" s="1"/>
  <c r="O212" i="136"/>
  <c r="R212" i="117" s="1"/>
  <c r="O211" i="136"/>
  <c r="R211" i="117" s="1"/>
  <c r="L210" i="136"/>
  <c r="L284" i="136" s="1"/>
  <c r="K210" i="136"/>
  <c r="J210" i="136"/>
  <c r="J284" i="136" s="1"/>
  <c r="D284" i="136"/>
  <c r="O210" i="136"/>
  <c r="O207" i="136"/>
  <c r="R207" i="117" s="1"/>
  <c r="O205" i="136"/>
  <c r="R205" i="117" s="1"/>
  <c r="O204" i="136"/>
  <c r="R204" i="117" s="1"/>
  <c r="O202" i="136"/>
  <c r="R202" i="117" s="1"/>
  <c r="L200" i="136"/>
  <c r="L198" i="136" s="1"/>
  <c r="L280" i="136" s="1"/>
  <c r="R280" i="127" s="1"/>
  <c r="K200" i="136"/>
  <c r="K198" i="136" s="1"/>
  <c r="K280" i="136" s="1"/>
  <c r="R280" i="126" s="1"/>
  <c r="J200" i="136"/>
  <c r="J198" i="136" s="1"/>
  <c r="J280" i="136" s="1"/>
  <c r="R280" i="125" s="1"/>
  <c r="E200" i="136"/>
  <c r="D200" i="136"/>
  <c r="D198" i="136" s="1"/>
  <c r="D280" i="136" s="1"/>
  <c r="R280" i="119" s="1"/>
  <c r="O199" i="136"/>
  <c r="R199" i="117" s="1"/>
  <c r="E198" i="136"/>
  <c r="E280" i="136" s="1"/>
  <c r="R280" i="120" s="1"/>
  <c r="O195" i="136"/>
  <c r="R195" i="117" s="1"/>
  <c r="L192" i="136"/>
  <c r="L190" i="136" s="1"/>
  <c r="L279" i="136" s="1"/>
  <c r="R279" i="127" s="1"/>
  <c r="K192" i="136"/>
  <c r="K190" i="136" s="1"/>
  <c r="K279" i="136" s="1"/>
  <c r="R279" i="126" s="1"/>
  <c r="J192" i="136"/>
  <c r="J190" i="136" s="1"/>
  <c r="J279" i="136" s="1"/>
  <c r="R279" i="125" s="1"/>
  <c r="E192" i="136"/>
  <c r="E190" i="136" s="1"/>
  <c r="E279" i="136" s="1"/>
  <c r="R279" i="120" s="1"/>
  <c r="D192" i="136"/>
  <c r="D190" i="136" s="1"/>
  <c r="D279" i="136" s="1"/>
  <c r="R279" i="119" s="1"/>
  <c r="O185" i="136"/>
  <c r="R185" i="117" s="1"/>
  <c r="L184" i="136"/>
  <c r="L182" i="136" s="1"/>
  <c r="L278" i="136" s="1"/>
  <c r="R278" i="127" s="1"/>
  <c r="K184" i="136"/>
  <c r="K182" i="136" s="1"/>
  <c r="K278" i="136" s="1"/>
  <c r="R278" i="126" s="1"/>
  <c r="J184" i="136"/>
  <c r="J182" i="136" s="1"/>
  <c r="J278" i="136" s="1"/>
  <c r="R278" i="125" s="1"/>
  <c r="E184" i="136"/>
  <c r="D184" i="136"/>
  <c r="D182" i="136" s="1"/>
  <c r="D278" i="136" s="1"/>
  <c r="R278" i="119" s="1"/>
  <c r="O183" i="136"/>
  <c r="R183" i="117" s="1"/>
  <c r="E182" i="136"/>
  <c r="E278" i="136" s="1"/>
  <c r="R278" i="120" s="1"/>
  <c r="L176" i="136"/>
  <c r="L174" i="136" s="1"/>
  <c r="L277" i="136" s="1"/>
  <c r="R277" i="127" s="1"/>
  <c r="L168" i="136"/>
  <c r="L166" i="136" s="1"/>
  <c r="L276" i="136" s="1"/>
  <c r="R276" i="127" s="1"/>
  <c r="L160" i="136"/>
  <c r="L158" i="136" s="1"/>
  <c r="L275" i="136" s="1"/>
  <c r="K160" i="136"/>
  <c r="J160" i="136"/>
  <c r="E160" i="136"/>
  <c r="D160" i="136"/>
  <c r="K158" i="136"/>
  <c r="L141" i="136"/>
  <c r="L133" i="136"/>
  <c r="L127" i="136"/>
  <c r="L266" i="136" s="1"/>
  <c r="R266" i="127" s="1"/>
  <c r="L117" i="136"/>
  <c r="L112" i="136"/>
  <c r="O94" i="136"/>
  <c r="R94" i="117" s="1"/>
  <c r="O93" i="136"/>
  <c r="R93" i="117" s="1"/>
  <c r="O92" i="136"/>
  <c r="R92" i="117" s="1"/>
  <c r="O91" i="136"/>
  <c r="R91" i="117" s="1"/>
  <c r="O90" i="136"/>
  <c r="M89" i="136"/>
  <c r="M261" i="136" s="1"/>
  <c r="R261" i="128" s="1"/>
  <c r="L89" i="136"/>
  <c r="L261" i="136" s="1"/>
  <c r="R261" i="127" s="1"/>
  <c r="K89" i="136"/>
  <c r="K261" i="136" s="1"/>
  <c r="R261" i="126" s="1"/>
  <c r="J89" i="136"/>
  <c r="J261" i="136" s="1"/>
  <c r="R261" i="125" s="1"/>
  <c r="I89" i="136"/>
  <c r="I261" i="136" s="1"/>
  <c r="R261" i="124" s="1"/>
  <c r="H89" i="136"/>
  <c r="H261" i="136" s="1"/>
  <c r="R261" i="123" s="1"/>
  <c r="G89" i="136"/>
  <c r="G261" i="136" s="1"/>
  <c r="R261" i="122" s="1"/>
  <c r="F89" i="136"/>
  <c r="F261" i="136" s="1"/>
  <c r="R261" i="121" s="1"/>
  <c r="E89" i="136"/>
  <c r="E261" i="136" s="1"/>
  <c r="R261" i="120" s="1"/>
  <c r="D89" i="136"/>
  <c r="D261" i="136" s="1"/>
  <c r="R261" i="119" s="1"/>
  <c r="C89" i="136"/>
  <c r="C261" i="136" s="1"/>
  <c r="R261" i="118" s="1"/>
  <c r="O88" i="136"/>
  <c r="R88" i="117" s="1"/>
  <c r="O87" i="136"/>
  <c r="R87" i="117" s="1"/>
  <c r="O86" i="136"/>
  <c r="R86" i="117" s="1"/>
  <c r="O85" i="136"/>
  <c r="R85" i="117" s="1"/>
  <c r="O84" i="136"/>
  <c r="R84" i="117" s="1"/>
  <c r="O83" i="136"/>
  <c r="R83" i="117" s="1"/>
  <c r="I82" i="136"/>
  <c r="H82" i="136"/>
  <c r="H260" i="136" s="1"/>
  <c r="R260" i="123" s="1"/>
  <c r="G82" i="136"/>
  <c r="G260" i="136" s="1"/>
  <c r="R260" i="122" s="1"/>
  <c r="F82" i="136"/>
  <c r="F260" i="136" s="1"/>
  <c r="R260" i="121" s="1"/>
  <c r="O81" i="136"/>
  <c r="R81" i="117" s="1"/>
  <c r="O80" i="136"/>
  <c r="R80" i="117" s="1"/>
  <c r="O79" i="136"/>
  <c r="R79" i="117" s="1"/>
  <c r="O78" i="136"/>
  <c r="R78" i="117" s="1"/>
  <c r="O77" i="136"/>
  <c r="R77" i="117" s="1"/>
  <c r="I76" i="136"/>
  <c r="I259" i="136" s="1"/>
  <c r="R259" i="124" s="1"/>
  <c r="H76" i="136"/>
  <c r="H259" i="136" s="1"/>
  <c r="R259" i="123" s="1"/>
  <c r="G76" i="136"/>
  <c r="G259" i="136" s="1"/>
  <c r="R259" i="122" s="1"/>
  <c r="F76" i="136"/>
  <c r="O75" i="136"/>
  <c r="R75" i="117" s="1"/>
  <c r="O74" i="136"/>
  <c r="R74" i="117" s="1"/>
  <c r="O73" i="136"/>
  <c r="M72" i="136"/>
  <c r="M258" i="136" s="1"/>
  <c r="R258" i="128" s="1"/>
  <c r="L72" i="136"/>
  <c r="K72" i="136"/>
  <c r="K258" i="136" s="1"/>
  <c r="R258" i="126" s="1"/>
  <c r="J72" i="136"/>
  <c r="J258" i="136" s="1"/>
  <c r="R258" i="125" s="1"/>
  <c r="E72" i="136"/>
  <c r="E258" i="136" s="1"/>
  <c r="R258" i="120" s="1"/>
  <c r="D72" i="136"/>
  <c r="C72" i="136"/>
  <c r="C258" i="136" s="1"/>
  <c r="R258" i="118" s="1"/>
  <c r="O71" i="136"/>
  <c r="R71" i="117" s="1"/>
  <c r="O70" i="136"/>
  <c r="R70" i="117" s="1"/>
  <c r="O69" i="136"/>
  <c r="R69" i="117" s="1"/>
  <c r="O68" i="136"/>
  <c r="R68" i="117" s="1"/>
  <c r="O67" i="136"/>
  <c r="R67" i="117" s="1"/>
  <c r="O66" i="136"/>
  <c r="R66" i="117" s="1"/>
  <c r="O65" i="136"/>
  <c r="R65" i="117" s="1"/>
  <c r="M64" i="136"/>
  <c r="M257" i="136" s="1"/>
  <c r="R257" i="128" s="1"/>
  <c r="L64" i="136"/>
  <c r="L257" i="136" s="1"/>
  <c r="R257" i="127" s="1"/>
  <c r="K64" i="136"/>
  <c r="K257" i="136" s="1"/>
  <c r="R257" i="126" s="1"/>
  <c r="J64" i="136"/>
  <c r="J257" i="136" s="1"/>
  <c r="R257" i="125" s="1"/>
  <c r="I64" i="136"/>
  <c r="I257" i="136" s="1"/>
  <c r="R257" i="124" s="1"/>
  <c r="H64" i="136"/>
  <c r="H257" i="136" s="1"/>
  <c r="R257" i="123" s="1"/>
  <c r="G64" i="136"/>
  <c r="F64" i="136"/>
  <c r="F257" i="136" s="1"/>
  <c r="R257" i="121" s="1"/>
  <c r="E64" i="136"/>
  <c r="E257" i="136" s="1"/>
  <c r="R257" i="120" s="1"/>
  <c r="D64" i="136"/>
  <c r="D257" i="136" s="1"/>
  <c r="R257" i="119" s="1"/>
  <c r="C64" i="136"/>
  <c r="C257" i="136" s="1"/>
  <c r="R257" i="118" s="1"/>
  <c r="O63" i="136"/>
  <c r="R63" i="117" s="1"/>
  <c r="O62" i="136"/>
  <c r="R62" i="117" s="1"/>
  <c r="O61" i="136"/>
  <c r="R61" i="117" s="1"/>
  <c r="O60" i="136"/>
  <c r="R60" i="117" s="1"/>
  <c r="O59" i="136"/>
  <c r="R59" i="117" s="1"/>
  <c r="O58" i="136"/>
  <c r="R58" i="117" s="1"/>
  <c r="O57" i="136"/>
  <c r="R57" i="117" s="1"/>
  <c r="O56" i="136"/>
  <c r="R56" i="117" s="1"/>
  <c r="O55" i="136"/>
  <c r="R55" i="117" s="1"/>
  <c r="O54" i="136"/>
  <c r="R54" i="117" s="1"/>
  <c r="M53" i="136"/>
  <c r="M256" i="136" s="1"/>
  <c r="R256" i="128" s="1"/>
  <c r="L53" i="136"/>
  <c r="L256" i="136" s="1"/>
  <c r="R256" i="127" s="1"/>
  <c r="K53" i="136"/>
  <c r="K256" i="136" s="1"/>
  <c r="R256" i="126" s="1"/>
  <c r="J53" i="136"/>
  <c r="J256" i="136" s="1"/>
  <c r="R256" i="125" s="1"/>
  <c r="I53" i="136"/>
  <c r="I256" i="136" s="1"/>
  <c r="H53" i="136"/>
  <c r="H256" i="136" s="1"/>
  <c r="G53" i="136"/>
  <c r="G256" i="136" s="1"/>
  <c r="F53" i="136"/>
  <c r="F256" i="136" s="1"/>
  <c r="E53" i="136"/>
  <c r="E256" i="136" s="1"/>
  <c r="D53" i="136"/>
  <c r="D256" i="136" s="1"/>
  <c r="C53" i="136"/>
  <c r="C256" i="136" s="1"/>
  <c r="R256" i="118" s="1"/>
  <c r="O52" i="136"/>
  <c r="R52" i="117" s="1"/>
  <c r="O51" i="136"/>
  <c r="R51" i="117" s="1"/>
  <c r="O50" i="136"/>
  <c r="R50" i="117" s="1"/>
  <c r="O49" i="136"/>
  <c r="R49" i="117" s="1"/>
  <c r="O48" i="136"/>
  <c r="C47" i="136"/>
  <c r="M47" i="136"/>
  <c r="M255" i="136" s="1"/>
  <c r="L47" i="136"/>
  <c r="L255" i="136" s="1"/>
  <c r="K47" i="136"/>
  <c r="J47" i="136"/>
  <c r="O45" i="136"/>
  <c r="R45" i="117" s="1"/>
  <c r="O44" i="136"/>
  <c r="R44" i="117" s="1"/>
  <c r="O43" i="136"/>
  <c r="R43" i="117" s="1"/>
  <c r="C42" i="136"/>
  <c r="O41" i="136"/>
  <c r="R41" i="117" s="1"/>
  <c r="O40" i="136"/>
  <c r="R40" i="117" s="1"/>
  <c r="O39" i="136"/>
  <c r="R39" i="117" s="1"/>
  <c r="O38" i="136"/>
  <c r="R38" i="117" s="1"/>
  <c r="M37" i="136"/>
  <c r="M252" i="136" s="1"/>
  <c r="R252" i="128" s="1"/>
  <c r="L37" i="136"/>
  <c r="L252" i="136" s="1"/>
  <c r="R252" i="127" s="1"/>
  <c r="K37" i="136"/>
  <c r="J37" i="136"/>
  <c r="E37" i="136"/>
  <c r="E252" i="136" s="1"/>
  <c r="R252" i="120" s="1"/>
  <c r="D37" i="136"/>
  <c r="D252" i="136" s="1"/>
  <c r="R252" i="119" s="1"/>
  <c r="C37" i="136"/>
  <c r="C252" i="136" s="1"/>
  <c r="O36" i="136"/>
  <c r="O35" i="136"/>
  <c r="R35" i="117" s="1"/>
  <c r="O34" i="136"/>
  <c r="M33" i="136"/>
  <c r="M251" i="136" s="1"/>
  <c r="L33" i="136"/>
  <c r="L251" i="136" s="1"/>
  <c r="K33" i="136"/>
  <c r="K251" i="136" s="1"/>
  <c r="R251" i="126" s="1"/>
  <c r="J33" i="136"/>
  <c r="J251" i="136" s="1"/>
  <c r="R251" i="125" s="1"/>
  <c r="E33" i="136"/>
  <c r="E251" i="136" s="1"/>
  <c r="D33" i="136"/>
  <c r="D251" i="136" s="1"/>
  <c r="C33" i="136"/>
  <c r="C251" i="136" s="1"/>
  <c r="R251" i="118" s="1"/>
  <c r="M29" i="136"/>
  <c r="M249" i="136" s="1"/>
  <c r="R249" i="128" s="1"/>
  <c r="L29" i="136"/>
  <c r="L249" i="136" s="1"/>
  <c r="R249" i="127" s="1"/>
  <c r="K29" i="136"/>
  <c r="K249" i="136" s="1"/>
  <c r="R249" i="126" s="1"/>
  <c r="J29" i="136"/>
  <c r="J249" i="136" s="1"/>
  <c r="R249" i="125" s="1"/>
  <c r="E249" i="136"/>
  <c r="R249" i="120" s="1"/>
  <c r="D249" i="136"/>
  <c r="R249" i="119" s="1"/>
  <c r="M25" i="136"/>
  <c r="M248" i="136" s="1"/>
  <c r="R248" i="128" s="1"/>
  <c r="L25" i="136"/>
  <c r="L248" i="136" s="1"/>
  <c r="R248" i="127" s="1"/>
  <c r="K25" i="136"/>
  <c r="K248" i="136" s="1"/>
  <c r="R248" i="126" s="1"/>
  <c r="J25" i="136"/>
  <c r="J248" i="136" s="1"/>
  <c r="R248" i="125" s="1"/>
  <c r="E248" i="136"/>
  <c r="R248" i="120" s="1"/>
  <c r="D248" i="136"/>
  <c r="R248" i="119" s="1"/>
  <c r="M19" i="136"/>
  <c r="M247" i="136" s="1"/>
  <c r="R247" i="128" s="1"/>
  <c r="L19" i="136"/>
  <c r="L247" i="136" s="1"/>
  <c r="R247" i="127" s="1"/>
  <c r="K19" i="136"/>
  <c r="K247" i="136" s="1"/>
  <c r="R247" i="126" s="1"/>
  <c r="J19" i="136"/>
  <c r="J247" i="136" s="1"/>
  <c r="R247" i="125" s="1"/>
  <c r="C247" i="136"/>
  <c r="R247" i="118" s="1"/>
  <c r="M11" i="136"/>
  <c r="M246" i="136" s="1"/>
  <c r="R246" i="128" s="1"/>
  <c r="L11" i="136"/>
  <c r="K11" i="136"/>
  <c r="K246" i="136" s="1"/>
  <c r="R246" i="126" s="1"/>
  <c r="J11" i="136"/>
  <c r="C246" i="136"/>
  <c r="R246" i="118" s="1"/>
  <c r="M7" i="136"/>
  <c r="M245" i="136" s="1"/>
  <c r="R245" i="128" s="1"/>
  <c r="L7" i="136"/>
  <c r="L245" i="136" s="1"/>
  <c r="R245" i="127" s="1"/>
  <c r="K7" i="136"/>
  <c r="K245" i="136" s="1"/>
  <c r="J7" i="136"/>
  <c r="J245" i="136" s="1"/>
  <c r="R245" i="125" s="1"/>
  <c r="C245" i="136"/>
  <c r="O194" i="136" l="1"/>
  <c r="R194" i="117" s="1"/>
  <c r="AH89" i="118"/>
  <c r="AH89" i="119"/>
  <c r="AH64" i="120"/>
  <c r="AH53" i="122"/>
  <c r="AH53" i="123"/>
  <c r="E6" i="136"/>
  <c r="J209" i="136"/>
  <c r="R176" i="125"/>
  <c r="R174" i="125" s="1"/>
  <c r="L111" i="136"/>
  <c r="C32" i="136"/>
  <c r="O147" i="136"/>
  <c r="R147" i="117" s="1"/>
  <c r="O188" i="136"/>
  <c r="R188" i="117" s="1"/>
  <c r="O17" i="136"/>
  <c r="R17" i="117" s="1"/>
  <c r="C273" i="136"/>
  <c r="O273" i="136" s="1"/>
  <c r="R273" i="117" s="1"/>
  <c r="O163" i="136"/>
  <c r="R163" i="117" s="1"/>
  <c r="O156" i="136"/>
  <c r="R156" i="117" s="1"/>
  <c r="D292" i="136"/>
  <c r="R292" i="119" s="1"/>
  <c r="R291" i="119" s="1"/>
  <c r="K176" i="136"/>
  <c r="K174" i="136" s="1"/>
  <c r="K277" i="136" s="1"/>
  <c r="R277" i="126" s="1"/>
  <c r="O180" i="136"/>
  <c r="R180" i="117" s="1"/>
  <c r="J158" i="136"/>
  <c r="J275" i="136" s="1"/>
  <c r="R275" i="125" s="1"/>
  <c r="O177" i="136"/>
  <c r="R177" i="117" s="1"/>
  <c r="O171" i="136"/>
  <c r="R171" i="117" s="1"/>
  <c r="O191" i="136"/>
  <c r="R191" i="117" s="1"/>
  <c r="R29" i="118"/>
  <c r="R29" i="119"/>
  <c r="O12" i="136"/>
  <c r="R12" i="117" s="1"/>
  <c r="O28" i="136"/>
  <c r="R28" i="117" s="1"/>
  <c r="O165" i="136"/>
  <c r="R165" i="117" s="1"/>
  <c r="O21" i="136"/>
  <c r="R21" i="117" s="1"/>
  <c r="D158" i="136"/>
  <c r="D275" i="136" s="1"/>
  <c r="R275" i="119" s="1"/>
  <c r="C6" i="136"/>
  <c r="O18" i="136"/>
  <c r="R18" i="117" s="1"/>
  <c r="L145" i="136"/>
  <c r="L269" i="136" s="1"/>
  <c r="R269" i="127" s="1"/>
  <c r="E158" i="136"/>
  <c r="C292" i="136"/>
  <c r="R292" i="118" s="1"/>
  <c r="O23" i="136"/>
  <c r="R23" i="117" s="1"/>
  <c r="O26" i="136"/>
  <c r="R26" i="117" s="1"/>
  <c r="E245" i="136"/>
  <c r="R245" i="120" s="1"/>
  <c r="R244" i="120" s="1"/>
  <c r="C248" i="136"/>
  <c r="R248" i="118" s="1"/>
  <c r="O30" i="136"/>
  <c r="Q30" i="117" s="1"/>
  <c r="O167" i="136"/>
  <c r="R167" i="117" s="1"/>
  <c r="O197" i="136"/>
  <c r="R197" i="117" s="1"/>
  <c r="R176" i="119"/>
  <c r="R174" i="119" s="1"/>
  <c r="AG76" i="124"/>
  <c r="O31" i="136"/>
  <c r="O150" i="136"/>
  <c r="R150" i="117" s="1"/>
  <c r="J176" i="136"/>
  <c r="J174" i="136" s="1"/>
  <c r="J277" i="136" s="1"/>
  <c r="R277" i="125" s="1"/>
  <c r="O203" i="136"/>
  <c r="R203" i="117" s="1"/>
  <c r="O228" i="136"/>
  <c r="R228" i="117" s="1"/>
  <c r="O170" i="136"/>
  <c r="R170" i="117" s="1"/>
  <c r="O181" i="136"/>
  <c r="R181" i="117" s="1"/>
  <c r="D168" i="136"/>
  <c r="D166" i="136" s="1"/>
  <c r="D276" i="136" s="1"/>
  <c r="R276" i="119" s="1"/>
  <c r="O9" i="136"/>
  <c r="R9" i="117" s="1"/>
  <c r="O15" i="136"/>
  <c r="R15" i="117" s="1"/>
  <c r="O162" i="136"/>
  <c r="R162" i="117" s="1"/>
  <c r="O173" i="136"/>
  <c r="R173" i="117" s="1"/>
  <c r="O193" i="136"/>
  <c r="R193" i="117" s="1"/>
  <c r="C282" i="136"/>
  <c r="O282" i="136" s="1"/>
  <c r="R282" i="117" s="1"/>
  <c r="L132" i="136"/>
  <c r="L267" i="136" s="1"/>
  <c r="R267" i="127" s="1"/>
  <c r="E168" i="136"/>
  <c r="E166" i="136" s="1"/>
  <c r="E276" i="136" s="1"/>
  <c r="R276" i="120" s="1"/>
  <c r="O206" i="136"/>
  <c r="R206" i="117" s="1"/>
  <c r="L291" i="136"/>
  <c r="R25" i="120"/>
  <c r="R47" i="118"/>
  <c r="R227" i="119"/>
  <c r="O8" i="136"/>
  <c r="R8" i="117" s="1"/>
  <c r="O24" i="136"/>
  <c r="R24" i="117" s="1"/>
  <c r="O140" i="136"/>
  <c r="R140" i="117" s="1"/>
  <c r="O196" i="136"/>
  <c r="R196" i="117" s="1"/>
  <c r="M291" i="136"/>
  <c r="R72" i="118"/>
  <c r="O186" i="136"/>
  <c r="R186" i="117" s="1"/>
  <c r="O14" i="136"/>
  <c r="R14" i="117" s="1"/>
  <c r="R291" i="127"/>
  <c r="R176" i="126"/>
  <c r="R174" i="126" s="1"/>
  <c r="O148" i="136"/>
  <c r="R148" i="117" s="1"/>
  <c r="O172" i="136"/>
  <c r="R172" i="117" s="1"/>
  <c r="O179" i="136"/>
  <c r="R179" i="117" s="1"/>
  <c r="O16" i="136"/>
  <c r="R16" i="117" s="1"/>
  <c r="J291" i="136"/>
  <c r="R220" i="120"/>
  <c r="AH76" i="123"/>
  <c r="E176" i="136"/>
  <c r="E174" i="136" s="1"/>
  <c r="E277" i="136" s="1"/>
  <c r="R277" i="120" s="1"/>
  <c r="D32" i="136"/>
  <c r="C294" i="136"/>
  <c r="O294" i="136" s="1"/>
  <c r="R294" i="117" s="1"/>
  <c r="K291" i="136"/>
  <c r="R227" i="118"/>
  <c r="O232" i="136"/>
  <c r="R291" i="125"/>
  <c r="AG76" i="122"/>
  <c r="AG76" i="123"/>
  <c r="R168" i="120"/>
  <c r="R166" i="120" s="1"/>
  <c r="R291" i="128"/>
  <c r="R200" i="118"/>
  <c r="R198" i="118" s="1"/>
  <c r="R25" i="119"/>
  <c r="M46" i="136"/>
  <c r="O53" i="136"/>
  <c r="H46" i="136"/>
  <c r="H4" i="136" s="1"/>
  <c r="E46" i="136"/>
  <c r="J168" i="136"/>
  <c r="J166" i="136" s="1"/>
  <c r="J276" i="136" s="1"/>
  <c r="R276" i="125" s="1"/>
  <c r="O175" i="136"/>
  <c r="R175" i="117" s="1"/>
  <c r="O178" i="136"/>
  <c r="R178" i="117" s="1"/>
  <c r="C184" i="136"/>
  <c r="C182" i="136" s="1"/>
  <c r="C278" i="136" s="1"/>
  <c r="R278" i="118" s="1"/>
  <c r="R176" i="118"/>
  <c r="R174" i="118" s="1"/>
  <c r="C176" i="136"/>
  <c r="C174" i="136" s="1"/>
  <c r="C277" i="136" s="1"/>
  <c r="O189" i="136"/>
  <c r="R189" i="117" s="1"/>
  <c r="R184" i="118"/>
  <c r="R182" i="118" s="1"/>
  <c r="O164" i="136"/>
  <c r="R164" i="117" s="1"/>
  <c r="O201" i="136"/>
  <c r="R201" i="117" s="1"/>
  <c r="C200" i="136"/>
  <c r="C198" i="136" s="1"/>
  <c r="C280" i="136" s="1"/>
  <c r="R280" i="118" s="1"/>
  <c r="R168" i="125"/>
  <c r="R166" i="125" s="1"/>
  <c r="R168" i="126"/>
  <c r="R166" i="126" s="1"/>
  <c r="R192" i="118"/>
  <c r="R190" i="118" s="1"/>
  <c r="R160" i="118"/>
  <c r="R158" i="118" s="1"/>
  <c r="R168" i="118"/>
  <c r="R166" i="118" s="1"/>
  <c r="R176" i="120"/>
  <c r="R174" i="120" s="1"/>
  <c r="R168" i="119"/>
  <c r="R166" i="119" s="1"/>
  <c r="R145" i="127"/>
  <c r="L32" i="136"/>
  <c r="R11" i="119"/>
  <c r="R19" i="119"/>
  <c r="R11" i="120"/>
  <c r="R19" i="120"/>
  <c r="R25" i="118"/>
  <c r="R33" i="118"/>
  <c r="M32" i="136"/>
  <c r="R244" i="128"/>
  <c r="O37" i="136"/>
  <c r="K6" i="136"/>
  <c r="R19" i="118"/>
  <c r="R29" i="120"/>
  <c r="R245" i="118"/>
  <c r="R245" i="119"/>
  <c r="R244" i="119" s="1"/>
  <c r="D244" i="136"/>
  <c r="K244" i="136"/>
  <c r="R245" i="126"/>
  <c r="D250" i="136"/>
  <c r="R251" i="119"/>
  <c r="R250" i="119" s="1"/>
  <c r="E250" i="136"/>
  <c r="R251" i="120"/>
  <c r="R250" i="120" s="1"/>
  <c r="L250" i="136"/>
  <c r="R251" i="127"/>
  <c r="R250" i="127" s="1"/>
  <c r="M250" i="136"/>
  <c r="R251" i="128"/>
  <c r="R250" i="128" s="1"/>
  <c r="R34" i="117"/>
  <c r="Q34" i="117"/>
  <c r="O33" i="136"/>
  <c r="R36" i="117"/>
  <c r="O252" i="136"/>
  <c r="R252" i="117" s="1"/>
  <c r="R252" i="118"/>
  <c r="R250" i="118" s="1"/>
  <c r="R255" i="127"/>
  <c r="R255" i="128"/>
  <c r="R254" i="128" s="1"/>
  <c r="M254" i="136"/>
  <c r="M306" i="136" s="1"/>
  <c r="O47" i="136"/>
  <c r="R48" i="117"/>
  <c r="R256" i="119"/>
  <c r="R256" i="120"/>
  <c r="R254" i="120" s="1"/>
  <c r="E254" i="136"/>
  <c r="E306" i="136" s="1"/>
  <c r="R306" i="120" s="1"/>
  <c r="R256" i="121"/>
  <c r="R256" i="122"/>
  <c r="R256" i="123"/>
  <c r="H254" i="136"/>
  <c r="R256" i="124"/>
  <c r="O72" i="136"/>
  <c r="R73" i="117"/>
  <c r="O89" i="136"/>
  <c r="R90" i="117"/>
  <c r="R275" i="127"/>
  <c r="R274" i="127" s="1"/>
  <c r="L274" i="136"/>
  <c r="L308" i="136" s="1"/>
  <c r="R284" i="119"/>
  <c r="R284" i="125"/>
  <c r="R283" i="125" s="1"/>
  <c r="J283" i="136"/>
  <c r="J309" i="136" s="1"/>
  <c r="R309" i="125" s="1"/>
  <c r="R284" i="127"/>
  <c r="R285" i="120"/>
  <c r="R283" i="120" s="1"/>
  <c r="E283" i="136"/>
  <c r="E309" i="136" s="1"/>
  <c r="R309" i="120" s="1"/>
  <c r="O214" i="136"/>
  <c r="R215" i="117"/>
  <c r="R286" i="128"/>
  <c r="R283" i="128" s="1"/>
  <c r="M283" i="136"/>
  <c r="O217" i="136"/>
  <c r="R218" i="117"/>
  <c r="L209" i="136"/>
  <c r="E291" i="136"/>
  <c r="R292" i="120"/>
  <c r="R291" i="120" s="1"/>
  <c r="O296" i="136"/>
  <c r="R296" i="117" s="1"/>
  <c r="R296" i="118"/>
  <c r="O262" i="136"/>
  <c r="R262" i="117" s="1"/>
  <c r="R262" i="118"/>
  <c r="R268" i="125"/>
  <c r="R268" i="126"/>
  <c r="R288" i="118"/>
  <c r="O288" i="136"/>
  <c r="R288" i="117" s="1"/>
  <c r="O297" i="136"/>
  <c r="R297" i="117" s="1"/>
  <c r="R297" i="118"/>
  <c r="R298" i="120"/>
  <c r="O298" i="136"/>
  <c r="R298" i="117" s="1"/>
  <c r="O299" i="136"/>
  <c r="R299" i="117" s="1"/>
  <c r="R299" i="118"/>
  <c r="R11" i="118"/>
  <c r="R232" i="118"/>
  <c r="R217" i="118"/>
  <c r="R210" i="118"/>
  <c r="R64" i="118"/>
  <c r="R53" i="118"/>
  <c r="R37" i="118"/>
  <c r="AH232" i="118"/>
  <c r="AG232" i="118"/>
  <c r="AH217" i="118"/>
  <c r="AG217" i="118"/>
  <c r="AH210" i="118"/>
  <c r="AG210" i="118"/>
  <c r="AH64" i="118"/>
  <c r="AG64" i="118"/>
  <c r="AH53" i="118"/>
  <c r="AG53" i="118"/>
  <c r="AH37" i="118"/>
  <c r="AG37" i="118"/>
  <c r="AH33" i="118"/>
  <c r="AG33" i="118"/>
  <c r="R217" i="119"/>
  <c r="R214" i="119"/>
  <c r="R210" i="119"/>
  <c r="R200" i="119"/>
  <c r="R198" i="119" s="1"/>
  <c r="R192" i="119"/>
  <c r="R190" i="119" s="1"/>
  <c r="R184" i="119"/>
  <c r="R182" i="119" s="1"/>
  <c r="R160" i="119"/>
  <c r="R158" i="119" s="1"/>
  <c r="R72" i="119"/>
  <c r="R64" i="119"/>
  <c r="R53" i="119"/>
  <c r="R37" i="119"/>
  <c r="R33" i="119"/>
  <c r="AH217" i="119"/>
  <c r="AG217" i="119"/>
  <c r="AH214" i="119"/>
  <c r="AG214" i="119"/>
  <c r="AH210" i="119"/>
  <c r="AG210" i="119"/>
  <c r="AH200" i="119"/>
  <c r="AH198" i="119" s="1"/>
  <c r="AG200" i="119"/>
  <c r="AG198" i="119" s="1"/>
  <c r="AH192" i="119"/>
  <c r="AH190" i="119" s="1"/>
  <c r="AG192" i="119"/>
  <c r="AG190" i="119" s="1"/>
  <c r="AH184" i="119"/>
  <c r="AH182" i="119" s="1"/>
  <c r="AG184" i="119"/>
  <c r="AG182" i="119" s="1"/>
  <c r="AH160" i="119"/>
  <c r="AG160" i="119"/>
  <c r="AH72" i="119"/>
  <c r="AG72" i="119"/>
  <c r="AH64" i="119"/>
  <c r="AG64" i="119"/>
  <c r="AH53" i="119"/>
  <c r="AG53" i="119"/>
  <c r="AH37" i="119"/>
  <c r="AG37" i="119"/>
  <c r="AH33" i="119"/>
  <c r="AG33" i="119"/>
  <c r="R217" i="120"/>
  <c r="R214" i="120"/>
  <c r="R200" i="120"/>
  <c r="R198" i="120" s="1"/>
  <c r="R192" i="120"/>
  <c r="R190" i="120" s="1"/>
  <c r="R184" i="120"/>
  <c r="R182" i="120" s="1"/>
  <c r="R160" i="120"/>
  <c r="R158" i="120" s="1"/>
  <c r="R89" i="120"/>
  <c r="R72" i="120"/>
  <c r="R53" i="120"/>
  <c r="R46" i="120" s="1"/>
  <c r="R37" i="120"/>
  <c r="R33" i="120"/>
  <c r="AH217" i="120"/>
  <c r="AG217" i="120"/>
  <c r="AH214" i="120"/>
  <c r="AG214" i="120"/>
  <c r="AH200" i="120"/>
  <c r="AH198" i="120" s="1"/>
  <c r="AG200" i="120"/>
  <c r="AG198" i="120" s="1"/>
  <c r="AH192" i="120"/>
  <c r="AH190" i="120" s="1"/>
  <c r="AG192" i="120"/>
  <c r="AG190" i="120" s="1"/>
  <c r="AH184" i="120"/>
  <c r="AH182" i="120" s="1"/>
  <c r="AG184" i="120"/>
  <c r="AG182" i="120" s="1"/>
  <c r="AH160" i="120"/>
  <c r="AG160" i="120"/>
  <c r="AH89" i="120"/>
  <c r="AG89" i="120"/>
  <c r="AH72" i="120"/>
  <c r="AG72" i="120"/>
  <c r="AH53" i="120"/>
  <c r="AG53" i="120"/>
  <c r="AH37" i="120"/>
  <c r="AG37" i="120"/>
  <c r="AH33" i="120"/>
  <c r="AG33" i="120"/>
  <c r="R89" i="122"/>
  <c r="R82" i="122"/>
  <c r="AG89" i="122"/>
  <c r="AG82" i="122"/>
  <c r="R89" i="123"/>
  <c r="R82" i="123"/>
  <c r="AG89" i="123"/>
  <c r="AG82" i="123"/>
  <c r="AH89" i="123"/>
  <c r="AH82" i="123"/>
  <c r="R89" i="124"/>
  <c r="R82" i="124"/>
  <c r="AG82" i="124"/>
  <c r="AH89" i="124"/>
  <c r="AH82" i="124"/>
  <c r="AG227" i="125"/>
  <c r="AG220" i="125"/>
  <c r="AG217" i="125"/>
  <c r="AG214" i="125"/>
  <c r="AG210" i="125"/>
  <c r="AG200" i="125"/>
  <c r="AG198" i="125" s="1"/>
  <c r="AG192" i="125"/>
  <c r="AG190" i="125" s="1"/>
  <c r="AG184" i="125"/>
  <c r="AG182" i="125" s="1"/>
  <c r="AG160" i="125"/>
  <c r="AG72" i="125"/>
  <c r="AG64" i="125"/>
  <c r="AG53" i="125"/>
  <c r="AG47" i="125"/>
  <c r="AG37" i="125"/>
  <c r="AG33" i="125"/>
  <c r="AG29" i="125"/>
  <c r="AG25" i="125"/>
  <c r="AG19" i="125"/>
  <c r="AG11" i="125"/>
  <c r="AH227" i="125"/>
  <c r="AH220" i="125"/>
  <c r="AH217" i="125"/>
  <c r="AH214" i="125"/>
  <c r="AH210" i="125"/>
  <c r="AH200" i="125"/>
  <c r="AH198" i="125" s="1"/>
  <c r="AH192" i="125"/>
  <c r="AH190" i="125" s="1"/>
  <c r="AH184" i="125"/>
  <c r="AH182" i="125" s="1"/>
  <c r="AH160" i="125"/>
  <c r="AH72" i="125"/>
  <c r="AH64" i="125"/>
  <c r="AH53" i="125"/>
  <c r="AH47" i="125"/>
  <c r="AH37" i="125"/>
  <c r="AH33" i="125"/>
  <c r="AH29" i="125"/>
  <c r="AH25" i="125"/>
  <c r="AH19" i="125"/>
  <c r="AH11" i="125"/>
  <c r="R37" i="125"/>
  <c r="R33" i="125"/>
  <c r="R29" i="125"/>
  <c r="R25" i="125"/>
  <c r="R19" i="125"/>
  <c r="R11" i="125"/>
  <c r="R72" i="125"/>
  <c r="R64" i="125"/>
  <c r="R53" i="125"/>
  <c r="R200" i="125"/>
  <c r="R198" i="125" s="1"/>
  <c r="R192" i="125"/>
  <c r="R190" i="125" s="1"/>
  <c r="R184" i="125"/>
  <c r="R182" i="125" s="1"/>
  <c r="R160" i="125"/>
  <c r="R158" i="125" s="1"/>
  <c r="R227" i="125"/>
  <c r="R220" i="125"/>
  <c r="R217" i="125"/>
  <c r="R214" i="125"/>
  <c r="R210" i="125"/>
  <c r="R209" i="125" s="1"/>
  <c r="R37" i="126"/>
  <c r="R33" i="126"/>
  <c r="R29" i="126"/>
  <c r="R25" i="126"/>
  <c r="R19" i="126"/>
  <c r="R11" i="126"/>
  <c r="R72" i="126"/>
  <c r="R64" i="126"/>
  <c r="R53" i="126"/>
  <c r="R227" i="126"/>
  <c r="R220" i="126"/>
  <c r="R217" i="126"/>
  <c r="R214" i="126"/>
  <c r="R210" i="126"/>
  <c r="R200" i="126"/>
  <c r="R198" i="126" s="1"/>
  <c r="R192" i="126"/>
  <c r="R190" i="126" s="1"/>
  <c r="R184" i="126"/>
  <c r="R182" i="126" s="1"/>
  <c r="R160" i="126"/>
  <c r="R158" i="126" s="1"/>
  <c r="AH227" i="126"/>
  <c r="AG227" i="126"/>
  <c r="AH220" i="126"/>
  <c r="AG220" i="126"/>
  <c r="AH217" i="126"/>
  <c r="AG217" i="126"/>
  <c r="AH214" i="126"/>
  <c r="AG214" i="126"/>
  <c r="AH210" i="126"/>
  <c r="AG210" i="126"/>
  <c r="AH200" i="126"/>
  <c r="AH198" i="126" s="1"/>
  <c r="AG200" i="126"/>
  <c r="AG198" i="126" s="1"/>
  <c r="AH192" i="126"/>
  <c r="AH190" i="126" s="1"/>
  <c r="AG192" i="126"/>
  <c r="AG190" i="126" s="1"/>
  <c r="AH184" i="126"/>
  <c r="AH182" i="126" s="1"/>
  <c r="AG184" i="126"/>
  <c r="AG182" i="126" s="1"/>
  <c r="AH160" i="126"/>
  <c r="AG160" i="126"/>
  <c r="AH72" i="126"/>
  <c r="AG72" i="126"/>
  <c r="AH64" i="126"/>
  <c r="AG64" i="126"/>
  <c r="AH53" i="126"/>
  <c r="AG53" i="126"/>
  <c r="AH47" i="126"/>
  <c r="AG47" i="126"/>
  <c r="AH37" i="126"/>
  <c r="AG37" i="126"/>
  <c r="AH33" i="126"/>
  <c r="AG33" i="126"/>
  <c r="AH29" i="126"/>
  <c r="AG29" i="126"/>
  <c r="AH25" i="126"/>
  <c r="AG25" i="126"/>
  <c r="AH19" i="126"/>
  <c r="AG19" i="126"/>
  <c r="AH11" i="126"/>
  <c r="AG11" i="126"/>
  <c r="R227" i="128"/>
  <c r="R217" i="128"/>
  <c r="R209" i="128" s="1"/>
  <c r="R72" i="128"/>
  <c r="R64" i="128"/>
  <c r="R53" i="128"/>
  <c r="R47" i="128"/>
  <c r="R37" i="128"/>
  <c r="R33" i="128"/>
  <c r="R29" i="128"/>
  <c r="R25" i="128"/>
  <c r="R19" i="128"/>
  <c r="R11" i="128"/>
  <c r="AH227" i="128"/>
  <c r="AG227" i="128"/>
  <c r="AH217" i="128"/>
  <c r="AH209" i="128" s="1"/>
  <c r="AG217" i="128"/>
  <c r="AG209" i="128" s="1"/>
  <c r="AH72" i="128"/>
  <c r="AG72" i="128"/>
  <c r="AH64" i="128"/>
  <c r="AG64" i="128"/>
  <c r="AH53" i="128"/>
  <c r="AG53" i="128"/>
  <c r="AH47" i="128"/>
  <c r="AG47" i="128"/>
  <c r="AH37" i="128"/>
  <c r="AG37" i="128"/>
  <c r="AH33" i="128"/>
  <c r="AG33" i="128"/>
  <c r="AH29" i="128"/>
  <c r="AG29" i="128"/>
  <c r="AH25" i="128"/>
  <c r="AG25" i="128"/>
  <c r="AH19" i="128"/>
  <c r="AG19" i="128"/>
  <c r="AH11" i="128"/>
  <c r="AG11" i="128"/>
  <c r="R37" i="127"/>
  <c r="R33" i="127"/>
  <c r="R32" i="127" s="1"/>
  <c r="R29" i="127"/>
  <c r="R25" i="127"/>
  <c r="R19" i="127"/>
  <c r="R11" i="127"/>
  <c r="R64" i="127"/>
  <c r="R53" i="127"/>
  <c r="R72" i="127"/>
  <c r="R141" i="127"/>
  <c r="R133" i="127"/>
  <c r="R127" i="127"/>
  <c r="R117" i="127"/>
  <c r="R227" i="127"/>
  <c r="R220" i="127"/>
  <c r="R217" i="127"/>
  <c r="R214" i="127"/>
  <c r="R210" i="127"/>
  <c r="R200" i="127"/>
  <c r="R198" i="127" s="1"/>
  <c r="R192" i="127"/>
  <c r="R190" i="127" s="1"/>
  <c r="R184" i="127"/>
  <c r="R182" i="127" s="1"/>
  <c r="R176" i="127"/>
  <c r="R174" i="127" s="1"/>
  <c r="R168" i="127"/>
  <c r="R166" i="127" s="1"/>
  <c r="R160" i="127"/>
  <c r="R158" i="127" s="1"/>
  <c r="AH227" i="127"/>
  <c r="AG227" i="127"/>
  <c r="AH220" i="127"/>
  <c r="AG220" i="127"/>
  <c r="AH217" i="127"/>
  <c r="AG217" i="127"/>
  <c r="AH214" i="127"/>
  <c r="AG214" i="127"/>
  <c r="AH210" i="127"/>
  <c r="AG210" i="127"/>
  <c r="AH200" i="127"/>
  <c r="AH198" i="127" s="1"/>
  <c r="AG200" i="127"/>
  <c r="AG198" i="127" s="1"/>
  <c r="AH192" i="127"/>
  <c r="AH190" i="127" s="1"/>
  <c r="AG192" i="127"/>
  <c r="AG190" i="127" s="1"/>
  <c r="AH184" i="127"/>
  <c r="AH182" i="127" s="1"/>
  <c r="AG184" i="127"/>
  <c r="AG182" i="127" s="1"/>
  <c r="AH176" i="127"/>
  <c r="AH174" i="127" s="1"/>
  <c r="AG176" i="127"/>
  <c r="AG174" i="127" s="1"/>
  <c r="AH168" i="127"/>
  <c r="AH166" i="127" s="1"/>
  <c r="AG168" i="127"/>
  <c r="AG166" i="127" s="1"/>
  <c r="AH160" i="127"/>
  <c r="AH158" i="127" s="1"/>
  <c r="AG160" i="127"/>
  <c r="AG158" i="127" s="1"/>
  <c r="AH145" i="127"/>
  <c r="AG145" i="127"/>
  <c r="AH141" i="127"/>
  <c r="AG141" i="127"/>
  <c r="AH133" i="127"/>
  <c r="AG133" i="127"/>
  <c r="AG132" i="127" s="1"/>
  <c r="AH127" i="127"/>
  <c r="AG127" i="127"/>
  <c r="AH117" i="127"/>
  <c r="AG117" i="127"/>
  <c r="AH112" i="127"/>
  <c r="AG112" i="127"/>
  <c r="AH72" i="127"/>
  <c r="AG72" i="127"/>
  <c r="AH64" i="127"/>
  <c r="AG64" i="127"/>
  <c r="AH53" i="127"/>
  <c r="AG53" i="127"/>
  <c r="AH47" i="127"/>
  <c r="AG47" i="127"/>
  <c r="AH37" i="127"/>
  <c r="AG37" i="127"/>
  <c r="AH33" i="127"/>
  <c r="AG33" i="127"/>
  <c r="AH29" i="127"/>
  <c r="AG29" i="127"/>
  <c r="AH25" i="127"/>
  <c r="AG25" i="127"/>
  <c r="AH19" i="127"/>
  <c r="AG19" i="127"/>
  <c r="AH11" i="127"/>
  <c r="AG11" i="127"/>
  <c r="AH209" i="127"/>
  <c r="R209" i="127"/>
  <c r="R46" i="128"/>
  <c r="AH209" i="126"/>
  <c r="R209" i="126"/>
  <c r="AH209" i="125"/>
  <c r="AH76" i="124"/>
  <c r="AH76" i="121"/>
  <c r="AG76" i="121"/>
  <c r="M309" i="136"/>
  <c r="C227" i="136"/>
  <c r="C293" i="136"/>
  <c r="O229" i="136"/>
  <c r="O249" i="136"/>
  <c r="R249" i="117" s="1"/>
  <c r="O256" i="136"/>
  <c r="R256" i="117" s="1"/>
  <c r="D176" i="136"/>
  <c r="D174" i="136" s="1"/>
  <c r="D277" i="136" s="1"/>
  <c r="M6" i="136"/>
  <c r="M5" i="136" s="1"/>
  <c r="M244" i="136"/>
  <c r="M243" i="136" s="1"/>
  <c r="O13" i="136"/>
  <c r="R13" i="117" s="1"/>
  <c r="O27" i="136"/>
  <c r="E32" i="136"/>
  <c r="F46" i="136"/>
  <c r="F4" i="136" s="1"/>
  <c r="O64" i="136"/>
  <c r="D46" i="136"/>
  <c r="D258" i="136"/>
  <c r="O221" i="136"/>
  <c r="K255" i="136"/>
  <c r="K46" i="136"/>
  <c r="O82" i="136"/>
  <c r="R82" i="117" s="1"/>
  <c r="I260" i="136"/>
  <c r="O260" i="136" s="1"/>
  <c r="R260" i="117" s="1"/>
  <c r="J6" i="136"/>
  <c r="J246" i="136"/>
  <c r="O10" i="136"/>
  <c r="L6" i="136"/>
  <c r="L5" i="136" s="1"/>
  <c r="L246" i="136"/>
  <c r="C255" i="136"/>
  <c r="C46" i="136"/>
  <c r="G46" i="136"/>
  <c r="G4" i="136" s="1"/>
  <c r="G257" i="136"/>
  <c r="O257" i="136" s="1"/>
  <c r="R257" i="117" s="1"/>
  <c r="K168" i="136"/>
  <c r="K166" i="136" s="1"/>
  <c r="K276" i="136" s="1"/>
  <c r="R276" i="126" s="1"/>
  <c r="O245" i="136"/>
  <c r="R245" i="117" s="1"/>
  <c r="J32" i="136"/>
  <c r="J252" i="136"/>
  <c r="I46" i="136"/>
  <c r="I4" i="136" s="1"/>
  <c r="O76" i="136"/>
  <c r="R76" i="117" s="1"/>
  <c r="F259" i="136"/>
  <c r="L265" i="136"/>
  <c r="D286" i="136"/>
  <c r="O287" i="136"/>
  <c r="R287" i="117" s="1"/>
  <c r="O292" i="136"/>
  <c r="R292" i="117" s="1"/>
  <c r="K32" i="136"/>
  <c r="K5" i="136" s="1"/>
  <c r="K252" i="136"/>
  <c r="O42" i="136"/>
  <c r="R42" i="117" s="1"/>
  <c r="C5" i="136"/>
  <c r="C253" i="136"/>
  <c r="O285" i="136"/>
  <c r="R285" i="117" s="1"/>
  <c r="K275" i="136"/>
  <c r="O246" i="136"/>
  <c r="R246" i="117" s="1"/>
  <c r="O247" i="136"/>
  <c r="R247" i="117" s="1"/>
  <c r="O22" i="136"/>
  <c r="R22" i="117" s="1"/>
  <c r="C250" i="136"/>
  <c r="O251" i="136"/>
  <c r="L258" i="136"/>
  <c r="L46" i="136"/>
  <c r="O161" i="136"/>
  <c r="C160" i="136"/>
  <c r="C158" i="136" s="1"/>
  <c r="O187" i="136"/>
  <c r="D6" i="136"/>
  <c r="D5" i="136" s="1"/>
  <c r="O20" i="136"/>
  <c r="R20" i="117" s="1"/>
  <c r="O248" i="136"/>
  <c r="R248" i="117" s="1"/>
  <c r="J255" i="136"/>
  <c r="J46" i="136"/>
  <c r="O261" i="136"/>
  <c r="R261" i="117" s="1"/>
  <c r="O159" i="136"/>
  <c r="R159" i="117" s="1"/>
  <c r="C168" i="136"/>
  <c r="C166" i="136" s="1"/>
  <c r="C276" i="136" s="1"/>
  <c r="O169" i="136"/>
  <c r="K284" i="136"/>
  <c r="K209" i="136"/>
  <c r="C281" i="136"/>
  <c r="O11" i="136"/>
  <c r="C284" i="136"/>
  <c r="L287" i="136"/>
  <c r="L157" i="136"/>
  <c r="M209" i="136"/>
  <c r="O230" i="136"/>
  <c r="R230" i="117" s="1"/>
  <c r="C295" i="136"/>
  <c r="C192" i="136"/>
  <c r="C190" i="136" s="1"/>
  <c r="C279" i="136" s="1"/>
  <c r="E5" i="136" l="1"/>
  <c r="D291" i="136"/>
  <c r="R273" i="118"/>
  <c r="AG46" i="120"/>
  <c r="AH32" i="119"/>
  <c r="O176" i="136"/>
  <c r="O174" i="136" s="1"/>
  <c r="E244" i="136"/>
  <c r="E243" i="136" s="1"/>
  <c r="E305" i="136" s="1"/>
  <c r="AH46" i="127"/>
  <c r="AH46" i="120"/>
  <c r="AG46" i="128"/>
  <c r="AH32" i="127"/>
  <c r="L95" i="136"/>
  <c r="L4" i="136" s="1"/>
  <c r="Q12" i="117"/>
  <c r="R282" i="118"/>
  <c r="AG209" i="118"/>
  <c r="R209" i="119"/>
  <c r="R46" i="118"/>
  <c r="O200" i="136"/>
  <c r="O198" i="136" s="1"/>
  <c r="O29" i="136"/>
  <c r="K157" i="136"/>
  <c r="O278" i="136"/>
  <c r="R278" i="117" s="1"/>
  <c r="AG111" i="127"/>
  <c r="AG46" i="126"/>
  <c r="AG209" i="126"/>
  <c r="AH32" i="120"/>
  <c r="R209" i="120"/>
  <c r="AH46" i="119"/>
  <c r="AH209" i="118"/>
  <c r="E275" i="136"/>
  <c r="E157" i="136"/>
  <c r="O280" i="136"/>
  <c r="R280" i="117" s="1"/>
  <c r="R294" i="118"/>
  <c r="AG46" i="119"/>
  <c r="C244" i="136"/>
  <c r="C243" i="136" s="1"/>
  <c r="C305" i="136" s="1"/>
  <c r="AH46" i="128"/>
  <c r="AG209" i="127"/>
  <c r="J274" i="136"/>
  <c r="J308" i="136" s="1"/>
  <c r="R308" i="125" s="1"/>
  <c r="O192" i="136"/>
  <c r="O190" i="136" s="1"/>
  <c r="AH157" i="127"/>
  <c r="R46" i="119"/>
  <c r="R274" i="125"/>
  <c r="AG46" i="127"/>
  <c r="AG157" i="127"/>
  <c r="AG32" i="128"/>
  <c r="J157" i="136"/>
  <c r="AG46" i="125"/>
  <c r="AG209" i="125"/>
  <c r="AG32" i="126"/>
  <c r="AH46" i="125"/>
  <c r="AH46" i="126"/>
  <c r="R157" i="125"/>
  <c r="R157" i="127"/>
  <c r="R157" i="126"/>
  <c r="R32" i="118"/>
  <c r="R32" i="119"/>
  <c r="R157" i="120"/>
  <c r="O32" i="136"/>
  <c r="AH46" i="124"/>
  <c r="D157" i="136"/>
  <c r="R157" i="119"/>
  <c r="R157" i="118"/>
  <c r="AG32" i="125"/>
  <c r="R132" i="127"/>
  <c r="R32" i="125"/>
  <c r="R32" i="120"/>
  <c r="AG32" i="118"/>
  <c r="R243" i="128"/>
  <c r="R242" i="128" s="1"/>
  <c r="R243" i="119"/>
  <c r="O279" i="136"/>
  <c r="R279" i="117" s="1"/>
  <c r="R279" i="118"/>
  <c r="O295" i="136"/>
  <c r="R295" i="117" s="1"/>
  <c r="R295" i="118"/>
  <c r="O277" i="136"/>
  <c r="R277" i="117" s="1"/>
  <c r="R277" i="118"/>
  <c r="R287" i="127"/>
  <c r="L283" i="136"/>
  <c r="L309" i="136" s="1"/>
  <c r="R284" i="118"/>
  <c r="R283" i="118" s="1"/>
  <c r="C283" i="136"/>
  <c r="C309" i="136" s="1"/>
  <c r="O281" i="136"/>
  <c r="R281" i="117" s="1"/>
  <c r="R281" i="118"/>
  <c r="R284" i="126"/>
  <c r="R283" i="126" s="1"/>
  <c r="K283" i="136"/>
  <c r="K309" i="136" s="1"/>
  <c r="R309" i="126" s="1"/>
  <c r="O168" i="136"/>
  <c r="O166" i="136" s="1"/>
  <c r="R169" i="117"/>
  <c r="O276" i="136"/>
  <c r="R276" i="117" s="1"/>
  <c r="R276" i="118"/>
  <c r="R255" i="125"/>
  <c r="R254" i="125" s="1"/>
  <c r="J254" i="136"/>
  <c r="J306" i="136" s="1"/>
  <c r="R306" i="125" s="1"/>
  <c r="R187" i="117"/>
  <c r="O184" i="136"/>
  <c r="O182" i="136" s="1"/>
  <c r="O160" i="136"/>
  <c r="O158" i="136" s="1"/>
  <c r="R161" i="117"/>
  <c r="R258" i="127"/>
  <c r="R254" i="127" s="1"/>
  <c r="L254" i="136"/>
  <c r="L306" i="136" s="1"/>
  <c r="O250" i="136"/>
  <c r="R251" i="117"/>
  <c r="R275" i="126"/>
  <c r="R274" i="126" s="1"/>
  <c r="K274" i="136"/>
  <c r="K308" i="136" s="1"/>
  <c r="R308" i="126" s="1"/>
  <c r="O253" i="136"/>
  <c r="R253" i="117" s="1"/>
  <c r="R253" i="118"/>
  <c r="R252" i="126"/>
  <c r="R250" i="126" s="1"/>
  <c r="K250" i="136"/>
  <c r="K243" i="136" s="1"/>
  <c r="K305" i="136" s="1"/>
  <c r="O286" i="136"/>
  <c r="R286" i="117" s="1"/>
  <c r="R286" i="119"/>
  <c r="R283" i="119" s="1"/>
  <c r="D283" i="136"/>
  <c r="D309" i="136" s="1"/>
  <c r="R309" i="119" s="1"/>
  <c r="R265" i="127"/>
  <c r="R263" i="127" s="1"/>
  <c r="L263" i="136"/>
  <c r="L307" i="136" s="1"/>
  <c r="O259" i="136"/>
  <c r="R259" i="117" s="1"/>
  <c r="R259" i="121"/>
  <c r="F254" i="136"/>
  <c r="F306" i="136" s="1"/>
  <c r="J250" i="136"/>
  <c r="R252" i="125"/>
  <c r="R250" i="125" s="1"/>
  <c r="R257" i="122"/>
  <c r="G254" i="136"/>
  <c r="G306" i="136" s="1"/>
  <c r="G304" i="136" s="1"/>
  <c r="R255" i="118"/>
  <c r="R254" i="118" s="1"/>
  <c r="C254" i="136"/>
  <c r="C306" i="136" s="1"/>
  <c r="L244" i="136"/>
  <c r="L243" i="136" s="1"/>
  <c r="L305" i="136" s="1"/>
  <c r="R246" i="127"/>
  <c r="R10" i="117"/>
  <c r="O7" i="136"/>
  <c r="J244" i="136"/>
  <c r="R246" i="125"/>
  <c r="R260" i="124"/>
  <c r="I254" i="136"/>
  <c r="I306" i="136" s="1"/>
  <c r="I304" i="136" s="1"/>
  <c r="R255" i="126"/>
  <c r="K254" i="136"/>
  <c r="K306" i="136" s="1"/>
  <c r="R306" i="126" s="1"/>
  <c r="O220" i="136"/>
  <c r="O209" i="136" s="1"/>
  <c r="R221" i="117"/>
  <c r="R258" i="119"/>
  <c r="R254" i="119" s="1"/>
  <c r="D254" i="136"/>
  <c r="D306" i="136" s="1"/>
  <c r="R306" i="119" s="1"/>
  <c r="O46" i="136"/>
  <c r="O25" i="136"/>
  <c r="R27" i="117"/>
  <c r="R277" i="119"/>
  <c r="R274" i="119" s="1"/>
  <c r="D274" i="136"/>
  <c r="D308" i="136" s="1"/>
  <c r="R308" i="119" s="1"/>
  <c r="O227" i="136"/>
  <c r="R229" i="117"/>
  <c r="O293" i="136"/>
  <c r="R293" i="117" s="1"/>
  <c r="R293" i="118"/>
  <c r="R291" i="118" s="1"/>
  <c r="R302" i="128"/>
  <c r="AG32" i="127"/>
  <c r="AH111" i="127"/>
  <c r="AH132" i="127"/>
  <c r="AH32" i="128"/>
  <c r="R32" i="128"/>
  <c r="AH32" i="126"/>
  <c r="R32" i="126"/>
  <c r="AH32" i="125"/>
  <c r="AG32" i="120"/>
  <c r="AG32" i="119"/>
  <c r="AH32" i="118"/>
  <c r="R209" i="118"/>
  <c r="R283" i="127"/>
  <c r="R243" i="120"/>
  <c r="D243" i="136"/>
  <c r="D305" i="136" s="1"/>
  <c r="R305" i="119" s="1"/>
  <c r="AG95" i="127"/>
  <c r="O19" i="136"/>
  <c r="C291" i="136"/>
  <c r="H242" i="136"/>
  <c r="H306" i="136"/>
  <c r="H304" i="136" s="1"/>
  <c r="M305" i="136"/>
  <c r="M304" i="136" s="1"/>
  <c r="M242" i="136"/>
  <c r="M4" i="136"/>
  <c r="O258" i="136"/>
  <c r="R258" i="117" s="1"/>
  <c r="O284" i="136"/>
  <c r="G242" i="136"/>
  <c r="G240" i="136" s="1"/>
  <c r="O244" i="136"/>
  <c r="C275" i="136"/>
  <c r="C157" i="136"/>
  <c r="J5" i="136"/>
  <c r="O255" i="136"/>
  <c r="R255" i="117" s="1"/>
  <c r="I242" i="136" l="1"/>
  <c r="I240" i="136" s="1"/>
  <c r="F242" i="136"/>
  <c r="F240" i="136" s="1"/>
  <c r="O6" i="136"/>
  <c r="O5" i="136" s="1"/>
  <c r="O157" i="136"/>
  <c r="P157" i="136" s="1"/>
  <c r="O291" i="136"/>
  <c r="R275" i="120"/>
  <c r="R274" i="120" s="1"/>
  <c r="E274" i="136"/>
  <c r="E308" i="136" s="1"/>
  <c r="R308" i="120" s="1"/>
  <c r="J243" i="136"/>
  <c r="J305" i="136" s="1"/>
  <c r="R305" i="125" s="1"/>
  <c r="O243" i="136"/>
  <c r="L242" i="136"/>
  <c r="L240" i="136" s="1"/>
  <c r="L304" i="136"/>
  <c r="O306" i="136"/>
  <c r="R306" i="117" s="1"/>
  <c r="R306" i="118"/>
  <c r="F304" i="136"/>
  <c r="F302" i="136" s="1"/>
  <c r="R306" i="121"/>
  <c r="R275" i="118"/>
  <c r="R274" i="118" s="1"/>
  <c r="C274" i="136"/>
  <c r="C308" i="136" s="1"/>
  <c r="R305" i="120"/>
  <c r="O309" i="136"/>
  <c r="R309" i="117" s="1"/>
  <c r="R309" i="118"/>
  <c r="O283" i="136"/>
  <c r="R284" i="117"/>
  <c r="R305" i="126"/>
  <c r="R305" i="118"/>
  <c r="AH95" i="127"/>
  <c r="M302" i="136"/>
  <c r="O254" i="136"/>
  <c r="M240" i="136"/>
  <c r="O275" i="136"/>
  <c r="I302" i="136"/>
  <c r="H302" i="136"/>
  <c r="H240" i="136"/>
  <c r="G302" i="136"/>
  <c r="L302" i="136" l="1"/>
  <c r="P309" i="136"/>
  <c r="P306" i="136"/>
  <c r="O308" i="136"/>
  <c r="R308" i="117" s="1"/>
  <c r="R308" i="118"/>
  <c r="O274" i="136"/>
  <c r="R275" i="117"/>
  <c r="O305" i="136"/>
  <c r="P308" i="136" l="1"/>
  <c r="R305" i="117"/>
  <c r="P305" i="136"/>
  <c r="AG64" i="121" l="1"/>
  <c r="AG7" i="126"/>
  <c r="AG7" i="127"/>
  <c r="AH53" i="121"/>
  <c r="AH64" i="121"/>
  <c r="AH89" i="121"/>
  <c r="AH64" i="122"/>
  <c r="AH78" i="122"/>
  <c r="AH79" i="122"/>
  <c r="AH80" i="122"/>
  <c r="AH81" i="122"/>
  <c r="AH83" i="122"/>
  <c r="AH84" i="122"/>
  <c r="AH85" i="122"/>
  <c r="AH86" i="122"/>
  <c r="AH87" i="122"/>
  <c r="AH88" i="122"/>
  <c r="AH90" i="122"/>
  <c r="AH91" i="122"/>
  <c r="AH93" i="122"/>
  <c r="AH94" i="122"/>
  <c r="AG304" i="122"/>
  <c r="AG11" i="129" s="1"/>
  <c r="AH304" i="122"/>
  <c r="AH68" i="123"/>
  <c r="AG304" i="124"/>
  <c r="AG13" i="129" s="1"/>
  <c r="AH304" i="124"/>
  <c r="AH7" i="125"/>
  <c r="AH7" i="126"/>
  <c r="AH7" i="128"/>
  <c r="AG7" i="128"/>
  <c r="AH7" i="127"/>
  <c r="AH207" i="118"/>
  <c r="AH206" i="118"/>
  <c r="AH205" i="118"/>
  <c r="AH204" i="118"/>
  <c r="AH203" i="118"/>
  <c r="AH202" i="118"/>
  <c r="AH201" i="118"/>
  <c r="AH199" i="118"/>
  <c r="C197" i="135"/>
  <c r="AH197" i="118" s="1"/>
  <c r="C196" i="135"/>
  <c r="AH196" i="118" s="1"/>
  <c r="C195" i="135"/>
  <c r="AH195" i="118" s="1"/>
  <c r="C194" i="135"/>
  <c r="AH194" i="118" s="1"/>
  <c r="C193" i="135"/>
  <c r="AH193" i="118" s="1"/>
  <c r="C191" i="135"/>
  <c r="AH191" i="118" s="1"/>
  <c r="C189" i="135"/>
  <c r="AH189" i="118" s="1"/>
  <c r="C188" i="135"/>
  <c r="AH188" i="118" s="1"/>
  <c r="C187" i="135"/>
  <c r="AH187" i="118" s="1"/>
  <c r="C186" i="135"/>
  <c r="AH186" i="118" s="1"/>
  <c r="C185" i="135"/>
  <c r="AH185" i="118" s="1"/>
  <c r="C181" i="135"/>
  <c r="AH181" i="118" s="1"/>
  <c r="C180" i="135"/>
  <c r="AH180" i="118" s="1"/>
  <c r="C179" i="135"/>
  <c r="AH179" i="118" s="1"/>
  <c r="C178" i="135"/>
  <c r="AH178" i="118" s="1"/>
  <c r="K177" i="135"/>
  <c r="AH177" i="126" s="1"/>
  <c r="AH176" i="126" s="1"/>
  <c r="J177" i="135"/>
  <c r="AH177" i="125" s="1"/>
  <c r="AH176" i="125" s="1"/>
  <c r="E177" i="135"/>
  <c r="AH177" i="120" s="1"/>
  <c r="D177" i="135"/>
  <c r="AH177" i="119" s="1"/>
  <c r="C177" i="135"/>
  <c r="AH177" i="118" s="1"/>
  <c r="K175" i="135"/>
  <c r="AH175" i="126" s="1"/>
  <c r="J175" i="135"/>
  <c r="AH175" i="125" s="1"/>
  <c r="E175" i="135"/>
  <c r="AH175" i="120" s="1"/>
  <c r="D175" i="135"/>
  <c r="AH175" i="119" s="1"/>
  <c r="C175" i="135"/>
  <c r="AH175" i="118" s="1"/>
  <c r="K173" i="135"/>
  <c r="AH173" i="126" s="1"/>
  <c r="J173" i="135"/>
  <c r="AH173" i="125" s="1"/>
  <c r="E173" i="135"/>
  <c r="AH173" i="120" s="1"/>
  <c r="D173" i="135"/>
  <c r="AH173" i="119" s="1"/>
  <c r="C173" i="135"/>
  <c r="AH173" i="118" s="1"/>
  <c r="K172" i="135"/>
  <c r="AH172" i="126" s="1"/>
  <c r="J172" i="135"/>
  <c r="AH172" i="125" s="1"/>
  <c r="E172" i="135"/>
  <c r="AH172" i="120" s="1"/>
  <c r="D172" i="135"/>
  <c r="AH172" i="119" s="1"/>
  <c r="C172" i="135"/>
  <c r="AH172" i="118" s="1"/>
  <c r="K171" i="135"/>
  <c r="AH171" i="126" s="1"/>
  <c r="J171" i="135"/>
  <c r="AH171" i="125" s="1"/>
  <c r="E171" i="135"/>
  <c r="AH171" i="120" s="1"/>
  <c r="D171" i="135"/>
  <c r="AH171" i="119" s="1"/>
  <c r="C171" i="135"/>
  <c r="AH171" i="118" s="1"/>
  <c r="K170" i="135"/>
  <c r="AH170" i="126" s="1"/>
  <c r="J170" i="135"/>
  <c r="AH170" i="125" s="1"/>
  <c r="E170" i="135"/>
  <c r="AH170" i="120" s="1"/>
  <c r="D170" i="135"/>
  <c r="AH170" i="119" s="1"/>
  <c r="C170" i="135"/>
  <c r="AH170" i="118" s="1"/>
  <c r="K169" i="135"/>
  <c r="AH169" i="126" s="1"/>
  <c r="J169" i="135"/>
  <c r="AH169" i="125" s="1"/>
  <c r="E169" i="135"/>
  <c r="AH169" i="120" s="1"/>
  <c r="D169" i="135"/>
  <c r="AH169" i="119" s="1"/>
  <c r="C169" i="135"/>
  <c r="AH169" i="118" s="1"/>
  <c r="C167" i="135"/>
  <c r="AH167" i="118" s="1"/>
  <c r="C165" i="135"/>
  <c r="AH165" i="118" s="1"/>
  <c r="C164" i="135"/>
  <c r="AH164" i="118" s="1"/>
  <c r="C163" i="135"/>
  <c r="AH163" i="118" s="1"/>
  <c r="C162" i="135"/>
  <c r="AH162" i="118" s="1"/>
  <c r="C161" i="135"/>
  <c r="AH161" i="118" s="1"/>
  <c r="K159" i="135"/>
  <c r="AH159" i="126" s="1"/>
  <c r="AH158" i="126" s="1"/>
  <c r="J159" i="135"/>
  <c r="AH159" i="125" s="1"/>
  <c r="AH158" i="125" s="1"/>
  <c r="E159" i="135"/>
  <c r="AH159" i="120" s="1"/>
  <c r="D159" i="135"/>
  <c r="AH159" i="119" s="1"/>
  <c r="C159" i="135"/>
  <c r="AH159" i="118" s="1"/>
  <c r="C156" i="135"/>
  <c r="AH156" i="118" s="1"/>
  <c r="K150" i="135"/>
  <c r="AH150" i="126" s="1"/>
  <c r="J150" i="135"/>
  <c r="AH150" i="125" s="1"/>
  <c r="E150" i="135"/>
  <c r="AH150" i="120" s="1"/>
  <c r="D150" i="135"/>
  <c r="AH150" i="119" s="1"/>
  <c r="K148" i="135"/>
  <c r="AH148" i="126" s="1"/>
  <c r="J148" i="135"/>
  <c r="AH148" i="125" s="1"/>
  <c r="E148" i="135"/>
  <c r="AH148" i="120" s="1"/>
  <c r="D148" i="135"/>
  <c r="AH148" i="119" s="1"/>
  <c r="K147" i="135"/>
  <c r="AH147" i="126" s="1"/>
  <c r="J147" i="135"/>
  <c r="AH147" i="125" s="1"/>
  <c r="E147" i="135"/>
  <c r="AH147" i="120" s="1"/>
  <c r="D147" i="135"/>
  <c r="AH147" i="119" s="1"/>
  <c r="E140" i="135"/>
  <c r="AH140" i="120" s="1"/>
  <c r="F88" i="135"/>
  <c r="AH88" i="121" s="1"/>
  <c r="F87" i="135"/>
  <c r="AH87" i="121" s="1"/>
  <c r="F86" i="135"/>
  <c r="AH86" i="121" s="1"/>
  <c r="F85" i="135"/>
  <c r="AH85" i="121" s="1"/>
  <c r="F84" i="135"/>
  <c r="AH84" i="121" s="1"/>
  <c r="F83" i="135"/>
  <c r="AH83" i="121" s="1"/>
  <c r="AH73" i="118"/>
  <c r="AH48" i="118"/>
  <c r="E31" i="135"/>
  <c r="AH31" i="120" s="1"/>
  <c r="D31" i="135"/>
  <c r="AH31" i="119" s="1"/>
  <c r="C31" i="135"/>
  <c r="AH31" i="118" s="1"/>
  <c r="E30" i="135"/>
  <c r="AH30" i="120" s="1"/>
  <c r="D30" i="135"/>
  <c r="AH30" i="119" s="1"/>
  <c r="C30" i="135"/>
  <c r="AH30" i="118" s="1"/>
  <c r="E29" i="135"/>
  <c r="D29" i="135"/>
  <c r="C29" i="135"/>
  <c r="E28" i="135"/>
  <c r="AH28" i="120" s="1"/>
  <c r="D28" i="135"/>
  <c r="AH28" i="119" s="1"/>
  <c r="C28" i="135"/>
  <c r="AH28" i="118" s="1"/>
  <c r="E27" i="135"/>
  <c r="AH27" i="120" s="1"/>
  <c r="D27" i="135"/>
  <c r="AH27" i="119" s="1"/>
  <c r="C27" i="135"/>
  <c r="AH27" i="118" s="1"/>
  <c r="E26" i="135"/>
  <c r="AH26" i="120" s="1"/>
  <c r="D26" i="135"/>
  <c r="AH26" i="119" s="1"/>
  <c r="C26" i="135"/>
  <c r="AH26" i="118" s="1"/>
  <c r="E25" i="135"/>
  <c r="D25" i="135"/>
  <c r="C25" i="135"/>
  <c r="E24" i="135"/>
  <c r="AH24" i="120" s="1"/>
  <c r="D24" i="135"/>
  <c r="AH24" i="119" s="1"/>
  <c r="C24" i="135"/>
  <c r="AH24" i="118" s="1"/>
  <c r="E23" i="135"/>
  <c r="AH23" i="120" s="1"/>
  <c r="D23" i="135"/>
  <c r="AH23" i="119" s="1"/>
  <c r="C23" i="135"/>
  <c r="AH23" i="118" s="1"/>
  <c r="E22" i="135"/>
  <c r="AH22" i="120" s="1"/>
  <c r="D22" i="135"/>
  <c r="AH22" i="119" s="1"/>
  <c r="C22" i="135"/>
  <c r="AH22" i="118" s="1"/>
  <c r="E21" i="135"/>
  <c r="AH21" i="120" s="1"/>
  <c r="D21" i="135"/>
  <c r="AH21" i="119" s="1"/>
  <c r="C21" i="135"/>
  <c r="AH21" i="118" s="1"/>
  <c r="E20" i="135"/>
  <c r="AH20" i="120" s="1"/>
  <c r="D20" i="135"/>
  <c r="AH20" i="119" s="1"/>
  <c r="C20" i="135"/>
  <c r="AH20" i="118" s="1"/>
  <c r="E19" i="135"/>
  <c r="D19" i="135"/>
  <c r="C19" i="135"/>
  <c r="E18" i="135"/>
  <c r="AH18" i="120" s="1"/>
  <c r="D18" i="135"/>
  <c r="AH18" i="119" s="1"/>
  <c r="C18" i="135"/>
  <c r="AH18" i="118" s="1"/>
  <c r="E17" i="135"/>
  <c r="AH17" i="120" s="1"/>
  <c r="D17" i="135"/>
  <c r="AH17" i="119" s="1"/>
  <c r="C17" i="135"/>
  <c r="AH17" i="118" s="1"/>
  <c r="E16" i="135"/>
  <c r="AH16" i="120" s="1"/>
  <c r="D16" i="135"/>
  <c r="AH16" i="119" s="1"/>
  <c r="C16" i="135"/>
  <c r="AH16" i="118" s="1"/>
  <c r="E15" i="135"/>
  <c r="AH15" i="120" s="1"/>
  <c r="D15" i="135"/>
  <c r="AH15" i="119" s="1"/>
  <c r="C15" i="135"/>
  <c r="AH15" i="118" s="1"/>
  <c r="E14" i="135"/>
  <c r="AH14" i="120" s="1"/>
  <c r="D14" i="135"/>
  <c r="AH14" i="119" s="1"/>
  <c r="C14" i="135"/>
  <c r="AH14" i="118" s="1"/>
  <c r="E13" i="135"/>
  <c r="AH13" i="120" s="1"/>
  <c r="D13" i="135"/>
  <c r="AH13" i="119" s="1"/>
  <c r="C13" i="135"/>
  <c r="AH13" i="118" s="1"/>
  <c r="E12" i="135"/>
  <c r="AH12" i="120" s="1"/>
  <c r="D12" i="135"/>
  <c r="AH12" i="119" s="1"/>
  <c r="C12" i="135"/>
  <c r="AH12" i="118" s="1"/>
  <c r="E11" i="135"/>
  <c r="D11" i="135"/>
  <c r="C11" i="135"/>
  <c r="E10" i="135"/>
  <c r="AH10" i="120" s="1"/>
  <c r="D10" i="135"/>
  <c r="AH10" i="119" s="1"/>
  <c r="C10" i="135"/>
  <c r="AH10" i="118" s="1"/>
  <c r="E9" i="135"/>
  <c r="AH9" i="120" s="1"/>
  <c r="D9" i="135"/>
  <c r="AH9" i="119" s="1"/>
  <c r="C9" i="135"/>
  <c r="AH9" i="118" s="1"/>
  <c r="E8" i="135"/>
  <c r="AH8" i="120" s="1"/>
  <c r="D8" i="135"/>
  <c r="AH8" i="119" s="1"/>
  <c r="C8" i="135"/>
  <c r="E7" i="135"/>
  <c r="D7" i="135"/>
  <c r="C7" i="135"/>
  <c r="C231" i="134"/>
  <c r="AG231" i="118" s="1"/>
  <c r="E230" i="134"/>
  <c r="AG230" i="120" s="1"/>
  <c r="D230" i="134"/>
  <c r="AG230" i="119" s="1"/>
  <c r="C230" i="134"/>
  <c r="AG230" i="118" s="1"/>
  <c r="E229" i="134"/>
  <c r="AG229" i="120" s="1"/>
  <c r="D229" i="134"/>
  <c r="AG229" i="119" s="1"/>
  <c r="C229" i="134"/>
  <c r="AG229" i="118" s="1"/>
  <c r="E228" i="134"/>
  <c r="AG228" i="120" s="1"/>
  <c r="D228" i="134"/>
  <c r="AG228" i="119" s="1"/>
  <c r="C228" i="134"/>
  <c r="AG228" i="118" s="1"/>
  <c r="AG221" i="120"/>
  <c r="AG220" i="120" s="1"/>
  <c r="AG209" i="120" s="1"/>
  <c r="AG221" i="119"/>
  <c r="AG220" i="119" s="1"/>
  <c r="AG209" i="119" s="1"/>
  <c r="AG207" i="118"/>
  <c r="AG206" i="118"/>
  <c r="AG205" i="118"/>
  <c r="AG204" i="118"/>
  <c r="AG203" i="118"/>
  <c r="AG202" i="118"/>
  <c r="AG201" i="118"/>
  <c r="AG199" i="118"/>
  <c r="C197" i="134"/>
  <c r="AG197" i="118" s="1"/>
  <c r="C196" i="134"/>
  <c r="AG196" i="118" s="1"/>
  <c r="C195" i="134"/>
  <c r="AG195" i="118" s="1"/>
  <c r="C194" i="134"/>
  <c r="AG194" i="118" s="1"/>
  <c r="C193" i="134"/>
  <c r="AG193" i="118" s="1"/>
  <c r="C191" i="134"/>
  <c r="AG191" i="118" s="1"/>
  <c r="C189" i="134"/>
  <c r="AG189" i="118" s="1"/>
  <c r="C188" i="134"/>
  <c r="AG188" i="118" s="1"/>
  <c r="C187" i="134"/>
  <c r="AG187" i="118" s="1"/>
  <c r="C186" i="134"/>
  <c r="AG186" i="118" s="1"/>
  <c r="C185" i="134"/>
  <c r="AG185" i="118" s="1"/>
  <c r="C181" i="134"/>
  <c r="AG181" i="118" s="1"/>
  <c r="C180" i="134"/>
  <c r="AG180" i="118" s="1"/>
  <c r="C179" i="134"/>
  <c r="AG179" i="118" s="1"/>
  <c r="C178" i="134"/>
  <c r="AG178" i="118" s="1"/>
  <c r="K177" i="134"/>
  <c r="AG177" i="126" s="1"/>
  <c r="AG176" i="126" s="1"/>
  <c r="J177" i="134"/>
  <c r="AG177" i="125" s="1"/>
  <c r="AG176" i="125" s="1"/>
  <c r="E177" i="134"/>
  <c r="AG177" i="120" s="1"/>
  <c r="AG176" i="120" s="1"/>
  <c r="D177" i="134"/>
  <c r="AG177" i="119" s="1"/>
  <c r="AG176" i="119" s="1"/>
  <c r="C177" i="134"/>
  <c r="AG177" i="118" s="1"/>
  <c r="K175" i="134"/>
  <c r="AG175" i="126" s="1"/>
  <c r="J175" i="134"/>
  <c r="AG175" i="125" s="1"/>
  <c r="E175" i="134"/>
  <c r="AG175" i="120" s="1"/>
  <c r="D175" i="134"/>
  <c r="AG175" i="119" s="1"/>
  <c r="C175" i="134"/>
  <c r="AG175" i="118" s="1"/>
  <c r="K173" i="134"/>
  <c r="AG173" i="126" s="1"/>
  <c r="J173" i="134"/>
  <c r="AG173" i="125" s="1"/>
  <c r="E173" i="134"/>
  <c r="AG173" i="120" s="1"/>
  <c r="D173" i="134"/>
  <c r="AG173" i="119" s="1"/>
  <c r="C173" i="134"/>
  <c r="AG173" i="118" s="1"/>
  <c r="K172" i="134"/>
  <c r="AG172" i="126" s="1"/>
  <c r="J172" i="134"/>
  <c r="AG172" i="125" s="1"/>
  <c r="E172" i="134"/>
  <c r="AG172" i="120" s="1"/>
  <c r="D172" i="134"/>
  <c r="AG172" i="119" s="1"/>
  <c r="C172" i="134"/>
  <c r="AG172" i="118" s="1"/>
  <c r="K171" i="134"/>
  <c r="AG171" i="126" s="1"/>
  <c r="J171" i="134"/>
  <c r="AG171" i="125" s="1"/>
  <c r="E171" i="134"/>
  <c r="AG171" i="120" s="1"/>
  <c r="D171" i="134"/>
  <c r="AG171" i="119" s="1"/>
  <c r="C171" i="134"/>
  <c r="AG171" i="118" s="1"/>
  <c r="K170" i="134"/>
  <c r="AG170" i="126" s="1"/>
  <c r="J170" i="134"/>
  <c r="AG170" i="125" s="1"/>
  <c r="E170" i="134"/>
  <c r="AG170" i="120" s="1"/>
  <c r="D170" i="134"/>
  <c r="AG170" i="119" s="1"/>
  <c r="C170" i="134"/>
  <c r="AG170" i="118" s="1"/>
  <c r="K169" i="134"/>
  <c r="AG169" i="126" s="1"/>
  <c r="J169" i="134"/>
  <c r="AG169" i="125" s="1"/>
  <c r="E169" i="134"/>
  <c r="AG169" i="120" s="1"/>
  <c r="D169" i="134"/>
  <c r="AG169" i="119" s="1"/>
  <c r="C169" i="134"/>
  <c r="AG169" i="118" s="1"/>
  <c r="C167" i="134"/>
  <c r="AG167" i="118" s="1"/>
  <c r="C165" i="134"/>
  <c r="AG165" i="118" s="1"/>
  <c r="C164" i="134"/>
  <c r="AG164" i="118" s="1"/>
  <c r="C163" i="134"/>
  <c r="AG163" i="118" s="1"/>
  <c r="C162" i="134"/>
  <c r="AG162" i="118" s="1"/>
  <c r="C161" i="134"/>
  <c r="AG161" i="118" s="1"/>
  <c r="K159" i="134"/>
  <c r="AG159" i="126" s="1"/>
  <c r="AG158" i="126" s="1"/>
  <c r="J159" i="134"/>
  <c r="AG159" i="125" s="1"/>
  <c r="AG158" i="125" s="1"/>
  <c r="E159" i="134"/>
  <c r="AG159" i="120" s="1"/>
  <c r="AG158" i="120" s="1"/>
  <c r="D159" i="134"/>
  <c r="AG159" i="119" s="1"/>
  <c r="AG158" i="119" s="1"/>
  <c r="C159" i="134"/>
  <c r="AG159" i="118" s="1"/>
  <c r="C156" i="134"/>
  <c r="AG156" i="118" s="1"/>
  <c r="K150" i="134"/>
  <c r="AG150" i="126" s="1"/>
  <c r="J150" i="134"/>
  <c r="AG150" i="125" s="1"/>
  <c r="E150" i="134"/>
  <c r="AG150" i="120" s="1"/>
  <c r="D150" i="134"/>
  <c r="AG150" i="119" s="1"/>
  <c r="K148" i="134"/>
  <c r="AG148" i="126" s="1"/>
  <c r="J148" i="134"/>
  <c r="AG148" i="125" s="1"/>
  <c r="E148" i="134"/>
  <c r="AG148" i="120" s="1"/>
  <c r="D148" i="134"/>
  <c r="AG148" i="119" s="1"/>
  <c r="K147" i="134"/>
  <c r="AG147" i="126" s="1"/>
  <c r="J147" i="134"/>
  <c r="AG147" i="125" s="1"/>
  <c r="E147" i="134"/>
  <c r="AG147" i="120" s="1"/>
  <c r="D147" i="134"/>
  <c r="AG147" i="119" s="1"/>
  <c r="E140" i="134"/>
  <c r="AG140" i="120" s="1"/>
  <c r="F88" i="134"/>
  <c r="AG88" i="121" s="1"/>
  <c r="F87" i="134"/>
  <c r="AG87" i="121" s="1"/>
  <c r="F86" i="134"/>
  <c r="AG86" i="121" s="1"/>
  <c r="F85" i="134"/>
  <c r="AG85" i="121" s="1"/>
  <c r="F84" i="134"/>
  <c r="AG84" i="121" s="1"/>
  <c r="F83" i="134"/>
  <c r="AG83" i="121" s="1"/>
  <c r="AG73" i="118"/>
  <c r="AG72" i="118" s="1"/>
  <c r="AG48" i="118"/>
  <c r="AG47" i="118" s="1"/>
  <c r="E31" i="134"/>
  <c r="AG31" i="120" s="1"/>
  <c r="D31" i="134"/>
  <c r="AG31" i="119" s="1"/>
  <c r="C31" i="134"/>
  <c r="AG31" i="118" s="1"/>
  <c r="E30" i="134"/>
  <c r="AG30" i="120" s="1"/>
  <c r="D30" i="134"/>
  <c r="AG30" i="119" s="1"/>
  <c r="C30" i="134"/>
  <c r="AG30" i="118" s="1"/>
  <c r="E29" i="134"/>
  <c r="D29" i="134"/>
  <c r="C29" i="134"/>
  <c r="E28" i="134"/>
  <c r="AG28" i="120" s="1"/>
  <c r="D28" i="134"/>
  <c r="AG28" i="119" s="1"/>
  <c r="C28" i="134"/>
  <c r="AG28" i="118" s="1"/>
  <c r="E27" i="134"/>
  <c r="AG27" i="120" s="1"/>
  <c r="D27" i="134"/>
  <c r="AG27" i="119" s="1"/>
  <c r="C27" i="134"/>
  <c r="AG27" i="118" s="1"/>
  <c r="E26" i="134"/>
  <c r="AG26" i="120" s="1"/>
  <c r="D26" i="134"/>
  <c r="AG26" i="119" s="1"/>
  <c r="C26" i="134"/>
  <c r="AG26" i="118" s="1"/>
  <c r="E25" i="134"/>
  <c r="D25" i="134"/>
  <c r="C25" i="134"/>
  <c r="E24" i="134"/>
  <c r="AG24" i="120" s="1"/>
  <c r="D24" i="134"/>
  <c r="AG24" i="119" s="1"/>
  <c r="C24" i="134"/>
  <c r="AG24" i="118" s="1"/>
  <c r="E23" i="134"/>
  <c r="AG23" i="120" s="1"/>
  <c r="D23" i="134"/>
  <c r="AG23" i="119" s="1"/>
  <c r="C23" i="134"/>
  <c r="AG23" i="118" s="1"/>
  <c r="E22" i="134"/>
  <c r="AG22" i="120" s="1"/>
  <c r="D22" i="134"/>
  <c r="AG22" i="119" s="1"/>
  <c r="C22" i="134"/>
  <c r="AG22" i="118" s="1"/>
  <c r="E21" i="134"/>
  <c r="AG21" i="120" s="1"/>
  <c r="D21" i="134"/>
  <c r="AG21" i="119" s="1"/>
  <c r="C21" i="134"/>
  <c r="AG21" i="118" s="1"/>
  <c r="E20" i="134"/>
  <c r="AG20" i="120" s="1"/>
  <c r="D20" i="134"/>
  <c r="AG20" i="119" s="1"/>
  <c r="C20" i="134"/>
  <c r="AG20" i="118" s="1"/>
  <c r="E19" i="134"/>
  <c r="D19" i="134"/>
  <c r="C19" i="134"/>
  <c r="E18" i="134"/>
  <c r="AG18" i="120" s="1"/>
  <c r="D18" i="134"/>
  <c r="AG18" i="119" s="1"/>
  <c r="C18" i="134"/>
  <c r="AG18" i="118" s="1"/>
  <c r="E17" i="134"/>
  <c r="AG17" i="120" s="1"/>
  <c r="D17" i="134"/>
  <c r="AG17" i="119" s="1"/>
  <c r="C17" i="134"/>
  <c r="AG17" i="118" s="1"/>
  <c r="E16" i="134"/>
  <c r="AG16" i="120" s="1"/>
  <c r="D16" i="134"/>
  <c r="AG16" i="119" s="1"/>
  <c r="C16" i="134"/>
  <c r="AG16" i="118" s="1"/>
  <c r="E15" i="134"/>
  <c r="AG15" i="120" s="1"/>
  <c r="D15" i="134"/>
  <c r="AG15" i="119" s="1"/>
  <c r="C15" i="134"/>
  <c r="AG15" i="118" s="1"/>
  <c r="E14" i="134"/>
  <c r="AG14" i="120" s="1"/>
  <c r="D14" i="134"/>
  <c r="AG14" i="119" s="1"/>
  <c r="C14" i="134"/>
  <c r="AG14" i="118" s="1"/>
  <c r="E13" i="134"/>
  <c r="AG13" i="120" s="1"/>
  <c r="D13" i="134"/>
  <c r="AG13" i="119" s="1"/>
  <c r="C13" i="134"/>
  <c r="AG13" i="118" s="1"/>
  <c r="E12" i="134"/>
  <c r="AG12" i="120" s="1"/>
  <c r="D12" i="134"/>
  <c r="AG12" i="119" s="1"/>
  <c r="C12" i="134"/>
  <c r="AG12" i="118" s="1"/>
  <c r="E11" i="134"/>
  <c r="D11" i="134"/>
  <c r="C11" i="134"/>
  <c r="E10" i="134"/>
  <c r="AG10" i="120" s="1"/>
  <c r="D10" i="134"/>
  <c r="AG10" i="119" s="1"/>
  <c r="C10" i="134"/>
  <c r="AG10" i="118" s="1"/>
  <c r="E9" i="134"/>
  <c r="AG9" i="120" s="1"/>
  <c r="D9" i="134"/>
  <c r="AG9" i="119" s="1"/>
  <c r="C9" i="134"/>
  <c r="AG9" i="118" s="1"/>
  <c r="E8" i="134"/>
  <c r="AG8" i="120" s="1"/>
  <c r="D8" i="134"/>
  <c r="AG8" i="119" s="1"/>
  <c r="C8" i="134"/>
  <c r="AG8" i="118" s="1"/>
  <c r="E7" i="134"/>
  <c r="D7" i="134"/>
  <c r="C7" i="134"/>
  <c r="AH8" i="118" l="1"/>
  <c r="O8" i="135"/>
  <c r="AH158" i="119"/>
  <c r="AH47" i="118"/>
  <c r="AH158" i="120"/>
  <c r="AH176" i="119"/>
  <c r="AH72" i="118"/>
  <c r="AH176" i="120"/>
  <c r="AH174" i="120" s="1"/>
  <c r="AG25" i="119"/>
  <c r="AG227" i="120"/>
  <c r="AG29" i="118"/>
  <c r="AH25" i="119"/>
  <c r="AG29" i="119"/>
  <c r="AG25" i="120"/>
  <c r="AG7" i="118"/>
  <c r="AH168" i="126"/>
  <c r="AH166" i="126" s="1"/>
  <c r="AH29" i="118"/>
  <c r="AG227" i="118"/>
  <c r="AG160" i="118"/>
  <c r="AG158" i="118" s="1"/>
  <c r="AH184" i="118"/>
  <c r="AG168" i="119"/>
  <c r="AG166" i="119" s="1"/>
  <c r="AH176" i="118"/>
  <c r="AH168" i="119"/>
  <c r="AH160" i="118"/>
  <c r="AH46" i="118"/>
  <c r="AH19" i="119"/>
  <c r="AH25" i="118"/>
  <c r="AH25" i="120"/>
  <c r="AG7" i="119"/>
  <c r="AH29" i="119"/>
  <c r="AG7" i="120"/>
  <c r="AG82" i="121"/>
  <c r="AG168" i="120"/>
  <c r="AG166" i="120" s="1"/>
  <c r="AH7" i="118"/>
  <c r="AH168" i="118"/>
  <c r="AG168" i="125"/>
  <c r="AG166" i="125" s="1"/>
  <c r="AG200" i="118"/>
  <c r="AG198" i="118" s="1"/>
  <c r="AH7" i="119"/>
  <c r="AG11" i="118"/>
  <c r="AG19" i="118"/>
  <c r="AG29" i="120"/>
  <c r="AG168" i="126"/>
  <c r="AG166" i="126" s="1"/>
  <c r="AH7" i="120"/>
  <c r="AH82" i="121"/>
  <c r="AH168" i="120"/>
  <c r="AG11" i="119"/>
  <c r="AG19" i="119"/>
  <c r="AG192" i="118"/>
  <c r="AG190" i="118" s="1"/>
  <c r="AH168" i="125"/>
  <c r="AH166" i="125" s="1"/>
  <c r="AH200" i="118"/>
  <c r="AG11" i="120"/>
  <c r="AG19" i="120"/>
  <c r="AG25" i="118"/>
  <c r="AG176" i="118"/>
  <c r="AG174" i="118" s="1"/>
  <c r="AG227" i="119"/>
  <c r="AH11" i="118"/>
  <c r="AH19" i="118"/>
  <c r="AH29" i="120"/>
  <c r="AG184" i="118"/>
  <c r="AG182" i="118" s="1"/>
  <c r="AH11" i="119"/>
  <c r="AH192" i="118"/>
  <c r="AG46" i="118"/>
  <c r="AG168" i="118"/>
  <c r="AG166" i="118" s="1"/>
  <c r="AH11" i="120"/>
  <c r="AH19" i="120"/>
  <c r="AG174" i="119"/>
  <c r="AG174" i="120"/>
  <c r="AG174" i="125"/>
  <c r="AG174" i="126"/>
  <c r="AH174" i="119"/>
  <c r="AH174" i="125"/>
  <c r="AH174" i="126"/>
  <c r="AH89" i="122"/>
  <c r="AH76" i="122"/>
  <c r="AG6" i="127"/>
  <c r="AG89" i="121"/>
  <c r="AG7" i="125"/>
  <c r="AH64" i="123"/>
  <c r="AH6" i="127"/>
  <c r="AG6" i="128"/>
  <c r="AG6" i="126"/>
  <c r="AH82" i="122"/>
  <c r="AH6" i="128"/>
  <c r="AH6" i="126"/>
  <c r="AH5" i="126" s="1"/>
  <c r="AH6" i="125"/>
  <c r="AH5" i="125" s="1"/>
  <c r="AH4" i="124"/>
  <c r="AH46" i="123" l="1"/>
  <c r="AH166" i="119"/>
  <c r="AH157" i="119" s="1"/>
  <c r="AH174" i="118"/>
  <c r="AH190" i="118"/>
  <c r="AH166" i="120"/>
  <c r="AH157" i="120" s="1"/>
  <c r="AH166" i="118"/>
  <c r="AH158" i="118"/>
  <c r="AH46" i="121"/>
  <c r="AH182" i="118"/>
  <c r="AH198" i="118"/>
  <c r="AH157" i="126"/>
  <c r="AG157" i="120"/>
  <c r="AH6" i="119"/>
  <c r="AG157" i="119"/>
  <c r="AG6" i="119"/>
  <c r="AG5" i="119" s="1"/>
  <c r="AG6" i="118"/>
  <c r="AH46" i="122"/>
  <c r="AH157" i="125"/>
  <c r="AG157" i="126"/>
  <c r="AG157" i="125"/>
  <c r="AG6" i="120"/>
  <c r="AG5" i="120" s="1"/>
  <c r="AH6" i="120"/>
  <c r="AH6" i="118"/>
  <c r="AG157" i="118"/>
  <c r="AH4" i="123"/>
  <c r="AG5" i="126"/>
  <c r="AG5" i="128"/>
  <c r="AG4" i="128" s="1"/>
  <c r="AG22" i="129" s="1"/>
  <c r="AG6" i="125"/>
  <c r="AG5" i="125" s="1"/>
  <c r="AH5" i="127"/>
  <c r="AH4" i="127" s="1"/>
  <c r="AG5" i="127"/>
  <c r="AH5" i="128"/>
  <c r="AH4" i="128" s="1"/>
  <c r="AH4" i="122" l="1"/>
  <c r="AH5" i="119"/>
  <c r="AH5" i="120"/>
  <c r="AH157" i="118"/>
  <c r="AH4" i="121"/>
  <c r="AG4" i="127"/>
  <c r="AG21" i="129" s="1"/>
  <c r="C299" i="135" l="1"/>
  <c r="E298" i="135"/>
  <c r="C297" i="135"/>
  <c r="M294" i="135"/>
  <c r="AH294" i="128" s="1"/>
  <c r="L294" i="135"/>
  <c r="AH294" i="127" s="1"/>
  <c r="K294" i="135"/>
  <c r="AH294" i="126" s="1"/>
  <c r="J294" i="135"/>
  <c r="AH294" i="125" s="1"/>
  <c r="M293" i="135"/>
  <c r="AH293" i="128" s="1"/>
  <c r="L293" i="135"/>
  <c r="AH293" i="127" s="1"/>
  <c r="K293" i="135"/>
  <c r="AH293" i="126" s="1"/>
  <c r="J293" i="135"/>
  <c r="AH293" i="125" s="1"/>
  <c r="M292" i="135"/>
  <c r="AH292" i="128" s="1"/>
  <c r="L292" i="135"/>
  <c r="AH292" i="127" s="1"/>
  <c r="AH291" i="127" s="1"/>
  <c r="K292" i="135"/>
  <c r="J292" i="135"/>
  <c r="AH292" i="125" s="1"/>
  <c r="AH291" i="125" s="1"/>
  <c r="M291" i="135"/>
  <c r="M288" i="135"/>
  <c r="AH288" i="128" s="1"/>
  <c r="L288" i="135"/>
  <c r="AH288" i="127" s="1"/>
  <c r="K288" i="135"/>
  <c r="AH288" i="126" s="1"/>
  <c r="J288" i="135"/>
  <c r="AH288" i="125" s="1"/>
  <c r="E288" i="135"/>
  <c r="AH288" i="120" s="1"/>
  <c r="D288" i="135"/>
  <c r="AH288" i="119" s="1"/>
  <c r="C288" i="135"/>
  <c r="L282" i="135"/>
  <c r="AH282" i="127" s="1"/>
  <c r="K282" i="135"/>
  <c r="AH282" i="126" s="1"/>
  <c r="J282" i="135"/>
  <c r="AH282" i="125" s="1"/>
  <c r="E282" i="135"/>
  <c r="AH282" i="120" s="1"/>
  <c r="D282" i="135"/>
  <c r="AH282" i="119" s="1"/>
  <c r="L273" i="135"/>
  <c r="AH273" i="127" s="1"/>
  <c r="K273" i="135"/>
  <c r="AH273" i="126" s="1"/>
  <c r="J273" i="135"/>
  <c r="AH273" i="125" s="1"/>
  <c r="E273" i="135"/>
  <c r="AH273" i="120" s="1"/>
  <c r="D273" i="135"/>
  <c r="AH273" i="119" s="1"/>
  <c r="L268" i="135"/>
  <c r="AH268" i="127" s="1"/>
  <c r="K268" i="135"/>
  <c r="AH268" i="126" s="1"/>
  <c r="J268" i="135"/>
  <c r="AH268" i="125" s="1"/>
  <c r="M262" i="135"/>
  <c r="AH262" i="128" s="1"/>
  <c r="L262" i="135"/>
  <c r="AH262" i="127" s="1"/>
  <c r="K262" i="135"/>
  <c r="AH262" i="126" s="1"/>
  <c r="J262" i="135"/>
  <c r="AH262" i="125" s="1"/>
  <c r="I262" i="135"/>
  <c r="AH262" i="124" s="1"/>
  <c r="H262" i="135"/>
  <c r="AH262" i="123" s="1"/>
  <c r="G262" i="135"/>
  <c r="AH262" i="122" s="1"/>
  <c r="F262" i="135"/>
  <c r="AH262" i="121" s="1"/>
  <c r="E262" i="135"/>
  <c r="AH262" i="120" s="1"/>
  <c r="D262" i="135"/>
  <c r="AH262" i="119" s="1"/>
  <c r="C262" i="135"/>
  <c r="AH262" i="118" s="1"/>
  <c r="O237" i="135"/>
  <c r="AH237" i="117" s="1"/>
  <c r="O236" i="135"/>
  <c r="AH236" i="117" s="1"/>
  <c r="O235" i="135"/>
  <c r="AH235" i="117" s="1"/>
  <c r="O234" i="135"/>
  <c r="AH234" i="117" s="1"/>
  <c r="O233" i="135"/>
  <c r="AH233" i="117" s="1"/>
  <c r="C232" i="135"/>
  <c r="C296" i="135" s="1"/>
  <c r="C231" i="135"/>
  <c r="E230" i="135"/>
  <c r="D230" i="135"/>
  <c r="AH230" i="119" s="1"/>
  <c r="C230" i="135"/>
  <c r="E229" i="135"/>
  <c r="D229" i="135"/>
  <c r="C229" i="135"/>
  <c r="E228" i="135"/>
  <c r="E227" i="135" s="1"/>
  <c r="D228" i="135"/>
  <c r="C228" i="135"/>
  <c r="M227" i="135"/>
  <c r="L227" i="135"/>
  <c r="K227" i="135"/>
  <c r="J227" i="135"/>
  <c r="O224" i="135"/>
  <c r="AH224" i="117" s="1"/>
  <c r="O223" i="135"/>
  <c r="AH223" i="117" s="1"/>
  <c r="O222" i="135"/>
  <c r="AH222" i="117" s="1"/>
  <c r="L220" i="135"/>
  <c r="L287" i="135" s="1"/>
  <c r="AH287" i="127" s="1"/>
  <c r="K220" i="135"/>
  <c r="J220" i="135"/>
  <c r="J287" i="135" s="1"/>
  <c r="AH287" i="125" s="1"/>
  <c r="O219" i="135"/>
  <c r="AH219" i="117" s="1"/>
  <c r="O218" i="135"/>
  <c r="AH218" i="117" s="1"/>
  <c r="M217" i="135"/>
  <c r="M286" i="135" s="1"/>
  <c r="L217" i="135"/>
  <c r="K217" i="135"/>
  <c r="K286" i="135" s="1"/>
  <c r="AH286" i="126" s="1"/>
  <c r="J217" i="135"/>
  <c r="J286" i="135" s="1"/>
  <c r="AH286" i="125" s="1"/>
  <c r="E286" i="135"/>
  <c r="AH286" i="120" s="1"/>
  <c r="D286" i="135"/>
  <c r="AH286" i="119" s="1"/>
  <c r="C286" i="135"/>
  <c r="AH286" i="118" s="1"/>
  <c r="O216" i="135"/>
  <c r="O215" i="135"/>
  <c r="AH215" i="117" s="1"/>
  <c r="L214" i="135"/>
  <c r="L285" i="135" s="1"/>
  <c r="AH285" i="127" s="1"/>
  <c r="K214" i="135"/>
  <c r="K285" i="135" s="1"/>
  <c r="AH285" i="126" s="1"/>
  <c r="J214" i="135"/>
  <c r="J285" i="135" s="1"/>
  <c r="AH285" i="125" s="1"/>
  <c r="E285" i="135"/>
  <c r="AH285" i="120" s="1"/>
  <c r="D285" i="135"/>
  <c r="AH285" i="119" s="1"/>
  <c r="O213" i="135"/>
  <c r="AH213" i="117" s="1"/>
  <c r="AH212" i="117"/>
  <c r="O211" i="135"/>
  <c r="AH211" i="117" s="1"/>
  <c r="L210" i="135"/>
  <c r="L284" i="135" s="1"/>
  <c r="AH284" i="127" s="1"/>
  <c r="K210" i="135"/>
  <c r="K284" i="135" s="1"/>
  <c r="AH284" i="126" s="1"/>
  <c r="J210" i="135"/>
  <c r="J209" i="135" s="1"/>
  <c r="D284" i="135"/>
  <c r="AH284" i="119" s="1"/>
  <c r="M209" i="135"/>
  <c r="C281" i="135"/>
  <c r="O205" i="135"/>
  <c r="AH205" i="117" s="1"/>
  <c r="O204" i="135"/>
  <c r="AH204" i="117" s="1"/>
  <c r="O203" i="135"/>
  <c r="AH203" i="117" s="1"/>
  <c r="O202" i="135"/>
  <c r="AH202" i="117" s="1"/>
  <c r="O201" i="135"/>
  <c r="AH201" i="117" s="1"/>
  <c r="L200" i="135"/>
  <c r="L198" i="135" s="1"/>
  <c r="L280" i="135" s="1"/>
  <c r="AH280" i="127" s="1"/>
  <c r="K200" i="135"/>
  <c r="K198" i="135" s="1"/>
  <c r="K280" i="135" s="1"/>
  <c r="AH280" i="126" s="1"/>
  <c r="J200" i="135"/>
  <c r="J198" i="135" s="1"/>
  <c r="J280" i="135" s="1"/>
  <c r="AH280" i="125" s="1"/>
  <c r="E200" i="135"/>
  <c r="E198" i="135" s="1"/>
  <c r="E280" i="135" s="1"/>
  <c r="AH280" i="120" s="1"/>
  <c r="D200" i="135"/>
  <c r="D198" i="135" s="1"/>
  <c r="D280" i="135" s="1"/>
  <c r="AH280" i="119" s="1"/>
  <c r="O199" i="135"/>
  <c r="AH199" i="117" s="1"/>
  <c r="O197" i="135"/>
  <c r="AH197" i="117" s="1"/>
  <c r="O196" i="135"/>
  <c r="AH196" i="117" s="1"/>
  <c r="O195" i="135"/>
  <c r="AH195" i="117" s="1"/>
  <c r="O194" i="135"/>
  <c r="AH194" i="117" s="1"/>
  <c r="L192" i="135"/>
  <c r="L190" i="135" s="1"/>
  <c r="L279" i="135" s="1"/>
  <c r="AH279" i="127" s="1"/>
  <c r="K192" i="135"/>
  <c r="K190" i="135" s="1"/>
  <c r="K279" i="135" s="1"/>
  <c r="AH279" i="126" s="1"/>
  <c r="J192" i="135"/>
  <c r="J190" i="135" s="1"/>
  <c r="J279" i="135" s="1"/>
  <c r="AH279" i="125" s="1"/>
  <c r="E192" i="135"/>
  <c r="D192" i="135"/>
  <c r="D190" i="135" s="1"/>
  <c r="D279" i="135" s="1"/>
  <c r="AH279" i="119" s="1"/>
  <c r="O191" i="135"/>
  <c r="AH191" i="117" s="1"/>
  <c r="E190" i="135"/>
  <c r="E279" i="135" s="1"/>
  <c r="AH279" i="120" s="1"/>
  <c r="O189" i="135"/>
  <c r="AH189" i="117" s="1"/>
  <c r="O188" i="135"/>
  <c r="AH188" i="117" s="1"/>
  <c r="O187" i="135"/>
  <c r="AH187" i="117" s="1"/>
  <c r="O186" i="135"/>
  <c r="AH186" i="117" s="1"/>
  <c r="L184" i="135"/>
  <c r="L182" i="135" s="1"/>
  <c r="L278" i="135" s="1"/>
  <c r="AH278" i="127" s="1"/>
  <c r="K184" i="135"/>
  <c r="K182" i="135" s="1"/>
  <c r="K278" i="135" s="1"/>
  <c r="AH278" i="126" s="1"/>
  <c r="J184" i="135"/>
  <c r="J182" i="135" s="1"/>
  <c r="J278" i="135" s="1"/>
  <c r="AH278" i="125" s="1"/>
  <c r="E184" i="135"/>
  <c r="E182" i="135" s="1"/>
  <c r="E278" i="135" s="1"/>
  <c r="AH278" i="120" s="1"/>
  <c r="D184" i="135"/>
  <c r="D182" i="135" s="1"/>
  <c r="D278" i="135" s="1"/>
  <c r="AH278" i="119" s="1"/>
  <c r="O183" i="135"/>
  <c r="AH183" i="117" s="1"/>
  <c r="O180" i="135"/>
  <c r="AH180" i="117" s="1"/>
  <c r="O179" i="135"/>
  <c r="AH179" i="117" s="1"/>
  <c r="O178" i="135"/>
  <c r="AH178" i="117" s="1"/>
  <c r="K176" i="135"/>
  <c r="E176" i="135"/>
  <c r="D176" i="135"/>
  <c r="D174" i="135" s="1"/>
  <c r="D277" i="135" s="1"/>
  <c r="AH277" i="119" s="1"/>
  <c r="O177" i="135"/>
  <c r="AH177" i="117" s="1"/>
  <c r="L176" i="135"/>
  <c r="L174" i="135" s="1"/>
  <c r="L277" i="135" s="1"/>
  <c r="AH277" i="127" s="1"/>
  <c r="J176" i="135"/>
  <c r="J174" i="135" s="1"/>
  <c r="J277" i="135" s="1"/>
  <c r="AH277" i="125" s="1"/>
  <c r="O172" i="135"/>
  <c r="AH172" i="117" s="1"/>
  <c r="E168" i="135"/>
  <c r="E166" i="135" s="1"/>
  <c r="E276" i="135" s="1"/>
  <c r="AH276" i="120" s="1"/>
  <c r="O171" i="135"/>
  <c r="AH171" i="117" s="1"/>
  <c r="L168" i="135"/>
  <c r="L166" i="135" s="1"/>
  <c r="L276" i="135" s="1"/>
  <c r="AH276" i="127" s="1"/>
  <c r="O165" i="135"/>
  <c r="AH165" i="117" s="1"/>
  <c r="O164" i="135"/>
  <c r="AH164" i="117" s="1"/>
  <c r="O163" i="135"/>
  <c r="AH163" i="117" s="1"/>
  <c r="O162" i="135"/>
  <c r="AH162" i="117" s="1"/>
  <c r="C160" i="135"/>
  <c r="L160" i="135"/>
  <c r="L158" i="135" s="1"/>
  <c r="K160" i="135"/>
  <c r="K158" i="135" s="1"/>
  <c r="K275" i="135" s="1"/>
  <c r="AH275" i="126" s="1"/>
  <c r="J160" i="135"/>
  <c r="J158" i="135" s="1"/>
  <c r="J275" i="135" s="1"/>
  <c r="AH275" i="125" s="1"/>
  <c r="E160" i="135"/>
  <c r="E158" i="135" s="1"/>
  <c r="D160" i="135"/>
  <c r="D158" i="135" s="1"/>
  <c r="D275" i="135" s="1"/>
  <c r="AH275" i="119" s="1"/>
  <c r="O150" i="135"/>
  <c r="AH150" i="117" s="1"/>
  <c r="O148" i="135"/>
  <c r="AH148" i="117" s="1"/>
  <c r="O147" i="135"/>
  <c r="AH147" i="117" s="1"/>
  <c r="L145" i="135"/>
  <c r="L269" i="135" s="1"/>
  <c r="AH269" i="127" s="1"/>
  <c r="L141" i="135"/>
  <c r="O140" i="135"/>
  <c r="AH140" i="117" s="1"/>
  <c r="L133" i="135"/>
  <c r="L127" i="135"/>
  <c r="L266" i="135" s="1"/>
  <c r="AH266" i="127" s="1"/>
  <c r="L117" i="135"/>
  <c r="L112" i="135"/>
  <c r="O94" i="135"/>
  <c r="AH94" i="117" s="1"/>
  <c r="O93" i="135"/>
  <c r="AH93" i="117" s="1"/>
  <c r="O92" i="135"/>
  <c r="AH92" i="117" s="1"/>
  <c r="O91" i="135"/>
  <c r="AH91" i="117" s="1"/>
  <c r="O90" i="135"/>
  <c r="M89" i="135"/>
  <c r="M261" i="135" s="1"/>
  <c r="AH261" i="128" s="1"/>
  <c r="L89" i="135"/>
  <c r="L261" i="135" s="1"/>
  <c r="AH261" i="127" s="1"/>
  <c r="K89" i="135"/>
  <c r="K261" i="135" s="1"/>
  <c r="AH261" i="126" s="1"/>
  <c r="J89" i="135"/>
  <c r="J261" i="135" s="1"/>
  <c r="AH261" i="125" s="1"/>
  <c r="I89" i="135"/>
  <c r="I261" i="135" s="1"/>
  <c r="AH261" i="124" s="1"/>
  <c r="H89" i="135"/>
  <c r="H261" i="135" s="1"/>
  <c r="AH261" i="123" s="1"/>
  <c r="G89" i="135"/>
  <c r="G261" i="135" s="1"/>
  <c r="AH261" i="122" s="1"/>
  <c r="F89" i="135"/>
  <c r="F261" i="135" s="1"/>
  <c r="AH261" i="121" s="1"/>
  <c r="E89" i="135"/>
  <c r="E261" i="135" s="1"/>
  <c r="AH261" i="120" s="1"/>
  <c r="D89" i="135"/>
  <c r="D261" i="135" s="1"/>
  <c r="AH261" i="119" s="1"/>
  <c r="C89" i="135"/>
  <c r="C261" i="135" s="1"/>
  <c r="AH261" i="118" s="1"/>
  <c r="O88" i="135"/>
  <c r="AH88" i="117" s="1"/>
  <c r="O87" i="135"/>
  <c r="AH87" i="117" s="1"/>
  <c r="O86" i="135"/>
  <c r="AH86" i="117" s="1"/>
  <c r="O85" i="135"/>
  <c r="AH85" i="117" s="1"/>
  <c r="O84" i="135"/>
  <c r="AH84" i="117" s="1"/>
  <c r="O83" i="135"/>
  <c r="AH83" i="117" s="1"/>
  <c r="I82" i="135"/>
  <c r="I260" i="135" s="1"/>
  <c r="AH260" i="124" s="1"/>
  <c r="H82" i="135"/>
  <c r="H260" i="135" s="1"/>
  <c r="AH260" i="123" s="1"/>
  <c r="G82" i="135"/>
  <c r="G260" i="135" s="1"/>
  <c r="AH260" i="122" s="1"/>
  <c r="O81" i="135"/>
  <c r="AH81" i="117" s="1"/>
  <c r="O80" i="135"/>
  <c r="AH80" i="117" s="1"/>
  <c r="O79" i="135"/>
  <c r="AH79" i="117" s="1"/>
  <c r="O78" i="135"/>
  <c r="AH78" i="117" s="1"/>
  <c r="O77" i="135"/>
  <c r="AH77" i="117" s="1"/>
  <c r="I76" i="135"/>
  <c r="I259" i="135" s="1"/>
  <c r="AH259" i="124" s="1"/>
  <c r="H76" i="135"/>
  <c r="H259" i="135" s="1"/>
  <c r="AH259" i="123" s="1"/>
  <c r="G76" i="135"/>
  <c r="G259" i="135" s="1"/>
  <c r="AH259" i="122" s="1"/>
  <c r="F76" i="135"/>
  <c r="F259" i="135" s="1"/>
  <c r="AH259" i="121" s="1"/>
  <c r="O75" i="135"/>
  <c r="AH75" i="117" s="1"/>
  <c r="O74" i="135"/>
  <c r="AH74" i="117" s="1"/>
  <c r="O73" i="135"/>
  <c r="AH73" i="117" s="1"/>
  <c r="M72" i="135"/>
  <c r="M258" i="135" s="1"/>
  <c r="AH258" i="128" s="1"/>
  <c r="L72" i="135"/>
  <c r="L258" i="135" s="1"/>
  <c r="AH258" i="127" s="1"/>
  <c r="K72" i="135"/>
  <c r="K258" i="135" s="1"/>
  <c r="AH258" i="126" s="1"/>
  <c r="J72" i="135"/>
  <c r="J258" i="135" s="1"/>
  <c r="AH258" i="125" s="1"/>
  <c r="E72" i="135"/>
  <c r="E258" i="135" s="1"/>
  <c r="AH258" i="120" s="1"/>
  <c r="D72" i="135"/>
  <c r="D258" i="135" s="1"/>
  <c r="AH258" i="119" s="1"/>
  <c r="O71" i="135"/>
  <c r="AH71" i="117" s="1"/>
  <c r="O70" i="135"/>
  <c r="AH70" i="117" s="1"/>
  <c r="O69" i="135"/>
  <c r="AH69" i="117" s="1"/>
  <c r="O68" i="135"/>
  <c r="AH68" i="117" s="1"/>
  <c r="O67" i="135"/>
  <c r="AH67" i="117" s="1"/>
  <c r="O66" i="135"/>
  <c r="AH66" i="117" s="1"/>
  <c r="O65" i="135"/>
  <c r="AH65" i="117" s="1"/>
  <c r="M64" i="135"/>
  <c r="M257" i="135" s="1"/>
  <c r="AH257" i="128" s="1"/>
  <c r="L64" i="135"/>
  <c r="L257" i="135" s="1"/>
  <c r="AH257" i="127" s="1"/>
  <c r="K64" i="135"/>
  <c r="K257" i="135" s="1"/>
  <c r="AH257" i="126" s="1"/>
  <c r="J64" i="135"/>
  <c r="J257" i="135" s="1"/>
  <c r="AH257" i="125" s="1"/>
  <c r="I64" i="135"/>
  <c r="I257" i="135" s="1"/>
  <c r="AH257" i="124" s="1"/>
  <c r="H64" i="135"/>
  <c r="H257" i="135" s="1"/>
  <c r="AH257" i="123" s="1"/>
  <c r="G64" i="135"/>
  <c r="G257" i="135" s="1"/>
  <c r="AH257" i="122" s="1"/>
  <c r="F64" i="135"/>
  <c r="F257" i="135" s="1"/>
  <c r="AH257" i="121" s="1"/>
  <c r="E64" i="135"/>
  <c r="E257" i="135" s="1"/>
  <c r="AH257" i="120" s="1"/>
  <c r="D64" i="135"/>
  <c r="C64" i="135"/>
  <c r="C257" i="135" s="1"/>
  <c r="AH257" i="118" s="1"/>
  <c r="O63" i="135"/>
  <c r="AH63" i="117" s="1"/>
  <c r="O62" i="135"/>
  <c r="AH62" i="117" s="1"/>
  <c r="O61" i="135"/>
  <c r="AH61" i="117" s="1"/>
  <c r="O60" i="135"/>
  <c r="AH60" i="117" s="1"/>
  <c r="O59" i="135"/>
  <c r="AH59" i="117" s="1"/>
  <c r="O58" i="135"/>
  <c r="AH58" i="117" s="1"/>
  <c r="O57" i="135"/>
  <c r="AH57" i="117" s="1"/>
  <c r="O56" i="135"/>
  <c r="AH56" i="117" s="1"/>
  <c r="O55" i="135"/>
  <c r="AH55" i="117" s="1"/>
  <c r="O54" i="135"/>
  <c r="AH54" i="117" s="1"/>
  <c r="M53" i="135"/>
  <c r="M256" i="135" s="1"/>
  <c r="AH256" i="128" s="1"/>
  <c r="L53" i="135"/>
  <c r="L256" i="135" s="1"/>
  <c r="AH256" i="127" s="1"/>
  <c r="K53" i="135"/>
  <c r="K256" i="135" s="1"/>
  <c r="AH256" i="126" s="1"/>
  <c r="J53" i="135"/>
  <c r="J256" i="135" s="1"/>
  <c r="AH256" i="125" s="1"/>
  <c r="I53" i="135"/>
  <c r="I256" i="135" s="1"/>
  <c r="AH256" i="124" s="1"/>
  <c r="H53" i="135"/>
  <c r="H256" i="135" s="1"/>
  <c r="AH256" i="123" s="1"/>
  <c r="G53" i="135"/>
  <c r="G256" i="135" s="1"/>
  <c r="AH256" i="122" s="1"/>
  <c r="F53" i="135"/>
  <c r="F256" i="135" s="1"/>
  <c r="AH256" i="121" s="1"/>
  <c r="E53" i="135"/>
  <c r="E256" i="135" s="1"/>
  <c r="AH256" i="120" s="1"/>
  <c r="D53" i="135"/>
  <c r="D256" i="135" s="1"/>
  <c r="AH256" i="119" s="1"/>
  <c r="C53" i="135"/>
  <c r="C256" i="135" s="1"/>
  <c r="AH256" i="118" s="1"/>
  <c r="O52" i="135"/>
  <c r="AH52" i="117" s="1"/>
  <c r="O51" i="135"/>
  <c r="AH51" i="117" s="1"/>
  <c r="O50" i="135"/>
  <c r="AH50" i="117" s="1"/>
  <c r="O49" i="135"/>
  <c r="AH49" i="117" s="1"/>
  <c r="O48" i="135"/>
  <c r="AH48" i="117" s="1"/>
  <c r="M47" i="135"/>
  <c r="M255" i="135" s="1"/>
  <c r="AH255" i="128" s="1"/>
  <c r="L47" i="135"/>
  <c r="K47" i="135"/>
  <c r="K255" i="135" s="1"/>
  <c r="AH255" i="126" s="1"/>
  <c r="AH254" i="126" s="1"/>
  <c r="J47" i="135"/>
  <c r="J255" i="135" s="1"/>
  <c r="AH255" i="125" s="1"/>
  <c r="AH254" i="125" s="1"/>
  <c r="O45" i="135"/>
  <c r="AH45" i="117" s="1"/>
  <c r="O44" i="135"/>
  <c r="AH44" i="117" s="1"/>
  <c r="O43" i="135"/>
  <c r="AH43" i="117" s="1"/>
  <c r="C42" i="135"/>
  <c r="C253" i="135" s="1"/>
  <c r="O41" i="135"/>
  <c r="AH41" i="117" s="1"/>
  <c r="O40" i="135"/>
  <c r="AH40" i="117" s="1"/>
  <c r="O39" i="135"/>
  <c r="AH39" i="117" s="1"/>
  <c r="O38" i="135"/>
  <c r="M37" i="135"/>
  <c r="M252" i="135" s="1"/>
  <c r="AH252" i="128" s="1"/>
  <c r="L37" i="135"/>
  <c r="L252" i="135" s="1"/>
  <c r="AH252" i="127" s="1"/>
  <c r="K37" i="135"/>
  <c r="K252" i="135" s="1"/>
  <c r="AH252" i="126" s="1"/>
  <c r="J37" i="135"/>
  <c r="J252" i="135" s="1"/>
  <c r="AH252" i="125" s="1"/>
  <c r="E37" i="135"/>
  <c r="E252" i="135" s="1"/>
  <c r="AH252" i="120" s="1"/>
  <c r="D37" i="135"/>
  <c r="D252" i="135" s="1"/>
  <c r="AH252" i="119" s="1"/>
  <c r="C37" i="135"/>
  <c r="C252" i="135" s="1"/>
  <c r="AH252" i="118" s="1"/>
  <c r="O36" i="135"/>
  <c r="AH36" i="117" s="1"/>
  <c r="O35" i="135"/>
  <c r="AH35" i="117" s="1"/>
  <c r="O34" i="135"/>
  <c r="M33" i="135"/>
  <c r="M251" i="135" s="1"/>
  <c r="L33" i="135"/>
  <c r="L251" i="135" s="1"/>
  <c r="K33" i="135"/>
  <c r="K251" i="135" s="1"/>
  <c r="AH251" i="126" s="1"/>
  <c r="J33" i="135"/>
  <c r="J251" i="135" s="1"/>
  <c r="E33" i="135"/>
  <c r="D33" i="135"/>
  <c r="D251" i="135" s="1"/>
  <c r="AH251" i="119" s="1"/>
  <c r="C33" i="135"/>
  <c r="C251" i="135" s="1"/>
  <c r="AH251" i="118" s="1"/>
  <c r="O30" i="135"/>
  <c r="AH30" i="117" s="1"/>
  <c r="M29" i="135"/>
  <c r="M249" i="135" s="1"/>
  <c r="AH249" i="128" s="1"/>
  <c r="L29" i="135"/>
  <c r="L249" i="135" s="1"/>
  <c r="AH249" i="127" s="1"/>
  <c r="K29" i="135"/>
  <c r="K249" i="135" s="1"/>
  <c r="AH249" i="126" s="1"/>
  <c r="J29" i="135"/>
  <c r="J249" i="135" s="1"/>
  <c r="AH249" i="125" s="1"/>
  <c r="E249" i="135"/>
  <c r="AH249" i="120" s="1"/>
  <c r="D249" i="135"/>
  <c r="AH249" i="119" s="1"/>
  <c r="C249" i="135"/>
  <c r="AH249" i="118" s="1"/>
  <c r="O28" i="135"/>
  <c r="AH28" i="117" s="1"/>
  <c r="M25" i="135"/>
  <c r="M248" i="135" s="1"/>
  <c r="AH248" i="128" s="1"/>
  <c r="L25" i="135"/>
  <c r="L248" i="135" s="1"/>
  <c r="AH248" i="127" s="1"/>
  <c r="K25" i="135"/>
  <c r="K248" i="135" s="1"/>
  <c r="AH248" i="126" s="1"/>
  <c r="J25" i="135"/>
  <c r="J248" i="135" s="1"/>
  <c r="AH248" i="125" s="1"/>
  <c r="E248" i="135"/>
  <c r="AH248" i="120" s="1"/>
  <c r="D248" i="135"/>
  <c r="AH248" i="119" s="1"/>
  <c r="C248" i="135"/>
  <c r="AH248" i="118" s="1"/>
  <c r="O22" i="135"/>
  <c r="AH22" i="117" s="1"/>
  <c r="M19" i="135"/>
  <c r="M247" i="135" s="1"/>
  <c r="AH247" i="128" s="1"/>
  <c r="L19" i="135"/>
  <c r="L247" i="135" s="1"/>
  <c r="AH247" i="127" s="1"/>
  <c r="K19" i="135"/>
  <c r="K247" i="135" s="1"/>
  <c r="AH247" i="126" s="1"/>
  <c r="J19" i="135"/>
  <c r="J247" i="135" s="1"/>
  <c r="AH247" i="125" s="1"/>
  <c r="E247" i="135"/>
  <c r="AH247" i="120" s="1"/>
  <c r="D247" i="135"/>
  <c r="AH247" i="119" s="1"/>
  <c r="C247" i="135"/>
  <c r="AH247" i="118" s="1"/>
  <c r="O16" i="135"/>
  <c r="AH16" i="117" s="1"/>
  <c r="O12" i="135"/>
  <c r="AH12" i="117" s="1"/>
  <c r="M11" i="135"/>
  <c r="M246" i="135" s="1"/>
  <c r="AH246" i="128" s="1"/>
  <c r="L11" i="135"/>
  <c r="L246" i="135" s="1"/>
  <c r="AH246" i="127" s="1"/>
  <c r="K11" i="135"/>
  <c r="K246" i="135" s="1"/>
  <c r="AH246" i="126" s="1"/>
  <c r="J11" i="135"/>
  <c r="J246" i="135" s="1"/>
  <c r="AH246" i="125" s="1"/>
  <c r="E246" i="135"/>
  <c r="AH246" i="120" s="1"/>
  <c r="D246" i="135"/>
  <c r="AH246" i="119" s="1"/>
  <c r="C246" i="135"/>
  <c r="AH246" i="118" s="1"/>
  <c r="O10" i="135"/>
  <c r="AH10" i="117" s="1"/>
  <c r="M7" i="135"/>
  <c r="M245" i="135" s="1"/>
  <c r="AH245" i="128" s="1"/>
  <c r="L7" i="135"/>
  <c r="L245" i="135" s="1"/>
  <c r="AH245" i="127" s="1"/>
  <c r="K7" i="135"/>
  <c r="K245" i="135" s="1"/>
  <c r="AH245" i="126" s="1"/>
  <c r="J7" i="135"/>
  <c r="J245" i="135" s="1"/>
  <c r="AH245" i="125" s="1"/>
  <c r="E245" i="135"/>
  <c r="AH245" i="120" s="1"/>
  <c r="D245" i="135"/>
  <c r="AH245" i="119" s="1"/>
  <c r="C245" i="135"/>
  <c r="AH245" i="118" s="1"/>
  <c r="D6" i="135"/>
  <c r="C299" i="134"/>
  <c r="E298" i="134"/>
  <c r="C297" i="134"/>
  <c r="M294" i="134"/>
  <c r="AG294" i="128" s="1"/>
  <c r="L294" i="134"/>
  <c r="AG294" i="127" s="1"/>
  <c r="K294" i="134"/>
  <c r="AG294" i="126" s="1"/>
  <c r="J294" i="134"/>
  <c r="AG294" i="125" s="1"/>
  <c r="M293" i="134"/>
  <c r="AG293" i="128" s="1"/>
  <c r="L293" i="134"/>
  <c r="AG293" i="127" s="1"/>
  <c r="K293" i="134"/>
  <c r="AG293" i="126" s="1"/>
  <c r="J293" i="134"/>
  <c r="AG293" i="125" s="1"/>
  <c r="M292" i="134"/>
  <c r="AG292" i="128" s="1"/>
  <c r="L292" i="134"/>
  <c r="AG292" i="127" s="1"/>
  <c r="K292" i="134"/>
  <c r="J292" i="134"/>
  <c r="AG292" i="125" s="1"/>
  <c r="M291" i="134"/>
  <c r="L291" i="134"/>
  <c r="J291" i="134"/>
  <c r="M288" i="134"/>
  <c r="AG288" i="128" s="1"/>
  <c r="L288" i="134"/>
  <c r="AG288" i="127" s="1"/>
  <c r="K288" i="134"/>
  <c r="AG288" i="126" s="1"/>
  <c r="J288" i="134"/>
  <c r="AG288" i="125" s="1"/>
  <c r="E288" i="134"/>
  <c r="AG288" i="120" s="1"/>
  <c r="D288" i="134"/>
  <c r="AG288" i="119" s="1"/>
  <c r="C288" i="134"/>
  <c r="L282" i="134"/>
  <c r="AG282" i="127" s="1"/>
  <c r="K282" i="134"/>
  <c r="AG282" i="126" s="1"/>
  <c r="J282" i="134"/>
  <c r="AG282" i="125" s="1"/>
  <c r="E282" i="134"/>
  <c r="AG282" i="120" s="1"/>
  <c r="D282" i="134"/>
  <c r="AG282" i="119" s="1"/>
  <c r="L273" i="134"/>
  <c r="AG273" i="127" s="1"/>
  <c r="K273" i="134"/>
  <c r="AG273" i="126" s="1"/>
  <c r="J273" i="134"/>
  <c r="AG273" i="125" s="1"/>
  <c r="E273" i="134"/>
  <c r="AG273" i="120" s="1"/>
  <c r="D273" i="134"/>
  <c r="AG273" i="119" s="1"/>
  <c r="L268" i="134"/>
  <c r="AG268" i="127" s="1"/>
  <c r="K268" i="134"/>
  <c r="AG268" i="126" s="1"/>
  <c r="J268" i="134"/>
  <c r="AG268" i="125" s="1"/>
  <c r="M262" i="134"/>
  <c r="AG262" i="128" s="1"/>
  <c r="L262" i="134"/>
  <c r="AG262" i="127" s="1"/>
  <c r="K262" i="134"/>
  <c r="AG262" i="126" s="1"/>
  <c r="J262" i="134"/>
  <c r="AG262" i="125" s="1"/>
  <c r="I262" i="134"/>
  <c r="AG262" i="124" s="1"/>
  <c r="H262" i="134"/>
  <c r="AG262" i="123" s="1"/>
  <c r="G262" i="134"/>
  <c r="AG262" i="122" s="1"/>
  <c r="F262" i="134"/>
  <c r="AG262" i="121" s="1"/>
  <c r="E262" i="134"/>
  <c r="AG262" i="120" s="1"/>
  <c r="D262" i="134"/>
  <c r="AG262" i="119" s="1"/>
  <c r="C262" i="134"/>
  <c r="O237" i="134"/>
  <c r="AG237" i="117" s="1"/>
  <c r="O236" i="134"/>
  <c r="AG236" i="117" s="1"/>
  <c r="O235" i="134"/>
  <c r="AG235" i="117" s="1"/>
  <c r="O234" i="134"/>
  <c r="AG234" i="117" s="1"/>
  <c r="O233" i="134"/>
  <c r="AG233" i="117" s="1"/>
  <c r="AG232" i="117" s="1"/>
  <c r="C232" i="134"/>
  <c r="C296" i="134" s="1"/>
  <c r="O231" i="134"/>
  <c r="AG231" i="117" s="1"/>
  <c r="E294" i="134"/>
  <c r="AG294" i="120" s="1"/>
  <c r="D294" i="134"/>
  <c r="AG294" i="119" s="1"/>
  <c r="C294" i="134"/>
  <c r="AG294" i="118" s="1"/>
  <c r="E293" i="134"/>
  <c r="AG293" i="120" s="1"/>
  <c r="D293" i="134"/>
  <c r="AG293" i="119" s="1"/>
  <c r="C293" i="134"/>
  <c r="AG293" i="118" s="1"/>
  <c r="E292" i="134"/>
  <c r="AG292" i="120" s="1"/>
  <c r="D292" i="134"/>
  <c r="AG292" i="119" s="1"/>
  <c r="C292" i="134"/>
  <c r="AG292" i="118" s="1"/>
  <c r="M227" i="134"/>
  <c r="L227" i="134"/>
  <c r="K227" i="134"/>
  <c r="J227" i="134"/>
  <c r="E227" i="134"/>
  <c r="O224" i="134"/>
  <c r="AG224" i="117" s="1"/>
  <c r="O223" i="134"/>
  <c r="AG223" i="117" s="1"/>
  <c r="O222" i="134"/>
  <c r="AG222" i="117" s="1"/>
  <c r="O221" i="134"/>
  <c r="L220" i="134"/>
  <c r="L287" i="134" s="1"/>
  <c r="AG287" i="127" s="1"/>
  <c r="K220" i="134"/>
  <c r="K287" i="134" s="1"/>
  <c r="AG287" i="126" s="1"/>
  <c r="J220" i="134"/>
  <c r="E287" i="134"/>
  <c r="AG287" i="120" s="1"/>
  <c r="O219" i="134"/>
  <c r="AG219" i="117" s="1"/>
  <c r="O218" i="134"/>
  <c r="M217" i="134"/>
  <c r="M286" i="134" s="1"/>
  <c r="L217" i="134"/>
  <c r="K217" i="134"/>
  <c r="J217" i="134"/>
  <c r="J286" i="134" s="1"/>
  <c r="AG286" i="125" s="1"/>
  <c r="E286" i="134"/>
  <c r="AG286" i="120" s="1"/>
  <c r="D286" i="134"/>
  <c r="AG286" i="119" s="1"/>
  <c r="C286" i="134"/>
  <c r="O216" i="134"/>
  <c r="AG216" i="117" s="1"/>
  <c r="O215" i="134"/>
  <c r="AG215" i="117" s="1"/>
  <c r="L214" i="134"/>
  <c r="L285" i="134" s="1"/>
  <c r="AG285" i="127" s="1"/>
  <c r="K214" i="134"/>
  <c r="K285" i="134" s="1"/>
  <c r="AG285" i="126" s="1"/>
  <c r="J214" i="134"/>
  <c r="J285" i="134" s="1"/>
  <c r="AG285" i="125" s="1"/>
  <c r="E285" i="134"/>
  <c r="D285" i="134"/>
  <c r="O213" i="134"/>
  <c r="AG213" i="117" s="1"/>
  <c r="O212" i="134"/>
  <c r="AG212" i="117" s="1"/>
  <c r="O211" i="134"/>
  <c r="AG211" i="117" s="1"/>
  <c r="L210" i="134"/>
  <c r="L284" i="134" s="1"/>
  <c r="AG284" i="127" s="1"/>
  <c r="K210" i="134"/>
  <c r="K284" i="134" s="1"/>
  <c r="AG284" i="126" s="1"/>
  <c r="J210" i="134"/>
  <c r="J284" i="134" s="1"/>
  <c r="M209" i="134"/>
  <c r="O206" i="134"/>
  <c r="AG206" i="117" s="1"/>
  <c r="C281" i="134"/>
  <c r="O205" i="134"/>
  <c r="AG205" i="117" s="1"/>
  <c r="O204" i="134"/>
  <c r="AG204" i="117" s="1"/>
  <c r="O203" i="134"/>
  <c r="AG203" i="117" s="1"/>
  <c r="O202" i="134"/>
  <c r="AG202" i="117" s="1"/>
  <c r="O201" i="134"/>
  <c r="AG201" i="117" s="1"/>
  <c r="L200" i="134"/>
  <c r="L198" i="134" s="1"/>
  <c r="L280" i="134" s="1"/>
  <c r="AG280" i="127" s="1"/>
  <c r="K200" i="134"/>
  <c r="K198" i="134" s="1"/>
  <c r="K280" i="134" s="1"/>
  <c r="AG280" i="126" s="1"/>
  <c r="J200" i="134"/>
  <c r="J198" i="134" s="1"/>
  <c r="J280" i="134" s="1"/>
  <c r="AG280" i="125" s="1"/>
  <c r="E200" i="134"/>
  <c r="E198" i="134" s="1"/>
  <c r="E280" i="134" s="1"/>
  <c r="AG280" i="120" s="1"/>
  <c r="D200" i="134"/>
  <c r="D198" i="134" s="1"/>
  <c r="D280" i="134" s="1"/>
  <c r="AG280" i="119" s="1"/>
  <c r="O199" i="134"/>
  <c r="AG199" i="117" s="1"/>
  <c r="O197" i="134"/>
  <c r="AG197" i="117" s="1"/>
  <c r="O195" i="134"/>
  <c r="AG195" i="117" s="1"/>
  <c r="O194" i="134"/>
  <c r="AG194" i="117" s="1"/>
  <c r="O193" i="134"/>
  <c r="AG193" i="117" s="1"/>
  <c r="L192" i="134"/>
  <c r="L190" i="134" s="1"/>
  <c r="L279" i="134" s="1"/>
  <c r="AG279" i="127" s="1"/>
  <c r="K192" i="134"/>
  <c r="K190" i="134" s="1"/>
  <c r="K279" i="134" s="1"/>
  <c r="AG279" i="126" s="1"/>
  <c r="J192" i="134"/>
  <c r="J190" i="134" s="1"/>
  <c r="J279" i="134" s="1"/>
  <c r="AG279" i="125" s="1"/>
  <c r="E192" i="134"/>
  <c r="E190" i="134" s="1"/>
  <c r="E279" i="134" s="1"/>
  <c r="AG279" i="120" s="1"/>
  <c r="D192" i="134"/>
  <c r="D190" i="134" s="1"/>
  <c r="D279" i="134" s="1"/>
  <c r="AG279" i="119" s="1"/>
  <c r="O191" i="134"/>
  <c r="AG191" i="117" s="1"/>
  <c r="O189" i="134"/>
  <c r="AG189" i="117" s="1"/>
  <c r="O188" i="134"/>
  <c r="AG188" i="117" s="1"/>
  <c r="O187" i="134"/>
  <c r="AG187" i="117" s="1"/>
  <c r="O186" i="134"/>
  <c r="AG186" i="117" s="1"/>
  <c r="L184" i="134"/>
  <c r="K184" i="134"/>
  <c r="K182" i="134" s="1"/>
  <c r="K278" i="134" s="1"/>
  <c r="AG278" i="126" s="1"/>
  <c r="J184" i="134"/>
  <c r="J182" i="134" s="1"/>
  <c r="J278" i="134" s="1"/>
  <c r="AG278" i="125" s="1"/>
  <c r="E184" i="134"/>
  <c r="E182" i="134" s="1"/>
  <c r="E278" i="134" s="1"/>
  <c r="AG278" i="120" s="1"/>
  <c r="D184" i="134"/>
  <c r="D182" i="134" s="1"/>
  <c r="D278" i="134" s="1"/>
  <c r="AG278" i="119" s="1"/>
  <c r="O183" i="134"/>
  <c r="AG183" i="117" s="1"/>
  <c r="L182" i="134"/>
  <c r="L278" i="134" s="1"/>
  <c r="AG278" i="127" s="1"/>
  <c r="O181" i="134"/>
  <c r="AG181" i="117" s="1"/>
  <c r="O180" i="134"/>
  <c r="AG180" i="117" s="1"/>
  <c r="O179" i="134"/>
  <c r="AG179" i="117" s="1"/>
  <c r="O178" i="134"/>
  <c r="AG178" i="117" s="1"/>
  <c r="O177" i="134"/>
  <c r="AG177" i="117" s="1"/>
  <c r="C176" i="134"/>
  <c r="C174" i="134" s="1"/>
  <c r="C277" i="134" s="1"/>
  <c r="AG277" i="118" s="1"/>
  <c r="L176" i="134"/>
  <c r="L174" i="134" s="1"/>
  <c r="L277" i="134" s="1"/>
  <c r="AG277" i="127" s="1"/>
  <c r="K176" i="134"/>
  <c r="K174" i="134" s="1"/>
  <c r="K277" i="134" s="1"/>
  <c r="AG277" i="126" s="1"/>
  <c r="J176" i="134"/>
  <c r="J174" i="134" s="1"/>
  <c r="J277" i="134" s="1"/>
  <c r="AG277" i="125" s="1"/>
  <c r="E176" i="134"/>
  <c r="D176" i="134"/>
  <c r="D174" i="134" s="1"/>
  <c r="D277" i="134" s="1"/>
  <c r="AG277" i="119" s="1"/>
  <c r="O173" i="134"/>
  <c r="AG173" i="117" s="1"/>
  <c r="O172" i="134"/>
  <c r="AG172" i="117" s="1"/>
  <c r="J168" i="134"/>
  <c r="J166" i="134" s="1"/>
  <c r="J276" i="134" s="1"/>
  <c r="AG276" i="125" s="1"/>
  <c r="O171" i="134"/>
  <c r="AG171" i="117" s="1"/>
  <c r="K168" i="134"/>
  <c r="K166" i="134" s="1"/>
  <c r="K276" i="134" s="1"/>
  <c r="AG276" i="126" s="1"/>
  <c r="D168" i="134"/>
  <c r="D166" i="134" s="1"/>
  <c r="D276" i="134" s="1"/>
  <c r="AG276" i="119" s="1"/>
  <c r="O169" i="134"/>
  <c r="AG169" i="117" s="1"/>
  <c r="L168" i="134"/>
  <c r="L166" i="134" s="1"/>
  <c r="L276" i="134" s="1"/>
  <c r="AG276" i="127" s="1"/>
  <c r="O165" i="134"/>
  <c r="AG165" i="117" s="1"/>
  <c r="O164" i="134"/>
  <c r="AG164" i="117" s="1"/>
  <c r="O163" i="134"/>
  <c r="AG163" i="117" s="1"/>
  <c r="O162" i="134"/>
  <c r="AG162" i="117" s="1"/>
  <c r="O161" i="134"/>
  <c r="AG161" i="117" s="1"/>
  <c r="L160" i="134"/>
  <c r="K160" i="134"/>
  <c r="K158" i="134" s="1"/>
  <c r="K275" i="134" s="1"/>
  <c r="AG275" i="126" s="1"/>
  <c r="J160" i="134"/>
  <c r="J158" i="134" s="1"/>
  <c r="E160" i="134"/>
  <c r="E158" i="134" s="1"/>
  <c r="D160" i="134"/>
  <c r="C160" i="134"/>
  <c r="C158" i="134" s="1"/>
  <c r="O159" i="134"/>
  <c r="AG159" i="117" s="1"/>
  <c r="L158" i="134"/>
  <c r="O156" i="134"/>
  <c r="AG156" i="117" s="1"/>
  <c r="C273" i="134"/>
  <c r="O150" i="134"/>
  <c r="AG150" i="117" s="1"/>
  <c r="O148" i="134"/>
  <c r="AG148" i="117" s="1"/>
  <c r="O147" i="134"/>
  <c r="AG147" i="117" s="1"/>
  <c r="L145" i="134"/>
  <c r="L269" i="134" s="1"/>
  <c r="AG269" i="127" s="1"/>
  <c r="L141" i="134"/>
  <c r="O140" i="134"/>
  <c r="AG140" i="117" s="1"/>
  <c r="L133" i="134"/>
  <c r="L127" i="134"/>
  <c r="L266" i="134" s="1"/>
  <c r="AG266" i="127" s="1"/>
  <c r="L117" i="134"/>
  <c r="L112" i="134"/>
  <c r="L111" i="134" s="1"/>
  <c r="O94" i="134"/>
  <c r="O93" i="134"/>
  <c r="O92" i="134"/>
  <c r="AG92" i="117" s="1"/>
  <c r="O91" i="134"/>
  <c r="AG91" i="117" s="1"/>
  <c r="O90" i="134"/>
  <c r="M89" i="134"/>
  <c r="M261" i="134" s="1"/>
  <c r="AG261" i="128" s="1"/>
  <c r="L89" i="134"/>
  <c r="L261" i="134" s="1"/>
  <c r="AG261" i="127" s="1"/>
  <c r="K89" i="134"/>
  <c r="K261" i="134" s="1"/>
  <c r="AG261" i="126" s="1"/>
  <c r="J89" i="134"/>
  <c r="J261" i="134" s="1"/>
  <c r="AG261" i="125" s="1"/>
  <c r="I89" i="134"/>
  <c r="I261" i="134" s="1"/>
  <c r="AG261" i="124" s="1"/>
  <c r="H89" i="134"/>
  <c r="H261" i="134" s="1"/>
  <c r="AG261" i="123" s="1"/>
  <c r="G89" i="134"/>
  <c r="G261" i="134" s="1"/>
  <c r="AG261" i="122" s="1"/>
  <c r="F89" i="134"/>
  <c r="F261" i="134" s="1"/>
  <c r="AG261" i="121" s="1"/>
  <c r="E89" i="134"/>
  <c r="E261" i="134" s="1"/>
  <c r="AG261" i="120" s="1"/>
  <c r="D89" i="134"/>
  <c r="D261" i="134" s="1"/>
  <c r="AG261" i="119" s="1"/>
  <c r="C89" i="134"/>
  <c r="C261" i="134" s="1"/>
  <c r="AG261" i="118" s="1"/>
  <c r="O88" i="134"/>
  <c r="AG88" i="117" s="1"/>
  <c r="O87" i="134"/>
  <c r="AG87" i="117" s="1"/>
  <c r="O86" i="134"/>
  <c r="AG86" i="117" s="1"/>
  <c r="O84" i="134"/>
  <c r="AG84" i="117" s="1"/>
  <c r="O83" i="134"/>
  <c r="AG83" i="117" s="1"/>
  <c r="I82" i="134"/>
  <c r="I260" i="134" s="1"/>
  <c r="AG260" i="124" s="1"/>
  <c r="H82" i="134"/>
  <c r="H260" i="134" s="1"/>
  <c r="AG260" i="123" s="1"/>
  <c r="G82" i="134"/>
  <c r="O81" i="134"/>
  <c r="AG81" i="117" s="1"/>
  <c r="O80" i="134"/>
  <c r="AG80" i="117" s="1"/>
  <c r="O79" i="134"/>
  <c r="AG79" i="117" s="1"/>
  <c r="O78" i="134"/>
  <c r="AG78" i="117" s="1"/>
  <c r="O77" i="134"/>
  <c r="AG77" i="117" s="1"/>
  <c r="I76" i="134"/>
  <c r="H76" i="134"/>
  <c r="H259" i="134" s="1"/>
  <c r="AG259" i="123" s="1"/>
  <c r="G76" i="134"/>
  <c r="G259" i="134" s="1"/>
  <c r="AG259" i="122" s="1"/>
  <c r="F76" i="134"/>
  <c r="F259" i="134" s="1"/>
  <c r="AG259" i="121" s="1"/>
  <c r="O75" i="134"/>
  <c r="AG75" i="117" s="1"/>
  <c r="O74" i="134"/>
  <c r="AG74" i="117" s="1"/>
  <c r="O73" i="134"/>
  <c r="AG73" i="117" s="1"/>
  <c r="M72" i="134"/>
  <c r="M258" i="134" s="1"/>
  <c r="AG258" i="128" s="1"/>
  <c r="L72" i="134"/>
  <c r="L258" i="134" s="1"/>
  <c r="AG258" i="127" s="1"/>
  <c r="K72" i="134"/>
  <c r="K258" i="134" s="1"/>
  <c r="AG258" i="126" s="1"/>
  <c r="J72" i="134"/>
  <c r="J258" i="134" s="1"/>
  <c r="AG258" i="125" s="1"/>
  <c r="E72" i="134"/>
  <c r="E258" i="134" s="1"/>
  <c r="AG258" i="120" s="1"/>
  <c r="D72" i="134"/>
  <c r="D258" i="134" s="1"/>
  <c r="AG258" i="119" s="1"/>
  <c r="C72" i="134"/>
  <c r="C258" i="134" s="1"/>
  <c r="AG258" i="118" s="1"/>
  <c r="O71" i="134"/>
  <c r="AG71" i="117" s="1"/>
  <c r="O70" i="134"/>
  <c r="O69" i="134"/>
  <c r="O68" i="134"/>
  <c r="AG68" i="117" s="1"/>
  <c r="O67" i="134"/>
  <c r="AG67" i="117" s="1"/>
  <c r="O66" i="134"/>
  <c r="O65" i="134"/>
  <c r="M64" i="134"/>
  <c r="M257" i="134" s="1"/>
  <c r="AG257" i="128" s="1"/>
  <c r="L64" i="134"/>
  <c r="L257" i="134" s="1"/>
  <c r="AG257" i="127" s="1"/>
  <c r="K64" i="134"/>
  <c r="K257" i="134" s="1"/>
  <c r="AG257" i="126" s="1"/>
  <c r="J64" i="134"/>
  <c r="J257" i="134" s="1"/>
  <c r="AG257" i="125" s="1"/>
  <c r="I64" i="134"/>
  <c r="I257" i="134" s="1"/>
  <c r="AG257" i="124" s="1"/>
  <c r="H64" i="134"/>
  <c r="H257" i="134" s="1"/>
  <c r="AG257" i="123" s="1"/>
  <c r="G64" i="134"/>
  <c r="G257" i="134" s="1"/>
  <c r="AG257" i="122" s="1"/>
  <c r="F64" i="134"/>
  <c r="F257" i="134" s="1"/>
  <c r="AG257" i="121" s="1"/>
  <c r="E64" i="134"/>
  <c r="D64" i="134"/>
  <c r="D257" i="134" s="1"/>
  <c r="AG257" i="119" s="1"/>
  <c r="C64" i="134"/>
  <c r="C257" i="134" s="1"/>
  <c r="AG257" i="118" s="1"/>
  <c r="O63" i="134"/>
  <c r="O62" i="134"/>
  <c r="AG62" i="117" s="1"/>
  <c r="O61" i="134"/>
  <c r="AG61" i="117" s="1"/>
  <c r="O60" i="134"/>
  <c r="AG60" i="117" s="1"/>
  <c r="O59" i="134"/>
  <c r="AG59" i="117" s="1"/>
  <c r="O58" i="134"/>
  <c r="AG58" i="117" s="1"/>
  <c r="O57" i="134"/>
  <c r="AG57" i="117" s="1"/>
  <c r="O56" i="134"/>
  <c r="AG56" i="117" s="1"/>
  <c r="O55" i="134"/>
  <c r="AG55" i="117" s="1"/>
  <c r="O54" i="134"/>
  <c r="AG54" i="117" s="1"/>
  <c r="M53" i="134"/>
  <c r="M256" i="134" s="1"/>
  <c r="AG256" i="128" s="1"/>
  <c r="L53" i="134"/>
  <c r="L256" i="134" s="1"/>
  <c r="AG256" i="127" s="1"/>
  <c r="K53" i="134"/>
  <c r="K256" i="134" s="1"/>
  <c r="AG256" i="126" s="1"/>
  <c r="J53" i="134"/>
  <c r="J256" i="134" s="1"/>
  <c r="AG256" i="125" s="1"/>
  <c r="I53" i="134"/>
  <c r="I256" i="134" s="1"/>
  <c r="AG256" i="124" s="1"/>
  <c r="H53" i="134"/>
  <c r="H256" i="134" s="1"/>
  <c r="AG256" i="123" s="1"/>
  <c r="G53" i="134"/>
  <c r="G256" i="134" s="1"/>
  <c r="AG256" i="122" s="1"/>
  <c r="F53" i="134"/>
  <c r="F256" i="134" s="1"/>
  <c r="AG256" i="121" s="1"/>
  <c r="E53" i="134"/>
  <c r="E256" i="134" s="1"/>
  <c r="AG256" i="120" s="1"/>
  <c r="D53" i="134"/>
  <c r="D256" i="134" s="1"/>
  <c r="AG256" i="119" s="1"/>
  <c r="C53" i="134"/>
  <c r="C256" i="134" s="1"/>
  <c r="AG256" i="118" s="1"/>
  <c r="O52" i="134"/>
  <c r="AG52" i="117" s="1"/>
  <c r="O51" i="134"/>
  <c r="AG51" i="117" s="1"/>
  <c r="O50" i="134"/>
  <c r="AG50" i="117" s="1"/>
  <c r="O49" i="134"/>
  <c r="AG49" i="117" s="1"/>
  <c r="O48" i="134"/>
  <c r="AG48" i="117" s="1"/>
  <c r="M47" i="134"/>
  <c r="L47" i="134"/>
  <c r="L255" i="134" s="1"/>
  <c r="AG255" i="127" s="1"/>
  <c r="K47" i="134"/>
  <c r="K255" i="134" s="1"/>
  <c r="AG255" i="126" s="1"/>
  <c r="J47" i="134"/>
  <c r="J255" i="134" s="1"/>
  <c r="C47" i="134"/>
  <c r="C255" i="134" s="1"/>
  <c r="O45" i="134"/>
  <c r="AG45" i="117" s="1"/>
  <c r="O44" i="134"/>
  <c r="AG44" i="117" s="1"/>
  <c r="O43" i="134"/>
  <c r="AG43" i="117" s="1"/>
  <c r="C42" i="134"/>
  <c r="C253" i="134" s="1"/>
  <c r="O41" i="134"/>
  <c r="AG41" i="117" s="1"/>
  <c r="O40" i="134"/>
  <c r="AG40" i="117" s="1"/>
  <c r="O39" i="134"/>
  <c r="AG39" i="117" s="1"/>
  <c r="O38" i="134"/>
  <c r="M37" i="134"/>
  <c r="M252" i="134" s="1"/>
  <c r="AG252" i="128" s="1"/>
  <c r="L37" i="134"/>
  <c r="L252" i="134" s="1"/>
  <c r="AG252" i="127" s="1"/>
  <c r="K37" i="134"/>
  <c r="K252" i="134" s="1"/>
  <c r="AG252" i="126" s="1"/>
  <c r="J37" i="134"/>
  <c r="J252" i="134" s="1"/>
  <c r="AG252" i="125" s="1"/>
  <c r="E37" i="134"/>
  <c r="E252" i="134" s="1"/>
  <c r="AG252" i="120" s="1"/>
  <c r="D37" i="134"/>
  <c r="C37" i="134"/>
  <c r="C252" i="134" s="1"/>
  <c r="AG252" i="118" s="1"/>
  <c r="O36" i="134"/>
  <c r="AG36" i="117" s="1"/>
  <c r="O35" i="134"/>
  <c r="AG35" i="117" s="1"/>
  <c r="O34" i="134"/>
  <c r="AG34" i="117" s="1"/>
  <c r="M33" i="134"/>
  <c r="M251" i="134" s="1"/>
  <c r="AG251" i="128" s="1"/>
  <c r="AG250" i="128" s="1"/>
  <c r="L33" i="134"/>
  <c r="L251" i="134" s="1"/>
  <c r="AG251" i="127" s="1"/>
  <c r="K33" i="134"/>
  <c r="K251" i="134" s="1"/>
  <c r="J33" i="134"/>
  <c r="J251" i="134" s="1"/>
  <c r="AG251" i="125" s="1"/>
  <c r="E33" i="134"/>
  <c r="E251" i="134" s="1"/>
  <c r="AG251" i="120" s="1"/>
  <c r="D33" i="134"/>
  <c r="D251" i="134" s="1"/>
  <c r="AG251" i="119" s="1"/>
  <c r="C33" i="134"/>
  <c r="C251" i="134" s="1"/>
  <c r="AG251" i="118" s="1"/>
  <c r="O31" i="134"/>
  <c r="AG31" i="117" s="1"/>
  <c r="M29" i="134"/>
  <c r="M249" i="134" s="1"/>
  <c r="AG249" i="128" s="1"/>
  <c r="L29" i="134"/>
  <c r="L249" i="134" s="1"/>
  <c r="AG249" i="127" s="1"/>
  <c r="K29" i="134"/>
  <c r="K249" i="134" s="1"/>
  <c r="AG249" i="126" s="1"/>
  <c r="J29" i="134"/>
  <c r="J249" i="134" s="1"/>
  <c r="AG249" i="125" s="1"/>
  <c r="E249" i="134"/>
  <c r="AG249" i="120" s="1"/>
  <c r="D249" i="134"/>
  <c r="AG249" i="119" s="1"/>
  <c r="C249" i="134"/>
  <c r="AG249" i="118" s="1"/>
  <c r="O28" i="134"/>
  <c r="AG28" i="117" s="1"/>
  <c r="O27" i="134"/>
  <c r="AG27" i="117" s="1"/>
  <c r="M25" i="134"/>
  <c r="M248" i="134" s="1"/>
  <c r="AG248" i="128" s="1"/>
  <c r="L25" i="134"/>
  <c r="L248" i="134" s="1"/>
  <c r="AG248" i="127" s="1"/>
  <c r="K25" i="134"/>
  <c r="K248" i="134" s="1"/>
  <c r="AG248" i="126" s="1"/>
  <c r="J25" i="134"/>
  <c r="J248" i="134" s="1"/>
  <c r="AG248" i="125" s="1"/>
  <c r="E248" i="134"/>
  <c r="AG248" i="120" s="1"/>
  <c r="D248" i="134"/>
  <c r="AG248" i="119" s="1"/>
  <c r="C248" i="134"/>
  <c r="AG248" i="118" s="1"/>
  <c r="O24" i="134"/>
  <c r="AG24" i="117" s="1"/>
  <c r="O23" i="134"/>
  <c r="AG23" i="117" s="1"/>
  <c r="M19" i="134"/>
  <c r="M247" i="134" s="1"/>
  <c r="AG247" i="128" s="1"/>
  <c r="L19" i="134"/>
  <c r="L247" i="134" s="1"/>
  <c r="AG247" i="127" s="1"/>
  <c r="K19" i="134"/>
  <c r="K247" i="134" s="1"/>
  <c r="AG247" i="126" s="1"/>
  <c r="J19" i="134"/>
  <c r="J247" i="134" s="1"/>
  <c r="AG247" i="125" s="1"/>
  <c r="E247" i="134"/>
  <c r="AG247" i="120" s="1"/>
  <c r="D247" i="134"/>
  <c r="AG247" i="119" s="1"/>
  <c r="C247" i="134"/>
  <c r="AG247" i="118" s="1"/>
  <c r="O17" i="134"/>
  <c r="AG17" i="117" s="1"/>
  <c r="O13" i="134"/>
  <c r="AG13" i="117" s="1"/>
  <c r="M11" i="134"/>
  <c r="M246" i="134" s="1"/>
  <c r="AG246" i="128" s="1"/>
  <c r="L11" i="134"/>
  <c r="L246" i="134" s="1"/>
  <c r="AG246" i="127" s="1"/>
  <c r="K11" i="134"/>
  <c r="K246" i="134" s="1"/>
  <c r="AG246" i="126" s="1"/>
  <c r="J11" i="134"/>
  <c r="J246" i="134" s="1"/>
  <c r="AG246" i="125" s="1"/>
  <c r="E246" i="134"/>
  <c r="AG246" i="120" s="1"/>
  <c r="D246" i="134"/>
  <c r="AG246" i="119" s="1"/>
  <c r="O9" i="134"/>
  <c r="AG9" i="117" s="1"/>
  <c r="O8" i="134"/>
  <c r="AG8" i="117" s="1"/>
  <c r="M7" i="134"/>
  <c r="M245" i="134" s="1"/>
  <c r="AG245" i="128" s="1"/>
  <c r="L7" i="134"/>
  <c r="L245" i="134" s="1"/>
  <c r="AG245" i="127" s="1"/>
  <c r="K7" i="134"/>
  <c r="K245" i="134" s="1"/>
  <c r="AG245" i="126" s="1"/>
  <c r="J7" i="134"/>
  <c r="J245" i="134" s="1"/>
  <c r="E245" i="134"/>
  <c r="AG245" i="120" s="1"/>
  <c r="D245" i="134"/>
  <c r="C245" i="134"/>
  <c r="AG245" i="118" s="1"/>
  <c r="L132" i="134" l="1"/>
  <c r="L267" i="134" s="1"/>
  <c r="AG267" i="127" s="1"/>
  <c r="AH244" i="128"/>
  <c r="AH250" i="126"/>
  <c r="AH254" i="128"/>
  <c r="AG254" i="126"/>
  <c r="M32" i="135"/>
  <c r="L111" i="135"/>
  <c r="J46" i="135"/>
  <c r="K6" i="135"/>
  <c r="AH217" i="117"/>
  <c r="AG291" i="119"/>
  <c r="AH244" i="119"/>
  <c r="E275" i="134"/>
  <c r="AG275" i="120" s="1"/>
  <c r="AH244" i="126"/>
  <c r="O232" i="135"/>
  <c r="J46" i="134"/>
  <c r="AG214" i="117"/>
  <c r="AH200" i="117"/>
  <c r="AG254" i="127"/>
  <c r="K32" i="134"/>
  <c r="J32" i="135"/>
  <c r="J291" i="135"/>
  <c r="AG291" i="128"/>
  <c r="L291" i="135"/>
  <c r="AG254" i="119"/>
  <c r="AG291" i="120"/>
  <c r="AH232" i="117"/>
  <c r="AG200" i="117"/>
  <c r="AG198" i="117" s="1"/>
  <c r="O232" i="134"/>
  <c r="AG291" i="125"/>
  <c r="AH254" i="120"/>
  <c r="AH291" i="128"/>
  <c r="AG244" i="127"/>
  <c r="AG291" i="127"/>
  <c r="AG250" i="120"/>
  <c r="AH254" i="122"/>
  <c r="AH210" i="117"/>
  <c r="AG250" i="125"/>
  <c r="O214" i="134"/>
  <c r="AH244" i="125"/>
  <c r="O217" i="135"/>
  <c r="L132" i="135"/>
  <c r="L267" i="135" s="1"/>
  <c r="AH267" i="127" s="1"/>
  <c r="AH254" i="123"/>
  <c r="AH72" i="117"/>
  <c r="AH47" i="117"/>
  <c r="AG254" i="123"/>
  <c r="AG72" i="117"/>
  <c r="AG47" i="117"/>
  <c r="AG244" i="128"/>
  <c r="AG243" i="128" s="1"/>
  <c r="AG250" i="118"/>
  <c r="AH244" i="120"/>
  <c r="L32" i="135"/>
  <c r="C32" i="134"/>
  <c r="AG250" i="127"/>
  <c r="AG243" i="127" s="1"/>
  <c r="AH243" i="126"/>
  <c r="AH250" i="118"/>
  <c r="J6" i="134"/>
  <c r="AG244" i="126"/>
  <c r="E32" i="134"/>
  <c r="AH244" i="127"/>
  <c r="AH250" i="119"/>
  <c r="AG244" i="120"/>
  <c r="AH244" i="118"/>
  <c r="AG274" i="126"/>
  <c r="AG291" i="118"/>
  <c r="D244" i="134"/>
  <c r="AG245" i="119"/>
  <c r="AG244" i="119" s="1"/>
  <c r="J244" i="134"/>
  <c r="AG245" i="125"/>
  <c r="AG244" i="125" s="1"/>
  <c r="K250" i="134"/>
  <c r="AG251" i="126"/>
  <c r="AG250" i="126" s="1"/>
  <c r="AG33" i="117"/>
  <c r="O37" i="134"/>
  <c r="AG38" i="117"/>
  <c r="AG37" i="117" s="1"/>
  <c r="O253" i="134"/>
  <c r="AG253" i="117" s="1"/>
  <c r="AG253" i="118"/>
  <c r="O255" i="134"/>
  <c r="AG255" i="117" s="1"/>
  <c r="AG255" i="118"/>
  <c r="J254" i="134"/>
  <c r="J306" i="134" s="1"/>
  <c r="AG306" i="125" s="1"/>
  <c r="AG255" i="125"/>
  <c r="AG254" i="125" s="1"/>
  <c r="AG63" i="121"/>
  <c r="AG53" i="121" s="1"/>
  <c r="AG46" i="121" s="1"/>
  <c r="AG4" i="121" s="1"/>
  <c r="AG63" i="122"/>
  <c r="AG53" i="122" s="1"/>
  <c r="AG63" i="123"/>
  <c r="AG53" i="123" s="1"/>
  <c r="AG63" i="117"/>
  <c r="AG53" i="117" s="1"/>
  <c r="AG65" i="122"/>
  <c r="AG65" i="123"/>
  <c r="AG65" i="117"/>
  <c r="AG66" i="122"/>
  <c r="AG66" i="123"/>
  <c r="AG66" i="117"/>
  <c r="AG69" i="122"/>
  <c r="AG69" i="123"/>
  <c r="AG69" i="117"/>
  <c r="AG70" i="122"/>
  <c r="AG70" i="123"/>
  <c r="AG70" i="117"/>
  <c r="O89" i="134"/>
  <c r="AG90" i="124"/>
  <c r="AG90" i="117"/>
  <c r="AG93" i="124"/>
  <c r="AG93" i="117"/>
  <c r="AG94" i="124"/>
  <c r="AG94" i="117"/>
  <c r="O273" i="134"/>
  <c r="AG273" i="117" s="1"/>
  <c r="AG273" i="118"/>
  <c r="AG160" i="117"/>
  <c r="AG158" i="117" s="1"/>
  <c r="AG176" i="117"/>
  <c r="O281" i="134"/>
  <c r="AG281" i="117" s="1"/>
  <c r="AG281" i="118"/>
  <c r="C284" i="134"/>
  <c r="AG284" i="118" s="1"/>
  <c r="O210" i="134"/>
  <c r="AG284" i="125"/>
  <c r="AG210" i="117"/>
  <c r="O285" i="134"/>
  <c r="AG285" i="117" s="1"/>
  <c r="AG285" i="119"/>
  <c r="E283" i="134"/>
  <c r="E309" i="134" s="1"/>
  <c r="AG309" i="120" s="1"/>
  <c r="AG285" i="120"/>
  <c r="AG283" i="120" s="1"/>
  <c r="O286" i="134"/>
  <c r="AG286" i="117" s="1"/>
  <c r="AG286" i="118"/>
  <c r="M283" i="134"/>
  <c r="M309" i="134" s="1"/>
  <c r="AG286" i="128"/>
  <c r="AG283" i="128" s="1"/>
  <c r="O217" i="134"/>
  <c r="AG218" i="117"/>
  <c r="AG217" i="117" s="1"/>
  <c r="J209" i="134"/>
  <c r="J287" i="134"/>
  <c r="O220" i="134"/>
  <c r="AG221" i="117"/>
  <c r="AG220" i="117" s="1"/>
  <c r="O296" i="134"/>
  <c r="AG296" i="117" s="1"/>
  <c r="AG296" i="118"/>
  <c r="O262" i="134"/>
  <c r="AG262" i="117" s="1"/>
  <c r="AG262" i="118"/>
  <c r="AG288" i="118"/>
  <c r="O288" i="134"/>
  <c r="AG288" i="117" s="1"/>
  <c r="K291" i="134"/>
  <c r="AG292" i="126"/>
  <c r="AG291" i="126" s="1"/>
  <c r="O297" i="134"/>
  <c r="AG297" i="117" s="1"/>
  <c r="AG297" i="118"/>
  <c r="AG298" i="120"/>
  <c r="O298" i="134"/>
  <c r="AG298" i="117" s="1"/>
  <c r="O299" i="134"/>
  <c r="AG299" i="117" s="1"/>
  <c r="AG299" i="118"/>
  <c r="J250" i="135"/>
  <c r="AH251" i="125"/>
  <c r="AH250" i="125" s="1"/>
  <c r="AH243" i="125" s="1"/>
  <c r="L250" i="135"/>
  <c r="AH251" i="127"/>
  <c r="AH250" i="127" s="1"/>
  <c r="M250" i="135"/>
  <c r="AH251" i="128"/>
  <c r="AH250" i="128" s="1"/>
  <c r="AH243" i="128" s="1"/>
  <c r="O33" i="135"/>
  <c r="AH34" i="117"/>
  <c r="O37" i="135"/>
  <c r="AH38" i="117"/>
  <c r="O253" i="135"/>
  <c r="AH253" i="117" s="1"/>
  <c r="AH253" i="118"/>
  <c r="AH53" i="117"/>
  <c r="AH254" i="124"/>
  <c r="AH242" i="124" s="1"/>
  <c r="AH64" i="117"/>
  <c r="O89" i="135"/>
  <c r="AH90" i="117"/>
  <c r="O281" i="135"/>
  <c r="AH281" i="117" s="1"/>
  <c r="AH281" i="118"/>
  <c r="O214" i="135"/>
  <c r="AH216" i="117"/>
  <c r="AH286" i="128"/>
  <c r="AH283" i="128" s="1"/>
  <c r="M283" i="135"/>
  <c r="M309" i="135" s="1"/>
  <c r="O221" i="135"/>
  <c r="AH221" i="119"/>
  <c r="E287" i="135"/>
  <c r="AH287" i="120" s="1"/>
  <c r="AH221" i="120"/>
  <c r="C292" i="135"/>
  <c r="AH292" i="118" s="1"/>
  <c r="AH228" i="118"/>
  <c r="D227" i="135"/>
  <c r="AH228" i="119"/>
  <c r="E292" i="135"/>
  <c r="AH228" i="120"/>
  <c r="O229" i="135"/>
  <c r="AH229" i="117" s="1"/>
  <c r="AH229" i="118"/>
  <c r="D293" i="135"/>
  <c r="AH293" i="119" s="1"/>
  <c r="AH229" i="119"/>
  <c r="E293" i="135"/>
  <c r="AH293" i="120" s="1"/>
  <c r="AH229" i="120"/>
  <c r="C294" i="135"/>
  <c r="AH294" i="118" s="1"/>
  <c r="AH230" i="118"/>
  <c r="E294" i="135"/>
  <c r="AH294" i="120" s="1"/>
  <c r="AH230" i="120"/>
  <c r="O231" i="135"/>
  <c r="AH231" i="117" s="1"/>
  <c r="AH231" i="118"/>
  <c r="O296" i="135"/>
  <c r="AH296" i="117" s="1"/>
  <c r="AH296" i="118"/>
  <c r="O288" i="135"/>
  <c r="AH288" i="117" s="1"/>
  <c r="AH288" i="118"/>
  <c r="K291" i="135"/>
  <c r="AH292" i="126"/>
  <c r="AH291" i="126" s="1"/>
  <c r="O297" i="135"/>
  <c r="AH297" i="117" s="1"/>
  <c r="AH297" i="118"/>
  <c r="O298" i="135"/>
  <c r="AH298" i="117" s="1"/>
  <c r="AH298" i="120"/>
  <c r="O299" i="135"/>
  <c r="AH299" i="117" s="1"/>
  <c r="AH299" i="118"/>
  <c r="O173" i="135"/>
  <c r="AH173" i="117" s="1"/>
  <c r="E174" i="135"/>
  <c r="O206" i="135"/>
  <c r="AH206" i="117" s="1"/>
  <c r="C176" i="135"/>
  <c r="C174" i="135" s="1"/>
  <c r="C277" i="135" s="1"/>
  <c r="O72" i="135"/>
  <c r="C72" i="135"/>
  <c r="C258" i="135" s="1"/>
  <c r="AH258" i="118" s="1"/>
  <c r="O159" i="135"/>
  <c r="AH159" i="117" s="1"/>
  <c r="K168" i="135"/>
  <c r="K166" i="135" s="1"/>
  <c r="K276" i="135" s="1"/>
  <c r="AH276" i="126" s="1"/>
  <c r="O170" i="135"/>
  <c r="AH170" i="117" s="1"/>
  <c r="O175" i="135"/>
  <c r="AH175" i="117" s="1"/>
  <c r="O210" i="135"/>
  <c r="C46" i="134"/>
  <c r="O72" i="134"/>
  <c r="C295" i="135"/>
  <c r="D227" i="134"/>
  <c r="O11" i="135"/>
  <c r="O21" i="135"/>
  <c r="AH21" i="117" s="1"/>
  <c r="O27" i="135"/>
  <c r="AH27" i="117" s="1"/>
  <c r="C227" i="135"/>
  <c r="D244" i="135"/>
  <c r="D6" i="134"/>
  <c r="O248" i="134"/>
  <c r="AG248" i="117" s="1"/>
  <c r="O16" i="134"/>
  <c r="AG16" i="117" s="1"/>
  <c r="O20" i="134"/>
  <c r="AG20" i="117" s="1"/>
  <c r="C227" i="134"/>
  <c r="O247" i="134"/>
  <c r="AG247" i="117" s="1"/>
  <c r="O17" i="135"/>
  <c r="AH17" i="117" s="1"/>
  <c r="O10" i="134"/>
  <c r="AG10" i="117" s="1"/>
  <c r="AG7" i="117" s="1"/>
  <c r="O14" i="134"/>
  <c r="AG14" i="117" s="1"/>
  <c r="O9" i="135"/>
  <c r="AH9" i="117" s="1"/>
  <c r="O18" i="135"/>
  <c r="AH18" i="117" s="1"/>
  <c r="O24" i="135"/>
  <c r="AH24" i="117" s="1"/>
  <c r="O26" i="135"/>
  <c r="AH26" i="117" s="1"/>
  <c r="O21" i="134"/>
  <c r="AG21" i="117" s="1"/>
  <c r="O15" i="135"/>
  <c r="AH15" i="117" s="1"/>
  <c r="C293" i="135"/>
  <c r="O12" i="134"/>
  <c r="AG12" i="117" s="1"/>
  <c r="O15" i="134"/>
  <c r="AG15" i="117" s="1"/>
  <c r="O229" i="134"/>
  <c r="AG229" i="117" s="1"/>
  <c r="O13" i="135"/>
  <c r="AH13" i="117" s="1"/>
  <c r="O23" i="135"/>
  <c r="AH23" i="117" s="1"/>
  <c r="O31" i="135"/>
  <c r="O18" i="134"/>
  <c r="AG18" i="117" s="1"/>
  <c r="O22" i="134"/>
  <c r="AG22" i="117" s="1"/>
  <c r="O26" i="134"/>
  <c r="AG26" i="117" s="1"/>
  <c r="AG25" i="117" s="1"/>
  <c r="O30" i="134"/>
  <c r="AG30" i="117" s="1"/>
  <c r="AG29" i="117" s="1"/>
  <c r="E6" i="135"/>
  <c r="O14" i="135"/>
  <c r="AH14" i="117" s="1"/>
  <c r="O20" i="135"/>
  <c r="E250" i="134"/>
  <c r="D46" i="134"/>
  <c r="K32" i="135"/>
  <c r="K5" i="135" s="1"/>
  <c r="K46" i="135"/>
  <c r="I254" i="135"/>
  <c r="I306" i="135" s="1"/>
  <c r="I304" i="135" s="1"/>
  <c r="K250" i="135"/>
  <c r="J250" i="134"/>
  <c r="H46" i="134"/>
  <c r="H4" i="134" s="1"/>
  <c r="O47" i="134"/>
  <c r="G46" i="134"/>
  <c r="G4" i="134" s="1"/>
  <c r="J244" i="135"/>
  <c r="O42" i="135"/>
  <c r="AH42" i="117" s="1"/>
  <c r="K254" i="135"/>
  <c r="K306" i="135" s="1"/>
  <c r="AH306" i="126" s="1"/>
  <c r="J32" i="134"/>
  <c r="J5" i="134" s="1"/>
  <c r="J6" i="135"/>
  <c r="J5" i="135" s="1"/>
  <c r="L244" i="135"/>
  <c r="L243" i="135" s="1"/>
  <c r="E254" i="135"/>
  <c r="E306" i="135" s="1"/>
  <c r="AH306" i="120" s="1"/>
  <c r="O76" i="135"/>
  <c r="AH76" i="117" s="1"/>
  <c r="E244" i="134"/>
  <c r="E243" i="134" s="1"/>
  <c r="E305" i="134" s="1"/>
  <c r="AG305" i="120" s="1"/>
  <c r="O249" i="134"/>
  <c r="AG249" i="117" s="1"/>
  <c r="O33" i="134"/>
  <c r="O32" i="134" s="1"/>
  <c r="K254" i="134"/>
  <c r="K306" i="134" s="1"/>
  <c r="AG306" i="126" s="1"/>
  <c r="O53" i="134"/>
  <c r="E46" i="134"/>
  <c r="E32" i="135"/>
  <c r="O47" i="135"/>
  <c r="O53" i="135"/>
  <c r="O262" i="135"/>
  <c r="AH262" i="117" s="1"/>
  <c r="L6" i="135"/>
  <c r="L5" i="135" s="1"/>
  <c r="H46" i="135"/>
  <c r="H4" i="135" s="1"/>
  <c r="E244" i="135"/>
  <c r="O25" i="135"/>
  <c r="O256" i="135"/>
  <c r="AH256" i="117" s="1"/>
  <c r="K244" i="135"/>
  <c r="M254" i="135"/>
  <c r="M306" i="135" s="1"/>
  <c r="L265" i="135"/>
  <c r="L95" i="135"/>
  <c r="O246" i="135"/>
  <c r="AH246" i="117" s="1"/>
  <c r="O248" i="135"/>
  <c r="AH248" i="117" s="1"/>
  <c r="M46" i="135"/>
  <c r="G254" i="135"/>
  <c r="F82" i="135"/>
  <c r="L305" i="135"/>
  <c r="E46" i="135"/>
  <c r="H254" i="135"/>
  <c r="C284" i="135"/>
  <c r="AH284" i="118" s="1"/>
  <c r="C168" i="135"/>
  <c r="C166" i="135" s="1"/>
  <c r="C276" i="135" s="1"/>
  <c r="AH276" i="118" s="1"/>
  <c r="O252" i="135"/>
  <c r="AH252" i="117" s="1"/>
  <c r="E275" i="135"/>
  <c r="M6" i="135"/>
  <c r="M244" i="135"/>
  <c r="M243" i="135" s="1"/>
  <c r="C47" i="135"/>
  <c r="D257" i="135"/>
  <c r="D254" i="135" s="1"/>
  <c r="D306" i="135" s="1"/>
  <c r="AH306" i="119" s="1"/>
  <c r="D46" i="135"/>
  <c r="O161" i="135"/>
  <c r="O169" i="135"/>
  <c r="AH169" i="117" s="1"/>
  <c r="D168" i="135"/>
  <c r="D166" i="135" s="1"/>
  <c r="D276" i="135" s="1"/>
  <c r="O200" i="135"/>
  <c r="O198" i="135" s="1"/>
  <c r="C282" i="135"/>
  <c r="O207" i="135"/>
  <c r="AH207" i="117" s="1"/>
  <c r="K209" i="135"/>
  <c r="K287" i="135"/>
  <c r="D294" i="135"/>
  <c r="AH294" i="119" s="1"/>
  <c r="O230" i="135"/>
  <c r="AH230" i="117" s="1"/>
  <c r="O285" i="135"/>
  <c r="AH285" i="117" s="1"/>
  <c r="O181" i="135"/>
  <c r="G46" i="135"/>
  <c r="G4" i="135" s="1"/>
  <c r="J254" i="135"/>
  <c r="J306" i="135" s="1"/>
  <c r="AH306" i="125" s="1"/>
  <c r="O185" i="135"/>
  <c r="C184" i="135"/>
  <c r="C182" i="135" s="1"/>
  <c r="C278" i="135" s="1"/>
  <c r="O193" i="135"/>
  <c r="C192" i="135"/>
  <c r="C190" i="135" s="1"/>
  <c r="C279" i="135" s="1"/>
  <c r="L209" i="135"/>
  <c r="L286" i="135"/>
  <c r="D292" i="135"/>
  <c r="O228" i="135"/>
  <c r="E251" i="135"/>
  <c r="C6" i="135"/>
  <c r="C244" i="135"/>
  <c r="O245" i="135"/>
  <c r="AH245" i="117" s="1"/>
  <c r="O247" i="135"/>
  <c r="AH247" i="117" s="1"/>
  <c r="O249" i="135"/>
  <c r="AH249" i="117" s="1"/>
  <c r="C32" i="135"/>
  <c r="C250" i="135"/>
  <c r="O64" i="135"/>
  <c r="O261" i="135"/>
  <c r="AH261" i="117" s="1"/>
  <c r="L275" i="135"/>
  <c r="L157" i="135"/>
  <c r="J168" i="135"/>
  <c r="J166" i="135" s="1"/>
  <c r="K174" i="135"/>
  <c r="O259" i="135"/>
  <c r="AH259" i="117" s="1"/>
  <c r="O286" i="135"/>
  <c r="AH286" i="117" s="1"/>
  <c r="D32" i="135"/>
  <c r="D5" i="135" s="1"/>
  <c r="D250" i="135"/>
  <c r="I46" i="135"/>
  <c r="I4" i="135" s="1"/>
  <c r="L255" i="135"/>
  <c r="L46" i="135"/>
  <c r="O156" i="135"/>
  <c r="AH156" i="117" s="1"/>
  <c r="C273" i="135"/>
  <c r="C158" i="135"/>
  <c r="O167" i="135"/>
  <c r="AH167" i="117" s="1"/>
  <c r="J284" i="135"/>
  <c r="C200" i="135"/>
  <c r="C198" i="135" s="1"/>
  <c r="C280" i="135" s="1"/>
  <c r="D287" i="135"/>
  <c r="C6" i="134"/>
  <c r="C250" i="134"/>
  <c r="O251" i="134"/>
  <c r="AG251" i="117" s="1"/>
  <c r="O258" i="134"/>
  <c r="AG258" i="117" s="1"/>
  <c r="J157" i="134"/>
  <c r="J275" i="134"/>
  <c r="K244" i="134"/>
  <c r="L254" i="134"/>
  <c r="L306" i="134" s="1"/>
  <c r="O256" i="134"/>
  <c r="AG256" i="117" s="1"/>
  <c r="O64" i="134"/>
  <c r="O261" i="134"/>
  <c r="AG261" i="117" s="1"/>
  <c r="G260" i="134"/>
  <c r="AG260" i="122" s="1"/>
  <c r="AG254" i="122" s="1"/>
  <c r="AG242" i="122" s="1"/>
  <c r="AG302" i="122" s="1"/>
  <c r="L275" i="134"/>
  <c r="L157" i="134"/>
  <c r="E6" i="134"/>
  <c r="E5" i="134" s="1"/>
  <c r="L244" i="134"/>
  <c r="M46" i="134"/>
  <c r="D254" i="134"/>
  <c r="D306" i="134" s="1"/>
  <c r="AG306" i="119" s="1"/>
  <c r="L265" i="134"/>
  <c r="L95" i="134"/>
  <c r="O176" i="134"/>
  <c r="O294" i="134"/>
  <c r="AG294" i="117" s="1"/>
  <c r="C254" i="134"/>
  <c r="C306" i="134" s="1"/>
  <c r="AG306" i="118" s="1"/>
  <c r="D252" i="134"/>
  <c r="D32" i="134"/>
  <c r="F82" i="134"/>
  <c r="O85" i="134"/>
  <c r="AG85" i="117" s="1"/>
  <c r="C192" i="134"/>
  <c r="C190" i="134" s="1"/>
  <c r="C279" i="134" s="1"/>
  <c r="O196" i="134"/>
  <c r="AG196" i="117" s="1"/>
  <c r="AG192" i="117" s="1"/>
  <c r="AG190" i="117" s="1"/>
  <c r="C291" i="134"/>
  <c r="O292" i="134"/>
  <c r="AG292" i="117" s="1"/>
  <c r="I46" i="134"/>
  <c r="I4" i="134" s="1"/>
  <c r="I259" i="134"/>
  <c r="O259" i="134" s="1"/>
  <c r="AG259" i="117" s="1"/>
  <c r="M244" i="134"/>
  <c r="K6" i="134"/>
  <c r="K5" i="134" s="1"/>
  <c r="K157" i="134"/>
  <c r="O160" i="134"/>
  <c r="O158" i="134" s="1"/>
  <c r="O167" i="134"/>
  <c r="AG167" i="117" s="1"/>
  <c r="O170" i="134"/>
  <c r="D291" i="134"/>
  <c r="M255" i="134"/>
  <c r="O245" i="134"/>
  <c r="AG245" i="117" s="1"/>
  <c r="O11" i="134"/>
  <c r="C246" i="134"/>
  <c r="L250" i="134"/>
  <c r="K46" i="134"/>
  <c r="C275" i="134"/>
  <c r="AG275" i="118" s="1"/>
  <c r="O175" i="134"/>
  <c r="E174" i="134"/>
  <c r="E277" i="134" s="1"/>
  <c r="O185" i="134"/>
  <c r="C184" i="134"/>
  <c r="C182" i="134" s="1"/>
  <c r="C278" i="134" s="1"/>
  <c r="O200" i="134"/>
  <c r="O198" i="134" s="1"/>
  <c r="K209" i="134"/>
  <c r="E291" i="134"/>
  <c r="M250" i="134"/>
  <c r="H254" i="134"/>
  <c r="K274" i="134"/>
  <c r="K308" i="134" s="1"/>
  <c r="AG308" i="126" s="1"/>
  <c r="C282" i="134"/>
  <c r="O207" i="134"/>
  <c r="AG207" i="117" s="1"/>
  <c r="L209" i="134"/>
  <c r="L286" i="134"/>
  <c r="O293" i="134"/>
  <c r="AG293" i="117" s="1"/>
  <c r="E257" i="134"/>
  <c r="L6" i="134"/>
  <c r="L32" i="134"/>
  <c r="L46" i="134"/>
  <c r="O76" i="134"/>
  <c r="AG76" i="117" s="1"/>
  <c r="M6" i="134"/>
  <c r="M32" i="134"/>
  <c r="C168" i="134"/>
  <c r="C166" i="134" s="1"/>
  <c r="K286" i="134"/>
  <c r="D284" i="134"/>
  <c r="AG284" i="119" s="1"/>
  <c r="O42" i="134"/>
  <c r="AG42" i="117" s="1"/>
  <c r="D158" i="134"/>
  <c r="E168" i="134"/>
  <c r="E166" i="134" s="1"/>
  <c r="O228" i="134"/>
  <c r="O230" i="134"/>
  <c r="AG230" i="117" s="1"/>
  <c r="C295" i="134"/>
  <c r="C200" i="134"/>
  <c r="C198" i="134" s="1"/>
  <c r="C280" i="134" s="1"/>
  <c r="E181" i="105"/>
  <c r="D181" i="105"/>
  <c r="E180" i="105"/>
  <c r="D180" i="105"/>
  <c r="E179" i="105"/>
  <c r="D179" i="105"/>
  <c r="E178" i="105"/>
  <c r="D178" i="105"/>
  <c r="E181" i="104"/>
  <c r="D181" i="104"/>
  <c r="E180" i="104"/>
  <c r="D180" i="104"/>
  <c r="E179" i="104"/>
  <c r="D179" i="104"/>
  <c r="E178" i="104"/>
  <c r="D178" i="104"/>
  <c r="E181" i="102"/>
  <c r="D181" i="102"/>
  <c r="E180" i="102"/>
  <c r="D180" i="102"/>
  <c r="E179" i="102"/>
  <c r="D179" i="102"/>
  <c r="E178" i="102"/>
  <c r="D178" i="102"/>
  <c r="E167" i="99"/>
  <c r="D167" i="99"/>
  <c r="C206" i="96"/>
  <c r="C205" i="96"/>
  <c r="C204" i="96"/>
  <c r="C203" i="96"/>
  <c r="C202" i="96"/>
  <c r="C201" i="96"/>
  <c r="C199" i="96"/>
  <c r="C197" i="96"/>
  <c r="C196" i="96"/>
  <c r="C195" i="96"/>
  <c r="C194" i="96"/>
  <c r="C193" i="96"/>
  <c r="C191" i="96"/>
  <c r="C189" i="96"/>
  <c r="C188" i="96"/>
  <c r="C187" i="96"/>
  <c r="C186" i="96"/>
  <c r="C185" i="96"/>
  <c r="K177" i="96"/>
  <c r="J177" i="96"/>
  <c r="K175" i="96"/>
  <c r="J175" i="96"/>
  <c r="K173" i="96"/>
  <c r="J173" i="96"/>
  <c r="K172" i="96"/>
  <c r="J172" i="96"/>
  <c r="K171" i="96"/>
  <c r="J171" i="96"/>
  <c r="K170" i="96"/>
  <c r="J170" i="96"/>
  <c r="K169" i="96"/>
  <c r="J169" i="96"/>
  <c r="K159" i="96"/>
  <c r="J159" i="96"/>
  <c r="E181" i="96"/>
  <c r="D181" i="96"/>
  <c r="C181" i="96"/>
  <c r="E180" i="96"/>
  <c r="D180" i="96"/>
  <c r="C180" i="96"/>
  <c r="E179" i="96"/>
  <c r="D179" i="96"/>
  <c r="C179" i="96"/>
  <c r="E178" i="96"/>
  <c r="D178" i="96"/>
  <c r="C178" i="96"/>
  <c r="E177" i="96"/>
  <c r="D177" i="96"/>
  <c r="C177" i="96"/>
  <c r="E175" i="96"/>
  <c r="D175" i="96"/>
  <c r="C175" i="96"/>
  <c r="E173" i="96"/>
  <c r="D173" i="96"/>
  <c r="C173" i="96"/>
  <c r="E172" i="96"/>
  <c r="D172" i="96"/>
  <c r="C172" i="96"/>
  <c r="E171" i="96"/>
  <c r="D171" i="96"/>
  <c r="C171" i="96"/>
  <c r="E170" i="96"/>
  <c r="D170" i="96"/>
  <c r="C170" i="96"/>
  <c r="E169" i="96"/>
  <c r="D169" i="96"/>
  <c r="C169" i="96"/>
  <c r="E167" i="96"/>
  <c r="C167" i="96"/>
  <c r="C165" i="96"/>
  <c r="C164" i="96"/>
  <c r="C163" i="96"/>
  <c r="C162" i="96"/>
  <c r="C161" i="96"/>
  <c r="C159" i="96"/>
  <c r="C206" i="97"/>
  <c r="C205" i="97"/>
  <c r="C204" i="97"/>
  <c r="C203" i="97"/>
  <c r="C202" i="97"/>
  <c r="C201" i="97"/>
  <c r="C199" i="97"/>
  <c r="C197" i="97"/>
  <c r="C196" i="97"/>
  <c r="C195" i="97"/>
  <c r="C194" i="97"/>
  <c r="C193" i="97"/>
  <c r="C191" i="97"/>
  <c r="C189" i="97"/>
  <c r="C188" i="97"/>
  <c r="C187" i="97"/>
  <c r="C186" i="97"/>
  <c r="C185" i="97"/>
  <c r="K177" i="97"/>
  <c r="J177" i="97"/>
  <c r="K175" i="97"/>
  <c r="J175" i="97"/>
  <c r="K173" i="97"/>
  <c r="J173" i="97"/>
  <c r="K172" i="97"/>
  <c r="J172" i="97"/>
  <c r="K171" i="97"/>
  <c r="J171" i="97"/>
  <c r="K170" i="97"/>
  <c r="J170" i="97"/>
  <c r="K169" i="97"/>
  <c r="J169" i="97"/>
  <c r="K159" i="97"/>
  <c r="J159" i="97"/>
  <c r="C181" i="97"/>
  <c r="C180" i="97"/>
  <c r="C179" i="97"/>
  <c r="C178" i="97"/>
  <c r="E177" i="97"/>
  <c r="D177" i="97"/>
  <c r="C177" i="97"/>
  <c r="E175" i="97"/>
  <c r="D175" i="97"/>
  <c r="C175" i="97"/>
  <c r="E173" i="97"/>
  <c r="D173" i="97"/>
  <c r="C173" i="97"/>
  <c r="E172" i="97"/>
  <c r="D172" i="97"/>
  <c r="C172" i="97"/>
  <c r="E171" i="97"/>
  <c r="D171" i="97"/>
  <c r="C171" i="97"/>
  <c r="E170" i="97"/>
  <c r="D170" i="97"/>
  <c r="C170" i="97"/>
  <c r="E169" i="97"/>
  <c r="D169" i="97"/>
  <c r="C169" i="97"/>
  <c r="E167" i="97"/>
  <c r="D167" i="97"/>
  <c r="C167" i="97"/>
  <c r="C165" i="97"/>
  <c r="C164" i="97"/>
  <c r="C163" i="97"/>
  <c r="C162" i="97"/>
  <c r="C161" i="97"/>
  <c r="E159" i="97"/>
  <c r="D159" i="97"/>
  <c r="C159" i="97"/>
  <c r="C197" i="98"/>
  <c r="C196" i="98"/>
  <c r="C195" i="98"/>
  <c r="C194" i="98"/>
  <c r="C193" i="98"/>
  <c r="C191" i="98"/>
  <c r="C189" i="98"/>
  <c r="C188" i="98"/>
  <c r="C187" i="98"/>
  <c r="C186" i="98"/>
  <c r="C185" i="98"/>
  <c r="K177" i="98"/>
  <c r="J177" i="98"/>
  <c r="K175" i="98"/>
  <c r="J175" i="98"/>
  <c r="K173" i="98"/>
  <c r="J173" i="98"/>
  <c r="K172" i="98"/>
  <c r="J172" i="98"/>
  <c r="K171" i="98"/>
  <c r="J171" i="98"/>
  <c r="K170" i="98"/>
  <c r="J170" i="98"/>
  <c r="K169" i="98"/>
  <c r="J169" i="98"/>
  <c r="K159" i="98"/>
  <c r="J159" i="98"/>
  <c r="E181" i="98"/>
  <c r="D181" i="98"/>
  <c r="C181" i="98"/>
  <c r="E180" i="98"/>
  <c r="D180" i="98"/>
  <c r="C180" i="98"/>
  <c r="E179" i="98"/>
  <c r="D179" i="98"/>
  <c r="C179" i="98"/>
  <c r="E178" i="98"/>
  <c r="D178" i="98"/>
  <c r="C178" i="98"/>
  <c r="E177" i="98"/>
  <c r="D177" i="98"/>
  <c r="C177" i="98"/>
  <c r="E175" i="98"/>
  <c r="D175" i="98"/>
  <c r="C175" i="98"/>
  <c r="E173" i="98"/>
  <c r="D173" i="98"/>
  <c r="C173" i="98"/>
  <c r="E172" i="98"/>
  <c r="D172" i="98"/>
  <c r="C172" i="98"/>
  <c r="E171" i="98"/>
  <c r="D171" i="98"/>
  <c r="C171" i="98"/>
  <c r="E170" i="98"/>
  <c r="D170" i="98"/>
  <c r="C170" i="98"/>
  <c r="E169" i="98"/>
  <c r="D169" i="98"/>
  <c r="C169" i="98"/>
  <c r="E167" i="98"/>
  <c r="D167" i="98"/>
  <c r="C167" i="98"/>
  <c r="C165" i="98"/>
  <c r="C164" i="98"/>
  <c r="C163" i="98"/>
  <c r="C162" i="98"/>
  <c r="C161" i="98"/>
  <c r="E159" i="98"/>
  <c r="D159" i="98"/>
  <c r="C159" i="98"/>
  <c r="C197" i="99"/>
  <c r="C196" i="99"/>
  <c r="C195" i="99"/>
  <c r="C194" i="99"/>
  <c r="C193" i="99"/>
  <c r="C191" i="99"/>
  <c r="C189" i="99"/>
  <c r="C188" i="99"/>
  <c r="C187" i="99"/>
  <c r="C186" i="99"/>
  <c r="C185" i="99"/>
  <c r="K177" i="99"/>
  <c r="J177" i="99"/>
  <c r="K175" i="99"/>
  <c r="J175" i="99"/>
  <c r="K173" i="99"/>
  <c r="J173" i="99"/>
  <c r="K172" i="99"/>
  <c r="J172" i="99"/>
  <c r="K171" i="99"/>
  <c r="J171" i="99"/>
  <c r="K170" i="99"/>
  <c r="J170" i="99"/>
  <c r="K169" i="99"/>
  <c r="J169" i="99"/>
  <c r="E181" i="99"/>
  <c r="D181" i="99"/>
  <c r="C181" i="99"/>
  <c r="E180" i="99"/>
  <c r="D180" i="99"/>
  <c r="C180" i="99"/>
  <c r="E179" i="99"/>
  <c r="D179" i="99"/>
  <c r="C179" i="99"/>
  <c r="E178" i="99"/>
  <c r="D178" i="99"/>
  <c r="C178" i="99"/>
  <c r="E177" i="99"/>
  <c r="D177" i="99"/>
  <c r="C177" i="99"/>
  <c r="E175" i="99"/>
  <c r="D175" i="99"/>
  <c r="C175" i="99"/>
  <c r="E173" i="99"/>
  <c r="D173" i="99"/>
  <c r="C173" i="99"/>
  <c r="E172" i="99"/>
  <c r="D172" i="99"/>
  <c r="C172" i="99"/>
  <c r="E171" i="99"/>
  <c r="D171" i="99"/>
  <c r="C171" i="99"/>
  <c r="E170" i="99"/>
  <c r="D170" i="99"/>
  <c r="C170" i="99"/>
  <c r="E169" i="99"/>
  <c r="D169" i="99"/>
  <c r="C169" i="99"/>
  <c r="K159" i="99"/>
  <c r="J159" i="99"/>
  <c r="C165" i="99"/>
  <c r="C164" i="99"/>
  <c r="C163" i="99"/>
  <c r="C162" i="99"/>
  <c r="C161" i="99"/>
  <c r="E159" i="99"/>
  <c r="D159" i="99"/>
  <c r="C159" i="99"/>
  <c r="C197" i="100"/>
  <c r="C196" i="100"/>
  <c r="C195" i="100"/>
  <c r="C194" i="100"/>
  <c r="C193" i="100"/>
  <c r="C191" i="100"/>
  <c r="C189" i="100"/>
  <c r="C188" i="100"/>
  <c r="C187" i="100"/>
  <c r="C186" i="100"/>
  <c r="C185" i="100"/>
  <c r="K177" i="100"/>
  <c r="J177" i="100"/>
  <c r="K175" i="100"/>
  <c r="J175" i="100"/>
  <c r="K173" i="100"/>
  <c r="J173" i="100"/>
  <c r="K172" i="100"/>
  <c r="J172" i="100"/>
  <c r="K171" i="100"/>
  <c r="J171" i="100"/>
  <c r="K170" i="100"/>
  <c r="J170" i="100"/>
  <c r="K169" i="100"/>
  <c r="J169" i="100"/>
  <c r="K159" i="100"/>
  <c r="J159" i="100"/>
  <c r="E181" i="100"/>
  <c r="D181" i="100"/>
  <c r="C181" i="100"/>
  <c r="E180" i="100"/>
  <c r="D180" i="100"/>
  <c r="C180" i="100"/>
  <c r="E179" i="100"/>
  <c r="D179" i="100"/>
  <c r="C179" i="100"/>
  <c r="E178" i="100"/>
  <c r="D178" i="100"/>
  <c r="C178" i="100"/>
  <c r="E177" i="100"/>
  <c r="D177" i="100"/>
  <c r="C177" i="100"/>
  <c r="E175" i="100"/>
  <c r="D175" i="100"/>
  <c r="C175" i="100"/>
  <c r="E173" i="100"/>
  <c r="D173" i="100"/>
  <c r="C173" i="100"/>
  <c r="E172" i="100"/>
  <c r="D172" i="100"/>
  <c r="C172" i="100"/>
  <c r="E171" i="100"/>
  <c r="D171" i="100"/>
  <c r="C171" i="100"/>
  <c r="E170" i="100"/>
  <c r="D170" i="100"/>
  <c r="C170" i="100"/>
  <c r="E169" i="100"/>
  <c r="D169" i="100"/>
  <c r="C169" i="100"/>
  <c r="E167" i="100"/>
  <c r="D167" i="100"/>
  <c r="C167" i="100"/>
  <c r="C165" i="100"/>
  <c r="C164" i="100"/>
  <c r="C163" i="100"/>
  <c r="C162" i="100"/>
  <c r="C161" i="100"/>
  <c r="E159" i="100"/>
  <c r="D159" i="100"/>
  <c r="C159" i="100"/>
  <c r="C197" i="102"/>
  <c r="C196" i="102"/>
  <c r="C195" i="102"/>
  <c r="C194" i="102"/>
  <c r="C193" i="102"/>
  <c r="C191" i="102"/>
  <c r="C189" i="102"/>
  <c r="C188" i="102"/>
  <c r="C187" i="102"/>
  <c r="C186" i="102"/>
  <c r="C185" i="102"/>
  <c r="K177" i="102"/>
  <c r="J177" i="102"/>
  <c r="K175" i="102"/>
  <c r="J175" i="102"/>
  <c r="K173" i="102"/>
  <c r="J173" i="102"/>
  <c r="K172" i="102"/>
  <c r="J172" i="102"/>
  <c r="K171" i="102"/>
  <c r="J171" i="102"/>
  <c r="K170" i="102"/>
  <c r="J170" i="102"/>
  <c r="K169" i="102"/>
  <c r="J169" i="102"/>
  <c r="K159" i="102"/>
  <c r="J159" i="102"/>
  <c r="C181" i="102"/>
  <c r="C180" i="102"/>
  <c r="C179" i="102"/>
  <c r="C178" i="102"/>
  <c r="E177" i="102"/>
  <c r="D177" i="102"/>
  <c r="C177" i="102"/>
  <c r="E175" i="102"/>
  <c r="D175" i="102"/>
  <c r="C175" i="102"/>
  <c r="E173" i="102"/>
  <c r="D173" i="102"/>
  <c r="C173" i="102"/>
  <c r="E172" i="102"/>
  <c r="D172" i="102"/>
  <c r="C172" i="102"/>
  <c r="E171" i="102"/>
  <c r="D171" i="102"/>
  <c r="C171" i="102"/>
  <c r="E170" i="102"/>
  <c r="D170" i="102"/>
  <c r="C170" i="102"/>
  <c r="E169" i="102"/>
  <c r="D169" i="102"/>
  <c r="C169" i="102"/>
  <c r="E167" i="102"/>
  <c r="D167" i="102"/>
  <c r="C167" i="102"/>
  <c r="C165" i="102"/>
  <c r="C164" i="102"/>
  <c r="C163" i="102"/>
  <c r="C162" i="102"/>
  <c r="C161" i="102"/>
  <c r="E159" i="102"/>
  <c r="D159" i="102"/>
  <c r="C159" i="102"/>
  <c r="C197" i="103"/>
  <c r="C196" i="103"/>
  <c r="C195" i="103"/>
  <c r="C194" i="103"/>
  <c r="C193" i="103"/>
  <c r="C191" i="103"/>
  <c r="C189" i="103"/>
  <c r="C188" i="103"/>
  <c r="C187" i="103"/>
  <c r="C186" i="103"/>
  <c r="C185" i="103"/>
  <c r="K177" i="103"/>
  <c r="J177" i="103"/>
  <c r="K175" i="103"/>
  <c r="J175" i="103"/>
  <c r="K173" i="103"/>
  <c r="J173" i="103"/>
  <c r="K172" i="103"/>
  <c r="J172" i="103"/>
  <c r="K171" i="103"/>
  <c r="J171" i="103"/>
  <c r="K170" i="103"/>
  <c r="J170" i="103"/>
  <c r="K169" i="103"/>
  <c r="J169" i="103"/>
  <c r="K159" i="103"/>
  <c r="J159" i="103"/>
  <c r="E181" i="103"/>
  <c r="D181" i="103"/>
  <c r="C181" i="103"/>
  <c r="E180" i="103"/>
  <c r="D180" i="103"/>
  <c r="C180" i="103"/>
  <c r="E179" i="103"/>
  <c r="D179" i="103"/>
  <c r="C179" i="103"/>
  <c r="E178" i="103"/>
  <c r="D178" i="103"/>
  <c r="C178" i="103"/>
  <c r="E177" i="103"/>
  <c r="D177" i="103"/>
  <c r="C177" i="103"/>
  <c r="E175" i="103"/>
  <c r="D175" i="103"/>
  <c r="C175" i="103"/>
  <c r="E173" i="103"/>
  <c r="D173" i="103"/>
  <c r="C173" i="103"/>
  <c r="E172" i="103"/>
  <c r="D172" i="103"/>
  <c r="C172" i="103"/>
  <c r="E171" i="103"/>
  <c r="D171" i="103"/>
  <c r="C171" i="103"/>
  <c r="E170" i="103"/>
  <c r="D170" i="103"/>
  <c r="C170" i="103"/>
  <c r="E169" i="103"/>
  <c r="D169" i="103"/>
  <c r="C169" i="103"/>
  <c r="E167" i="103"/>
  <c r="D167" i="103"/>
  <c r="C167" i="103"/>
  <c r="C165" i="103"/>
  <c r="C164" i="103"/>
  <c r="C163" i="103"/>
  <c r="C162" i="103"/>
  <c r="C161" i="103"/>
  <c r="E159" i="103"/>
  <c r="D159" i="103"/>
  <c r="C159" i="103"/>
  <c r="C197" i="104"/>
  <c r="C196" i="104"/>
  <c r="C195" i="104"/>
  <c r="C194" i="104"/>
  <c r="C193" i="104"/>
  <c r="C191" i="104"/>
  <c r="C189" i="104"/>
  <c r="C188" i="104"/>
  <c r="C187" i="104"/>
  <c r="C186" i="104"/>
  <c r="C185" i="104"/>
  <c r="K177" i="104"/>
  <c r="J177" i="104"/>
  <c r="K175" i="104"/>
  <c r="J175" i="104"/>
  <c r="K173" i="104"/>
  <c r="J173" i="104"/>
  <c r="K172" i="104"/>
  <c r="J172" i="104"/>
  <c r="K171" i="104"/>
  <c r="J171" i="104"/>
  <c r="K170" i="104"/>
  <c r="J170" i="104"/>
  <c r="K169" i="104"/>
  <c r="J169" i="104"/>
  <c r="K159" i="104"/>
  <c r="J159" i="104"/>
  <c r="C181" i="104"/>
  <c r="C180" i="104"/>
  <c r="C179" i="104"/>
  <c r="C178" i="104"/>
  <c r="E177" i="104"/>
  <c r="D177" i="104"/>
  <c r="C177" i="104"/>
  <c r="E175" i="104"/>
  <c r="D175" i="104"/>
  <c r="C175" i="104"/>
  <c r="E173" i="104"/>
  <c r="D173" i="104"/>
  <c r="C173" i="104"/>
  <c r="E172" i="104"/>
  <c r="D172" i="104"/>
  <c r="C172" i="104"/>
  <c r="E171" i="104"/>
  <c r="D171" i="104"/>
  <c r="C171" i="104"/>
  <c r="E170" i="104"/>
  <c r="D170" i="104"/>
  <c r="C170" i="104"/>
  <c r="E169" i="104"/>
  <c r="D169" i="104"/>
  <c r="C169" i="104"/>
  <c r="E167" i="104"/>
  <c r="D167" i="104"/>
  <c r="C167" i="104"/>
  <c r="C165" i="104"/>
  <c r="C164" i="104"/>
  <c r="C163" i="104"/>
  <c r="C162" i="104"/>
  <c r="C161" i="104"/>
  <c r="E159" i="104"/>
  <c r="D159" i="104"/>
  <c r="C159" i="104"/>
  <c r="C197" i="105"/>
  <c r="C196" i="105"/>
  <c r="C195" i="105"/>
  <c r="C194" i="105"/>
  <c r="C193" i="105"/>
  <c r="C191" i="105"/>
  <c r="C189" i="105"/>
  <c r="C188" i="105"/>
  <c r="C187" i="105"/>
  <c r="C186" i="105"/>
  <c r="C185" i="105"/>
  <c r="K177" i="105"/>
  <c r="J177" i="105"/>
  <c r="K175" i="105"/>
  <c r="J175" i="105"/>
  <c r="K173" i="105"/>
  <c r="J173" i="105"/>
  <c r="K172" i="105"/>
  <c r="J172" i="105"/>
  <c r="K171" i="105"/>
  <c r="J171" i="105"/>
  <c r="K170" i="105"/>
  <c r="J170" i="105"/>
  <c r="K169" i="105"/>
  <c r="J169" i="105"/>
  <c r="K159" i="105"/>
  <c r="J159" i="105"/>
  <c r="C181" i="105"/>
  <c r="C180" i="105"/>
  <c r="C179" i="105"/>
  <c r="C178" i="105"/>
  <c r="E177" i="105"/>
  <c r="D177" i="105"/>
  <c r="C177" i="105"/>
  <c r="E175" i="105"/>
  <c r="D175" i="105"/>
  <c r="C175" i="105"/>
  <c r="E173" i="105"/>
  <c r="D173" i="105"/>
  <c r="C173" i="105"/>
  <c r="E172" i="105"/>
  <c r="D172" i="105"/>
  <c r="C172" i="105"/>
  <c r="E171" i="105"/>
  <c r="D171" i="105"/>
  <c r="C171" i="105"/>
  <c r="E170" i="105"/>
  <c r="D170" i="105"/>
  <c r="C170" i="105"/>
  <c r="E169" i="105"/>
  <c r="D169" i="105"/>
  <c r="C169" i="105"/>
  <c r="E167" i="105"/>
  <c r="D167" i="105"/>
  <c r="C167" i="105"/>
  <c r="C165" i="105"/>
  <c r="C164" i="105"/>
  <c r="C163" i="105"/>
  <c r="C162" i="105"/>
  <c r="C161" i="105"/>
  <c r="E159" i="105"/>
  <c r="D159" i="105"/>
  <c r="C159" i="105"/>
  <c r="C197" i="106"/>
  <c r="C196" i="106"/>
  <c r="C195" i="106"/>
  <c r="C194" i="106"/>
  <c r="C193" i="106"/>
  <c r="C191" i="106"/>
  <c r="C189" i="106"/>
  <c r="C188" i="106"/>
  <c r="C187" i="106"/>
  <c r="C186" i="106"/>
  <c r="C185" i="106"/>
  <c r="K177" i="106"/>
  <c r="J177" i="106"/>
  <c r="K175" i="106"/>
  <c r="J175" i="106"/>
  <c r="K173" i="106"/>
  <c r="J173" i="106"/>
  <c r="K172" i="106"/>
  <c r="J172" i="106"/>
  <c r="K171" i="106"/>
  <c r="J171" i="106"/>
  <c r="K170" i="106"/>
  <c r="J170" i="106"/>
  <c r="K169" i="106"/>
  <c r="J169" i="106"/>
  <c r="K159" i="106"/>
  <c r="J159" i="106"/>
  <c r="C181" i="106"/>
  <c r="C180" i="106"/>
  <c r="C179" i="106"/>
  <c r="C178" i="106"/>
  <c r="E177" i="106"/>
  <c r="D177" i="106"/>
  <c r="C177" i="106"/>
  <c r="E175" i="106"/>
  <c r="D175" i="106"/>
  <c r="C175" i="106"/>
  <c r="E173" i="106"/>
  <c r="D173" i="106"/>
  <c r="C173" i="106"/>
  <c r="E172" i="106"/>
  <c r="D172" i="106"/>
  <c r="C172" i="106"/>
  <c r="E171" i="106"/>
  <c r="D171" i="106"/>
  <c r="C171" i="106"/>
  <c r="E170" i="106"/>
  <c r="D170" i="106"/>
  <c r="C170" i="106"/>
  <c r="E169" i="106"/>
  <c r="D169" i="106"/>
  <c r="C169" i="106"/>
  <c r="C167" i="106"/>
  <c r="C165" i="106"/>
  <c r="C164" i="106"/>
  <c r="C163" i="106"/>
  <c r="C162" i="106"/>
  <c r="C161" i="106"/>
  <c r="E159" i="106"/>
  <c r="D159" i="106"/>
  <c r="C159" i="106"/>
  <c r="C197" i="107"/>
  <c r="C196" i="107"/>
  <c r="C195" i="107"/>
  <c r="C194" i="107"/>
  <c r="C193" i="107"/>
  <c r="C191" i="107"/>
  <c r="C189" i="107"/>
  <c r="C188" i="107"/>
  <c r="C187" i="107"/>
  <c r="C186" i="107"/>
  <c r="C185" i="107"/>
  <c r="K177" i="107"/>
  <c r="J177" i="107"/>
  <c r="K175" i="107"/>
  <c r="J175" i="107"/>
  <c r="K173" i="107"/>
  <c r="J173" i="107"/>
  <c r="K172" i="107"/>
  <c r="J172" i="107"/>
  <c r="K171" i="107"/>
  <c r="J171" i="107"/>
  <c r="K170" i="107"/>
  <c r="J170" i="107"/>
  <c r="K169" i="107"/>
  <c r="J169" i="107"/>
  <c r="K159" i="107"/>
  <c r="J159" i="107"/>
  <c r="C181" i="107"/>
  <c r="C180" i="107"/>
  <c r="C179" i="107"/>
  <c r="C178" i="107"/>
  <c r="E177" i="107"/>
  <c r="D177" i="107"/>
  <c r="C177" i="107"/>
  <c r="E175" i="107"/>
  <c r="D175" i="107"/>
  <c r="C175" i="107"/>
  <c r="E173" i="107"/>
  <c r="D173" i="107"/>
  <c r="C173" i="107"/>
  <c r="E172" i="107"/>
  <c r="D172" i="107"/>
  <c r="C172" i="107"/>
  <c r="E171" i="107"/>
  <c r="D171" i="107"/>
  <c r="C171" i="107"/>
  <c r="E170" i="107"/>
  <c r="D170" i="107"/>
  <c r="C170" i="107"/>
  <c r="E169" i="107"/>
  <c r="D169" i="107"/>
  <c r="C169" i="107"/>
  <c r="C167" i="107"/>
  <c r="C165" i="107"/>
  <c r="C164" i="107"/>
  <c r="C163" i="107"/>
  <c r="C162" i="107"/>
  <c r="C161" i="107"/>
  <c r="E159" i="107"/>
  <c r="D159" i="107"/>
  <c r="C159" i="107"/>
  <c r="C197" i="108"/>
  <c r="C196" i="108"/>
  <c r="C195" i="108"/>
  <c r="C194" i="108"/>
  <c r="C193" i="108"/>
  <c r="C191" i="108"/>
  <c r="C189" i="108"/>
  <c r="C188" i="108"/>
  <c r="C187" i="108"/>
  <c r="C186" i="108"/>
  <c r="C185" i="108"/>
  <c r="K177" i="108"/>
  <c r="J177" i="108"/>
  <c r="K175" i="108"/>
  <c r="J175" i="108"/>
  <c r="K173" i="108"/>
  <c r="J173" i="108"/>
  <c r="K172" i="108"/>
  <c r="J172" i="108"/>
  <c r="K171" i="108"/>
  <c r="J171" i="108"/>
  <c r="K170" i="108"/>
  <c r="J170" i="108"/>
  <c r="K169" i="108"/>
  <c r="J169" i="108"/>
  <c r="K159" i="108"/>
  <c r="J159" i="108"/>
  <c r="C181" i="108"/>
  <c r="C180" i="108"/>
  <c r="C179" i="108"/>
  <c r="C178" i="108"/>
  <c r="E177" i="108"/>
  <c r="D177" i="108"/>
  <c r="C177" i="108"/>
  <c r="E175" i="108"/>
  <c r="D175" i="108"/>
  <c r="C175" i="108"/>
  <c r="E173" i="108"/>
  <c r="D173" i="108"/>
  <c r="C173" i="108"/>
  <c r="E172" i="108"/>
  <c r="D172" i="108"/>
  <c r="C172" i="108"/>
  <c r="E171" i="108"/>
  <c r="D171" i="108"/>
  <c r="C171" i="108"/>
  <c r="E170" i="108"/>
  <c r="D170" i="108"/>
  <c r="C170" i="108"/>
  <c r="E169" i="108"/>
  <c r="D169" i="108"/>
  <c r="C169" i="108"/>
  <c r="C167" i="108"/>
  <c r="C165" i="108"/>
  <c r="C164" i="108"/>
  <c r="C163" i="108"/>
  <c r="C162" i="108"/>
  <c r="C161" i="108"/>
  <c r="E159" i="108"/>
  <c r="D159" i="108"/>
  <c r="C159" i="108"/>
  <c r="C197" i="109"/>
  <c r="C196" i="109"/>
  <c r="C195" i="109"/>
  <c r="C194" i="109"/>
  <c r="C193" i="109"/>
  <c r="C191" i="109"/>
  <c r="C189" i="109"/>
  <c r="C188" i="109"/>
  <c r="C187" i="109"/>
  <c r="C186" i="109"/>
  <c r="C185" i="109"/>
  <c r="K177" i="109"/>
  <c r="J177" i="109"/>
  <c r="K175" i="109"/>
  <c r="J175" i="109"/>
  <c r="K173" i="109"/>
  <c r="J173" i="109"/>
  <c r="K172" i="109"/>
  <c r="J172" i="109"/>
  <c r="K171" i="109"/>
  <c r="J171" i="109"/>
  <c r="K170" i="109"/>
  <c r="J170" i="109"/>
  <c r="K169" i="109"/>
  <c r="J169" i="109"/>
  <c r="K159" i="109"/>
  <c r="J159" i="109"/>
  <c r="C181" i="109"/>
  <c r="C180" i="109"/>
  <c r="C179" i="109"/>
  <c r="C178" i="109"/>
  <c r="E177" i="109"/>
  <c r="D177" i="109"/>
  <c r="C177" i="109"/>
  <c r="E175" i="109"/>
  <c r="D175" i="109"/>
  <c r="C175" i="109"/>
  <c r="E173" i="109"/>
  <c r="D173" i="109"/>
  <c r="C173" i="109"/>
  <c r="E172" i="109"/>
  <c r="D172" i="109"/>
  <c r="C172" i="109"/>
  <c r="E171" i="109"/>
  <c r="D171" i="109"/>
  <c r="C171" i="109"/>
  <c r="E170" i="109"/>
  <c r="D170" i="109"/>
  <c r="C170" i="109"/>
  <c r="E169" i="109"/>
  <c r="D169" i="109"/>
  <c r="C169" i="109"/>
  <c r="C167" i="109"/>
  <c r="C165" i="109"/>
  <c r="C164" i="109"/>
  <c r="C163" i="109"/>
  <c r="C162" i="109"/>
  <c r="C161" i="109"/>
  <c r="E159" i="109"/>
  <c r="D159" i="109"/>
  <c r="C159" i="109"/>
  <c r="C197" i="110"/>
  <c r="C196" i="110"/>
  <c r="C195" i="110"/>
  <c r="C194" i="110"/>
  <c r="C193" i="110"/>
  <c r="C191" i="110"/>
  <c r="C189" i="110"/>
  <c r="C188" i="110"/>
  <c r="C187" i="110"/>
  <c r="C186" i="110"/>
  <c r="C185" i="110"/>
  <c r="K177" i="110"/>
  <c r="J177" i="110"/>
  <c r="K175" i="110"/>
  <c r="J175" i="110"/>
  <c r="K173" i="110"/>
  <c r="J173" i="110"/>
  <c r="K172" i="110"/>
  <c r="J172" i="110"/>
  <c r="K171" i="110"/>
  <c r="J171" i="110"/>
  <c r="K170" i="110"/>
  <c r="J170" i="110"/>
  <c r="K169" i="110"/>
  <c r="J169" i="110"/>
  <c r="K159" i="110"/>
  <c r="J159" i="110"/>
  <c r="C181" i="110"/>
  <c r="C180" i="110"/>
  <c r="C179" i="110"/>
  <c r="C178" i="110"/>
  <c r="E177" i="110"/>
  <c r="D177" i="110"/>
  <c r="C177" i="110"/>
  <c r="E175" i="110"/>
  <c r="D175" i="110"/>
  <c r="C175" i="110"/>
  <c r="E173" i="110"/>
  <c r="D173" i="110"/>
  <c r="C173" i="110"/>
  <c r="E172" i="110"/>
  <c r="D172" i="110"/>
  <c r="C172" i="110"/>
  <c r="E171" i="110"/>
  <c r="D171" i="110"/>
  <c r="C171" i="110"/>
  <c r="E170" i="110"/>
  <c r="D170" i="110"/>
  <c r="C170" i="110"/>
  <c r="E169" i="110"/>
  <c r="D169" i="110"/>
  <c r="C169" i="110"/>
  <c r="C167" i="110"/>
  <c r="C165" i="110"/>
  <c r="C164" i="110"/>
  <c r="C163" i="110"/>
  <c r="C162" i="110"/>
  <c r="C161" i="110"/>
  <c r="E159" i="110"/>
  <c r="D159" i="110"/>
  <c r="C159" i="110"/>
  <c r="C197" i="111"/>
  <c r="C196" i="111"/>
  <c r="C195" i="111"/>
  <c r="C194" i="111"/>
  <c r="C193" i="111"/>
  <c r="C191" i="111"/>
  <c r="C189" i="111"/>
  <c r="C188" i="111"/>
  <c r="C187" i="111"/>
  <c r="C186" i="111"/>
  <c r="C185" i="111"/>
  <c r="K177" i="111"/>
  <c r="J177" i="111"/>
  <c r="K175" i="111"/>
  <c r="J175" i="111"/>
  <c r="K173" i="111"/>
  <c r="J173" i="111"/>
  <c r="K172" i="111"/>
  <c r="J172" i="111"/>
  <c r="K171" i="111"/>
  <c r="J171" i="111"/>
  <c r="K170" i="111"/>
  <c r="J170" i="111"/>
  <c r="K169" i="111"/>
  <c r="J169" i="111"/>
  <c r="K159" i="111"/>
  <c r="J159" i="111"/>
  <c r="C181" i="111"/>
  <c r="C180" i="111"/>
  <c r="C179" i="111"/>
  <c r="C178" i="111"/>
  <c r="E177" i="111"/>
  <c r="D177" i="111"/>
  <c r="C177" i="111"/>
  <c r="E175" i="111"/>
  <c r="D175" i="111"/>
  <c r="C175" i="111"/>
  <c r="E173" i="111"/>
  <c r="D173" i="111"/>
  <c r="C173" i="111"/>
  <c r="E172" i="111"/>
  <c r="D172" i="111"/>
  <c r="C172" i="111"/>
  <c r="E171" i="111"/>
  <c r="D171" i="111"/>
  <c r="C171" i="111"/>
  <c r="E170" i="111"/>
  <c r="D170" i="111"/>
  <c r="C170" i="111"/>
  <c r="E169" i="111"/>
  <c r="D169" i="111"/>
  <c r="C169" i="111"/>
  <c r="C167" i="111"/>
  <c r="C165" i="111"/>
  <c r="C164" i="111"/>
  <c r="C163" i="111"/>
  <c r="C162" i="111"/>
  <c r="C161" i="111"/>
  <c r="E159" i="111"/>
  <c r="D159" i="111"/>
  <c r="C159" i="111"/>
  <c r="C197" i="112"/>
  <c r="C196" i="112"/>
  <c r="C195" i="112"/>
  <c r="C194" i="112"/>
  <c r="C193" i="112"/>
  <c r="C191" i="112"/>
  <c r="C189" i="112"/>
  <c r="C188" i="112"/>
  <c r="C187" i="112"/>
  <c r="C186" i="112"/>
  <c r="C185" i="112"/>
  <c r="K177" i="112"/>
  <c r="J177" i="112"/>
  <c r="K175" i="112"/>
  <c r="J175" i="112"/>
  <c r="K173" i="112"/>
  <c r="J173" i="112"/>
  <c r="K172" i="112"/>
  <c r="J172" i="112"/>
  <c r="K171" i="112"/>
  <c r="J171" i="112"/>
  <c r="K170" i="112"/>
  <c r="J170" i="112"/>
  <c r="K169" i="112"/>
  <c r="J169" i="112"/>
  <c r="K159" i="112"/>
  <c r="J159" i="112"/>
  <c r="C181" i="112"/>
  <c r="C180" i="112"/>
  <c r="C179" i="112"/>
  <c r="C178" i="112"/>
  <c r="E177" i="112"/>
  <c r="D177" i="112"/>
  <c r="C177" i="112"/>
  <c r="E175" i="112"/>
  <c r="D175" i="112"/>
  <c r="C175" i="112"/>
  <c r="E173" i="112"/>
  <c r="D173" i="112"/>
  <c r="C173" i="112"/>
  <c r="E172" i="112"/>
  <c r="D172" i="112"/>
  <c r="C172" i="112"/>
  <c r="E171" i="112"/>
  <c r="D171" i="112"/>
  <c r="C171" i="112"/>
  <c r="E170" i="112"/>
  <c r="D170" i="112"/>
  <c r="C170" i="112"/>
  <c r="E169" i="112"/>
  <c r="D169" i="112"/>
  <c r="C169" i="112"/>
  <c r="C167" i="112"/>
  <c r="C165" i="112"/>
  <c r="C164" i="112"/>
  <c r="C163" i="112"/>
  <c r="C162" i="112"/>
  <c r="C161" i="112"/>
  <c r="E159" i="112"/>
  <c r="D159" i="112"/>
  <c r="C159" i="112"/>
  <c r="C197" i="113"/>
  <c r="C196" i="113"/>
  <c r="C195" i="113"/>
  <c r="C194" i="113"/>
  <c r="C193" i="113"/>
  <c r="C191" i="113"/>
  <c r="C189" i="113"/>
  <c r="C188" i="113"/>
  <c r="C187" i="113"/>
  <c r="C186" i="113"/>
  <c r="C185" i="113"/>
  <c r="K177" i="113"/>
  <c r="J177" i="113"/>
  <c r="K175" i="113"/>
  <c r="J175" i="113"/>
  <c r="K173" i="113"/>
  <c r="J173" i="113"/>
  <c r="K172" i="113"/>
  <c r="J172" i="113"/>
  <c r="K171" i="113"/>
  <c r="J171" i="113"/>
  <c r="K170" i="113"/>
  <c r="J170" i="113"/>
  <c r="K169" i="113"/>
  <c r="J169" i="113"/>
  <c r="K159" i="113"/>
  <c r="J159" i="113"/>
  <c r="C181" i="113"/>
  <c r="C180" i="113"/>
  <c r="C179" i="113"/>
  <c r="C178" i="113"/>
  <c r="E177" i="113"/>
  <c r="D177" i="113"/>
  <c r="C177" i="113"/>
  <c r="E175" i="113"/>
  <c r="D175" i="113"/>
  <c r="C175" i="113"/>
  <c r="E173" i="113"/>
  <c r="D173" i="113"/>
  <c r="C173" i="113"/>
  <c r="E172" i="113"/>
  <c r="D172" i="113"/>
  <c r="C172" i="113"/>
  <c r="E171" i="113"/>
  <c r="D171" i="113"/>
  <c r="C171" i="113"/>
  <c r="E170" i="113"/>
  <c r="D170" i="113"/>
  <c r="C170" i="113"/>
  <c r="E169" i="113"/>
  <c r="D169" i="113"/>
  <c r="C169" i="113"/>
  <c r="C167" i="113"/>
  <c r="C165" i="113"/>
  <c r="C164" i="113"/>
  <c r="C163" i="113"/>
  <c r="C162" i="113"/>
  <c r="C161" i="113"/>
  <c r="E159" i="113"/>
  <c r="D159" i="113"/>
  <c r="C159" i="113"/>
  <c r="C197" i="114"/>
  <c r="C196" i="114"/>
  <c r="C195" i="114"/>
  <c r="C194" i="114"/>
  <c r="C193" i="114"/>
  <c r="C191" i="114"/>
  <c r="C189" i="114"/>
  <c r="C188" i="114"/>
  <c r="C187" i="114"/>
  <c r="C186" i="114"/>
  <c r="C185" i="114"/>
  <c r="K177" i="114"/>
  <c r="J177" i="114"/>
  <c r="K175" i="114"/>
  <c r="J175" i="114"/>
  <c r="K173" i="114"/>
  <c r="J173" i="114"/>
  <c r="K172" i="114"/>
  <c r="J172" i="114"/>
  <c r="K171" i="114"/>
  <c r="J171" i="114"/>
  <c r="K170" i="114"/>
  <c r="J170" i="114"/>
  <c r="K169" i="114"/>
  <c r="J169" i="114"/>
  <c r="K159" i="114"/>
  <c r="J159" i="114"/>
  <c r="C181" i="114"/>
  <c r="C180" i="114"/>
  <c r="C179" i="114"/>
  <c r="C178" i="114"/>
  <c r="E177" i="114"/>
  <c r="D177" i="114"/>
  <c r="C177" i="114"/>
  <c r="E175" i="114"/>
  <c r="D175" i="114"/>
  <c r="C175" i="114"/>
  <c r="E173" i="114"/>
  <c r="D173" i="114"/>
  <c r="C173" i="114"/>
  <c r="E172" i="114"/>
  <c r="D172" i="114"/>
  <c r="C172" i="114"/>
  <c r="E171" i="114"/>
  <c r="D171" i="114"/>
  <c r="C171" i="114"/>
  <c r="E170" i="114"/>
  <c r="D170" i="114"/>
  <c r="C170" i="114"/>
  <c r="E169" i="114"/>
  <c r="D169" i="114"/>
  <c r="C169" i="114"/>
  <c r="C167" i="114"/>
  <c r="C165" i="114"/>
  <c r="C164" i="114"/>
  <c r="C163" i="114"/>
  <c r="C162" i="114"/>
  <c r="C161" i="114"/>
  <c r="E159" i="114"/>
  <c r="D159" i="114"/>
  <c r="C159" i="114"/>
  <c r="C197" i="132"/>
  <c r="C196" i="132"/>
  <c r="C195" i="132"/>
  <c r="C194" i="132"/>
  <c r="C193" i="132"/>
  <c r="C191" i="132"/>
  <c r="C189" i="132"/>
  <c r="C188" i="132"/>
  <c r="C187" i="132"/>
  <c r="C186" i="132"/>
  <c r="C185" i="132"/>
  <c r="K177" i="132"/>
  <c r="J177" i="132"/>
  <c r="K175" i="132"/>
  <c r="J175" i="132"/>
  <c r="K173" i="132"/>
  <c r="J173" i="132"/>
  <c r="K172" i="132"/>
  <c r="J172" i="132"/>
  <c r="K171" i="132"/>
  <c r="J171" i="132"/>
  <c r="K170" i="132"/>
  <c r="J170" i="132"/>
  <c r="K169" i="132"/>
  <c r="J169" i="132"/>
  <c r="K159" i="132"/>
  <c r="J159" i="132"/>
  <c r="C181" i="132"/>
  <c r="C180" i="132"/>
  <c r="C179" i="132"/>
  <c r="C178" i="132"/>
  <c r="E177" i="132"/>
  <c r="D177" i="132"/>
  <c r="C177" i="132"/>
  <c r="E175" i="132"/>
  <c r="D175" i="132"/>
  <c r="C175" i="132"/>
  <c r="E173" i="132"/>
  <c r="D173" i="132"/>
  <c r="C173" i="132"/>
  <c r="E172" i="132"/>
  <c r="D172" i="132"/>
  <c r="C172" i="132"/>
  <c r="E171" i="132"/>
  <c r="D171" i="132"/>
  <c r="C171" i="132"/>
  <c r="E170" i="132"/>
  <c r="D170" i="132"/>
  <c r="C170" i="132"/>
  <c r="E169" i="132"/>
  <c r="D169" i="132"/>
  <c r="C169" i="132"/>
  <c r="C167" i="132"/>
  <c r="C165" i="132"/>
  <c r="C164" i="132"/>
  <c r="C163" i="132"/>
  <c r="C162" i="132"/>
  <c r="C161" i="132"/>
  <c r="E159" i="132"/>
  <c r="D159" i="132"/>
  <c r="C159" i="132"/>
  <c r="K150" i="90"/>
  <c r="J150" i="90"/>
  <c r="K148" i="90"/>
  <c r="J148" i="90"/>
  <c r="K147" i="90"/>
  <c r="J147" i="90"/>
  <c r="D156" i="90"/>
  <c r="E150" i="90"/>
  <c r="D150" i="90"/>
  <c r="E148" i="90"/>
  <c r="D148" i="90"/>
  <c r="E147" i="90"/>
  <c r="D147" i="90"/>
  <c r="E140" i="90"/>
  <c r="K150" i="91"/>
  <c r="J150" i="91"/>
  <c r="K148" i="91"/>
  <c r="J148" i="91"/>
  <c r="K147" i="91"/>
  <c r="J147" i="91"/>
  <c r="D156" i="91"/>
  <c r="E150" i="91"/>
  <c r="D150" i="91"/>
  <c r="E148" i="91"/>
  <c r="D148" i="91"/>
  <c r="E147" i="91"/>
  <c r="D147" i="91"/>
  <c r="E140" i="91"/>
  <c r="K150" i="92"/>
  <c r="J150" i="92"/>
  <c r="K148" i="92"/>
  <c r="J148" i="92"/>
  <c r="K147" i="92"/>
  <c r="J147" i="92"/>
  <c r="D156" i="92"/>
  <c r="E150" i="92"/>
  <c r="D150" i="92"/>
  <c r="E148" i="92"/>
  <c r="D148" i="92"/>
  <c r="E147" i="92"/>
  <c r="D147" i="92"/>
  <c r="E140" i="92"/>
  <c r="K150" i="93"/>
  <c r="J150" i="93"/>
  <c r="K148" i="93"/>
  <c r="J148" i="93"/>
  <c r="K147" i="93"/>
  <c r="J147" i="93"/>
  <c r="D156" i="93"/>
  <c r="E150" i="93"/>
  <c r="D150" i="93"/>
  <c r="E148" i="93"/>
  <c r="D148" i="93"/>
  <c r="E147" i="93"/>
  <c r="D147" i="93"/>
  <c r="E140" i="93"/>
  <c r="K150" i="94"/>
  <c r="J150" i="94"/>
  <c r="K148" i="94"/>
  <c r="J148" i="94"/>
  <c r="K147" i="94"/>
  <c r="J147" i="94"/>
  <c r="D156" i="94"/>
  <c r="E150" i="94"/>
  <c r="D150" i="94"/>
  <c r="E148" i="94"/>
  <c r="D148" i="94"/>
  <c r="E147" i="94"/>
  <c r="D147" i="94"/>
  <c r="E140" i="94"/>
  <c r="L150" i="95"/>
  <c r="K150" i="95"/>
  <c r="J150" i="95"/>
  <c r="L149" i="95"/>
  <c r="L148" i="95"/>
  <c r="K148" i="95"/>
  <c r="J148" i="95"/>
  <c r="L147" i="95"/>
  <c r="K147" i="95"/>
  <c r="J147" i="95"/>
  <c r="L146" i="95"/>
  <c r="D156" i="95"/>
  <c r="E150" i="95"/>
  <c r="D150" i="95"/>
  <c r="E148" i="95"/>
  <c r="D148" i="95"/>
  <c r="E147" i="95"/>
  <c r="D147" i="95"/>
  <c r="E140" i="95"/>
  <c r="L150" i="103"/>
  <c r="L149" i="103"/>
  <c r="L148" i="103"/>
  <c r="L147" i="103"/>
  <c r="L146" i="103"/>
  <c r="L150" i="98"/>
  <c r="L149" i="98"/>
  <c r="L148" i="98"/>
  <c r="L147" i="98"/>
  <c r="L146" i="98"/>
  <c r="L150" i="96"/>
  <c r="K150" i="96"/>
  <c r="J150" i="96"/>
  <c r="L149" i="96"/>
  <c r="L148" i="96"/>
  <c r="K148" i="96"/>
  <c r="J148" i="96"/>
  <c r="L147" i="96"/>
  <c r="K147" i="96"/>
  <c r="J147" i="96"/>
  <c r="L146" i="96"/>
  <c r="C156" i="96"/>
  <c r="E150" i="96"/>
  <c r="D150" i="96"/>
  <c r="E148" i="96"/>
  <c r="D148" i="96"/>
  <c r="E147" i="96"/>
  <c r="D147" i="96"/>
  <c r="E140" i="96"/>
  <c r="L150" i="97"/>
  <c r="K150" i="97"/>
  <c r="J150" i="97"/>
  <c r="L149" i="97"/>
  <c r="L148" i="97"/>
  <c r="K148" i="97"/>
  <c r="J148" i="97"/>
  <c r="L147" i="97"/>
  <c r="K147" i="97"/>
  <c r="J147" i="97"/>
  <c r="L146" i="97"/>
  <c r="C156" i="97"/>
  <c r="E150" i="97"/>
  <c r="D150" i="97"/>
  <c r="E148" i="97"/>
  <c r="D148" i="97"/>
  <c r="E147" i="97"/>
  <c r="D147" i="97"/>
  <c r="E140" i="97"/>
  <c r="K150" i="98"/>
  <c r="J150" i="98"/>
  <c r="K148" i="98"/>
  <c r="J148" i="98"/>
  <c r="K147" i="98"/>
  <c r="J147" i="98"/>
  <c r="C156" i="98"/>
  <c r="E150" i="98"/>
  <c r="D150" i="98"/>
  <c r="E148" i="98"/>
  <c r="D148" i="98"/>
  <c r="E147" i="98"/>
  <c r="D147" i="98"/>
  <c r="E140" i="98"/>
  <c r="L150" i="99"/>
  <c r="K150" i="99"/>
  <c r="J150" i="99"/>
  <c r="L149" i="99"/>
  <c r="L148" i="99"/>
  <c r="K148" i="99"/>
  <c r="J148" i="99"/>
  <c r="L147" i="99"/>
  <c r="K147" i="99"/>
  <c r="J147" i="99"/>
  <c r="L146" i="99"/>
  <c r="C156" i="99"/>
  <c r="E150" i="99"/>
  <c r="D150" i="99"/>
  <c r="E148" i="99"/>
  <c r="D148" i="99"/>
  <c r="E147" i="99"/>
  <c r="D147" i="99"/>
  <c r="E140" i="99"/>
  <c r="L150" i="100"/>
  <c r="K150" i="100"/>
  <c r="J150" i="100"/>
  <c r="L149" i="100"/>
  <c r="L148" i="100"/>
  <c r="K148" i="100"/>
  <c r="J148" i="100"/>
  <c r="L147" i="100"/>
  <c r="K147" i="100"/>
  <c r="J147" i="100"/>
  <c r="L146" i="100"/>
  <c r="C156" i="100"/>
  <c r="E150" i="100"/>
  <c r="D150" i="100"/>
  <c r="E148" i="100"/>
  <c r="D148" i="100"/>
  <c r="E147" i="100"/>
  <c r="D147" i="100"/>
  <c r="E140" i="100"/>
  <c r="L150" i="102"/>
  <c r="K150" i="102"/>
  <c r="J150" i="102"/>
  <c r="L149" i="102"/>
  <c r="L148" i="102"/>
  <c r="K148" i="102"/>
  <c r="J148" i="102"/>
  <c r="L147" i="102"/>
  <c r="K147" i="102"/>
  <c r="J147" i="102"/>
  <c r="L146" i="102"/>
  <c r="C156" i="102"/>
  <c r="E150" i="102"/>
  <c r="D150" i="102"/>
  <c r="E148" i="102"/>
  <c r="D148" i="102"/>
  <c r="E147" i="102"/>
  <c r="D147" i="102"/>
  <c r="E140" i="102"/>
  <c r="K150" i="103"/>
  <c r="J150" i="103"/>
  <c r="K148" i="103"/>
  <c r="J148" i="103"/>
  <c r="K147" i="103"/>
  <c r="J147" i="103"/>
  <c r="C156" i="103"/>
  <c r="E150" i="103"/>
  <c r="D150" i="103"/>
  <c r="E148" i="103"/>
  <c r="D148" i="103"/>
  <c r="E147" i="103"/>
  <c r="D147" i="103"/>
  <c r="E140" i="103"/>
  <c r="L150" i="104"/>
  <c r="K150" i="104"/>
  <c r="J150" i="104"/>
  <c r="L149" i="104"/>
  <c r="L148" i="104"/>
  <c r="K148" i="104"/>
  <c r="J148" i="104"/>
  <c r="L147" i="104"/>
  <c r="K147" i="104"/>
  <c r="J147" i="104"/>
  <c r="L146" i="104"/>
  <c r="C156" i="104"/>
  <c r="E150" i="104"/>
  <c r="D150" i="104"/>
  <c r="E148" i="104"/>
  <c r="D148" i="104"/>
  <c r="E147" i="104"/>
  <c r="D147" i="104"/>
  <c r="E140" i="104"/>
  <c r="L150" i="105"/>
  <c r="K150" i="105"/>
  <c r="J150" i="105"/>
  <c r="L149" i="105"/>
  <c r="L148" i="105"/>
  <c r="K148" i="105"/>
  <c r="J148" i="105"/>
  <c r="L147" i="105"/>
  <c r="K147" i="105"/>
  <c r="J147" i="105"/>
  <c r="L146" i="105"/>
  <c r="C156" i="105"/>
  <c r="E150" i="105"/>
  <c r="D150" i="105"/>
  <c r="E148" i="105"/>
  <c r="D148" i="105"/>
  <c r="E147" i="105"/>
  <c r="D147" i="105"/>
  <c r="E140" i="105"/>
  <c r="K150" i="106"/>
  <c r="J150" i="106"/>
  <c r="K148" i="106"/>
  <c r="J148" i="106"/>
  <c r="K147" i="106"/>
  <c r="J147" i="106"/>
  <c r="C156" i="106"/>
  <c r="E150" i="106"/>
  <c r="D150" i="106"/>
  <c r="E148" i="106"/>
  <c r="D148" i="106"/>
  <c r="E147" i="106"/>
  <c r="D147" i="106"/>
  <c r="E140" i="106"/>
  <c r="K150" i="107"/>
  <c r="J150" i="107"/>
  <c r="K148" i="107"/>
  <c r="J148" i="107"/>
  <c r="K147" i="107"/>
  <c r="J147" i="107"/>
  <c r="C156" i="107"/>
  <c r="E150" i="107"/>
  <c r="D150" i="107"/>
  <c r="E148" i="107"/>
  <c r="D148" i="107"/>
  <c r="E147" i="107"/>
  <c r="D147" i="107"/>
  <c r="E140" i="107"/>
  <c r="K150" i="108"/>
  <c r="J150" i="108"/>
  <c r="K148" i="108"/>
  <c r="J148" i="108"/>
  <c r="K147" i="108"/>
  <c r="J147" i="108"/>
  <c r="C156" i="108"/>
  <c r="E150" i="108"/>
  <c r="D150" i="108"/>
  <c r="E148" i="108"/>
  <c r="D148" i="108"/>
  <c r="E147" i="108"/>
  <c r="D147" i="108"/>
  <c r="E140" i="108"/>
  <c r="K150" i="109"/>
  <c r="J150" i="109"/>
  <c r="K148" i="109"/>
  <c r="J148" i="109"/>
  <c r="K147" i="109"/>
  <c r="J147" i="109"/>
  <c r="C156" i="109"/>
  <c r="E150" i="109"/>
  <c r="D150" i="109"/>
  <c r="E148" i="109"/>
  <c r="D148" i="109"/>
  <c r="E147" i="109"/>
  <c r="D147" i="109"/>
  <c r="E140" i="109"/>
  <c r="K150" i="110"/>
  <c r="J150" i="110"/>
  <c r="K148" i="110"/>
  <c r="J148" i="110"/>
  <c r="K147" i="110"/>
  <c r="J147" i="110"/>
  <c r="C156" i="110"/>
  <c r="E150" i="110"/>
  <c r="D150" i="110"/>
  <c r="E148" i="110"/>
  <c r="D148" i="110"/>
  <c r="E147" i="110"/>
  <c r="D147" i="110"/>
  <c r="E140" i="110"/>
  <c r="K150" i="111"/>
  <c r="J150" i="111"/>
  <c r="K148" i="111"/>
  <c r="J148" i="111"/>
  <c r="K147" i="111"/>
  <c r="J147" i="111"/>
  <c r="C156" i="111"/>
  <c r="E150" i="111"/>
  <c r="D150" i="111"/>
  <c r="E148" i="111"/>
  <c r="D148" i="111"/>
  <c r="E147" i="111"/>
  <c r="D147" i="111"/>
  <c r="E140" i="111"/>
  <c r="K150" i="112"/>
  <c r="J150" i="112"/>
  <c r="K148" i="112"/>
  <c r="J148" i="112"/>
  <c r="K147" i="112"/>
  <c r="J147" i="112"/>
  <c r="C156" i="112"/>
  <c r="E150" i="112"/>
  <c r="D150" i="112"/>
  <c r="E148" i="112"/>
  <c r="D148" i="112"/>
  <c r="E147" i="112"/>
  <c r="D147" i="112"/>
  <c r="E140" i="112"/>
  <c r="K150" i="113"/>
  <c r="J150" i="113"/>
  <c r="K148" i="113"/>
  <c r="J148" i="113"/>
  <c r="K147" i="113"/>
  <c r="J147" i="113"/>
  <c r="C156" i="113"/>
  <c r="E150" i="113"/>
  <c r="D150" i="113"/>
  <c r="E148" i="113"/>
  <c r="D148" i="113"/>
  <c r="E147" i="113"/>
  <c r="D147" i="113"/>
  <c r="E140" i="113"/>
  <c r="K150" i="114"/>
  <c r="J150" i="114"/>
  <c r="K148" i="114"/>
  <c r="J148" i="114"/>
  <c r="K147" i="114"/>
  <c r="J147" i="114"/>
  <c r="C156" i="114"/>
  <c r="E150" i="114"/>
  <c r="D150" i="114"/>
  <c r="E148" i="114"/>
  <c r="D148" i="114"/>
  <c r="E147" i="114"/>
  <c r="D147" i="114"/>
  <c r="E140" i="114"/>
  <c r="K150" i="132"/>
  <c r="J150" i="132"/>
  <c r="K148" i="132"/>
  <c r="J148" i="132"/>
  <c r="K147" i="132"/>
  <c r="J147" i="132"/>
  <c r="C156" i="132"/>
  <c r="E150" i="132"/>
  <c r="D150" i="132"/>
  <c r="E148" i="132"/>
  <c r="D148" i="132"/>
  <c r="E147" i="132"/>
  <c r="D147" i="132"/>
  <c r="E140" i="132"/>
  <c r="C73" i="21"/>
  <c r="C48" i="21"/>
  <c r="C73" i="87"/>
  <c r="C48" i="87"/>
  <c r="C73" i="88"/>
  <c r="C48" i="88"/>
  <c r="C73" i="89"/>
  <c r="C48" i="89"/>
  <c r="C73" i="90"/>
  <c r="C48" i="90"/>
  <c r="C73" i="91"/>
  <c r="C48" i="91"/>
  <c r="C73" i="92"/>
  <c r="C48" i="92"/>
  <c r="C73" i="93"/>
  <c r="C48" i="93"/>
  <c r="C73" i="94"/>
  <c r="C48" i="94"/>
  <c r="C73" i="95"/>
  <c r="C48" i="95"/>
  <c r="C48" i="96"/>
  <c r="C48" i="97"/>
  <c r="C48" i="98"/>
  <c r="F88" i="108"/>
  <c r="F87" i="108"/>
  <c r="F86" i="108"/>
  <c r="F85" i="108"/>
  <c r="F84" i="108"/>
  <c r="F83" i="108"/>
  <c r="F88" i="109"/>
  <c r="F87" i="109"/>
  <c r="F86" i="109"/>
  <c r="F85" i="109"/>
  <c r="F84" i="109"/>
  <c r="F83" i="109"/>
  <c r="F88" i="110"/>
  <c r="F87" i="110"/>
  <c r="F86" i="110"/>
  <c r="F85" i="110"/>
  <c r="F84" i="110"/>
  <c r="F83" i="110"/>
  <c r="F88" i="111"/>
  <c r="F87" i="111"/>
  <c r="F86" i="111"/>
  <c r="F85" i="111"/>
  <c r="F84" i="111"/>
  <c r="F83" i="111"/>
  <c r="F88" i="112"/>
  <c r="F87" i="112"/>
  <c r="F86" i="112"/>
  <c r="F85" i="112"/>
  <c r="F84" i="112"/>
  <c r="F83" i="112"/>
  <c r="F88" i="113"/>
  <c r="F87" i="113"/>
  <c r="F86" i="113"/>
  <c r="F85" i="113"/>
  <c r="F84" i="113"/>
  <c r="F83" i="113"/>
  <c r="F88" i="114"/>
  <c r="F87" i="114"/>
  <c r="F86" i="114"/>
  <c r="F85" i="114"/>
  <c r="F84" i="114"/>
  <c r="F83" i="114"/>
  <c r="F88" i="132"/>
  <c r="F87" i="132"/>
  <c r="F86" i="132"/>
  <c r="F85" i="132"/>
  <c r="F84" i="132"/>
  <c r="F83" i="132"/>
  <c r="C230" i="21"/>
  <c r="C229" i="21"/>
  <c r="C228" i="21"/>
  <c r="E227" i="21"/>
  <c r="D227" i="21"/>
  <c r="C227" i="21"/>
  <c r="E31" i="21"/>
  <c r="D31" i="21"/>
  <c r="C31" i="21"/>
  <c r="E30" i="21"/>
  <c r="D30" i="21"/>
  <c r="C30" i="21"/>
  <c r="E29" i="21"/>
  <c r="D29" i="21"/>
  <c r="C29" i="21"/>
  <c r="E28" i="21"/>
  <c r="D28" i="21"/>
  <c r="C28" i="21"/>
  <c r="E27" i="21"/>
  <c r="D27" i="21"/>
  <c r="C27" i="21"/>
  <c r="E26" i="21"/>
  <c r="D26" i="21"/>
  <c r="C26" i="21"/>
  <c r="E25" i="21"/>
  <c r="D25" i="21"/>
  <c r="C25" i="21"/>
  <c r="E24" i="21"/>
  <c r="D24" i="21"/>
  <c r="C24" i="21"/>
  <c r="E23" i="21"/>
  <c r="D23" i="21"/>
  <c r="C23" i="21"/>
  <c r="E22" i="21"/>
  <c r="D22" i="21"/>
  <c r="C22" i="21"/>
  <c r="E21" i="21"/>
  <c r="D21" i="21"/>
  <c r="C21" i="21"/>
  <c r="E20" i="21"/>
  <c r="D20" i="21"/>
  <c r="C20" i="21"/>
  <c r="E19" i="21"/>
  <c r="D19" i="21"/>
  <c r="C19" i="21"/>
  <c r="E18" i="21"/>
  <c r="D18" i="21"/>
  <c r="C18" i="21"/>
  <c r="E17" i="21"/>
  <c r="D17" i="21"/>
  <c r="C17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C230" i="87"/>
  <c r="C229" i="87"/>
  <c r="C228" i="87"/>
  <c r="E227" i="87"/>
  <c r="D227" i="87"/>
  <c r="C227" i="87"/>
  <c r="E31" i="87"/>
  <c r="D31" i="87"/>
  <c r="C31" i="87"/>
  <c r="E30" i="87"/>
  <c r="D30" i="87"/>
  <c r="C30" i="87"/>
  <c r="E29" i="87"/>
  <c r="D29" i="87"/>
  <c r="C29" i="87"/>
  <c r="E28" i="87"/>
  <c r="D28" i="87"/>
  <c r="C28" i="87"/>
  <c r="E27" i="87"/>
  <c r="D27" i="87"/>
  <c r="C27" i="87"/>
  <c r="E26" i="87"/>
  <c r="D26" i="87"/>
  <c r="C26" i="87"/>
  <c r="E25" i="87"/>
  <c r="D25" i="87"/>
  <c r="C25" i="87"/>
  <c r="E24" i="87"/>
  <c r="D24" i="87"/>
  <c r="C24" i="87"/>
  <c r="E23" i="87"/>
  <c r="D23" i="87"/>
  <c r="C23" i="87"/>
  <c r="E22" i="87"/>
  <c r="D22" i="87"/>
  <c r="C22" i="87"/>
  <c r="E21" i="87"/>
  <c r="D21" i="87"/>
  <c r="C21" i="87"/>
  <c r="E20" i="87"/>
  <c r="D20" i="87"/>
  <c r="C20" i="87"/>
  <c r="E19" i="87"/>
  <c r="D19" i="87"/>
  <c r="C19" i="87"/>
  <c r="E18" i="87"/>
  <c r="D18" i="87"/>
  <c r="C18" i="87"/>
  <c r="E17" i="87"/>
  <c r="D17" i="87"/>
  <c r="C17" i="87"/>
  <c r="E16" i="87"/>
  <c r="D16" i="87"/>
  <c r="C16" i="87"/>
  <c r="E15" i="87"/>
  <c r="D15" i="87"/>
  <c r="C15" i="87"/>
  <c r="E14" i="87"/>
  <c r="D14" i="87"/>
  <c r="C14" i="87"/>
  <c r="E13" i="87"/>
  <c r="D13" i="87"/>
  <c r="C13" i="87"/>
  <c r="E12" i="87"/>
  <c r="D12" i="87"/>
  <c r="C12" i="87"/>
  <c r="E11" i="87"/>
  <c r="D11" i="87"/>
  <c r="C11" i="87"/>
  <c r="E10" i="87"/>
  <c r="D10" i="87"/>
  <c r="C10" i="87"/>
  <c r="E9" i="87"/>
  <c r="D9" i="87"/>
  <c r="C9" i="87"/>
  <c r="E8" i="87"/>
  <c r="D8" i="87"/>
  <c r="C8" i="87"/>
  <c r="E7" i="87"/>
  <c r="D7" i="87"/>
  <c r="C7" i="87"/>
  <c r="C230" i="88"/>
  <c r="C229" i="88"/>
  <c r="C228" i="88"/>
  <c r="E227" i="88"/>
  <c r="D227" i="88"/>
  <c r="C227" i="88"/>
  <c r="E31" i="88"/>
  <c r="D31" i="88"/>
  <c r="C31" i="88"/>
  <c r="E30" i="88"/>
  <c r="D30" i="88"/>
  <c r="C30" i="88"/>
  <c r="E29" i="88"/>
  <c r="D29" i="88"/>
  <c r="C29" i="88"/>
  <c r="E28" i="88"/>
  <c r="D28" i="88"/>
  <c r="C28" i="88"/>
  <c r="E27" i="88"/>
  <c r="D27" i="88"/>
  <c r="C27" i="88"/>
  <c r="E26" i="88"/>
  <c r="D26" i="88"/>
  <c r="C26" i="88"/>
  <c r="E25" i="88"/>
  <c r="D25" i="88"/>
  <c r="C25" i="88"/>
  <c r="E24" i="88"/>
  <c r="D24" i="88"/>
  <c r="C24" i="88"/>
  <c r="E23" i="88"/>
  <c r="D23" i="88"/>
  <c r="C23" i="88"/>
  <c r="E22" i="88"/>
  <c r="D22" i="88"/>
  <c r="C22" i="88"/>
  <c r="E21" i="88"/>
  <c r="D21" i="88"/>
  <c r="C21" i="88"/>
  <c r="E20" i="88"/>
  <c r="D20" i="88"/>
  <c r="C20" i="88"/>
  <c r="E19" i="88"/>
  <c r="D19" i="88"/>
  <c r="C19" i="88"/>
  <c r="E18" i="88"/>
  <c r="D18" i="88"/>
  <c r="C18" i="88"/>
  <c r="E17" i="88"/>
  <c r="D17" i="88"/>
  <c r="C17" i="88"/>
  <c r="E16" i="88"/>
  <c r="D16" i="88"/>
  <c r="C16" i="88"/>
  <c r="E15" i="88"/>
  <c r="D15" i="88"/>
  <c r="C15" i="88"/>
  <c r="E14" i="88"/>
  <c r="D14" i="88"/>
  <c r="C14" i="88"/>
  <c r="E13" i="88"/>
  <c r="D13" i="88"/>
  <c r="C13" i="88"/>
  <c r="E12" i="88"/>
  <c r="D12" i="88"/>
  <c r="C12" i="88"/>
  <c r="E11" i="88"/>
  <c r="D11" i="88"/>
  <c r="C11" i="88"/>
  <c r="E10" i="88"/>
  <c r="D10" i="88"/>
  <c r="C10" i="88"/>
  <c r="E9" i="88"/>
  <c r="D9" i="88"/>
  <c r="C9" i="88"/>
  <c r="E8" i="88"/>
  <c r="D8" i="88"/>
  <c r="C8" i="88"/>
  <c r="E7" i="88"/>
  <c r="D7" i="88"/>
  <c r="C7" i="88"/>
  <c r="C230" i="89"/>
  <c r="C229" i="89"/>
  <c r="C228" i="89"/>
  <c r="E227" i="89"/>
  <c r="D227" i="89"/>
  <c r="C227" i="89"/>
  <c r="E31" i="89"/>
  <c r="D31" i="89"/>
  <c r="C31" i="89"/>
  <c r="E30" i="89"/>
  <c r="D30" i="89"/>
  <c r="C30" i="89"/>
  <c r="E29" i="89"/>
  <c r="D29" i="89"/>
  <c r="C29" i="89"/>
  <c r="E28" i="89"/>
  <c r="D28" i="89"/>
  <c r="C28" i="89"/>
  <c r="E27" i="89"/>
  <c r="D27" i="89"/>
  <c r="C27" i="89"/>
  <c r="E26" i="89"/>
  <c r="D26" i="89"/>
  <c r="C26" i="89"/>
  <c r="E25" i="89"/>
  <c r="D25" i="89"/>
  <c r="C25" i="89"/>
  <c r="E24" i="89"/>
  <c r="D24" i="89"/>
  <c r="C24" i="89"/>
  <c r="E23" i="89"/>
  <c r="D23" i="89"/>
  <c r="C23" i="89"/>
  <c r="E22" i="89"/>
  <c r="D22" i="89"/>
  <c r="C22" i="89"/>
  <c r="E21" i="89"/>
  <c r="D21" i="89"/>
  <c r="C21" i="89"/>
  <c r="E20" i="89"/>
  <c r="D20" i="89"/>
  <c r="C20" i="89"/>
  <c r="E19" i="89"/>
  <c r="D19" i="89"/>
  <c r="C19" i="89"/>
  <c r="E18" i="89"/>
  <c r="D18" i="89"/>
  <c r="C18" i="89"/>
  <c r="E17" i="89"/>
  <c r="D17" i="89"/>
  <c r="C17" i="89"/>
  <c r="E16" i="89"/>
  <c r="D16" i="89"/>
  <c r="C16" i="89"/>
  <c r="E15" i="89"/>
  <c r="D15" i="89"/>
  <c r="C15" i="89"/>
  <c r="E14" i="89"/>
  <c r="D14" i="89"/>
  <c r="C14" i="89"/>
  <c r="E13" i="89"/>
  <c r="D13" i="89"/>
  <c r="C13" i="89"/>
  <c r="E12" i="89"/>
  <c r="D12" i="89"/>
  <c r="C12" i="89"/>
  <c r="E11" i="89"/>
  <c r="D11" i="89"/>
  <c r="C11" i="89"/>
  <c r="E10" i="89"/>
  <c r="D10" i="89"/>
  <c r="C10" i="89"/>
  <c r="E9" i="89"/>
  <c r="D9" i="89"/>
  <c r="C9" i="89"/>
  <c r="E8" i="89"/>
  <c r="D8" i="89"/>
  <c r="C8" i="89"/>
  <c r="E7" i="89"/>
  <c r="D7" i="89"/>
  <c r="C7" i="89"/>
  <c r="C230" i="90"/>
  <c r="C229" i="90"/>
  <c r="C228" i="90"/>
  <c r="E227" i="90"/>
  <c r="D227" i="90"/>
  <c r="C227" i="90"/>
  <c r="E31" i="90"/>
  <c r="D31" i="90"/>
  <c r="C31" i="90"/>
  <c r="E30" i="90"/>
  <c r="D30" i="90"/>
  <c r="C30" i="90"/>
  <c r="E29" i="90"/>
  <c r="D29" i="90"/>
  <c r="C29" i="90"/>
  <c r="E28" i="90"/>
  <c r="D28" i="90"/>
  <c r="C28" i="90"/>
  <c r="E27" i="90"/>
  <c r="D27" i="90"/>
  <c r="C27" i="90"/>
  <c r="E26" i="90"/>
  <c r="D26" i="90"/>
  <c r="C26" i="90"/>
  <c r="E25" i="90"/>
  <c r="D25" i="90"/>
  <c r="C25" i="90"/>
  <c r="E24" i="90"/>
  <c r="D24" i="90"/>
  <c r="C24" i="90"/>
  <c r="E23" i="90"/>
  <c r="D23" i="90"/>
  <c r="C23" i="90"/>
  <c r="E22" i="90"/>
  <c r="D22" i="90"/>
  <c r="C22" i="90"/>
  <c r="E21" i="90"/>
  <c r="D21" i="90"/>
  <c r="C21" i="90"/>
  <c r="E20" i="90"/>
  <c r="D20" i="90"/>
  <c r="C20" i="90"/>
  <c r="E19" i="90"/>
  <c r="D19" i="90"/>
  <c r="C19" i="90"/>
  <c r="E18" i="90"/>
  <c r="D18" i="90"/>
  <c r="C18" i="90"/>
  <c r="E17" i="90"/>
  <c r="D17" i="90"/>
  <c r="C17" i="90"/>
  <c r="E16" i="90"/>
  <c r="D16" i="90"/>
  <c r="C16" i="90"/>
  <c r="E15" i="90"/>
  <c r="D15" i="90"/>
  <c r="C15" i="90"/>
  <c r="E14" i="90"/>
  <c r="D14" i="90"/>
  <c r="C14" i="90"/>
  <c r="E13" i="90"/>
  <c r="D13" i="90"/>
  <c r="C13" i="90"/>
  <c r="E12" i="90"/>
  <c r="D12" i="90"/>
  <c r="C12" i="90"/>
  <c r="E11" i="90"/>
  <c r="D11" i="90"/>
  <c r="C11" i="90"/>
  <c r="E10" i="90"/>
  <c r="D10" i="90"/>
  <c r="C10" i="90"/>
  <c r="E9" i="90"/>
  <c r="D9" i="90"/>
  <c r="C9" i="90"/>
  <c r="E8" i="90"/>
  <c r="D8" i="90"/>
  <c r="C8" i="90"/>
  <c r="E7" i="90"/>
  <c r="D7" i="90"/>
  <c r="C7" i="90"/>
  <c r="C230" i="91"/>
  <c r="C229" i="91"/>
  <c r="C228" i="91"/>
  <c r="E227" i="91"/>
  <c r="D227" i="91"/>
  <c r="C227" i="91"/>
  <c r="E31" i="91"/>
  <c r="D31" i="91"/>
  <c r="C31" i="91"/>
  <c r="E30" i="91"/>
  <c r="D30" i="91"/>
  <c r="C30" i="91"/>
  <c r="E29" i="91"/>
  <c r="D29" i="91"/>
  <c r="C29" i="91"/>
  <c r="E28" i="91"/>
  <c r="D28" i="91"/>
  <c r="C28" i="91"/>
  <c r="E27" i="91"/>
  <c r="D27" i="91"/>
  <c r="C27" i="91"/>
  <c r="E26" i="91"/>
  <c r="D26" i="91"/>
  <c r="C26" i="91"/>
  <c r="E25" i="91"/>
  <c r="D25" i="91"/>
  <c r="C25" i="91"/>
  <c r="E24" i="91"/>
  <c r="D24" i="91"/>
  <c r="C24" i="91"/>
  <c r="E23" i="91"/>
  <c r="D23" i="91"/>
  <c r="C23" i="91"/>
  <c r="E22" i="91"/>
  <c r="D22" i="91"/>
  <c r="C22" i="91"/>
  <c r="E21" i="91"/>
  <c r="D21" i="91"/>
  <c r="C21" i="91"/>
  <c r="E20" i="91"/>
  <c r="D20" i="91"/>
  <c r="C20" i="91"/>
  <c r="E19" i="91"/>
  <c r="D19" i="91"/>
  <c r="C19" i="91"/>
  <c r="E18" i="91"/>
  <c r="D18" i="91"/>
  <c r="C18" i="91"/>
  <c r="E17" i="91"/>
  <c r="D17" i="91"/>
  <c r="C17" i="91"/>
  <c r="E16" i="91"/>
  <c r="D16" i="91"/>
  <c r="C16" i="91"/>
  <c r="E15" i="91"/>
  <c r="D15" i="91"/>
  <c r="C15" i="91"/>
  <c r="E14" i="91"/>
  <c r="D14" i="91"/>
  <c r="C14" i="91"/>
  <c r="E13" i="91"/>
  <c r="D13" i="91"/>
  <c r="C13" i="91"/>
  <c r="E12" i="91"/>
  <c r="D12" i="91"/>
  <c r="C12" i="91"/>
  <c r="E11" i="91"/>
  <c r="D11" i="91"/>
  <c r="C11" i="91"/>
  <c r="E10" i="91"/>
  <c r="D10" i="91"/>
  <c r="C10" i="91"/>
  <c r="E9" i="91"/>
  <c r="D9" i="91"/>
  <c r="C9" i="91"/>
  <c r="E8" i="91"/>
  <c r="D8" i="91"/>
  <c r="C8" i="91"/>
  <c r="E7" i="91"/>
  <c r="D7" i="91"/>
  <c r="C7" i="91"/>
  <c r="C230" i="92"/>
  <c r="C229" i="92"/>
  <c r="C228" i="92"/>
  <c r="E227" i="92"/>
  <c r="D227" i="92"/>
  <c r="C227" i="92"/>
  <c r="E31" i="92"/>
  <c r="D31" i="92"/>
  <c r="C31" i="92"/>
  <c r="E30" i="92"/>
  <c r="D30" i="92"/>
  <c r="C30" i="92"/>
  <c r="E29" i="92"/>
  <c r="D29" i="92"/>
  <c r="C29" i="92"/>
  <c r="E28" i="92"/>
  <c r="D28" i="92"/>
  <c r="C28" i="92"/>
  <c r="E27" i="92"/>
  <c r="D27" i="92"/>
  <c r="C27" i="92"/>
  <c r="E26" i="92"/>
  <c r="D26" i="92"/>
  <c r="C26" i="92"/>
  <c r="E25" i="92"/>
  <c r="D25" i="92"/>
  <c r="C25" i="92"/>
  <c r="E24" i="92"/>
  <c r="D24" i="92"/>
  <c r="C24" i="92"/>
  <c r="E23" i="92"/>
  <c r="D23" i="92"/>
  <c r="C23" i="92"/>
  <c r="E22" i="92"/>
  <c r="D22" i="92"/>
  <c r="C22" i="92"/>
  <c r="E21" i="92"/>
  <c r="D21" i="92"/>
  <c r="C21" i="92"/>
  <c r="E20" i="92"/>
  <c r="D20" i="92"/>
  <c r="C20" i="92"/>
  <c r="E19" i="92"/>
  <c r="D19" i="92"/>
  <c r="C19" i="92"/>
  <c r="E18" i="92"/>
  <c r="D18" i="92"/>
  <c r="C18" i="92"/>
  <c r="E17" i="92"/>
  <c r="D17" i="92"/>
  <c r="C17" i="92"/>
  <c r="E16" i="92"/>
  <c r="D16" i="92"/>
  <c r="C16" i="92"/>
  <c r="E15" i="92"/>
  <c r="D15" i="92"/>
  <c r="C15" i="92"/>
  <c r="E14" i="92"/>
  <c r="D14" i="92"/>
  <c r="C14" i="92"/>
  <c r="E13" i="92"/>
  <c r="D13" i="92"/>
  <c r="C13" i="92"/>
  <c r="E12" i="92"/>
  <c r="D12" i="92"/>
  <c r="C12" i="92"/>
  <c r="E11" i="92"/>
  <c r="D11" i="92"/>
  <c r="C11" i="92"/>
  <c r="E10" i="92"/>
  <c r="D10" i="92"/>
  <c r="C10" i="92"/>
  <c r="E9" i="92"/>
  <c r="D9" i="92"/>
  <c r="C9" i="92"/>
  <c r="E8" i="92"/>
  <c r="D8" i="92"/>
  <c r="C8" i="92"/>
  <c r="E7" i="92"/>
  <c r="D7" i="92"/>
  <c r="C7" i="92"/>
  <c r="C230" i="93"/>
  <c r="C229" i="93"/>
  <c r="C228" i="93"/>
  <c r="E227" i="93"/>
  <c r="D227" i="93"/>
  <c r="C227" i="93"/>
  <c r="E31" i="93"/>
  <c r="D31" i="93"/>
  <c r="C31" i="93"/>
  <c r="E30" i="93"/>
  <c r="D30" i="93"/>
  <c r="C30" i="93"/>
  <c r="E29" i="93"/>
  <c r="D29" i="93"/>
  <c r="C29" i="93"/>
  <c r="E28" i="93"/>
  <c r="D28" i="93"/>
  <c r="C28" i="93"/>
  <c r="E27" i="93"/>
  <c r="D27" i="93"/>
  <c r="C27" i="93"/>
  <c r="E26" i="93"/>
  <c r="D26" i="93"/>
  <c r="C26" i="93"/>
  <c r="E25" i="93"/>
  <c r="D25" i="93"/>
  <c r="C25" i="93"/>
  <c r="E24" i="93"/>
  <c r="D24" i="93"/>
  <c r="C24" i="93"/>
  <c r="E23" i="93"/>
  <c r="D23" i="93"/>
  <c r="C23" i="93"/>
  <c r="E22" i="93"/>
  <c r="D22" i="93"/>
  <c r="C22" i="93"/>
  <c r="E21" i="93"/>
  <c r="D21" i="93"/>
  <c r="C21" i="93"/>
  <c r="E20" i="93"/>
  <c r="D20" i="93"/>
  <c r="C20" i="93"/>
  <c r="E19" i="93"/>
  <c r="D19" i="93"/>
  <c r="C19" i="93"/>
  <c r="E18" i="93"/>
  <c r="D18" i="93"/>
  <c r="C18" i="93"/>
  <c r="E17" i="93"/>
  <c r="D17" i="93"/>
  <c r="C17" i="93"/>
  <c r="E16" i="93"/>
  <c r="D16" i="93"/>
  <c r="C16" i="93"/>
  <c r="E15" i="93"/>
  <c r="D15" i="93"/>
  <c r="C15" i="93"/>
  <c r="E14" i="93"/>
  <c r="D14" i="93"/>
  <c r="C14" i="93"/>
  <c r="E13" i="93"/>
  <c r="D13" i="93"/>
  <c r="C13" i="93"/>
  <c r="E12" i="93"/>
  <c r="D12" i="93"/>
  <c r="C12" i="93"/>
  <c r="E11" i="93"/>
  <c r="D11" i="93"/>
  <c r="C11" i="93"/>
  <c r="E10" i="93"/>
  <c r="D10" i="93"/>
  <c r="C10" i="93"/>
  <c r="E9" i="93"/>
  <c r="D9" i="93"/>
  <c r="C9" i="93"/>
  <c r="E8" i="93"/>
  <c r="D8" i="93"/>
  <c r="C8" i="93"/>
  <c r="E7" i="93"/>
  <c r="D7" i="93"/>
  <c r="C7" i="93"/>
  <c r="C230" i="94"/>
  <c r="C229" i="94"/>
  <c r="C228" i="94"/>
  <c r="E227" i="94"/>
  <c r="D227" i="94"/>
  <c r="C227" i="94"/>
  <c r="E31" i="94"/>
  <c r="D31" i="94"/>
  <c r="C31" i="94"/>
  <c r="E30" i="94"/>
  <c r="D30" i="94"/>
  <c r="C30" i="94"/>
  <c r="E29" i="94"/>
  <c r="D29" i="94"/>
  <c r="C29" i="94"/>
  <c r="E28" i="94"/>
  <c r="D28" i="94"/>
  <c r="C28" i="94"/>
  <c r="E27" i="94"/>
  <c r="D27" i="94"/>
  <c r="C27" i="94"/>
  <c r="E26" i="94"/>
  <c r="D26" i="94"/>
  <c r="C26" i="94"/>
  <c r="E25" i="94"/>
  <c r="D25" i="94"/>
  <c r="C25" i="94"/>
  <c r="E24" i="94"/>
  <c r="D24" i="94"/>
  <c r="C24" i="94"/>
  <c r="E23" i="94"/>
  <c r="D23" i="94"/>
  <c r="C23" i="94"/>
  <c r="E22" i="94"/>
  <c r="D22" i="94"/>
  <c r="C22" i="94"/>
  <c r="E21" i="94"/>
  <c r="D21" i="94"/>
  <c r="C21" i="94"/>
  <c r="E20" i="94"/>
  <c r="D20" i="94"/>
  <c r="C20" i="94"/>
  <c r="E19" i="94"/>
  <c r="D19" i="94"/>
  <c r="C19" i="94"/>
  <c r="E18" i="94"/>
  <c r="D18" i="94"/>
  <c r="C18" i="94"/>
  <c r="E17" i="94"/>
  <c r="D17" i="94"/>
  <c r="C17" i="94"/>
  <c r="E16" i="94"/>
  <c r="D16" i="94"/>
  <c r="C16" i="94"/>
  <c r="E15" i="94"/>
  <c r="D15" i="94"/>
  <c r="C15" i="94"/>
  <c r="E14" i="94"/>
  <c r="D14" i="94"/>
  <c r="C14" i="94"/>
  <c r="E13" i="94"/>
  <c r="D13" i="94"/>
  <c r="C13" i="94"/>
  <c r="E12" i="94"/>
  <c r="D12" i="94"/>
  <c r="C12" i="94"/>
  <c r="E11" i="94"/>
  <c r="D11" i="94"/>
  <c r="C11" i="94"/>
  <c r="E10" i="94"/>
  <c r="D10" i="94"/>
  <c r="C10" i="94"/>
  <c r="E9" i="94"/>
  <c r="D9" i="94"/>
  <c r="C9" i="94"/>
  <c r="E8" i="94"/>
  <c r="D8" i="94"/>
  <c r="C8" i="94"/>
  <c r="E7" i="94"/>
  <c r="D7" i="94"/>
  <c r="C7" i="94"/>
  <c r="C230" i="95"/>
  <c r="C229" i="95"/>
  <c r="C228" i="95"/>
  <c r="E227" i="95"/>
  <c r="D227" i="95"/>
  <c r="C227" i="95"/>
  <c r="E31" i="95"/>
  <c r="D31" i="95"/>
  <c r="C31" i="95"/>
  <c r="E30" i="95"/>
  <c r="D30" i="95"/>
  <c r="C30" i="95"/>
  <c r="E29" i="95"/>
  <c r="D29" i="95"/>
  <c r="C29" i="95"/>
  <c r="E28" i="95"/>
  <c r="D28" i="95"/>
  <c r="C28" i="95"/>
  <c r="E27" i="95"/>
  <c r="D27" i="95"/>
  <c r="C27" i="95"/>
  <c r="E26" i="95"/>
  <c r="D26" i="95"/>
  <c r="C26" i="95"/>
  <c r="E25" i="95"/>
  <c r="D25" i="95"/>
  <c r="C25" i="95"/>
  <c r="E24" i="95"/>
  <c r="D24" i="95"/>
  <c r="C24" i="95"/>
  <c r="E23" i="95"/>
  <c r="D23" i="95"/>
  <c r="C23" i="95"/>
  <c r="E22" i="95"/>
  <c r="D22" i="95"/>
  <c r="C22" i="95"/>
  <c r="E21" i="95"/>
  <c r="D21" i="95"/>
  <c r="C21" i="95"/>
  <c r="E20" i="95"/>
  <c r="D20" i="95"/>
  <c r="C20" i="95"/>
  <c r="E19" i="95"/>
  <c r="D19" i="95"/>
  <c r="C19" i="95"/>
  <c r="E18" i="95"/>
  <c r="D18" i="95"/>
  <c r="C18" i="95"/>
  <c r="E17" i="95"/>
  <c r="D17" i="95"/>
  <c r="C17" i="95"/>
  <c r="E16" i="95"/>
  <c r="D16" i="95"/>
  <c r="C16" i="95"/>
  <c r="E15" i="95"/>
  <c r="D15" i="95"/>
  <c r="C15" i="95"/>
  <c r="E14" i="95"/>
  <c r="D14" i="95"/>
  <c r="C14" i="95"/>
  <c r="E13" i="95"/>
  <c r="D13" i="95"/>
  <c r="C13" i="95"/>
  <c r="E12" i="95"/>
  <c r="D12" i="95"/>
  <c r="C12" i="95"/>
  <c r="E11" i="95"/>
  <c r="D11" i="95"/>
  <c r="C11" i="95"/>
  <c r="E10" i="95"/>
  <c r="D10" i="95"/>
  <c r="C10" i="95"/>
  <c r="E9" i="95"/>
  <c r="D9" i="95"/>
  <c r="C9" i="95"/>
  <c r="E8" i="95"/>
  <c r="D8" i="95"/>
  <c r="C8" i="95"/>
  <c r="E7" i="95"/>
  <c r="D7" i="95"/>
  <c r="C7" i="95"/>
  <c r="C231" i="96"/>
  <c r="C230" i="96"/>
  <c r="C229" i="96"/>
  <c r="E228" i="96"/>
  <c r="D228" i="96"/>
  <c r="C228" i="96"/>
  <c r="E31" i="96"/>
  <c r="D31" i="96"/>
  <c r="C31" i="96"/>
  <c r="E30" i="96"/>
  <c r="D30" i="96"/>
  <c r="C30" i="96"/>
  <c r="E29" i="96"/>
  <c r="D29" i="96"/>
  <c r="C29" i="96"/>
  <c r="E28" i="96"/>
  <c r="D28" i="96"/>
  <c r="C28" i="96"/>
  <c r="E27" i="96"/>
  <c r="D27" i="96"/>
  <c r="C27" i="96"/>
  <c r="E26" i="96"/>
  <c r="D26" i="96"/>
  <c r="C26" i="96"/>
  <c r="E25" i="96"/>
  <c r="D25" i="96"/>
  <c r="C25" i="96"/>
  <c r="E24" i="96"/>
  <c r="D24" i="96"/>
  <c r="C24" i="96"/>
  <c r="E23" i="96"/>
  <c r="D23" i="96"/>
  <c r="C23" i="96"/>
  <c r="E22" i="96"/>
  <c r="D22" i="96"/>
  <c r="C22" i="96"/>
  <c r="E21" i="96"/>
  <c r="D21" i="96"/>
  <c r="C21" i="96"/>
  <c r="E20" i="96"/>
  <c r="D20" i="96"/>
  <c r="C20" i="96"/>
  <c r="E19" i="96"/>
  <c r="D19" i="96"/>
  <c r="C19" i="96"/>
  <c r="E18" i="96"/>
  <c r="D18" i="96"/>
  <c r="C18" i="96"/>
  <c r="E17" i="96"/>
  <c r="D17" i="96"/>
  <c r="C17" i="96"/>
  <c r="E16" i="96"/>
  <c r="D16" i="96"/>
  <c r="C16" i="96"/>
  <c r="E15" i="96"/>
  <c r="D15" i="96"/>
  <c r="C15" i="96"/>
  <c r="E14" i="96"/>
  <c r="D14" i="96"/>
  <c r="C14" i="96"/>
  <c r="E13" i="96"/>
  <c r="D13" i="96"/>
  <c r="C13" i="96"/>
  <c r="E12" i="96"/>
  <c r="D12" i="96"/>
  <c r="C12" i="96"/>
  <c r="E11" i="96"/>
  <c r="D11" i="96"/>
  <c r="C11" i="96"/>
  <c r="E10" i="96"/>
  <c r="D10" i="96"/>
  <c r="C10" i="96"/>
  <c r="E9" i="96"/>
  <c r="D9" i="96"/>
  <c r="C9" i="96"/>
  <c r="E8" i="96"/>
  <c r="D8" i="96"/>
  <c r="C8" i="96"/>
  <c r="E7" i="96"/>
  <c r="D7" i="96"/>
  <c r="C7" i="96"/>
  <c r="C231" i="97"/>
  <c r="C230" i="97"/>
  <c r="C229" i="97"/>
  <c r="E228" i="97"/>
  <c r="D228" i="97"/>
  <c r="C228" i="97"/>
  <c r="E31" i="97"/>
  <c r="D31" i="97"/>
  <c r="C31" i="97"/>
  <c r="E30" i="97"/>
  <c r="D30" i="97"/>
  <c r="C30" i="97"/>
  <c r="E29" i="97"/>
  <c r="D29" i="97"/>
  <c r="C29" i="97"/>
  <c r="E28" i="97"/>
  <c r="D28" i="97"/>
  <c r="C28" i="97"/>
  <c r="E27" i="97"/>
  <c r="D27" i="97"/>
  <c r="C27" i="97"/>
  <c r="E26" i="97"/>
  <c r="D26" i="97"/>
  <c r="C26" i="97"/>
  <c r="E25" i="97"/>
  <c r="D25" i="97"/>
  <c r="C25" i="97"/>
  <c r="E24" i="97"/>
  <c r="D24" i="97"/>
  <c r="C24" i="97"/>
  <c r="E23" i="97"/>
  <c r="D23" i="97"/>
  <c r="C23" i="97"/>
  <c r="E22" i="97"/>
  <c r="D22" i="97"/>
  <c r="C22" i="97"/>
  <c r="E21" i="97"/>
  <c r="D21" i="97"/>
  <c r="C21" i="97"/>
  <c r="E20" i="97"/>
  <c r="D20" i="97"/>
  <c r="C20" i="97"/>
  <c r="E19" i="97"/>
  <c r="D19" i="97"/>
  <c r="C19" i="97"/>
  <c r="E18" i="97"/>
  <c r="D18" i="97"/>
  <c r="C18" i="97"/>
  <c r="E17" i="97"/>
  <c r="D17" i="97"/>
  <c r="C17" i="97"/>
  <c r="E16" i="97"/>
  <c r="D16" i="97"/>
  <c r="C16" i="97"/>
  <c r="E15" i="97"/>
  <c r="D15" i="97"/>
  <c r="C15" i="97"/>
  <c r="E14" i="97"/>
  <c r="D14" i="97"/>
  <c r="C14" i="97"/>
  <c r="E13" i="97"/>
  <c r="D13" i="97"/>
  <c r="C13" i="97"/>
  <c r="E12" i="97"/>
  <c r="D12" i="97"/>
  <c r="C12" i="97"/>
  <c r="E11" i="97"/>
  <c r="D11" i="97"/>
  <c r="C11" i="97"/>
  <c r="E10" i="97"/>
  <c r="D10" i="97"/>
  <c r="C10" i="97"/>
  <c r="E9" i="97"/>
  <c r="D9" i="97"/>
  <c r="C9" i="97"/>
  <c r="E8" i="97"/>
  <c r="D8" i="97"/>
  <c r="C8" i="97"/>
  <c r="E7" i="97"/>
  <c r="D7" i="97"/>
  <c r="C7" i="97"/>
  <c r="C231" i="98"/>
  <c r="C230" i="98"/>
  <c r="C229" i="98"/>
  <c r="E228" i="98"/>
  <c r="D228" i="98"/>
  <c r="C228" i="98"/>
  <c r="E31" i="98"/>
  <c r="D31" i="98"/>
  <c r="C31" i="98"/>
  <c r="E30" i="98"/>
  <c r="D30" i="98"/>
  <c r="C30" i="98"/>
  <c r="E29" i="98"/>
  <c r="D29" i="98"/>
  <c r="C29" i="98"/>
  <c r="E28" i="98"/>
  <c r="D28" i="98"/>
  <c r="C28" i="98"/>
  <c r="E27" i="98"/>
  <c r="D27" i="98"/>
  <c r="C27" i="98"/>
  <c r="E26" i="98"/>
  <c r="D26" i="98"/>
  <c r="C26" i="98"/>
  <c r="E25" i="98"/>
  <c r="D25" i="98"/>
  <c r="C25" i="98"/>
  <c r="E24" i="98"/>
  <c r="D24" i="98"/>
  <c r="C24" i="98"/>
  <c r="E23" i="98"/>
  <c r="D23" i="98"/>
  <c r="C23" i="98"/>
  <c r="E22" i="98"/>
  <c r="D22" i="98"/>
  <c r="C22" i="98"/>
  <c r="E21" i="98"/>
  <c r="D21" i="98"/>
  <c r="C21" i="98"/>
  <c r="E20" i="98"/>
  <c r="D20" i="98"/>
  <c r="C20" i="98"/>
  <c r="E19" i="98"/>
  <c r="D19" i="98"/>
  <c r="C19" i="98"/>
  <c r="E18" i="98"/>
  <c r="D18" i="98"/>
  <c r="C18" i="98"/>
  <c r="E17" i="98"/>
  <c r="D17" i="98"/>
  <c r="C17" i="98"/>
  <c r="E16" i="98"/>
  <c r="D16" i="98"/>
  <c r="C16" i="98"/>
  <c r="E15" i="98"/>
  <c r="D15" i="98"/>
  <c r="C15" i="98"/>
  <c r="E14" i="98"/>
  <c r="D14" i="98"/>
  <c r="C14" i="98"/>
  <c r="E13" i="98"/>
  <c r="D13" i="98"/>
  <c r="C13" i="98"/>
  <c r="E12" i="98"/>
  <c r="D12" i="98"/>
  <c r="C12" i="98"/>
  <c r="E11" i="98"/>
  <c r="D11" i="98"/>
  <c r="C11" i="98"/>
  <c r="E10" i="98"/>
  <c r="D10" i="98"/>
  <c r="C10" i="98"/>
  <c r="E9" i="98"/>
  <c r="D9" i="98"/>
  <c r="C9" i="98"/>
  <c r="E8" i="98"/>
  <c r="D8" i="98"/>
  <c r="C8" i="98"/>
  <c r="E7" i="98"/>
  <c r="D7" i="98"/>
  <c r="C7" i="98"/>
  <c r="C231" i="99"/>
  <c r="C230" i="99"/>
  <c r="C229" i="99"/>
  <c r="E228" i="99"/>
  <c r="D228" i="99"/>
  <c r="C228" i="99"/>
  <c r="E31" i="99"/>
  <c r="D31" i="99"/>
  <c r="C31" i="99"/>
  <c r="E30" i="99"/>
  <c r="D30" i="99"/>
  <c r="C30" i="99"/>
  <c r="E29" i="99"/>
  <c r="D29" i="99"/>
  <c r="C29" i="99"/>
  <c r="E28" i="99"/>
  <c r="D28" i="99"/>
  <c r="C28" i="99"/>
  <c r="E27" i="99"/>
  <c r="D27" i="99"/>
  <c r="C27" i="99"/>
  <c r="E26" i="99"/>
  <c r="D26" i="99"/>
  <c r="C26" i="99"/>
  <c r="E25" i="99"/>
  <c r="D25" i="99"/>
  <c r="C25" i="99"/>
  <c r="E24" i="99"/>
  <c r="D24" i="99"/>
  <c r="C24" i="99"/>
  <c r="E23" i="99"/>
  <c r="D23" i="99"/>
  <c r="C23" i="99"/>
  <c r="E22" i="99"/>
  <c r="D22" i="99"/>
  <c r="C22" i="99"/>
  <c r="E21" i="99"/>
  <c r="D21" i="99"/>
  <c r="C21" i="99"/>
  <c r="E20" i="99"/>
  <c r="D20" i="99"/>
  <c r="C20" i="99"/>
  <c r="E19" i="99"/>
  <c r="D19" i="99"/>
  <c r="C19" i="99"/>
  <c r="E18" i="99"/>
  <c r="D18" i="99"/>
  <c r="C18" i="99"/>
  <c r="E17" i="99"/>
  <c r="D17" i="99"/>
  <c r="C17" i="99"/>
  <c r="E16" i="99"/>
  <c r="D16" i="99"/>
  <c r="C16" i="99"/>
  <c r="E15" i="99"/>
  <c r="D15" i="99"/>
  <c r="C15" i="99"/>
  <c r="E14" i="99"/>
  <c r="D14" i="99"/>
  <c r="C14" i="99"/>
  <c r="E13" i="99"/>
  <c r="D13" i="99"/>
  <c r="C13" i="99"/>
  <c r="E12" i="99"/>
  <c r="D12" i="99"/>
  <c r="C12" i="99"/>
  <c r="E11" i="99"/>
  <c r="D11" i="99"/>
  <c r="C11" i="99"/>
  <c r="E10" i="99"/>
  <c r="D10" i="99"/>
  <c r="C10" i="99"/>
  <c r="E9" i="99"/>
  <c r="D9" i="99"/>
  <c r="C9" i="99"/>
  <c r="E8" i="99"/>
  <c r="D8" i="99"/>
  <c r="C8" i="99"/>
  <c r="E7" i="99"/>
  <c r="D7" i="99"/>
  <c r="C7" i="99"/>
  <c r="C231" i="100"/>
  <c r="C230" i="100"/>
  <c r="C229" i="100"/>
  <c r="E228" i="100"/>
  <c r="D228" i="100"/>
  <c r="C228" i="100"/>
  <c r="E31" i="100"/>
  <c r="D31" i="100"/>
  <c r="C31" i="100"/>
  <c r="E30" i="100"/>
  <c r="D30" i="100"/>
  <c r="C30" i="100"/>
  <c r="E29" i="100"/>
  <c r="D29" i="100"/>
  <c r="C29" i="100"/>
  <c r="E28" i="100"/>
  <c r="D28" i="100"/>
  <c r="C28" i="100"/>
  <c r="E27" i="100"/>
  <c r="D27" i="100"/>
  <c r="C27" i="100"/>
  <c r="E26" i="100"/>
  <c r="D26" i="100"/>
  <c r="C26" i="100"/>
  <c r="E25" i="100"/>
  <c r="D25" i="100"/>
  <c r="C25" i="100"/>
  <c r="E24" i="100"/>
  <c r="D24" i="100"/>
  <c r="C24" i="100"/>
  <c r="E23" i="100"/>
  <c r="D23" i="100"/>
  <c r="C23" i="100"/>
  <c r="E22" i="100"/>
  <c r="D22" i="100"/>
  <c r="C22" i="100"/>
  <c r="E21" i="100"/>
  <c r="D21" i="100"/>
  <c r="C21" i="100"/>
  <c r="E20" i="100"/>
  <c r="D20" i="100"/>
  <c r="C20" i="100"/>
  <c r="E19" i="100"/>
  <c r="D19" i="100"/>
  <c r="C19" i="100"/>
  <c r="E18" i="100"/>
  <c r="D18" i="100"/>
  <c r="C18" i="100"/>
  <c r="E17" i="100"/>
  <c r="D17" i="100"/>
  <c r="C17" i="100"/>
  <c r="E16" i="100"/>
  <c r="D16" i="100"/>
  <c r="C16" i="100"/>
  <c r="E15" i="100"/>
  <c r="D15" i="100"/>
  <c r="C15" i="100"/>
  <c r="E14" i="100"/>
  <c r="D14" i="100"/>
  <c r="C14" i="100"/>
  <c r="E13" i="100"/>
  <c r="D13" i="100"/>
  <c r="C13" i="100"/>
  <c r="E12" i="100"/>
  <c r="D12" i="100"/>
  <c r="C12" i="100"/>
  <c r="E11" i="100"/>
  <c r="D11" i="100"/>
  <c r="C11" i="100"/>
  <c r="E10" i="100"/>
  <c r="D10" i="100"/>
  <c r="C10" i="100"/>
  <c r="E9" i="100"/>
  <c r="D9" i="100"/>
  <c r="C9" i="100"/>
  <c r="E8" i="100"/>
  <c r="D8" i="100"/>
  <c r="C8" i="100"/>
  <c r="E7" i="100"/>
  <c r="D7" i="100"/>
  <c r="C7" i="100"/>
  <c r="C231" i="102"/>
  <c r="C230" i="102"/>
  <c r="C229" i="102"/>
  <c r="E228" i="102"/>
  <c r="D228" i="102"/>
  <c r="C228" i="102"/>
  <c r="E31" i="102"/>
  <c r="D31" i="102"/>
  <c r="C31" i="102"/>
  <c r="E30" i="102"/>
  <c r="D30" i="102"/>
  <c r="C30" i="102"/>
  <c r="E29" i="102"/>
  <c r="D29" i="102"/>
  <c r="C29" i="102"/>
  <c r="E28" i="102"/>
  <c r="D28" i="102"/>
  <c r="C28" i="102"/>
  <c r="E27" i="102"/>
  <c r="D27" i="102"/>
  <c r="C27" i="102"/>
  <c r="E26" i="102"/>
  <c r="D26" i="102"/>
  <c r="C26" i="102"/>
  <c r="E25" i="102"/>
  <c r="D25" i="102"/>
  <c r="C25" i="102"/>
  <c r="E24" i="102"/>
  <c r="D24" i="102"/>
  <c r="C24" i="102"/>
  <c r="E23" i="102"/>
  <c r="D23" i="102"/>
  <c r="C23" i="102"/>
  <c r="E22" i="102"/>
  <c r="D22" i="102"/>
  <c r="C22" i="102"/>
  <c r="E21" i="102"/>
  <c r="D21" i="102"/>
  <c r="C21" i="102"/>
  <c r="E20" i="102"/>
  <c r="D20" i="102"/>
  <c r="C20" i="102"/>
  <c r="E19" i="102"/>
  <c r="D19" i="102"/>
  <c r="C19" i="102"/>
  <c r="E18" i="102"/>
  <c r="D18" i="102"/>
  <c r="C18" i="102"/>
  <c r="E17" i="102"/>
  <c r="D17" i="102"/>
  <c r="C17" i="102"/>
  <c r="E16" i="102"/>
  <c r="D16" i="102"/>
  <c r="C16" i="102"/>
  <c r="E15" i="102"/>
  <c r="D15" i="102"/>
  <c r="C15" i="102"/>
  <c r="E14" i="102"/>
  <c r="D14" i="102"/>
  <c r="C14" i="102"/>
  <c r="E13" i="102"/>
  <c r="D13" i="102"/>
  <c r="C13" i="102"/>
  <c r="E12" i="102"/>
  <c r="D12" i="102"/>
  <c r="C12" i="102"/>
  <c r="E11" i="102"/>
  <c r="D11" i="102"/>
  <c r="C11" i="102"/>
  <c r="E10" i="102"/>
  <c r="D10" i="102"/>
  <c r="C10" i="102"/>
  <c r="E9" i="102"/>
  <c r="D9" i="102"/>
  <c r="C9" i="102"/>
  <c r="E8" i="102"/>
  <c r="D8" i="102"/>
  <c r="C8" i="102"/>
  <c r="E7" i="102"/>
  <c r="D7" i="102"/>
  <c r="C7" i="102"/>
  <c r="C231" i="103"/>
  <c r="C230" i="103"/>
  <c r="C229" i="103"/>
  <c r="E228" i="103"/>
  <c r="D228" i="103"/>
  <c r="C228" i="103"/>
  <c r="E31" i="103"/>
  <c r="D31" i="103"/>
  <c r="C31" i="103"/>
  <c r="E30" i="103"/>
  <c r="D30" i="103"/>
  <c r="C30" i="103"/>
  <c r="E29" i="103"/>
  <c r="D29" i="103"/>
  <c r="C29" i="103"/>
  <c r="E28" i="103"/>
  <c r="D28" i="103"/>
  <c r="C28" i="103"/>
  <c r="E27" i="103"/>
  <c r="D27" i="103"/>
  <c r="C27" i="103"/>
  <c r="E26" i="103"/>
  <c r="D26" i="103"/>
  <c r="C26" i="103"/>
  <c r="E25" i="103"/>
  <c r="D25" i="103"/>
  <c r="C25" i="103"/>
  <c r="E24" i="103"/>
  <c r="D24" i="103"/>
  <c r="C24" i="103"/>
  <c r="E23" i="103"/>
  <c r="D23" i="103"/>
  <c r="C23" i="103"/>
  <c r="E22" i="103"/>
  <c r="D22" i="103"/>
  <c r="C22" i="103"/>
  <c r="E21" i="103"/>
  <c r="D21" i="103"/>
  <c r="C21" i="103"/>
  <c r="E20" i="103"/>
  <c r="D20" i="103"/>
  <c r="C20" i="103"/>
  <c r="E19" i="103"/>
  <c r="D19" i="103"/>
  <c r="C19" i="103"/>
  <c r="E18" i="103"/>
  <c r="D18" i="103"/>
  <c r="C18" i="103"/>
  <c r="E17" i="103"/>
  <c r="D17" i="103"/>
  <c r="C17" i="103"/>
  <c r="E16" i="103"/>
  <c r="D16" i="103"/>
  <c r="C16" i="103"/>
  <c r="E15" i="103"/>
  <c r="D15" i="103"/>
  <c r="C15" i="103"/>
  <c r="E14" i="103"/>
  <c r="D14" i="103"/>
  <c r="C14" i="103"/>
  <c r="E13" i="103"/>
  <c r="D13" i="103"/>
  <c r="C13" i="103"/>
  <c r="E12" i="103"/>
  <c r="D12" i="103"/>
  <c r="C12" i="103"/>
  <c r="E11" i="103"/>
  <c r="D11" i="103"/>
  <c r="C11" i="103"/>
  <c r="E10" i="103"/>
  <c r="D10" i="103"/>
  <c r="C10" i="103"/>
  <c r="E9" i="103"/>
  <c r="D9" i="103"/>
  <c r="C9" i="103"/>
  <c r="E8" i="103"/>
  <c r="D8" i="103"/>
  <c r="C8" i="103"/>
  <c r="E7" i="103"/>
  <c r="D7" i="103"/>
  <c r="C7" i="103"/>
  <c r="C231" i="104"/>
  <c r="C230" i="104"/>
  <c r="C229" i="104"/>
  <c r="E228" i="104"/>
  <c r="D228" i="104"/>
  <c r="C228" i="104"/>
  <c r="E31" i="104"/>
  <c r="D31" i="104"/>
  <c r="C31" i="104"/>
  <c r="E30" i="104"/>
  <c r="D30" i="104"/>
  <c r="C30" i="104"/>
  <c r="E29" i="104"/>
  <c r="D29" i="104"/>
  <c r="C29" i="104"/>
  <c r="E28" i="104"/>
  <c r="D28" i="104"/>
  <c r="C28" i="104"/>
  <c r="E27" i="104"/>
  <c r="D27" i="104"/>
  <c r="C27" i="104"/>
  <c r="E26" i="104"/>
  <c r="D26" i="104"/>
  <c r="C26" i="104"/>
  <c r="E25" i="104"/>
  <c r="D25" i="104"/>
  <c r="C25" i="104"/>
  <c r="E24" i="104"/>
  <c r="D24" i="104"/>
  <c r="C24" i="104"/>
  <c r="E23" i="104"/>
  <c r="D23" i="104"/>
  <c r="C23" i="104"/>
  <c r="E22" i="104"/>
  <c r="D22" i="104"/>
  <c r="C22" i="104"/>
  <c r="E21" i="104"/>
  <c r="D21" i="104"/>
  <c r="C21" i="104"/>
  <c r="E20" i="104"/>
  <c r="D20" i="104"/>
  <c r="C20" i="104"/>
  <c r="E19" i="104"/>
  <c r="D19" i="104"/>
  <c r="C19" i="104"/>
  <c r="E18" i="104"/>
  <c r="D18" i="104"/>
  <c r="C18" i="104"/>
  <c r="E17" i="104"/>
  <c r="D17" i="104"/>
  <c r="C17" i="104"/>
  <c r="E16" i="104"/>
  <c r="D16" i="104"/>
  <c r="C16" i="104"/>
  <c r="E15" i="104"/>
  <c r="D15" i="104"/>
  <c r="C15" i="104"/>
  <c r="E14" i="104"/>
  <c r="D14" i="104"/>
  <c r="C14" i="104"/>
  <c r="E13" i="104"/>
  <c r="D13" i="104"/>
  <c r="C13" i="104"/>
  <c r="E12" i="104"/>
  <c r="D12" i="104"/>
  <c r="C12" i="104"/>
  <c r="E11" i="104"/>
  <c r="D11" i="104"/>
  <c r="C11" i="104"/>
  <c r="E10" i="104"/>
  <c r="D10" i="104"/>
  <c r="C10" i="104"/>
  <c r="E9" i="104"/>
  <c r="D9" i="104"/>
  <c r="C9" i="104"/>
  <c r="E8" i="104"/>
  <c r="D8" i="104"/>
  <c r="C8" i="104"/>
  <c r="E7" i="104"/>
  <c r="D7" i="104"/>
  <c r="C7" i="104"/>
  <c r="C231" i="105"/>
  <c r="E230" i="105"/>
  <c r="D230" i="105"/>
  <c r="C230" i="105"/>
  <c r="E229" i="105"/>
  <c r="D229" i="105"/>
  <c r="C229" i="105"/>
  <c r="E228" i="105"/>
  <c r="D228" i="105"/>
  <c r="C228" i="105"/>
  <c r="E31" i="105"/>
  <c r="D31" i="105"/>
  <c r="C31" i="105"/>
  <c r="E30" i="105"/>
  <c r="D30" i="105"/>
  <c r="C30" i="105"/>
  <c r="E29" i="105"/>
  <c r="D29" i="105"/>
  <c r="C29" i="105"/>
  <c r="E28" i="105"/>
  <c r="D28" i="105"/>
  <c r="C28" i="105"/>
  <c r="E27" i="105"/>
  <c r="D27" i="105"/>
  <c r="C27" i="105"/>
  <c r="E26" i="105"/>
  <c r="D26" i="105"/>
  <c r="C26" i="105"/>
  <c r="E25" i="105"/>
  <c r="D25" i="105"/>
  <c r="C25" i="105"/>
  <c r="E24" i="105"/>
  <c r="D24" i="105"/>
  <c r="C24" i="105"/>
  <c r="E23" i="105"/>
  <c r="D23" i="105"/>
  <c r="C23" i="105"/>
  <c r="E22" i="105"/>
  <c r="D22" i="105"/>
  <c r="C22" i="105"/>
  <c r="E21" i="105"/>
  <c r="D21" i="105"/>
  <c r="C21" i="105"/>
  <c r="E20" i="105"/>
  <c r="D20" i="105"/>
  <c r="C20" i="105"/>
  <c r="E19" i="105"/>
  <c r="D19" i="105"/>
  <c r="C19" i="105"/>
  <c r="E18" i="105"/>
  <c r="D18" i="105"/>
  <c r="C18" i="105"/>
  <c r="E17" i="105"/>
  <c r="D17" i="105"/>
  <c r="C17" i="105"/>
  <c r="E16" i="105"/>
  <c r="D16" i="105"/>
  <c r="C16" i="105"/>
  <c r="E15" i="105"/>
  <c r="D15" i="105"/>
  <c r="C15" i="105"/>
  <c r="E14" i="105"/>
  <c r="D14" i="105"/>
  <c r="C14" i="105"/>
  <c r="E13" i="105"/>
  <c r="D13" i="105"/>
  <c r="C13" i="105"/>
  <c r="E12" i="105"/>
  <c r="D12" i="105"/>
  <c r="C12" i="105"/>
  <c r="E11" i="105"/>
  <c r="D11" i="105"/>
  <c r="C11" i="105"/>
  <c r="E10" i="105"/>
  <c r="D10" i="105"/>
  <c r="C10" i="105"/>
  <c r="E9" i="105"/>
  <c r="D9" i="105"/>
  <c r="C9" i="105"/>
  <c r="E8" i="105"/>
  <c r="D8" i="105"/>
  <c r="C8" i="105"/>
  <c r="E7" i="105"/>
  <c r="D7" i="105"/>
  <c r="C7" i="105"/>
  <c r="C231" i="106"/>
  <c r="E230" i="106"/>
  <c r="D230" i="106"/>
  <c r="C230" i="106"/>
  <c r="E229" i="106"/>
  <c r="D229" i="106"/>
  <c r="C229" i="106"/>
  <c r="E228" i="106"/>
  <c r="D228" i="106"/>
  <c r="C228" i="106"/>
  <c r="E31" i="106"/>
  <c r="D31" i="106"/>
  <c r="C31" i="106"/>
  <c r="E30" i="106"/>
  <c r="D30" i="106"/>
  <c r="C30" i="106"/>
  <c r="E29" i="106"/>
  <c r="D29" i="106"/>
  <c r="C29" i="106"/>
  <c r="E28" i="106"/>
  <c r="D28" i="106"/>
  <c r="C28" i="106"/>
  <c r="E27" i="106"/>
  <c r="D27" i="106"/>
  <c r="C27" i="106"/>
  <c r="E26" i="106"/>
  <c r="D26" i="106"/>
  <c r="C26" i="106"/>
  <c r="E25" i="106"/>
  <c r="D25" i="106"/>
  <c r="C25" i="106"/>
  <c r="E24" i="106"/>
  <c r="D24" i="106"/>
  <c r="C24" i="106"/>
  <c r="E23" i="106"/>
  <c r="D23" i="106"/>
  <c r="C23" i="106"/>
  <c r="E22" i="106"/>
  <c r="D22" i="106"/>
  <c r="C22" i="106"/>
  <c r="E21" i="106"/>
  <c r="D21" i="106"/>
  <c r="C21" i="106"/>
  <c r="E20" i="106"/>
  <c r="D20" i="106"/>
  <c r="C20" i="106"/>
  <c r="E19" i="106"/>
  <c r="D19" i="106"/>
  <c r="C19" i="106"/>
  <c r="E18" i="106"/>
  <c r="D18" i="106"/>
  <c r="C18" i="106"/>
  <c r="E17" i="106"/>
  <c r="D17" i="106"/>
  <c r="C17" i="106"/>
  <c r="E16" i="106"/>
  <c r="D16" i="106"/>
  <c r="C16" i="106"/>
  <c r="E15" i="106"/>
  <c r="D15" i="106"/>
  <c r="C15" i="106"/>
  <c r="E14" i="106"/>
  <c r="D14" i="106"/>
  <c r="C14" i="106"/>
  <c r="E13" i="106"/>
  <c r="D13" i="106"/>
  <c r="C13" i="106"/>
  <c r="E12" i="106"/>
  <c r="D12" i="106"/>
  <c r="C12" i="106"/>
  <c r="E11" i="106"/>
  <c r="D11" i="106"/>
  <c r="C11" i="106"/>
  <c r="E10" i="106"/>
  <c r="D10" i="106"/>
  <c r="C10" i="106"/>
  <c r="E9" i="106"/>
  <c r="D9" i="106"/>
  <c r="C9" i="106"/>
  <c r="E8" i="106"/>
  <c r="D8" i="106"/>
  <c r="C8" i="106"/>
  <c r="E7" i="106"/>
  <c r="D7" i="106"/>
  <c r="C7" i="106"/>
  <c r="C231" i="107"/>
  <c r="E230" i="107"/>
  <c r="D230" i="107"/>
  <c r="C230" i="107"/>
  <c r="E229" i="107"/>
  <c r="D229" i="107"/>
  <c r="C229" i="107"/>
  <c r="E228" i="107"/>
  <c r="D228" i="107"/>
  <c r="C228" i="107"/>
  <c r="E31" i="107"/>
  <c r="D31" i="107"/>
  <c r="C31" i="107"/>
  <c r="E30" i="107"/>
  <c r="D30" i="107"/>
  <c r="C30" i="107"/>
  <c r="E29" i="107"/>
  <c r="D29" i="107"/>
  <c r="C29" i="107"/>
  <c r="E28" i="107"/>
  <c r="D28" i="107"/>
  <c r="C28" i="107"/>
  <c r="E27" i="107"/>
  <c r="D27" i="107"/>
  <c r="C27" i="107"/>
  <c r="E26" i="107"/>
  <c r="D26" i="107"/>
  <c r="C26" i="107"/>
  <c r="E25" i="107"/>
  <c r="D25" i="107"/>
  <c r="C25" i="107"/>
  <c r="E24" i="107"/>
  <c r="D24" i="107"/>
  <c r="C24" i="107"/>
  <c r="E23" i="107"/>
  <c r="D23" i="107"/>
  <c r="C23" i="107"/>
  <c r="E22" i="107"/>
  <c r="D22" i="107"/>
  <c r="C22" i="107"/>
  <c r="E21" i="107"/>
  <c r="D21" i="107"/>
  <c r="C21" i="107"/>
  <c r="E20" i="107"/>
  <c r="D20" i="107"/>
  <c r="C20" i="107"/>
  <c r="E19" i="107"/>
  <c r="D19" i="107"/>
  <c r="C19" i="107"/>
  <c r="E18" i="107"/>
  <c r="D18" i="107"/>
  <c r="C18" i="107"/>
  <c r="E17" i="107"/>
  <c r="D17" i="107"/>
  <c r="C17" i="107"/>
  <c r="E16" i="107"/>
  <c r="D16" i="107"/>
  <c r="C16" i="107"/>
  <c r="E15" i="107"/>
  <c r="D15" i="107"/>
  <c r="C15" i="107"/>
  <c r="E14" i="107"/>
  <c r="D14" i="107"/>
  <c r="C14" i="107"/>
  <c r="E13" i="107"/>
  <c r="D13" i="107"/>
  <c r="C13" i="107"/>
  <c r="E12" i="107"/>
  <c r="D12" i="107"/>
  <c r="C12" i="107"/>
  <c r="E11" i="107"/>
  <c r="D11" i="107"/>
  <c r="C11" i="107"/>
  <c r="E10" i="107"/>
  <c r="D10" i="107"/>
  <c r="C10" i="107"/>
  <c r="E9" i="107"/>
  <c r="D9" i="107"/>
  <c r="C9" i="107"/>
  <c r="E8" i="107"/>
  <c r="D8" i="107"/>
  <c r="C8" i="107"/>
  <c r="E7" i="107"/>
  <c r="D7" i="107"/>
  <c r="C7" i="107"/>
  <c r="C231" i="108"/>
  <c r="E230" i="108"/>
  <c r="D230" i="108"/>
  <c r="C230" i="108"/>
  <c r="E229" i="108"/>
  <c r="D229" i="108"/>
  <c r="C229" i="108"/>
  <c r="E228" i="108"/>
  <c r="D228" i="108"/>
  <c r="C228" i="108"/>
  <c r="E31" i="108"/>
  <c r="D31" i="108"/>
  <c r="C31" i="108"/>
  <c r="E30" i="108"/>
  <c r="D30" i="108"/>
  <c r="C30" i="108"/>
  <c r="E29" i="108"/>
  <c r="D29" i="108"/>
  <c r="C29" i="108"/>
  <c r="E28" i="108"/>
  <c r="D28" i="108"/>
  <c r="C28" i="108"/>
  <c r="E27" i="108"/>
  <c r="D27" i="108"/>
  <c r="C27" i="108"/>
  <c r="E26" i="108"/>
  <c r="D26" i="108"/>
  <c r="C26" i="108"/>
  <c r="E25" i="108"/>
  <c r="D25" i="108"/>
  <c r="C25" i="108"/>
  <c r="E24" i="108"/>
  <c r="D24" i="108"/>
  <c r="C24" i="108"/>
  <c r="E23" i="108"/>
  <c r="D23" i="108"/>
  <c r="C23" i="108"/>
  <c r="E22" i="108"/>
  <c r="D22" i="108"/>
  <c r="C22" i="108"/>
  <c r="E21" i="108"/>
  <c r="D21" i="108"/>
  <c r="C21" i="108"/>
  <c r="E20" i="108"/>
  <c r="D20" i="108"/>
  <c r="C20" i="108"/>
  <c r="E19" i="108"/>
  <c r="D19" i="108"/>
  <c r="C19" i="108"/>
  <c r="E18" i="108"/>
  <c r="D18" i="108"/>
  <c r="C18" i="108"/>
  <c r="E17" i="108"/>
  <c r="D17" i="108"/>
  <c r="C17" i="108"/>
  <c r="E16" i="108"/>
  <c r="D16" i="108"/>
  <c r="C16" i="108"/>
  <c r="E15" i="108"/>
  <c r="D15" i="108"/>
  <c r="C15" i="108"/>
  <c r="E14" i="108"/>
  <c r="D14" i="108"/>
  <c r="C14" i="108"/>
  <c r="E13" i="108"/>
  <c r="D13" i="108"/>
  <c r="C13" i="108"/>
  <c r="E12" i="108"/>
  <c r="D12" i="108"/>
  <c r="C12" i="108"/>
  <c r="E11" i="108"/>
  <c r="D11" i="108"/>
  <c r="C11" i="108"/>
  <c r="E10" i="108"/>
  <c r="D10" i="108"/>
  <c r="C10" i="108"/>
  <c r="E9" i="108"/>
  <c r="D9" i="108"/>
  <c r="C9" i="108"/>
  <c r="E8" i="108"/>
  <c r="D8" i="108"/>
  <c r="C8" i="108"/>
  <c r="E7" i="108"/>
  <c r="D7" i="108"/>
  <c r="C7" i="108"/>
  <c r="C231" i="109"/>
  <c r="E230" i="109"/>
  <c r="D230" i="109"/>
  <c r="C230" i="109"/>
  <c r="E229" i="109"/>
  <c r="D229" i="109"/>
  <c r="C229" i="109"/>
  <c r="E228" i="109"/>
  <c r="D228" i="109"/>
  <c r="C228" i="109"/>
  <c r="E31" i="109"/>
  <c r="D31" i="109"/>
  <c r="C31" i="109"/>
  <c r="E30" i="109"/>
  <c r="D30" i="109"/>
  <c r="C30" i="109"/>
  <c r="E29" i="109"/>
  <c r="D29" i="109"/>
  <c r="C29" i="109"/>
  <c r="E28" i="109"/>
  <c r="D28" i="109"/>
  <c r="C28" i="109"/>
  <c r="E27" i="109"/>
  <c r="D27" i="109"/>
  <c r="C27" i="109"/>
  <c r="E26" i="109"/>
  <c r="D26" i="109"/>
  <c r="C26" i="109"/>
  <c r="E25" i="109"/>
  <c r="D25" i="109"/>
  <c r="C25" i="109"/>
  <c r="E24" i="109"/>
  <c r="D24" i="109"/>
  <c r="C24" i="109"/>
  <c r="E23" i="109"/>
  <c r="D23" i="109"/>
  <c r="C23" i="109"/>
  <c r="E22" i="109"/>
  <c r="D22" i="109"/>
  <c r="C22" i="109"/>
  <c r="E21" i="109"/>
  <c r="D21" i="109"/>
  <c r="C21" i="109"/>
  <c r="E20" i="109"/>
  <c r="D20" i="109"/>
  <c r="C20" i="109"/>
  <c r="E19" i="109"/>
  <c r="D19" i="109"/>
  <c r="C19" i="109"/>
  <c r="E18" i="109"/>
  <c r="D18" i="109"/>
  <c r="C18" i="109"/>
  <c r="E17" i="109"/>
  <c r="D17" i="109"/>
  <c r="C17" i="109"/>
  <c r="E16" i="109"/>
  <c r="D16" i="109"/>
  <c r="C16" i="109"/>
  <c r="E15" i="109"/>
  <c r="D15" i="109"/>
  <c r="C15" i="109"/>
  <c r="E14" i="109"/>
  <c r="D14" i="109"/>
  <c r="C14" i="109"/>
  <c r="E13" i="109"/>
  <c r="D13" i="109"/>
  <c r="C13" i="109"/>
  <c r="E12" i="109"/>
  <c r="D12" i="109"/>
  <c r="C12" i="109"/>
  <c r="E11" i="109"/>
  <c r="D11" i="109"/>
  <c r="C11" i="109"/>
  <c r="E10" i="109"/>
  <c r="D10" i="109"/>
  <c r="C10" i="109"/>
  <c r="E9" i="109"/>
  <c r="D9" i="109"/>
  <c r="C9" i="109"/>
  <c r="E8" i="109"/>
  <c r="D8" i="109"/>
  <c r="C8" i="109"/>
  <c r="E7" i="109"/>
  <c r="D7" i="109"/>
  <c r="C7" i="109"/>
  <c r="C231" i="110"/>
  <c r="E230" i="110"/>
  <c r="D230" i="110"/>
  <c r="C230" i="110"/>
  <c r="E229" i="110"/>
  <c r="D229" i="110"/>
  <c r="C229" i="110"/>
  <c r="E228" i="110"/>
  <c r="D228" i="110"/>
  <c r="C228" i="110"/>
  <c r="E31" i="110"/>
  <c r="D31" i="110"/>
  <c r="C31" i="110"/>
  <c r="E30" i="110"/>
  <c r="D30" i="110"/>
  <c r="C30" i="110"/>
  <c r="E29" i="110"/>
  <c r="D29" i="110"/>
  <c r="C29" i="110"/>
  <c r="E28" i="110"/>
  <c r="D28" i="110"/>
  <c r="C28" i="110"/>
  <c r="E27" i="110"/>
  <c r="D27" i="110"/>
  <c r="C27" i="110"/>
  <c r="E26" i="110"/>
  <c r="D26" i="110"/>
  <c r="C26" i="110"/>
  <c r="E25" i="110"/>
  <c r="D25" i="110"/>
  <c r="C25" i="110"/>
  <c r="E24" i="110"/>
  <c r="D24" i="110"/>
  <c r="C24" i="110"/>
  <c r="E23" i="110"/>
  <c r="D23" i="110"/>
  <c r="C23" i="110"/>
  <c r="E22" i="110"/>
  <c r="D22" i="110"/>
  <c r="C22" i="110"/>
  <c r="E21" i="110"/>
  <c r="D21" i="110"/>
  <c r="C21" i="110"/>
  <c r="E20" i="110"/>
  <c r="D20" i="110"/>
  <c r="C20" i="110"/>
  <c r="E19" i="110"/>
  <c r="D19" i="110"/>
  <c r="C19" i="110"/>
  <c r="E18" i="110"/>
  <c r="D18" i="110"/>
  <c r="C18" i="110"/>
  <c r="E17" i="110"/>
  <c r="D17" i="110"/>
  <c r="C17" i="110"/>
  <c r="E16" i="110"/>
  <c r="D16" i="110"/>
  <c r="C16" i="110"/>
  <c r="E15" i="110"/>
  <c r="D15" i="110"/>
  <c r="C15" i="110"/>
  <c r="E14" i="110"/>
  <c r="D14" i="110"/>
  <c r="C14" i="110"/>
  <c r="E13" i="110"/>
  <c r="D13" i="110"/>
  <c r="C13" i="110"/>
  <c r="E12" i="110"/>
  <c r="D12" i="110"/>
  <c r="C12" i="110"/>
  <c r="E11" i="110"/>
  <c r="D11" i="110"/>
  <c r="C11" i="110"/>
  <c r="E10" i="110"/>
  <c r="D10" i="110"/>
  <c r="C10" i="110"/>
  <c r="E9" i="110"/>
  <c r="D9" i="110"/>
  <c r="C9" i="110"/>
  <c r="E8" i="110"/>
  <c r="D8" i="110"/>
  <c r="C8" i="110"/>
  <c r="E7" i="110"/>
  <c r="D7" i="110"/>
  <c r="C7" i="110"/>
  <c r="C231" i="111"/>
  <c r="E230" i="111"/>
  <c r="D230" i="111"/>
  <c r="C230" i="111"/>
  <c r="E229" i="111"/>
  <c r="D229" i="111"/>
  <c r="C229" i="111"/>
  <c r="E228" i="111"/>
  <c r="D228" i="111"/>
  <c r="C228" i="111"/>
  <c r="E31" i="111"/>
  <c r="D31" i="111"/>
  <c r="C31" i="111"/>
  <c r="E30" i="111"/>
  <c r="D30" i="111"/>
  <c r="C30" i="111"/>
  <c r="E29" i="111"/>
  <c r="D29" i="111"/>
  <c r="C29" i="111"/>
  <c r="E28" i="111"/>
  <c r="D28" i="111"/>
  <c r="C28" i="111"/>
  <c r="E27" i="111"/>
  <c r="D27" i="111"/>
  <c r="C27" i="111"/>
  <c r="E26" i="111"/>
  <c r="D26" i="111"/>
  <c r="C26" i="111"/>
  <c r="E25" i="111"/>
  <c r="D25" i="111"/>
  <c r="C25" i="111"/>
  <c r="E24" i="111"/>
  <c r="D24" i="111"/>
  <c r="C24" i="111"/>
  <c r="E23" i="111"/>
  <c r="D23" i="111"/>
  <c r="C23" i="111"/>
  <c r="E22" i="111"/>
  <c r="D22" i="111"/>
  <c r="C22" i="111"/>
  <c r="E21" i="111"/>
  <c r="D21" i="111"/>
  <c r="C21" i="111"/>
  <c r="E20" i="111"/>
  <c r="D20" i="111"/>
  <c r="C20" i="111"/>
  <c r="E19" i="111"/>
  <c r="D19" i="111"/>
  <c r="C19" i="111"/>
  <c r="E18" i="111"/>
  <c r="D18" i="111"/>
  <c r="C18" i="111"/>
  <c r="E17" i="111"/>
  <c r="D17" i="111"/>
  <c r="C17" i="111"/>
  <c r="E16" i="111"/>
  <c r="D16" i="111"/>
  <c r="C16" i="111"/>
  <c r="E15" i="111"/>
  <c r="D15" i="111"/>
  <c r="C15" i="111"/>
  <c r="E14" i="111"/>
  <c r="D14" i="111"/>
  <c r="C14" i="111"/>
  <c r="E13" i="111"/>
  <c r="D13" i="111"/>
  <c r="C13" i="111"/>
  <c r="E12" i="111"/>
  <c r="D12" i="111"/>
  <c r="C12" i="111"/>
  <c r="E11" i="111"/>
  <c r="D11" i="111"/>
  <c r="C11" i="111"/>
  <c r="E10" i="111"/>
  <c r="D10" i="111"/>
  <c r="C10" i="111"/>
  <c r="E9" i="111"/>
  <c r="D9" i="111"/>
  <c r="C9" i="111"/>
  <c r="E8" i="111"/>
  <c r="D8" i="111"/>
  <c r="C8" i="111"/>
  <c r="E7" i="111"/>
  <c r="D7" i="111"/>
  <c r="C7" i="111"/>
  <c r="C231" i="112"/>
  <c r="E230" i="112"/>
  <c r="D230" i="112"/>
  <c r="C230" i="112"/>
  <c r="E229" i="112"/>
  <c r="D229" i="112"/>
  <c r="C229" i="112"/>
  <c r="E228" i="112"/>
  <c r="D228" i="112"/>
  <c r="C228" i="112"/>
  <c r="E31" i="112"/>
  <c r="D31" i="112"/>
  <c r="C31" i="112"/>
  <c r="E30" i="112"/>
  <c r="D30" i="112"/>
  <c r="C30" i="112"/>
  <c r="E29" i="112"/>
  <c r="D29" i="112"/>
  <c r="C29" i="112"/>
  <c r="E28" i="112"/>
  <c r="D28" i="112"/>
  <c r="C28" i="112"/>
  <c r="E27" i="112"/>
  <c r="D27" i="112"/>
  <c r="C27" i="112"/>
  <c r="E26" i="112"/>
  <c r="D26" i="112"/>
  <c r="C26" i="112"/>
  <c r="E25" i="112"/>
  <c r="D25" i="112"/>
  <c r="C25" i="112"/>
  <c r="E24" i="112"/>
  <c r="D24" i="112"/>
  <c r="C24" i="112"/>
  <c r="E23" i="112"/>
  <c r="D23" i="112"/>
  <c r="C23" i="112"/>
  <c r="E22" i="112"/>
  <c r="D22" i="112"/>
  <c r="C22" i="112"/>
  <c r="E21" i="112"/>
  <c r="D21" i="112"/>
  <c r="C21" i="112"/>
  <c r="E20" i="112"/>
  <c r="D20" i="112"/>
  <c r="C20" i="112"/>
  <c r="E19" i="112"/>
  <c r="D19" i="112"/>
  <c r="C19" i="112"/>
  <c r="E18" i="112"/>
  <c r="D18" i="112"/>
  <c r="C18" i="112"/>
  <c r="E17" i="112"/>
  <c r="D17" i="112"/>
  <c r="C17" i="112"/>
  <c r="E16" i="112"/>
  <c r="D16" i="112"/>
  <c r="C16" i="112"/>
  <c r="E15" i="112"/>
  <c r="D15" i="112"/>
  <c r="C15" i="112"/>
  <c r="E14" i="112"/>
  <c r="D14" i="112"/>
  <c r="C14" i="112"/>
  <c r="E13" i="112"/>
  <c r="D13" i="112"/>
  <c r="C13" i="112"/>
  <c r="E12" i="112"/>
  <c r="D12" i="112"/>
  <c r="C12" i="112"/>
  <c r="E11" i="112"/>
  <c r="D11" i="112"/>
  <c r="C11" i="112"/>
  <c r="E10" i="112"/>
  <c r="D10" i="112"/>
  <c r="C10" i="112"/>
  <c r="E9" i="112"/>
  <c r="D9" i="112"/>
  <c r="C9" i="112"/>
  <c r="E8" i="112"/>
  <c r="D8" i="112"/>
  <c r="C8" i="112"/>
  <c r="E7" i="112"/>
  <c r="D7" i="112"/>
  <c r="C7" i="112"/>
  <c r="C231" i="113"/>
  <c r="E230" i="113"/>
  <c r="D230" i="113"/>
  <c r="C230" i="113"/>
  <c r="E229" i="113"/>
  <c r="D229" i="113"/>
  <c r="C229" i="113"/>
  <c r="E228" i="113"/>
  <c r="D228" i="113"/>
  <c r="C228" i="113"/>
  <c r="E31" i="113"/>
  <c r="D31" i="113"/>
  <c r="C31" i="113"/>
  <c r="E30" i="113"/>
  <c r="D30" i="113"/>
  <c r="C30" i="113"/>
  <c r="E29" i="113"/>
  <c r="D29" i="113"/>
  <c r="C29" i="113"/>
  <c r="E28" i="113"/>
  <c r="D28" i="113"/>
  <c r="C28" i="113"/>
  <c r="E27" i="113"/>
  <c r="D27" i="113"/>
  <c r="C27" i="113"/>
  <c r="E26" i="113"/>
  <c r="D26" i="113"/>
  <c r="C26" i="113"/>
  <c r="E25" i="113"/>
  <c r="D25" i="113"/>
  <c r="C25" i="113"/>
  <c r="E24" i="113"/>
  <c r="D24" i="113"/>
  <c r="C24" i="113"/>
  <c r="E23" i="113"/>
  <c r="D23" i="113"/>
  <c r="C23" i="113"/>
  <c r="E22" i="113"/>
  <c r="D22" i="113"/>
  <c r="C22" i="113"/>
  <c r="E21" i="113"/>
  <c r="D21" i="113"/>
  <c r="C21" i="113"/>
  <c r="E20" i="113"/>
  <c r="D20" i="113"/>
  <c r="C20" i="113"/>
  <c r="E19" i="113"/>
  <c r="D19" i="113"/>
  <c r="C19" i="113"/>
  <c r="E18" i="113"/>
  <c r="D18" i="113"/>
  <c r="C18" i="113"/>
  <c r="E17" i="113"/>
  <c r="D17" i="113"/>
  <c r="C17" i="113"/>
  <c r="E16" i="113"/>
  <c r="D16" i="113"/>
  <c r="C16" i="113"/>
  <c r="E15" i="113"/>
  <c r="D15" i="113"/>
  <c r="C15" i="113"/>
  <c r="E14" i="113"/>
  <c r="D14" i="113"/>
  <c r="C14" i="113"/>
  <c r="E13" i="113"/>
  <c r="D13" i="113"/>
  <c r="C13" i="113"/>
  <c r="E12" i="113"/>
  <c r="D12" i="113"/>
  <c r="C12" i="113"/>
  <c r="E11" i="113"/>
  <c r="D11" i="113"/>
  <c r="C11" i="113"/>
  <c r="E10" i="113"/>
  <c r="D10" i="113"/>
  <c r="C10" i="113"/>
  <c r="E9" i="113"/>
  <c r="D9" i="113"/>
  <c r="C9" i="113"/>
  <c r="E8" i="113"/>
  <c r="D8" i="113"/>
  <c r="C8" i="113"/>
  <c r="E7" i="113"/>
  <c r="D7" i="113"/>
  <c r="C7" i="113"/>
  <c r="C231" i="114"/>
  <c r="E230" i="114"/>
  <c r="D230" i="114"/>
  <c r="C230" i="114"/>
  <c r="E229" i="114"/>
  <c r="D229" i="114"/>
  <c r="C229" i="114"/>
  <c r="E228" i="114"/>
  <c r="D228" i="114"/>
  <c r="C228" i="114"/>
  <c r="E31" i="114"/>
  <c r="D31" i="114"/>
  <c r="C31" i="114"/>
  <c r="E30" i="114"/>
  <c r="D30" i="114"/>
  <c r="C30" i="114"/>
  <c r="E29" i="114"/>
  <c r="D29" i="114"/>
  <c r="C29" i="114"/>
  <c r="E28" i="114"/>
  <c r="D28" i="114"/>
  <c r="C28" i="114"/>
  <c r="E27" i="114"/>
  <c r="D27" i="114"/>
  <c r="C27" i="114"/>
  <c r="E26" i="114"/>
  <c r="D26" i="114"/>
  <c r="C26" i="114"/>
  <c r="E25" i="114"/>
  <c r="D25" i="114"/>
  <c r="C25" i="114"/>
  <c r="E24" i="114"/>
  <c r="D24" i="114"/>
  <c r="C24" i="114"/>
  <c r="E23" i="114"/>
  <c r="D23" i="114"/>
  <c r="C23" i="114"/>
  <c r="E22" i="114"/>
  <c r="D22" i="114"/>
  <c r="C22" i="114"/>
  <c r="E21" i="114"/>
  <c r="D21" i="114"/>
  <c r="C21" i="114"/>
  <c r="E20" i="114"/>
  <c r="D20" i="114"/>
  <c r="C20" i="114"/>
  <c r="E19" i="114"/>
  <c r="D19" i="114"/>
  <c r="C19" i="114"/>
  <c r="E18" i="114"/>
  <c r="D18" i="114"/>
  <c r="C18" i="114"/>
  <c r="E17" i="114"/>
  <c r="D17" i="114"/>
  <c r="C17" i="114"/>
  <c r="E16" i="114"/>
  <c r="D16" i="114"/>
  <c r="C16" i="114"/>
  <c r="E15" i="114"/>
  <c r="D15" i="114"/>
  <c r="C15" i="114"/>
  <c r="E14" i="114"/>
  <c r="D14" i="114"/>
  <c r="C14" i="114"/>
  <c r="E13" i="114"/>
  <c r="D13" i="114"/>
  <c r="C13" i="114"/>
  <c r="E12" i="114"/>
  <c r="D12" i="114"/>
  <c r="C12" i="114"/>
  <c r="E11" i="114"/>
  <c r="D11" i="114"/>
  <c r="C11" i="114"/>
  <c r="E10" i="114"/>
  <c r="D10" i="114"/>
  <c r="C10" i="114"/>
  <c r="E9" i="114"/>
  <c r="D9" i="114"/>
  <c r="C9" i="114"/>
  <c r="E8" i="114"/>
  <c r="D8" i="114"/>
  <c r="C8" i="114"/>
  <c r="E7" i="114"/>
  <c r="D7" i="114"/>
  <c r="C7" i="114"/>
  <c r="C231" i="132"/>
  <c r="E230" i="132"/>
  <c r="D230" i="132"/>
  <c r="C230" i="132"/>
  <c r="E229" i="132"/>
  <c r="D229" i="132"/>
  <c r="C229" i="132"/>
  <c r="E228" i="132"/>
  <c r="D228" i="132"/>
  <c r="C228" i="132"/>
  <c r="E31" i="132"/>
  <c r="D31" i="132"/>
  <c r="C31" i="132"/>
  <c r="E30" i="132"/>
  <c r="D30" i="132"/>
  <c r="C30" i="132"/>
  <c r="E29" i="132"/>
  <c r="D29" i="132"/>
  <c r="C29" i="132"/>
  <c r="E28" i="132"/>
  <c r="D28" i="132"/>
  <c r="C28" i="132"/>
  <c r="E27" i="132"/>
  <c r="D27" i="132"/>
  <c r="C27" i="132"/>
  <c r="E26" i="132"/>
  <c r="D26" i="132"/>
  <c r="C26" i="132"/>
  <c r="E25" i="132"/>
  <c r="D25" i="132"/>
  <c r="C25" i="132"/>
  <c r="E24" i="132"/>
  <c r="D24" i="132"/>
  <c r="C24" i="132"/>
  <c r="E23" i="132"/>
  <c r="D23" i="132"/>
  <c r="C23" i="132"/>
  <c r="E22" i="132"/>
  <c r="D22" i="132"/>
  <c r="C22" i="132"/>
  <c r="E21" i="132"/>
  <c r="D21" i="132"/>
  <c r="C21" i="132"/>
  <c r="E20" i="132"/>
  <c r="D20" i="132"/>
  <c r="C20" i="132"/>
  <c r="E19" i="132"/>
  <c r="D19" i="132"/>
  <c r="C19" i="132"/>
  <c r="E18" i="132"/>
  <c r="D18" i="132"/>
  <c r="C18" i="132"/>
  <c r="E17" i="132"/>
  <c r="D17" i="132"/>
  <c r="C17" i="132"/>
  <c r="E16" i="132"/>
  <c r="D16" i="132"/>
  <c r="C16" i="132"/>
  <c r="E15" i="132"/>
  <c r="D15" i="132"/>
  <c r="C15" i="132"/>
  <c r="E14" i="132"/>
  <c r="D14" i="132"/>
  <c r="C14" i="132"/>
  <c r="E13" i="132"/>
  <c r="D13" i="132"/>
  <c r="C13" i="132"/>
  <c r="E12" i="132"/>
  <c r="D12" i="132"/>
  <c r="C12" i="132"/>
  <c r="E11" i="132"/>
  <c r="D11" i="132"/>
  <c r="C11" i="132"/>
  <c r="E10" i="132"/>
  <c r="D10" i="132"/>
  <c r="C10" i="132"/>
  <c r="E9" i="132"/>
  <c r="D9" i="132"/>
  <c r="C9" i="132"/>
  <c r="E8" i="132"/>
  <c r="D8" i="132"/>
  <c r="C8" i="132"/>
  <c r="E7" i="132"/>
  <c r="D7" i="132"/>
  <c r="C7" i="132"/>
  <c r="C8" i="127"/>
  <c r="D8" i="127"/>
  <c r="E8" i="127"/>
  <c r="F8" i="127"/>
  <c r="G8" i="127"/>
  <c r="H8" i="127"/>
  <c r="I8" i="127"/>
  <c r="J8" i="127"/>
  <c r="K8" i="127"/>
  <c r="L8" i="127"/>
  <c r="C9" i="127"/>
  <c r="D9" i="127"/>
  <c r="E9" i="127"/>
  <c r="F9" i="127"/>
  <c r="G9" i="127"/>
  <c r="H9" i="127"/>
  <c r="I9" i="127"/>
  <c r="J9" i="127"/>
  <c r="K9" i="127"/>
  <c r="L9" i="127"/>
  <c r="C10" i="127"/>
  <c r="D10" i="127"/>
  <c r="E10" i="127"/>
  <c r="F10" i="127"/>
  <c r="G10" i="127"/>
  <c r="H10" i="127"/>
  <c r="I10" i="127"/>
  <c r="J10" i="127"/>
  <c r="K10" i="127"/>
  <c r="L10" i="127"/>
  <c r="C12" i="127"/>
  <c r="D12" i="127"/>
  <c r="E12" i="127"/>
  <c r="F12" i="127"/>
  <c r="G12" i="127"/>
  <c r="H12" i="127"/>
  <c r="I12" i="127"/>
  <c r="J12" i="127"/>
  <c r="K12" i="127"/>
  <c r="L12" i="127"/>
  <c r="C13" i="127"/>
  <c r="D13" i="127"/>
  <c r="E13" i="127"/>
  <c r="F13" i="127"/>
  <c r="G13" i="127"/>
  <c r="H13" i="127"/>
  <c r="I13" i="127"/>
  <c r="J13" i="127"/>
  <c r="K13" i="127"/>
  <c r="L13" i="127"/>
  <c r="C14" i="127"/>
  <c r="D14" i="127"/>
  <c r="E14" i="127"/>
  <c r="F14" i="127"/>
  <c r="G14" i="127"/>
  <c r="H14" i="127"/>
  <c r="I14" i="127"/>
  <c r="J14" i="127"/>
  <c r="K14" i="127"/>
  <c r="L14" i="127"/>
  <c r="C15" i="127"/>
  <c r="D15" i="127"/>
  <c r="E15" i="127"/>
  <c r="F15" i="127"/>
  <c r="G15" i="127"/>
  <c r="H15" i="127"/>
  <c r="I15" i="127"/>
  <c r="J15" i="127"/>
  <c r="K15" i="127"/>
  <c r="L15" i="127"/>
  <c r="C16" i="127"/>
  <c r="D16" i="127"/>
  <c r="E16" i="127"/>
  <c r="F16" i="127"/>
  <c r="G16" i="127"/>
  <c r="H16" i="127"/>
  <c r="I16" i="127"/>
  <c r="J16" i="127"/>
  <c r="K16" i="127"/>
  <c r="L16" i="127"/>
  <c r="C17" i="127"/>
  <c r="D17" i="127"/>
  <c r="E17" i="127"/>
  <c r="F17" i="127"/>
  <c r="G17" i="127"/>
  <c r="H17" i="127"/>
  <c r="I17" i="127"/>
  <c r="J17" i="127"/>
  <c r="K17" i="127"/>
  <c r="L17" i="127"/>
  <c r="C18" i="127"/>
  <c r="D18" i="127"/>
  <c r="E18" i="127"/>
  <c r="F18" i="127"/>
  <c r="G18" i="127"/>
  <c r="H18" i="127"/>
  <c r="I18" i="127"/>
  <c r="J18" i="127"/>
  <c r="K18" i="127"/>
  <c r="L18" i="127"/>
  <c r="C20" i="127"/>
  <c r="D20" i="127"/>
  <c r="E20" i="127"/>
  <c r="F20" i="127"/>
  <c r="G20" i="127"/>
  <c r="H20" i="127"/>
  <c r="I20" i="127"/>
  <c r="J20" i="127"/>
  <c r="K20" i="127"/>
  <c r="L20" i="127"/>
  <c r="C21" i="127"/>
  <c r="D21" i="127"/>
  <c r="E21" i="127"/>
  <c r="F21" i="127"/>
  <c r="G21" i="127"/>
  <c r="H21" i="127"/>
  <c r="I21" i="127"/>
  <c r="J21" i="127"/>
  <c r="K21" i="127"/>
  <c r="L21" i="127"/>
  <c r="C22" i="127"/>
  <c r="D22" i="127"/>
  <c r="E22" i="127"/>
  <c r="F22" i="127"/>
  <c r="G22" i="127"/>
  <c r="H22" i="127"/>
  <c r="I22" i="127"/>
  <c r="J22" i="127"/>
  <c r="K22" i="127"/>
  <c r="L22" i="127"/>
  <c r="C23" i="127"/>
  <c r="D23" i="127"/>
  <c r="E23" i="127"/>
  <c r="F23" i="127"/>
  <c r="G23" i="127"/>
  <c r="H23" i="127"/>
  <c r="I23" i="127"/>
  <c r="J23" i="127"/>
  <c r="K23" i="127"/>
  <c r="L23" i="127"/>
  <c r="C24" i="127"/>
  <c r="D24" i="127"/>
  <c r="E24" i="127"/>
  <c r="F24" i="127"/>
  <c r="G24" i="127"/>
  <c r="H24" i="127"/>
  <c r="I24" i="127"/>
  <c r="J24" i="127"/>
  <c r="K24" i="127"/>
  <c r="L24" i="127"/>
  <c r="C26" i="127"/>
  <c r="D26" i="127"/>
  <c r="E26" i="127"/>
  <c r="F26" i="127"/>
  <c r="G26" i="127"/>
  <c r="H26" i="127"/>
  <c r="I26" i="127"/>
  <c r="J26" i="127"/>
  <c r="K26" i="127"/>
  <c r="L26" i="127"/>
  <c r="C27" i="127"/>
  <c r="D27" i="127"/>
  <c r="E27" i="127"/>
  <c r="F27" i="127"/>
  <c r="G27" i="127"/>
  <c r="H27" i="127"/>
  <c r="I27" i="127"/>
  <c r="J27" i="127"/>
  <c r="K27" i="127"/>
  <c r="L27" i="127"/>
  <c r="C28" i="127"/>
  <c r="D28" i="127"/>
  <c r="E28" i="127"/>
  <c r="F28" i="127"/>
  <c r="G28" i="127"/>
  <c r="H28" i="127"/>
  <c r="I28" i="127"/>
  <c r="J28" i="127"/>
  <c r="K28" i="127"/>
  <c r="L28" i="127"/>
  <c r="C30" i="127"/>
  <c r="D30" i="127"/>
  <c r="E30" i="127"/>
  <c r="F30" i="127"/>
  <c r="G30" i="127"/>
  <c r="H30" i="127"/>
  <c r="I30" i="127"/>
  <c r="J30" i="127"/>
  <c r="K30" i="127"/>
  <c r="L30" i="127"/>
  <c r="C31" i="127"/>
  <c r="D31" i="127"/>
  <c r="E31" i="127"/>
  <c r="F31" i="127"/>
  <c r="G31" i="127"/>
  <c r="H31" i="127"/>
  <c r="I31" i="127"/>
  <c r="J31" i="127"/>
  <c r="K31" i="127"/>
  <c r="L31" i="127"/>
  <c r="C34" i="127"/>
  <c r="D34" i="127"/>
  <c r="E34" i="127"/>
  <c r="F34" i="127"/>
  <c r="G34" i="127"/>
  <c r="H34" i="127"/>
  <c r="I34" i="127"/>
  <c r="J34" i="127"/>
  <c r="K34" i="127"/>
  <c r="L34" i="127"/>
  <c r="C35" i="127"/>
  <c r="D35" i="127"/>
  <c r="E35" i="127"/>
  <c r="F35" i="127"/>
  <c r="G35" i="127"/>
  <c r="H35" i="127"/>
  <c r="I35" i="127"/>
  <c r="J35" i="127"/>
  <c r="K35" i="127"/>
  <c r="L35" i="127"/>
  <c r="C36" i="127"/>
  <c r="D36" i="127"/>
  <c r="E36" i="127"/>
  <c r="F36" i="127"/>
  <c r="G36" i="127"/>
  <c r="H36" i="127"/>
  <c r="I36" i="127"/>
  <c r="I33" i="127" s="1"/>
  <c r="J36" i="127"/>
  <c r="K36" i="127"/>
  <c r="L36" i="127"/>
  <c r="C38" i="127"/>
  <c r="D38" i="127"/>
  <c r="E38" i="127"/>
  <c r="F38" i="127"/>
  <c r="G38" i="127"/>
  <c r="H38" i="127"/>
  <c r="I38" i="127"/>
  <c r="J38" i="127"/>
  <c r="K38" i="127"/>
  <c r="L38" i="127"/>
  <c r="C39" i="127"/>
  <c r="D39" i="127"/>
  <c r="E39" i="127"/>
  <c r="F39" i="127"/>
  <c r="G39" i="127"/>
  <c r="H39" i="127"/>
  <c r="I39" i="127"/>
  <c r="J39" i="127"/>
  <c r="K39" i="127"/>
  <c r="L39" i="127"/>
  <c r="C40" i="127"/>
  <c r="D40" i="127"/>
  <c r="E40" i="127"/>
  <c r="F40" i="127"/>
  <c r="G40" i="127"/>
  <c r="H40" i="127"/>
  <c r="I40" i="127"/>
  <c r="J40" i="127"/>
  <c r="K40" i="127"/>
  <c r="L40" i="127"/>
  <c r="C41" i="127"/>
  <c r="D41" i="127"/>
  <c r="E41" i="127"/>
  <c r="F41" i="127"/>
  <c r="G41" i="127"/>
  <c r="H41" i="127"/>
  <c r="I41" i="127"/>
  <c r="J41" i="127"/>
  <c r="K41" i="127"/>
  <c r="L41" i="127"/>
  <c r="C51" i="127"/>
  <c r="D51" i="127"/>
  <c r="E51" i="127"/>
  <c r="F51" i="127"/>
  <c r="G51" i="127"/>
  <c r="H51" i="127"/>
  <c r="I51" i="127"/>
  <c r="J51" i="127"/>
  <c r="K51" i="127"/>
  <c r="L51" i="127"/>
  <c r="C52" i="127"/>
  <c r="D52" i="127"/>
  <c r="E52" i="127"/>
  <c r="F52" i="127"/>
  <c r="G52" i="127"/>
  <c r="H52" i="127"/>
  <c r="I52" i="127"/>
  <c r="I47" i="127" s="1"/>
  <c r="J52" i="127"/>
  <c r="K52" i="127"/>
  <c r="L52" i="127"/>
  <c r="C54" i="127"/>
  <c r="D54" i="127"/>
  <c r="E54" i="127"/>
  <c r="F54" i="127"/>
  <c r="G54" i="127"/>
  <c r="H54" i="127"/>
  <c r="I54" i="127"/>
  <c r="J54" i="127"/>
  <c r="K54" i="127"/>
  <c r="L54" i="127"/>
  <c r="C56" i="127"/>
  <c r="D56" i="127"/>
  <c r="E56" i="127"/>
  <c r="F56" i="127"/>
  <c r="G56" i="127"/>
  <c r="H56" i="127"/>
  <c r="I56" i="127"/>
  <c r="J56" i="127"/>
  <c r="K56" i="127"/>
  <c r="L56" i="127"/>
  <c r="C57" i="127"/>
  <c r="D57" i="127"/>
  <c r="E57" i="127"/>
  <c r="F57" i="127"/>
  <c r="G57" i="127"/>
  <c r="H57" i="127"/>
  <c r="I57" i="127"/>
  <c r="J57" i="127"/>
  <c r="K57" i="127"/>
  <c r="L57" i="127"/>
  <c r="C58" i="127"/>
  <c r="D58" i="127"/>
  <c r="E58" i="127"/>
  <c r="F58" i="127"/>
  <c r="G58" i="127"/>
  <c r="H58" i="127"/>
  <c r="I58" i="127"/>
  <c r="J58" i="127"/>
  <c r="K58" i="127"/>
  <c r="L58" i="127"/>
  <c r="C61" i="127"/>
  <c r="D61" i="127"/>
  <c r="E61" i="127"/>
  <c r="F61" i="127"/>
  <c r="G61" i="127"/>
  <c r="H61" i="127"/>
  <c r="I61" i="127"/>
  <c r="J61" i="127"/>
  <c r="K61" i="127"/>
  <c r="L61" i="127"/>
  <c r="C63" i="127"/>
  <c r="D63" i="127"/>
  <c r="E63" i="127"/>
  <c r="F63" i="127"/>
  <c r="G63" i="127"/>
  <c r="H63" i="127"/>
  <c r="I63" i="127"/>
  <c r="J63" i="127"/>
  <c r="K63" i="127"/>
  <c r="L63" i="127"/>
  <c r="C65" i="127"/>
  <c r="D65" i="127"/>
  <c r="E65" i="127"/>
  <c r="F65" i="127"/>
  <c r="G65" i="127"/>
  <c r="H65" i="127"/>
  <c r="I65" i="127"/>
  <c r="J65" i="127"/>
  <c r="K65" i="127"/>
  <c r="L65" i="127"/>
  <c r="C66" i="127"/>
  <c r="D66" i="127"/>
  <c r="E66" i="127"/>
  <c r="F66" i="127"/>
  <c r="G66" i="127"/>
  <c r="H66" i="127"/>
  <c r="I66" i="127"/>
  <c r="J66" i="127"/>
  <c r="K66" i="127"/>
  <c r="L66" i="127"/>
  <c r="C67" i="127"/>
  <c r="D67" i="127"/>
  <c r="E67" i="127"/>
  <c r="F67" i="127"/>
  <c r="G67" i="127"/>
  <c r="H67" i="127"/>
  <c r="I67" i="127"/>
  <c r="J67" i="127"/>
  <c r="K67" i="127"/>
  <c r="L67" i="127"/>
  <c r="C68" i="127"/>
  <c r="D68" i="127"/>
  <c r="E68" i="127"/>
  <c r="F68" i="127"/>
  <c r="G68" i="127"/>
  <c r="H68" i="127"/>
  <c r="I68" i="127"/>
  <c r="J68" i="127"/>
  <c r="K68" i="127"/>
  <c r="L68" i="127"/>
  <c r="C71" i="127"/>
  <c r="D71" i="127"/>
  <c r="E71" i="127"/>
  <c r="F71" i="127"/>
  <c r="G71" i="127"/>
  <c r="H71" i="127"/>
  <c r="I71" i="127"/>
  <c r="J71" i="127"/>
  <c r="K71" i="127"/>
  <c r="L71" i="127"/>
  <c r="C73" i="127"/>
  <c r="D73" i="127"/>
  <c r="E73" i="127"/>
  <c r="F73" i="127"/>
  <c r="G73" i="127"/>
  <c r="H73" i="127"/>
  <c r="I73" i="127"/>
  <c r="J73" i="127"/>
  <c r="K73" i="127"/>
  <c r="L73" i="127"/>
  <c r="C74" i="127"/>
  <c r="D74" i="127"/>
  <c r="E74" i="127"/>
  <c r="F74" i="127"/>
  <c r="G74" i="127"/>
  <c r="H74" i="127"/>
  <c r="I74" i="127"/>
  <c r="J74" i="127"/>
  <c r="K74" i="127"/>
  <c r="L74" i="127"/>
  <c r="C75" i="127"/>
  <c r="D75" i="127"/>
  <c r="E75" i="127"/>
  <c r="F75" i="127"/>
  <c r="G75" i="127"/>
  <c r="H75" i="127"/>
  <c r="I75" i="127"/>
  <c r="J75" i="127"/>
  <c r="K75" i="127"/>
  <c r="L75" i="127"/>
  <c r="C93" i="127"/>
  <c r="C89" i="127" s="1"/>
  <c r="D93" i="127"/>
  <c r="D89" i="127" s="1"/>
  <c r="E93" i="127"/>
  <c r="E89" i="127" s="1"/>
  <c r="F93" i="127"/>
  <c r="F89" i="127" s="1"/>
  <c r="G93" i="127"/>
  <c r="G89" i="127" s="1"/>
  <c r="H93" i="127"/>
  <c r="H89" i="127" s="1"/>
  <c r="I93" i="127"/>
  <c r="I89" i="127" s="1"/>
  <c r="J93" i="127"/>
  <c r="J89" i="127" s="1"/>
  <c r="K93" i="127"/>
  <c r="K89" i="127" s="1"/>
  <c r="L93" i="127"/>
  <c r="L89" i="127" s="1"/>
  <c r="C94" i="127"/>
  <c r="D94" i="127"/>
  <c r="E94" i="127"/>
  <c r="F94" i="127"/>
  <c r="G94" i="127"/>
  <c r="H94" i="127"/>
  <c r="I94" i="127"/>
  <c r="J94" i="127"/>
  <c r="K94" i="127"/>
  <c r="L94" i="127"/>
  <c r="C113" i="127"/>
  <c r="D113" i="127"/>
  <c r="E113" i="127"/>
  <c r="F113" i="127"/>
  <c r="G113" i="127"/>
  <c r="H113" i="127"/>
  <c r="I113" i="127"/>
  <c r="J113" i="127"/>
  <c r="K113" i="127"/>
  <c r="L113" i="127"/>
  <c r="C114" i="127"/>
  <c r="D114" i="127"/>
  <c r="E114" i="127"/>
  <c r="F114" i="127"/>
  <c r="G114" i="127"/>
  <c r="H114" i="127"/>
  <c r="I114" i="127"/>
  <c r="J114" i="127"/>
  <c r="K114" i="127"/>
  <c r="L114" i="127"/>
  <c r="C115" i="127"/>
  <c r="D115" i="127"/>
  <c r="E115" i="127"/>
  <c r="F115" i="127"/>
  <c r="G115" i="127"/>
  <c r="H115" i="127"/>
  <c r="I115" i="127"/>
  <c r="J115" i="127"/>
  <c r="K115" i="127"/>
  <c r="L115" i="127"/>
  <c r="C116" i="127"/>
  <c r="D116" i="127"/>
  <c r="E116" i="127"/>
  <c r="F116" i="127"/>
  <c r="G116" i="127"/>
  <c r="H116" i="127"/>
  <c r="I116" i="127"/>
  <c r="J116" i="127"/>
  <c r="K116" i="127"/>
  <c r="L116" i="127"/>
  <c r="C118" i="127"/>
  <c r="D118" i="127"/>
  <c r="E118" i="127"/>
  <c r="F118" i="127"/>
  <c r="G118" i="127"/>
  <c r="H118" i="127"/>
  <c r="I118" i="127"/>
  <c r="J118" i="127"/>
  <c r="K118" i="127"/>
  <c r="L118" i="127"/>
  <c r="C119" i="127"/>
  <c r="D119" i="127"/>
  <c r="E119" i="127"/>
  <c r="F119" i="127"/>
  <c r="G119" i="127"/>
  <c r="H119" i="127"/>
  <c r="I119" i="127"/>
  <c r="J119" i="127"/>
  <c r="K119" i="127"/>
  <c r="L119" i="127"/>
  <c r="C120" i="127"/>
  <c r="D120" i="127"/>
  <c r="E120" i="127"/>
  <c r="F120" i="127"/>
  <c r="G120" i="127"/>
  <c r="H120" i="127"/>
  <c r="I120" i="127"/>
  <c r="J120" i="127"/>
  <c r="K120" i="127"/>
  <c r="L120" i="127"/>
  <c r="C121" i="127"/>
  <c r="D121" i="127"/>
  <c r="E121" i="127"/>
  <c r="F121" i="127"/>
  <c r="G121" i="127"/>
  <c r="H121" i="127"/>
  <c r="I121" i="127"/>
  <c r="J121" i="127"/>
  <c r="K121" i="127"/>
  <c r="L121" i="127"/>
  <c r="C122" i="127"/>
  <c r="D122" i="127"/>
  <c r="E122" i="127"/>
  <c r="F122" i="127"/>
  <c r="G122" i="127"/>
  <c r="H122" i="127"/>
  <c r="I122" i="127"/>
  <c r="J122" i="127"/>
  <c r="K122" i="127"/>
  <c r="L122" i="127"/>
  <c r="C123" i="127"/>
  <c r="D123" i="127"/>
  <c r="E123" i="127"/>
  <c r="F123" i="127"/>
  <c r="G123" i="127"/>
  <c r="H123" i="127"/>
  <c r="I123" i="127"/>
  <c r="J123" i="127"/>
  <c r="K123" i="127"/>
  <c r="L123" i="127"/>
  <c r="C124" i="127"/>
  <c r="D124" i="127"/>
  <c r="E124" i="127"/>
  <c r="F124" i="127"/>
  <c r="G124" i="127"/>
  <c r="H124" i="127"/>
  <c r="I124" i="127"/>
  <c r="J124" i="127"/>
  <c r="K124" i="127"/>
  <c r="L124" i="127"/>
  <c r="C125" i="127"/>
  <c r="D125" i="127"/>
  <c r="E125" i="127"/>
  <c r="F125" i="127"/>
  <c r="G125" i="127"/>
  <c r="H125" i="127"/>
  <c r="I125" i="127"/>
  <c r="J125" i="127"/>
  <c r="K125" i="127"/>
  <c r="L125" i="127"/>
  <c r="C128" i="127"/>
  <c r="D128" i="127"/>
  <c r="E128" i="127"/>
  <c r="F128" i="127"/>
  <c r="G128" i="127"/>
  <c r="H128" i="127"/>
  <c r="I128" i="127"/>
  <c r="J128" i="127"/>
  <c r="K128" i="127"/>
  <c r="L128" i="127"/>
  <c r="C129" i="127"/>
  <c r="D129" i="127"/>
  <c r="E129" i="127"/>
  <c r="F129" i="127"/>
  <c r="G129" i="127"/>
  <c r="H129" i="127"/>
  <c r="I129" i="127"/>
  <c r="J129" i="127"/>
  <c r="K129" i="127"/>
  <c r="L129" i="127"/>
  <c r="C130" i="127"/>
  <c r="D130" i="127"/>
  <c r="E130" i="127"/>
  <c r="F130" i="127"/>
  <c r="G130" i="127"/>
  <c r="H130" i="127"/>
  <c r="I130" i="127"/>
  <c r="J130" i="127"/>
  <c r="K130" i="127"/>
  <c r="L130" i="127"/>
  <c r="C131" i="127"/>
  <c r="D131" i="127"/>
  <c r="E131" i="127"/>
  <c r="F131" i="127"/>
  <c r="G131" i="127"/>
  <c r="H131" i="127"/>
  <c r="I131" i="127"/>
  <c r="J131" i="127"/>
  <c r="K131" i="127"/>
  <c r="L131" i="127"/>
  <c r="C134" i="127"/>
  <c r="D134" i="127"/>
  <c r="E134" i="127"/>
  <c r="F134" i="127"/>
  <c r="G134" i="127"/>
  <c r="H134" i="127"/>
  <c r="I134" i="127"/>
  <c r="J134" i="127"/>
  <c r="K134" i="127"/>
  <c r="L134" i="127"/>
  <c r="C135" i="127"/>
  <c r="D135" i="127"/>
  <c r="E135" i="127"/>
  <c r="F135" i="127"/>
  <c r="G135" i="127"/>
  <c r="H135" i="127"/>
  <c r="I135" i="127"/>
  <c r="J135" i="127"/>
  <c r="K135" i="127"/>
  <c r="L135" i="127"/>
  <c r="C136" i="127"/>
  <c r="D136" i="127"/>
  <c r="E136" i="127"/>
  <c r="F136" i="127"/>
  <c r="G136" i="127"/>
  <c r="H136" i="127"/>
  <c r="I136" i="127"/>
  <c r="J136" i="127"/>
  <c r="K136" i="127"/>
  <c r="L136" i="127"/>
  <c r="C137" i="127"/>
  <c r="D137" i="127"/>
  <c r="E137" i="127"/>
  <c r="F137" i="127"/>
  <c r="G137" i="127"/>
  <c r="H137" i="127"/>
  <c r="I137" i="127"/>
  <c r="J137" i="127"/>
  <c r="K137" i="127"/>
  <c r="L137" i="127"/>
  <c r="C138" i="127"/>
  <c r="D138" i="127"/>
  <c r="E138" i="127"/>
  <c r="F138" i="127"/>
  <c r="G138" i="127"/>
  <c r="H138" i="127"/>
  <c r="I138" i="127"/>
  <c r="J138" i="127"/>
  <c r="K138" i="127"/>
  <c r="L138" i="127"/>
  <c r="C139" i="127"/>
  <c r="D139" i="127"/>
  <c r="E139" i="127"/>
  <c r="F139" i="127"/>
  <c r="G139" i="127"/>
  <c r="H139" i="127"/>
  <c r="I139" i="127"/>
  <c r="J139" i="127"/>
  <c r="K139" i="127"/>
  <c r="L139" i="127"/>
  <c r="C140" i="127"/>
  <c r="D140" i="127"/>
  <c r="E140" i="127"/>
  <c r="F140" i="127"/>
  <c r="G140" i="127"/>
  <c r="H140" i="127"/>
  <c r="I140" i="127"/>
  <c r="J140" i="127"/>
  <c r="K140" i="127"/>
  <c r="L140" i="127"/>
  <c r="C142" i="127"/>
  <c r="D142" i="127"/>
  <c r="E142" i="127"/>
  <c r="F142" i="127"/>
  <c r="G142" i="127"/>
  <c r="H142" i="127"/>
  <c r="I142" i="127"/>
  <c r="J142" i="127"/>
  <c r="K142" i="127"/>
  <c r="L142" i="127"/>
  <c r="C143" i="127"/>
  <c r="D143" i="127"/>
  <c r="E143" i="127"/>
  <c r="F143" i="127"/>
  <c r="G143" i="127"/>
  <c r="G141" i="127" s="1"/>
  <c r="H143" i="127"/>
  <c r="I143" i="127"/>
  <c r="J143" i="127"/>
  <c r="K143" i="127"/>
  <c r="L143" i="127"/>
  <c r="C144" i="127"/>
  <c r="D144" i="127"/>
  <c r="E144" i="127"/>
  <c r="F144" i="127"/>
  <c r="G144" i="127"/>
  <c r="H144" i="127"/>
  <c r="I144" i="127"/>
  <c r="J144" i="127"/>
  <c r="K144" i="127"/>
  <c r="L144" i="127"/>
  <c r="C146" i="127"/>
  <c r="D146" i="127"/>
  <c r="E146" i="127"/>
  <c r="F146" i="127"/>
  <c r="G146" i="127"/>
  <c r="H146" i="127"/>
  <c r="I146" i="127"/>
  <c r="J146" i="127"/>
  <c r="K146" i="127"/>
  <c r="C147" i="127"/>
  <c r="D147" i="127"/>
  <c r="E147" i="127"/>
  <c r="F147" i="127"/>
  <c r="G147" i="127"/>
  <c r="H147" i="127"/>
  <c r="I147" i="127"/>
  <c r="J147" i="127"/>
  <c r="K147" i="127"/>
  <c r="C148" i="127"/>
  <c r="D148" i="127"/>
  <c r="E148" i="127"/>
  <c r="F148" i="127"/>
  <c r="G148" i="127"/>
  <c r="H148" i="127"/>
  <c r="I148" i="127"/>
  <c r="J148" i="127"/>
  <c r="K148" i="127"/>
  <c r="C149" i="127"/>
  <c r="D149" i="127"/>
  <c r="E149" i="127"/>
  <c r="F149" i="127"/>
  <c r="G149" i="127"/>
  <c r="H149" i="127"/>
  <c r="I149" i="127"/>
  <c r="J149" i="127"/>
  <c r="K149" i="127"/>
  <c r="C150" i="127"/>
  <c r="D150" i="127"/>
  <c r="E150" i="127"/>
  <c r="F150" i="127"/>
  <c r="G150" i="127"/>
  <c r="H150" i="127"/>
  <c r="I150" i="127"/>
  <c r="J150" i="127"/>
  <c r="K150" i="127"/>
  <c r="C156" i="127"/>
  <c r="D156" i="127"/>
  <c r="E156" i="127"/>
  <c r="F156" i="127"/>
  <c r="G156" i="127"/>
  <c r="H156" i="127"/>
  <c r="I156" i="127"/>
  <c r="J156" i="127"/>
  <c r="K156" i="127"/>
  <c r="L156" i="127"/>
  <c r="C159" i="127"/>
  <c r="D159" i="127"/>
  <c r="E159" i="127"/>
  <c r="F159" i="127"/>
  <c r="G159" i="127"/>
  <c r="H159" i="127"/>
  <c r="I159" i="127"/>
  <c r="J159" i="127"/>
  <c r="K159" i="127"/>
  <c r="L159" i="127"/>
  <c r="C161" i="127"/>
  <c r="D161" i="127"/>
  <c r="E161" i="127"/>
  <c r="F161" i="127"/>
  <c r="G161" i="127"/>
  <c r="H161" i="127"/>
  <c r="I161" i="127"/>
  <c r="J161" i="127"/>
  <c r="K161" i="127"/>
  <c r="L161" i="127"/>
  <c r="C162" i="127"/>
  <c r="D162" i="127"/>
  <c r="E162" i="127"/>
  <c r="F162" i="127"/>
  <c r="G162" i="127"/>
  <c r="H162" i="127"/>
  <c r="I162" i="127"/>
  <c r="J162" i="127"/>
  <c r="K162" i="127"/>
  <c r="L162" i="127"/>
  <c r="C163" i="127"/>
  <c r="D163" i="127"/>
  <c r="E163" i="127"/>
  <c r="F163" i="127"/>
  <c r="G163" i="127"/>
  <c r="H163" i="127"/>
  <c r="I163" i="127"/>
  <c r="J163" i="127"/>
  <c r="K163" i="127"/>
  <c r="L163" i="127"/>
  <c r="C164" i="127"/>
  <c r="D164" i="127"/>
  <c r="E164" i="127"/>
  <c r="F164" i="127"/>
  <c r="G164" i="127"/>
  <c r="H164" i="127"/>
  <c r="I164" i="127"/>
  <c r="J164" i="127"/>
  <c r="K164" i="127"/>
  <c r="L164" i="127"/>
  <c r="C165" i="127"/>
  <c r="D165" i="127"/>
  <c r="E165" i="127"/>
  <c r="F165" i="127"/>
  <c r="G165" i="127"/>
  <c r="H165" i="127"/>
  <c r="I165" i="127"/>
  <c r="J165" i="127"/>
  <c r="K165" i="127"/>
  <c r="L165" i="127"/>
  <c r="C167" i="127"/>
  <c r="D167" i="127"/>
  <c r="E167" i="127"/>
  <c r="F167" i="127"/>
  <c r="G167" i="127"/>
  <c r="H167" i="127"/>
  <c r="I167" i="127"/>
  <c r="J167" i="127"/>
  <c r="K167" i="127"/>
  <c r="L167" i="127"/>
  <c r="C169" i="127"/>
  <c r="D169" i="127"/>
  <c r="E169" i="127"/>
  <c r="F169" i="127"/>
  <c r="G169" i="127"/>
  <c r="H169" i="127"/>
  <c r="I169" i="127"/>
  <c r="J169" i="127"/>
  <c r="K169" i="127"/>
  <c r="L169" i="127"/>
  <c r="C170" i="127"/>
  <c r="D170" i="127"/>
  <c r="E170" i="127"/>
  <c r="F170" i="127"/>
  <c r="G170" i="127"/>
  <c r="H170" i="127"/>
  <c r="I170" i="127"/>
  <c r="J170" i="127"/>
  <c r="K170" i="127"/>
  <c r="L170" i="127"/>
  <c r="C171" i="127"/>
  <c r="D171" i="127"/>
  <c r="E171" i="127"/>
  <c r="F171" i="127"/>
  <c r="G171" i="127"/>
  <c r="H171" i="127"/>
  <c r="I171" i="127"/>
  <c r="J171" i="127"/>
  <c r="K171" i="127"/>
  <c r="L171" i="127"/>
  <c r="C172" i="127"/>
  <c r="D172" i="127"/>
  <c r="E172" i="127"/>
  <c r="F172" i="127"/>
  <c r="G172" i="127"/>
  <c r="H172" i="127"/>
  <c r="I172" i="127"/>
  <c r="J172" i="127"/>
  <c r="K172" i="127"/>
  <c r="L172" i="127"/>
  <c r="C173" i="127"/>
  <c r="D173" i="127"/>
  <c r="E173" i="127"/>
  <c r="F173" i="127"/>
  <c r="G173" i="127"/>
  <c r="H173" i="127"/>
  <c r="I173" i="127"/>
  <c r="J173" i="127"/>
  <c r="K173" i="127"/>
  <c r="L173" i="127"/>
  <c r="C175" i="127"/>
  <c r="D175" i="127"/>
  <c r="E175" i="127"/>
  <c r="F175" i="127"/>
  <c r="G175" i="127"/>
  <c r="H175" i="127"/>
  <c r="I175" i="127"/>
  <c r="J175" i="127"/>
  <c r="K175" i="127"/>
  <c r="L175" i="127"/>
  <c r="C177" i="127"/>
  <c r="D177" i="127"/>
  <c r="E177" i="127"/>
  <c r="F177" i="127"/>
  <c r="G177" i="127"/>
  <c r="H177" i="127"/>
  <c r="I177" i="127"/>
  <c r="J177" i="127"/>
  <c r="K177" i="127"/>
  <c r="L177" i="127"/>
  <c r="C178" i="127"/>
  <c r="D178" i="127"/>
  <c r="E178" i="127"/>
  <c r="F178" i="127"/>
  <c r="G178" i="127"/>
  <c r="H178" i="127"/>
  <c r="I178" i="127"/>
  <c r="J178" i="127"/>
  <c r="K178" i="127"/>
  <c r="L178" i="127"/>
  <c r="C179" i="127"/>
  <c r="D179" i="127"/>
  <c r="E179" i="127"/>
  <c r="F179" i="127"/>
  <c r="G179" i="127"/>
  <c r="H179" i="127"/>
  <c r="I179" i="127"/>
  <c r="J179" i="127"/>
  <c r="K179" i="127"/>
  <c r="L179" i="127"/>
  <c r="C180" i="127"/>
  <c r="D180" i="127"/>
  <c r="E180" i="127"/>
  <c r="F180" i="127"/>
  <c r="G180" i="127"/>
  <c r="H180" i="127"/>
  <c r="I180" i="127"/>
  <c r="J180" i="127"/>
  <c r="K180" i="127"/>
  <c r="L180" i="127"/>
  <c r="C181" i="127"/>
  <c r="D181" i="127"/>
  <c r="E181" i="127"/>
  <c r="F181" i="127"/>
  <c r="G181" i="127"/>
  <c r="H181" i="127"/>
  <c r="I181" i="127"/>
  <c r="J181" i="127"/>
  <c r="K181" i="127"/>
  <c r="L181" i="127"/>
  <c r="C183" i="127"/>
  <c r="D183" i="127"/>
  <c r="E183" i="127"/>
  <c r="F183" i="127"/>
  <c r="G183" i="127"/>
  <c r="H183" i="127"/>
  <c r="I183" i="127"/>
  <c r="J183" i="127"/>
  <c r="K183" i="127"/>
  <c r="L183" i="127"/>
  <c r="C185" i="127"/>
  <c r="D185" i="127"/>
  <c r="E185" i="127"/>
  <c r="F185" i="127"/>
  <c r="G185" i="127"/>
  <c r="H185" i="127"/>
  <c r="I185" i="127"/>
  <c r="J185" i="127"/>
  <c r="K185" i="127"/>
  <c r="L185" i="127"/>
  <c r="C186" i="127"/>
  <c r="D186" i="127"/>
  <c r="E186" i="127"/>
  <c r="F186" i="127"/>
  <c r="G186" i="127"/>
  <c r="H186" i="127"/>
  <c r="I186" i="127"/>
  <c r="J186" i="127"/>
  <c r="K186" i="127"/>
  <c r="L186" i="127"/>
  <c r="C187" i="127"/>
  <c r="D187" i="127"/>
  <c r="E187" i="127"/>
  <c r="F187" i="127"/>
  <c r="G187" i="127"/>
  <c r="H187" i="127"/>
  <c r="I187" i="127"/>
  <c r="J187" i="127"/>
  <c r="K187" i="127"/>
  <c r="L187" i="127"/>
  <c r="C188" i="127"/>
  <c r="D188" i="127"/>
  <c r="E188" i="127"/>
  <c r="F188" i="127"/>
  <c r="G188" i="127"/>
  <c r="H188" i="127"/>
  <c r="I188" i="127"/>
  <c r="J188" i="127"/>
  <c r="K188" i="127"/>
  <c r="L188" i="127"/>
  <c r="C189" i="127"/>
  <c r="D189" i="127"/>
  <c r="E189" i="127"/>
  <c r="F189" i="127"/>
  <c r="G189" i="127"/>
  <c r="H189" i="127"/>
  <c r="I189" i="127"/>
  <c r="J189" i="127"/>
  <c r="K189" i="127"/>
  <c r="L189" i="127"/>
  <c r="C191" i="127"/>
  <c r="D191" i="127"/>
  <c r="E191" i="127"/>
  <c r="F191" i="127"/>
  <c r="G191" i="127"/>
  <c r="H191" i="127"/>
  <c r="I191" i="127"/>
  <c r="J191" i="127"/>
  <c r="K191" i="127"/>
  <c r="L191" i="127"/>
  <c r="C193" i="127"/>
  <c r="D193" i="127"/>
  <c r="E193" i="127"/>
  <c r="F193" i="127"/>
  <c r="G193" i="127"/>
  <c r="H193" i="127"/>
  <c r="I193" i="127"/>
  <c r="J193" i="127"/>
  <c r="K193" i="127"/>
  <c r="L193" i="127"/>
  <c r="C194" i="127"/>
  <c r="D194" i="127"/>
  <c r="E194" i="127"/>
  <c r="F194" i="127"/>
  <c r="G194" i="127"/>
  <c r="H194" i="127"/>
  <c r="I194" i="127"/>
  <c r="J194" i="127"/>
  <c r="K194" i="127"/>
  <c r="L194" i="127"/>
  <c r="C195" i="127"/>
  <c r="D195" i="127"/>
  <c r="E195" i="127"/>
  <c r="F195" i="127"/>
  <c r="G195" i="127"/>
  <c r="H195" i="127"/>
  <c r="I195" i="127"/>
  <c r="J195" i="127"/>
  <c r="K195" i="127"/>
  <c r="L195" i="127"/>
  <c r="C196" i="127"/>
  <c r="D196" i="127"/>
  <c r="E196" i="127"/>
  <c r="F196" i="127"/>
  <c r="G196" i="127"/>
  <c r="H196" i="127"/>
  <c r="I196" i="127"/>
  <c r="J196" i="127"/>
  <c r="K196" i="127"/>
  <c r="L196" i="127"/>
  <c r="C197" i="127"/>
  <c r="D197" i="127"/>
  <c r="E197" i="127"/>
  <c r="F197" i="127"/>
  <c r="G197" i="127"/>
  <c r="H197" i="127"/>
  <c r="I197" i="127"/>
  <c r="J197" i="127"/>
  <c r="K197" i="127"/>
  <c r="L197" i="127"/>
  <c r="C199" i="127"/>
  <c r="D199" i="127"/>
  <c r="E199" i="127"/>
  <c r="F199" i="127"/>
  <c r="G199" i="127"/>
  <c r="H199" i="127"/>
  <c r="I199" i="127"/>
  <c r="J199" i="127"/>
  <c r="K199" i="127"/>
  <c r="L199" i="127"/>
  <c r="C201" i="127"/>
  <c r="D201" i="127"/>
  <c r="E201" i="127"/>
  <c r="F201" i="127"/>
  <c r="G201" i="127"/>
  <c r="H201" i="127"/>
  <c r="I201" i="127"/>
  <c r="J201" i="127"/>
  <c r="K201" i="127"/>
  <c r="L201" i="127"/>
  <c r="C202" i="127"/>
  <c r="D202" i="127"/>
  <c r="E202" i="127"/>
  <c r="F202" i="127"/>
  <c r="G202" i="127"/>
  <c r="H202" i="127"/>
  <c r="I202" i="127"/>
  <c r="J202" i="127"/>
  <c r="K202" i="127"/>
  <c r="L202" i="127"/>
  <c r="C203" i="127"/>
  <c r="D203" i="127"/>
  <c r="E203" i="127"/>
  <c r="F203" i="127"/>
  <c r="G203" i="127"/>
  <c r="H203" i="127"/>
  <c r="I203" i="127"/>
  <c r="J203" i="127"/>
  <c r="K203" i="127"/>
  <c r="L203" i="127"/>
  <c r="C204" i="127"/>
  <c r="D204" i="127"/>
  <c r="E204" i="127"/>
  <c r="F204" i="127"/>
  <c r="G204" i="127"/>
  <c r="H204" i="127"/>
  <c r="I204" i="127"/>
  <c r="J204" i="127"/>
  <c r="K204" i="127"/>
  <c r="L204" i="127"/>
  <c r="C205" i="127"/>
  <c r="D205" i="127"/>
  <c r="E205" i="127"/>
  <c r="F205" i="127"/>
  <c r="G205" i="127"/>
  <c r="H205" i="127"/>
  <c r="I205" i="127"/>
  <c r="J205" i="127"/>
  <c r="K205" i="127"/>
  <c r="L205" i="127"/>
  <c r="C207" i="127"/>
  <c r="D207" i="127"/>
  <c r="E207" i="127"/>
  <c r="F207" i="127"/>
  <c r="G207" i="127"/>
  <c r="H207" i="127"/>
  <c r="I207" i="127"/>
  <c r="J207" i="127"/>
  <c r="K207" i="127"/>
  <c r="L207" i="127"/>
  <c r="C211" i="127"/>
  <c r="D211" i="127"/>
  <c r="E211" i="127"/>
  <c r="F211" i="127"/>
  <c r="G211" i="127"/>
  <c r="H211" i="127"/>
  <c r="I211" i="127"/>
  <c r="J211" i="127"/>
  <c r="K211" i="127"/>
  <c r="L211" i="127"/>
  <c r="C212" i="127"/>
  <c r="D212" i="127"/>
  <c r="E212" i="127"/>
  <c r="F212" i="127"/>
  <c r="G212" i="127"/>
  <c r="H212" i="127"/>
  <c r="I212" i="127"/>
  <c r="J212" i="127"/>
  <c r="K212" i="127"/>
  <c r="L212" i="127"/>
  <c r="C213" i="127"/>
  <c r="C210" i="127" s="1"/>
  <c r="D213" i="127"/>
  <c r="E213" i="127"/>
  <c r="F213" i="127"/>
  <c r="G213" i="127"/>
  <c r="H213" i="127"/>
  <c r="I213" i="127"/>
  <c r="J213" i="127"/>
  <c r="K213" i="127"/>
  <c r="K210" i="127" s="1"/>
  <c r="L213" i="127"/>
  <c r="C215" i="127"/>
  <c r="D215" i="127"/>
  <c r="E215" i="127"/>
  <c r="F215" i="127"/>
  <c r="G215" i="127"/>
  <c r="H215" i="127"/>
  <c r="I215" i="127"/>
  <c r="J215" i="127"/>
  <c r="K215" i="127"/>
  <c r="L215" i="127"/>
  <c r="C216" i="127"/>
  <c r="D216" i="127"/>
  <c r="E216" i="127"/>
  <c r="F216" i="127"/>
  <c r="G216" i="127"/>
  <c r="H216" i="127"/>
  <c r="I216" i="127"/>
  <c r="J216" i="127"/>
  <c r="K216" i="127"/>
  <c r="L216" i="127"/>
  <c r="C218" i="127"/>
  <c r="D218" i="127"/>
  <c r="E218" i="127"/>
  <c r="F218" i="127"/>
  <c r="G218" i="127"/>
  <c r="H218" i="127"/>
  <c r="I218" i="127"/>
  <c r="J218" i="127"/>
  <c r="K218" i="127"/>
  <c r="L218" i="127"/>
  <c r="C219" i="127"/>
  <c r="D219" i="127"/>
  <c r="E219" i="127"/>
  <c r="F219" i="127"/>
  <c r="G219" i="127"/>
  <c r="H219" i="127"/>
  <c r="I219" i="127"/>
  <c r="J219" i="127"/>
  <c r="K219" i="127"/>
  <c r="L219" i="127"/>
  <c r="C221" i="127"/>
  <c r="D221" i="127"/>
  <c r="E221" i="127"/>
  <c r="F221" i="127"/>
  <c r="G221" i="127"/>
  <c r="H221" i="127"/>
  <c r="I221" i="127"/>
  <c r="J221" i="127"/>
  <c r="K221" i="127"/>
  <c r="L221" i="127"/>
  <c r="C222" i="127"/>
  <c r="D222" i="127"/>
  <c r="E222" i="127"/>
  <c r="F222" i="127"/>
  <c r="G222" i="127"/>
  <c r="H222" i="127"/>
  <c r="I222" i="127"/>
  <c r="J222" i="127"/>
  <c r="K222" i="127"/>
  <c r="L222" i="127"/>
  <c r="C223" i="127"/>
  <c r="D223" i="127"/>
  <c r="E223" i="127"/>
  <c r="F223" i="127"/>
  <c r="G223" i="127"/>
  <c r="H223" i="127"/>
  <c r="I223" i="127"/>
  <c r="J223" i="127"/>
  <c r="K223" i="127"/>
  <c r="L223" i="127"/>
  <c r="C224" i="127"/>
  <c r="D224" i="127"/>
  <c r="E224" i="127"/>
  <c r="F224" i="127"/>
  <c r="G224" i="127"/>
  <c r="H224" i="127"/>
  <c r="I224" i="127"/>
  <c r="J224" i="127"/>
  <c r="K224" i="127"/>
  <c r="L224" i="127"/>
  <c r="C228" i="127"/>
  <c r="D228" i="127"/>
  <c r="E228" i="127"/>
  <c r="F228" i="127"/>
  <c r="G228" i="127"/>
  <c r="H228" i="127"/>
  <c r="I228" i="127"/>
  <c r="J228" i="127"/>
  <c r="K228" i="127"/>
  <c r="L228" i="127"/>
  <c r="C229" i="127"/>
  <c r="D229" i="127"/>
  <c r="E229" i="127"/>
  <c r="F229" i="127"/>
  <c r="G229" i="127"/>
  <c r="H229" i="127"/>
  <c r="I229" i="127"/>
  <c r="J229" i="127"/>
  <c r="K229" i="127"/>
  <c r="L229" i="127"/>
  <c r="C230" i="127"/>
  <c r="D230" i="127"/>
  <c r="E230" i="127"/>
  <c r="F230" i="127"/>
  <c r="G230" i="127"/>
  <c r="H230" i="127"/>
  <c r="I230" i="127"/>
  <c r="J230" i="127"/>
  <c r="K230" i="127"/>
  <c r="L230" i="127"/>
  <c r="C304" i="127"/>
  <c r="D304" i="127"/>
  <c r="E304" i="127"/>
  <c r="F304" i="127"/>
  <c r="G304" i="127"/>
  <c r="H304" i="127"/>
  <c r="I304" i="127"/>
  <c r="J304" i="127"/>
  <c r="K304" i="127"/>
  <c r="L304" i="127"/>
  <c r="AH37" i="117" l="1"/>
  <c r="AH33" i="117"/>
  <c r="AH242" i="122"/>
  <c r="AH25" i="117"/>
  <c r="AH220" i="120"/>
  <c r="AH283" i="120"/>
  <c r="AH198" i="117"/>
  <c r="AH283" i="118"/>
  <c r="AH220" i="119"/>
  <c r="AH89" i="117"/>
  <c r="AH214" i="117"/>
  <c r="M5" i="135"/>
  <c r="AG243" i="125"/>
  <c r="G254" i="134"/>
  <c r="O29" i="134"/>
  <c r="E157" i="134"/>
  <c r="AG242" i="123"/>
  <c r="AG306" i="123"/>
  <c r="AG304" i="123" s="1"/>
  <c r="AG12" i="129" s="1"/>
  <c r="AH243" i="119"/>
  <c r="AH242" i="123"/>
  <c r="AH306" i="123"/>
  <c r="O7" i="134"/>
  <c r="E277" i="135"/>
  <c r="AH277" i="120" s="1"/>
  <c r="E157" i="135"/>
  <c r="AH168" i="117"/>
  <c r="O294" i="135"/>
  <c r="AH294" i="117" s="1"/>
  <c r="O32" i="135"/>
  <c r="AG243" i="120"/>
  <c r="K220" i="127"/>
  <c r="C220" i="127"/>
  <c r="J141" i="127"/>
  <c r="F29" i="127"/>
  <c r="J243" i="135"/>
  <c r="J305" i="135" s="1"/>
  <c r="AH305" i="125" s="1"/>
  <c r="C283" i="134"/>
  <c r="C309" i="134" s="1"/>
  <c r="AG309" i="118" s="1"/>
  <c r="K112" i="127"/>
  <c r="C112" i="127"/>
  <c r="O209" i="134"/>
  <c r="J214" i="127"/>
  <c r="L217" i="127"/>
  <c r="D217" i="127"/>
  <c r="E283" i="135"/>
  <c r="E309" i="135" s="1"/>
  <c r="AH309" i="120" s="1"/>
  <c r="AH243" i="118"/>
  <c r="M4" i="135"/>
  <c r="AG64" i="122"/>
  <c r="AG46" i="122" s="1"/>
  <c r="AG4" i="122" s="1"/>
  <c r="AG240" i="122" s="1"/>
  <c r="O192" i="134"/>
  <c r="O190" i="134" s="1"/>
  <c r="O25" i="134"/>
  <c r="D5" i="134"/>
  <c r="AH243" i="127"/>
  <c r="C5" i="134"/>
  <c r="J243" i="134"/>
  <c r="J305" i="134" s="1"/>
  <c r="K243" i="134"/>
  <c r="K305" i="134" s="1"/>
  <c r="AG243" i="126"/>
  <c r="O293" i="135"/>
  <c r="AH293" i="117" s="1"/>
  <c r="E5" i="135"/>
  <c r="O258" i="135"/>
  <c r="AH258" i="117" s="1"/>
  <c r="AG291" i="117"/>
  <c r="O280" i="134"/>
  <c r="AG280" i="117" s="1"/>
  <c r="AG280" i="118"/>
  <c r="O295" i="134"/>
  <c r="AG295" i="117" s="1"/>
  <c r="AG295" i="118"/>
  <c r="O227" i="134"/>
  <c r="AG228" i="117"/>
  <c r="AG227" i="117" s="1"/>
  <c r="K283" i="134"/>
  <c r="K309" i="134" s="1"/>
  <c r="AG309" i="126" s="1"/>
  <c r="AG286" i="126"/>
  <c r="AG283" i="126" s="1"/>
  <c r="L5" i="134"/>
  <c r="E254" i="134"/>
  <c r="E306" i="134" s="1"/>
  <c r="AG306" i="120" s="1"/>
  <c r="AG257" i="120"/>
  <c r="AG254" i="120" s="1"/>
  <c r="L283" i="134"/>
  <c r="L309" i="134" s="1"/>
  <c r="AG286" i="127"/>
  <c r="AG283" i="127" s="1"/>
  <c r="O282" i="134"/>
  <c r="AG282" i="117" s="1"/>
  <c r="AG282" i="118"/>
  <c r="O278" i="134"/>
  <c r="AG278" i="117" s="1"/>
  <c r="AG278" i="118"/>
  <c r="O184" i="134"/>
  <c r="O182" i="134" s="1"/>
  <c r="AG185" i="117"/>
  <c r="AG184" i="117" s="1"/>
  <c r="AG182" i="117" s="1"/>
  <c r="O277" i="134"/>
  <c r="AG277" i="117" s="1"/>
  <c r="AG277" i="120"/>
  <c r="O174" i="134"/>
  <c r="AG175" i="117"/>
  <c r="AG174" i="117" s="1"/>
  <c r="O246" i="134"/>
  <c r="AG246" i="117" s="1"/>
  <c r="AG244" i="117" s="1"/>
  <c r="AG246" i="118"/>
  <c r="AG244" i="118" s="1"/>
  <c r="AG243" i="118" s="1"/>
  <c r="M254" i="134"/>
  <c r="M306" i="134" s="1"/>
  <c r="AG255" i="128"/>
  <c r="AG254" i="128" s="1"/>
  <c r="AG242" i="128" s="1"/>
  <c r="O168" i="134"/>
  <c r="O166" i="134" s="1"/>
  <c r="AG170" i="117"/>
  <c r="AG168" i="117" s="1"/>
  <c r="AG166" i="117" s="1"/>
  <c r="I254" i="134"/>
  <c r="AG259" i="124"/>
  <c r="AG254" i="124" s="1"/>
  <c r="AG242" i="124" s="1"/>
  <c r="AG302" i="124" s="1"/>
  <c r="O279" i="134"/>
  <c r="AG279" i="117" s="1"/>
  <c r="AG279" i="118"/>
  <c r="D250" i="134"/>
  <c r="D243" i="134" s="1"/>
  <c r="D305" i="134" s="1"/>
  <c r="AG305" i="119" s="1"/>
  <c r="AG252" i="119"/>
  <c r="AG250" i="119" s="1"/>
  <c r="AG243" i="119" s="1"/>
  <c r="L263" i="134"/>
  <c r="L307" i="134" s="1"/>
  <c r="AG265" i="127"/>
  <c r="AG263" i="127" s="1"/>
  <c r="L274" i="134"/>
  <c r="L308" i="134" s="1"/>
  <c r="AG275" i="127"/>
  <c r="AG274" i="127" s="1"/>
  <c r="J274" i="134"/>
  <c r="J308" i="134" s="1"/>
  <c r="AG308" i="125" s="1"/>
  <c r="AG275" i="125"/>
  <c r="AG274" i="125" s="1"/>
  <c r="O287" i="135"/>
  <c r="AH287" i="117" s="1"/>
  <c r="AH287" i="119"/>
  <c r="O280" i="135"/>
  <c r="AH280" i="117" s="1"/>
  <c r="AH280" i="118"/>
  <c r="J283" i="135"/>
  <c r="J309" i="135" s="1"/>
  <c r="AH309" i="125" s="1"/>
  <c r="AH284" i="125"/>
  <c r="AH283" i="125" s="1"/>
  <c r="O273" i="135"/>
  <c r="AH273" i="117" s="1"/>
  <c r="AH273" i="118"/>
  <c r="L254" i="135"/>
  <c r="L306" i="135" s="1"/>
  <c r="AH255" i="127"/>
  <c r="AH254" i="127" s="1"/>
  <c r="L274" i="135"/>
  <c r="L308" i="135" s="1"/>
  <c r="AH275" i="127"/>
  <c r="AH274" i="127" s="1"/>
  <c r="AH244" i="117"/>
  <c r="C243" i="135"/>
  <c r="C305" i="135" s="1"/>
  <c r="AH305" i="118" s="1"/>
  <c r="C5" i="135"/>
  <c r="E250" i="135"/>
  <c r="E243" i="135" s="1"/>
  <c r="AH251" i="120"/>
  <c r="O227" i="135"/>
  <c r="AH228" i="117"/>
  <c r="D291" i="135"/>
  <c r="AH292" i="119"/>
  <c r="L283" i="135"/>
  <c r="L309" i="135" s="1"/>
  <c r="AH286" i="127"/>
  <c r="AH283" i="127" s="1"/>
  <c r="O279" i="135"/>
  <c r="AH279" i="117" s="1"/>
  <c r="AH279" i="118"/>
  <c r="O192" i="135"/>
  <c r="O190" i="135" s="1"/>
  <c r="AH193" i="117"/>
  <c r="O278" i="135"/>
  <c r="AH278" i="117" s="1"/>
  <c r="AH278" i="118"/>
  <c r="O184" i="135"/>
  <c r="O182" i="135" s="1"/>
  <c r="AH185" i="117"/>
  <c r="O176" i="135"/>
  <c r="O174" i="135" s="1"/>
  <c r="AH181" i="117"/>
  <c r="AH287" i="126"/>
  <c r="AH283" i="126" s="1"/>
  <c r="K283" i="135"/>
  <c r="K309" i="135" s="1"/>
  <c r="AH309" i="126" s="1"/>
  <c r="O282" i="135"/>
  <c r="AH282" i="117" s="1"/>
  <c r="AH282" i="118"/>
  <c r="D274" i="135"/>
  <c r="D308" i="135" s="1"/>
  <c r="AH308" i="119" s="1"/>
  <c r="AH276" i="119"/>
  <c r="AH166" i="117"/>
  <c r="O160" i="135"/>
  <c r="O158" i="135" s="1"/>
  <c r="AH161" i="117"/>
  <c r="O257" i="135"/>
  <c r="AH257" i="117" s="1"/>
  <c r="AH257" i="119"/>
  <c r="AH275" i="120"/>
  <c r="L263" i="135"/>
  <c r="L307" i="135" s="1"/>
  <c r="AH265" i="127"/>
  <c r="AH263" i="127" s="1"/>
  <c r="O19" i="135"/>
  <c r="AH20" i="117"/>
  <c r="O29" i="135"/>
  <c r="AH31" i="117"/>
  <c r="AH11" i="117"/>
  <c r="AG11" i="117"/>
  <c r="C291" i="135"/>
  <c r="AH293" i="118"/>
  <c r="AG19" i="117"/>
  <c r="O7" i="135"/>
  <c r="AH8" i="117"/>
  <c r="O295" i="135"/>
  <c r="AH295" i="117" s="1"/>
  <c r="AH295" i="118"/>
  <c r="AH277" i="118"/>
  <c r="AH227" i="120"/>
  <c r="E291" i="135"/>
  <c r="AH292" i="120"/>
  <c r="AH227" i="119"/>
  <c r="AH227" i="118"/>
  <c r="O220" i="135"/>
  <c r="O209" i="135" s="1"/>
  <c r="AH221" i="117"/>
  <c r="AH302" i="124"/>
  <c r="AH240" i="124"/>
  <c r="AH32" i="117"/>
  <c r="AH242" i="128"/>
  <c r="AG287" i="125"/>
  <c r="AG283" i="125" s="1"/>
  <c r="J283" i="134"/>
  <c r="J309" i="134" s="1"/>
  <c r="AG309" i="125" s="1"/>
  <c r="AG209" i="117"/>
  <c r="AG283" i="118"/>
  <c r="AG89" i="117"/>
  <c r="AG89" i="124"/>
  <c r="AG46" i="124" s="1"/>
  <c r="AG4" i="124" s="1"/>
  <c r="AG64" i="117"/>
  <c r="AG64" i="123"/>
  <c r="AG46" i="123" s="1"/>
  <c r="AG4" i="123" s="1"/>
  <c r="AG240" i="123" s="1"/>
  <c r="AG254" i="118"/>
  <c r="AG32" i="117"/>
  <c r="H37" i="127"/>
  <c r="C214" i="127"/>
  <c r="D243" i="135"/>
  <c r="D305" i="135" s="1"/>
  <c r="AH305" i="119" s="1"/>
  <c r="O168" i="135"/>
  <c r="O166" i="135" s="1"/>
  <c r="O276" i="135"/>
  <c r="AH276" i="117" s="1"/>
  <c r="O19" i="134"/>
  <c r="O292" i="135"/>
  <c r="O244" i="135"/>
  <c r="C244" i="134"/>
  <c r="C243" i="134" s="1"/>
  <c r="C305" i="134" s="1"/>
  <c r="AG305" i="118" s="1"/>
  <c r="M5" i="134"/>
  <c r="M4" i="134" s="1"/>
  <c r="M243" i="134"/>
  <c r="M305" i="134" s="1"/>
  <c r="I242" i="135"/>
  <c r="I302" i="135" s="1"/>
  <c r="K243" i="135"/>
  <c r="K305" i="135" s="1"/>
  <c r="AH305" i="126" s="1"/>
  <c r="L4" i="135"/>
  <c r="M305" i="135"/>
  <c r="M304" i="135" s="1"/>
  <c r="M242" i="135"/>
  <c r="O284" i="135"/>
  <c r="C283" i="135"/>
  <c r="C309" i="135" s="1"/>
  <c r="AH309" i="118" s="1"/>
  <c r="G242" i="135"/>
  <c r="G240" i="135" s="1"/>
  <c r="G306" i="135"/>
  <c r="G304" i="135" s="1"/>
  <c r="F260" i="135"/>
  <c r="AH260" i="121" s="1"/>
  <c r="O82" i="135"/>
  <c r="F46" i="135"/>
  <c r="F4" i="135" s="1"/>
  <c r="K277" i="135"/>
  <c r="K157" i="135"/>
  <c r="C275" i="135"/>
  <c r="AH275" i="118" s="1"/>
  <c r="C157" i="135"/>
  <c r="J276" i="135"/>
  <c r="J157" i="135"/>
  <c r="O251" i="135"/>
  <c r="D157" i="135"/>
  <c r="H242" i="135"/>
  <c r="H306" i="135"/>
  <c r="H304" i="135" s="1"/>
  <c r="C255" i="135"/>
  <c r="AH255" i="118" s="1"/>
  <c r="C46" i="135"/>
  <c r="D283" i="135"/>
  <c r="D309" i="135" s="1"/>
  <c r="AH309" i="119" s="1"/>
  <c r="C276" i="134"/>
  <c r="AG276" i="118" s="1"/>
  <c r="C157" i="134"/>
  <c r="E276" i="134"/>
  <c r="D157" i="134"/>
  <c r="D275" i="134"/>
  <c r="O275" i="134" s="1"/>
  <c r="AG275" i="117" s="1"/>
  <c r="O257" i="134"/>
  <c r="AG257" i="117" s="1"/>
  <c r="D287" i="134"/>
  <c r="D283" i="134" s="1"/>
  <c r="D309" i="134" s="1"/>
  <c r="H242" i="134"/>
  <c r="H306" i="134"/>
  <c r="H304" i="134" s="1"/>
  <c r="I306" i="134"/>
  <c r="I304" i="134" s="1"/>
  <c r="I242" i="134"/>
  <c r="I240" i="134" s="1"/>
  <c r="G242" i="134"/>
  <c r="G306" i="134"/>
  <c r="G304" i="134" s="1"/>
  <c r="O291" i="134"/>
  <c r="O252" i="134"/>
  <c r="L243" i="134"/>
  <c r="O284" i="134"/>
  <c r="F260" i="134"/>
  <c r="AG260" i="121" s="1"/>
  <c r="AG254" i="121" s="1"/>
  <c r="AG242" i="121" s="1"/>
  <c r="O82" i="134"/>
  <c r="F46" i="134"/>
  <c r="F4" i="134" s="1"/>
  <c r="L4" i="134"/>
  <c r="L227" i="127"/>
  <c r="K227" i="127"/>
  <c r="J227" i="127"/>
  <c r="I227" i="127"/>
  <c r="H227" i="127"/>
  <c r="G227" i="127"/>
  <c r="F227" i="127"/>
  <c r="E227" i="127"/>
  <c r="D227" i="127"/>
  <c r="C227" i="127"/>
  <c r="F220" i="127"/>
  <c r="L220" i="127"/>
  <c r="J220" i="127"/>
  <c r="I220" i="127"/>
  <c r="H220" i="127"/>
  <c r="G220" i="127"/>
  <c r="E220" i="127"/>
  <c r="D220" i="127"/>
  <c r="K217" i="127"/>
  <c r="J217" i="127"/>
  <c r="I217" i="127"/>
  <c r="H217" i="127"/>
  <c r="G217" i="127"/>
  <c r="F217" i="127"/>
  <c r="E217" i="127"/>
  <c r="C217" i="127"/>
  <c r="C209" i="127" s="1"/>
  <c r="L214" i="127"/>
  <c r="K214" i="127"/>
  <c r="K209" i="127" s="1"/>
  <c r="I214" i="127"/>
  <c r="H214" i="127"/>
  <c r="G214" i="127"/>
  <c r="F214" i="127"/>
  <c r="E214" i="127"/>
  <c r="D214" i="127"/>
  <c r="J210" i="127"/>
  <c r="L210" i="127"/>
  <c r="I210" i="127"/>
  <c r="I209" i="127" s="1"/>
  <c r="H210" i="127"/>
  <c r="G210" i="127"/>
  <c r="F210" i="127"/>
  <c r="F209" i="127" s="1"/>
  <c r="E210" i="127"/>
  <c r="E209" i="127" s="1"/>
  <c r="D210" i="127"/>
  <c r="D209" i="127" s="1"/>
  <c r="H200" i="127"/>
  <c r="J200" i="127"/>
  <c r="L200" i="127"/>
  <c r="L198" i="127" s="1"/>
  <c r="K200" i="127"/>
  <c r="I200" i="127"/>
  <c r="I198" i="127" s="1"/>
  <c r="G200" i="127"/>
  <c r="G198" i="127" s="1"/>
  <c r="F200" i="127"/>
  <c r="F198" i="127" s="1"/>
  <c r="E200" i="127"/>
  <c r="E198" i="127" s="1"/>
  <c r="D200" i="127"/>
  <c r="D198" i="127" s="1"/>
  <c r="C200" i="127"/>
  <c r="C198" i="127" s="1"/>
  <c r="I192" i="127"/>
  <c r="I190" i="127" s="1"/>
  <c r="H192" i="127"/>
  <c r="H190" i="127" s="1"/>
  <c r="K192" i="127"/>
  <c r="K190" i="127" s="1"/>
  <c r="C192" i="127"/>
  <c r="C190" i="127" s="1"/>
  <c r="L192" i="127"/>
  <c r="L190" i="127" s="1"/>
  <c r="J192" i="127"/>
  <c r="G192" i="127"/>
  <c r="G190" i="127" s="1"/>
  <c r="F192" i="127"/>
  <c r="F190" i="127" s="1"/>
  <c r="E192" i="127"/>
  <c r="E190" i="127" s="1"/>
  <c r="D192" i="127"/>
  <c r="D190" i="127" s="1"/>
  <c r="I184" i="127"/>
  <c r="I182" i="127" s="1"/>
  <c r="H184" i="127"/>
  <c r="L184" i="127"/>
  <c r="L182" i="127" s="1"/>
  <c r="E184" i="127"/>
  <c r="E182" i="127" s="1"/>
  <c r="D184" i="127"/>
  <c r="D182" i="127" s="1"/>
  <c r="K184" i="127"/>
  <c r="K182" i="127" s="1"/>
  <c r="J184" i="127"/>
  <c r="J182" i="127" s="1"/>
  <c r="G184" i="127"/>
  <c r="F184" i="127"/>
  <c r="F182" i="127" s="1"/>
  <c r="C184" i="127"/>
  <c r="C182" i="127" s="1"/>
  <c r="H176" i="127"/>
  <c r="H174" i="127" s="1"/>
  <c r="J176" i="127"/>
  <c r="J174" i="127" s="1"/>
  <c r="I176" i="127"/>
  <c r="I174" i="127" s="1"/>
  <c r="D176" i="127"/>
  <c r="D174" i="127" s="1"/>
  <c r="L176" i="127"/>
  <c r="K176" i="127"/>
  <c r="G176" i="127"/>
  <c r="G174" i="127" s="1"/>
  <c r="F176" i="127"/>
  <c r="E176" i="127"/>
  <c r="E174" i="127" s="1"/>
  <c r="C176" i="127"/>
  <c r="L168" i="127"/>
  <c r="L166" i="127" s="1"/>
  <c r="I168" i="127"/>
  <c r="I166" i="127" s="1"/>
  <c r="K168" i="127"/>
  <c r="J168" i="127"/>
  <c r="H168" i="127"/>
  <c r="H166" i="127" s="1"/>
  <c r="G168" i="127"/>
  <c r="G166" i="127" s="1"/>
  <c r="F168" i="127"/>
  <c r="F166" i="127" s="1"/>
  <c r="E168" i="127"/>
  <c r="E166" i="127" s="1"/>
  <c r="D168" i="127"/>
  <c r="D166" i="127" s="1"/>
  <c r="C168" i="127"/>
  <c r="C166" i="127" s="1"/>
  <c r="L160" i="127"/>
  <c r="D160" i="127"/>
  <c r="C160" i="127"/>
  <c r="C158" i="127" s="1"/>
  <c r="K160" i="127"/>
  <c r="K158" i="127" s="1"/>
  <c r="J160" i="127"/>
  <c r="J158" i="127" s="1"/>
  <c r="I160" i="127"/>
  <c r="I158" i="127" s="1"/>
  <c r="H160" i="127"/>
  <c r="H158" i="127" s="1"/>
  <c r="G160" i="127"/>
  <c r="G158" i="127" s="1"/>
  <c r="F160" i="127"/>
  <c r="E160" i="127"/>
  <c r="E158" i="127"/>
  <c r="K145" i="127"/>
  <c r="C145" i="127"/>
  <c r="H145" i="127"/>
  <c r="G145" i="127"/>
  <c r="J145" i="127"/>
  <c r="I145" i="127"/>
  <c r="F145" i="127"/>
  <c r="E145" i="127"/>
  <c r="D145" i="127"/>
  <c r="L141" i="127"/>
  <c r="K141" i="127"/>
  <c r="I141" i="127"/>
  <c r="H141" i="127"/>
  <c r="F141" i="127"/>
  <c r="E141" i="127"/>
  <c r="D141" i="127"/>
  <c r="C141" i="127"/>
  <c r="K133" i="127"/>
  <c r="C133" i="127"/>
  <c r="G133" i="127"/>
  <c r="G132" i="127" s="1"/>
  <c r="L133" i="127"/>
  <c r="J133" i="127"/>
  <c r="I133" i="127"/>
  <c r="H133" i="127"/>
  <c r="F133" i="127"/>
  <c r="E133" i="127"/>
  <c r="E132" i="127" s="1"/>
  <c r="D133" i="127"/>
  <c r="K127" i="127"/>
  <c r="G127" i="127"/>
  <c r="C127" i="127"/>
  <c r="L127" i="127"/>
  <c r="J127" i="127"/>
  <c r="I127" i="127"/>
  <c r="H127" i="127"/>
  <c r="F127" i="127"/>
  <c r="E127" i="127"/>
  <c r="D127" i="127"/>
  <c r="E117" i="127"/>
  <c r="J117" i="127"/>
  <c r="I117" i="127"/>
  <c r="L117" i="127"/>
  <c r="K117" i="127"/>
  <c r="H117" i="127"/>
  <c r="G117" i="127"/>
  <c r="F117" i="127"/>
  <c r="D117" i="127"/>
  <c r="C117" i="127"/>
  <c r="L112" i="127"/>
  <c r="J112" i="127"/>
  <c r="J111" i="127" s="1"/>
  <c r="I112" i="127"/>
  <c r="H112" i="127"/>
  <c r="H111" i="127" s="1"/>
  <c r="G112" i="127"/>
  <c r="F112" i="127"/>
  <c r="F111" i="127" s="1"/>
  <c r="E112" i="127"/>
  <c r="E111" i="127" s="1"/>
  <c r="D112" i="127"/>
  <c r="E72" i="127"/>
  <c r="L72" i="127"/>
  <c r="K72" i="127"/>
  <c r="J72" i="127"/>
  <c r="I72" i="127"/>
  <c r="H72" i="127"/>
  <c r="G72" i="127"/>
  <c r="F72" i="127"/>
  <c r="D72" i="127"/>
  <c r="C72" i="127"/>
  <c r="E64" i="127"/>
  <c r="I64" i="127"/>
  <c r="L64" i="127"/>
  <c r="K64" i="127"/>
  <c r="J64" i="127"/>
  <c r="H64" i="127"/>
  <c r="G64" i="127"/>
  <c r="F64" i="127"/>
  <c r="D64" i="127"/>
  <c r="C64" i="127"/>
  <c r="G53" i="127"/>
  <c r="I53" i="127"/>
  <c r="H53" i="127"/>
  <c r="L53" i="127"/>
  <c r="K53" i="127"/>
  <c r="J53" i="127"/>
  <c r="F53" i="127"/>
  <c r="E53" i="127"/>
  <c r="D53" i="127"/>
  <c r="C53" i="127"/>
  <c r="L47" i="127"/>
  <c r="K47" i="127"/>
  <c r="J47" i="127"/>
  <c r="H47" i="127"/>
  <c r="G47" i="127"/>
  <c r="F47" i="127"/>
  <c r="E47" i="127"/>
  <c r="D47" i="127"/>
  <c r="C47" i="127"/>
  <c r="K37" i="127"/>
  <c r="J37" i="127"/>
  <c r="C37" i="127"/>
  <c r="L37" i="127"/>
  <c r="E37" i="127"/>
  <c r="D37" i="127"/>
  <c r="I37" i="127"/>
  <c r="I32" i="127" s="1"/>
  <c r="G37" i="127"/>
  <c r="F37" i="127"/>
  <c r="K33" i="127"/>
  <c r="K32" i="127" s="1"/>
  <c r="J33" i="127"/>
  <c r="C33" i="127"/>
  <c r="C32" i="127" s="1"/>
  <c r="L33" i="127"/>
  <c r="L32" i="127" s="1"/>
  <c r="H33" i="127"/>
  <c r="G33" i="127"/>
  <c r="G32" i="127" s="1"/>
  <c r="F33" i="127"/>
  <c r="F32" i="127" s="1"/>
  <c r="E33" i="127"/>
  <c r="D33" i="127"/>
  <c r="L29" i="127"/>
  <c r="K29" i="127"/>
  <c r="J29" i="127"/>
  <c r="I29" i="127"/>
  <c r="H29" i="127"/>
  <c r="G29" i="127"/>
  <c r="E29" i="127"/>
  <c r="D29" i="127"/>
  <c r="C29" i="127"/>
  <c r="F25" i="127"/>
  <c r="L25" i="127"/>
  <c r="K25" i="127"/>
  <c r="J25" i="127"/>
  <c r="I25" i="127"/>
  <c r="H25" i="127"/>
  <c r="G25" i="127"/>
  <c r="E25" i="127"/>
  <c r="D25" i="127"/>
  <c r="C25" i="127"/>
  <c r="J19" i="127"/>
  <c r="I19" i="127"/>
  <c r="L19" i="127"/>
  <c r="K19" i="127"/>
  <c r="H19" i="127"/>
  <c r="G19" i="127"/>
  <c r="F19" i="127"/>
  <c r="E19" i="127"/>
  <c r="D19" i="127"/>
  <c r="C19" i="127"/>
  <c r="L11" i="127"/>
  <c r="G11" i="127"/>
  <c r="D11" i="127"/>
  <c r="I11" i="127"/>
  <c r="F11" i="127"/>
  <c r="K11" i="127"/>
  <c r="J11" i="127"/>
  <c r="H11" i="127"/>
  <c r="E11" i="127"/>
  <c r="C11" i="127"/>
  <c r="D7" i="127"/>
  <c r="L7" i="127"/>
  <c r="K7" i="127"/>
  <c r="J7" i="127"/>
  <c r="I7" i="127"/>
  <c r="H7" i="127"/>
  <c r="G7" i="127"/>
  <c r="F7" i="127"/>
  <c r="E7" i="127"/>
  <c r="E6" i="127" s="1"/>
  <c r="C7" i="127"/>
  <c r="K198" i="127"/>
  <c r="K166" i="127"/>
  <c r="J198" i="127"/>
  <c r="F174" i="127"/>
  <c r="J166" i="127"/>
  <c r="F158" i="127"/>
  <c r="G111" i="127"/>
  <c r="H198" i="127"/>
  <c r="H182" i="127"/>
  <c r="L174" i="127"/>
  <c r="L158" i="127"/>
  <c r="D158" i="127"/>
  <c r="D111" i="127"/>
  <c r="G182" i="127"/>
  <c r="K174" i="127"/>
  <c r="C174" i="127"/>
  <c r="J190" i="127"/>
  <c r="K111" i="127"/>
  <c r="C111" i="127"/>
  <c r="AH254" i="119" l="1"/>
  <c r="AH250" i="120"/>
  <c r="AH302" i="122"/>
  <c r="AH240" i="122"/>
  <c r="AH291" i="119"/>
  <c r="AH304" i="123"/>
  <c r="AH302" i="123" s="1"/>
  <c r="AH220" i="117"/>
  <c r="AH29" i="117"/>
  <c r="AH192" i="117"/>
  <c r="AH227" i="117"/>
  <c r="AH254" i="118"/>
  <c r="AH7" i="117"/>
  <c r="AH160" i="117"/>
  <c r="AH283" i="119"/>
  <c r="AH291" i="120"/>
  <c r="AH19" i="117"/>
  <c r="AH176" i="117"/>
  <c r="AH209" i="120"/>
  <c r="AH254" i="121"/>
  <c r="AH291" i="118"/>
  <c r="AH274" i="119"/>
  <c r="AH184" i="117"/>
  <c r="AH209" i="119"/>
  <c r="M240" i="135"/>
  <c r="E274" i="135"/>
  <c r="E308" i="135" s="1"/>
  <c r="AH308" i="120" s="1"/>
  <c r="O6" i="134"/>
  <c r="O5" i="134" s="1"/>
  <c r="AH240" i="123"/>
  <c r="O277" i="135"/>
  <c r="AH277" i="117" s="1"/>
  <c r="AG302" i="123"/>
  <c r="AH274" i="120"/>
  <c r="I111" i="127"/>
  <c r="H209" i="127"/>
  <c r="H157" i="127"/>
  <c r="D6" i="127"/>
  <c r="F46" i="127"/>
  <c r="G209" i="127"/>
  <c r="AG240" i="124"/>
  <c r="F6" i="127"/>
  <c r="F5" i="127" s="1"/>
  <c r="E32" i="127"/>
  <c r="E5" i="127" s="1"/>
  <c r="J32" i="127"/>
  <c r="K46" i="127"/>
  <c r="E46" i="127"/>
  <c r="H132" i="127"/>
  <c r="H32" i="127"/>
  <c r="J132" i="127"/>
  <c r="J95" i="127" s="1"/>
  <c r="L111" i="127"/>
  <c r="M242" i="134"/>
  <c r="L242" i="135"/>
  <c r="M304" i="134"/>
  <c r="L304" i="135"/>
  <c r="L302" i="135" s="1"/>
  <c r="L132" i="127"/>
  <c r="J209" i="127"/>
  <c r="G6" i="127"/>
  <c r="G5" i="127" s="1"/>
  <c r="AG274" i="118"/>
  <c r="AH242" i="127"/>
  <c r="AH240" i="127" s="1"/>
  <c r="O6" i="135"/>
  <c r="O5" i="135" s="1"/>
  <c r="H6" i="127"/>
  <c r="C46" i="127"/>
  <c r="L46" i="127"/>
  <c r="E95" i="127"/>
  <c r="AG6" i="117"/>
  <c r="AG5" i="117" s="1"/>
  <c r="O157" i="134"/>
  <c r="P157" i="134" s="1"/>
  <c r="H95" i="127"/>
  <c r="D132" i="127"/>
  <c r="D95" i="127" s="1"/>
  <c r="C132" i="127"/>
  <c r="C95" i="127" s="1"/>
  <c r="E157" i="127"/>
  <c r="O244" i="134"/>
  <c r="O157" i="135"/>
  <c r="P157" i="135" s="1"/>
  <c r="AH274" i="118"/>
  <c r="K6" i="127"/>
  <c r="K5" i="127" s="1"/>
  <c r="C6" i="127"/>
  <c r="I6" i="127"/>
  <c r="I5" i="127" s="1"/>
  <c r="D32" i="127"/>
  <c r="D5" i="127" s="1"/>
  <c r="D46" i="127"/>
  <c r="H46" i="127"/>
  <c r="J46" i="127"/>
  <c r="O46" i="134"/>
  <c r="AG82" i="117"/>
  <c r="AG46" i="117" s="1"/>
  <c r="AG240" i="121"/>
  <c r="AG284" i="117"/>
  <c r="O309" i="134"/>
  <c r="AG309" i="119"/>
  <c r="O250" i="134"/>
  <c r="AG252" i="117"/>
  <c r="AG250" i="117" s="1"/>
  <c r="AG243" i="117" s="1"/>
  <c r="O287" i="134"/>
  <c r="AG287" i="119"/>
  <c r="AG283" i="119" s="1"/>
  <c r="AG305" i="125"/>
  <c r="D274" i="134"/>
  <c r="D308" i="134" s="1"/>
  <c r="AG308" i="119" s="1"/>
  <c r="AG275" i="119"/>
  <c r="AG274" i="119" s="1"/>
  <c r="AG305" i="126"/>
  <c r="E274" i="134"/>
  <c r="E308" i="134" s="1"/>
  <c r="AG308" i="120" s="1"/>
  <c r="AG276" i="120"/>
  <c r="AG274" i="120" s="1"/>
  <c r="O250" i="135"/>
  <c r="O243" i="135" s="1"/>
  <c r="AH251" i="117"/>
  <c r="J274" i="135"/>
  <c r="J308" i="135" s="1"/>
  <c r="AH276" i="125"/>
  <c r="AH274" i="125" s="1"/>
  <c r="K274" i="135"/>
  <c r="K308" i="135" s="1"/>
  <c r="AH308" i="126" s="1"/>
  <c r="AH277" i="126"/>
  <c r="AH274" i="126" s="1"/>
  <c r="O46" i="135"/>
  <c r="AH82" i="117"/>
  <c r="O283" i="135"/>
  <c r="AH284" i="117"/>
  <c r="O291" i="135"/>
  <c r="AH292" i="117"/>
  <c r="AH240" i="128"/>
  <c r="AH302" i="128"/>
  <c r="AG242" i="127"/>
  <c r="AG157" i="117"/>
  <c r="AG240" i="128"/>
  <c r="AG302" i="128"/>
  <c r="L6" i="127"/>
  <c r="L5" i="127" s="1"/>
  <c r="G46" i="127"/>
  <c r="I46" i="127"/>
  <c r="I132" i="127"/>
  <c r="I95" i="127" s="1"/>
  <c r="I157" i="127"/>
  <c r="C5" i="127"/>
  <c r="F132" i="127"/>
  <c r="F95" i="127" s="1"/>
  <c r="G95" i="127"/>
  <c r="J6" i="127"/>
  <c r="J5" i="127"/>
  <c r="G157" i="127"/>
  <c r="K132" i="127"/>
  <c r="K95" i="127" s="1"/>
  <c r="L209" i="127"/>
  <c r="O276" i="134"/>
  <c r="I240" i="135"/>
  <c r="L240" i="135"/>
  <c r="G302" i="135"/>
  <c r="H302" i="135"/>
  <c r="H240" i="135"/>
  <c r="E305" i="135"/>
  <c r="O275" i="135"/>
  <c r="C274" i="135"/>
  <c r="C308" i="135" s="1"/>
  <c r="O309" i="135"/>
  <c r="AH309" i="117" s="1"/>
  <c r="M302" i="135"/>
  <c r="O255" i="135"/>
  <c r="AH255" i="117" s="1"/>
  <c r="C254" i="135"/>
  <c r="O260" i="135"/>
  <c r="AH260" i="117" s="1"/>
  <c r="F254" i="135"/>
  <c r="H302" i="134"/>
  <c r="H240" i="134"/>
  <c r="O260" i="134"/>
  <c r="F254" i="134"/>
  <c r="O305" i="134"/>
  <c r="L305" i="134"/>
  <c r="L304" i="134" s="1"/>
  <c r="L242" i="134"/>
  <c r="G302" i="134"/>
  <c r="G240" i="134"/>
  <c r="C274" i="134"/>
  <c r="I302" i="134"/>
  <c r="H5" i="127"/>
  <c r="J157" i="127"/>
  <c r="C157" i="127"/>
  <c r="K157" i="127"/>
  <c r="D157" i="127"/>
  <c r="L157" i="127"/>
  <c r="F157" i="127"/>
  <c r="AH6" i="117" l="1"/>
  <c r="AM19" i="117"/>
  <c r="AH250" i="117"/>
  <c r="AH243" i="120"/>
  <c r="AH209" i="117"/>
  <c r="AH291" i="117"/>
  <c r="AH182" i="117"/>
  <c r="AH190" i="117"/>
  <c r="AH30" i="129"/>
  <c r="AH283" i="117"/>
  <c r="AH242" i="121"/>
  <c r="AH158" i="117"/>
  <c r="AH174" i="117"/>
  <c r="AH5" i="117"/>
  <c r="AH46" i="117"/>
  <c r="M302" i="134"/>
  <c r="M240" i="134"/>
  <c r="E4" i="127"/>
  <c r="AH302" i="127"/>
  <c r="O243" i="134"/>
  <c r="I4" i="127"/>
  <c r="C4" i="127"/>
  <c r="H4" i="127"/>
  <c r="D4" i="127"/>
  <c r="J4" i="127"/>
  <c r="L302" i="134"/>
  <c r="AG305" i="117"/>
  <c r="AG26" i="129" s="1"/>
  <c r="O254" i="134"/>
  <c r="AG260" i="117"/>
  <c r="AG254" i="117" s="1"/>
  <c r="AH254" i="117"/>
  <c r="O308" i="135"/>
  <c r="AH308" i="117" s="1"/>
  <c r="AH308" i="118"/>
  <c r="O274" i="135"/>
  <c r="AH275" i="117"/>
  <c r="AH305" i="120"/>
  <c r="O274" i="134"/>
  <c r="AG276" i="117"/>
  <c r="AG240" i="127"/>
  <c r="AG302" i="127"/>
  <c r="AH308" i="125"/>
  <c r="AG287" i="117"/>
  <c r="O283" i="134"/>
  <c r="AG309" i="117"/>
  <c r="AG30" i="129" s="1"/>
  <c r="F4" i="127"/>
  <c r="G4" i="127"/>
  <c r="K4" i="127"/>
  <c r="O254" i="135"/>
  <c r="F242" i="135"/>
  <c r="F306" i="135"/>
  <c r="O305" i="135"/>
  <c r="AH305" i="117" s="1"/>
  <c r="C306" i="135"/>
  <c r="AH306" i="118" s="1"/>
  <c r="L240" i="134"/>
  <c r="F242" i="134"/>
  <c r="F306" i="134"/>
  <c r="AG306" i="121" s="1"/>
  <c r="C308" i="134"/>
  <c r="AG308" i="118" s="1"/>
  <c r="J176" i="107"/>
  <c r="AM25" i="117" l="1"/>
  <c r="AM11" i="117"/>
  <c r="AM7" i="117"/>
  <c r="AG283" i="117"/>
  <c r="AG274" i="117"/>
  <c r="AH243" i="117"/>
  <c r="AH157" i="117"/>
  <c r="AH274" i="117"/>
  <c r="AH240" i="121"/>
  <c r="F304" i="135"/>
  <c r="F302" i="135" s="1"/>
  <c r="AH306" i="121"/>
  <c r="O306" i="135"/>
  <c r="F240" i="135"/>
  <c r="F240" i="134"/>
  <c r="O308" i="134"/>
  <c r="F304" i="134"/>
  <c r="F302" i="134" s="1"/>
  <c r="O306" i="134"/>
  <c r="L147" i="127"/>
  <c r="L148" i="127"/>
  <c r="L149" i="127"/>
  <c r="L150" i="127"/>
  <c r="AG306" i="117" l="1"/>
  <c r="AG27" i="129" s="1"/>
  <c r="AG308" i="117"/>
  <c r="AG29" i="129" s="1"/>
  <c r="AH306" i="117"/>
  <c r="L146" i="127"/>
  <c r="L145" i="127" s="1"/>
  <c r="L95" i="127" s="1"/>
  <c r="L4" i="127" s="1"/>
  <c r="C160" i="97" l="1"/>
  <c r="C158" i="97" s="1"/>
  <c r="C168" i="97"/>
  <c r="C166" i="97" s="1"/>
  <c r="C176" i="97"/>
  <c r="C174" i="97" s="1"/>
  <c r="C184" i="97"/>
  <c r="C182" i="97" s="1"/>
  <c r="C192" i="97"/>
  <c r="C190" i="97" s="1"/>
  <c r="C200" i="97"/>
  <c r="C198" i="97" s="1"/>
  <c r="C160" i="96"/>
  <c r="C158" i="96" s="1"/>
  <c r="C168" i="96"/>
  <c r="C166" i="96" s="1"/>
  <c r="C176" i="96"/>
  <c r="C174" i="96" s="1"/>
  <c r="C184" i="96"/>
  <c r="C182" i="96" s="1"/>
  <c r="C192" i="96"/>
  <c r="C190" i="96" s="1"/>
  <c r="C200" i="96"/>
  <c r="C198" i="96" s="1"/>
  <c r="C210" i="96"/>
  <c r="C160" i="105"/>
  <c r="C158" i="105" s="1"/>
  <c r="C168" i="105"/>
  <c r="C166" i="105" s="1"/>
  <c r="C176" i="105"/>
  <c r="C174" i="105" s="1"/>
  <c r="C184" i="105"/>
  <c r="C182" i="105" s="1"/>
  <c r="C192" i="105"/>
  <c r="C190" i="105" s="1"/>
  <c r="C200" i="105"/>
  <c r="C198" i="105" s="1"/>
  <c r="C160" i="104"/>
  <c r="C158" i="104" s="1"/>
  <c r="C168" i="104"/>
  <c r="C166" i="104" s="1"/>
  <c r="C176" i="104"/>
  <c r="C174" i="104" s="1"/>
  <c r="C184" i="104"/>
  <c r="C182" i="104" s="1"/>
  <c r="C192" i="104"/>
  <c r="C190" i="104" s="1"/>
  <c r="C200" i="104"/>
  <c r="C198" i="104" s="1"/>
  <c r="C160" i="103"/>
  <c r="C158" i="103" s="1"/>
  <c r="C168" i="103"/>
  <c r="C166" i="103" s="1"/>
  <c r="C176" i="103"/>
  <c r="C174" i="103" s="1"/>
  <c r="C184" i="103"/>
  <c r="C182" i="103" s="1"/>
  <c r="C192" i="103"/>
  <c r="C190" i="103" s="1"/>
  <c r="C200" i="103"/>
  <c r="C198" i="103" s="1"/>
  <c r="C160" i="102"/>
  <c r="C158" i="102" s="1"/>
  <c r="C168" i="102"/>
  <c r="C166" i="102" s="1"/>
  <c r="C176" i="102"/>
  <c r="C174" i="102" s="1"/>
  <c r="C184" i="102"/>
  <c r="C182" i="102" s="1"/>
  <c r="C192" i="102"/>
  <c r="C190" i="102" s="1"/>
  <c r="C200" i="102"/>
  <c r="C198" i="102" s="1"/>
  <c r="C160" i="100"/>
  <c r="C158" i="100" s="1"/>
  <c r="C168" i="100"/>
  <c r="C166" i="100" s="1"/>
  <c r="C176" i="100"/>
  <c r="C174" i="100" s="1"/>
  <c r="C184" i="100"/>
  <c r="C182" i="100" s="1"/>
  <c r="C192" i="100"/>
  <c r="C190" i="100" s="1"/>
  <c r="C200" i="100"/>
  <c r="C198" i="100" s="1"/>
  <c r="C160" i="99"/>
  <c r="C158" i="99" s="1"/>
  <c r="C168" i="99"/>
  <c r="C166" i="99" s="1"/>
  <c r="C176" i="99"/>
  <c r="C174" i="99" s="1"/>
  <c r="C184" i="99"/>
  <c r="C182" i="99" s="1"/>
  <c r="C192" i="99"/>
  <c r="C190" i="99" s="1"/>
  <c r="C200" i="99"/>
  <c r="C198" i="99" s="1"/>
  <c r="C160" i="98"/>
  <c r="C158" i="98" s="1"/>
  <c r="C168" i="98"/>
  <c r="C166" i="98" s="1"/>
  <c r="C176" i="98"/>
  <c r="C174" i="98" s="1"/>
  <c r="C184" i="98"/>
  <c r="C182" i="98" s="1"/>
  <c r="C192" i="98"/>
  <c r="C190" i="98" s="1"/>
  <c r="C200" i="98"/>
  <c r="C198" i="98" s="1"/>
  <c r="O210" i="98" l="1"/>
  <c r="O210" i="99"/>
  <c r="O210" i="100"/>
  <c r="O210" i="102"/>
  <c r="O210" i="103"/>
  <c r="O210" i="104"/>
  <c r="O210" i="105"/>
  <c r="O210" i="96"/>
  <c r="O210" i="97"/>
  <c r="C157" i="96"/>
  <c r="C157" i="102"/>
  <c r="C157" i="97"/>
  <c r="C157" i="98"/>
  <c r="C157" i="99"/>
  <c r="C157" i="104"/>
  <c r="C157" i="100"/>
  <c r="C157" i="105"/>
  <c r="C157" i="103"/>
  <c r="F89" i="132"/>
  <c r="F89" i="114"/>
  <c r="F89" i="112"/>
  <c r="F89" i="110"/>
  <c r="F89" i="109"/>
  <c r="F89" i="108"/>
  <c r="F89" i="113"/>
  <c r="F89" i="111"/>
  <c r="AJ309" i="124" l="1"/>
  <c r="AJ308" i="124"/>
  <c r="AJ307" i="124"/>
  <c r="AJ306" i="124"/>
  <c r="AJ305" i="124"/>
  <c r="AJ309" i="125"/>
  <c r="AJ306" i="125"/>
  <c r="AJ305" i="125"/>
  <c r="AJ309" i="126"/>
  <c r="AJ306" i="126"/>
  <c r="AJ305" i="126"/>
  <c r="AJ309" i="128"/>
  <c r="AJ308" i="128"/>
  <c r="AJ307" i="128"/>
  <c r="AJ306" i="128"/>
  <c r="AJ305" i="128"/>
  <c r="AJ309" i="127"/>
  <c r="AJ308" i="127"/>
  <c r="AJ307" i="127"/>
  <c r="AJ306" i="127"/>
  <c r="AJ305" i="127"/>
  <c r="AJ299" i="124"/>
  <c r="AJ298" i="124"/>
  <c r="AJ297" i="124"/>
  <c r="AJ296" i="124"/>
  <c r="AJ295" i="124"/>
  <c r="AJ294" i="124"/>
  <c r="AJ293" i="124"/>
  <c r="AJ292" i="124"/>
  <c r="AJ291" i="124"/>
  <c r="AJ290" i="124"/>
  <c r="AJ289" i="124"/>
  <c r="AJ288" i="124"/>
  <c r="AJ287" i="124"/>
  <c r="AJ286" i="124"/>
  <c r="AJ285" i="124"/>
  <c r="AJ284" i="124"/>
  <c r="AJ283" i="124"/>
  <c r="AJ282" i="124"/>
  <c r="AJ281" i="124"/>
  <c r="AJ280" i="124"/>
  <c r="AJ279" i="124"/>
  <c r="AJ278" i="124"/>
  <c r="AJ277" i="124"/>
  <c r="AJ276" i="124"/>
  <c r="AJ275" i="124"/>
  <c r="AJ274" i="124"/>
  <c r="AJ273" i="124"/>
  <c r="AJ272" i="124"/>
  <c r="AJ271" i="124"/>
  <c r="AJ270" i="124"/>
  <c r="AJ269" i="124"/>
  <c r="AJ268" i="124"/>
  <c r="AJ267" i="124"/>
  <c r="AJ266" i="124"/>
  <c r="AJ265" i="124"/>
  <c r="AJ264" i="124"/>
  <c r="AJ263" i="124"/>
  <c r="AJ258" i="124"/>
  <c r="AJ255" i="124"/>
  <c r="AJ253" i="124"/>
  <c r="AJ252" i="124"/>
  <c r="AJ251" i="124"/>
  <c r="AJ250" i="124"/>
  <c r="AJ249" i="124"/>
  <c r="AJ248" i="124"/>
  <c r="AJ247" i="124"/>
  <c r="AJ246" i="124"/>
  <c r="AJ245" i="124"/>
  <c r="AJ244" i="124"/>
  <c r="AJ243" i="124"/>
  <c r="AJ299" i="125"/>
  <c r="AJ298" i="125"/>
  <c r="AJ297" i="125"/>
  <c r="AJ296" i="125"/>
  <c r="AJ295" i="125"/>
  <c r="AJ290" i="125"/>
  <c r="AJ289" i="125"/>
  <c r="AJ281" i="125"/>
  <c r="AJ272" i="125"/>
  <c r="AJ271" i="125"/>
  <c r="AJ270" i="125"/>
  <c r="AJ267" i="125"/>
  <c r="AJ266" i="125"/>
  <c r="AJ265" i="125"/>
  <c r="AJ264" i="125"/>
  <c r="AJ260" i="125"/>
  <c r="AJ259" i="125"/>
  <c r="AJ253" i="125"/>
  <c r="AJ299" i="126"/>
  <c r="AJ298" i="126"/>
  <c r="AJ297" i="126"/>
  <c r="AJ296" i="126"/>
  <c r="AJ295" i="126"/>
  <c r="AJ290" i="126"/>
  <c r="AJ289" i="126"/>
  <c r="AJ281" i="126"/>
  <c r="AJ272" i="126"/>
  <c r="AJ271" i="126"/>
  <c r="AJ270" i="126"/>
  <c r="AJ267" i="126"/>
  <c r="AJ266" i="126"/>
  <c r="AJ265" i="126"/>
  <c r="AJ264" i="126"/>
  <c r="AJ260" i="126"/>
  <c r="AJ259" i="126"/>
  <c r="AJ253" i="126"/>
  <c r="AJ299" i="128"/>
  <c r="AJ298" i="128"/>
  <c r="AJ297" i="128"/>
  <c r="AJ296" i="128"/>
  <c r="AJ295" i="128"/>
  <c r="AJ290" i="128"/>
  <c r="AJ289" i="128"/>
  <c r="AJ287" i="128"/>
  <c r="AJ285" i="128"/>
  <c r="AJ284" i="128"/>
  <c r="AJ282" i="128"/>
  <c r="AJ281" i="128"/>
  <c r="AJ280" i="128"/>
  <c r="AJ279" i="128"/>
  <c r="AJ278" i="128"/>
  <c r="AJ277" i="128"/>
  <c r="AJ276" i="128"/>
  <c r="AJ275" i="128"/>
  <c r="AJ274" i="128"/>
  <c r="AJ273" i="128"/>
  <c r="AJ272" i="128"/>
  <c r="AJ271" i="128"/>
  <c r="AJ270" i="128"/>
  <c r="AJ269" i="128"/>
  <c r="AJ268" i="128"/>
  <c r="AJ267" i="128"/>
  <c r="AJ266" i="128"/>
  <c r="AJ265" i="128"/>
  <c r="AJ264" i="128"/>
  <c r="AJ263" i="128"/>
  <c r="AJ260" i="128"/>
  <c r="AJ259" i="128"/>
  <c r="AJ253" i="128"/>
  <c r="AJ299" i="127"/>
  <c r="AJ298" i="127"/>
  <c r="AJ297" i="127"/>
  <c r="AJ296" i="127"/>
  <c r="AJ295" i="127"/>
  <c r="AJ290" i="127"/>
  <c r="AJ289" i="127"/>
  <c r="AJ281" i="127"/>
  <c r="AJ272" i="127"/>
  <c r="AJ271" i="127"/>
  <c r="AJ270" i="127"/>
  <c r="AJ264" i="127"/>
  <c r="AJ260" i="127"/>
  <c r="AJ259" i="127"/>
  <c r="AJ253" i="127"/>
  <c r="AJ237" i="124"/>
  <c r="AJ236" i="124"/>
  <c r="AJ235" i="124"/>
  <c r="AJ234" i="124"/>
  <c r="AJ233" i="124"/>
  <c r="AJ232" i="124"/>
  <c r="AJ231" i="124"/>
  <c r="AJ230" i="124"/>
  <c r="AJ229" i="124"/>
  <c r="AJ228" i="124"/>
  <c r="AJ227" i="124"/>
  <c r="AJ226" i="124"/>
  <c r="AJ225" i="124"/>
  <c r="AJ224" i="124"/>
  <c r="AJ223" i="124"/>
  <c r="AJ222" i="124"/>
  <c r="AJ221" i="124"/>
  <c r="AJ220" i="124"/>
  <c r="AJ219" i="124"/>
  <c r="AJ218" i="124"/>
  <c r="AJ217" i="124"/>
  <c r="AJ216" i="124"/>
  <c r="AJ215" i="124"/>
  <c r="AJ214" i="124"/>
  <c r="AJ213" i="124"/>
  <c r="AJ212" i="124"/>
  <c r="AJ211" i="124"/>
  <c r="AJ210" i="124"/>
  <c r="AJ209" i="124"/>
  <c r="AJ207" i="124"/>
  <c r="AJ206" i="124"/>
  <c r="AJ205" i="124"/>
  <c r="AJ204" i="124"/>
  <c r="AJ203" i="124"/>
  <c r="AJ202" i="124"/>
  <c r="AJ201" i="124"/>
  <c r="AJ200" i="124"/>
  <c r="AJ199" i="124"/>
  <c r="AJ198" i="124"/>
  <c r="AJ197" i="124"/>
  <c r="AJ196" i="124"/>
  <c r="AJ195" i="124"/>
  <c r="AJ194" i="124"/>
  <c r="AJ193" i="124"/>
  <c r="AJ192" i="124"/>
  <c r="AJ191" i="124"/>
  <c r="AJ190" i="124"/>
  <c r="AJ189" i="124"/>
  <c r="AJ188" i="124"/>
  <c r="AJ187" i="124"/>
  <c r="AJ186" i="124"/>
  <c r="AJ185" i="124"/>
  <c r="AJ184" i="124"/>
  <c r="AJ183" i="124"/>
  <c r="AJ182" i="124"/>
  <c r="AJ181" i="124"/>
  <c r="AJ180" i="124"/>
  <c r="AJ179" i="124"/>
  <c r="AJ178" i="124"/>
  <c r="AJ177" i="124"/>
  <c r="AJ176" i="124"/>
  <c r="AJ175" i="124"/>
  <c r="AJ174" i="124"/>
  <c r="AJ173" i="124"/>
  <c r="AJ172" i="124"/>
  <c r="AJ171" i="124"/>
  <c r="AJ170" i="124"/>
  <c r="AJ169" i="124"/>
  <c r="AJ168" i="124"/>
  <c r="AJ167" i="124"/>
  <c r="AJ166" i="124"/>
  <c r="AJ165" i="124"/>
  <c r="AJ164" i="124"/>
  <c r="AJ163" i="124"/>
  <c r="AJ162" i="124"/>
  <c r="AJ161" i="124"/>
  <c r="AJ160" i="124"/>
  <c r="AJ159" i="124"/>
  <c r="AJ158" i="124"/>
  <c r="AJ157" i="124"/>
  <c r="AJ156" i="124"/>
  <c r="AJ155" i="124"/>
  <c r="AJ154" i="124"/>
  <c r="AJ153" i="124"/>
  <c r="AJ152" i="124"/>
  <c r="AJ151" i="124"/>
  <c r="AJ150" i="124"/>
  <c r="AJ149" i="124"/>
  <c r="AJ148" i="124"/>
  <c r="AJ147" i="124"/>
  <c r="AJ146" i="124"/>
  <c r="AJ145" i="124"/>
  <c r="AJ144" i="124"/>
  <c r="AJ143" i="124"/>
  <c r="AJ142" i="124"/>
  <c r="AJ141" i="124"/>
  <c r="AJ140" i="124"/>
  <c r="AJ139" i="124"/>
  <c r="AJ138" i="124"/>
  <c r="AJ137" i="124"/>
  <c r="AJ136" i="124"/>
  <c r="AJ135" i="124"/>
  <c r="AJ134" i="124"/>
  <c r="AJ133" i="124"/>
  <c r="AJ132" i="124"/>
  <c r="AJ131" i="124"/>
  <c r="AJ130" i="124"/>
  <c r="AJ129" i="124"/>
  <c r="AJ128" i="124"/>
  <c r="AJ127" i="124"/>
  <c r="AJ126" i="124"/>
  <c r="AJ125" i="124"/>
  <c r="AJ124" i="124"/>
  <c r="AJ123" i="124"/>
  <c r="AJ122" i="124"/>
  <c r="AJ121" i="124"/>
  <c r="AJ120" i="124"/>
  <c r="AJ119" i="124"/>
  <c r="AJ118" i="124"/>
  <c r="AJ117" i="124"/>
  <c r="AJ116" i="124"/>
  <c r="AJ115" i="124"/>
  <c r="AJ114" i="124"/>
  <c r="AJ113" i="124"/>
  <c r="AJ112" i="124"/>
  <c r="AJ111" i="124"/>
  <c r="AJ110" i="124"/>
  <c r="AJ109" i="124"/>
  <c r="AJ108" i="124"/>
  <c r="AJ107" i="124"/>
  <c r="AJ106" i="124"/>
  <c r="AJ105" i="124"/>
  <c r="AJ104" i="124"/>
  <c r="AJ103" i="124"/>
  <c r="AJ102" i="124"/>
  <c r="AJ101" i="124"/>
  <c r="AJ100" i="124"/>
  <c r="AJ99" i="124"/>
  <c r="AJ98" i="124"/>
  <c r="AJ97" i="124"/>
  <c r="AJ96" i="124"/>
  <c r="AJ95" i="124"/>
  <c r="AJ92" i="124"/>
  <c r="AJ91" i="124"/>
  <c r="AJ75" i="124"/>
  <c r="AJ74" i="124"/>
  <c r="AJ73" i="124"/>
  <c r="AJ72" i="124"/>
  <c r="AJ70" i="124"/>
  <c r="AJ69" i="124"/>
  <c r="AJ68" i="124"/>
  <c r="AJ67" i="124"/>
  <c r="AJ66" i="124"/>
  <c r="AJ65" i="124"/>
  <c r="AJ63" i="124"/>
  <c r="AJ61" i="124"/>
  <c r="AJ60" i="124"/>
  <c r="AJ59" i="124"/>
  <c r="AJ58" i="124"/>
  <c r="AJ57" i="124"/>
  <c r="AJ56" i="124"/>
  <c r="AJ55" i="124"/>
  <c r="AJ54" i="124"/>
  <c r="AJ52" i="124"/>
  <c r="AJ51" i="124"/>
  <c r="AJ50" i="124"/>
  <c r="AJ49" i="124"/>
  <c r="AJ48" i="124"/>
  <c r="AJ47" i="124"/>
  <c r="AJ45" i="124"/>
  <c r="AJ44" i="124"/>
  <c r="AJ43" i="124"/>
  <c r="AJ42" i="124"/>
  <c r="AJ41" i="124"/>
  <c r="AJ40" i="124"/>
  <c r="AJ39" i="124"/>
  <c r="AJ38" i="124"/>
  <c r="AJ37" i="124"/>
  <c r="AJ36" i="124"/>
  <c r="AJ35" i="124"/>
  <c r="AJ34" i="124"/>
  <c r="AJ33" i="124"/>
  <c r="AJ32" i="124"/>
  <c r="AJ31" i="124"/>
  <c r="AJ30" i="124"/>
  <c r="AJ29" i="124"/>
  <c r="AJ28" i="124"/>
  <c r="AJ27" i="124"/>
  <c r="AJ26" i="124"/>
  <c r="AJ25" i="124"/>
  <c r="AJ24" i="124"/>
  <c r="AJ23" i="124"/>
  <c r="AJ22" i="124"/>
  <c r="AJ21" i="124"/>
  <c r="AJ20" i="124"/>
  <c r="AJ19" i="124"/>
  <c r="AJ18" i="124"/>
  <c r="AJ17" i="124"/>
  <c r="AJ16" i="124"/>
  <c r="AJ15" i="124"/>
  <c r="AJ14" i="124"/>
  <c r="AJ13" i="124"/>
  <c r="AJ12" i="124"/>
  <c r="AJ11" i="124"/>
  <c r="AJ10" i="124"/>
  <c r="AJ9" i="124"/>
  <c r="AJ8" i="124"/>
  <c r="AJ7" i="124"/>
  <c r="AJ6" i="124"/>
  <c r="AJ5" i="124"/>
  <c r="AJ237" i="125"/>
  <c r="AJ236" i="125"/>
  <c r="AJ235" i="125"/>
  <c r="AJ234" i="125"/>
  <c r="AJ233" i="125"/>
  <c r="AJ232" i="125"/>
  <c r="AJ231" i="125"/>
  <c r="AJ226" i="125"/>
  <c r="AJ225" i="125"/>
  <c r="AJ206" i="125"/>
  <c r="AJ155" i="125"/>
  <c r="AJ154" i="125"/>
  <c r="AJ153" i="125"/>
  <c r="AJ152" i="125"/>
  <c r="AJ151" i="125"/>
  <c r="AJ143" i="125"/>
  <c r="AJ142" i="125"/>
  <c r="AJ141" i="125"/>
  <c r="AJ140" i="125"/>
  <c r="AJ139" i="125"/>
  <c r="AJ138" i="125"/>
  <c r="AJ137" i="125"/>
  <c r="AJ136" i="125"/>
  <c r="AJ135" i="125"/>
  <c r="AJ134" i="125"/>
  <c r="AJ133" i="125"/>
  <c r="AJ132" i="125"/>
  <c r="AJ131" i="125"/>
  <c r="AJ130" i="125"/>
  <c r="AJ129" i="125"/>
  <c r="AJ128" i="125"/>
  <c r="AJ127" i="125"/>
  <c r="AJ126" i="125"/>
  <c r="AJ125" i="125"/>
  <c r="AJ124" i="125"/>
  <c r="AJ123" i="125"/>
  <c r="AJ122" i="125"/>
  <c r="AJ121" i="125"/>
  <c r="AJ120" i="125"/>
  <c r="AJ119" i="125"/>
  <c r="AJ118" i="125"/>
  <c r="AJ117" i="125"/>
  <c r="AJ116" i="125"/>
  <c r="AJ115" i="125"/>
  <c r="AJ114" i="125"/>
  <c r="AJ113" i="125"/>
  <c r="AJ112" i="125"/>
  <c r="AJ111" i="125"/>
  <c r="AJ110" i="125"/>
  <c r="AJ109" i="125"/>
  <c r="AJ108" i="125"/>
  <c r="AJ107" i="125"/>
  <c r="AJ106" i="125"/>
  <c r="AJ105" i="125"/>
  <c r="AJ104" i="125"/>
  <c r="AJ103" i="125"/>
  <c r="AJ102" i="125"/>
  <c r="AJ101" i="125"/>
  <c r="AJ100" i="125"/>
  <c r="AJ99" i="125"/>
  <c r="AJ98" i="125"/>
  <c r="AJ97" i="125"/>
  <c r="AJ96" i="125"/>
  <c r="AJ92" i="125"/>
  <c r="AJ91" i="125"/>
  <c r="AJ90" i="125"/>
  <c r="AJ88" i="125"/>
  <c r="AJ87" i="125"/>
  <c r="AJ86" i="125"/>
  <c r="AJ85" i="125"/>
  <c r="AJ84" i="125"/>
  <c r="AJ83" i="125"/>
  <c r="AJ82" i="125"/>
  <c r="AJ81" i="125"/>
  <c r="AJ80" i="125"/>
  <c r="AJ79" i="125"/>
  <c r="AJ78" i="125"/>
  <c r="AJ77" i="125"/>
  <c r="AJ76" i="125"/>
  <c r="AJ70" i="125"/>
  <c r="AJ69" i="125"/>
  <c r="AJ62" i="125"/>
  <c r="AJ60" i="125"/>
  <c r="AJ59" i="125"/>
  <c r="AJ57" i="125"/>
  <c r="AJ50" i="125"/>
  <c r="AJ49" i="125"/>
  <c r="AJ48" i="125"/>
  <c r="AJ45" i="125"/>
  <c r="AJ44" i="125"/>
  <c r="AJ43" i="125"/>
  <c r="AJ42" i="125"/>
  <c r="AJ39" i="125"/>
  <c r="AJ237" i="126"/>
  <c r="AJ236" i="126"/>
  <c r="AJ235" i="126"/>
  <c r="AJ234" i="126"/>
  <c r="AJ233" i="126"/>
  <c r="AJ232" i="126"/>
  <c r="AJ231" i="126"/>
  <c r="AJ226" i="126"/>
  <c r="AJ225" i="126"/>
  <c r="AJ206" i="126"/>
  <c r="AJ155" i="126"/>
  <c r="AJ154" i="126"/>
  <c r="AJ153" i="126"/>
  <c r="AJ152" i="126"/>
  <c r="AJ151" i="126"/>
  <c r="AJ143" i="126"/>
  <c r="AJ142" i="126"/>
  <c r="AJ141" i="126"/>
  <c r="AJ140" i="126"/>
  <c r="AJ139" i="126"/>
  <c r="AJ138" i="126"/>
  <c r="AJ137" i="126"/>
  <c r="AJ136" i="126"/>
  <c r="AJ135" i="126"/>
  <c r="AJ134" i="126"/>
  <c r="AJ133" i="126"/>
  <c r="AJ132" i="126"/>
  <c r="AJ131" i="126"/>
  <c r="AJ130" i="126"/>
  <c r="AJ129" i="126"/>
  <c r="AJ128" i="126"/>
  <c r="AJ127" i="126"/>
  <c r="AJ126" i="126"/>
  <c r="AJ125" i="126"/>
  <c r="AJ124" i="126"/>
  <c r="AJ123" i="126"/>
  <c r="AJ122" i="126"/>
  <c r="AJ121" i="126"/>
  <c r="AJ120" i="126"/>
  <c r="AJ119" i="126"/>
  <c r="AJ118" i="126"/>
  <c r="AJ117" i="126"/>
  <c r="AJ116" i="126"/>
  <c r="AJ115" i="126"/>
  <c r="AJ114" i="126"/>
  <c r="AJ113" i="126"/>
  <c r="AJ112" i="126"/>
  <c r="AJ111" i="126"/>
  <c r="AJ110" i="126"/>
  <c r="AJ109" i="126"/>
  <c r="AJ108" i="126"/>
  <c r="AJ107" i="126"/>
  <c r="AJ106" i="126"/>
  <c r="AJ105" i="126"/>
  <c r="AJ104" i="126"/>
  <c r="AJ103" i="126"/>
  <c r="AJ102" i="126"/>
  <c r="AJ101" i="126"/>
  <c r="AJ100" i="126"/>
  <c r="AJ99" i="126"/>
  <c r="AJ98" i="126"/>
  <c r="AJ97" i="126"/>
  <c r="AJ96" i="126"/>
  <c r="AJ92" i="126"/>
  <c r="AJ91" i="126"/>
  <c r="AJ90" i="126"/>
  <c r="AJ88" i="126"/>
  <c r="AJ87" i="126"/>
  <c r="AJ86" i="126"/>
  <c r="AJ85" i="126"/>
  <c r="AJ84" i="126"/>
  <c r="AJ83" i="126"/>
  <c r="AJ82" i="126"/>
  <c r="AJ81" i="126"/>
  <c r="AJ80" i="126"/>
  <c r="AJ79" i="126"/>
  <c r="AJ78" i="126"/>
  <c r="AJ77" i="126"/>
  <c r="AJ76" i="126"/>
  <c r="AJ70" i="126"/>
  <c r="AJ69" i="126"/>
  <c r="AJ62" i="126"/>
  <c r="AJ60" i="126"/>
  <c r="AJ59" i="126"/>
  <c r="AJ57" i="126"/>
  <c r="AJ55" i="126"/>
  <c r="AJ50" i="126"/>
  <c r="AJ49" i="126"/>
  <c r="AJ48" i="126"/>
  <c r="AJ45" i="126"/>
  <c r="AJ44" i="126"/>
  <c r="AJ43" i="126"/>
  <c r="AJ42" i="126"/>
  <c r="AJ39" i="126"/>
  <c r="AJ237" i="128"/>
  <c r="AJ236" i="128"/>
  <c r="AJ235" i="128"/>
  <c r="AJ234" i="128"/>
  <c r="AJ233" i="128"/>
  <c r="AJ232" i="128"/>
  <c r="AJ231" i="128"/>
  <c r="AJ226" i="128"/>
  <c r="AJ225" i="128"/>
  <c r="AJ223" i="128"/>
  <c r="AJ222" i="128"/>
  <c r="AJ221" i="128"/>
  <c r="AJ220" i="128"/>
  <c r="AJ216" i="128"/>
  <c r="AJ215" i="128"/>
  <c r="AJ214" i="128"/>
  <c r="AJ213" i="128"/>
  <c r="AJ212" i="128"/>
  <c r="AJ211" i="128"/>
  <c r="AJ210" i="128"/>
  <c r="AJ207" i="128"/>
  <c r="AJ206" i="128"/>
  <c r="AJ205" i="128"/>
  <c r="AJ204" i="128"/>
  <c r="AJ203" i="128"/>
  <c r="AJ202" i="128"/>
  <c r="AJ201" i="128"/>
  <c r="AJ200" i="128"/>
  <c r="AJ199" i="128"/>
  <c r="AJ198" i="128"/>
  <c r="AJ197" i="128"/>
  <c r="AJ196" i="128"/>
  <c r="AJ195" i="128"/>
  <c r="AJ194" i="128"/>
  <c r="AJ193" i="128"/>
  <c r="AJ192" i="128"/>
  <c r="AJ191" i="128"/>
  <c r="AJ190" i="128"/>
  <c r="AJ189" i="128"/>
  <c r="AJ188" i="128"/>
  <c r="AJ187" i="128"/>
  <c r="AJ186" i="128"/>
  <c r="AJ185" i="128"/>
  <c r="AJ184" i="128"/>
  <c r="AJ183" i="128"/>
  <c r="AJ182" i="128"/>
  <c r="AJ181" i="128"/>
  <c r="AJ180" i="128"/>
  <c r="AJ179" i="128"/>
  <c r="AJ178" i="128"/>
  <c r="AJ177" i="128"/>
  <c r="AJ176" i="128"/>
  <c r="AJ175" i="128"/>
  <c r="AJ174" i="128"/>
  <c r="AJ173" i="128"/>
  <c r="AJ172" i="128"/>
  <c r="AJ171" i="128"/>
  <c r="AJ170" i="128"/>
  <c r="AJ169" i="128"/>
  <c r="AJ168" i="128"/>
  <c r="AJ167" i="128"/>
  <c r="AJ166" i="128"/>
  <c r="AJ165" i="128"/>
  <c r="AJ164" i="128"/>
  <c r="AJ163" i="128"/>
  <c r="AJ162" i="128"/>
  <c r="AJ161" i="128"/>
  <c r="AJ160" i="128"/>
  <c r="AJ159" i="128"/>
  <c r="AJ158" i="128"/>
  <c r="AJ157" i="128"/>
  <c r="AJ156" i="128"/>
  <c r="AJ155" i="128"/>
  <c r="AJ154" i="128"/>
  <c r="AJ153" i="128"/>
  <c r="AJ152" i="128"/>
  <c r="AJ151" i="128"/>
  <c r="AJ150" i="128"/>
  <c r="AJ149" i="128"/>
  <c r="AJ148" i="128"/>
  <c r="AJ147" i="128"/>
  <c r="AJ146" i="128"/>
  <c r="AJ145" i="128"/>
  <c r="AJ144" i="128"/>
  <c r="AJ143" i="128"/>
  <c r="AJ142" i="128"/>
  <c r="AJ141" i="128"/>
  <c r="AJ140" i="128"/>
  <c r="AJ139" i="128"/>
  <c r="AJ138" i="128"/>
  <c r="AJ137" i="128"/>
  <c r="AJ136" i="128"/>
  <c r="AJ135" i="128"/>
  <c r="AJ134" i="128"/>
  <c r="AJ133" i="128"/>
  <c r="AJ132" i="128"/>
  <c r="AJ131" i="128"/>
  <c r="AJ130" i="128"/>
  <c r="AJ129" i="128"/>
  <c r="AJ128" i="128"/>
  <c r="AJ127" i="128"/>
  <c r="AJ126" i="128"/>
  <c r="AJ125" i="128"/>
  <c r="AJ124" i="128"/>
  <c r="AJ123" i="128"/>
  <c r="AJ122" i="128"/>
  <c r="AJ121" i="128"/>
  <c r="AJ120" i="128"/>
  <c r="AJ119" i="128"/>
  <c r="AJ118" i="128"/>
  <c r="AJ117" i="128"/>
  <c r="AJ116" i="128"/>
  <c r="AJ115" i="128"/>
  <c r="AJ114" i="128"/>
  <c r="AJ113" i="128"/>
  <c r="AJ112" i="128"/>
  <c r="AJ111" i="128"/>
  <c r="AJ110" i="128"/>
  <c r="AJ109" i="128"/>
  <c r="AJ108" i="128"/>
  <c r="AJ107" i="128"/>
  <c r="AJ106" i="128"/>
  <c r="AJ105" i="128"/>
  <c r="AJ104" i="128"/>
  <c r="AJ103" i="128"/>
  <c r="AJ102" i="128"/>
  <c r="AJ101" i="128"/>
  <c r="AJ100" i="128"/>
  <c r="AJ99" i="128"/>
  <c r="AJ98" i="128"/>
  <c r="AJ97" i="128"/>
  <c r="AJ96" i="128"/>
  <c r="AJ95" i="128"/>
  <c r="AJ92" i="128"/>
  <c r="AJ91" i="128"/>
  <c r="AJ90" i="128"/>
  <c r="AJ88" i="128"/>
  <c r="AJ87" i="128"/>
  <c r="AJ86" i="128"/>
  <c r="AJ85" i="128"/>
  <c r="AJ84" i="128"/>
  <c r="AJ83" i="128"/>
  <c r="AJ82" i="128"/>
  <c r="AJ81" i="128"/>
  <c r="AJ80" i="128"/>
  <c r="AJ79" i="128"/>
  <c r="AJ78" i="128"/>
  <c r="AJ77" i="128"/>
  <c r="AJ76" i="128"/>
  <c r="AJ62" i="128"/>
  <c r="AJ60" i="128"/>
  <c r="AJ59" i="128"/>
  <c r="AJ56" i="128"/>
  <c r="AJ55" i="128"/>
  <c r="AJ50" i="128"/>
  <c r="AJ49" i="128"/>
  <c r="AJ45" i="128"/>
  <c r="AJ44" i="128"/>
  <c r="AJ43" i="128"/>
  <c r="AJ42" i="128"/>
  <c r="AJ34" i="128"/>
  <c r="AJ237" i="127"/>
  <c r="AJ236" i="127"/>
  <c r="AJ235" i="127"/>
  <c r="AJ234" i="127"/>
  <c r="AJ233" i="127"/>
  <c r="AJ232" i="127"/>
  <c r="AJ231" i="127"/>
  <c r="AJ226" i="127"/>
  <c r="AJ225" i="127"/>
  <c r="AJ206" i="127"/>
  <c r="AJ155" i="127"/>
  <c r="AJ154" i="127"/>
  <c r="AJ153" i="127"/>
  <c r="AJ152" i="127"/>
  <c r="AJ151" i="127"/>
  <c r="AJ126" i="127"/>
  <c r="AJ110" i="127"/>
  <c r="AJ109" i="127"/>
  <c r="AJ108" i="127"/>
  <c r="AJ107" i="127"/>
  <c r="AJ106" i="127"/>
  <c r="AJ105" i="127"/>
  <c r="AJ104" i="127"/>
  <c r="AJ103" i="127"/>
  <c r="AJ102" i="127"/>
  <c r="AJ101" i="127"/>
  <c r="AJ100" i="127"/>
  <c r="AJ99" i="127"/>
  <c r="AJ98" i="127"/>
  <c r="AJ97" i="127"/>
  <c r="AJ96" i="127"/>
  <c r="AJ92" i="127"/>
  <c r="AJ91" i="127"/>
  <c r="AJ90" i="127"/>
  <c r="AJ88" i="127"/>
  <c r="AJ87" i="127"/>
  <c r="AJ86" i="127"/>
  <c r="AJ85" i="127"/>
  <c r="AJ84" i="127"/>
  <c r="AJ83" i="127"/>
  <c r="AJ82" i="127"/>
  <c r="AJ81" i="127"/>
  <c r="AJ80" i="127"/>
  <c r="AJ79" i="127"/>
  <c r="AJ78" i="127"/>
  <c r="AJ77" i="127"/>
  <c r="AJ76" i="127"/>
  <c r="AJ70" i="127"/>
  <c r="AJ69" i="127"/>
  <c r="AJ62" i="127"/>
  <c r="AJ60" i="127"/>
  <c r="AJ59" i="127"/>
  <c r="AJ55" i="127"/>
  <c r="AJ50" i="127"/>
  <c r="AJ49" i="127"/>
  <c r="AJ48" i="127"/>
  <c r="AJ45" i="127"/>
  <c r="AJ44" i="127"/>
  <c r="AJ43" i="127"/>
  <c r="AJ42" i="127"/>
  <c r="C34" i="118"/>
  <c r="C35" i="118"/>
  <c r="C36" i="118"/>
  <c r="C38" i="118"/>
  <c r="C39" i="118"/>
  <c r="C40" i="118"/>
  <c r="C41" i="118"/>
  <c r="O231" i="132"/>
  <c r="O8" i="132"/>
  <c r="O16" i="132"/>
  <c r="O24" i="132"/>
  <c r="O231" i="114"/>
  <c r="O27" i="114"/>
  <c r="O14" i="113"/>
  <c r="O231" i="112"/>
  <c r="O9" i="112"/>
  <c r="O17" i="112"/>
  <c r="O231" i="111"/>
  <c r="O12" i="111"/>
  <c r="O20" i="111"/>
  <c r="O28" i="111"/>
  <c r="O231" i="110"/>
  <c r="O231" i="109"/>
  <c r="O10" i="109"/>
  <c r="O18" i="109"/>
  <c r="O26" i="109"/>
  <c r="O231" i="108"/>
  <c r="O231" i="107"/>
  <c r="O231" i="106"/>
  <c r="O236" i="87"/>
  <c r="O235" i="87"/>
  <c r="O234" i="87"/>
  <c r="O233" i="87"/>
  <c r="O232" i="87"/>
  <c r="O236" i="88"/>
  <c r="O235" i="88"/>
  <c r="O234" i="88"/>
  <c r="O233" i="88"/>
  <c r="O232" i="88"/>
  <c r="O236" i="89"/>
  <c r="O235" i="89"/>
  <c r="O234" i="89"/>
  <c r="O233" i="89"/>
  <c r="O232" i="89"/>
  <c r="O236" i="90"/>
  <c r="O235" i="90"/>
  <c r="O234" i="90"/>
  <c r="O233" i="90"/>
  <c r="O232" i="90"/>
  <c r="O236" i="91"/>
  <c r="O235" i="91"/>
  <c r="O234" i="91"/>
  <c r="O233" i="91"/>
  <c r="O232" i="91"/>
  <c r="O236" i="92"/>
  <c r="O235" i="92"/>
  <c r="O234" i="92"/>
  <c r="O233" i="92"/>
  <c r="O232" i="92"/>
  <c r="O236" i="93"/>
  <c r="O235" i="93"/>
  <c r="O234" i="93"/>
  <c r="O233" i="93"/>
  <c r="O232" i="93"/>
  <c r="O236" i="94"/>
  <c r="O235" i="94"/>
  <c r="O234" i="94"/>
  <c r="O233" i="94"/>
  <c r="O232" i="94"/>
  <c r="O236" i="95"/>
  <c r="O235" i="95"/>
  <c r="O234" i="95"/>
  <c r="O233" i="95"/>
  <c r="O232" i="95"/>
  <c r="O237" i="96"/>
  <c r="O236" i="96"/>
  <c r="O235" i="96"/>
  <c r="O234" i="96"/>
  <c r="O233" i="96"/>
  <c r="O237" i="97"/>
  <c r="O236" i="97"/>
  <c r="O235" i="97"/>
  <c r="O234" i="97"/>
  <c r="O233" i="97"/>
  <c r="O237" i="98"/>
  <c r="O236" i="98"/>
  <c r="O235" i="98"/>
  <c r="O234" i="98"/>
  <c r="O233" i="98"/>
  <c r="O237" i="99"/>
  <c r="O236" i="99"/>
  <c r="O235" i="99"/>
  <c r="O234" i="99"/>
  <c r="O233" i="99"/>
  <c r="O237" i="100"/>
  <c r="O236" i="100"/>
  <c r="O235" i="100"/>
  <c r="O234" i="100"/>
  <c r="O233" i="100"/>
  <c r="O237" i="102"/>
  <c r="O236" i="102"/>
  <c r="O235" i="102"/>
  <c r="O234" i="102"/>
  <c r="O233" i="102"/>
  <c r="O237" i="103"/>
  <c r="O236" i="103"/>
  <c r="O235" i="103"/>
  <c r="O234" i="103"/>
  <c r="O233" i="103"/>
  <c r="O237" i="104"/>
  <c r="O236" i="104"/>
  <c r="O235" i="104"/>
  <c r="O234" i="104"/>
  <c r="O233" i="104"/>
  <c r="O237" i="105"/>
  <c r="O236" i="105"/>
  <c r="O235" i="105"/>
  <c r="O234" i="105"/>
  <c r="O233" i="105"/>
  <c r="O237" i="106"/>
  <c r="O236" i="106"/>
  <c r="O235" i="106"/>
  <c r="O234" i="106"/>
  <c r="O233" i="106"/>
  <c r="O237" i="107"/>
  <c r="O236" i="107"/>
  <c r="O235" i="107"/>
  <c r="O234" i="107"/>
  <c r="O233" i="107"/>
  <c r="O237" i="108"/>
  <c r="O236" i="108"/>
  <c r="O235" i="108"/>
  <c r="O234" i="108"/>
  <c r="O233" i="108"/>
  <c r="O237" i="109"/>
  <c r="O236" i="109"/>
  <c r="O235" i="109"/>
  <c r="O234" i="109"/>
  <c r="O233" i="109"/>
  <c r="O237" i="110"/>
  <c r="O236" i="110"/>
  <c r="O235" i="110"/>
  <c r="O234" i="110"/>
  <c r="O233" i="110"/>
  <c r="O237" i="111"/>
  <c r="O236" i="111"/>
  <c r="O235" i="111"/>
  <c r="O234" i="111"/>
  <c r="O233" i="111"/>
  <c r="O237" i="112"/>
  <c r="O236" i="112"/>
  <c r="O235" i="112"/>
  <c r="O234" i="112"/>
  <c r="O233" i="112"/>
  <c r="O237" i="113"/>
  <c r="O236" i="113"/>
  <c r="O235" i="113"/>
  <c r="O234" i="113"/>
  <c r="O233" i="113"/>
  <c r="O237" i="114"/>
  <c r="O236" i="114"/>
  <c r="O235" i="114"/>
  <c r="O234" i="114"/>
  <c r="O233" i="114"/>
  <c r="O237" i="132"/>
  <c r="O236" i="132"/>
  <c r="O235" i="132"/>
  <c r="O234" i="132"/>
  <c r="O233" i="132"/>
  <c r="O236" i="21"/>
  <c r="O235" i="21"/>
  <c r="O234" i="21"/>
  <c r="O233" i="21"/>
  <c r="O232" i="21"/>
  <c r="O231" i="113"/>
  <c r="O223" i="87"/>
  <c r="O222" i="87"/>
  <c r="O221" i="87"/>
  <c r="O220" i="87"/>
  <c r="O223" i="88"/>
  <c r="O222" i="88"/>
  <c r="O221" i="88"/>
  <c r="O220" i="88"/>
  <c r="O223" i="89"/>
  <c r="O222" i="89"/>
  <c r="O221" i="89"/>
  <c r="O220" i="89"/>
  <c r="O223" i="90"/>
  <c r="O222" i="90"/>
  <c r="O221" i="90"/>
  <c r="O220" i="90"/>
  <c r="O223" i="91"/>
  <c r="O222" i="91"/>
  <c r="O221" i="91"/>
  <c r="O220" i="91"/>
  <c r="O223" i="92"/>
  <c r="O222" i="92"/>
  <c r="O221" i="92"/>
  <c r="O220" i="92"/>
  <c r="O223" i="93"/>
  <c r="O222" i="93"/>
  <c r="O221" i="93"/>
  <c r="O220" i="93"/>
  <c r="O223" i="94"/>
  <c r="O222" i="94"/>
  <c r="O221" i="94"/>
  <c r="O220" i="94"/>
  <c r="O223" i="95"/>
  <c r="O222" i="95"/>
  <c r="O221" i="95"/>
  <c r="O220" i="95"/>
  <c r="O224" i="96"/>
  <c r="O223" i="96"/>
  <c r="O222" i="96"/>
  <c r="O221" i="96"/>
  <c r="O224" i="97"/>
  <c r="O223" i="97"/>
  <c r="O222" i="97"/>
  <c r="O221" i="97"/>
  <c r="O224" i="98"/>
  <c r="O223" i="98"/>
  <c r="O222" i="98"/>
  <c r="O221" i="98"/>
  <c r="O224" i="99"/>
  <c r="O223" i="99"/>
  <c r="O222" i="99"/>
  <c r="O221" i="99"/>
  <c r="O224" i="100"/>
  <c r="O223" i="100"/>
  <c r="O222" i="100"/>
  <c r="O221" i="100"/>
  <c r="O224" i="102"/>
  <c r="O223" i="102"/>
  <c r="O222" i="102"/>
  <c r="O221" i="102"/>
  <c r="O224" i="103"/>
  <c r="O223" i="103"/>
  <c r="O222" i="103"/>
  <c r="O221" i="103"/>
  <c r="O224" i="104"/>
  <c r="O223" i="104"/>
  <c r="O222" i="104"/>
  <c r="O221" i="104"/>
  <c r="O224" i="105"/>
  <c r="O223" i="105"/>
  <c r="O222" i="105"/>
  <c r="O221" i="105"/>
  <c r="O224" i="106"/>
  <c r="O223" i="106"/>
  <c r="O222" i="106"/>
  <c r="O221" i="106"/>
  <c r="O224" i="107"/>
  <c r="O223" i="107"/>
  <c r="O222" i="107"/>
  <c r="O221" i="107"/>
  <c r="O224" i="108"/>
  <c r="O223" i="108"/>
  <c r="O222" i="108"/>
  <c r="O221" i="108"/>
  <c r="O224" i="109"/>
  <c r="O223" i="109"/>
  <c r="O222" i="109"/>
  <c r="O221" i="109"/>
  <c r="O224" i="110"/>
  <c r="O223" i="110"/>
  <c r="O222" i="110"/>
  <c r="O221" i="110"/>
  <c r="O224" i="111"/>
  <c r="O223" i="111"/>
  <c r="O222" i="111"/>
  <c r="O221" i="111"/>
  <c r="O224" i="112"/>
  <c r="O223" i="112"/>
  <c r="O222" i="112"/>
  <c r="O221" i="112"/>
  <c r="O224" i="113"/>
  <c r="O223" i="113"/>
  <c r="O222" i="113"/>
  <c r="O221" i="113"/>
  <c r="O224" i="114"/>
  <c r="O223" i="114"/>
  <c r="O222" i="114"/>
  <c r="O221" i="114"/>
  <c r="O224" i="132"/>
  <c r="O223" i="132"/>
  <c r="O222" i="132"/>
  <c r="O221" i="132"/>
  <c r="O223" i="21"/>
  <c r="O222" i="21"/>
  <c r="O221" i="21"/>
  <c r="O220" i="21"/>
  <c r="O218" i="87"/>
  <c r="O217" i="87"/>
  <c r="O218" i="88"/>
  <c r="O217" i="88"/>
  <c r="O218" i="89"/>
  <c r="O217" i="89"/>
  <c r="O218" i="90"/>
  <c r="O217" i="90"/>
  <c r="O218" i="91"/>
  <c r="O217" i="91"/>
  <c r="O218" i="92"/>
  <c r="O217" i="92"/>
  <c r="O218" i="93"/>
  <c r="O217" i="93"/>
  <c r="O218" i="94"/>
  <c r="O217" i="94"/>
  <c r="O218" i="95"/>
  <c r="O217" i="95"/>
  <c r="O219" i="96"/>
  <c r="O218" i="96"/>
  <c r="O219" i="97"/>
  <c r="O218" i="97"/>
  <c r="O219" i="98"/>
  <c r="O218" i="98"/>
  <c r="O219" i="99"/>
  <c r="O218" i="99"/>
  <c r="O219" i="100"/>
  <c r="O218" i="100"/>
  <c r="O219" i="102"/>
  <c r="O218" i="102"/>
  <c r="O219" i="103"/>
  <c r="O218" i="103"/>
  <c r="O219" i="104"/>
  <c r="O218" i="104"/>
  <c r="O219" i="105"/>
  <c r="O218" i="105"/>
  <c r="O219" i="106"/>
  <c r="O218" i="106"/>
  <c r="O219" i="107"/>
  <c r="O218" i="107"/>
  <c r="O219" i="108"/>
  <c r="O218" i="108"/>
  <c r="O219" i="109"/>
  <c r="O218" i="109"/>
  <c r="O219" i="110"/>
  <c r="O218" i="110"/>
  <c r="O219" i="111"/>
  <c r="O218" i="111"/>
  <c r="O219" i="112"/>
  <c r="O218" i="112"/>
  <c r="O219" i="113"/>
  <c r="O218" i="113"/>
  <c r="O219" i="114"/>
  <c r="O218" i="114"/>
  <c r="O219" i="132"/>
  <c r="O218" i="132"/>
  <c r="O218" i="21"/>
  <c r="O217" i="21"/>
  <c r="O215" i="87"/>
  <c r="O214" i="87"/>
  <c r="O215" i="88"/>
  <c r="O214" i="88"/>
  <c r="O215" i="89"/>
  <c r="O214" i="89"/>
  <c r="O215" i="90"/>
  <c r="O214" i="90"/>
  <c r="O215" i="91"/>
  <c r="O214" i="91"/>
  <c r="O215" i="92"/>
  <c r="O214" i="92"/>
  <c r="O215" i="93"/>
  <c r="O214" i="93"/>
  <c r="O215" i="94"/>
  <c r="O214" i="94"/>
  <c r="O215" i="95"/>
  <c r="O214" i="95"/>
  <c r="O216" i="96"/>
  <c r="O215" i="96"/>
  <c r="O216" i="97"/>
  <c r="O215" i="97"/>
  <c r="O216" i="98"/>
  <c r="O215" i="98"/>
  <c r="O216" i="99"/>
  <c r="O215" i="99"/>
  <c r="O216" i="100"/>
  <c r="O215" i="100"/>
  <c r="O216" i="102"/>
  <c r="O215" i="102"/>
  <c r="O216" i="103"/>
  <c r="O215" i="103"/>
  <c r="O216" i="104"/>
  <c r="O215" i="104"/>
  <c r="O216" i="105"/>
  <c r="O215" i="105"/>
  <c r="O216" i="106"/>
  <c r="O215" i="106"/>
  <c r="O216" i="107"/>
  <c r="O215" i="107"/>
  <c r="O216" i="108"/>
  <c r="O215" i="108"/>
  <c r="O216" i="109"/>
  <c r="O215" i="109"/>
  <c r="O216" i="110"/>
  <c r="O215" i="110"/>
  <c r="O216" i="111"/>
  <c r="O215" i="111"/>
  <c r="O216" i="112"/>
  <c r="O215" i="112"/>
  <c r="O216" i="113"/>
  <c r="O215" i="113"/>
  <c r="O216" i="114"/>
  <c r="O215" i="114"/>
  <c r="O216" i="132"/>
  <c r="O215" i="132"/>
  <c r="O215" i="21"/>
  <c r="O214" i="21"/>
  <c r="O212" i="87"/>
  <c r="O211" i="87"/>
  <c r="O210" i="87"/>
  <c r="O212" i="88"/>
  <c r="O211" i="88"/>
  <c r="O210" i="88"/>
  <c r="O212" i="89"/>
  <c r="O211" i="89"/>
  <c r="O210" i="89"/>
  <c r="O212" i="90"/>
  <c r="O211" i="90"/>
  <c r="O210" i="90"/>
  <c r="O212" i="91"/>
  <c r="O211" i="91"/>
  <c r="O210" i="91"/>
  <c r="O212" i="92"/>
  <c r="O211" i="92"/>
  <c r="O210" i="92"/>
  <c r="O212" i="93"/>
  <c r="O211" i="93"/>
  <c r="O210" i="93"/>
  <c r="O212" i="94"/>
  <c r="O211" i="94"/>
  <c r="O210" i="94"/>
  <c r="O212" i="95"/>
  <c r="O211" i="95"/>
  <c r="O210" i="95"/>
  <c r="O213" i="96"/>
  <c r="O212" i="96"/>
  <c r="O211" i="96"/>
  <c r="M211" i="117" s="1"/>
  <c r="AJ211" i="117" s="1"/>
  <c r="O213" i="97"/>
  <c r="O212" i="97"/>
  <c r="O211" i="97"/>
  <c r="N211" i="117" s="1"/>
  <c r="O213" i="98"/>
  <c r="O212" i="98"/>
  <c r="O211" i="98"/>
  <c r="O211" i="117" s="1"/>
  <c r="O213" i="99"/>
  <c r="O212" i="99"/>
  <c r="O211" i="99"/>
  <c r="P211" i="117" s="1"/>
  <c r="O213" i="100"/>
  <c r="O212" i="100"/>
  <c r="O211" i="100"/>
  <c r="Q211" i="117" s="1"/>
  <c r="O213" i="102"/>
  <c r="O212" i="102"/>
  <c r="O211" i="102"/>
  <c r="S211" i="117" s="1"/>
  <c r="O213" i="103"/>
  <c r="O212" i="103"/>
  <c r="O211" i="103"/>
  <c r="T211" i="117" s="1"/>
  <c r="O213" i="104"/>
  <c r="O212" i="104"/>
  <c r="O211" i="104"/>
  <c r="U211" i="117" s="1"/>
  <c r="O213" i="105"/>
  <c r="O212" i="105"/>
  <c r="O211" i="105"/>
  <c r="V211" i="117" s="1"/>
  <c r="O213" i="106"/>
  <c r="O212" i="106"/>
  <c r="O211" i="106"/>
  <c r="O213" i="107"/>
  <c r="O212" i="107"/>
  <c r="O211" i="107"/>
  <c r="O213" i="108"/>
  <c r="O212" i="108"/>
  <c r="O211" i="108"/>
  <c r="O213" i="109"/>
  <c r="O212" i="109"/>
  <c r="O211" i="109"/>
  <c r="O213" i="110"/>
  <c r="O212" i="110"/>
  <c r="O211" i="110"/>
  <c r="O213" i="111"/>
  <c r="O212" i="111"/>
  <c r="O211" i="111"/>
  <c r="O213" i="112"/>
  <c r="O212" i="112"/>
  <c r="O211" i="112"/>
  <c r="O213" i="113"/>
  <c r="O212" i="113"/>
  <c r="O211" i="113"/>
  <c r="O213" i="114"/>
  <c r="O212" i="114"/>
  <c r="O211" i="114"/>
  <c r="O213" i="132"/>
  <c r="O212" i="132"/>
  <c r="O211" i="132"/>
  <c r="O212" i="21"/>
  <c r="O211" i="21"/>
  <c r="O210" i="21"/>
  <c r="O207" i="87"/>
  <c r="O206" i="87"/>
  <c r="O205" i="87"/>
  <c r="O204" i="87"/>
  <c r="O203" i="87"/>
  <c r="O202" i="87"/>
  <c r="O201" i="87"/>
  <c r="O207" i="88"/>
  <c r="O206" i="88"/>
  <c r="O205" i="88"/>
  <c r="O204" i="88"/>
  <c r="O203" i="88"/>
  <c r="O202" i="88"/>
  <c r="O201" i="88"/>
  <c r="O207" i="89"/>
  <c r="O206" i="89"/>
  <c r="O205" i="89"/>
  <c r="O204" i="89"/>
  <c r="O203" i="89"/>
  <c r="O202" i="89"/>
  <c r="O201" i="89"/>
  <c r="O207" i="90"/>
  <c r="O206" i="90"/>
  <c r="O205" i="90"/>
  <c r="O204" i="90"/>
  <c r="O203" i="90"/>
  <c r="O202" i="90"/>
  <c r="O201" i="90"/>
  <c r="O207" i="91"/>
  <c r="O206" i="91"/>
  <c r="O205" i="91"/>
  <c r="O204" i="91"/>
  <c r="O203" i="91"/>
  <c r="O202" i="91"/>
  <c r="O201" i="91"/>
  <c r="O207" i="92"/>
  <c r="O206" i="92"/>
  <c r="O205" i="92"/>
  <c r="O204" i="92"/>
  <c r="O203" i="92"/>
  <c r="O202" i="92"/>
  <c r="O201" i="92"/>
  <c r="O207" i="93"/>
  <c r="O206" i="93"/>
  <c r="O205" i="93"/>
  <c r="O204" i="93"/>
  <c r="O203" i="93"/>
  <c r="O202" i="93"/>
  <c r="O201" i="93"/>
  <c r="O207" i="94"/>
  <c r="O206" i="94"/>
  <c r="O205" i="94"/>
  <c r="O204" i="94"/>
  <c r="O203" i="94"/>
  <c r="O202" i="94"/>
  <c r="O201" i="94"/>
  <c r="O207" i="95"/>
  <c r="O206" i="95"/>
  <c r="O205" i="95"/>
  <c r="O204" i="95"/>
  <c r="O203" i="95"/>
  <c r="O202" i="95"/>
  <c r="O201" i="95"/>
  <c r="O206" i="96"/>
  <c r="O205" i="96"/>
  <c r="O204" i="96"/>
  <c r="O203" i="96"/>
  <c r="O202" i="96"/>
  <c r="O201" i="96"/>
  <c r="O207" i="97"/>
  <c r="O206" i="97"/>
  <c r="O205" i="97"/>
  <c r="O204" i="97"/>
  <c r="O203" i="97"/>
  <c r="O202" i="97"/>
  <c r="O201" i="97"/>
  <c r="O207" i="98"/>
  <c r="O206" i="98"/>
  <c r="O205" i="98"/>
  <c r="O204" i="98"/>
  <c r="O203" i="98"/>
  <c r="O202" i="98"/>
  <c r="O201" i="98"/>
  <c r="O207" i="99"/>
  <c r="O206" i="99"/>
  <c r="O205" i="99"/>
  <c r="O204" i="99"/>
  <c r="O203" i="99"/>
  <c r="O202" i="99"/>
  <c r="O201" i="99"/>
  <c r="O207" i="100"/>
  <c r="O206" i="100"/>
  <c r="O205" i="100"/>
  <c r="O204" i="100"/>
  <c r="O203" i="100"/>
  <c r="O202" i="100"/>
  <c r="O201" i="100"/>
  <c r="O207" i="102"/>
  <c r="O206" i="102"/>
  <c r="O205" i="102"/>
  <c r="O204" i="102"/>
  <c r="O203" i="102"/>
  <c r="O202" i="102"/>
  <c r="O201" i="102"/>
  <c r="O207" i="103"/>
  <c r="O206" i="103"/>
  <c r="O205" i="103"/>
  <c r="O204" i="103"/>
  <c r="O203" i="103"/>
  <c r="O202" i="103"/>
  <c r="O201" i="103"/>
  <c r="O207" i="104"/>
  <c r="O206" i="104"/>
  <c r="O205" i="104"/>
  <c r="O204" i="104"/>
  <c r="O203" i="104"/>
  <c r="O202" i="104"/>
  <c r="O201" i="104"/>
  <c r="O207" i="105"/>
  <c r="O206" i="105"/>
  <c r="O205" i="105"/>
  <c r="O204" i="105"/>
  <c r="O203" i="105"/>
  <c r="O202" i="105"/>
  <c r="O201" i="105"/>
  <c r="O207" i="106"/>
  <c r="O206" i="106"/>
  <c r="O205" i="106"/>
  <c r="O204" i="106"/>
  <c r="O203" i="106"/>
  <c r="O202" i="106"/>
  <c r="O201" i="106"/>
  <c r="O207" i="107"/>
  <c r="O206" i="107"/>
  <c r="O205" i="107"/>
  <c r="O204" i="107"/>
  <c r="O203" i="107"/>
  <c r="O202" i="107"/>
  <c r="O201" i="107"/>
  <c r="O207" i="108"/>
  <c r="O206" i="108"/>
  <c r="O205" i="108"/>
  <c r="O204" i="108"/>
  <c r="O203" i="108"/>
  <c r="O202" i="108"/>
  <c r="O201" i="108"/>
  <c r="O207" i="109"/>
  <c r="O206" i="109"/>
  <c r="O205" i="109"/>
  <c r="O204" i="109"/>
  <c r="O203" i="109"/>
  <c r="O202" i="109"/>
  <c r="O201" i="109"/>
  <c r="O207" i="110"/>
  <c r="O206" i="110"/>
  <c r="O205" i="110"/>
  <c r="O204" i="110"/>
  <c r="O203" i="110"/>
  <c r="O202" i="110"/>
  <c r="O201" i="110"/>
  <c r="O207" i="111"/>
  <c r="O206" i="111"/>
  <c r="O205" i="111"/>
  <c r="O204" i="111"/>
  <c r="O203" i="111"/>
  <c r="O202" i="111"/>
  <c r="O201" i="111"/>
  <c r="O207" i="112"/>
  <c r="O206" i="112"/>
  <c r="O205" i="112"/>
  <c r="O204" i="112"/>
  <c r="O203" i="112"/>
  <c r="O202" i="112"/>
  <c r="O201" i="112"/>
  <c r="O207" i="113"/>
  <c r="O206" i="113"/>
  <c r="O205" i="113"/>
  <c r="O204" i="113"/>
  <c r="O203" i="113"/>
  <c r="O202" i="113"/>
  <c r="O201" i="113"/>
  <c r="O207" i="114"/>
  <c r="O206" i="114"/>
  <c r="O205" i="114"/>
  <c r="O204" i="114"/>
  <c r="O203" i="114"/>
  <c r="O202" i="114"/>
  <c r="O201" i="114"/>
  <c r="O207" i="132"/>
  <c r="O206" i="132"/>
  <c r="O205" i="132"/>
  <c r="O204" i="132"/>
  <c r="O203" i="132"/>
  <c r="O202" i="132"/>
  <c r="O201" i="132"/>
  <c r="O207" i="21"/>
  <c r="O206" i="21"/>
  <c r="O205" i="21"/>
  <c r="O204" i="21"/>
  <c r="O203" i="21"/>
  <c r="O202" i="21"/>
  <c r="O201" i="21"/>
  <c r="O199" i="87"/>
  <c r="O199" i="88"/>
  <c r="O199" i="89"/>
  <c r="O199" i="90"/>
  <c r="O199" i="91"/>
  <c r="O199" i="92"/>
  <c r="O199" i="93"/>
  <c r="O199" i="94"/>
  <c r="O199" i="95"/>
  <c r="O199" i="96"/>
  <c r="O199" i="97"/>
  <c r="O199" i="98"/>
  <c r="O199" i="99"/>
  <c r="O199" i="100"/>
  <c r="O199" i="102"/>
  <c r="O199" i="103"/>
  <c r="O199" i="104"/>
  <c r="O199" i="105"/>
  <c r="O199" i="106"/>
  <c r="O199" i="107"/>
  <c r="O199" i="108"/>
  <c r="O199" i="109"/>
  <c r="O199" i="110"/>
  <c r="O199" i="111"/>
  <c r="O199" i="112"/>
  <c r="O199" i="113"/>
  <c r="O199" i="114"/>
  <c r="O199" i="132"/>
  <c r="O199" i="21"/>
  <c r="O197" i="87"/>
  <c r="O196" i="87"/>
  <c r="O195" i="87"/>
  <c r="O194" i="87"/>
  <c r="O193" i="87"/>
  <c r="O197" i="88"/>
  <c r="O196" i="88"/>
  <c r="O195" i="88"/>
  <c r="O194" i="88"/>
  <c r="O193" i="88"/>
  <c r="O197" i="89"/>
  <c r="O196" i="89"/>
  <c r="O195" i="89"/>
  <c r="O194" i="89"/>
  <c r="O193" i="89"/>
  <c r="O197" i="90"/>
  <c r="O196" i="90"/>
  <c r="O195" i="90"/>
  <c r="O194" i="90"/>
  <c r="O193" i="90"/>
  <c r="O197" i="91"/>
  <c r="O196" i="91"/>
  <c r="O195" i="91"/>
  <c r="O194" i="91"/>
  <c r="O193" i="91"/>
  <c r="O197" i="92"/>
  <c r="O196" i="92"/>
  <c r="O195" i="92"/>
  <c r="O194" i="92"/>
  <c r="O193" i="92"/>
  <c r="O197" i="93"/>
  <c r="O196" i="93"/>
  <c r="O195" i="93"/>
  <c r="O194" i="93"/>
  <c r="O193" i="93"/>
  <c r="O197" i="94"/>
  <c r="O196" i="94"/>
  <c r="O195" i="94"/>
  <c r="O194" i="94"/>
  <c r="O193" i="94"/>
  <c r="O197" i="95"/>
  <c r="O196" i="95"/>
  <c r="O195" i="95"/>
  <c r="O194" i="95"/>
  <c r="O193" i="95"/>
  <c r="O197" i="96"/>
  <c r="O196" i="96"/>
  <c r="O195" i="96"/>
  <c r="O194" i="96"/>
  <c r="O193" i="96"/>
  <c r="O197" i="97"/>
  <c r="O196" i="97"/>
  <c r="O195" i="97"/>
  <c r="O194" i="97"/>
  <c r="O193" i="97"/>
  <c r="O197" i="98"/>
  <c r="O196" i="98"/>
  <c r="O195" i="98"/>
  <c r="O194" i="98"/>
  <c r="O193" i="98"/>
  <c r="O197" i="99"/>
  <c r="O196" i="99"/>
  <c r="O195" i="99"/>
  <c r="O194" i="99"/>
  <c r="O193" i="99"/>
  <c r="O197" i="100"/>
  <c r="O196" i="100"/>
  <c r="O195" i="100"/>
  <c r="O194" i="100"/>
  <c r="O193" i="100"/>
  <c r="O197" i="102"/>
  <c r="O196" i="102"/>
  <c r="O195" i="102"/>
  <c r="O194" i="102"/>
  <c r="O193" i="102"/>
  <c r="O197" i="103"/>
  <c r="O196" i="103"/>
  <c r="O195" i="103"/>
  <c r="O194" i="103"/>
  <c r="O193" i="103"/>
  <c r="O197" i="104"/>
  <c r="O196" i="104"/>
  <c r="O195" i="104"/>
  <c r="O194" i="104"/>
  <c r="O193" i="104"/>
  <c r="O197" i="105"/>
  <c r="O196" i="105"/>
  <c r="O195" i="105"/>
  <c r="O194" i="105"/>
  <c r="O193" i="105"/>
  <c r="O197" i="106"/>
  <c r="O196" i="106"/>
  <c r="O195" i="106"/>
  <c r="O194" i="106"/>
  <c r="O193" i="106"/>
  <c r="O197" i="107"/>
  <c r="O196" i="107"/>
  <c r="O195" i="107"/>
  <c r="O194" i="107"/>
  <c r="O193" i="107"/>
  <c r="O197" i="108"/>
  <c r="O196" i="108"/>
  <c r="O195" i="108"/>
  <c r="O194" i="108"/>
  <c r="O193" i="108"/>
  <c r="O197" i="109"/>
  <c r="O196" i="109"/>
  <c r="O195" i="109"/>
  <c r="O194" i="109"/>
  <c r="O193" i="109"/>
  <c r="O197" i="110"/>
  <c r="O196" i="110"/>
  <c r="O195" i="110"/>
  <c r="O194" i="110"/>
  <c r="O193" i="110"/>
  <c r="O197" i="111"/>
  <c r="O196" i="111"/>
  <c r="O195" i="111"/>
  <c r="O194" i="111"/>
  <c r="O193" i="111"/>
  <c r="O197" i="112"/>
  <c r="O196" i="112"/>
  <c r="O195" i="112"/>
  <c r="O194" i="112"/>
  <c r="O193" i="112"/>
  <c r="O197" i="113"/>
  <c r="O196" i="113"/>
  <c r="O195" i="113"/>
  <c r="O194" i="113"/>
  <c r="O193" i="113"/>
  <c r="O197" i="114"/>
  <c r="O196" i="114"/>
  <c r="O195" i="114"/>
  <c r="O194" i="114"/>
  <c r="O193" i="114"/>
  <c r="O197" i="132"/>
  <c r="O196" i="132"/>
  <c r="O195" i="132"/>
  <c r="O194" i="132"/>
  <c r="O193" i="132"/>
  <c r="O197" i="21"/>
  <c r="O196" i="21"/>
  <c r="O195" i="21"/>
  <c r="O194" i="21"/>
  <c r="O193" i="21"/>
  <c r="O191" i="87"/>
  <c r="O191" i="88"/>
  <c r="O191" i="89"/>
  <c r="O191" i="90"/>
  <c r="O191" i="91"/>
  <c r="O191" i="92"/>
  <c r="O191" i="93"/>
  <c r="O191" i="94"/>
  <c r="O191" i="95"/>
  <c r="O191" i="96"/>
  <c r="O191" i="97"/>
  <c r="O191" i="98"/>
  <c r="O191" i="99"/>
  <c r="O191" i="100"/>
  <c r="O191" i="102"/>
  <c r="O191" i="103"/>
  <c r="O191" i="104"/>
  <c r="O191" i="105"/>
  <c r="O191" i="106"/>
  <c r="O191" i="107"/>
  <c r="O191" i="108"/>
  <c r="O191" i="109"/>
  <c r="O191" i="110"/>
  <c r="O191" i="111"/>
  <c r="O191" i="112"/>
  <c r="O191" i="113"/>
  <c r="O191" i="114"/>
  <c r="O191" i="132"/>
  <c r="O191" i="21"/>
  <c r="O189" i="87"/>
  <c r="O188" i="87"/>
  <c r="O187" i="87"/>
  <c r="O186" i="87"/>
  <c r="O185" i="87"/>
  <c r="O189" i="88"/>
  <c r="O188" i="88"/>
  <c r="O187" i="88"/>
  <c r="O186" i="88"/>
  <c r="O185" i="88"/>
  <c r="O189" i="89"/>
  <c r="O188" i="89"/>
  <c r="O187" i="89"/>
  <c r="O186" i="89"/>
  <c r="O185" i="89"/>
  <c r="O189" i="90"/>
  <c r="O188" i="90"/>
  <c r="O187" i="90"/>
  <c r="O186" i="90"/>
  <c r="O185" i="90"/>
  <c r="O189" i="91"/>
  <c r="O188" i="91"/>
  <c r="O187" i="91"/>
  <c r="O186" i="91"/>
  <c r="O185" i="91"/>
  <c r="O189" i="92"/>
  <c r="O188" i="92"/>
  <c r="O187" i="92"/>
  <c r="O186" i="92"/>
  <c r="O185" i="92"/>
  <c r="O189" i="93"/>
  <c r="O188" i="93"/>
  <c r="O187" i="93"/>
  <c r="O186" i="93"/>
  <c r="O185" i="93"/>
  <c r="O189" i="94"/>
  <c r="O188" i="94"/>
  <c r="O187" i="94"/>
  <c r="O186" i="94"/>
  <c r="O185" i="94"/>
  <c r="O189" i="95"/>
  <c r="O188" i="95"/>
  <c r="O187" i="95"/>
  <c r="O186" i="95"/>
  <c r="O185" i="95"/>
  <c r="O189" i="96"/>
  <c r="O188" i="96"/>
  <c r="O187" i="96"/>
  <c r="O186" i="96"/>
  <c r="O185" i="96"/>
  <c r="O189" i="97"/>
  <c r="O188" i="97"/>
  <c r="O187" i="97"/>
  <c r="O186" i="97"/>
  <c r="O185" i="97"/>
  <c r="O189" i="98"/>
  <c r="O188" i="98"/>
  <c r="O187" i="98"/>
  <c r="O186" i="98"/>
  <c r="O185" i="98"/>
  <c r="O189" i="99"/>
  <c r="O188" i="99"/>
  <c r="O187" i="99"/>
  <c r="O186" i="99"/>
  <c r="O185" i="99"/>
  <c r="O189" i="100"/>
  <c r="O188" i="100"/>
  <c r="O187" i="100"/>
  <c r="O186" i="100"/>
  <c r="O185" i="100"/>
  <c r="O189" i="102"/>
  <c r="O188" i="102"/>
  <c r="O187" i="102"/>
  <c r="O186" i="102"/>
  <c r="O185" i="102"/>
  <c r="O189" i="103"/>
  <c r="O188" i="103"/>
  <c r="O187" i="103"/>
  <c r="O186" i="103"/>
  <c r="O185" i="103"/>
  <c r="O189" i="104"/>
  <c r="O188" i="104"/>
  <c r="O187" i="104"/>
  <c r="O186" i="104"/>
  <c r="O185" i="104"/>
  <c r="O189" i="105"/>
  <c r="O188" i="105"/>
  <c r="O187" i="105"/>
  <c r="O186" i="105"/>
  <c r="O185" i="105"/>
  <c r="O189" i="106"/>
  <c r="O188" i="106"/>
  <c r="O187" i="106"/>
  <c r="O186" i="106"/>
  <c r="O185" i="106"/>
  <c r="O189" i="107"/>
  <c r="O188" i="107"/>
  <c r="O187" i="107"/>
  <c r="O186" i="107"/>
  <c r="O185" i="107"/>
  <c r="O189" i="108"/>
  <c r="O188" i="108"/>
  <c r="O187" i="108"/>
  <c r="O186" i="108"/>
  <c r="O185" i="108"/>
  <c r="O189" i="109"/>
  <c r="O188" i="109"/>
  <c r="O187" i="109"/>
  <c r="O186" i="109"/>
  <c r="O185" i="109"/>
  <c r="O189" i="110"/>
  <c r="O188" i="110"/>
  <c r="O187" i="110"/>
  <c r="O186" i="110"/>
  <c r="O185" i="110"/>
  <c r="O189" i="111"/>
  <c r="O188" i="111"/>
  <c r="O187" i="111"/>
  <c r="O186" i="111"/>
  <c r="O185" i="111"/>
  <c r="O189" i="112"/>
  <c r="O188" i="112"/>
  <c r="O187" i="112"/>
  <c r="O186" i="112"/>
  <c r="O185" i="112"/>
  <c r="O189" i="113"/>
  <c r="O188" i="113"/>
  <c r="O187" i="113"/>
  <c r="O186" i="113"/>
  <c r="O185" i="113"/>
  <c r="O189" i="114"/>
  <c r="O188" i="114"/>
  <c r="O187" i="114"/>
  <c r="O186" i="114"/>
  <c r="O185" i="114"/>
  <c r="O189" i="132"/>
  <c r="O188" i="132"/>
  <c r="O187" i="132"/>
  <c r="O186" i="132"/>
  <c r="O185" i="132"/>
  <c r="O189" i="21"/>
  <c r="O188" i="21"/>
  <c r="O187" i="21"/>
  <c r="O186" i="21"/>
  <c r="O185" i="21"/>
  <c r="O183" i="87"/>
  <c r="O183" i="88"/>
  <c r="O183" i="89"/>
  <c r="O183" i="90"/>
  <c r="O183" i="91"/>
  <c r="O183" i="92"/>
  <c r="O183" i="93"/>
  <c r="O183" i="94"/>
  <c r="O183" i="95"/>
  <c r="O183" i="96"/>
  <c r="O183" i="97"/>
  <c r="O183" i="98"/>
  <c r="O183" i="99"/>
  <c r="O183" i="100"/>
  <c r="O183" i="102"/>
  <c r="O183" i="103"/>
  <c r="O183" i="104"/>
  <c r="O183" i="105"/>
  <c r="O183" i="106"/>
  <c r="O183" i="107"/>
  <c r="O183" i="108"/>
  <c r="O183" i="109"/>
  <c r="O183" i="110"/>
  <c r="O183" i="111"/>
  <c r="O183" i="112"/>
  <c r="O183" i="113"/>
  <c r="O183" i="114"/>
  <c r="O183" i="132"/>
  <c r="O183" i="21"/>
  <c r="O181" i="87"/>
  <c r="O180" i="87"/>
  <c r="O179" i="87"/>
  <c r="O178" i="87"/>
  <c r="O177" i="87"/>
  <c r="O181" i="88"/>
  <c r="O180" i="88"/>
  <c r="O179" i="88"/>
  <c r="O178" i="88"/>
  <c r="O177" i="88"/>
  <c r="O181" i="89"/>
  <c r="O180" i="89"/>
  <c r="O179" i="89"/>
  <c r="O178" i="89"/>
  <c r="O177" i="89"/>
  <c r="O181" i="90"/>
  <c r="O180" i="90"/>
  <c r="O179" i="90"/>
  <c r="O178" i="90"/>
  <c r="O177" i="90"/>
  <c r="O181" i="91"/>
  <c r="O180" i="91"/>
  <c r="O179" i="91"/>
  <c r="O178" i="91"/>
  <c r="O177" i="91"/>
  <c r="O181" i="92"/>
  <c r="O180" i="92"/>
  <c r="O179" i="92"/>
  <c r="O178" i="92"/>
  <c r="O177" i="92"/>
  <c r="O181" i="93"/>
  <c r="O180" i="93"/>
  <c r="O179" i="93"/>
  <c r="O178" i="93"/>
  <c r="O177" i="93"/>
  <c r="O181" i="94"/>
  <c r="O180" i="94"/>
  <c r="O179" i="94"/>
  <c r="O178" i="94"/>
  <c r="O177" i="94"/>
  <c r="O181" i="95"/>
  <c r="O180" i="95"/>
  <c r="O179" i="95"/>
  <c r="O178" i="95"/>
  <c r="O177" i="95"/>
  <c r="O181" i="96"/>
  <c r="O180" i="96"/>
  <c r="O179" i="96"/>
  <c r="O178" i="96"/>
  <c r="O177" i="96"/>
  <c r="O181" i="97"/>
  <c r="O180" i="97"/>
  <c r="O179" i="97"/>
  <c r="O178" i="97"/>
  <c r="O177" i="97"/>
  <c r="O181" i="98"/>
  <c r="O180" i="98"/>
  <c r="O179" i="98"/>
  <c r="O178" i="98"/>
  <c r="O177" i="98"/>
  <c r="O181" i="99"/>
  <c r="O180" i="99"/>
  <c r="O179" i="99"/>
  <c r="O178" i="99"/>
  <c r="O177" i="99"/>
  <c r="O181" i="100"/>
  <c r="O180" i="100"/>
  <c r="O179" i="100"/>
  <c r="O178" i="100"/>
  <c r="O177" i="100"/>
  <c r="O181" i="102"/>
  <c r="O180" i="102"/>
  <c r="O179" i="102"/>
  <c r="O178" i="102"/>
  <c r="O177" i="102"/>
  <c r="O181" i="103"/>
  <c r="O180" i="103"/>
  <c r="O179" i="103"/>
  <c r="O178" i="103"/>
  <c r="O177" i="103"/>
  <c r="O181" i="104"/>
  <c r="O180" i="104"/>
  <c r="O179" i="104"/>
  <c r="O178" i="104"/>
  <c r="O177" i="104"/>
  <c r="O181" i="105"/>
  <c r="O180" i="105"/>
  <c r="O179" i="105"/>
  <c r="O178" i="105"/>
  <c r="O177" i="105"/>
  <c r="O181" i="106"/>
  <c r="O180" i="106"/>
  <c r="O179" i="106"/>
  <c r="O178" i="106"/>
  <c r="O177" i="106"/>
  <c r="O181" i="107"/>
  <c r="O180" i="107"/>
  <c r="O179" i="107"/>
  <c r="O178" i="107"/>
  <c r="O177" i="107"/>
  <c r="O181" i="108"/>
  <c r="O180" i="108"/>
  <c r="O179" i="108"/>
  <c r="O178" i="108"/>
  <c r="O177" i="108"/>
  <c r="O181" i="109"/>
  <c r="O180" i="109"/>
  <c r="O179" i="109"/>
  <c r="O178" i="109"/>
  <c r="O177" i="109"/>
  <c r="O181" i="110"/>
  <c r="O180" i="110"/>
  <c r="O179" i="110"/>
  <c r="O178" i="110"/>
  <c r="O177" i="110"/>
  <c r="O181" i="111"/>
  <c r="O180" i="111"/>
  <c r="O179" i="111"/>
  <c r="O178" i="111"/>
  <c r="O177" i="111"/>
  <c r="O181" i="112"/>
  <c r="O180" i="112"/>
  <c r="O179" i="112"/>
  <c r="O178" i="112"/>
  <c r="O177" i="112"/>
  <c r="O181" i="113"/>
  <c r="O180" i="113"/>
  <c r="O179" i="113"/>
  <c r="O178" i="113"/>
  <c r="O177" i="113"/>
  <c r="O181" i="114"/>
  <c r="O180" i="114"/>
  <c r="O179" i="114"/>
  <c r="O178" i="114"/>
  <c r="O177" i="114"/>
  <c r="O181" i="132"/>
  <c r="O180" i="132"/>
  <c r="O179" i="132"/>
  <c r="O178" i="132"/>
  <c r="O177" i="132"/>
  <c r="O181" i="21"/>
  <c r="O180" i="21"/>
  <c r="O179" i="21"/>
  <c r="O178" i="21"/>
  <c r="O177" i="21"/>
  <c r="O175" i="87"/>
  <c r="O175" i="88"/>
  <c r="O175" i="89"/>
  <c r="O175" i="90"/>
  <c r="O175" i="91"/>
  <c r="O175" i="92"/>
  <c r="O175" i="93"/>
  <c r="O175" i="94"/>
  <c r="O175" i="95"/>
  <c r="O175" i="96"/>
  <c r="O175" i="97"/>
  <c r="O175" i="98"/>
  <c r="O175" i="99"/>
  <c r="O175" i="100"/>
  <c r="O175" i="102"/>
  <c r="O175" i="103"/>
  <c r="O175" i="104"/>
  <c r="O175" i="105"/>
  <c r="O175" i="106"/>
  <c r="O175" i="107"/>
  <c r="O175" i="108"/>
  <c r="O175" i="109"/>
  <c r="O175" i="110"/>
  <c r="O175" i="111"/>
  <c r="O175" i="112"/>
  <c r="O175" i="113"/>
  <c r="O175" i="114"/>
  <c r="O175" i="132"/>
  <c r="O175" i="21"/>
  <c r="O173" i="87"/>
  <c r="O172" i="87"/>
  <c r="O171" i="87"/>
  <c r="O170" i="87"/>
  <c r="O169" i="87"/>
  <c r="O173" i="88"/>
  <c r="O172" i="88"/>
  <c r="O171" i="88"/>
  <c r="O170" i="88"/>
  <c r="O169" i="88"/>
  <c r="O173" i="89"/>
  <c r="O172" i="89"/>
  <c r="O171" i="89"/>
  <c r="O170" i="89"/>
  <c r="O169" i="89"/>
  <c r="O173" i="90"/>
  <c r="O172" i="90"/>
  <c r="O171" i="90"/>
  <c r="O170" i="90"/>
  <c r="O169" i="90"/>
  <c r="O173" i="91"/>
  <c r="O172" i="91"/>
  <c r="O171" i="91"/>
  <c r="O170" i="91"/>
  <c r="O169" i="91"/>
  <c r="O173" i="92"/>
  <c r="O172" i="92"/>
  <c r="O171" i="92"/>
  <c r="O170" i="92"/>
  <c r="O169" i="92"/>
  <c r="O173" i="93"/>
  <c r="O172" i="93"/>
  <c r="O171" i="93"/>
  <c r="O170" i="93"/>
  <c r="O169" i="93"/>
  <c r="O173" i="94"/>
  <c r="O172" i="94"/>
  <c r="O171" i="94"/>
  <c r="O170" i="94"/>
  <c r="O169" i="94"/>
  <c r="O173" i="95"/>
  <c r="O172" i="95"/>
  <c r="O171" i="95"/>
  <c r="O170" i="95"/>
  <c r="O169" i="95"/>
  <c r="O173" i="96"/>
  <c r="O172" i="96"/>
  <c r="O171" i="96"/>
  <c r="O170" i="96"/>
  <c r="O169" i="96"/>
  <c r="O173" i="97"/>
  <c r="O172" i="97"/>
  <c r="O171" i="97"/>
  <c r="O170" i="97"/>
  <c r="O169" i="97"/>
  <c r="O173" i="98"/>
  <c r="O172" i="98"/>
  <c r="O171" i="98"/>
  <c r="O170" i="98"/>
  <c r="O169" i="98"/>
  <c r="O173" i="99"/>
  <c r="O172" i="99"/>
  <c r="O171" i="99"/>
  <c r="O170" i="99"/>
  <c r="O169" i="99"/>
  <c r="O173" i="100"/>
  <c r="O172" i="100"/>
  <c r="O171" i="100"/>
  <c r="O170" i="100"/>
  <c r="O169" i="100"/>
  <c r="O173" i="102"/>
  <c r="O172" i="102"/>
  <c r="O171" i="102"/>
  <c r="O170" i="102"/>
  <c r="O169" i="102"/>
  <c r="O173" i="103"/>
  <c r="O172" i="103"/>
  <c r="O171" i="103"/>
  <c r="O170" i="103"/>
  <c r="O169" i="103"/>
  <c r="O173" i="104"/>
  <c r="O172" i="104"/>
  <c r="O171" i="104"/>
  <c r="O170" i="104"/>
  <c r="O169" i="104"/>
  <c r="O173" i="105"/>
  <c r="O172" i="105"/>
  <c r="O171" i="105"/>
  <c r="O170" i="105"/>
  <c r="O169" i="105"/>
  <c r="O173" i="106"/>
  <c r="O172" i="106"/>
  <c r="O171" i="106"/>
  <c r="O170" i="106"/>
  <c r="O169" i="106"/>
  <c r="O173" i="107"/>
  <c r="O172" i="107"/>
  <c r="O171" i="107"/>
  <c r="O170" i="107"/>
  <c r="O169" i="107"/>
  <c r="O173" i="108"/>
  <c r="O172" i="108"/>
  <c r="O171" i="108"/>
  <c r="O170" i="108"/>
  <c r="O169" i="108"/>
  <c r="O173" i="109"/>
  <c r="O172" i="109"/>
  <c r="O171" i="109"/>
  <c r="O170" i="109"/>
  <c r="O169" i="109"/>
  <c r="O173" i="110"/>
  <c r="O172" i="110"/>
  <c r="O171" i="110"/>
  <c r="O170" i="110"/>
  <c r="O169" i="110"/>
  <c r="O173" i="111"/>
  <c r="O172" i="111"/>
  <c r="O171" i="111"/>
  <c r="O170" i="111"/>
  <c r="O169" i="111"/>
  <c r="O173" i="112"/>
  <c r="O172" i="112"/>
  <c r="O171" i="112"/>
  <c r="O170" i="112"/>
  <c r="O169" i="112"/>
  <c r="O173" i="113"/>
  <c r="O172" i="113"/>
  <c r="O171" i="113"/>
  <c r="O170" i="113"/>
  <c r="O169" i="113"/>
  <c r="O173" i="114"/>
  <c r="O172" i="114"/>
  <c r="O171" i="114"/>
  <c r="O170" i="114"/>
  <c r="O169" i="114"/>
  <c r="O173" i="132"/>
  <c r="O172" i="132"/>
  <c r="O171" i="132"/>
  <c r="O170" i="132"/>
  <c r="O169" i="132"/>
  <c r="O173" i="21"/>
  <c r="O172" i="21"/>
  <c r="O171" i="21"/>
  <c r="O170" i="21"/>
  <c r="O169" i="21"/>
  <c r="O167" i="87"/>
  <c r="O167" i="88"/>
  <c r="O167" i="89"/>
  <c r="O167" i="90"/>
  <c r="O167" i="91"/>
  <c r="O167" i="92"/>
  <c r="O167" i="93"/>
  <c r="O167" i="94"/>
  <c r="O167" i="95"/>
  <c r="O167" i="96"/>
  <c r="O167" i="97"/>
  <c r="O167" i="98"/>
  <c r="O167" i="99"/>
  <c r="O167" i="100"/>
  <c r="O167" i="102"/>
  <c r="O167" i="103"/>
  <c r="O167" i="104"/>
  <c r="O167" i="105"/>
  <c r="O167" i="106"/>
  <c r="O167" i="107"/>
  <c r="O167" i="108"/>
  <c r="O167" i="109"/>
  <c r="O167" i="110"/>
  <c r="O167" i="111"/>
  <c r="O167" i="112"/>
  <c r="O167" i="113"/>
  <c r="O167" i="114"/>
  <c r="O167" i="132"/>
  <c r="O167" i="21"/>
  <c r="O165" i="87"/>
  <c r="O164" i="87"/>
  <c r="O163" i="87"/>
  <c r="O162" i="87"/>
  <c r="O161" i="87"/>
  <c r="O165" i="88"/>
  <c r="O164" i="88"/>
  <c r="O163" i="88"/>
  <c r="O162" i="88"/>
  <c r="O161" i="88"/>
  <c r="O165" i="89"/>
  <c r="O164" i="89"/>
  <c r="O163" i="89"/>
  <c r="O162" i="89"/>
  <c r="O161" i="89"/>
  <c r="O165" i="90"/>
  <c r="O164" i="90"/>
  <c r="O163" i="90"/>
  <c r="O162" i="90"/>
  <c r="O161" i="90"/>
  <c r="O165" i="91"/>
  <c r="O164" i="91"/>
  <c r="O163" i="91"/>
  <c r="O162" i="91"/>
  <c r="O161" i="91"/>
  <c r="O165" i="92"/>
  <c r="O164" i="92"/>
  <c r="O163" i="92"/>
  <c r="O162" i="92"/>
  <c r="O161" i="92"/>
  <c r="O165" i="93"/>
  <c r="O164" i="93"/>
  <c r="O163" i="93"/>
  <c r="O162" i="93"/>
  <c r="O161" i="93"/>
  <c r="O165" i="94"/>
  <c r="O164" i="94"/>
  <c r="O163" i="94"/>
  <c r="O162" i="94"/>
  <c r="O161" i="94"/>
  <c r="O165" i="95"/>
  <c r="O164" i="95"/>
  <c r="O163" i="95"/>
  <c r="O162" i="95"/>
  <c r="O161" i="95"/>
  <c r="O165" i="96"/>
  <c r="O164" i="96"/>
  <c r="O163" i="96"/>
  <c r="O162" i="96"/>
  <c r="O161" i="96"/>
  <c r="O165" i="97"/>
  <c r="O164" i="97"/>
  <c r="O163" i="97"/>
  <c r="O162" i="97"/>
  <c r="O161" i="97"/>
  <c r="O165" i="98"/>
  <c r="O164" i="98"/>
  <c r="O163" i="98"/>
  <c r="O162" i="98"/>
  <c r="O161" i="98"/>
  <c r="O165" i="99"/>
  <c r="O164" i="99"/>
  <c r="O163" i="99"/>
  <c r="O162" i="99"/>
  <c r="O161" i="99"/>
  <c r="O165" i="100"/>
  <c r="O164" i="100"/>
  <c r="O163" i="100"/>
  <c r="O162" i="100"/>
  <c r="O161" i="100"/>
  <c r="O165" i="102"/>
  <c r="O164" i="102"/>
  <c r="O163" i="102"/>
  <c r="O162" i="102"/>
  <c r="O161" i="102"/>
  <c r="O165" i="103"/>
  <c r="O164" i="103"/>
  <c r="O163" i="103"/>
  <c r="O162" i="103"/>
  <c r="O161" i="103"/>
  <c r="O165" i="104"/>
  <c r="O164" i="104"/>
  <c r="O163" i="104"/>
  <c r="O162" i="104"/>
  <c r="O161" i="104"/>
  <c r="O165" i="105"/>
  <c r="O164" i="105"/>
  <c r="O163" i="105"/>
  <c r="O162" i="105"/>
  <c r="O161" i="105"/>
  <c r="O165" i="106"/>
  <c r="O164" i="106"/>
  <c r="O163" i="106"/>
  <c r="O162" i="106"/>
  <c r="O161" i="106"/>
  <c r="O165" i="107"/>
  <c r="O164" i="107"/>
  <c r="O163" i="107"/>
  <c r="O162" i="107"/>
  <c r="O161" i="107"/>
  <c r="O165" i="108"/>
  <c r="O164" i="108"/>
  <c r="O163" i="108"/>
  <c r="O162" i="108"/>
  <c r="O161" i="108"/>
  <c r="O165" i="109"/>
  <c r="O164" i="109"/>
  <c r="O163" i="109"/>
  <c r="O162" i="109"/>
  <c r="O161" i="109"/>
  <c r="O165" i="110"/>
  <c r="O164" i="110"/>
  <c r="O163" i="110"/>
  <c r="O162" i="110"/>
  <c r="O161" i="110"/>
  <c r="O165" i="111"/>
  <c r="O164" i="111"/>
  <c r="O163" i="111"/>
  <c r="O162" i="111"/>
  <c r="O161" i="111"/>
  <c r="O165" i="112"/>
  <c r="O164" i="112"/>
  <c r="O163" i="112"/>
  <c r="O162" i="112"/>
  <c r="O161" i="112"/>
  <c r="O165" i="113"/>
  <c r="O164" i="113"/>
  <c r="O163" i="113"/>
  <c r="O162" i="113"/>
  <c r="O161" i="113"/>
  <c r="O165" i="114"/>
  <c r="O164" i="114"/>
  <c r="O163" i="114"/>
  <c r="O162" i="114"/>
  <c r="O161" i="114"/>
  <c r="O165" i="132"/>
  <c r="O164" i="132"/>
  <c r="O163" i="132"/>
  <c r="O162" i="132"/>
  <c r="O161" i="132"/>
  <c r="O165" i="21"/>
  <c r="O164" i="21"/>
  <c r="O163" i="21"/>
  <c r="O162" i="21"/>
  <c r="O161" i="21"/>
  <c r="O159" i="87"/>
  <c r="O159" i="88"/>
  <c r="O159" i="89"/>
  <c r="O159" i="90"/>
  <c r="O159" i="91"/>
  <c r="O159" i="92"/>
  <c r="O159" i="93"/>
  <c r="O159" i="94"/>
  <c r="O159" i="95"/>
  <c r="O159" i="96"/>
  <c r="O159" i="97"/>
  <c r="O159" i="98"/>
  <c r="O159" i="99"/>
  <c r="O159" i="100"/>
  <c r="O159" i="102"/>
  <c r="O159" i="103"/>
  <c r="O159" i="104"/>
  <c r="O159" i="105"/>
  <c r="O159" i="106"/>
  <c r="O159" i="107"/>
  <c r="O159" i="108"/>
  <c r="O159" i="109"/>
  <c r="O159" i="110"/>
  <c r="O159" i="111"/>
  <c r="O159" i="112"/>
  <c r="O159" i="113"/>
  <c r="O159" i="114"/>
  <c r="O159" i="132"/>
  <c r="O159" i="21"/>
  <c r="O156" i="87"/>
  <c r="O155" i="87"/>
  <c r="O154" i="87"/>
  <c r="O153" i="87"/>
  <c r="O152" i="87"/>
  <c r="O156" i="88"/>
  <c r="O155" i="88"/>
  <c r="O154" i="88"/>
  <c r="O153" i="88"/>
  <c r="O152" i="88"/>
  <c r="O156" i="89"/>
  <c r="O155" i="89"/>
  <c r="O154" i="89"/>
  <c r="O153" i="89"/>
  <c r="O152" i="89"/>
  <c r="O156" i="90"/>
  <c r="O156" i="91"/>
  <c r="O156" i="92"/>
  <c r="O156" i="93"/>
  <c r="O156" i="94"/>
  <c r="O156" i="95"/>
  <c r="O156" i="96"/>
  <c r="O156" i="97"/>
  <c r="O156" i="98"/>
  <c r="O156" i="99"/>
  <c r="O156" i="100"/>
  <c r="O156" i="102"/>
  <c r="O156" i="103"/>
  <c r="O156" i="104"/>
  <c r="O156" i="105"/>
  <c r="O156" i="106"/>
  <c r="O156" i="107"/>
  <c r="O156" i="108"/>
  <c r="O156" i="109"/>
  <c r="O156" i="110"/>
  <c r="O156" i="111"/>
  <c r="O156" i="112"/>
  <c r="O156" i="113"/>
  <c r="O156" i="114"/>
  <c r="O156" i="132"/>
  <c r="O156" i="21"/>
  <c r="O155" i="21"/>
  <c r="O154" i="21"/>
  <c r="O153" i="21"/>
  <c r="O152" i="21"/>
  <c r="O150" i="87"/>
  <c r="O149" i="87"/>
  <c r="O148" i="87"/>
  <c r="O147" i="87"/>
  <c r="O146" i="87"/>
  <c r="O150" i="88"/>
  <c r="O149" i="88"/>
  <c r="O148" i="88"/>
  <c r="O147" i="88"/>
  <c r="O146" i="88"/>
  <c r="O150" i="89"/>
  <c r="O149" i="89"/>
  <c r="O148" i="89"/>
  <c r="O147" i="89"/>
  <c r="O146" i="89"/>
  <c r="O150" i="90"/>
  <c r="O148" i="90"/>
  <c r="O147" i="90"/>
  <c r="O150" i="91"/>
  <c r="O148" i="91"/>
  <c r="O147" i="91"/>
  <c r="O150" i="92"/>
  <c r="O148" i="92"/>
  <c r="O147" i="92"/>
  <c r="O150" i="93"/>
  <c r="O148" i="93"/>
  <c r="O147" i="93"/>
  <c r="O150" i="94"/>
  <c r="O148" i="94"/>
  <c r="O147" i="94"/>
  <c r="O150" i="95"/>
  <c r="O148" i="95"/>
  <c r="O147" i="95"/>
  <c r="O150" i="96"/>
  <c r="O148" i="96"/>
  <c r="O147" i="96"/>
  <c r="O150" i="97"/>
  <c r="O148" i="97"/>
  <c r="O147" i="97"/>
  <c r="O150" i="98"/>
  <c r="O148" i="98"/>
  <c r="O147" i="98"/>
  <c r="O150" i="99"/>
  <c r="O148" i="99"/>
  <c r="O147" i="99"/>
  <c r="O150" i="100"/>
  <c r="O148" i="100"/>
  <c r="O147" i="100"/>
  <c r="O150" i="102"/>
  <c r="O148" i="102"/>
  <c r="O147" i="102"/>
  <c r="O150" i="103"/>
  <c r="O148" i="103"/>
  <c r="O147" i="103"/>
  <c r="O150" i="104"/>
  <c r="O148" i="104"/>
  <c r="O147" i="104"/>
  <c r="O150" i="105"/>
  <c r="O148" i="105"/>
  <c r="O147" i="105"/>
  <c r="O150" i="106"/>
  <c r="O148" i="106"/>
  <c r="O147" i="106"/>
  <c r="O150" i="107"/>
  <c r="O148" i="107"/>
  <c r="O147" i="107"/>
  <c r="O150" i="108"/>
  <c r="O148" i="108"/>
  <c r="O147" i="108"/>
  <c r="O150" i="109"/>
  <c r="O148" i="109"/>
  <c r="O147" i="109"/>
  <c r="O150" i="110"/>
  <c r="O148" i="110"/>
  <c r="O147" i="110"/>
  <c r="O150" i="111"/>
  <c r="O148" i="111"/>
  <c r="O147" i="111"/>
  <c r="O150" i="112"/>
  <c r="O148" i="112"/>
  <c r="O147" i="112"/>
  <c r="O150" i="113"/>
  <c r="O148" i="113"/>
  <c r="O147" i="113"/>
  <c r="O150" i="114"/>
  <c r="O148" i="114"/>
  <c r="O147" i="114"/>
  <c r="O150" i="132"/>
  <c r="O148" i="132"/>
  <c r="O147" i="132"/>
  <c r="O150" i="21"/>
  <c r="O149" i="21"/>
  <c r="O148" i="21"/>
  <c r="O147" i="21"/>
  <c r="O146" i="21"/>
  <c r="O143" i="87"/>
  <c r="O143" i="88"/>
  <c r="O143" i="89"/>
  <c r="O143" i="21"/>
  <c r="O137" i="87"/>
  <c r="O137" i="88"/>
  <c r="O137" i="89"/>
  <c r="O137" i="21"/>
  <c r="O144" i="87"/>
  <c r="O142" i="87"/>
  <c r="O144" i="88"/>
  <c r="O142" i="88"/>
  <c r="O144" i="89"/>
  <c r="O142" i="89"/>
  <c r="O144" i="21"/>
  <c r="O142" i="21"/>
  <c r="O140" i="87"/>
  <c r="O139" i="87"/>
  <c r="O138" i="87"/>
  <c r="O136" i="87"/>
  <c r="O135" i="87"/>
  <c r="O134" i="87"/>
  <c r="O140" i="88"/>
  <c r="O139" i="88"/>
  <c r="O138" i="88"/>
  <c r="O136" i="88"/>
  <c r="O135" i="88"/>
  <c r="O134" i="88"/>
  <c r="O140" i="89"/>
  <c r="O139" i="89"/>
  <c r="O138" i="89"/>
  <c r="O136" i="89"/>
  <c r="O135" i="89"/>
  <c r="O134" i="89"/>
  <c r="O140" i="90"/>
  <c r="O140" i="91"/>
  <c r="O140" i="92"/>
  <c r="O140" i="93"/>
  <c r="O140" i="94"/>
  <c r="O140" i="95"/>
  <c r="O140" i="96"/>
  <c r="O140" i="97"/>
  <c r="O140" i="98"/>
  <c r="O140" i="99"/>
  <c r="O140" i="100"/>
  <c r="O140" i="102"/>
  <c r="O140" i="103"/>
  <c r="O140" i="104"/>
  <c r="O140" i="105"/>
  <c r="O140" i="106"/>
  <c r="O140" i="107"/>
  <c r="O140" i="108"/>
  <c r="O140" i="109"/>
  <c r="O140" i="110"/>
  <c r="O140" i="111"/>
  <c r="O140" i="112"/>
  <c r="O140" i="113"/>
  <c r="O140" i="114"/>
  <c r="O140" i="132"/>
  <c r="O140" i="21"/>
  <c r="O139" i="21"/>
  <c r="O138" i="21"/>
  <c r="O136" i="21"/>
  <c r="O135" i="21"/>
  <c r="O134" i="21"/>
  <c r="O131" i="87"/>
  <c r="O130" i="87"/>
  <c r="O129" i="87"/>
  <c r="O128" i="87"/>
  <c r="O131" i="88"/>
  <c r="O130" i="88"/>
  <c r="O129" i="88"/>
  <c r="O128" i="88"/>
  <c r="O131" i="89"/>
  <c r="O130" i="89"/>
  <c r="O129" i="89"/>
  <c r="O128" i="89"/>
  <c r="O131" i="21"/>
  <c r="O130" i="21"/>
  <c r="O129" i="21"/>
  <c r="O128" i="21"/>
  <c r="O126" i="87"/>
  <c r="O125" i="87"/>
  <c r="O124" i="87"/>
  <c r="O123" i="87"/>
  <c r="O122" i="87"/>
  <c r="O121" i="87"/>
  <c r="O120" i="87"/>
  <c r="O119" i="87"/>
  <c r="O118" i="87"/>
  <c r="O126" i="88"/>
  <c r="O125" i="88"/>
  <c r="O124" i="88"/>
  <c r="O123" i="88"/>
  <c r="O122" i="88"/>
  <c r="O121" i="88"/>
  <c r="O120" i="88"/>
  <c r="O119" i="88"/>
  <c r="O118" i="88"/>
  <c r="O126" i="89"/>
  <c r="O125" i="89"/>
  <c r="O124" i="89"/>
  <c r="O123" i="89"/>
  <c r="O122" i="89"/>
  <c r="O121" i="89"/>
  <c r="O120" i="89"/>
  <c r="O119" i="89"/>
  <c r="O118" i="89"/>
  <c r="O126" i="21"/>
  <c r="O125" i="21"/>
  <c r="O124" i="21"/>
  <c r="O123" i="21"/>
  <c r="O122" i="21"/>
  <c r="O121" i="21"/>
  <c r="O120" i="21"/>
  <c r="O119" i="21"/>
  <c r="O118" i="21"/>
  <c r="O116" i="87"/>
  <c r="O115" i="87"/>
  <c r="O114" i="87"/>
  <c r="O113" i="87"/>
  <c r="O116" i="88"/>
  <c r="O115" i="88"/>
  <c r="O114" i="88"/>
  <c r="O113" i="88"/>
  <c r="O116" i="89"/>
  <c r="O115" i="89"/>
  <c r="O114" i="89"/>
  <c r="O113" i="89"/>
  <c r="O116" i="21"/>
  <c r="O115" i="21"/>
  <c r="O114" i="21"/>
  <c r="O113" i="21"/>
  <c r="O110" i="87"/>
  <c r="O109" i="87"/>
  <c r="O108" i="87"/>
  <c r="O107" i="87"/>
  <c r="O106" i="87"/>
  <c r="O105" i="87"/>
  <c r="O104" i="87"/>
  <c r="O103" i="87"/>
  <c r="O110" i="88"/>
  <c r="O109" i="88"/>
  <c r="O108" i="88"/>
  <c r="O107" i="88"/>
  <c r="O106" i="88"/>
  <c r="O105" i="88"/>
  <c r="O104" i="88"/>
  <c r="O103" i="88"/>
  <c r="O110" i="89"/>
  <c r="O109" i="89"/>
  <c r="O108" i="89"/>
  <c r="O107" i="89"/>
  <c r="O106" i="89"/>
  <c r="O105" i="89"/>
  <c r="O104" i="89"/>
  <c r="O103" i="89"/>
  <c r="O110" i="21"/>
  <c r="O109" i="21"/>
  <c r="O108" i="21"/>
  <c r="O107" i="21"/>
  <c r="O106" i="21"/>
  <c r="O105" i="21"/>
  <c r="O104" i="21"/>
  <c r="O103" i="21"/>
  <c r="O101" i="87"/>
  <c r="O100" i="87"/>
  <c r="O99" i="87"/>
  <c r="O98" i="87"/>
  <c r="O101" i="88"/>
  <c r="O100" i="88"/>
  <c r="O99" i="88"/>
  <c r="O98" i="88"/>
  <c r="O101" i="89"/>
  <c r="O100" i="89"/>
  <c r="O99" i="89"/>
  <c r="O98" i="89"/>
  <c r="O101" i="21"/>
  <c r="O100" i="21"/>
  <c r="O99" i="21"/>
  <c r="O98" i="21"/>
  <c r="O94" i="87"/>
  <c r="O93" i="87"/>
  <c r="O92" i="87"/>
  <c r="O91" i="87"/>
  <c r="O90" i="87"/>
  <c r="O94" i="88"/>
  <c r="O93" i="88"/>
  <c r="O92" i="88"/>
  <c r="O91" i="88"/>
  <c r="O90" i="88"/>
  <c r="O94" i="89"/>
  <c r="O93" i="89"/>
  <c r="O92" i="89"/>
  <c r="O91" i="89"/>
  <c r="O90" i="89"/>
  <c r="O94" i="90"/>
  <c r="O93" i="90"/>
  <c r="O92" i="90"/>
  <c r="O91" i="90"/>
  <c r="O90" i="90"/>
  <c r="O94" i="91"/>
  <c r="O93" i="91"/>
  <c r="O92" i="91"/>
  <c r="O91" i="91"/>
  <c r="O90" i="91"/>
  <c r="O94" i="92"/>
  <c r="O93" i="92"/>
  <c r="O92" i="92"/>
  <c r="O91" i="92"/>
  <c r="O90" i="92"/>
  <c r="O94" i="93"/>
  <c r="O93" i="93"/>
  <c r="O92" i="93"/>
  <c r="O91" i="93"/>
  <c r="O90" i="93"/>
  <c r="O94" i="94"/>
  <c r="O93" i="94"/>
  <c r="O92" i="94"/>
  <c r="O91" i="94"/>
  <c r="O90" i="94"/>
  <c r="O94" i="95"/>
  <c r="O93" i="95"/>
  <c r="O92" i="95"/>
  <c r="O91" i="95"/>
  <c r="O90" i="95"/>
  <c r="O94" i="96"/>
  <c r="O93" i="96"/>
  <c r="O92" i="96"/>
  <c r="O91" i="96"/>
  <c r="O90" i="96"/>
  <c r="O94" i="97"/>
  <c r="O93" i="97"/>
  <c r="O92" i="97"/>
  <c r="O91" i="97"/>
  <c r="O90" i="97"/>
  <c r="O94" i="98"/>
  <c r="O93" i="98"/>
  <c r="O92" i="98"/>
  <c r="O91" i="98"/>
  <c r="O90" i="98"/>
  <c r="O94" i="99"/>
  <c r="O93" i="99"/>
  <c r="O92" i="99"/>
  <c r="O91" i="99"/>
  <c r="O90" i="99"/>
  <c r="O94" i="100"/>
  <c r="O93" i="100"/>
  <c r="O92" i="100"/>
  <c r="O91" i="100"/>
  <c r="O90" i="100"/>
  <c r="O94" i="102"/>
  <c r="O93" i="102"/>
  <c r="O92" i="102"/>
  <c r="O91" i="102"/>
  <c r="O90" i="102"/>
  <c r="O94" i="103"/>
  <c r="O93" i="103"/>
  <c r="O92" i="103"/>
  <c r="O91" i="103"/>
  <c r="O90" i="103"/>
  <c r="O94" i="104"/>
  <c r="O93" i="104"/>
  <c r="O92" i="104"/>
  <c r="O91" i="104"/>
  <c r="O90" i="104"/>
  <c r="O94" i="105"/>
  <c r="O93" i="105"/>
  <c r="O92" i="105"/>
  <c r="O91" i="105"/>
  <c r="O90" i="105"/>
  <c r="O94" i="106"/>
  <c r="O93" i="106"/>
  <c r="O92" i="106"/>
  <c r="O91" i="106"/>
  <c r="O90" i="106"/>
  <c r="O94" i="107"/>
  <c r="O93" i="107"/>
  <c r="O92" i="107"/>
  <c r="O91" i="107"/>
  <c r="O90" i="107"/>
  <c r="O94" i="108"/>
  <c r="O93" i="108"/>
  <c r="O92" i="108"/>
  <c r="O91" i="108"/>
  <c r="O90" i="108"/>
  <c r="O94" i="109"/>
  <c r="O93" i="109"/>
  <c r="O92" i="109"/>
  <c r="O91" i="109"/>
  <c r="O90" i="109"/>
  <c r="O94" i="110"/>
  <c r="O93" i="110"/>
  <c r="O92" i="110"/>
  <c r="O91" i="110"/>
  <c r="O90" i="110"/>
  <c r="O94" i="111"/>
  <c r="O93" i="111"/>
  <c r="O92" i="111"/>
  <c r="O91" i="111"/>
  <c r="O90" i="111"/>
  <c r="O94" i="112"/>
  <c r="O93" i="112"/>
  <c r="O92" i="112"/>
  <c r="O91" i="112"/>
  <c r="O90" i="112"/>
  <c r="O94" i="113"/>
  <c r="O93" i="113"/>
  <c r="O92" i="113"/>
  <c r="O91" i="113"/>
  <c r="O90" i="113"/>
  <c r="O94" i="114"/>
  <c r="O93" i="114"/>
  <c r="O92" i="114"/>
  <c r="O91" i="114"/>
  <c r="O90" i="114"/>
  <c r="O94" i="132"/>
  <c r="O93" i="132"/>
  <c r="O92" i="132"/>
  <c r="O91" i="132"/>
  <c r="O90" i="132"/>
  <c r="O94" i="21"/>
  <c r="O93" i="21"/>
  <c r="O92" i="21"/>
  <c r="O91" i="21"/>
  <c r="O90" i="21"/>
  <c r="O88" i="87"/>
  <c r="O87" i="87"/>
  <c r="O86" i="87"/>
  <c r="O85" i="87"/>
  <c r="O84" i="87"/>
  <c r="O83" i="87"/>
  <c r="O81" i="87"/>
  <c r="O80" i="87"/>
  <c r="O79" i="87"/>
  <c r="O78" i="87"/>
  <c r="O77" i="87"/>
  <c r="O75" i="87"/>
  <c r="O74" i="87"/>
  <c r="O73" i="87"/>
  <c r="O88" i="88"/>
  <c r="O87" i="88"/>
  <c r="O86" i="88"/>
  <c r="O85" i="88"/>
  <c r="O84" i="88"/>
  <c r="O83" i="88"/>
  <c r="O81" i="88"/>
  <c r="O80" i="88"/>
  <c r="O79" i="88"/>
  <c r="O78" i="88"/>
  <c r="O77" i="88"/>
  <c r="O75" i="88"/>
  <c r="O74" i="88"/>
  <c r="O73" i="88"/>
  <c r="O88" i="89"/>
  <c r="O87" i="89"/>
  <c r="O86" i="89"/>
  <c r="O85" i="89"/>
  <c r="O84" i="89"/>
  <c r="O83" i="89"/>
  <c r="O81" i="89"/>
  <c r="O80" i="89"/>
  <c r="O79" i="89"/>
  <c r="O78" i="89"/>
  <c r="O77" i="89"/>
  <c r="O75" i="89"/>
  <c r="O74" i="89"/>
  <c r="O73" i="89"/>
  <c r="O88" i="90"/>
  <c r="O87" i="90"/>
  <c r="O86" i="90"/>
  <c r="O85" i="90"/>
  <c r="O84" i="90"/>
  <c r="O83" i="90"/>
  <c r="O81" i="90"/>
  <c r="O80" i="90"/>
  <c r="O79" i="90"/>
  <c r="O78" i="90"/>
  <c r="O77" i="90"/>
  <c r="O75" i="90"/>
  <c r="O74" i="90"/>
  <c r="O73" i="90"/>
  <c r="O88" i="91"/>
  <c r="O87" i="91"/>
  <c r="O86" i="91"/>
  <c r="O85" i="91"/>
  <c r="O84" i="91"/>
  <c r="O83" i="91"/>
  <c r="O81" i="91"/>
  <c r="O80" i="91"/>
  <c r="O79" i="91"/>
  <c r="O78" i="91"/>
  <c r="O77" i="91"/>
  <c r="O75" i="91"/>
  <c r="O74" i="91"/>
  <c r="O73" i="91"/>
  <c r="O88" i="92"/>
  <c r="O87" i="92"/>
  <c r="O86" i="92"/>
  <c r="O85" i="92"/>
  <c r="O84" i="92"/>
  <c r="O83" i="92"/>
  <c r="O81" i="92"/>
  <c r="O80" i="92"/>
  <c r="O79" i="92"/>
  <c r="O78" i="92"/>
  <c r="O77" i="92"/>
  <c r="O75" i="92"/>
  <c r="O74" i="92"/>
  <c r="O73" i="92"/>
  <c r="O88" i="93"/>
  <c r="O87" i="93"/>
  <c r="O86" i="93"/>
  <c r="O85" i="93"/>
  <c r="O84" i="93"/>
  <c r="O83" i="93"/>
  <c r="O81" i="93"/>
  <c r="O80" i="93"/>
  <c r="O79" i="93"/>
  <c r="O78" i="93"/>
  <c r="O77" i="93"/>
  <c r="O75" i="93"/>
  <c r="O74" i="93"/>
  <c r="O73" i="93"/>
  <c r="O88" i="94"/>
  <c r="O87" i="94"/>
  <c r="O86" i="94"/>
  <c r="O85" i="94"/>
  <c r="O84" i="94"/>
  <c r="O83" i="94"/>
  <c r="O81" i="94"/>
  <c r="O80" i="94"/>
  <c r="O79" i="94"/>
  <c r="O78" i="94"/>
  <c r="O77" i="94"/>
  <c r="O75" i="94"/>
  <c r="O74" i="94"/>
  <c r="O73" i="94"/>
  <c r="O88" i="95"/>
  <c r="O87" i="95"/>
  <c r="O86" i="95"/>
  <c r="O85" i="95"/>
  <c r="O84" i="95"/>
  <c r="O83" i="95"/>
  <c r="O81" i="95"/>
  <c r="O80" i="95"/>
  <c r="O79" i="95"/>
  <c r="O78" i="95"/>
  <c r="O77" i="95"/>
  <c r="O75" i="95"/>
  <c r="O74" i="95"/>
  <c r="O73" i="95"/>
  <c r="O88" i="96"/>
  <c r="O87" i="96"/>
  <c r="O86" i="96"/>
  <c r="O85" i="96"/>
  <c r="O84" i="96"/>
  <c r="O83" i="96"/>
  <c r="O81" i="96"/>
  <c r="O80" i="96"/>
  <c r="O79" i="96"/>
  <c r="O78" i="96"/>
  <c r="O77" i="96"/>
  <c r="O75" i="96"/>
  <c r="O74" i="96"/>
  <c r="O73" i="96"/>
  <c r="O88" i="97"/>
  <c r="O87" i="97"/>
  <c r="O86" i="97"/>
  <c r="O85" i="97"/>
  <c r="O84" i="97"/>
  <c r="O83" i="97"/>
  <c r="O81" i="97"/>
  <c r="O80" i="97"/>
  <c r="O79" i="97"/>
  <c r="O78" i="97"/>
  <c r="O77" i="97"/>
  <c r="O75" i="97"/>
  <c r="O74" i="97"/>
  <c r="O73" i="97"/>
  <c r="O88" i="98"/>
  <c r="O87" i="98"/>
  <c r="O86" i="98"/>
  <c r="O85" i="98"/>
  <c r="O84" i="98"/>
  <c r="O83" i="98"/>
  <c r="O81" i="98"/>
  <c r="O80" i="98"/>
  <c r="O79" i="98"/>
  <c r="O78" i="98"/>
  <c r="O77" i="98"/>
  <c r="O75" i="98"/>
  <c r="O74" i="98"/>
  <c r="O73" i="98"/>
  <c r="O88" i="99"/>
  <c r="O87" i="99"/>
  <c r="O86" i="99"/>
  <c r="O85" i="99"/>
  <c r="O84" i="99"/>
  <c r="O83" i="99"/>
  <c r="O81" i="99"/>
  <c r="O80" i="99"/>
  <c r="O79" i="99"/>
  <c r="O78" i="99"/>
  <c r="O77" i="99"/>
  <c r="O75" i="99"/>
  <c r="O74" i="99"/>
  <c r="O73" i="99"/>
  <c r="O88" i="100"/>
  <c r="O87" i="100"/>
  <c r="O86" i="100"/>
  <c r="O85" i="100"/>
  <c r="O84" i="100"/>
  <c r="O83" i="100"/>
  <c r="O81" i="100"/>
  <c r="O80" i="100"/>
  <c r="O79" i="100"/>
  <c r="O78" i="100"/>
  <c r="O77" i="100"/>
  <c r="O75" i="100"/>
  <c r="O74" i="100"/>
  <c r="O73" i="100"/>
  <c r="O88" i="102"/>
  <c r="O87" i="102"/>
  <c r="O86" i="102"/>
  <c r="O85" i="102"/>
  <c r="O84" i="102"/>
  <c r="O83" i="102"/>
  <c r="O81" i="102"/>
  <c r="O80" i="102"/>
  <c r="O79" i="102"/>
  <c r="O78" i="102"/>
  <c r="O77" i="102"/>
  <c r="O75" i="102"/>
  <c r="O74" i="102"/>
  <c r="O73" i="102"/>
  <c r="O88" i="103"/>
  <c r="O87" i="103"/>
  <c r="O86" i="103"/>
  <c r="O85" i="103"/>
  <c r="O84" i="103"/>
  <c r="O83" i="103"/>
  <c r="O81" i="103"/>
  <c r="O80" i="103"/>
  <c r="O79" i="103"/>
  <c r="O78" i="103"/>
  <c r="O77" i="103"/>
  <c r="O75" i="103"/>
  <c r="O74" i="103"/>
  <c r="O73" i="103"/>
  <c r="O88" i="104"/>
  <c r="O87" i="104"/>
  <c r="O86" i="104"/>
  <c r="O85" i="104"/>
  <c r="O84" i="104"/>
  <c r="O83" i="104"/>
  <c r="O81" i="104"/>
  <c r="O80" i="104"/>
  <c r="O79" i="104"/>
  <c r="O78" i="104"/>
  <c r="O77" i="104"/>
  <c r="O75" i="104"/>
  <c r="O74" i="104"/>
  <c r="O73" i="104"/>
  <c r="O88" i="105"/>
  <c r="O87" i="105"/>
  <c r="O86" i="105"/>
  <c r="O85" i="105"/>
  <c r="O84" i="105"/>
  <c r="O83" i="105"/>
  <c r="O81" i="105"/>
  <c r="O80" i="105"/>
  <c r="O79" i="105"/>
  <c r="O78" i="105"/>
  <c r="O77" i="105"/>
  <c r="O75" i="105"/>
  <c r="O74" i="105"/>
  <c r="O73" i="105"/>
  <c r="O88" i="106"/>
  <c r="O87" i="106"/>
  <c r="O86" i="106"/>
  <c r="O85" i="106"/>
  <c r="O84" i="106"/>
  <c r="O83" i="106"/>
  <c r="O81" i="106"/>
  <c r="O80" i="106"/>
  <c r="O79" i="106"/>
  <c r="O78" i="106"/>
  <c r="O77" i="106"/>
  <c r="O75" i="106"/>
  <c r="O74" i="106"/>
  <c r="O73" i="106"/>
  <c r="O88" i="107"/>
  <c r="O87" i="107"/>
  <c r="O86" i="107"/>
  <c r="O85" i="107"/>
  <c r="O84" i="107"/>
  <c r="O83" i="107"/>
  <c r="O81" i="107"/>
  <c r="O80" i="107"/>
  <c r="O79" i="107"/>
  <c r="O78" i="107"/>
  <c r="O77" i="107"/>
  <c r="O75" i="107"/>
  <c r="O74" i="107"/>
  <c r="O73" i="107"/>
  <c r="O88" i="108"/>
  <c r="O87" i="108"/>
  <c r="O86" i="108"/>
  <c r="O85" i="108"/>
  <c r="O84" i="108"/>
  <c r="O83" i="108"/>
  <c r="O81" i="108"/>
  <c r="O80" i="108"/>
  <c r="O79" i="108"/>
  <c r="O78" i="108"/>
  <c r="O77" i="108"/>
  <c r="O75" i="108"/>
  <c r="O74" i="108"/>
  <c r="O73" i="108"/>
  <c r="O88" i="109"/>
  <c r="O87" i="109"/>
  <c r="O86" i="109"/>
  <c r="O85" i="109"/>
  <c r="O84" i="109"/>
  <c r="O83" i="109"/>
  <c r="O81" i="109"/>
  <c r="O80" i="109"/>
  <c r="O79" i="109"/>
  <c r="O78" i="109"/>
  <c r="O77" i="109"/>
  <c r="O75" i="109"/>
  <c r="O74" i="109"/>
  <c r="O73" i="109"/>
  <c r="O88" i="110"/>
  <c r="O87" i="110"/>
  <c r="O86" i="110"/>
  <c r="O85" i="110"/>
  <c r="O84" i="110"/>
  <c r="O83" i="110"/>
  <c r="O81" i="110"/>
  <c r="O80" i="110"/>
  <c r="O79" i="110"/>
  <c r="O78" i="110"/>
  <c r="O77" i="110"/>
  <c r="O75" i="110"/>
  <c r="O74" i="110"/>
  <c r="O73" i="110"/>
  <c r="O88" i="111"/>
  <c r="O87" i="111"/>
  <c r="O86" i="111"/>
  <c r="O85" i="111"/>
  <c r="O84" i="111"/>
  <c r="O83" i="111"/>
  <c r="O81" i="111"/>
  <c r="O80" i="111"/>
  <c r="O79" i="111"/>
  <c r="O78" i="111"/>
  <c r="O77" i="111"/>
  <c r="O75" i="111"/>
  <c r="O74" i="111"/>
  <c r="O73" i="111"/>
  <c r="O88" i="112"/>
  <c r="O87" i="112"/>
  <c r="O86" i="112"/>
  <c r="O85" i="112"/>
  <c r="O84" i="112"/>
  <c r="O83" i="112"/>
  <c r="O81" i="112"/>
  <c r="O80" i="112"/>
  <c r="O79" i="112"/>
  <c r="O78" i="112"/>
  <c r="O77" i="112"/>
  <c r="O75" i="112"/>
  <c r="O74" i="112"/>
  <c r="O73" i="112"/>
  <c r="O88" i="113"/>
  <c r="O87" i="113"/>
  <c r="O86" i="113"/>
  <c r="O85" i="113"/>
  <c r="O84" i="113"/>
  <c r="O83" i="113"/>
  <c r="O81" i="113"/>
  <c r="O80" i="113"/>
  <c r="O79" i="113"/>
  <c r="O78" i="113"/>
  <c r="O77" i="113"/>
  <c r="O75" i="113"/>
  <c r="O74" i="113"/>
  <c r="O73" i="113"/>
  <c r="O88" i="114"/>
  <c r="O87" i="114"/>
  <c r="O86" i="114"/>
  <c r="O85" i="114"/>
  <c r="O84" i="114"/>
  <c r="O83" i="114"/>
  <c r="O81" i="114"/>
  <c r="O80" i="114"/>
  <c r="O79" i="114"/>
  <c r="O78" i="114"/>
  <c r="O77" i="114"/>
  <c r="O75" i="114"/>
  <c r="O74" i="114"/>
  <c r="O73" i="114"/>
  <c r="O88" i="132"/>
  <c r="O87" i="132"/>
  <c r="O86" i="132"/>
  <c r="O85" i="132"/>
  <c r="O84" i="132"/>
  <c r="O83" i="132"/>
  <c r="O81" i="132"/>
  <c r="O80" i="132"/>
  <c r="O79" i="132"/>
  <c r="O78" i="132"/>
  <c r="O77" i="132"/>
  <c r="O75" i="132"/>
  <c r="O74" i="132"/>
  <c r="O73" i="132"/>
  <c r="O88" i="21"/>
  <c r="O87" i="21"/>
  <c r="O86" i="21"/>
  <c r="O85" i="21"/>
  <c r="O84" i="21"/>
  <c r="O83" i="21"/>
  <c r="O81" i="21"/>
  <c r="O80" i="21"/>
  <c r="O79" i="21"/>
  <c r="O78" i="21"/>
  <c r="O77" i="21"/>
  <c r="O75" i="21"/>
  <c r="O74" i="21"/>
  <c r="O73" i="21"/>
  <c r="O71" i="87"/>
  <c r="O70" i="87"/>
  <c r="O69" i="87"/>
  <c r="O68" i="87"/>
  <c r="O67" i="87"/>
  <c r="O66" i="87"/>
  <c r="O65" i="87"/>
  <c r="O71" i="88"/>
  <c r="O70" i="88"/>
  <c r="O69" i="88"/>
  <c r="O68" i="88"/>
  <c r="O67" i="88"/>
  <c r="O66" i="88"/>
  <c r="O65" i="88"/>
  <c r="O71" i="89"/>
  <c r="O70" i="89"/>
  <c r="O69" i="89"/>
  <c r="O68" i="89"/>
  <c r="O67" i="89"/>
  <c r="O66" i="89"/>
  <c r="O65" i="89"/>
  <c r="O71" i="90"/>
  <c r="O70" i="90"/>
  <c r="O69" i="90"/>
  <c r="O68" i="90"/>
  <c r="O67" i="90"/>
  <c r="O66" i="90"/>
  <c r="O65" i="90"/>
  <c r="O71" i="91"/>
  <c r="O70" i="91"/>
  <c r="O69" i="91"/>
  <c r="O68" i="91"/>
  <c r="O67" i="91"/>
  <c r="O66" i="91"/>
  <c r="O65" i="91"/>
  <c r="O71" i="92"/>
  <c r="O70" i="92"/>
  <c r="O69" i="92"/>
  <c r="O68" i="92"/>
  <c r="O67" i="92"/>
  <c r="O66" i="92"/>
  <c r="O65" i="92"/>
  <c r="O71" i="93"/>
  <c r="O70" i="93"/>
  <c r="O69" i="93"/>
  <c r="O68" i="93"/>
  <c r="O67" i="93"/>
  <c r="O66" i="93"/>
  <c r="O65" i="93"/>
  <c r="O71" i="94"/>
  <c r="O70" i="94"/>
  <c r="O69" i="94"/>
  <c r="O68" i="94"/>
  <c r="O67" i="94"/>
  <c r="O66" i="94"/>
  <c r="O65" i="94"/>
  <c r="O71" i="95"/>
  <c r="O70" i="95"/>
  <c r="O69" i="95"/>
  <c r="O68" i="95"/>
  <c r="O67" i="95"/>
  <c r="O66" i="95"/>
  <c r="O65" i="95"/>
  <c r="O71" i="96"/>
  <c r="O70" i="96"/>
  <c r="O69" i="96"/>
  <c r="O68" i="96"/>
  <c r="O67" i="96"/>
  <c r="O66" i="96"/>
  <c r="O65" i="96"/>
  <c r="O71" i="97"/>
  <c r="O70" i="97"/>
  <c r="O69" i="97"/>
  <c r="O68" i="97"/>
  <c r="O67" i="97"/>
  <c r="O66" i="97"/>
  <c r="O65" i="97"/>
  <c r="O71" i="98"/>
  <c r="O70" i="98"/>
  <c r="O69" i="98"/>
  <c r="O68" i="98"/>
  <c r="O67" i="98"/>
  <c r="O66" i="98"/>
  <c r="O65" i="98"/>
  <c r="O71" i="99"/>
  <c r="O70" i="99"/>
  <c r="O69" i="99"/>
  <c r="O68" i="99"/>
  <c r="O67" i="99"/>
  <c r="O66" i="99"/>
  <c r="O65" i="99"/>
  <c r="O71" i="100"/>
  <c r="O70" i="100"/>
  <c r="O69" i="100"/>
  <c r="O68" i="100"/>
  <c r="O67" i="100"/>
  <c r="O66" i="100"/>
  <c r="O65" i="100"/>
  <c r="O71" i="102"/>
  <c r="O70" i="102"/>
  <c r="O69" i="102"/>
  <c r="O68" i="102"/>
  <c r="O67" i="102"/>
  <c r="O66" i="102"/>
  <c r="O65" i="102"/>
  <c r="O71" i="103"/>
  <c r="O70" i="103"/>
  <c r="O69" i="103"/>
  <c r="O68" i="103"/>
  <c r="O67" i="103"/>
  <c r="O66" i="103"/>
  <c r="O65" i="103"/>
  <c r="O71" i="104"/>
  <c r="O70" i="104"/>
  <c r="O69" i="104"/>
  <c r="O68" i="104"/>
  <c r="O67" i="104"/>
  <c r="O66" i="104"/>
  <c r="O65" i="104"/>
  <c r="O71" i="105"/>
  <c r="O70" i="105"/>
  <c r="O69" i="105"/>
  <c r="O68" i="105"/>
  <c r="O67" i="105"/>
  <c r="O66" i="105"/>
  <c r="O65" i="105"/>
  <c r="O71" i="106"/>
  <c r="O70" i="106"/>
  <c r="O69" i="106"/>
  <c r="O68" i="106"/>
  <c r="O67" i="106"/>
  <c r="O66" i="106"/>
  <c r="O65" i="106"/>
  <c r="O71" i="107"/>
  <c r="O70" i="107"/>
  <c r="O69" i="107"/>
  <c r="O68" i="107"/>
  <c r="O67" i="107"/>
  <c r="O66" i="107"/>
  <c r="O65" i="107"/>
  <c r="O71" i="108"/>
  <c r="O70" i="108"/>
  <c r="O69" i="108"/>
  <c r="O68" i="108"/>
  <c r="O67" i="108"/>
  <c r="O66" i="108"/>
  <c r="O65" i="108"/>
  <c r="O71" i="109"/>
  <c r="O70" i="109"/>
  <c r="O69" i="109"/>
  <c r="O68" i="109"/>
  <c r="O67" i="109"/>
  <c r="O66" i="109"/>
  <c r="O65" i="109"/>
  <c r="O71" i="110"/>
  <c r="O70" i="110"/>
  <c r="O69" i="110"/>
  <c r="O68" i="110"/>
  <c r="O67" i="110"/>
  <c r="O66" i="110"/>
  <c r="O65" i="110"/>
  <c r="O71" i="111"/>
  <c r="O70" i="111"/>
  <c r="O69" i="111"/>
  <c r="O68" i="111"/>
  <c r="O67" i="111"/>
  <c r="O66" i="111"/>
  <c r="O65" i="111"/>
  <c r="O71" i="112"/>
  <c r="O70" i="112"/>
  <c r="O69" i="112"/>
  <c r="O68" i="112"/>
  <c r="O67" i="112"/>
  <c r="O66" i="112"/>
  <c r="O65" i="112"/>
  <c r="O71" i="113"/>
  <c r="O70" i="113"/>
  <c r="O69" i="113"/>
  <c r="O68" i="113"/>
  <c r="O67" i="113"/>
  <c r="O66" i="113"/>
  <c r="O65" i="113"/>
  <c r="O71" i="114"/>
  <c r="O70" i="114"/>
  <c r="O69" i="114"/>
  <c r="O68" i="114"/>
  <c r="O67" i="114"/>
  <c r="O66" i="114"/>
  <c r="O65" i="114"/>
  <c r="O71" i="132"/>
  <c r="O70" i="132"/>
  <c r="O69" i="132"/>
  <c r="O68" i="132"/>
  <c r="O67" i="132"/>
  <c r="O66" i="132"/>
  <c r="O65" i="132"/>
  <c r="O71" i="21"/>
  <c r="O70" i="21"/>
  <c r="O69" i="21"/>
  <c r="O68" i="21"/>
  <c r="O67" i="21"/>
  <c r="O66" i="21"/>
  <c r="O65" i="21"/>
  <c r="O63" i="87"/>
  <c r="O62" i="87"/>
  <c r="O61" i="87"/>
  <c r="O60" i="87"/>
  <c r="O59" i="87"/>
  <c r="O58" i="87"/>
  <c r="O57" i="87"/>
  <c r="O56" i="87"/>
  <c r="O55" i="87"/>
  <c r="O54" i="87"/>
  <c r="O63" i="88"/>
  <c r="O62" i="88"/>
  <c r="O61" i="88"/>
  <c r="O60" i="88"/>
  <c r="O59" i="88"/>
  <c r="O58" i="88"/>
  <c r="O57" i="88"/>
  <c r="O56" i="88"/>
  <c r="O55" i="88"/>
  <c r="O54" i="88"/>
  <c r="O63" i="89"/>
  <c r="O62" i="89"/>
  <c r="O61" i="89"/>
  <c r="O60" i="89"/>
  <c r="O59" i="89"/>
  <c r="O58" i="89"/>
  <c r="O57" i="89"/>
  <c r="O56" i="89"/>
  <c r="O55" i="89"/>
  <c r="O54" i="89"/>
  <c r="O63" i="90"/>
  <c r="O62" i="90"/>
  <c r="O61" i="90"/>
  <c r="O60" i="90"/>
  <c r="O59" i="90"/>
  <c r="O58" i="90"/>
  <c r="O57" i="90"/>
  <c r="O56" i="90"/>
  <c r="O55" i="90"/>
  <c r="O54" i="90"/>
  <c r="O63" i="91"/>
  <c r="O62" i="91"/>
  <c r="O61" i="91"/>
  <c r="O60" i="91"/>
  <c r="O59" i="91"/>
  <c r="O58" i="91"/>
  <c r="O57" i="91"/>
  <c r="O56" i="91"/>
  <c r="O55" i="91"/>
  <c r="O54" i="91"/>
  <c r="O63" i="92"/>
  <c r="O62" i="92"/>
  <c r="O61" i="92"/>
  <c r="O60" i="92"/>
  <c r="O59" i="92"/>
  <c r="O58" i="92"/>
  <c r="O57" i="92"/>
  <c r="O56" i="92"/>
  <c r="O55" i="92"/>
  <c r="O54" i="92"/>
  <c r="O63" i="93"/>
  <c r="O62" i="93"/>
  <c r="O61" i="93"/>
  <c r="O60" i="93"/>
  <c r="O59" i="93"/>
  <c r="O58" i="93"/>
  <c r="O57" i="93"/>
  <c r="O56" i="93"/>
  <c r="O55" i="93"/>
  <c r="O54" i="93"/>
  <c r="O63" i="94"/>
  <c r="O62" i="94"/>
  <c r="O61" i="94"/>
  <c r="O60" i="94"/>
  <c r="O59" i="94"/>
  <c r="O58" i="94"/>
  <c r="O57" i="94"/>
  <c r="O56" i="94"/>
  <c r="O55" i="94"/>
  <c r="O54" i="94"/>
  <c r="O63" i="95"/>
  <c r="O62" i="95"/>
  <c r="O61" i="95"/>
  <c r="O60" i="95"/>
  <c r="O59" i="95"/>
  <c r="O58" i="95"/>
  <c r="O57" i="95"/>
  <c r="O56" i="95"/>
  <c r="O55" i="95"/>
  <c r="O54" i="95"/>
  <c r="O63" i="96"/>
  <c r="O62" i="96"/>
  <c r="O61" i="96"/>
  <c r="O60" i="96"/>
  <c r="O59" i="96"/>
  <c r="O58" i="96"/>
  <c r="O57" i="96"/>
  <c r="O56" i="96"/>
  <c r="O55" i="96"/>
  <c r="O54" i="96"/>
  <c r="O63" i="97"/>
  <c r="O62" i="97"/>
  <c r="O61" i="97"/>
  <c r="O60" i="97"/>
  <c r="O59" i="97"/>
  <c r="O58" i="97"/>
  <c r="O57" i="97"/>
  <c r="O56" i="97"/>
  <c r="O55" i="97"/>
  <c r="O54" i="97"/>
  <c r="O63" i="98"/>
  <c r="O62" i="98"/>
  <c r="O61" i="98"/>
  <c r="O60" i="98"/>
  <c r="O59" i="98"/>
  <c r="O58" i="98"/>
  <c r="O57" i="98"/>
  <c r="O56" i="98"/>
  <c r="O55" i="98"/>
  <c r="O54" i="98"/>
  <c r="O63" i="99"/>
  <c r="O62" i="99"/>
  <c r="O61" i="99"/>
  <c r="O60" i="99"/>
  <c r="O59" i="99"/>
  <c r="O58" i="99"/>
  <c r="O57" i="99"/>
  <c r="O56" i="99"/>
  <c r="O55" i="99"/>
  <c r="O54" i="99"/>
  <c r="O63" i="100"/>
  <c r="O62" i="100"/>
  <c r="O61" i="100"/>
  <c r="O60" i="100"/>
  <c r="O59" i="100"/>
  <c r="O58" i="100"/>
  <c r="O57" i="100"/>
  <c r="O56" i="100"/>
  <c r="O55" i="100"/>
  <c r="O54" i="100"/>
  <c r="Q54" i="117" s="1"/>
  <c r="O63" i="102"/>
  <c r="O62" i="102"/>
  <c r="O61" i="102"/>
  <c r="O60" i="102"/>
  <c r="O59" i="102"/>
  <c r="O58" i="102"/>
  <c r="O57" i="102"/>
  <c r="O56" i="102"/>
  <c r="O55" i="102"/>
  <c r="O54" i="102"/>
  <c r="O63" i="103"/>
  <c r="O62" i="103"/>
  <c r="O61" i="103"/>
  <c r="O60" i="103"/>
  <c r="O59" i="103"/>
  <c r="O58" i="103"/>
  <c r="O57" i="103"/>
  <c r="O56" i="103"/>
  <c r="O55" i="103"/>
  <c r="O54" i="103"/>
  <c r="O63" i="104"/>
  <c r="O62" i="104"/>
  <c r="O61" i="104"/>
  <c r="O60" i="104"/>
  <c r="O59" i="104"/>
  <c r="O58" i="104"/>
  <c r="O57" i="104"/>
  <c r="O56" i="104"/>
  <c r="O55" i="104"/>
  <c r="O54" i="104"/>
  <c r="O63" i="105"/>
  <c r="O62" i="105"/>
  <c r="O61" i="105"/>
  <c r="O60" i="105"/>
  <c r="O59" i="105"/>
  <c r="O58" i="105"/>
  <c r="O57" i="105"/>
  <c r="O56" i="105"/>
  <c r="O55" i="105"/>
  <c r="O54" i="105"/>
  <c r="O63" i="106"/>
  <c r="O62" i="106"/>
  <c r="O61" i="106"/>
  <c r="O60" i="106"/>
  <c r="O59" i="106"/>
  <c r="O58" i="106"/>
  <c r="O57" i="106"/>
  <c r="O56" i="106"/>
  <c r="O55" i="106"/>
  <c r="O54" i="106"/>
  <c r="O63" i="107"/>
  <c r="O62" i="107"/>
  <c r="O61" i="107"/>
  <c r="O60" i="107"/>
  <c r="O59" i="107"/>
  <c r="O58" i="107"/>
  <c r="O57" i="107"/>
  <c r="O56" i="107"/>
  <c r="O55" i="107"/>
  <c r="O54" i="107"/>
  <c r="O63" i="108"/>
  <c r="O62" i="108"/>
  <c r="O61" i="108"/>
  <c r="O60" i="108"/>
  <c r="O59" i="108"/>
  <c r="O58" i="108"/>
  <c r="O57" i="108"/>
  <c r="O56" i="108"/>
  <c r="O55" i="108"/>
  <c r="O54" i="108"/>
  <c r="O63" i="109"/>
  <c r="O62" i="109"/>
  <c r="O61" i="109"/>
  <c r="O60" i="109"/>
  <c r="O59" i="109"/>
  <c r="O58" i="109"/>
  <c r="O57" i="109"/>
  <c r="O56" i="109"/>
  <c r="O55" i="109"/>
  <c r="O54" i="109"/>
  <c r="O63" i="110"/>
  <c r="O62" i="110"/>
  <c r="O61" i="110"/>
  <c r="O60" i="110"/>
  <c r="O59" i="110"/>
  <c r="O58" i="110"/>
  <c r="O57" i="110"/>
  <c r="O56" i="110"/>
  <c r="O55" i="110"/>
  <c r="O54" i="110"/>
  <c r="O63" i="111"/>
  <c r="O62" i="111"/>
  <c r="O61" i="111"/>
  <c r="O60" i="111"/>
  <c r="O59" i="111"/>
  <c r="O58" i="111"/>
  <c r="O57" i="111"/>
  <c r="O56" i="111"/>
  <c r="O55" i="111"/>
  <c r="O54" i="111"/>
  <c r="O63" i="112"/>
  <c r="O62" i="112"/>
  <c r="O61" i="112"/>
  <c r="O60" i="112"/>
  <c r="O59" i="112"/>
  <c r="O58" i="112"/>
  <c r="O57" i="112"/>
  <c r="O56" i="112"/>
  <c r="O55" i="112"/>
  <c r="O54" i="112"/>
  <c r="O63" i="113"/>
  <c r="O62" i="113"/>
  <c r="O61" i="113"/>
  <c r="O60" i="113"/>
  <c r="O59" i="113"/>
  <c r="O58" i="113"/>
  <c r="O57" i="113"/>
  <c r="O56" i="113"/>
  <c r="O55" i="113"/>
  <c r="O54" i="113"/>
  <c r="O63" i="114"/>
  <c r="O62" i="114"/>
  <c r="O61" i="114"/>
  <c r="O60" i="114"/>
  <c r="O59" i="114"/>
  <c r="O58" i="114"/>
  <c r="O57" i="114"/>
  <c r="O56" i="114"/>
  <c r="O55" i="114"/>
  <c r="O54" i="114"/>
  <c r="O63" i="132"/>
  <c r="O62" i="132"/>
  <c r="O61" i="132"/>
  <c r="O60" i="132"/>
  <c r="O59" i="132"/>
  <c r="O58" i="132"/>
  <c r="O57" i="132"/>
  <c r="O56" i="132"/>
  <c r="O55" i="132"/>
  <c r="O54" i="132"/>
  <c r="O63" i="21"/>
  <c r="O62" i="21"/>
  <c r="O61" i="21"/>
  <c r="O60" i="21"/>
  <c r="O59" i="21"/>
  <c r="O58" i="21"/>
  <c r="O57" i="21"/>
  <c r="O56" i="21"/>
  <c r="O55" i="21"/>
  <c r="O54" i="21"/>
  <c r="O52" i="87"/>
  <c r="O51" i="87"/>
  <c r="O50" i="87"/>
  <c r="O49" i="87"/>
  <c r="O48" i="87"/>
  <c r="O52" i="88"/>
  <c r="O51" i="88"/>
  <c r="O50" i="88"/>
  <c r="O49" i="88"/>
  <c r="O48" i="88"/>
  <c r="O52" i="89"/>
  <c r="O51" i="89"/>
  <c r="O50" i="89"/>
  <c r="O49" i="89"/>
  <c r="O48" i="89"/>
  <c r="O52" i="90"/>
  <c r="O51" i="90"/>
  <c r="O50" i="90"/>
  <c r="O49" i="90"/>
  <c r="O48" i="90"/>
  <c r="O52" i="91"/>
  <c r="O51" i="91"/>
  <c r="O50" i="91"/>
  <c r="O49" i="91"/>
  <c r="O48" i="91"/>
  <c r="O52" i="92"/>
  <c r="O51" i="92"/>
  <c r="O50" i="92"/>
  <c r="O49" i="92"/>
  <c r="O48" i="92"/>
  <c r="O52" i="93"/>
  <c r="O51" i="93"/>
  <c r="O50" i="93"/>
  <c r="O49" i="93"/>
  <c r="O48" i="93"/>
  <c r="O52" i="94"/>
  <c r="O51" i="94"/>
  <c r="O50" i="94"/>
  <c r="O49" i="94"/>
  <c r="O48" i="94"/>
  <c r="O52" i="95"/>
  <c r="O51" i="95"/>
  <c r="O50" i="95"/>
  <c r="O49" i="95"/>
  <c r="O48" i="95"/>
  <c r="O52" i="96"/>
  <c r="O51" i="96"/>
  <c r="O50" i="96"/>
  <c r="O49" i="96"/>
  <c r="O48" i="96"/>
  <c r="O52" i="97"/>
  <c r="O51" i="97"/>
  <c r="O50" i="97"/>
  <c r="O49" i="97"/>
  <c r="O48" i="97"/>
  <c r="O52" i="98"/>
  <c r="O51" i="98"/>
  <c r="O50" i="98"/>
  <c r="O49" i="98"/>
  <c r="O48" i="98"/>
  <c r="O52" i="99"/>
  <c r="O51" i="99"/>
  <c r="O50" i="99"/>
  <c r="O49" i="99"/>
  <c r="O48" i="99"/>
  <c r="O52" i="100"/>
  <c r="O51" i="100"/>
  <c r="O50" i="100"/>
  <c r="O49" i="100"/>
  <c r="O48" i="100"/>
  <c r="O52" i="102"/>
  <c r="O51" i="102"/>
  <c r="O50" i="102"/>
  <c r="O49" i="102"/>
  <c r="O48" i="102"/>
  <c r="O52" i="103"/>
  <c r="O51" i="103"/>
  <c r="O50" i="103"/>
  <c r="O49" i="103"/>
  <c r="O48" i="103"/>
  <c r="O52" i="104"/>
  <c r="O51" i="104"/>
  <c r="O50" i="104"/>
  <c r="O49" i="104"/>
  <c r="O48" i="104"/>
  <c r="O52" i="105"/>
  <c r="O51" i="105"/>
  <c r="O50" i="105"/>
  <c r="O49" i="105"/>
  <c r="O48" i="105"/>
  <c r="O52" i="106"/>
  <c r="O51" i="106"/>
  <c r="O50" i="106"/>
  <c r="O49" i="106"/>
  <c r="O48" i="106"/>
  <c r="O52" i="107"/>
  <c r="O51" i="107"/>
  <c r="O50" i="107"/>
  <c r="O49" i="107"/>
  <c r="O48" i="107"/>
  <c r="O52" i="108"/>
  <c r="O51" i="108"/>
  <c r="O50" i="108"/>
  <c r="O49" i="108"/>
  <c r="O48" i="108"/>
  <c r="O52" i="109"/>
  <c r="O51" i="109"/>
  <c r="O50" i="109"/>
  <c r="O49" i="109"/>
  <c r="O48" i="109"/>
  <c r="O52" i="110"/>
  <c r="O51" i="110"/>
  <c r="O50" i="110"/>
  <c r="O49" i="110"/>
  <c r="O48" i="110"/>
  <c r="O52" i="111"/>
  <c r="O51" i="111"/>
  <c r="O50" i="111"/>
  <c r="O49" i="111"/>
  <c r="O48" i="111"/>
  <c r="O52" i="112"/>
  <c r="O51" i="112"/>
  <c r="O50" i="112"/>
  <c r="O49" i="112"/>
  <c r="O48" i="112"/>
  <c r="O52" i="113"/>
  <c r="O51" i="113"/>
  <c r="O50" i="113"/>
  <c r="O49" i="113"/>
  <c r="O48" i="113"/>
  <c r="O52" i="114"/>
  <c r="O51" i="114"/>
  <c r="O50" i="114"/>
  <c r="O49" i="114"/>
  <c r="O48" i="114"/>
  <c r="O52" i="132"/>
  <c r="O51" i="132"/>
  <c r="O50" i="132"/>
  <c r="O49" i="132"/>
  <c r="O48" i="132"/>
  <c r="O52" i="21"/>
  <c r="O51" i="21"/>
  <c r="O50" i="21"/>
  <c r="O49" i="21"/>
  <c r="O48" i="21"/>
  <c r="O45" i="87"/>
  <c r="O44" i="87"/>
  <c r="O43" i="87"/>
  <c r="O41" i="87"/>
  <c r="O40" i="87"/>
  <c r="O39" i="87"/>
  <c r="O38" i="87"/>
  <c r="O45" i="88"/>
  <c r="O44" i="88"/>
  <c r="O43" i="88"/>
  <c r="O41" i="88"/>
  <c r="O40" i="88"/>
  <c r="O39" i="88"/>
  <c r="O38" i="88"/>
  <c r="O45" i="89"/>
  <c r="O44" i="89"/>
  <c r="O43" i="89"/>
  <c r="O41" i="89"/>
  <c r="O40" i="89"/>
  <c r="O39" i="89"/>
  <c r="O38" i="89"/>
  <c r="O45" i="90"/>
  <c r="O44" i="90"/>
  <c r="O43" i="90"/>
  <c r="O41" i="90"/>
  <c r="O40" i="90"/>
  <c r="O39" i="90"/>
  <c r="O38" i="90"/>
  <c r="O45" i="91"/>
  <c r="O44" i="91"/>
  <c r="O43" i="91"/>
  <c r="O41" i="91"/>
  <c r="O40" i="91"/>
  <c r="O39" i="91"/>
  <c r="O38" i="91"/>
  <c r="O45" i="92"/>
  <c r="O44" i="92"/>
  <c r="O43" i="92"/>
  <c r="O41" i="92"/>
  <c r="O40" i="92"/>
  <c r="O39" i="92"/>
  <c r="O38" i="92"/>
  <c r="O45" i="93"/>
  <c r="O44" i="93"/>
  <c r="O43" i="93"/>
  <c r="O41" i="93"/>
  <c r="O40" i="93"/>
  <c r="O39" i="93"/>
  <c r="O38" i="93"/>
  <c r="O45" i="94"/>
  <c r="O44" i="94"/>
  <c r="O43" i="94"/>
  <c r="O41" i="94"/>
  <c r="O40" i="94"/>
  <c r="O39" i="94"/>
  <c r="O38" i="94"/>
  <c r="O45" i="95"/>
  <c r="O44" i="95"/>
  <c r="O43" i="95"/>
  <c r="O41" i="95"/>
  <c r="O40" i="95"/>
  <c r="O39" i="95"/>
  <c r="O38" i="95"/>
  <c r="O45" i="96"/>
  <c r="O44" i="96"/>
  <c r="O43" i="96"/>
  <c r="O41" i="96"/>
  <c r="O40" i="96"/>
  <c r="O39" i="96"/>
  <c r="O38" i="96"/>
  <c r="O45" i="97"/>
  <c r="O44" i="97"/>
  <c r="O43" i="97"/>
  <c r="O41" i="97"/>
  <c r="O40" i="97"/>
  <c r="O39" i="97"/>
  <c r="O38" i="97"/>
  <c r="O45" i="98"/>
  <c r="O44" i="98"/>
  <c r="O43" i="98"/>
  <c r="O41" i="98"/>
  <c r="O40" i="98"/>
  <c r="O39" i="98"/>
  <c r="O38" i="98"/>
  <c r="O45" i="99"/>
  <c r="O44" i="99"/>
  <c r="O43" i="99"/>
  <c r="O41" i="99"/>
  <c r="O40" i="99"/>
  <c r="O39" i="99"/>
  <c r="O38" i="99"/>
  <c r="O45" i="100"/>
  <c r="O44" i="100"/>
  <c r="O43" i="100"/>
  <c r="O41" i="100"/>
  <c r="O40" i="100"/>
  <c r="O39" i="100"/>
  <c r="O38" i="100"/>
  <c r="O45" i="102"/>
  <c r="O44" i="102"/>
  <c r="O43" i="102"/>
  <c r="O41" i="102"/>
  <c r="O40" i="102"/>
  <c r="O39" i="102"/>
  <c r="O38" i="102"/>
  <c r="O45" i="103"/>
  <c r="O44" i="103"/>
  <c r="O43" i="103"/>
  <c r="O41" i="103"/>
  <c r="O40" i="103"/>
  <c r="O39" i="103"/>
  <c r="O38" i="103"/>
  <c r="O45" i="104"/>
  <c r="O44" i="104"/>
  <c r="O43" i="104"/>
  <c r="O41" i="104"/>
  <c r="O40" i="104"/>
  <c r="O39" i="104"/>
  <c r="O38" i="104"/>
  <c r="O45" i="105"/>
  <c r="O44" i="105"/>
  <c r="O43" i="105"/>
  <c r="O41" i="105"/>
  <c r="O40" i="105"/>
  <c r="O39" i="105"/>
  <c r="O38" i="105"/>
  <c r="O45" i="106"/>
  <c r="O44" i="106"/>
  <c r="O43" i="106"/>
  <c r="O41" i="106"/>
  <c r="O40" i="106"/>
  <c r="O39" i="106"/>
  <c r="O38" i="106"/>
  <c r="O45" i="107"/>
  <c r="O44" i="107"/>
  <c r="O43" i="107"/>
  <c r="O41" i="107"/>
  <c r="O40" i="107"/>
  <c r="O39" i="107"/>
  <c r="O38" i="107"/>
  <c r="O45" i="108"/>
  <c r="O44" i="108"/>
  <c r="O43" i="108"/>
  <c r="O41" i="108"/>
  <c r="O40" i="108"/>
  <c r="O39" i="108"/>
  <c r="O38" i="108"/>
  <c r="O45" i="109"/>
  <c r="O44" i="109"/>
  <c r="O43" i="109"/>
  <c r="O41" i="109"/>
  <c r="O40" i="109"/>
  <c r="O39" i="109"/>
  <c r="O38" i="109"/>
  <c r="O45" i="110"/>
  <c r="O44" i="110"/>
  <c r="O43" i="110"/>
  <c r="O41" i="110"/>
  <c r="O40" i="110"/>
  <c r="O39" i="110"/>
  <c r="O38" i="110"/>
  <c r="O45" i="111"/>
  <c r="O44" i="111"/>
  <c r="O43" i="111"/>
  <c r="O41" i="111"/>
  <c r="O40" i="111"/>
  <c r="O39" i="111"/>
  <c r="O38" i="111"/>
  <c r="O45" i="112"/>
  <c r="O44" i="112"/>
  <c r="O43" i="112"/>
  <c r="O41" i="112"/>
  <c r="O40" i="112"/>
  <c r="O39" i="112"/>
  <c r="O38" i="112"/>
  <c r="O45" i="113"/>
  <c r="O44" i="113"/>
  <c r="O43" i="113"/>
  <c r="O41" i="113"/>
  <c r="O40" i="113"/>
  <c r="O39" i="113"/>
  <c r="O38" i="113"/>
  <c r="O45" i="114"/>
  <c r="O44" i="114"/>
  <c r="O43" i="114"/>
  <c r="O41" i="114"/>
  <c r="O40" i="114"/>
  <c r="O39" i="114"/>
  <c r="O38" i="114"/>
  <c r="O45" i="132"/>
  <c r="O44" i="132"/>
  <c r="O43" i="132"/>
  <c r="O41" i="132"/>
  <c r="O40" i="132"/>
  <c r="O39" i="132"/>
  <c r="O38" i="132"/>
  <c r="O45" i="21"/>
  <c r="O44" i="21"/>
  <c r="O43" i="21"/>
  <c r="O41" i="21"/>
  <c r="O40" i="21"/>
  <c r="O39" i="21"/>
  <c r="O38" i="21"/>
  <c r="O36" i="87"/>
  <c r="O35" i="87"/>
  <c r="O34" i="87"/>
  <c r="O36" i="88"/>
  <c r="O35" i="88"/>
  <c r="O34" i="88"/>
  <c r="O36" i="89"/>
  <c r="O35" i="89"/>
  <c r="O34" i="89"/>
  <c r="O36" i="90"/>
  <c r="O35" i="90"/>
  <c r="O34" i="90"/>
  <c r="O36" i="91"/>
  <c r="O35" i="91"/>
  <c r="O34" i="91"/>
  <c r="O36" i="92"/>
  <c r="O35" i="92"/>
  <c r="O34" i="92"/>
  <c r="O36" i="93"/>
  <c r="O35" i="93"/>
  <c r="O34" i="93"/>
  <c r="O36" i="94"/>
  <c r="O35" i="94"/>
  <c r="O34" i="94"/>
  <c r="O36" i="95"/>
  <c r="O35" i="95"/>
  <c r="O34" i="95"/>
  <c r="O36" i="96"/>
  <c r="O35" i="96"/>
  <c r="O34" i="96"/>
  <c r="O36" i="97"/>
  <c r="O35" i="97"/>
  <c r="O34" i="97"/>
  <c r="O36" i="98"/>
  <c r="O35" i="98"/>
  <c r="O34" i="98"/>
  <c r="O36" i="99"/>
  <c r="O35" i="99"/>
  <c r="O34" i="99"/>
  <c r="O36" i="100"/>
  <c r="Q36" i="117" s="1"/>
  <c r="O35" i="100"/>
  <c r="Q35" i="117" s="1"/>
  <c r="O34" i="100"/>
  <c r="O36" i="102"/>
  <c r="O35" i="102"/>
  <c r="O34" i="102"/>
  <c r="O36" i="103"/>
  <c r="O35" i="103"/>
  <c r="O34" i="103"/>
  <c r="O36" i="104"/>
  <c r="O35" i="104"/>
  <c r="O34" i="104"/>
  <c r="O36" i="105"/>
  <c r="O35" i="105"/>
  <c r="O34" i="105"/>
  <c r="O36" i="106"/>
  <c r="O35" i="106"/>
  <c r="O34" i="106"/>
  <c r="O36" i="107"/>
  <c r="O35" i="107"/>
  <c r="O34" i="107"/>
  <c r="O36" i="108"/>
  <c r="O35" i="108"/>
  <c r="O34" i="108"/>
  <c r="O36" i="109"/>
  <c r="O35" i="109"/>
  <c r="O34" i="109"/>
  <c r="O36" i="110"/>
  <c r="O35" i="110"/>
  <c r="O34" i="110"/>
  <c r="O36" i="111"/>
  <c r="O35" i="111"/>
  <c r="O34" i="111"/>
  <c r="O36" i="112"/>
  <c r="O35" i="112"/>
  <c r="O34" i="112"/>
  <c r="O36" i="113"/>
  <c r="O35" i="113"/>
  <c r="O34" i="113"/>
  <c r="O36" i="114"/>
  <c r="O35" i="114"/>
  <c r="O34" i="114"/>
  <c r="O36" i="132"/>
  <c r="O35" i="132"/>
  <c r="O34" i="132"/>
  <c r="O36" i="21"/>
  <c r="O35" i="21"/>
  <c r="O34" i="21"/>
  <c r="O26" i="111"/>
  <c r="O24" i="109"/>
  <c r="O20" i="113"/>
  <c r="O18" i="111"/>
  <c r="O12" i="113"/>
  <c r="O9" i="113"/>
  <c r="O9" i="114"/>
  <c r="O231" i="105"/>
  <c r="O15" i="105"/>
  <c r="O23" i="105"/>
  <c r="O31" i="105"/>
  <c r="O229" i="104"/>
  <c r="O230" i="104"/>
  <c r="O231" i="104"/>
  <c r="O14" i="104"/>
  <c r="O22" i="104"/>
  <c r="O30" i="104"/>
  <c r="O229" i="103"/>
  <c r="O230" i="103"/>
  <c r="O231" i="103"/>
  <c r="O13" i="103"/>
  <c r="O21" i="103"/>
  <c r="O229" i="102"/>
  <c r="O230" i="102"/>
  <c r="O231" i="102"/>
  <c r="O12" i="102"/>
  <c r="O20" i="102"/>
  <c r="O28" i="102"/>
  <c r="O229" i="100"/>
  <c r="O230" i="100"/>
  <c r="O231" i="100"/>
  <c r="O10" i="100"/>
  <c r="O18" i="100"/>
  <c r="O26" i="100"/>
  <c r="O229" i="99"/>
  <c r="O230" i="99"/>
  <c r="O231" i="99"/>
  <c r="O9" i="99"/>
  <c r="O17" i="99"/>
  <c r="O229" i="98"/>
  <c r="O230" i="98"/>
  <c r="O231" i="98"/>
  <c r="O8" i="98"/>
  <c r="O16" i="98"/>
  <c r="O24" i="98"/>
  <c r="O229" i="97"/>
  <c r="O230" i="97"/>
  <c r="O231" i="97"/>
  <c r="O15" i="97"/>
  <c r="O23" i="97"/>
  <c r="O31" i="97"/>
  <c r="O229" i="96"/>
  <c r="O230" i="96"/>
  <c r="O231" i="96"/>
  <c r="O14" i="96"/>
  <c r="O22" i="96"/>
  <c r="O30" i="96"/>
  <c r="O228" i="95"/>
  <c r="O229" i="95"/>
  <c r="O230" i="95"/>
  <c r="L11" i="120"/>
  <c r="L11" i="119"/>
  <c r="O228" i="94"/>
  <c r="O229" i="94"/>
  <c r="O230" i="94"/>
  <c r="K11" i="120"/>
  <c r="K11" i="119"/>
  <c r="O228" i="93"/>
  <c r="O229" i="93"/>
  <c r="O230" i="93"/>
  <c r="J11" i="120"/>
  <c r="J11" i="119"/>
  <c r="O8" i="93"/>
  <c r="O9" i="93"/>
  <c r="O10" i="93"/>
  <c r="O14" i="93"/>
  <c r="O16" i="93"/>
  <c r="O17" i="93"/>
  <c r="O18" i="93"/>
  <c r="O22" i="93"/>
  <c r="O23" i="93"/>
  <c r="O24" i="93"/>
  <c r="O27" i="93"/>
  <c r="O28" i="93"/>
  <c r="O30" i="93"/>
  <c r="O31" i="93"/>
  <c r="O228" i="92"/>
  <c r="O229" i="92"/>
  <c r="O230" i="92"/>
  <c r="I11" i="120"/>
  <c r="I11" i="119"/>
  <c r="O10" i="92"/>
  <c r="O18" i="92"/>
  <c r="O26" i="92"/>
  <c r="O228" i="91"/>
  <c r="O229" i="91"/>
  <c r="O230" i="91"/>
  <c r="H11" i="120"/>
  <c r="H11" i="119"/>
  <c r="O9" i="91"/>
  <c r="O228" i="90"/>
  <c r="O229" i="90"/>
  <c r="O230" i="90"/>
  <c r="G11" i="120"/>
  <c r="G11" i="119"/>
  <c r="O228" i="89"/>
  <c r="O229" i="89"/>
  <c r="O230" i="89"/>
  <c r="F11" i="120"/>
  <c r="F11" i="119"/>
  <c r="O31" i="89"/>
  <c r="O228" i="88"/>
  <c r="O229" i="88"/>
  <c r="O230" i="88"/>
  <c r="E11" i="120"/>
  <c r="E11" i="119"/>
  <c r="O8" i="88"/>
  <c r="O9" i="88"/>
  <c r="O10" i="88"/>
  <c r="O12" i="88"/>
  <c r="O13" i="88"/>
  <c r="O14" i="88"/>
  <c r="O15" i="88"/>
  <c r="O16" i="88"/>
  <c r="O17" i="88"/>
  <c r="E17" i="117" s="1"/>
  <c r="O18" i="88"/>
  <c r="O20" i="88"/>
  <c r="O22" i="88"/>
  <c r="O228" i="87"/>
  <c r="O229" i="87"/>
  <c r="O230" i="87"/>
  <c r="D11" i="120"/>
  <c r="D11" i="119"/>
  <c r="C33" i="87"/>
  <c r="O228" i="21"/>
  <c r="O229" i="21"/>
  <c r="O230" i="21"/>
  <c r="O227" i="21"/>
  <c r="C11" i="120"/>
  <c r="C11" i="119"/>
  <c r="C33" i="21"/>
  <c r="C37" i="21"/>
  <c r="C42" i="21"/>
  <c r="O42" i="21" s="1"/>
  <c r="O28" i="114" l="1"/>
  <c r="O27" i="106"/>
  <c r="O15" i="93"/>
  <c r="O28" i="132"/>
  <c r="O27" i="132"/>
  <c r="O30" i="106"/>
  <c r="O20" i="109"/>
  <c r="O12" i="109"/>
  <c r="O9" i="110"/>
  <c r="O8" i="111"/>
  <c r="O24" i="113"/>
  <c r="O16" i="113"/>
  <c r="O8" i="113"/>
  <c r="O21" i="114"/>
  <c r="O13" i="114"/>
  <c r="O26" i="132"/>
  <c r="O18" i="132"/>
  <c r="O10" i="132"/>
  <c r="O12" i="132"/>
  <c r="O28" i="96"/>
  <c r="O20" i="96"/>
  <c r="O12" i="96"/>
  <c r="O21" i="97"/>
  <c r="O13" i="97"/>
  <c r="O30" i="98"/>
  <c r="O22" i="98"/>
  <c r="O14" i="98"/>
  <c r="O31" i="99"/>
  <c r="O23" i="99"/>
  <c r="O15" i="99"/>
  <c r="O24" i="100"/>
  <c r="O16" i="100"/>
  <c r="O8" i="100"/>
  <c r="O26" i="102"/>
  <c r="O18" i="102"/>
  <c r="O10" i="102"/>
  <c r="O27" i="103"/>
  <c r="O28" i="104"/>
  <c r="O20" i="104"/>
  <c r="O12" i="104"/>
  <c r="O21" i="105"/>
  <c r="O28" i="106"/>
  <c r="O12" i="106"/>
  <c r="O30" i="108"/>
  <c r="O22" i="108"/>
  <c r="O14" i="108"/>
  <c r="O27" i="109"/>
  <c r="O24" i="110"/>
  <c r="O16" i="110"/>
  <c r="O8" i="110"/>
  <c r="O18" i="110"/>
  <c r="O26" i="112"/>
  <c r="O18" i="112"/>
  <c r="O10" i="112"/>
  <c r="O20" i="114"/>
  <c r="O12" i="114"/>
  <c r="O17" i="132"/>
  <c r="O9" i="132"/>
  <c r="O27" i="88"/>
  <c r="O228" i="109"/>
  <c r="O20" i="112"/>
  <c r="O11" i="114"/>
  <c r="O21" i="93"/>
  <c r="O18" i="107"/>
  <c r="O26" i="107"/>
  <c r="O9" i="107"/>
  <c r="O23" i="88"/>
  <c r="O17" i="108"/>
  <c r="O9" i="108"/>
  <c r="O30" i="109"/>
  <c r="O22" i="109"/>
  <c r="O14" i="109"/>
  <c r="O27" i="110"/>
  <c r="O24" i="111"/>
  <c r="O16" i="111"/>
  <c r="O26" i="113"/>
  <c r="O18" i="113"/>
  <c r="O10" i="113"/>
  <c r="O20" i="132"/>
  <c r="O27" i="107"/>
  <c r="O27" i="94"/>
  <c r="O28" i="95"/>
  <c r="O20" i="95"/>
  <c r="O12" i="95"/>
  <c r="O21" i="96"/>
  <c r="O13" i="96"/>
  <c r="O30" i="97"/>
  <c r="O22" i="97"/>
  <c r="O14" i="97"/>
  <c r="O31" i="98"/>
  <c r="O23" i="98"/>
  <c r="O15" i="98"/>
  <c r="O24" i="99"/>
  <c r="O16" i="99"/>
  <c r="O8" i="99"/>
  <c r="O17" i="100"/>
  <c r="O9" i="100"/>
  <c r="O27" i="102"/>
  <c r="O22" i="106"/>
  <c r="O14" i="106"/>
  <c r="O28" i="107"/>
  <c r="O24" i="108"/>
  <c r="O16" i="108"/>
  <c r="O8" i="108"/>
  <c r="O10" i="108"/>
  <c r="O26" i="110"/>
  <c r="O10" i="110"/>
  <c r="O28" i="112"/>
  <c r="O12" i="112"/>
  <c r="O17" i="113"/>
  <c r="O30" i="114"/>
  <c r="O22" i="114"/>
  <c r="O14" i="114"/>
  <c r="O26" i="93"/>
  <c r="O229" i="108"/>
  <c r="O230" i="113"/>
  <c r="O21" i="88"/>
  <c r="O24" i="106"/>
  <c r="O16" i="106"/>
  <c r="O8" i="106"/>
  <c r="O21" i="107"/>
  <c r="O13" i="107"/>
  <c r="O26" i="108"/>
  <c r="O18" i="108"/>
  <c r="O28" i="110"/>
  <c r="O20" i="110"/>
  <c r="O12" i="110"/>
  <c r="O17" i="111"/>
  <c r="O9" i="111"/>
  <c r="O30" i="112"/>
  <c r="O22" i="112"/>
  <c r="O14" i="112"/>
  <c r="O27" i="113"/>
  <c r="O24" i="114"/>
  <c r="O16" i="114"/>
  <c r="O8" i="114"/>
  <c r="O13" i="132"/>
  <c r="O20" i="107"/>
  <c r="O12" i="107"/>
  <c r="O229" i="114"/>
  <c r="O17" i="106"/>
  <c r="O9" i="106"/>
  <c r="O27" i="108"/>
  <c r="O12" i="108"/>
  <c r="O16" i="109"/>
  <c r="O8" i="109"/>
  <c r="O10" i="111"/>
  <c r="O228" i="111"/>
  <c r="O28" i="113"/>
  <c r="O21" i="113"/>
  <c r="O17" i="114"/>
  <c r="O30" i="132"/>
  <c r="O30" i="89"/>
  <c r="O22" i="89"/>
  <c r="O14" i="89"/>
  <c r="O24" i="91"/>
  <c r="O16" i="91"/>
  <c r="O8" i="91"/>
  <c r="O17" i="92"/>
  <c r="O9" i="92"/>
  <c r="O28" i="103"/>
  <c r="O20" i="103"/>
  <c r="O12" i="103"/>
  <c r="O13" i="93"/>
  <c r="O13" i="105"/>
  <c r="O229" i="107"/>
  <c r="O230" i="112"/>
  <c r="O228" i="132"/>
  <c r="O228" i="97"/>
  <c r="O30" i="88"/>
  <c r="O24" i="107"/>
  <c r="O16" i="107"/>
  <c r="O10" i="107"/>
  <c r="O228" i="108"/>
  <c r="O8" i="21"/>
  <c r="O16" i="87"/>
  <c r="O10" i="89"/>
  <c r="C6" i="21"/>
  <c r="O24" i="87"/>
  <c r="O8" i="87"/>
  <c r="O26" i="89"/>
  <c r="O18" i="89"/>
  <c r="O28" i="91"/>
  <c r="O20" i="91"/>
  <c r="O12" i="91"/>
  <c r="O21" i="92"/>
  <c r="O13" i="92"/>
  <c r="O31" i="94"/>
  <c r="O23" i="94"/>
  <c r="O15" i="94"/>
  <c r="O24" i="95"/>
  <c r="O16" i="95"/>
  <c r="O8" i="95"/>
  <c r="O17" i="96"/>
  <c r="O9" i="96"/>
  <c r="O26" i="97"/>
  <c r="O18" i="97"/>
  <c r="O10" i="97"/>
  <c r="O27" i="98"/>
  <c r="O28" i="99"/>
  <c r="O20" i="99"/>
  <c r="O12" i="99"/>
  <c r="O21" i="100"/>
  <c r="O13" i="100"/>
  <c r="O31" i="102"/>
  <c r="O23" i="102"/>
  <c r="O15" i="102"/>
  <c r="O24" i="103"/>
  <c r="O16" i="103"/>
  <c r="O8" i="103"/>
  <c r="O17" i="104"/>
  <c r="O9" i="104"/>
  <c r="O26" i="105"/>
  <c r="O18" i="105"/>
  <c r="O10" i="105"/>
  <c r="O30" i="102"/>
  <c r="O31" i="103"/>
  <c r="O24" i="104"/>
  <c r="O16" i="104"/>
  <c r="O8" i="104"/>
  <c r="O17" i="105"/>
  <c r="O9" i="105"/>
  <c r="O11" i="109"/>
  <c r="O229" i="106"/>
  <c r="O30" i="107"/>
  <c r="O22" i="107"/>
  <c r="O17" i="107"/>
  <c r="O14" i="107"/>
  <c r="O8" i="107"/>
  <c r="O28" i="108"/>
  <c r="O20" i="108"/>
  <c r="O17" i="109"/>
  <c r="O9" i="109"/>
  <c r="O30" i="110"/>
  <c r="O22" i="110"/>
  <c r="O14" i="110"/>
  <c r="O228" i="110"/>
  <c r="O230" i="110"/>
  <c r="O27" i="111"/>
  <c r="O230" i="111"/>
  <c r="O24" i="112"/>
  <c r="O16" i="112"/>
  <c r="O8" i="112"/>
  <c r="O228" i="112"/>
  <c r="O229" i="112"/>
  <c r="O228" i="113"/>
  <c r="O26" i="114"/>
  <c r="O18" i="114"/>
  <c r="O10" i="114"/>
  <c r="O230" i="114"/>
  <c r="O230" i="132"/>
  <c r="O21" i="87"/>
  <c r="O13" i="87"/>
  <c r="O227" i="89"/>
  <c r="O22" i="90"/>
  <c r="O13" i="90"/>
  <c r="O230" i="106"/>
  <c r="O230" i="108"/>
  <c r="O28" i="109"/>
  <c r="O229" i="109"/>
  <c r="O17" i="110"/>
  <c r="O30" i="111"/>
  <c r="O22" i="111"/>
  <c r="O14" i="111"/>
  <c r="O229" i="111"/>
  <c r="O27" i="112"/>
  <c r="O228" i="114"/>
  <c r="O230" i="107"/>
  <c r="O230" i="109"/>
  <c r="O229" i="110"/>
  <c r="O21" i="89"/>
  <c r="O13" i="89"/>
  <c r="O11" i="113"/>
  <c r="O11" i="111"/>
  <c r="O17" i="91"/>
  <c r="O31" i="91"/>
  <c r="O23" i="91"/>
  <c r="O15" i="91"/>
  <c r="O24" i="92"/>
  <c r="O16" i="92"/>
  <c r="O8" i="92"/>
  <c r="O26" i="94"/>
  <c r="O18" i="94"/>
  <c r="O10" i="94"/>
  <c r="O27" i="95"/>
  <c r="O227" i="87"/>
  <c r="O23" i="89"/>
  <c r="O15" i="89"/>
  <c r="O24" i="90"/>
  <c r="O15" i="90"/>
  <c r="O227" i="95"/>
  <c r="O228" i="103"/>
  <c r="O229" i="113"/>
  <c r="O28" i="87"/>
  <c r="O20" i="87"/>
  <c r="O12" i="87"/>
  <c r="O31" i="90"/>
  <c r="O23" i="90"/>
  <c r="O14" i="90"/>
  <c r="O228" i="96"/>
  <c r="O229" i="132"/>
  <c r="O228" i="105"/>
  <c r="O10" i="21"/>
  <c r="O26" i="87"/>
  <c r="O18" i="87"/>
  <c r="O10" i="87"/>
  <c r="O28" i="89"/>
  <c r="O20" i="89"/>
  <c r="O12" i="89"/>
  <c r="O30" i="91"/>
  <c r="O22" i="91"/>
  <c r="O14" i="91"/>
  <c r="O31" i="92"/>
  <c r="O23" i="92"/>
  <c r="O15" i="92"/>
  <c r="O17" i="94"/>
  <c r="O9" i="94"/>
  <c r="O26" i="95"/>
  <c r="O18" i="95"/>
  <c r="O10" i="95"/>
  <c r="O27" i="96"/>
  <c r="O28" i="97"/>
  <c r="O20" i="97"/>
  <c r="O12" i="97"/>
  <c r="O21" i="98"/>
  <c r="O13" i="98"/>
  <c r="O228" i="98"/>
  <c r="O30" i="99"/>
  <c r="O22" i="99"/>
  <c r="O14" i="99"/>
  <c r="O31" i="100"/>
  <c r="R31" i="117" s="1"/>
  <c r="O23" i="100"/>
  <c r="O15" i="100"/>
  <c r="O17" i="102"/>
  <c r="O9" i="102"/>
  <c r="O26" i="103"/>
  <c r="O18" i="103"/>
  <c r="O10" i="103"/>
  <c r="O27" i="104"/>
  <c r="O28" i="105"/>
  <c r="O20" i="105"/>
  <c r="O12" i="105"/>
  <c r="O30" i="113"/>
  <c r="O22" i="113"/>
  <c r="O27" i="91"/>
  <c r="O28" i="92"/>
  <c r="O20" i="92"/>
  <c r="O12" i="92"/>
  <c r="O30" i="94"/>
  <c r="O22" i="94"/>
  <c r="O14" i="94"/>
  <c r="O31" i="95"/>
  <c r="O24" i="96"/>
  <c r="O16" i="96"/>
  <c r="O8" i="96"/>
  <c r="O17" i="97"/>
  <c r="O9" i="97"/>
  <c r="O26" i="98"/>
  <c r="O18" i="98"/>
  <c r="O10" i="98"/>
  <c r="O28" i="100"/>
  <c r="O20" i="100"/>
  <c r="O12" i="100"/>
  <c r="O22" i="102"/>
  <c r="O14" i="102"/>
  <c r="O23" i="103"/>
  <c r="O15" i="103"/>
  <c r="O21" i="90"/>
  <c r="O30" i="87"/>
  <c r="O22" i="87"/>
  <c r="O14" i="87"/>
  <c r="O24" i="89"/>
  <c r="O16" i="89"/>
  <c r="O8" i="89"/>
  <c r="O16" i="90"/>
  <c r="O8" i="90"/>
  <c r="O26" i="91"/>
  <c r="O18" i="91"/>
  <c r="O10" i="91"/>
  <c r="O27" i="92"/>
  <c r="O21" i="94"/>
  <c r="O13" i="94"/>
  <c r="O227" i="94"/>
  <c r="O30" i="95"/>
  <c r="O22" i="95"/>
  <c r="O14" i="95"/>
  <c r="O31" i="96"/>
  <c r="O23" i="96"/>
  <c r="O15" i="96"/>
  <c r="O24" i="97"/>
  <c r="O16" i="97"/>
  <c r="O8" i="97"/>
  <c r="O17" i="98"/>
  <c r="O9" i="98"/>
  <c r="O26" i="99"/>
  <c r="O18" i="99"/>
  <c r="O10" i="99"/>
  <c r="O27" i="100"/>
  <c r="O21" i="102"/>
  <c r="O13" i="102"/>
  <c r="O228" i="102"/>
  <c r="O30" i="103"/>
  <c r="O22" i="103"/>
  <c r="O14" i="103"/>
  <c r="O31" i="104"/>
  <c r="O23" i="104"/>
  <c r="O15" i="104"/>
  <c r="O24" i="105"/>
  <c r="O16" i="105"/>
  <c r="O8" i="105"/>
  <c r="O28" i="94"/>
  <c r="O20" i="94"/>
  <c r="O12" i="94"/>
  <c r="O21" i="95"/>
  <c r="O13" i="95"/>
  <c r="O11" i="112"/>
  <c r="O20" i="93"/>
  <c r="O12" i="93"/>
  <c r="O21" i="104"/>
  <c r="O13" i="104"/>
  <c r="O30" i="105"/>
  <c r="O22" i="105"/>
  <c r="O14" i="105"/>
  <c r="O27" i="87"/>
  <c r="O30" i="90"/>
  <c r="O11" i="110"/>
  <c r="O12" i="90"/>
  <c r="O9" i="21"/>
  <c r="O17" i="87"/>
  <c r="O9" i="87"/>
  <c r="O28" i="88"/>
  <c r="O227" i="88"/>
  <c r="O27" i="89"/>
  <c r="O28" i="90"/>
  <c r="O20" i="90"/>
  <c r="O21" i="91"/>
  <c r="O13" i="91"/>
  <c r="O227" i="91"/>
  <c r="O30" i="92"/>
  <c r="O22" i="92"/>
  <c r="O14" i="92"/>
  <c r="O24" i="94"/>
  <c r="O16" i="94"/>
  <c r="O8" i="94"/>
  <c r="O17" i="95"/>
  <c r="O9" i="95"/>
  <c r="O26" i="96"/>
  <c r="O18" i="96"/>
  <c r="O10" i="96"/>
  <c r="O27" i="97"/>
  <c r="O28" i="98"/>
  <c r="O20" i="98"/>
  <c r="O12" i="98"/>
  <c r="O21" i="99"/>
  <c r="O13" i="99"/>
  <c r="O228" i="99"/>
  <c r="O30" i="100"/>
  <c r="R30" i="117" s="1"/>
  <c r="O22" i="100"/>
  <c r="O14" i="100"/>
  <c r="O24" i="102"/>
  <c r="O16" i="102"/>
  <c r="O8" i="102"/>
  <c r="O17" i="103"/>
  <c r="O9" i="103"/>
  <c r="O26" i="104"/>
  <c r="O18" i="104"/>
  <c r="O10" i="104"/>
  <c r="O228" i="104"/>
  <c r="O27" i="105"/>
  <c r="O230" i="105"/>
  <c r="O11" i="108"/>
  <c r="O31" i="88"/>
  <c r="O27" i="90"/>
  <c r="O10" i="90"/>
  <c r="O227" i="92"/>
  <c r="O228" i="100"/>
  <c r="O229" i="105"/>
  <c r="O11" i="132"/>
  <c r="O11" i="107"/>
  <c r="O24" i="88"/>
  <c r="O31" i="87"/>
  <c r="O23" i="87"/>
  <c r="O15" i="87"/>
  <c r="O26" i="88"/>
  <c r="O17" i="89"/>
  <c r="O9" i="89"/>
  <c r="O26" i="90"/>
  <c r="O17" i="90"/>
  <c r="O9" i="90"/>
  <c r="O227" i="90"/>
  <c r="O227" i="93"/>
  <c r="O23" i="95"/>
  <c r="O15" i="95"/>
  <c r="O27" i="99"/>
  <c r="C32" i="21"/>
  <c r="C5" i="21" s="1"/>
  <c r="C31" i="118"/>
  <c r="O31" i="21"/>
  <c r="C30" i="118"/>
  <c r="O30" i="21"/>
  <c r="C28" i="118"/>
  <c r="O28" i="21"/>
  <c r="C27" i="118"/>
  <c r="O27" i="21"/>
  <c r="C26" i="118"/>
  <c r="O26" i="21"/>
  <c r="C24" i="118"/>
  <c r="O24" i="21"/>
  <c r="C23" i="118"/>
  <c r="O23" i="21"/>
  <c r="C22" i="118"/>
  <c r="O22" i="21"/>
  <c r="C21" i="118"/>
  <c r="O21" i="21"/>
  <c r="C20" i="118"/>
  <c r="O20" i="21"/>
  <c r="C18" i="118"/>
  <c r="O18" i="21"/>
  <c r="C17" i="118"/>
  <c r="O17" i="21"/>
  <c r="C16" i="118"/>
  <c r="O16" i="21"/>
  <c r="C15" i="118"/>
  <c r="O15" i="21"/>
  <c r="C14" i="118"/>
  <c r="O14" i="21"/>
  <c r="C14" i="117" s="1"/>
  <c r="C13" i="118"/>
  <c r="O13" i="21"/>
  <c r="C13" i="117" s="1"/>
  <c r="C12" i="118"/>
  <c r="O12" i="21"/>
  <c r="C12" i="117" s="1"/>
  <c r="C11" i="118"/>
  <c r="O11" i="21"/>
  <c r="C11" i="117" s="1"/>
  <c r="D11" i="118"/>
  <c r="O11" i="87"/>
  <c r="D11" i="117" s="1"/>
  <c r="E11" i="118"/>
  <c r="O11" i="88"/>
  <c r="E11" i="117" s="1"/>
  <c r="F11" i="118"/>
  <c r="O11" i="89"/>
  <c r="F11" i="117" s="1"/>
  <c r="G11" i="118"/>
  <c r="O11" i="90"/>
  <c r="G11" i="117" s="1"/>
  <c r="O18" i="90"/>
  <c r="H11" i="118"/>
  <c r="O11" i="91"/>
  <c r="H11" i="117" s="1"/>
  <c r="I11" i="118"/>
  <c r="O11" i="92"/>
  <c r="I11" i="117" s="1"/>
  <c r="J11" i="118"/>
  <c r="O11" i="93"/>
  <c r="J11" i="117" s="1"/>
  <c r="K11" i="118"/>
  <c r="O11" i="94"/>
  <c r="K11" i="117" s="1"/>
  <c r="L11" i="118"/>
  <c r="O11" i="95"/>
  <c r="L11" i="117" s="1"/>
  <c r="O11" i="96"/>
  <c r="O11" i="97"/>
  <c r="O11" i="98"/>
  <c r="O11" i="99"/>
  <c r="O11" i="100"/>
  <c r="O11" i="102"/>
  <c r="O11" i="103"/>
  <c r="O11" i="104"/>
  <c r="O11" i="105"/>
  <c r="O11" i="106"/>
  <c r="O20" i="106"/>
  <c r="O26" i="106"/>
  <c r="O18" i="106"/>
  <c r="O10" i="106"/>
  <c r="O228" i="106"/>
  <c r="O15" i="107"/>
  <c r="O228" i="107"/>
  <c r="O21" i="108"/>
  <c r="O13" i="108"/>
  <c r="O15" i="109"/>
  <c r="O15" i="110"/>
  <c r="O21" i="110"/>
  <c r="O13" i="110"/>
  <c r="O21" i="112"/>
  <c r="O13" i="112"/>
  <c r="O13" i="113"/>
  <c r="O22" i="132"/>
  <c r="O21" i="132"/>
  <c r="O14" i="132"/>
  <c r="C37" i="118"/>
  <c r="C33" i="118"/>
  <c r="O31" i="132"/>
  <c r="O23" i="132"/>
  <c r="O15" i="132"/>
  <c r="O23" i="114"/>
  <c r="O31" i="114"/>
  <c r="O15" i="114"/>
  <c r="O31" i="113"/>
  <c r="O23" i="113"/>
  <c r="O15" i="113"/>
  <c r="O31" i="112"/>
  <c r="O23" i="112"/>
  <c r="O15" i="112"/>
  <c r="O21" i="111"/>
  <c r="O13" i="111"/>
  <c r="O31" i="111"/>
  <c r="O23" i="111"/>
  <c r="O15" i="111"/>
  <c r="O31" i="110"/>
  <c r="O23" i="110"/>
  <c r="O31" i="109"/>
  <c r="O23" i="109"/>
  <c r="O13" i="109"/>
  <c r="O21" i="109"/>
  <c r="O31" i="108"/>
  <c r="O23" i="108"/>
  <c r="O15" i="108"/>
  <c r="O31" i="107"/>
  <c r="O23" i="107"/>
  <c r="O23" i="106"/>
  <c r="O31" i="106"/>
  <c r="O15" i="106"/>
  <c r="O13" i="106"/>
  <c r="O21" i="106"/>
  <c r="C32" i="118" l="1"/>
  <c r="C19" i="118"/>
  <c r="C25" i="118"/>
  <c r="C29" i="118"/>
  <c r="AF237" i="118" l="1"/>
  <c r="AF235" i="118"/>
  <c r="AF234" i="118"/>
  <c r="AF233" i="118"/>
  <c r="AF231" i="118"/>
  <c r="AF230" i="118"/>
  <c r="AF229" i="118"/>
  <c r="AF228" i="118"/>
  <c r="AF224" i="118"/>
  <c r="AF219" i="118"/>
  <c r="AF218" i="118"/>
  <c r="AF213" i="118"/>
  <c r="AF212" i="118"/>
  <c r="AF211" i="118"/>
  <c r="AF207" i="118"/>
  <c r="AF206" i="118"/>
  <c r="AF205" i="118"/>
  <c r="AF204" i="118"/>
  <c r="AF203" i="118"/>
  <c r="AF202" i="118"/>
  <c r="AF201" i="118"/>
  <c r="AF199" i="118"/>
  <c r="AF197" i="118"/>
  <c r="AF196" i="118"/>
  <c r="AF195" i="118"/>
  <c r="AF194" i="118"/>
  <c r="AF193" i="118"/>
  <c r="AF191" i="118"/>
  <c r="AF189" i="118"/>
  <c r="AF188" i="118"/>
  <c r="AF187" i="118"/>
  <c r="AF186" i="118"/>
  <c r="AF185" i="118"/>
  <c r="AF183" i="118"/>
  <c r="AF181" i="118"/>
  <c r="AF180" i="118"/>
  <c r="AF179" i="118"/>
  <c r="AF178" i="118"/>
  <c r="AF177" i="118"/>
  <c r="AF175" i="118"/>
  <c r="AF173" i="118"/>
  <c r="AF172" i="118"/>
  <c r="AF171" i="118"/>
  <c r="AF170" i="118"/>
  <c r="AF169" i="118"/>
  <c r="AF167" i="118"/>
  <c r="AF165" i="118"/>
  <c r="AF164" i="118"/>
  <c r="AF163" i="118"/>
  <c r="AF162" i="118"/>
  <c r="AF161" i="118"/>
  <c r="AF159" i="118"/>
  <c r="AF156" i="118"/>
  <c r="AF94" i="118"/>
  <c r="AF93" i="118"/>
  <c r="AF75" i="118"/>
  <c r="AF74" i="118"/>
  <c r="AF73" i="118"/>
  <c r="AF71" i="118"/>
  <c r="AF70" i="118"/>
  <c r="AF69" i="118"/>
  <c r="AF68" i="118"/>
  <c r="AF67" i="118"/>
  <c r="AF66" i="118"/>
  <c r="AF65" i="118"/>
  <c r="AF63" i="118"/>
  <c r="AF61" i="118"/>
  <c r="AF60" i="118"/>
  <c r="AF59" i="118"/>
  <c r="AF58" i="118"/>
  <c r="AF57" i="118"/>
  <c r="AF56" i="118"/>
  <c r="AF54" i="118"/>
  <c r="AF52" i="118"/>
  <c r="AF51" i="118"/>
  <c r="AF50" i="118"/>
  <c r="AF49" i="118"/>
  <c r="AF48" i="118"/>
  <c r="AF45" i="118"/>
  <c r="AF44" i="118"/>
  <c r="AF43" i="118"/>
  <c r="AF41" i="118"/>
  <c r="AF40" i="118"/>
  <c r="AF39" i="118"/>
  <c r="AF38" i="118"/>
  <c r="AF36" i="118"/>
  <c r="AF35" i="118"/>
  <c r="AF34" i="118"/>
  <c r="AF31" i="118"/>
  <c r="AF30" i="118"/>
  <c r="AF29" i="118" s="1"/>
  <c r="AF28" i="118"/>
  <c r="AF27" i="118"/>
  <c r="AF26" i="118"/>
  <c r="AF24" i="118"/>
  <c r="AF23" i="118"/>
  <c r="AF22" i="118"/>
  <c r="AF21" i="118"/>
  <c r="AF20" i="118"/>
  <c r="AF18" i="118"/>
  <c r="AF17" i="118"/>
  <c r="AF16" i="118"/>
  <c r="AF15" i="118"/>
  <c r="AF14" i="118"/>
  <c r="AF13" i="118"/>
  <c r="AF12" i="118"/>
  <c r="AF10" i="118"/>
  <c r="AF9" i="118"/>
  <c r="AF8" i="118"/>
  <c r="AF230" i="119"/>
  <c r="AF229" i="119"/>
  <c r="AF228" i="119"/>
  <c r="AF224" i="119"/>
  <c r="AF223" i="119"/>
  <c r="AF222" i="119"/>
  <c r="AF221" i="119"/>
  <c r="AF219" i="119"/>
  <c r="AF218" i="119"/>
  <c r="AF217" i="119" s="1"/>
  <c r="AF216" i="119"/>
  <c r="AF215" i="119"/>
  <c r="AF213" i="119"/>
  <c r="AF212" i="119"/>
  <c r="AF211" i="119"/>
  <c r="AF207" i="119"/>
  <c r="AF205" i="119"/>
  <c r="AF204" i="119"/>
  <c r="AF203" i="119"/>
  <c r="AF202" i="119"/>
  <c r="AF201" i="119"/>
  <c r="AF199" i="119"/>
  <c r="AF197" i="119"/>
  <c r="AF196" i="119"/>
  <c r="AF195" i="119"/>
  <c r="AF194" i="119"/>
  <c r="AF193" i="119"/>
  <c r="AF191" i="119"/>
  <c r="AF189" i="119"/>
  <c r="AF188" i="119"/>
  <c r="AF187" i="119"/>
  <c r="AF186" i="119"/>
  <c r="AF185" i="119"/>
  <c r="AF183" i="119"/>
  <c r="AF181" i="119"/>
  <c r="AF180" i="119"/>
  <c r="AF179" i="119"/>
  <c r="AF178" i="119"/>
  <c r="AF177" i="119"/>
  <c r="AF175" i="119"/>
  <c r="AF173" i="119"/>
  <c r="AF172" i="119"/>
  <c r="AF171" i="119"/>
  <c r="AF170" i="119"/>
  <c r="AF169" i="119"/>
  <c r="AF167" i="119"/>
  <c r="AF165" i="119"/>
  <c r="AF164" i="119"/>
  <c r="AF163" i="119"/>
  <c r="AF162" i="119"/>
  <c r="AF161" i="119"/>
  <c r="AF159" i="119"/>
  <c r="AF156" i="119"/>
  <c r="AF150" i="119"/>
  <c r="AF148" i="119"/>
  <c r="AF147" i="119"/>
  <c r="AF94" i="119"/>
  <c r="AF93" i="119"/>
  <c r="AF75" i="119"/>
  <c r="AF74" i="119"/>
  <c r="AF73" i="119"/>
  <c r="AF71" i="119"/>
  <c r="AF66" i="119"/>
  <c r="AF65" i="119"/>
  <c r="AF63" i="119"/>
  <c r="AF61" i="119"/>
  <c r="AF58" i="119"/>
  <c r="AF54" i="119"/>
  <c r="AF41" i="119"/>
  <c r="AF40" i="119"/>
  <c r="AF39" i="119"/>
  <c r="AF38" i="119"/>
  <c r="AF36" i="119"/>
  <c r="AF35" i="119"/>
  <c r="AF34" i="119"/>
  <c r="AF31" i="119"/>
  <c r="AF30" i="119"/>
  <c r="AF28" i="119"/>
  <c r="AF27" i="119"/>
  <c r="AF26" i="119"/>
  <c r="AF24" i="119"/>
  <c r="AF23" i="119"/>
  <c r="AF22" i="119"/>
  <c r="AF21" i="119"/>
  <c r="AF20" i="119"/>
  <c r="AF18" i="119"/>
  <c r="AF17" i="119"/>
  <c r="AF16" i="119"/>
  <c r="AF15" i="119"/>
  <c r="AF14" i="119"/>
  <c r="AF13" i="119"/>
  <c r="AF12" i="119"/>
  <c r="AF10" i="119"/>
  <c r="AF9" i="119"/>
  <c r="AF8" i="119"/>
  <c r="AF236" i="120"/>
  <c r="AF230" i="120"/>
  <c r="AF229" i="120"/>
  <c r="AF228" i="120"/>
  <c r="AF224" i="120"/>
  <c r="AF223" i="120"/>
  <c r="AF222" i="120"/>
  <c r="AF221" i="120"/>
  <c r="AF219" i="120"/>
  <c r="AF218" i="120"/>
  <c r="AF216" i="120"/>
  <c r="AF215" i="120"/>
  <c r="AF207" i="120"/>
  <c r="AF205" i="120"/>
  <c r="AF204" i="120"/>
  <c r="AF203" i="120"/>
  <c r="AF202" i="120"/>
  <c r="AF201" i="120"/>
  <c r="AF199" i="120"/>
  <c r="AF197" i="120"/>
  <c r="AF196" i="120"/>
  <c r="AF195" i="120"/>
  <c r="AF194" i="120"/>
  <c r="AF193" i="120"/>
  <c r="AF191" i="120"/>
  <c r="AF189" i="120"/>
  <c r="AF188" i="120"/>
  <c r="AF187" i="120"/>
  <c r="AF186" i="120"/>
  <c r="AF185" i="120"/>
  <c r="AF183" i="120"/>
  <c r="AF181" i="120"/>
  <c r="AF180" i="120"/>
  <c r="AF179" i="120"/>
  <c r="AF178" i="120"/>
  <c r="AF177" i="120"/>
  <c r="AF175" i="120"/>
  <c r="AF173" i="120"/>
  <c r="AF172" i="120"/>
  <c r="AF171" i="120"/>
  <c r="AF170" i="120"/>
  <c r="AF169" i="120"/>
  <c r="AF167" i="120"/>
  <c r="AF165" i="120"/>
  <c r="AF164" i="120"/>
  <c r="AF163" i="120"/>
  <c r="AF162" i="120"/>
  <c r="AF161" i="120"/>
  <c r="AF159" i="120"/>
  <c r="AF156" i="120"/>
  <c r="AF150" i="120"/>
  <c r="AF148" i="120"/>
  <c r="AF147" i="120"/>
  <c r="AF140" i="120"/>
  <c r="AF94" i="120"/>
  <c r="AF93" i="120"/>
  <c r="AF92" i="120"/>
  <c r="AF75" i="120"/>
  <c r="AF74" i="120"/>
  <c r="AF73" i="120"/>
  <c r="AF71" i="120"/>
  <c r="AF64" i="120" s="1"/>
  <c r="AF63" i="120"/>
  <c r="AF57" i="120"/>
  <c r="AF56" i="120"/>
  <c r="AF55" i="120"/>
  <c r="AF54" i="120"/>
  <c r="AF41" i="120"/>
  <c r="AF40" i="120"/>
  <c r="AF38" i="120"/>
  <c r="AF36" i="120"/>
  <c r="AF35" i="120"/>
  <c r="AF34" i="120"/>
  <c r="AF31" i="120"/>
  <c r="AF30" i="120"/>
  <c r="AF28" i="120"/>
  <c r="AF27" i="120"/>
  <c r="AF26" i="120"/>
  <c r="AF24" i="120"/>
  <c r="AF23" i="120"/>
  <c r="AF22" i="120"/>
  <c r="AF21" i="120"/>
  <c r="AF20" i="120"/>
  <c r="AF18" i="120"/>
  <c r="AF17" i="120"/>
  <c r="AF16" i="120"/>
  <c r="AF15" i="120"/>
  <c r="AF14" i="120"/>
  <c r="AF13" i="120"/>
  <c r="AF12" i="120"/>
  <c r="AF10" i="120"/>
  <c r="AF9" i="120"/>
  <c r="AF8" i="120"/>
  <c r="AF94" i="121"/>
  <c r="AF93" i="121"/>
  <c r="AF90" i="121"/>
  <c r="AF88" i="121"/>
  <c r="AF87" i="121"/>
  <c r="AF86" i="121"/>
  <c r="AF85" i="121"/>
  <c r="AF84" i="121"/>
  <c r="AF83" i="121"/>
  <c r="AF81" i="121"/>
  <c r="AF80" i="121"/>
  <c r="AF79" i="121"/>
  <c r="AF78" i="121"/>
  <c r="AF77" i="121"/>
  <c r="AF71" i="121"/>
  <c r="AF68" i="121"/>
  <c r="AF62" i="121"/>
  <c r="AF53" i="121" s="1"/>
  <c r="AF94" i="122"/>
  <c r="AF93" i="122"/>
  <c r="AF91" i="122"/>
  <c r="AF90" i="122"/>
  <c r="AF88" i="122"/>
  <c r="AF87" i="122"/>
  <c r="AF86" i="122"/>
  <c r="AF85" i="122"/>
  <c r="AF84" i="122"/>
  <c r="AF83" i="122"/>
  <c r="AF81" i="122"/>
  <c r="AF80" i="122"/>
  <c r="AF79" i="122"/>
  <c r="AF78" i="122"/>
  <c r="AF77" i="122"/>
  <c r="AF71" i="122"/>
  <c r="AF68" i="122"/>
  <c r="AF67" i="122"/>
  <c r="AF62" i="122"/>
  <c r="AF94" i="123"/>
  <c r="AF93" i="123"/>
  <c r="AF91" i="123"/>
  <c r="AF90" i="123"/>
  <c r="AF88" i="123"/>
  <c r="AF87" i="123"/>
  <c r="AF86" i="123"/>
  <c r="AF85" i="123"/>
  <c r="AF84" i="123"/>
  <c r="AF83" i="123"/>
  <c r="AF81" i="123"/>
  <c r="AF80" i="123"/>
  <c r="AF79" i="123"/>
  <c r="AF78" i="123"/>
  <c r="AF77" i="123"/>
  <c r="AF71" i="123"/>
  <c r="AF68" i="123"/>
  <c r="AF67" i="123"/>
  <c r="AF62" i="123"/>
  <c r="AF304" i="124"/>
  <c r="AF94" i="124"/>
  <c r="AF93" i="124"/>
  <c r="AF90" i="124"/>
  <c r="AF88" i="124"/>
  <c r="AF87" i="124"/>
  <c r="AF86" i="124"/>
  <c r="AF85" i="124"/>
  <c r="AF84" i="124"/>
  <c r="AF83" i="124"/>
  <c r="AF81" i="124"/>
  <c r="AF80" i="124"/>
  <c r="AF79" i="124"/>
  <c r="AF78" i="124"/>
  <c r="AF77" i="124"/>
  <c r="AF71" i="124"/>
  <c r="AF62" i="124"/>
  <c r="AF53" i="124" s="1"/>
  <c r="AF230" i="125"/>
  <c r="AF229" i="125"/>
  <c r="AF228" i="125"/>
  <c r="AF224" i="125"/>
  <c r="AF223" i="125"/>
  <c r="AF222" i="125"/>
  <c r="AF221" i="125"/>
  <c r="AF219" i="125"/>
  <c r="AF218" i="125"/>
  <c r="AF216" i="125"/>
  <c r="AF215" i="125"/>
  <c r="AF213" i="125"/>
  <c r="AF212" i="125"/>
  <c r="AF211" i="125"/>
  <c r="AF207" i="125"/>
  <c r="AF205" i="125"/>
  <c r="AF204" i="125"/>
  <c r="AF203" i="125"/>
  <c r="AF202" i="125"/>
  <c r="AF201" i="125"/>
  <c r="AF199" i="125"/>
  <c r="AF197" i="125"/>
  <c r="AF196" i="125"/>
  <c r="AF195" i="125"/>
  <c r="AF194" i="125"/>
  <c r="AF193" i="125"/>
  <c r="AF191" i="125"/>
  <c r="AF189" i="125"/>
  <c r="AF188" i="125"/>
  <c r="AF187" i="125"/>
  <c r="AF186" i="125"/>
  <c r="AF185" i="125"/>
  <c r="AF183" i="125"/>
  <c r="AF181" i="125"/>
  <c r="AF180" i="125"/>
  <c r="AF179" i="125"/>
  <c r="AF178" i="125"/>
  <c r="AF177" i="125"/>
  <c r="AF175" i="125"/>
  <c r="AF173" i="125"/>
  <c r="AF172" i="125"/>
  <c r="AF171" i="125"/>
  <c r="AF170" i="125"/>
  <c r="AF169" i="125"/>
  <c r="AF167" i="125"/>
  <c r="AF165" i="125"/>
  <c r="AF164" i="125"/>
  <c r="AF163" i="125"/>
  <c r="AF162" i="125"/>
  <c r="AF161" i="125"/>
  <c r="AF159" i="125"/>
  <c r="AF156" i="125"/>
  <c r="AF150" i="125"/>
  <c r="AF148" i="125"/>
  <c r="AF147" i="125"/>
  <c r="AF144" i="125"/>
  <c r="AF94" i="125"/>
  <c r="AF93" i="125"/>
  <c r="AF89" i="125" s="1"/>
  <c r="AF75" i="125"/>
  <c r="AF74" i="125"/>
  <c r="AF73" i="125"/>
  <c r="AF71" i="125"/>
  <c r="AF68" i="125"/>
  <c r="AF67" i="125"/>
  <c r="AF66" i="125"/>
  <c r="AF65" i="125"/>
  <c r="AF63" i="125"/>
  <c r="AF61" i="125"/>
  <c r="AF58" i="125"/>
  <c r="AF56" i="125"/>
  <c r="AF55" i="125"/>
  <c r="AF54" i="125"/>
  <c r="AF52" i="125"/>
  <c r="AF51" i="125"/>
  <c r="AF47" i="125" s="1"/>
  <c r="AF41" i="125"/>
  <c r="AF40" i="125"/>
  <c r="AF38" i="125"/>
  <c r="AF36" i="125"/>
  <c r="AF35" i="125"/>
  <c r="AF34" i="125"/>
  <c r="AF31" i="125"/>
  <c r="AF30" i="125"/>
  <c r="AF28" i="125"/>
  <c r="AF27" i="125"/>
  <c r="AF26" i="125"/>
  <c r="AF24" i="125"/>
  <c r="AF23" i="125"/>
  <c r="AF22" i="125"/>
  <c r="AF21" i="125"/>
  <c r="AF20" i="125"/>
  <c r="AF18" i="125"/>
  <c r="AF17" i="125"/>
  <c r="AF16" i="125"/>
  <c r="AF15" i="125"/>
  <c r="AF14" i="125"/>
  <c r="AF13" i="125"/>
  <c r="AF12" i="125"/>
  <c r="AF10" i="125"/>
  <c r="AF9" i="125"/>
  <c r="AF8" i="125"/>
  <c r="AF230" i="126"/>
  <c r="AF229" i="126"/>
  <c r="AF228" i="126"/>
  <c r="AF224" i="126"/>
  <c r="AF223" i="126"/>
  <c r="AF222" i="126"/>
  <c r="AF221" i="126"/>
  <c r="AF219" i="126"/>
  <c r="AF218" i="126"/>
  <c r="AF216" i="126"/>
  <c r="AF215" i="126"/>
  <c r="AF213" i="126"/>
  <c r="AF212" i="126"/>
  <c r="AF211" i="126"/>
  <c r="AF207" i="126"/>
  <c r="AF205" i="126"/>
  <c r="AF204" i="126"/>
  <c r="AF203" i="126"/>
  <c r="AF202" i="126"/>
  <c r="AF201" i="126"/>
  <c r="AF199" i="126"/>
  <c r="AF197" i="126"/>
  <c r="AF196" i="126"/>
  <c r="AF195" i="126"/>
  <c r="AF194" i="126"/>
  <c r="AF193" i="126"/>
  <c r="AF191" i="126"/>
  <c r="AF189" i="126"/>
  <c r="AF188" i="126"/>
  <c r="AF187" i="126"/>
  <c r="AF186" i="126"/>
  <c r="AF185" i="126"/>
  <c r="AF183" i="126"/>
  <c r="AF181" i="126"/>
  <c r="AF180" i="126"/>
  <c r="AF179" i="126"/>
  <c r="AF178" i="126"/>
  <c r="AF177" i="126"/>
  <c r="AF175" i="126"/>
  <c r="AF173" i="126"/>
  <c r="AF172" i="126"/>
  <c r="AF171" i="126"/>
  <c r="AF170" i="126"/>
  <c r="AF169" i="126"/>
  <c r="AF167" i="126"/>
  <c r="AF165" i="126"/>
  <c r="AF164" i="126"/>
  <c r="AF163" i="126"/>
  <c r="AF162" i="126"/>
  <c r="AF161" i="126"/>
  <c r="AF159" i="126"/>
  <c r="AF156" i="126"/>
  <c r="AF150" i="126"/>
  <c r="AF148" i="126"/>
  <c r="AF147" i="126"/>
  <c r="AF144" i="126"/>
  <c r="AF94" i="126"/>
  <c r="AF93" i="126"/>
  <c r="AF89" i="126" s="1"/>
  <c r="AF75" i="126"/>
  <c r="AF74" i="126"/>
  <c r="AF73" i="126"/>
  <c r="AF71" i="126"/>
  <c r="AF68" i="126"/>
  <c r="AF67" i="126"/>
  <c r="AF66" i="126"/>
  <c r="AF65" i="126"/>
  <c r="AF63" i="126"/>
  <c r="AF61" i="126"/>
  <c r="AF58" i="126"/>
  <c r="AF56" i="126"/>
  <c r="AF54" i="126"/>
  <c r="AF52" i="126"/>
  <c r="AF51" i="126"/>
  <c r="AF41" i="126"/>
  <c r="AF40" i="126"/>
  <c r="AF38" i="126"/>
  <c r="AF36" i="126"/>
  <c r="AF35" i="126"/>
  <c r="AF34" i="126"/>
  <c r="AF31" i="126"/>
  <c r="AF30" i="126"/>
  <c r="AF28" i="126"/>
  <c r="AF27" i="126"/>
  <c r="AF26" i="126"/>
  <c r="AF24" i="126"/>
  <c r="AF23" i="126"/>
  <c r="AF22" i="126"/>
  <c r="AF21" i="126"/>
  <c r="AF20" i="126"/>
  <c r="AF18" i="126"/>
  <c r="AF17" i="126"/>
  <c r="AF16" i="126"/>
  <c r="AF15" i="126"/>
  <c r="AF14" i="126"/>
  <c r="AF13" i="126"/>
  <c r="AF12" i="126"/>
  <c r="AF10" i="126"/>
  <c r="AF9" i="126"/>
  <c r="AF8" i="126"/>
  <c r="AF230" i="127"/>
  <c r="AF229" i="127"/>
  <c r="AF228" i="127"/>
  <c r="AF227" i="127" s="1"/>
  <c r="AF224" i="127"/>
  <c r="AF223" i="127"/>
  <c r="AF222" i="127"/>
  <c r="AF221" i="127"/>
  <c r="AF219" i="127"/>
  <c r="AF218" i="127"/>
  <c r="AF217" i="127" s="1"/>
  <c r="AF216" i="127"/>
  <c r="AF215" i="127"/>
  <c r="AF213" i="127"/>
  <c r="AF212" i="127"/>
  <c r="AF211" i="127"/>
  <c r="AF207" i="127"/>
  <c r="AF205" i="127"/>
  <c r="AF204" i="127"/>
  <c r="AF203" i="127"/>
  <c r="AF202" i="127"/>
  <c r="AF201" i="127"/>
  <c r="AF199" i="127"/>
  <c r="AF197" i="127"/>
  <c r="AF196" i="127"/>
  <c r="AF195" i="127"/>
  <c r="AF194" i="127"/>
  <c r="AF193" i="127"/>
  <c r="AF191" i="127"/>
  <c r="AF189" i="127"/>
  <c r="AF188" i="127"/>
  <c r="AF187" i="127"/>
  <c r="AF186" i="127"/>
  <c r="AF185" i="127"/>
  <c r="AF183" i="127"/>
  <c r="AF181" i="127"/>
  <c r="AF180" i="127"/>
  <c r="AF179" i="127"/>
  <c r="AF178" i="127"/>
  <c r="AF177" i="127"/>
  <c r="AF175" i="127"/>
  <c r="AF173" i="127"/>
  <c r="AF172" i="127"/>
  <c r="AF171" i="127"/>
  <c r="AF170" i="127"/>
  <c r="AF169" i="127"/>
  <c r="AF167" i="127"/>
  <c r="AF165" i="127"/>
  <c r="AF164" i="127"/>
  <c r="AF163" i="127"/>
  <c r="AF162" i="127"/>
  <c r="AF161" i="127"/>
  <c r="AF159" i="127"/>
  <c r="AF156" i="127"/>
  <c r="AF150" i="127"/>
  <c r="AF149" i="127"/>
  <c r="AF148" i="127"/>
  <c r="AF147" i="127"/>
  <c r="AF146" i="127"/>
  <c r="AF144" i="127"/>
  <c r="AF143" i="127"/>
  <c r="AF142" i="127"/>
  <c r="AF140" i="127"/>
  <c r="AF139" i="127"/>
  <c r="AF138" i="127"/>
  <c r="AF137" i="127"/>
  <c r="AF136" i="127"/>
  <c r="AF135" i="127"/>
  <c r="AF134" i="127"/>
  <c r="AF131" i="127"/>
  <c r="AF130" i="127"/>
  <c r="AF129" i="127"/>
  <c r="AF128" i="127"/>
  <c r="AF125" i="127"/>
  <c r="AF124" i="127"/>
  <c r="AF123" i="127"/>
  <c r="AF122" i="127"/>
  <c r="AF121" i="127"/>
  <c r="AF120" i="127"/>
  <c r="AF119" i="127"/>
  <c r="AF118" i="127"/>
  <c r="AF116" i="127"/>
  <c r="AF115" i="127"/>
  <c r="AF114" i="127"/>
  <c r="AF113" i="127"/>
  <c r="AF94" i="127"/>
  <c r="AF93" i="127"/>
  <c r="AF75" i="127"/>
  <c r="AF74" i="127"/>
  <c r="AF73" i="127"/>
  <c r="AF71" i="127"/>
  <c r="AF68" i="127"/>
  <c r="AF67" i="127"/>
  <c r="AF66" i="127"/>
  <c r="AF65" i="127"/>
  <c r="AF63" i="127"/>
  <c r="AF61" i="127"/>
  <c r="AF58" i="127"/>
  <c r="AF57" i="127"/>
  <c r="AF56" i="127"/>
  <c r="AF54" i="127"/>
  <c r="AF52" i="127"/>
  <c r="AF51" i="127"/>
  <c r="AF41" i="127"/>
  <c r="AF40" i="127"/>
  <c r="AF39" i="127"/>
  <c r="AF38" i="127"/>
  <c r="AF36" i="127"/>
  <c r="AF35" i="127"/>
  <c r="AF34" i="127"/>
  <c r="AF31" i="127"/>
  <c r="AF30" i="127"/>
  <c r="AF28" i="127"/>
  <c r="AF27" i="127"/>
  <c r="AF26" i="127"/>
  <c r="AF24" i="127"/>
  <c r="AF23" i="127"/>
  <c r="AF22" i="127"/>
  <c r="AF21" i="127"/>
  <c r="AF20" i="127"/>
  <c r="AF18" i="127"/>
  <c r="AF17" i="127"/>
  <c r="AF16" i="127"/>
  <c r="AF15" i="127"/>
  <c r="AF14" i="127"/>
  <c r="AF13" i="127"/>
  <c r="AF12" i="127"/>
  <c r="AF10" i="127"/>
  <c r="AF9" i="127"/>
  <c r="AF8" i="127"/>
  <c r="AF304" i="128"/>
  <c r="AF230" i="128"/>
  <c r="AF229" i="128"/>
  <c r="AF228" i="128"/>
  <c r="AF224" i="128"/>
  <c r="AF219" i="128"/>
  <c r="AF218" i="128"/>
  <c r="AF94" i="128"/>
  <c r="AF93" i="128"/>
  <c r="AF89" i="128" s="1"/>
  <c r="AF75" i="128"/>
  <c r="AF74" i="128"/>
  <c r="AF73" i="128"/>
  <c r="AF71" i="128"/>
  <c r="AF70" i="128"/>
  <c r="AF69" i="128"/>
  <c r="AF68" i="128"/>
  <c r="AF67" i="128"/>
  <c r="AF66" i="128"/>
  <c r="AF65" i="128"/>
  <c r="AF63" i="128"/>
  <c r="AF61" i="128"/>
  <c r="AF58" i="128"/>
  <c r="AF57" i="128"/>
  <c r="AF54" i="128"/>
  <c r="AF52" i="128"/>
  <c r="AF51" i="128"/>
  <c r="AF48" i="128"/>
  <c r="AF41" i="128"/>
  <c r="AF40" i="128"/>
  <c r="AF39" i="128"/>
  <c r="AF38" i="128"/>
  <c r="AF36" i="128"/>
  <c r="AF35" i="128"/>
  <c r="AF31" i="128"/>
  <c r="AF30" i="128"/>
  <c r="AF29" i="128" s="1"/>
  <c r="AF28" i="128"/>
  <c r="AF27" i="128"/>
  <c r="AF26" i="128"/>
  <c r="AF24" i="128"/>
  <c r="AF23" i="128"/>
  <c r="AF22" i="128"/>
  <c r="AF21" i="128"/>
  <c r="AF20" i="128"/>
  <c r="AF18" i="128"/>
  <c r="AF17" i="128"/>
  <c r="AF16" i="128"/>
  <c r="AF15" i="128"/>
  <c r="AF14" i="128"/>
  <c r="AF13" i="128"/>
  <c r="AF12" i="128"/>
  <c r="AF10" i="128"/>
  <c r="AF9" i="128"/>
  <c r="AF8" i="128"/>
  <c r="AF232" i="118"/>
  <c r="AF89" i="120"/>
  <c r="AF304" i="122"/>
  <c r="AF53" i="123"/>
  <c r="AF220" i="125"/>
  <c r="AF210" i="125"/>
  <c r="AF217" i="128"/>
  <c r="C299" i="132"/>
  <c r="O299" i="132" s="1"/>
  <c r="E298" i="132"/>
  <c r="O298" i="132" s="1"/>
  <c r="C297" i="132"/>
  <c r="O297" i="132" s="1"/>
  <c r="C295" i="132"/>
  <c r="O295" i="132" s="1"/>
  <c r="M294" i="132"/>
  <c r="AF294" i="128" s="1"/>
  <c r="L294" i="132"/>
  <c r="AF294" i="127" s="1"/>
  <c r="K294" i="132"/>
  <c r="AF294" i="126" s="1"/>
  <c r="J294" i="132"/>
  <c r="AF294" i="125" s="1"/>
  <c r="E294" i="132"/>
  <c r="AF294" i="120" s="1"/>
  <c r="D294" i="132"/>
  <c r="AF294" i="119" s="1"/>
  <c r="C294" i="132"/>
  <c r="M293" i="132"/>
  <c r="AF293" i="128" s="1"/>
  <c r="L293" i="132"/>
  <c r="AF293" i="127" s="1"/>
  <c r="K293" i="132"/>
  <c r="AF293" i="126" s="1"/>
  <c r="J293" i="132"/>
  <c r="AF293" i="125" s="1"/>
  <c r="E293" i="132"/>
  <c r="AF293" i="120" s="1"/>
  <c r="D293" i="132"/>
  <c r="AF293" i="119" s="1"/>
  <c r="C293" i="132"/>
  <c r="M292" i="132"/>
  <c r="M291" i="132" s="1"/>
  <c r="L292" i="132"/>
  <c r="AF292" i="127" s="1"/>
  <c r="K292" i="132"/>
  <c r="AF292" i="126" s="1"/>
  <c r="J292" i="132"/>
  <c r="AF292" i="125" s="1"/>
  <c r="E292" i="132"/>
  <c r="D292" i="132"/>
  <c r="AF292" i="119" s="1"/>
  <c r="C292" i="132"/>
  <c r="M288" i="132"/>
  <c r="AF288" i="128" s="1"/>
  <c r="L288" i="132"/>
  <c r="AF288" i="127" s="1"/>
  <c r="K288" i="132"/>
  <c r="AF288" i="126" s="1"/>
  <c r="J288" i="132"/>
  <c r="AF288" i="125" s="1"/>
  <c r="E288" i="132"/>
  <c r="AF288" i="120" s="1"/>
  <c r="D288" i="132"/>
  <c r="AF288" i="119" s="1"/>
  <c r="C288" i="132"/>
  <c r="L282" i="132"/>
  <c r="AF282" i="127" s="1"/>
  <c r="K282" i="132"/>
  <c r="AF282" i="126" s="1"/>
  <c r="J282" i="132"/>
  <c r="AF282" i="125" s="1"/>
  <c r="E282" i="132"/>
  <c r="AF282" i="120" s="1"/>
  <c r="D282" i="132"/>
  <c r="C282" i="132"/>
  <c r="C281" i="132"/>
  <c r="L273" i="132"/>
  <c r="AF273" i="127" s="1"/>
  <c r="K273" i="132"/>
  <c r="AF273" i="126" s="1"/>
  <c r="J273" i="132"/>
  <c r="AF273" i="125" s="1"/>
  <c r="E273" i="132"/>
  <c r="AF273" i="120" s="1"/>
  <c r="D273" i="132"/>
  <c r="AF273" i="119" s="1"/>
  <c r="C273" i="132"/>
  <c r="L268" i="132"/>
  <c r="AF268" i="127" s="1"/>
  <c r="K268" i="132"/>
  <c r="AF268" i="126" s="1"/>
  <c r="J268" i="132"/>
  <c r="AF268" i="125" s="1"/>
  <c r="M262" i="132"/>
  <c r="AF262" i="128" s="1"/>
  <c r="L262" i="132"/>
  <c r="AF262" i="127" s="1"/>
  <c r="K262" i="132"/>
  <c r="AF262" i="126" s="1"/>
  <c r="J262" i="132"/>
  <c r="AF262" i="125" s="1"/>
  <c r="I262" i="132"/>
  <c r="AF262" i="124" s="1"/>
  <c r="H262" i="132"/>
  <c r="AF262" i="123" s="1"/>
  <c r="G262" i="132"/>
  <c r="AF262" i="122" s="1"/>
  <c r="F262" i="132"/>
  <c r="AF262" i="121" s="1"/>
  <c r="E262" i="132"/>
  <c r="AF262" i="120" s="1"/>
  <c r="D262" i="132"/>
  <c r="AF262" i="119" s="1"/>
  <c r="C262" i="132"/>
  <c r="AF237" i="117"/>
  <c r="AF236" i="117"/>
  <c r="AF235" i="117"/>
  <c r="AF234" i="117"/>
  <c r="O232" i="132"/>
  <c r="C232" i="132"/>
  <c r="C296" i="132" s="1"/>
  <c r="O296" i="132" s="1"/>
  <c r="AF231" i="117"/>
  <c r="AF230" i="117"/>
  <c r="AF229" i="117"/>
  <c r="M227" i="132"/>
  <c r="L227" i="132"/>
  <c r="K227" i="132"/>
  <c r="J227" i="132"/>
  <c r="E227" i="132"/>
  <c r="D227" i="132"/>
  <c r="C227" i="132"/>
  <c r="AF224" i="117"/>
  <c r="AF223" i="117"/>
  <c r="AF222" i="117"/>
  <c r="AF221" i="117"/>
  <c r="L220" i="132"/>
  <c r="K220" i="132"/>
  <c r="K287" i="132" s="1"/>
  <c r="AF287" i="126" s="1"/>
  <c r="J220" i="132"/>
  <c r="J287" i="132" s="1"/>
  <c r="AF287" i="125" s="1"/>
  <c r="E287" i="132"/>
  <c r="AF287" i="120" s="1"/>
  <c r="D287" i="132"/>
  <c r="AF219" i="117"/>
  <c r="O217" i="132"/>
  <c r="M217" i="132"/>
  <c r="M209" i="132" s="1"/>
  <c r="L217" i="132"/>
  <c r="L286" i="132" s="1"/>
  <c r="AF286" i="127" s="1"/>
  <c r="K217" i="132"/>
  <c r="K286" i="132" s="1"/>
  <c r="AF286" i="126" s="1"/>
  <c r="J217" i="132"/>
  <c r="J286" i="132" s="1"/>
  <c r="AF286" i="125" s="1"/>
  <c r="D286" i="132"/>
  <c r="AF286" i="119" s="1"/>
  <c r="C286" i="132"/>
  <c r="AF216" i="117"/>
  <c r="AF215" i="117"/>
  <c r="L214" i="132"/>
  <c r="L285" i="132" s="1"/>
  <c r="AF285" i="127" s="1"/>
  <c r="K214" i="132"/>
  <c r="K285" i="132" s="1"/>
  <c r="AF285" i="126" s="1"/>
  <c r="J214" i="132"/>
  <c r="J285" i="132" s="1"/>
  <c r="AF285" i="125" s="1"/>
  <c r="E285" i="132"/>
  <c r="AF285" i="120" s="1"/>
  <c r="D285" i="132"/>
  <c r="O285" i="132" s="1"/>
  <c r="AF213" i="117"/>
  <c r="AF211" i="117"/>
  <c r="L210" i="132"/>
  <c r="L284" i="132" s="1"/>
  <c r="AF284" i="127" s="1"/>
  <c r="K210" i="132"/>
  <c r="K284" i="132" s="1"/>
  <c r="J210" i="132"/>
  <c r="J284" i="132" s="1"/>
  <c r="D284" i="132"/>
  <c r="AF284" i="119" s="1"/>
  <c r="AF207" i="117"/>
  <c r="AF206" i="117"/>
  <c r="AF205" i="117"/>
  <c r="AF204" i="117"/>
  <c r="AF203" i="117"/>
  <c r="AF202" i="117"/>
  <c r="L200" i="132"/>
  <c r="L198" i="132" s="1"/>
  <c r="L280" i="132" s="1"/>
  <c r="AF280" i="127" s="1"/>
  <c r="K200" i="132"/>
  <c r="K198" i="132" s="1"/>
  <c r="K280" i="132" s="1"/>
  <c r="AF280" i="126" s="1"/>
  <c r="J200" i="132"/>
  <c r="J198" i="132" s="1"/>
  <c r="J280" i="132" s="1"/>
  <c r="AF280" i="125" s="1"/>
  <c r="E200" i="132"/>
  <c r="E198" i="132" s="1"/>
  <c r="E280" i="132" s="1"/>
  <c r="AF280" i="120" s="1"/>
  <c r="D200" i="132"/>
  <c r="D198" i="132" s="1"/>
  <c r="D280" i="132" s="1"/>
  <c r="AF280" i="119" s="1"/>
  <c r="C200" i="132"/>
  <c r="C198" i="132" s="1"/>
  <c r="C280" i="132" s="1"/>
  <c r="AF199" i="117"/>
  <c r="AF197" i="117"/>
  <c r="AF196" i="117"/>
  <c r="AF195" i="117"/>
  <c r="AF194" i="117"/>
  <c r="O192" i="132"/>
  <c r="L192" i="132"/>
  <c r="L190" i="132" s="1"/>
  <c r="L279" i="132" s="1"/>
  <c r="AF279" i="127" s="1"/>
  <c r="K192" i="132"/>
  <c r="K190" i="132" s="1"/>
  <c r="K279" i="132" s="1"/>
  <c r="AF279" i="126" s="1"/>
  <c r="J192" i="132"/>
  <c r="J190" i="132" s="1"/>
  <c r="J279" i="132" s="1"/>
  <c r="AF279" i="125" s="1"/>
  <c r="E192" i="132"/>
  <c r="E190" i="132" s="1"/>
  <c r="E279" i="132" s="1"/>
  <c r="AF279" i="120" s="1"/>
  <c r="D192" i="132"/>
  <c r="D190" i="132" s="1"/>
  <c r="D279" i="132" s="1"/>
  <c r="AF279" i="119" s="1"/>
  <c r="C192" i="132"/>
  <c r="C190" i="132" s="1"/>
  <c r="C279" i="132" s="1"/>
  <c r="AF189" i="117"/>
  <c r="AF188" i="117"/>
  <c r="AF187" i="117"/>
  <c r="AF186" i="117"/>
  <c r="L184" i="132"/>
  <c r="L182" i="132" s="1"/>
  <c r="L278" i="132" s="1"/>
  <c r="AF278" i="127" s="1"/>
  <c r="K184" i="132"/>
  <c r="K182" i="132" s="1"/>
  <c r="K278" i="132" s="1"/>
  <c r="AF278" i="126" s="1"/>
  <c r="J184" i="132"/>
  <c r="J182" i="132" s="1"/>
  <c r="J278" i="132" s="1"/>
  <c r="AF278" i="125" s="1"/>
  <c r="E184" i="132"/>
  <c r="E182" i="132" s="1"/>
  <c r="E278" i="132" s="1"/>
  <c r="AF278" i="120" s="1"/>
  <c r="D184" i="132"/>
  <c r="D182" i="132" s="1"/>
  <c r="D278" i="132" s="1"/>
  <c r="AF278" i="119" s="1"/>
  <c r="C184" i="132"/>
  <c r="C182" i="132" s="1"/>
  <c r="C278" i="132" s="1"/>
  <c r="AF183" i="117"/>
  <c r="AF181" i="117"/>
  <c r="AF180" i="117"/>
  <c r="AF179" i="117"/>
  <c r="AF178" i="117"/>
  <c r="L176" i="132"/>
  <c r="L174" i="132" s="1"/>
  <c r="L277" i="132" s="1"/>
  <c r="AF277" i="127" s="1"/>
  <c r="K176" i="132"/>
  <c r="K174" i="132" s="1"/>
  <c r="K277" i="132" s="1"/>
  <c r="AF277" i="126" s="1"/>
  <c r="J176" i="132"/>
  <c r="J174" i="132" s="1"/>
  <c r="J277" i="132" s="1"/>
  <c r="AF277" i="125" s="1"/>
  <c r="E176" i="132"/>
  <c r="E174" i="132" s="1"/>
  <c r="E277" i="132" s="1"/>
  <c r="AF277" i="120" s="1"/>
  <c r="D176" i="132"/>
  <c r="D174" i="132" s="1"/>
  <c r="D277" i="132" s="1"/>
  <c r="AF277" i="119" s="1"/>
  <c r="C176" i="132"/>
  <c r="C174" i="132" s="1"/>
  <c r="C277" i="132" s="1"/>
  <c r="AF173" i="117"/>
  <c r="AF172" i="117"/>
  <c r="AF171" i="117"/>
  <c r="AF170" i="117"/>
  <c r="AF169" i="117"/>
  <c r="L168" i="132"/>
  <c r="L166" i="132" s="1"/>
  <c r="L276" i="132" s="1"/>
  <c r="AF276" i="127" s="1"/>
  <c r="K168" i="132"/>
  <c r="K166" i="132" s="1"/>
  <c r="K276" i="132" s="1"/>
  <c r="AF276" i="126" s="1"/>
  <c r="J168" i="132"/>
  <c r="J166" i="132" s="1"/>
  <c r="J276" i="132" s="1"/>
  <c r="AF276" i="125" s="1"/>
  <c r="E168" i="132"/>
  <c r="E166" i="132" s="1"/>
  <c r="E276" i="132" s="1"/>
  <c r="AF276" i="120" s="1"/>
  <c r="D168" i="132"/>
  <c r="D166" i="132" s="1"/>
  <c r="D276" i="132" s="1"/>
  <c r="AF276" i="119" s="1"/>
  <c r="C168" i="132"/>
  <c r="C166" i="132" s="1"/>
  <c r="C276" i="132" s="1"/>
  <c r="AF165" i="117"/>
  <c r="AF164" i="117"/>
  <c r="AF163" i="117"/>
  <c r="AF162" i="117"/>
  <c r="AF161" i="117"/>
  <c r="L160" i="132"/>
  <c r="L158" i="132" s="1"/>
  <c r="K160" i="132"/>
  <c r="K158" i="132" s="1"/>
  <c r="J160" i="132"/>
  <c r="J158" i="132" s="1"/>
  <c r="E160" i="132"/>
  <c r="E158" i="132" s="1"/>
  <c r="D160" i="132"/>
  <c r="D158" i="132" s="1"/>
  <c r="C160" i="132"/>
  <c r="C158" i="132" s="1"/>
  <c r="C275" i="132" s="1"/>
  <c r="AF159" i="117"/>
  <c r="AF156" i="117"/>
  <c r="AF150" i="117"/>
  <c r="AF148" i="117"/>
  <c r="AF147" i="117"/>
  <c r="L145" i="132"/>
  <c r="L269" i="132" s="1"/>
  <c r="AF269" i="127" s="1"/>
  <c r="L141" i="132"/>
  <c r="AF140" i="117"/>
  <c r="L133" i="132"/>
  <c r="L127" i="132"/>
  <c r="L266" i="132" s="1"/>
  <c r="AF266" i="127" s="1"/>
  <c r="L117" i="132"/>
  <c r="L112" i="132"/>
  <c r="AF94" i="117"/>
  <c r="AF93" i="117"/>
  <c r="AF92" i="117"/>
  <c r="AF91" i="117"/>
  <c r="AF90" i="117"/>
  <c r="M89" i="132"/>
  <c r="M261" i="132" s="1"/>
  <c r="AF261" i="128" s="1"/>
  <c r="L89" i="132"/>
  <c r="L261" i="132" s="1"/>
  <c r="AF261" i="127" s="1"/>
  <c r="K89" i="132"/>
  <c r="K261" i="132" s="1"/>
  <c r="AF261" i="126" s="1"/>
  <c r="J89" i="132"/>
  <c r="J261" i="132" s="1"/>
  <c r="AF261" i="125" s="1"/>
  <c r="I89" i="132"/>
  <c r="I261" i="132" s="1"/>
  <c r="AF261" i="124" s="1"/>
  <c r="H89" i="132"/>
  <c r="H261" i="132" s="1"/>
  <c r="AF261" i="123" s="1"/>
  <c r="G89" i="132"/>
  <c r="G261" i="132" s="1"/>
  <c r="AF261" i="122" s="1"/>
  <c r="F261" i="132"/>
  <c r="AF261" i="121" s="1"/>
  <c r="E89" i="132"/>
  <c r="E261" i="132" s="1"/>
  <c r="AF261" i="120" s="1"/>
  <c r="D89" i="132"/>
  <c r="D261" i="132" s="1"/>
  <c r="AF261" i="119" s="1"/>
  <c r="C89" i="132"/>
  <c r="C261" i="132" s="1"/>
  <c r="AF88" i="117"/>
  <c r="AF87" i="117"/>
  <c r="AF86" i="117"/>
  <c r="AF85" i="117"/>
  <c r="AF84" i="117"/>
  <c r="AF83" i="117"/>
  <c r="I82" i="132"/>
  <c r="I260" i="132" s="1"/>
  <c r="AF260" i="124" s="1"/>
  <c r="H82" i="132"/>
  <c r="H260" i="132" s="1"/>
  <c r="AF260" i="123" s="1"/>
  <c r="G82" i="132"/>
  <c r="G260" i="132" s="1"/>
  <c r="AF260" i="122" s="1"/>
  <c r="F82" i="132"/>
  <c r="AF81" i="117"/>
  <c r="AF80" i="117"/>
  <c r="AF79" i="117"/>
  <c r="AF78" i="117"/>
  <c r="AF77" i="117"/>
  <c r="I76" i="132"/>
  <c r="I259" i="132" s="1"/>
  <c r="AF259" i="124" s="1"/>
  <c r="H76" i="132"/>
  <c r="H259" i="132" s="1"/>
  <c r="AF259" i="123" s="1"/>
  <c r="G76" i="132"/>
  <c r="G259" i="132" s="1"/>
  <c r="AF259" i="122" s="1"/>
  <c r="F76" i="132"/>
  <c r="AF75" i="117"/>
  <c r="AF73" i="117"/>
  <c r="M72" i="132"/>
  <c r="M258" i="132" s="1"/>
  <c r="AF258" i="128" s="1"/>
  <c r="L72" i="132"/>
  <c r="L258" i="132" s="1"/>
  <c r="AF258" i="127" s="1"/>
  <c r="K72" i="132"/>
  <c r="K258" i="132" s="1"/>
  <c r="AF258" i="126" s="1"/>
  <c r="J72" i="132"/>
  <c r="J258" i="132" s="1"/>
  <c r="AF258" i="125" s="1"/>
  <c r="E72" i="132"/>
  <c r="E258" i="132" s="1"/>
  <c r="AF258" i="120" s="1"/>
  <c r="D72" i="132"/>
  <c r="D258" i="132" s="1"/>
  <c r="AF258" i="119" s="1"/>
  <c r="C72" i="132"/>
  <c r="C258" i="132" s="1"/>
  <c r="AF71" i="117"/>
  <c r="AF70" i="117"/>
  <c r="AF69" i="117"/>
  <c r="AF68" i="117"/>
  <c r="AF67" i="117"/>
  <c r="AF66" i="117"/>
  <c r="AF65" i="117"/>
  <c r="M64" i="132"/>
  <c r="M257" i="132" s="1"/>
  <c r="AF257" i="128" s="1"/>
  <c r="L64" i="132"/>
  <c r="L257" i="132" s="1"/>
  <c r="AF257" i="127" s="1"/>
  <c r="K64" i="132"/>
  <c r="K257" i="132" s="1"/>
  <c r="AF257" i="126" s="1"/>
  <c r="J64" i="132"/>
  <c r="J257" i="132" s="1"/>
  <c r="AF257" i="125" s="1"/>
  <c r="I64" i="132"/>
  <c r="I257" i="132" s="1"/>
  <c r="AF257" i="124" s="1"/>
  <c r="H64" i="132"/>
  <c r="H257" i="132" s="1"/>
  <c r="AF257" i="123" s="1"/>
  <c r="G64" i="132"/>
  <c r="G257" i="132" s="1"/>
  <c r="AF257" i="122" s="1"/>
  <c r="F64" i="132"/>
  <c r="F257" i="132" s="1"/>
  <c r="AF257" i="121" s="1"/>
  <c r="E64" i="132"/>
  <c r="E257" i="132" s="1"/>
  <c r="AF257" i="120" s="1"/>
  <c r="D64" i="132"/>
  <c r="D257" i="132" s="1"/>
  <c r="AF257" i="119" s="1"/>
  <c r="C64" i="132"/>
  <c r="C257" i="132" s="1"/>
  <c r="AF63" i="117"/>
  <c r="AF62" i="117"/>
  <c r="AF61" i="117"/>
  <c r="AF60" i="117"/>
  <c r="AF59" i="117"/>
  <c r="AF58" i="117"/>
  <c r="AF57" i="117"/>
  <c r="AF56" i="117"/>
  <c r="AF55" i="117"/>
  <c r="AF54" i="117"/>
  <c r="M53" i="132"/>
  <c r="M256" i="132" s="1"/>
  <c r="AF256" i="128" s="1"/>
  <c r="L53" i="132"/>
  <c r="L256" i="132" s="1"/>
  <c r="AF256" i="127" s="1"/>
  <c r="K53" i="132"/>
  <c r="K256" i="132" s="1"/>
  <c r="AF256" i="126" s="1"/>
  <c r="J53" i="132"/>
  <c r="J256" i="132" s="1"/>
  <c r="AF256" i="125" s="1"/>
  <c r="I53" i="132"/>
  <c r="I256" i="132" s="1"/>
  <c r="H53" i="132"/>
  <c r="G53" i="132"/>
  <c r="G256" i="132" s="1"/>
  <c r="F53" i="132"/>
  <c r="F256" i="132" s="1"/>
  <c r="AF256" i="121" s="1"/>
  <c r="E53" i="132"/>
  <c r="E256" i="132" s="1"/>
  <c r="D53" i="132"/>
  <c r="C53" i="132"/>
  <c r="C256" i="132" s="1"/>
  <c r="AF52" i="117"/>
  <c r="AF51" i="117"/>
  <c r="AF50" i="117"/>
  <c r="AF49" i="117"/>
  <c r="AF48" i="117"/>
  <c r="M47" i="132"/>
  <c r="M255" i="132" s="1"/>
  <c r="AF255" i="128" s="1"/>
  <c r="L47" i="132"/>
  <c r="L255" i="132" s="1"/>
  <c r="K47" i="132"/>
  <c r="K255" i="132" s="1"/>
  <c r="AF255" i="126" s="1"/>
  <c r="J47" i="132"/>
  <c r="J255" i="132" s="1"/>
  <c r="C47" i="132"/>
  <c r="C255" i="132" s="1"/>
  <c r="AF45" i="117"/>
  <c r="AF44" i="117"/>
  <c r="AF43" i="117"/>
  <c r="C42" i="132"/>
  <c r="AF41" i="117"/>
  <c r="AF40" i="117"/>
  <c r="AF39" i="117"/>
  <c r="M37" i="132"/>
  <c r="M252" i="132" s="1"/>
  <c r="AF252" i="128" s="1"/>
  <c r="L37" i="132"/>
  <c r="L252" i="132" s="1"/>
  <c r="AF252" i="127" s="1"/>
  <c r="K37" i="132"/>
  <c r="K252" i="132" s="1"/>
  <c r="AF252" i="126" s="1"/>
  <c r="J37" i="132"/>
  <c r="J252" i="132" s="1"/>
  <c r="AF252" i="125" s="1"/>
  <c r="E37" i="132"/>
  <c r="E252" i="132" s="1"/>
  <c r="AF252" i="120" s="1"/>
  <c r="D37" i="132"/>
  <c r="D252" i="132" s="1"/>
  <c r="AF252" i="119" s="1"/>
  <c r="C37" i="132"/>
  <c r="C252" i="132" s="1"/>
  <c r="AF36" i="117"/>
  <c r="AF34" i="117"/>
  <c r="M33" i="132"/>
  <c r="M251" i="132" s="1"/>
  <c r="AF251" i="128" s="1"/>
  <c r="L33" i="132"/>
  <c r="K33" i="132"/>
  <c r="K251" i="132" s="1"/>
  <c r="AF251" i="126" s="1"/>
  <c r="J33" i="132"/>
  <c r="J251" i="132" s="1"/>
  <c r="E33" i="132"/>
  <c r="E251" i="132" s="1"/>
  <c r="AF251" i="120" s="1"/>
  <c r="D33" i="132"/>
  <c r="D251" i="132" s="1"/>
  <c r="C33" i="132"/>
  <c r="C251" i="132" s="1"/>
  <c r="AF30" i="117"/>
  <c r="M29" i="132"/>
  <c r="M249" i="132" s="1"/>
  <c r="AF249" i="128" s="1"/>
  <c r="L29" i="132"/>
  <c r="L249" i="132" s="1"/>
  <c r="AF249" i="127" s="1"/>
  <c r="K29" i="132"/>
  <c r="K249" i="132" s="1"/>
  <c r="AF249" i="126" s="1"/>
  <c r="J29" i="132"/>
  <c r="J249" i="132" s="1"/>
  <c r="AF249" i="125" s="1"/>
  <c r="E249" i="132"/>
  <c r="AF249" i="120" s="1"/>
  <c r="D249" i="132"/>
  <c r="AF249" i="119" s="1"/>
  <c r="C249" i="132"/>
  <c r="AF28" i="117"/>
  <c r="AF27" i="117"/>
  <c r="M25" i="132"/>
  <c r="M248" i="132" s="1"/>
  <c r="AF248" i="128" s="1"/>
  <c r="L25" i="132"/>
  <c r="L248" i="132" s="1"/>
  <c r="AF248" i="127" s="1"/>
  <c r="K25" i="132"/>
  <c r="K248" i="132" s="1"/>
  <c r="AF248" i="126" s="1"/>
  <c r="J25" i="132"/>
  <c r="J248" i="132" s="1"/>
  <c r="AF248" i="125" s="1"/>
  <c r="E248" i="132"/>
  <c r="AF248" i="120" s="1"/>
  <c r="D248" i="132"/>
  <c r="AF248" i="119" s="1"/>
  <c r="C248" i="132"/>
  <c r="AF24" i="117"/>
  <c r="AF23" i="117"/>
  <c r="AF22" i="117"/>
  <c r="AF20" i="117"/>
  <c r="M19" i="132"/>
  <c r="M247" i="132" s="1"/>
  <c r="AF247" i="128" s="1"/>
  <c r="L19" i="132"/>
  <c r="L247" i="132" s="1"/>
  <c r="AF247" i="127" s="1"/>
  <c r="K19" i="132"/>
  <c r="K247" i="132" s="1"/>
  <c r="AF247" i="126" s="1"/>
  <c r="J19" i="132"/>
  <c r="E247" i="132"/>
  <c r="AF247" i="120" s="1"/>
  <c r="D247" i="132"/>
  <c r="AF247" i="119" s="1"/>
  <c r="C247" i="132"/>
  <c r="AF18" i="117"/>
  <c r="AF17" i="117"/>
  <c r="AF16" i="117"/>
  <c r="AF15" i="117"/>
  <c r="AF14" i="117"/>
  <c r="AF13" i="117"/>
  <c r="M11" i="132"/>
  <c r="M246" i="132" s="1"/>
  <c r="AF246" i="128" s="1"/>
  <c r="L11" i="132"/>
  <c r="L246" i="132" s="1"/>
  <c r="AF246" i="127" s="1"/>
  <c r="K11" i="132"/>
  <c r="K246" i="132" s="1"/>
  <c r="AF246" i="126" s="1"/>
  <c r="J11" i="132"/>
  <c r="J246" i="132" s="1"/>
  <c r="AF246" i="125" s="1"/>
  <c r="E246" i="132"/>
  <c r="AF246" i="120" s="1"/>
  <c r="C246" i="132"/>
  <c r="AF10" i="117"/>
  <c r="AF9" i="117"/>
  <c r="M7" i="132"/>
  <c r="M245" i="132" s="1"/>
  <c r="AF245" i="128" s="1"/>
  <c r="L7" i="132"/>
  <c r="L245" i="132" s="1"/>
  <c r="AF245" i="127" s="1"/>
  <c r="K7" i="132"/>
  <c r="K245" i="132" s="1"/>
  <c r="AF245" i="126" s="1"/>
  <c r="J7" i="132"/>
  <c r="J245" i="132" s="1"/>
  <c r="AF245" i="125" s="1"/>
  <c r="E245" i="132"/>
  <c r="AF245" i="120" s="1"/>
  <c r="D245" i="132"/>
  <c r="AF245" i="119" s="1"/>
  <c r="C245" i="132"/>
  <c r="AF214" i="120" l="1"/>
  <c r="AF227" i="120"/>
  <c r="AF217" i="120"/>
  <c r="AF220" i="119"/>
  <c r="AF210" i="118"/>
  <c r="E275" i="132"/>
  <c r="E274" i="132" s="1"/>
  <c r="E308" i="132" s="1"/>
  <c r="AF308" i="120" s="1"/>
  <c r="E157" i="132"/>
  <c r="AF227" i="128"/>
  <c r="AF210" i="119"/>
  <c r="AF214" i="119"/>
  <c r="O273" i="132"/>
  <c r="AF273" i="117" s="1"/>
  <c r="AF11" i="119"/>
  <c r="J291" i="132"/>
  <c r="AF200" i="120"/>
  <c r="AF184" i="126"/>
  <c r="L132" i="132"/>
  <c r="L267" i="132" s="1"/>
  <c r="AF267" i="127" s="1"/>
  <c r="AF72" i="118"/>
  <c r="AF11" i="120"/>
  <c r="AF7" i="128"/>
  <c r="AF7" i="125"/>
  <c r="O42" i="132"/>
  <c r="AG42" i="118"/>
  <c r="AG5" i="118" s="1"/>
  <c r="AH42" i="118"/>
  <c r="AF214" i="127"/>
  <c r="AF214" i="126"/>
  <c r="AF217" i="125"/>
  <c r="AF64" i="122"/>
  <c r="AF112" i="127"/>
  <c r="AF64" i="121"/>
  <c r="AF11" i="118"/>
  <c r="AF53" i="127"/>
  <c r="AF76" i="124"/>
  <c r="AF37" i="120"/>
  <c r="D157" i="132"/>
  <c r="AF37" i="128"/>
  <c r="AF25" i="127"/>
  <c r="AF33" i="127"/>
  <c r="AF141" i="127"/>
  <c r="AF33" i="125"/>
  <c r="AF184" i="125"/>
  <c r="AF182" i="125" s="1"/>
  <c r="AF89" i="122"/>
  <c r="AF7" i="119"/>
  <c r="AF19" i="128"/>
  <c r="AF11" i="127"/>
  <c r="AF11" i="128"/>
  <c r="AF7" i="127"/>
  <c r="O278" i="132"/>
  <c r="AF278" i="117" s="1"/>
  <c r="AF89" i="123"/>
  <c r="AF25" i="118"/>
  <c r="O258" i="132"/>
  <c r="AF258" i="117" s="1"/>
  <c r="O280" i="132"/>
  <c r="AF280" i="117" s="1"/>
  <c r="AF29" i="119"/>
  <c r="AF227" i="119"/>
  <c r="C284" i="132"/>
  <c r="AF284" i="118" s="1"/>
  <c r="O210" i="132"/>
  <c r="AF47" i="127"/>
  <c r="AF200" i="125"/>
  <c r="AF82" i="122"/>
  <c r="AF160" i="120"/>
  <c r="AF72" i="119"/>
  <c r="AF160" i="119"/>
  <c r="AF47" i="118"/>
  <c r="O287" i="132"/>
  <c r="AF287" i="117" s="1"/>
  <c r="AF117" i="127"/>
  <c r="L111" i="132"/>
  <c r="L265" i="132" s="1"/>
  <c r="AF265" i="127" s="1"/>
  <c r="AF25" i="120"/>
  <c r="J46" i="132"/>
  <c r="O262" i="132"/>
  <c r="O292" i="132"/>
  <c r="O261" i="132"/>
  <c r="O252" i="132"/>
  <c r="D32" i="132"/>
  <c r="J32" i="132"/>
  <c r="O248" i="132"/>
  <c r="AF248" i="117" s="1"/>
  <c r="O293" i="132"/>
  <c r="AF293" i="117" s="1"/>
  <c r="AF244" i="128"/>
  <c r="AF251" i="118"/>
  <c r="O251" i="132"/>
  <c r="AF250" i="128"/>
  <c r="AF250" i="120"/>
  <c r="AF250" i="126"/>
  <c r="AF255" i="118"/>
  <c r="O255" i="132"/>
  <c r="AF255" i="117" s="1"/>
  <c r="AF257" i="118"/>
  <c r="O257" i="132"/>
  <c r="F259" i="132"/>
  <c r="O76" i="132"/>
  <c r="AF76" i="117" s="1"/>
  <c r="F260" i="132"/>
  <c r="F254" i="132" s="1"/>
  <c r="F306" i="132" s="1"/>
  <c r="AH304" i="121" s="1"/>
  <c r="O82" i="132"/>
  <c r="AF275" i="118"/>
  <c r="AF276" i="118"/>
  <c r="O276" i="132"/>
  <c r="AF276" i="117" s="1"/>
  <c r="AF277" i="118"/>
  <c r="O277" i="132"/>
  <c r="AF277" i="117" s="1"/>
  <c r="AF279" i="118"/>
  <c r="O279" i="132"/>
  <c r="AF279" i="117" s="1"/>
  <c r="AF286" i="118"/>
  <c r="AF281" i="118"/>
  <c r="O281" i="132"/>
  <c r="AF281" i="117" s="1"/>
  <c r="AF282" i="118"/>
  <c r="O282" i="132"/>
  <c r="AF282" i="117" s="1"/>
  <c r="AF288" i="118"/>
  <c r="O288" i="132"/>
  <c r="AF291" i="126"/>
  <c r="AF291" i="127"/>
  <c r="AF291" i="125"/>
  <c r="AF209" i="128"/>
  <c r="AF198" i="125"/>
  <c r="AF11" i="129"/>
  <c r="AF198" i="120"/>
  <c r="AF158" i="119"/>
  <c r="AF33" i="128"/>
  <c r="AF72" i="128"/>
  <c r="AF72" i="127"/>
  <c r="AF89" i="127"/>
  <c r="AF7" i="126"/>
  <c r="AF25" i="126"/>
  <c r="AF29" i="126"/>
  <c r="AF47" i="126"/>
  <c r="AF168" i="126"/>
  <c r="AF166" i="126" s="1"/>
  <c r="AF200" i="126"/>
  <c r="AF210" i="126"/>
  <c r="AF220" i="126"/>
  <c r="AF227" i="126"/>
  <c r="AF168" i="125"/>
  <c r="AF227" i="125"/>
  <c r="AF64" i="124"/>
  <c r="AF13" i="129"/>
  <c r="AF64" i="123"/>
  <c r="AF82" i="123"/>
  <c r="AF53" i="122"/>
  <c r="AF29" i="120"/>
  <c r="AF89" i="119"/>
  <c r="AF89" i="118"/>
  <c r="AF217" i="118"/>
  <c r="AF291" i="119"/>
  <c r="AF227" i="118"/>
  <c r="AF294" i="118"/>
  <c r="O294" i="132"/>
  <c r="AF294" i="117" s="1"/>
  <c r="AF249" i="118"/>
  <c r="O249" i="132"/>
  <c r="AF249" i="117" s="1"/>
  <c r="AF247" i="118"/>
  <c r="O247" i="132"/>
  <c r="AF247" i="117" s="1"/>
  <c r="AF245" i="118"/>
  <c r="O245" i="132"/>
  <c r="O176" i="132"/>
  <c r="O174" i="132" s="1"/>
  <c r="AF214" i="117"/>
  <c r="O227" i="132"/>
  <c r="L291" i="132"/>
  <c r="AF233" i="117"/>
  <c r="AF228" i="117"/>
  <c r="O7" i="132"/>
  <c r="AF8" i="117"/>
  <c r="D246" i="132"/>
  <c r="AF246" i="119" s="1"/>
  <c r="AF244" i="119" s="1"/>
  <c r="D6" i="132"/>
  <c r="O25" i="132"/>
  <c r="AF26" i="117"/>
  <c r="AF47" i="117"/>
  <c r="AF64" i="117"/>
  <c r="AF89" i="117"/>
  <c r="AF160" i="117"/>
  <c r="AF168" i="117"/>
  <c r="AF220" i="117"/>
  <c r="J247" i="132"/>
  <c r="AF247" i="125" s="1"/>
  <c r="AF244" i="125" s="1"/>
  <c r="J6" i="132"/>
  <c r="J5" i="132" s="1"/>
  <c r="AF244" i="127"/>
  <c r="O33" i="132"/>
  <c r="AF35" i="117"/>
  <c r="AF53" i="117"/>
  <c r="K275" i="132"/>
  <c r="AF275" i="126" s="1"/>
  <c r="AF274" i="126" s="1"/>
  <c r="K157" i="132"/>
  <c r="AF280" i="118"/>
  <c r="D250" i="132"/>
  <c r="AF251" i="119"/>
  <c r="L251" i="132"/>
  <c r="L32" i="132"/>
  <c r="L254" i="132"/>
  <c r="L306" i="132" s="1"/>
  <c r="AF255" i="127"/>
  <c r="D256" i="132"/>
  <c r="D46" i="132"/>
  <c r="H256" i="132"/>
  <c r="AF256" i="123" s="1"/>
  <c r="H46" i="132"/>
  <c r="H4" i="132" s="1"/>
  <c r="AF278" i="118"/>
  <c r="AF273" i="118"/>
  <c r="C253" i="132"/>
  <c r="O253" i="132" s="1"/>
  <c r="AF42" i="118"/>
  <c r="I254" i="132"/>
  <c r="I306" i="132" s="1"/>
  <c r="I304" i="132" s="1"/>
  <c r="O190" i="132"/>
  <c r="J209" i="132"/>
  <c r="AF293" i="118"/>
  <c r="AF167" i="117"/>
  <c r="AF292" i="128"/>
  <c r="AF304" i="127"/>
  <c r="AF11" i="126"/>
  <c r="AF19" i="126"/>
  <c r="AF262" i="117"/>
  <c r="AF262" i="118"/>
  <c r="E291" i="132"/>
  <c r="AF292" i="120"/>
  <c r="AF254" i="128"/>
  <c r="O19" i="132"/>
  <c r="AF248" i="118"/>
  <c r="C157" i="132"/>
  <c r="O53" i="132"/>
  <c r="AF258" i="118"/>
  <c r="O72" i="132"/>
  <c r="O184" i="132"/>
  <c r="O182" i="132" s="1"/>
  <c r="O200" i="132"/>
  <c r="O198" i="132" s="1"/>
  <c r="AF285" i="117"/>
  <c r="AF285" i="119"/>
  <c r="AF287" i="119"/>
  <c r="L209" i="132"/>
  <c r="AF296" i="117"/>
  <c r="AF296" i="118"/>
  <c r="AF292" i="118"/>
  <c r="K291" i="132"/>
  <c r="AF299" i="117"/>
  <c r="AF299" i="118"/>
  <c r="AH12" i="129"/>
  <c r="AF74" i="117"/>
  <c r="AF185" i="117"/>
  <c r="AF201" i="117"/>
  <c r="AF212" i="117"/>
  <c r="AF218" i="117"/>
  <c r="AF25" i="128"/>
  <c r="AF6" i="128" s="1"/>
  <c r="AF47" i="128"/>
  <c r="AF53" i="128"/>
  <c r="AF64" i="128"/>
  <c r="AF19" i="127"/>
  <c r="AF29" i="127"/>
  <c r="AF37" i="127"/>
  <c r="AF64" i="127"/>
  <c r="AF127" i="127"/>
  <c r="AF133" i="127"/>
  <c r="AF145" i="127"/>
  <c r="AF160" i="127"/>
  <c r="AF168" i="127"/>
  <c r="AF176" i="127"/>
  <c r="AF184" i="127"/>
  <c r="AF192" i="127"/>
  <c r="AF200" i="127"/>
  <c r="AF210" i="127"/>
  <c r="AF220" i="127"/>
  <c r="AF256" i="124"/>
  <c r="J283" i="132"/>
  <c r="J309" i="132" s="1"/>
  <c r="AF284" i="125"/>
  <c r="AF283" i="125" s="1"/>
  <c r="AF297" i="117"/>
  <c r="AF297" i="118"/>
  <c r="AH11" i="129"/>
  <c r="AF177" i="117"/>
  <c r="AF193" i="117"/>
  <c r="AF244" i="126"/>
  <c r="O37" i="132"/>
  <c r="E254" i="132"/>
  <c r="E306" i="132" s="1"/>
  <c r="AF306" i="120" s="1"/>
  <c r="AF256" i="120"/>
  <c r="K283" i="132"/>
  <c r="K309" i="132" s="1"/>
  <c r="AF284" i="126"/>
  <c r="AF298" i="117"/>
  <c r="AF298" i="120"/>
  <c r="J250" i="132"/>
  <c r="AF251" i="125"/>
  <c r="AF252" i="117"/>
  <c r="AF252" i="118"/>
  <c r="F46" i="132"/>
  <c r="F4" i="132" s="1"/>
  <c r="J254" i="132"/>
  <c r="J306" i="132" s="1"/>
  <c r="AF255" i="125"/>
  <c r="AF254" i="125" s="1"/>
  <c r="L6" i="132"/>
  <c r="AF246" i="118"/>
  <c r="AF244" i="120"/>
  <c r="O29" i="132"/>
  <c r="AF254" i="126"/>
  <c r="O47" i="132"/>
  <c r="AF256" i="118"/>
  <c r="G254" i="132"/>
  <c r="G306" i="132" s="1"/>
  <c r="G304" i="132" s="1"/>
  <c r="AF256" i="122"/>
  <c r="AF261" i="117"/>
  <c r="AF261" i="118"/>
  <c r="O89" i="132"/>
  <c r="O168" i="132"/>
  <c r="O166" i="132" s="1"/>
  <c r="O214" i="132"/>
  <c r="O220" i="132"/>
  <c r="AF282" i="119"/>
  <c r="D291" i="132"/>
  <c r="AF295" i="117"/>
  <c r="AF295" i="118"/>
  <c r="AH13" i="129"/>
  <c r="AF12" i="117"/>
  <c r="AF11" i="117" s="1"/>
  <c r="AF21" i="117"/>
  <c r="AF31" i="117"/>
  <c r="AF38" i="117"/>
  <c r="AF175" i="117"/>
  <c r="AF191" i="117"/>
  <c r="AF33" i="126"/>
  <c r="AF37" i="126"/>
  <c r="AF53" i="126"/>
  <c r="AF64" i="126"/>
  <c r="AF72" i="126"/>
  <c r="AF160" i="126"/>
  <c r="AF176" i="126"/>
  <c r="AF182" i="126"/>
  <c r="AF192" i="126"/>
  <c r="AF198" i="126"/>
  <c r="AF217" i="126"/>
  <c r="AF11" i="125"/>
  <c r="AF19" i="125"/>
  <c r="AF25" i="125"/>
  <c r="AF29" i="125"/>
  <c r="AF37" i="125"/>
  <c r="AF32" i="125" s="1"/>
  <c r="AF53" i="125"/>
  <c r="AF64" i="125"/>
  <c r="AF72" i="125"/>
  <c r="AF160" i="125"/>
  <c r="AF176" i="125"/>
  <c r="AF192" i="125"/>
  <c r="AF190" i="125" s="1"/>
  <c r="AF214" i="125"/>
  <c r="AF82" i="124"/>
  <c r="AF89" i="124"/>
  <c r="AF76" i="123"/>
  <c r="AF76" i="122"/>
  <c r="AF76" i="121"/>
  <c r="AF82" i="121"/>
  <c r="AF89" i="121"/>
  <c r="AF7" i="120"/>
  <c r="AF19" i="120"/>
  <c r="AF33" i="120"/>
  <c r="AF53" i="120"/>
  <c r="AF72" i="120"/>
  <c r="AF168" i="120"/>
  <c r="AF176" i="120"/>
  <c r="AF174" i="120" s="1"/>
  <c r="AF184" i="120"/>
  <c r="AF192" i="120"/>
  <c r="AF220" i="120"/>
  <c r="AF209" i="120" s="1"/>
  <c r="AF19" i="119"/>
  <c r="AF25" i="119"/>
  <c r="AF33" i="119"/>
  <c r="AF37" i="119"/>
  <c r="AF53" i="119"/>
  <c r="AF64" i="119"/>
  <c r="AF168" i="119"/>
  <c r="AF176" i="119"/>
  <c r="AF184" i="119"/>
  <c r="AF192" i="119"/>
  <c r="AF200" i="119"/>
  <c r="AF7" i="118"/>
  <c r="AF19" i="118"/>
  <c r="AF33" i="118"/>
  <c r="AF37" i="118"/>
  <c r="AF53" i="118"/>
  <c r="AF64" i="118"/>
  <c r="AF160" i="118"/>
  <c r="AF168" i="118"/>
  <c r="AF176" i="118"/>
  <c r="AF184" i="118"/>
  <c r="AF192" i="118"/>
  <c r="AF200" i="118"/>
  <c r="AF209" i="126"/>
  <c r="AF158" i="120"/>
  <c r="AF190" i="120"/>
  <c r="D275" i="132"/>
  <c r="L275" i="132"/>
  <c r="L157" i="132"/>
  <c r="C6" i="132"/>
  <c r="K6" i="132"/>
  <c r="C244" i="132"/>
  <c r="K244" i="132"/>
  <c r="C32" i="132"/>
  <c r="K32" i="132"/>
  <c r="C250" i="132"/>
  <c r="K250" i="132"/>
  <c r="AF42" i="117"/>
  <c r="C46" i="132"/>
  <c r="G46" i="132"/>
  <c r="G4" i="132" s="1"/>
  <c r="K46" i="132"/>
  <c r="C254" i="132"/>
  <c r="C306" i="132" s="1"/>
  <c r="M254" i="132"/>
  <c r="M306" i="132" s="1"/>
  <c r="O64" i="132"/>
  <c r="J157" i="132"/>
  <c r="J275" i="132"/>
  <c r="L244" i="132"/>
  <c r="L46" i="132"/>
  <c r="I242" i="132"/>
  <c r="I302" i="132" s="1"/>
  <c r="AF257" i="117"/>
  <c r="C274" i="132"/>
  <c r="C308" i="132" s="1"/>
  <c r="E6" i="132"/>
  <c r="M6" i="132"/>
  <c r="E244" i="132"/>
  <c r="M244" i="132"/>
  <c r="E32" i="132"/>
  <c r="M32" i="132"/>
  <c r="E250" i="132"/>
  <c r="M250" i="132"/>
  <c r="E46" i="132"/>
  <c r="I46" i="132"/>
  <c r="I4" i="132" s="1"/>
  <c r="M46" i="132"/>
  <c r="K254" i="132"/>
  <c r="K306" i="132" s="1"/>
  <c r="O160" i="132"/>
  <c r="O158" i="132" s="1"/>
  <c r="E286" i="132"/>
  <c r="O286" i="132" s="1"/>
  <c r="H254" i="132"/>
  <c r="H306" i="132" s="1"/>
  <c r="H304" i="132" s="1"/>
  <c r="K209" i="132"/>
  <c r="L287" i="132"/>
  <c r="AF287" i="127" s="1"/>
  <c r="C291" i="132"/>
  <c r="D283" i="132"/>
  <c r="D309" i="132" s="1"/>
  <c r="AF309" i="119" s="1"/>
  <c r="M286" i="132"/>
  <c r="AF288" i="117"/>
  <c r="C283" i="132" l="1"/>
  <c r="C309" i="132" s="1"/>
  <c r="O275" i="132"/>
  <c r="AF275" i="117" s="1"/>
  <c r="AF275" i="120"/>
  <c r="O284" i="132"/>
  <c r="AF284" i="117" s="1"/>
  <c r="AF209" i="118"/>
  <c r="AH5" i="118"/>
  <c r="AH302" i="121"/>
  <c r="L5" i="132"/>
  <c r="AF209" i="119"/>
  <c r="AF209" i="127"/>
  <c r="AF46" i="122"/>
  <c r="AF4" i="122" s="1"/>
  <c r="AF209" i="125"/>
  <c r="AF263" i="127"/>
  <c r="L263" i="132"/>
  <c r="L307" i="132" s="1"/>
  <c r="L95" i="132"/>
  <c r="L4" i="132" s="1"/>
  <c r="AF46" i="119"/>
  <c r="AF46" i="124"/>
  <c r="AF46" i="125"/>
  <c r="AF111" i="127"/>
  <c r="AF6" i="127"/>
  <c r="AF6" i="125"/>
  <c r="AF5" i="125" s="1"/>
  <c r="AF32" i="128"/>
  <c r="AF5" i="128" s="1"/>
  <c r="AF32" i="127"/>
  <c r="AF46" i="126"/>
  <c r="J244" i="132"/>
  <c r="G242" i="132"/>
  <c r="G302" i="132" s="1"/>
  <c r="D5" i="132"/>
  <c r="AF46" i="118"/>
  <c r="F242" i="132"/>
  <c r="F240" i="132" s="1"/>
  <c r="AF46" i="121"/>
  <c r="AF4" i="121" s="1"/>
  <c r="AF6" i="118"/>
  <c r="O157" i="132"/>
  <c r="P157" i="132" s="1"/>
  <c r="K274" i="132"/>
  <c r="K308" i="132" s="1"/>
  <c r="AF308" i="126" s="1"/>
  <c r="AF46" i="123"/>
  <c r="AF4" i="123" s="1"/>
  <c r="AF46" i="127"/>
  <c r="AF6" i="120"/>
  <c r="F304" i="132"/>
  <c r="AF306" i="121"/>
  <c r="D244" i="132"/>
  <c r="D243" i="132" s="1"/>
  <c r="D305" i="132" s="1"/>
  <c r="AF305" i="119" s="1"/>
  <c r="O32" i="132"/>
  <c r="AF283" i="127"/>
  <c r="E5" i="132"/>
  <c r="AF308" i="118"/>
  <c r="AF309" i="118"/>
  <c r="AF306" i="118"/>
  <c r="K243" i="132"/>
  <c r="K305" i="132" s="1"/>
  <c r="C5" i="132"/>
  <c r="AF4" i="124"/>
  <c r="AF198" i="118"/>
  <c r="AF190" i="118"/>
  <c r="AF182" i="118"/>
  <c r="AF174" i="118"/>
  <c r="AF166" i="118"/>
  <c r="AF158" i="118"/>
  <c r="AF32" i="118"/>
  <c r="AF198" i="119"/>
  <c r="AF190" i="119"/>
  <c r="AF182" i="119"/>
  <c r="AF174" i="119"/>
  <c r="AF166" i="119"/>
  <c r="AF32" i="119"/>
  <c r="AF182" i="120"/>
  <c r="AF166" i="120"/>
  <c r="AF46" i="120"/>
  <c r="AF32" i="120"/>
  <c r="AF174" i="125"/>
  <c r="AF158" i="125"/>
  <c r="AF190" i="126"/>
  <c r="AF174" i="126"/>
  <c r="AF158" i="126"/>
  <c r="AF32" i="126"/>
  <c r="AF37" i="117"/>
  <c r="AF29" i="117"/>
  <c r="AF19" i="117"/>
  <c r="AF254" i="122"/>
  <c r="AF254" i="118"/>
  <c r="AF243" i="120"/>
  <c r="AF250" i="118"/>
  <c r="AF250" i="125"/>
  <c r="AF243" i="125" s="1"/>
  <c r="AF283" i="126"/>
  <c r="AF274" i="120"/>
  <c r="AF254" i="120"/>
  <c r="AF243" i="126"/>
  <c r="AF192" i="117"/>
  <c r="AF190" i="117" s="1"/>
  <c r="AF176" i="117"/>
  <c r="AF174" i="117" s="1"/>
  <c r="AF254" i="124"/>
  <c r="AF198" i="127"/>
  <c r="AF190" i="127"/>
  <c r="AF182" i="127"/>
  <c r="AF174" i="127"/>
  <c r="AF166" i="127"/>
  <c r="AF158" i="127"/>
  <c r="AF132" i="127"/>
  <c r="AF217" i="117"/>
  <c r="AF210" i="117"/>
  <c r="AF200" i="117"/>
  <c r="AF184" i="117"/>
  <c r="AF72" i="117"/>
  <c r="AF283" i="119"/>
  <c r="AF291" i="120"/>
  <c r="AF6" i="126"/>
  <c r="AF291" i="128"/>
  <c r="AF274" i="118"/>
  <c r="AF254" i="123"/>
  <c r="AF306" i="123" s="1"/>
  <c r="O256" i="132"/>
  <c r="AF256" i="117" s="1"/>
  <c r="AF254" i="127"/>
  <c r="AF250" i="119"/>
  <c r="AF33" i="117"/>
  <c r="AF158" i="117"/>
  <c r="AF25" i="117"/>
  <c r="AF7" i="117"/>
  <c r="AF227" i="117"/>
  <c r="AF232" i="117"/>
  <c r="AF166" i="125"/>
  <c r="AF283" i="118"/>
  <c r="AF260" i="121"/>
  <c r="O260" i="132"/>
  <c r="AF260" i="117" s="1"/>
  <c r="AF259" i="121"/>
  <c r="O259" i="132"/>
  <c r="AF259" i="117" s="1"/>
  <c r="AF243" i="128"/>
  <c r="O246" i="132"/>
  <c r="AF246" i="117" s="1"/>
  <c r="O209" i="132"/>
  <c r="AF6" i="119"/>
  <c r="O6" i="132"/>
  <c r="L274" i="132"/>
  <c r="L308" i="132" s="1"/>
  <c r="AF275" i="127"/>
  <c r="AF274" i="117"/>
  <c r="M283" i="132"/>
  <c r="M309" i="132" s="1"/>
  <c r="AF286" i="128"/>
  <c r="AF286" i="117"/>
  <c r="AF286" i="120"/>
  <c r="I240" i="132"/>
  <c r="M243" i="132"/>
  <c r="M305" i="132" s="1"/>
  <c r="E283" i="132"/>
  <c r="E309" i="132" s="1"/>
  <c r="D274" i="132"/>
  <c r="D308" i="132" s="1"/>
  <c r="AF275" i="119"/>
  <c r="J274" i="132"/>
  <c r="J308" i="132" s="1"/>
  <c r="AF308" i="125" s="1"/>
  <c r="AF275" i="125"/>
  <c r="L283" i="132"/>
  <c r="L309" i="132" s="1"/>
  <c r="O46" i="132"/>
  <c r="AF82" i="117"/>
  <c r="O250" i="132"/>
  <c r="AF251" i="117"/>
  <c r="AF245" i="117"/>
  <c r="AF244" i="118"/>
  <c r="AF46" i="128"/>
  <c r="AF291" i="118"/>
  <c r="AF253" i="117"/>
  <c r="AF253" i="118"/>
  <c r="D254" i="132"/>
  <c r="D306" i="132" s="1"/>
  <c r="AF306" i="119" s="1"/>
  <c r="AF256" i="119"/>
  <c r="L250" i="132"/>
  <c r="L243" i="132" s="1"/>
  <c r="AF251" i="127"/>
  <c r="J243" i="132"/>
  <c r="J305" i="132" s="1"/>
  <c r="O291" i="132"/>
  <c r="AF292" i="117"/>
  <c r="AF166" i="117"/>
  <c r="E243" i="132"/>
  <c r="E305" i="132" s="1"/>
  <c r="C243" i="132"/>
  <c r="C305" i="132" s="1"/>
  <c r="AH10" i="129"/>
  <c r="O274" i="132"/>
  <c r="H242" i="132"/>
  <c r="H302" i="132" s="1"/>
  <c r="M5" i="132"/>
  <c r="M4" i="132" s="1"/>
  <c r="O283" i="132"/>
  <c r="K5" i="132"/>
  <c r="G240" i="132"/>
  <c r="AF157" i="120" l="1"/>
  <c r="AF304" i="123"/>
  <c r="AF12" i="129" s="1"/>
  <c r="M304" i="132"/>
  <c r="AF5" i="127"/>
  <c r="AF32" i="117"/>
  <c r="AF209" i="117"/>
  <c r="O254" i="132"/>
  <c r="AF5" i="126"/>
  <c r="F302" i="132"/>
  <c r="AF157" i="126"/>
  <c r="AF157" i="127"/>
  <c r="M242" i="132"/>
  <c r="M302" i="132" s="1"/>
  <c r="O5" i="132"/>
  <c r="AH29" i="129"/>
  <c r="O309" i="132"/>
  <c r="AF309" i="117" s="1"/>
  <c r="AF30" i="129" s="1"/>
  <c r="AF309" i="120"/>
  <c r="AF254" i="117"/>
  <c r="O308" i="132"/>
  <c r="AF308" i="117" s="1"/>
  <c r="AF29" i="129" s="1"/>
  <c r="AF308" i="119"/>
  <c r="AF157" i="118"/>
  <c r="AF304" i="121"/>
  <c r="AF10" i="129" s="1"/>
  <c r="O244" i="132"/>
  <c r="O243" i="132" s="1"/>
  <c r="AF6" i="117"/>
  <c r="AF5" i="117" s="1"/>
  <c r="AH27" i="129"/>
  <c r="AF305" i="120"/>
  <c r="AF291" i="117"/>
  <c r="AF250" i="127"/>
  <c r="L242" i="132"/>
  <c r="L240" i="132" s="1"/>
  <c r="L305" i="132"/>
  <c r="AF254" i="119"/>
  <c r="O306" i="132"/>
  <c r="AF306" i="117" s="1"/>
  <c r="AF4" i="128"/>
  <c r="AF22" i="129" s="1"/>
  <c r="AF244" i="117"/>
  <c r="AF250" i="117"/>
  <c r="AF46" i="117"/>
  <c r="L304" i="132"/>
  <c r="AF274" i="125"/>
  <c r="AF274" i="119"/>
  <c r="AF283" i="120"/>
  <c r="AF283" i="117"/>
  <c r="AF283" i="128"/>
  <c r="AF274" i="127"/>
  <c r="AF5" i="119"/>
  <c r="AF254" i="121"/>
  <c r="AF243" i="119"/>
  <c r="AF242" i="123"/>
  <c r="AF240" i="123" s="1"/>
  <c r="AF182" i="117"/>
  <c r="AF198" i="117"/>
  <c r="AF95" i="127"/>
  <c r="AF242" i="124"/>
  <c r="AF240" i="124" s="1"/>
  <c r="AF242" i="122"/>
  <c r="AF240" i="122" s="1"/>
  <c r="AF157" i="125"/>
  <c r="AF5" i="120"/>
  <c r="AF157" i="119"/>
  <c r="AF5" i="118"/>
  <c r="O305" i="132"/>
  <c r="AF305" i="118"/>
  <c r="AF243" i="118"/>
  <c r="H240" i="132"/>
  <c r="M240" i="132" l="1"/>
  <c r="AF243" i="117"/>
  <c r="L302" i="132"/>
  <c r="AF302" i="122"/>
  <c r="AF302" i="124"/>
  <c r="AF4" i="127"/>
  <c r="AF157" i="117"/>
  <c r="AF302" i="123"/>
  <c r="AF242" i="121"/>
  <c r="AF242" i="128"/>
  <c r="AF27" i="129"/>
  <c r="AF243" i="127"/>
  <c r="AF305" i="117"/>
  <c r="AH21" i="129"/>
  <c r="AF242" i="127" l="1"/>
  <c r="AF240" i="127" s="1"/>
  <c r="AF302" i="128"/>
  <c r="AF240" i="128"/>
  <c r="AF302" i="121"/>
  <c r="AF240" i="121"/>
  <c r="AF21" i="129"/>
  <c r="AF26" i="129"/>
  <c r="AH26" i="129"/>
  <c r="AH22" i="129"/>
  <c r="AE230" i="119"/>
  <c r="AE41" i="128"/>
  <c r="AE41" i="125"/>
  <c r="AE40" i="128"/>
  <c r="AE36" i="127"/>
  <c r="AE36" i="126"/>
  <c r="AE35" i="127"/>
  <c r="AE35" i="126"/>
  <c r="J33" i="114"/>
  <c r="AE31" i="126"/>
  <c r="AE31" i="125"/>
  <c r="AE28" i="126"/>
  <c r="AE28" i="125"/>
  <c r="AE27" i="125"/>
  <c r="AE24" i="126"/>
  <c r="AE24" i="125"/>
  <c r="AE23" i="126"/>
  <c r="AE23" i="125"/>
  <c r="AE22" i="126"/>
  <c r="AE22" i="125"/>
  <c r="AE21" i="126"/>
  <c r="AE21" i="125"/>
  <c r="AE18" i="126"/>
  <c r="AE18" i="125"/>
  <c r="AE17" i="125"/>
  <c r="AE16" i="126"/>
  <c r="AE16" i="125"/>
  <c r="AE15" i="126"/>
  <c r="AE15" i="125"/>
  <c r="AE14" i="126"/>
  <c r="AE14" i="125"/>
  <c r="AE13" i="126"/>
  <c r="AE13" i="125"/>
  <c r="AE10" i="126"/>
  <c r="AE10" i="125"/>
  <c r="AE9" i="126"/>
  <c r="AE9" i="125"/>
  <c r="AE40" i="119"/>
  <c r="AE38" i="120"/>
  <c r="AE36" i="119"/>
  <c r="AE31" i="120"/>
  <c r="AE28" i="119"/>
  <c r="E248" i="114"/>
  <c r="AE24" i="120"/>
  <c r="AE23" i="119"/>
  <c r="AE21" i="120"/>
  <c r="AE18" i="119"/>
  <c r="AE18" i="118"/>
  <c r="AE16" i="120"/>
  <c r="AE15" i="120"/>
  <c r="AE14" i="119"/>
  <c r="AE12" i="120"/>
  <c r="AE9" i="119"/>
  <c r="AE9" i="118"/>
  <c r="AD234" i="117"/>
  <c r="AD41" i="128"/>
  <c r="AD41" i="127"/>
  <c r="AD40" i="128"/>
  <c r="AD40" i="127"/>
  <c r="AD39" i="127"/>
  <c r="AD36" i="125"/>
  <c r="AD35" i="125"/>
  <c r="AD31" i="128"/>
  <c r="AD31" i="125"/>
  <c r="AD28" i="128"/>
  <c r="AD28" i="125"/>
  <c r="AD27" i="128"/>
  <c r="AD27" i="125"/>
  <c r="AD24" i="128"/>
  <c r="AD24" i="125"/>
  <c r="AD23" i="128"/>
  <c r="AD23" i="125"/>
  <c r="AD22" i="128"/>
  <c r="AD21" i="128"/>
  <c r="AD18" i="128"/>
  <c r="AD17" i="128"/>
  <c r="AD17" i="125"/>
  <c r="AD16" i="128"/>
  <c r="AD16" i="125"/>
  <c r="AD15" i="128"/>
  <c r="AD15" i="125"/>
  <c r="AD14" i="128"/>
  <c r="AD14" i="125"/>
  <c r="AD13" i="128"/>
  <c r="AD13" i="125"/>
  <c r="AD10" i="128"/>
  <c r="AD10" i="125"/>
  <c r="AD9" i="128"/>
  <c r="C42" i="113"/>
  <c r="O42" i="113" s="1"/>
  <c r="AD41" i="120"/>
  <c r="AD41" i="119"/>
  <c r="AD40" i="119"/>
  <c r="C37" i="113"/>
  <c r="C252" i="113" s="1"/>
  <c r="AD252" i="118" s="1"/>
  <c r="AD36" i="119"/>
  <c r="AD31" i="120"/>
  <c r="AD21" i="120"/>
  <c r="AD16" i="120"/>
  <c r="AD15" i="119"/>
  <c r="AD10" i="119"/>
  <c r="AC229" i="117"/>
  <c r="AC41" i="126"/>
  <c r="AC40" i="127"/>
  <c r="AC36" i="128"/>
  <c r="AC36" i="125"/>
  <c r="AC31" i="128"/>
  <c r="AC31" i="127"/>
  <c r="AC28" i="128"/>
  <c r="AC28" i="127"/>
  <c r="AC27" i="128"/>
  <c r="AC27" i="127"/>
  <c r="AC24" i="128"/>
  <c r="AC24" i="127"/>
  <c r="AC23" i="127"/>
  <c r="AC22" i="127"/>
  <c r="AC21" i="127"/>
  <c r="AC20" i="127"/>
  <c r="AC18" i="128"/>
  <c r="AC18" i="127"/>
  <c r="AC17" i="128"/>
  <c r="AC17" i="127"/>
  <c r="AC16" i="128"/>
  <c r="AC16" i="127"/>
  <c r="AC15" i="128"/>
  <c r="AC15" i="127"/>
  <c r="AC14" i="128"/>
  <c r="AC14" i="127"/>
  <c r="AC13" i="128"/>
  <c r="AC13" i="127"/>
  <c r="AC10" i="128"/>
  <c r="AC10" i="127"/>
  <c r="AC9" i="127"/>
  <c r="AC41" i="119"/>
  <c r="AC39" i="119"/>
  <c r="AC31" i="119"/>
  <c r="AC27" i="120"/>
  <c r="AC23" i="120"/>
  <c r="AC22" i="120"/>
  <c r="AC17" i="119"/>
  <c r="AC16" i="119"/>
  <c r="AC13" i="120"/>
  <c r="AB41" i="126"/>
  <c r="AB41" i="125"/>
  <c r="AB40" i="126"/>
  <c r="AB38" i="127"/>
  <c r="AB36" i="128"/>
  <c r="AB36" i="127"/>
  <c r="AB31" i="127"/>
  <c r="AB31" i="126"/>
  <c r="AB28" i="126"/>
  <c r="AB27" i="127"/>
  <c r="AB27" i="126"/>
  <c r="K25" i="111"/>
  <c r="K248" i="111" s="1"/>
  <c r="AB248" i="126" s="1"/>
  <c r="AB24" i="127"/>
  <c r="AB24" i="126"/>
  <c r="AB23" i="127"/>
  <c r="AB23" i="126"/>
  <c r="AB22" i="127"/>
  <c r="AB22" i="126"/>
  <c r="AB21" i="126"/>
  <c r="AB18" i="127"/>
  <c r="AB18" i="126"/>
  <c r="AB17" i="127"/>
  <c r="AB17" i="126"/>
  <c r="AB16" i="127"/>
  <c r="AB16" i="126"/>
  <c r="AB15" i="127"/>
  <c r="AB15" i="126"/>
  <c r="AB14" i="126"/>
  <c r="AB13" i="127"/>
  <c r="AB13" i="126"/>
  <c r="AB12" i="126"/>
  <c r="AB10" i="127"/>
  <c r="AB10" i="126"/>
  <c r="AB9" i="126"/>
  <c r="AB40" i="120"/>
  <c r="AB28" i="119"/>
  <c r="AB27" i="119"/>
  <c r="AB24" i="120"/>
  <c r="AB23" i="120"/>
  <c r="AB23" i="119"/>
  <c r="AB22" i="119"/>
  <c r="AB18" i="120"/>
  <c r="AB15" i="120"/>
  <c r="AB14" i="120"/>
  <c r="AB14" i="119"/>
  <c r="AB10" i="120"/>
  <c r="AB9" i="120"/>
  <c r="AA41" i="128"/>
  <c r="AA41" i="125"/>
  <c r="AA40" i="128"/>
  <c r="AA40" i="125"/>
  <c r="AA39" i="128"/>
  <c r="AA36" i="126"/>
  <c r="AA35" i="127"/>
  <c r="AA35" i="126"/>
  <c r="J33" i="110"/>
  <c r="AA31" i="126"/>
  <c r="AA31" i="125"/>
  <c r="AA28" i="125"/>
  <c r="AA27" i="125"/>
  <c r="AA24" i="125"/>
  <c r="AA23" i="125"/>
  <c r="AA22" i="125"/>
  <c r="AA21" i="125"/>
  <c r="AA18" i="126"/>
  <c r="AA18" i="125"/>
  <c r="AA17" i="125"/>
  <c r="AA16" i="126"/>
  <c r="AA16" i="125"/>
  <c r="AA15" i="125"/>
  <c r="AA14" i="125"/>
  <c r="AA13" i="126"/>
  <c r="AA13" i="125"/>
  <c r="AA10" i="125"/>
  <c r="AA9" i="125"/>
  <c r="AA40" i="119"/>
  <c r="AA36" i="120"/>
  <c r="AA36" i="119"/>
  <c r="AA35" i="119"/>
  <c r="AA31" i="120"/>
  <c r="AA28" i="119"/>
  <c r="AA28" i="118"/>
  <c r="AA26" i="120"/>
  <c r="AA24" i="120"/>
  <c r="AA23" i="119"/>
  <c r="AA21" i="120"/>
  <c r="AA18" i="119"/>
  <c r="AA16" i="120"/>
  <c r="AA15" i="120"/>
  <c r="AA15" i="119"/>
  <c r="AA14" i="119"/>
  <c r="AA14" i="118"/>
  <c r="AA10" i="120"/>
  <c r="AA9" i="119"/>
  <c r="M293" i="109"/>
  <c r="Z293" i="128" s="1"/>
  <c r="Z41" i="127"/>
  <c r="Z40" i="128"/>
  <c r="Z40" i="127"/>
  <c r="Z39" i="128"/>
  <c r="Z36" i="126"/>
  <c r="Z36" i="125"/>
  <c r="Z35" i="126"/>
  <c r="Z35" i="125"/>
  <c r="Z31" i="128"/>
  <c r="Z28" i="128"/>
  <c r="Z28" i="125"/>
  <c r="Z27" i="128"/>
  <c r="Z27" i="125"/>
  <c r="Z24" i="128"/>
  <c r="Z24" i="125"/>
  <c r="Z23" i="128"/>
  <c r="Z23" i="125"/>
  <c r="Z22" i="128"/>
  <c r="Z22" i="125"/>
  <c r="Z21" i="128"/>
  <c r="Z18" i="128"/>
  <c r="Z17" i="128"/>
  <c r="Z16" i="128"/>
  <c r="Z15" i="128"/>
  <c r="Z14" i="128"/>
  <c r="Z13" i="128"/>
  <c r="Z10" i="128"/>
  <c r="Z9" i="128"/>
  <c r="Z9" i="125"/>
  <c r="Z41" i="119"/>
  <c r="Z40" i="119"/>
  <c r="C37" i="109"/>
  <c r="C252" i="109" s="1"/>
  <c r="Z36" i="119"/>
  <c r="Z31" i="120"/>
  <c r="Z31" i="119"/>
  <c r="Z27" i="120"/>
  <c r="Z24" i="119"/>
  <c r="Z21" i="120"/>
  <c r="Z16" i="120"/>
  <c r="Z15" i="119"/>
  <c r="Z10" i="119"/>
  <c r="L294" i="108"/>
  <c r="Y294" i="127" s="1"/>
  <c r="Y41" i="126"/>
  <c r="Y40" i="126"/>
  <c r="Y36" i="128"/>
  <c r="Y31" i="127"/>
  <c r="L29" i="108"/>
  <c r="L249" i="108" s="1"/>
  <c r="Y28" i="127"/>
  <c r="Y27" i="127"/>
  <c r="Y24" i="127"/>
  <c r="Y23" i="127"/>
  <c r="Y22" i="127"/>
  <c r="Y21" i="127"/>
  <c r="Y18" i="127"/>
  <c r="Y17" i="127"/>
  <c r="Y16" i="127"/>
  <c r="Y15" i="127"/>
  <c r="Y14" i="127"/>
  <c r="Y13" i="127"/>
  <c r="Y10" i="127"/>
  <c r="Y9" i="127"/>
  <c r="Y35" i="120"/>
  <c r="Y27" i="119"/>
  <c r="Y22" i="119"/>
  <c r="Y18" i="120"/>
  <c r="Y17" i="119"/>
  <c r="Y13" i="119"/>
  <c r="X41" i="125"/>
  <c r="L37" i="107"/>
  <c r="L252" i="107" s="1"/>
  <c r="X36" i="127"/>
  <c r="X31" i="126"/>
  <c r="X28" i="126"/>
  <c r="X27" i="126"/>
  <c r="X24" i="126"/>
  <c r="X23" i="126"/>
  <c r="X22" i="126"/>
  <c r="X21" i="126"/>
  <c r="X18" i="126"/>
  <c r="X17" i="126"/>
  <c r="X16" i="126"/>
  <c r="X15" i="126"/>
  <c r="X14" i="126"/>
  <c r="X13" i="126"/>
  <c r="X10" i="126"/>
  <c r="X9" i="126"/>
  <c r="X40" i="120"/>
  <c r="X35" i="119"/>
  <c r="X28" i="119"/>
  <c r="X24" i="120"/>
  <c r="X23" i="119"/>
  <c r="X18" i="119"/>
  <c r="X15" i="120"/>
  <c r="X14" i="119"/>
  <c r="X10" i="120"/>
  <c r="W41" i="128"/>
  <c r="W40" i="128"/>
  <c r="W36" i="126"/>
  <c r="W34" i="125"/>
  <c r="W31" i="125"/>
  <c r="W28" i="125"/>
  <c r="W27" i="125"/>
  <c r="W24" i="125"/>
  <c r="W23" i="125"/>
  <c r="W22" i="125"/>
  <c r="W21" i="125"/>
  <c r="W18" i="125"/>
  <c r="W17" i="125"/>
  <c r="W16" i="125"/>
  <c r="W15" i="125"/>
  <c r="W14" i="125"/>
  <c r="W13" i="125"/>
  <c r="W10" i="125"/>
  <c r="W9" i="125"/>
  <c r="W41" i="120"/>
  <c r="W40" i="119"/>
  <c r="W38" i="120"/>
  <c r="W36" i="119"/>
  <c r="W31" i="120"/>
  <c r="E248" i="106"/>
  <c r="W248" i="120" s="1"/>
  <c r="W24" i="119"/>
  <c r="W21" i="120"/>
  <c r="W16" i="120"/>
  <c r="V41" i="127"/>
  <c r="V40" i="127"/>
  <c r="V36" i="125"/>
  <c r="V35" i="125"/>
  <c r="V31" i="128"/>
  <c r="V28" i="128"/>
  <c r="V27" i="128"/>
  <c r="V24" i="128"/>
  <c r="V23" i="128"/>
  <c r="V22" i="128"/>
  <c r="V21" i="128"/>
  <c r="V18" i="128"/>
  <c r="V17" i="128"/>
  <c r="V16" i="128"/>
  <c r="V15" i="128"/>
  <c r="V14" i="128"/>
  <c r="V13" i="128"/>
  <c r="V10" i="128"/>
  <c r="V9" i="128"/>
  <c r="V41" i="119"/>
  <c r="C37" i="105"/>
  <c r="C252" i="105" s="1"/>
  <c r="V38" i="119"/>
  <c r="V36" i="118"/>
  <c r="V21" i="119"/>
  <c r="V16" i="119"/>
  <c r="U230" i="127"/>
  <c r="U41" i="126"/>
  <c r="U40" i="126"/>
  <c r="U36" i="128"/>
  <c r="U31" i="127"/>
  <c r="U28" i="127"/>
  <c r="U27" i="127"/>
  <c r="U24" i="127"/>
  <c r="U23" i="127"/>
  <c r="U22" i="127"/>
  <c r="U21" i="127"/>
  <c r="U18" i="127"/>
  <c r="U17" i="127"/>
  <c r="U16" i="127"/>
  <c r="U15" i="127"/>
  <c r="U14" i="127"/>
  <c r="U13" i="127"/>
  <c r="U10" i="127"/>
  <c r="U9" i="127"/>
  <c r="U27" i="119"/>
  <c r="U22" i="119"/>
  <c r="U18" i="120"/>
  <c r="U17" i="119"/>
  <c r="U13" i="119"/>
  <c r="U9" i="120"/>
  <c r="T41" i="125"/>
  <c r="T38" i="127"/>
  <c r="T36" i="128"/>
  <c r="T36" i="127"/>
  <c r="T31" i="126"/>
  <c r="T28" i="126"/>
  <c r="T27" i="126"/>
  <c r="K25" i="103"/>
  <c r="K248" i="103" s="1"/>
  <c r="T248" i="126" s="1"/>
  <c r="T24" i="127"/>
  <c r="T24" i="126"/>
  <c r="T23" i="127"/>
  <c r="T23" i="126"/>
  <c r="T22" i="127"/>
  <c r="T22" i="126"/>
  <c r="T21" i="127"/>
  <c r="T21" i="126"/>
  <c r="T18" i="127"/>
  <c r="T18" i="126"/>
  <c r="T17" i="127"/>
  <c r="T17" i="126"/>
  <c r="T16" i="127"/>
  <c r="T16" i="126"/>
  <c r="T15" i="127"/>
  <c r="T15" i="126"/>
  <c r="T14" i="126"/>
  <c r="T13" i="127"/>
  <c r="T13" i="126"/>
  <c r="K11" i="103"/>
  <c r="K246" i="103" s="1"/>
  <c r="T10" i="127"/>
  <c r="T10" i="126"/>
  <c r="T9" i="127"/>
  <c r="T9" i="126"/>
  <c r="T40" i="120"/>
  <c r="T28" i="120"/>
  <c r="T28" i="119"/>
  <c r="T27" i="119"/>
  <c r="T24" i="120"/>
  <c r="T23" i="120"/>
  <c r="T23" i="119"/>
  <c r="T18" i="119"/>
  <c r="T17" i="119"/>
  <c r="T15" i="120"/>
  <c r="T14" i="119"/>
  <c r="T13" i="119"/>
  <c r="T10" i="120"/>
  <c r="S41" i="128"/>
  <c r="S41" i="125"/>
  <c r="S40" i="128"/>
  <c r="S40" i="125"/>
  <c r="S39" i="128"/>
  <c r="S36" i="126"/>
  <c r="S35" i="127"/>
  <c r="S34" i="125"/>
  <c r="S31" i="126"/>
  <c r="S31" i="125"/>
  <c r="S28" i="126"/>
  <c r="S28" i="125"/>
  <c r="S27" i="126"/>
  <c r="S27" i="125"/>
  <c r="S24" i="126"/>
  <c r="S24" i="125"/>
  <c r="S23" i="126"/>
  <c r="S23" i="125"/>
  <c r="S22" i="126"/>
  <c r="S22" i="125"/>
  <c r="S21" i="126"/>
  <c r="S21" i="125"/>
  <c r="S18" i="126"/>
  <c r="S18" i="125"/>
  <c r="S17" i="126"/>
  <c r="S17" i="125"/>
  <c r="S16" i="126"/>
  <c r="S16" i="125"/>
  <c r="S15" i="125"/>
  <c r="S14" i="126"/>
  <c r="S14" i="125"/>
  <c r="S13" i="126"/>
  <c r="S13" i="125"/>
  <c r="S10" i="125"/>
  <c r="S9" i="125"/>
  <c r="S41" i="120"/>
  <c r="S40" i="119"/>
  <c r="S36" i="120"/>
  <c r="S36" i="119"/>
  <c r="S35" i="119"/>
  <c r="S31" i="120"/>
  <c r="D249" i="102"/>
  <c r="S28" i="119"/>
  <c r="E248" i="102"/>
  <c r="S248" i="120" s="1"/>
  <c r="S24" i="120"/>
  <c r="S21" i="120"/>
  <c r="S18" i="119"/>
  <c r="S16" i="120"/>
  <c r="S15" i="120"/>
  <c r="S14" i="119"/>
  <c r="S12" i="120"/>
  <c r="S10" i="120"/>
  <c r="S10" i="119"/>
  <c r="S9" i="119"/>
  <c r="Q230" i="127"/>
  <c r="Q41" i="127"/>
  <c r="Q41" i="126"/>
  <c r="Q40" i="127"/>
  <c r="Q39" i="127"/>
  <c r="Q36" i="128"/>
  <c r="Q31" i="128"/>
  <c r="Q31" i="127"/>
  <c r="Q28" i="128"/>
  <c r="Q28" i="127"/>
  <c r="Q27" i="127"/>
  <c r="Q24" i="127"/>
  <c r="Q23" i="128"/>
  <c r="Q23" i="127"/>
  <c r="Q22" i="127"/>
  <c r="Q21" i="128"/>
  <c r="Q21" i="127"/>
  <c r="Q20" i="127"/>
  <c r="Q18" i="128"/>
  <c r="Q18" i="127"/>
  <c r="Q17" i="128"/>
  <c r="Q17" i="127"/>
  <c r="Q16" i="128"/>
  <c r="Q16" i="127"/>
  <c r="Q15" i="128"/>
  <c r="Q15" i="127"/>
  <c r="Q14" i="128"/>
  <c r="Q14" i="127"/>
  <c r="Q13" i="127"/>
  <c r="Q10" i="128"/>
  <c r="Q10" i="127"/>
  <c r="Q9" i="128"/>
  <c r="Q9" i="127"/>
  <c r="Q31" i="119"/>
  <c r="Q28" i="120"/>
  <c r="Q27" i="119"/>
  <c r="Q22" i="120"/>
  <c r="Q17" i="119"/>
  <c r="Q13" i="120"/>
  <c r="Q13" i="119"/>
  <c r="P41" i="126"/>
  <c r="P41" i="125"/>
  <c r="P40" i="126"/>
  <c r="P36" i="128"/>
  <c r="P36" i="127"/>
  <c r="P31" i="127"/>
  <c r="P31" i="126"/>
  <c r="P28" i="126"/>
  <c r="P27" i="127"/>
  <c r="P27" i="126"/>
  <c r="P24" i="127"/>
  <c r="P24" i="126"/>
  <c r="P23" i="126"/>
  <c r="P22" i="127"/>
  <c r="P22" i="126"/>
  <c r="P21" i="127"/>
  <c r="P21" i="126"/>
  <c r="P18" i="127"/>
  <c r="P18" i="126"/>
  <c r="P17" i="127"/>
  <c r="P17" i="126"/>
  <c r="P16" i="127"/>
  <c r="P16" i="126"/>
  <c r="P15" i="127"/>
  <c r="P15" i="126"/>
  <c r="P14" i="126"/>
  <c r="P13" i="127"/>
  <c r="P13" i="126"/>
  <c r="P10" i="127"/>
  <c r="P10" i="126"/>
  <c r="P9" i="127"/>
  <c r="P9" i="126"/>
  <c r="P40" i="120"/>
  <c r="P35" i="119"/>
  <c r="P28" i="120"/>
  <c r="P28" i="119"/>
  <c r="P24" i="120"/>
  <c r="P23" i="120"/>
  <c r="P23" i="119"/>
  <c r="P18" i="119"/>
  <c r="P17" i="119"/>
  <c r="P15" i="120"/>
  <c r="P14" i="119"/>
  <c r="P13" i="119"/>
  <c r="P10" i="120"/>
  <c r="P9" i="120"/>
  <c r="O41" i="128"/>
  <c r="O40" i="128"/>
  <c r="O39" i="128"/>
  <c r="O36" i="126"/>
  <c r="O35" i="127"/>
  <c r="O35" i="126"/>
  <c r="O31" i="125"/>
  <c r="O28" i="125"/>
  <c r="O27" i="126"/>
  <c r="O27" i="125"/>
  <c r="O24" i="126"/>
  <c r="O24" i="125"/>
  <c r="O23" i="126"/>
  <c r="O23" i="125"/>
  <c r="O22" i="126"/>
  <c r="O22" i="125"/>
  <c r="O21" i="126"/>
  <c r="O21" i="125"/>
  <c r="O18" i="126"/>
  <c r="O18" i="125"/>
  <c r="O17" i="125"/>
  <c r="O16" i="125"/>
  <c r="O15" i="125"/>
  <c r="O14" i="126"/>
  <c r="O14" i="125"/>
  <c r="O13" i="126"/>
  <c r="O13" i="125"/>
  <c r="O10" i="125"/>
  <c r="O9" i="126"/>
  <c r="O9" i="125"/>
  <c r="O41" i="120"/>
  <c r="O40" i="119"/>
  <c r="O36" i="120"/>
  <c r="O36" i="119"/>
  <c r="O35" i="119"/>
  <c r="O31" i="120"/>
  <c r="O28" i="119"/>
  <c r="E248" i="98"/>
  <c r="O248" i="120" s="1"/>
  <c r="O24" i="120"/>
  <c r="O21" i="120"/>
  <c r="O18" i="119"/>
  <c r="O16" i="120"/>
  <c r="O15" i="120"/>
  <c r="O10" i="120"/>
  <c r="O10" i="119"/>
  <c r="O9" i="119"/>
  <c r="N229" i="128"/>
  <c r="N41" i="127"/>
  <c r="N40" i="128"/>
  <c r="N40" i="127"/>
  <c r="N39" i="128"/>
  <c r="N36" i="126"/>
  <c r="N36" i="125"/>
  <c r="N35" i="126"/>
  <c r="N35" i="125"/>
  <c r="N31" i="128"/>
  <c r="N28" i="128"/>
  <c r="N28" i="125"/>
  <c r="N27" i="128"/>
  <c r="N27" i="125"/>
  <c r="N24" i="128"/>
  <c r="N24" i="125"/>
  <c r="N23" i="128"/>
  <c r="N23" i="125"/>
  <c r="N22" i="128"/>
  <c r="N22" i="125"/>
  <c r="N21" i="128"/>
  <c r="N18" i="128"/>
  <c r="N18" i="125"/>
  <c r="N17" i="128"/>
  <c r="N17" i="125"/>
  <c r="N16" i="128"/>
  <c r="N16" i="125"/>
  <c r="N15" i="128"/>
  <c r="N15" i="125"/>
  <c r="N14" i="128"/>
  <c r="N14" i="125"/>
  <c r="N13" i="128"/>
  <c r="N13" i="125"/>
  <c r="N10" i="128"/>
  <c r="N10" i="125"/>
  <c r="N9" i="128"/>
  <c r="N9" i="125"/>
  <c r="C42" i="97"/>
  <c r="O42" i="97" s="1"/>
  <c r="N41" i="119"/>
  <c r="N38" i="119"/>
  <c r="N36" i="119"/>
  <c r="N31" i="120"/>
  <c r="N27" i="120"/>
  <c r="N22" i="120"/>
  <c r="N21" i="120"/>
  <c r="N17" i="120"/>
  <c r="N16" i="120"/>
  <c r="N13" i="120"/>
  <c r="N10" i="119"/>
  <c r="M229" i="117"/>
  <c r="AJ229" i="117" s="1"/>
  <c r="M41" i="127"/>
  <c r="AJ41" i="127" s="1"/>
  <c r="M41" i="126"/>
  <c r="AJ41" i="126" s="1"/>
  <c r="M40" i="127"/>
  <c r="AJ40" i="127" s="1"/>
  <c r="M40" i="126"/>
  <c r="AJ40" i="126" s="1"/>
  <c r="M39" i="127"/>
  <c r="AJ39" i="127" s="1"/>
  <c r="M36" i="128"/>
  <c r="AJ36" i="128" s="1"/>
  <c r="M36" i="125"/>
  <c r="AJ36" i="125" s="1"/>
  <c r="M35" i="125"/>
  <c r="AJ35" i="125" s="1"/>
  <c r="M31" i="127"/>
  <c r="AJ31" i="127" s="1"/>
  <c r="M28" i="128"/>
  <c r="AJ28" i="128" s="1"/>
  <c r="M28" i="127"/>
  <c r="AJ28" i="127" s="1"/>
  <c r="M27" i="127"/>
  <c r="AJ27" i="127" s="1"/>
  <c r="M24" i="127"/>
  <c r="AJ24" i="127" s="1"/>
  <c r="M23" i="128"/>
  <c r="AJ23" i="128" s="1"/>
  <c r="M23" i="127"/>
  <c r="AJ23" i="127" s="1"/>
  <c r="M22" i="127"/>
  <c r="AJ22" i="127" s="1"/>
  <c r="M21" i="128"/>
  <c r="AJ21" i="128" s="1"/>
  <c r="M21" i="127"/>
  <c r="AJ21" i="127" s="1"/>
  <c r="M18" i="128"/>
  <c r="AJ18" i="128" s="1"/>
  <c r="M18" i="127"/>
  <c r="AJ18" i="127" s="1"/>
  <c r="M17" i="128"/>
  <c r="AJ17" i="128" s="1"/>
  <c r="M17" i="127"/>
  <c r="AJ17" i="127" s="1"/>
  <c r="M16" i="128"/>
  <c r="AJ16" i="128" s="1"/>
  <c r="M16" i="127"/>
  <c r="AJ16" i="127" s="1"/>
  <c r="M15" i="128"/>
  <c r="AJ15" i="128" s="1"/>
  <c r="M15" i="127"/>
  <c r="AJ15" i="127" s="1"/>
  <c r="M14" i="128"/>
  <c r="AJ14" i="128" s="1"/>
  <c r="M14" i="127"/>
  <c r="AJ14" i="127" s="1"/>
  <c r="M13" i="127"/>
  <c r="AJ13" i="127" s="1"/>
  <c r="M10" i="128"/>
  <c r="AJ10" i="128" s="1"/>
  <c r="M10" i="127"/>
  <c r="AJ10" i="127" s="1"/>
  <c r="M9" i="128"/>
  <c r="AJ9" i="128" s="1"/>
  <c r="M9" i="127"/>
  <c r="AJ9" i="127" s="1"/>
  <c r="M27" i="120"/>
  <c r="AJ27" i="120" s="1"/>
  <c r="M22" i="119"/>
  <c r="AJ22" i="119" s="1"/>
  <c r="M17" i="119"/>
  <c r="AJ17" i="119" s="1"/>
  <c r="M13" i="119"/>
  <c r="AJ13" i="119" s="1"/>
  <c r="L41" i="126"/>
  <c r="L41" i="125"/>
  <c r="L36" i="128"/>
  <c r="L31" i="126"/>
  <c r="L28" i="126"/>
  <c r="L27" i="126"/>
  <c r="K25" i="95"/>
  <c r="K247" i="95" s="1"/>
  <c r="L248" i="126" s="1"/>
  <c r="L24" i="126"/>
  <c r="L23" i="126"/>
  <c r="L22" i="126"/>
  <c r="L21" i="126"/>
  <c r="L18" i="126"/>
  <c r="L17" i="126"/>
  <c r="L16" i="126"/>
  <c r="L15" i="126"/>
  <c r="L14" i="126"/>
  <c r="L13" i="126"/>
  <c r="L10" i="126"/>
  <c r="L9" i="126"/>
  <c r="L40" i="120"/>
  <c r="L39" i="119"/>
  <c r="L28" i="120"/>
  <c r="L28" i="119"/>
  <c r="L24" i="120"/>
  <c r="L23" i="119"/>
  <c r="L22" i="119"/>
  <c r="L18" i="120"/>
  <c r="L18" i="119"/>
  <c r="L17" i="119"/>
  <c r="L15" i="120"/>
  <c r="L14" i="120"/>
  <c r="L14" i="119"/>
  <c r="L13" i="119"/>
  <c r="L10" i="120"/>
  <c r="L9" i="120"/>
  <c r="K41" i="128"/>
  <c r="K41" i="125"/>
  <c r="K40" i="128"/>
  <c r="K40" i="125"/>
  <c r="K39" i="128"/>
  <c r="K36" i="126"/>
  <c r="K35" i="126"/>
  <c r="K31" i="126"/>
  <c r="K31" i="125"/>
  <c r="K28" i="126"/>
  <c r="K28" i="125"/>
  <c r="K27" i="126"/>
  <c r="K27" i="125"/>
  <c r="J25" i="94"/>
  <c r="K24" i="126"/>
  <c r="K24" i="125"/>
  <c r="K23" i="126"/>
  <c r="K23" i="125"/>
  <c r="K22" i="125"/>
  <c r="K21" i="126"/>
  <c r="K21" i="125"/>
  <c r="K18" i="126"/>
  <c r="K18" i="125"/>
  <c r="K17" i="126"/>
  <c r="K17" i="125"/>
  <c r="K16" i="126"/>
  <c r="K16" i="125"/>
  <c r="K15" i="126"/>
  <c r="K15" i="125"/>
  <c r="K14" i="126"/>
  <c r="K14" i="125"/>
  <c r="K13" i="126"/>
  <c r="K13" i="125"/>
  <c r="J11" i="94"/>
  <c r="J245" i="94" s="1"/>
  <c r="K246" i="125" s="1"/>
  <c r="K10" i="125"/>
  <c r="K9" i="126"/>
  <c r="K9" i="125"/>
  <c r="K40" i="119"/>
  <c r="K36" i="119"/>
  <c r="K31" i="120"/>
  <c r="K26" i="120"/>
  <c r="K23" i="119"/>
  <c r="K21" i="120"/>
  <c r="K18" i="119"/>
  <c r="K16" i="120"/>
  <c r="K15" i="120"/>
  <c r="K15" i="119"/>
  <c r="K9" i="119"/>
  <c r="M226" i="93"/>
  <c r="J39" i="128"/>
  <c r="J36" i="126"/>
  <c r="J36" i="125"/>
  <c r="J35" i="126"/>
  <c r="J35" i="125"/>
  <c r="J31" i="128"/>
  <c r="J28" i="128"/>
  <c r="J27" i="128"/>
  <c r="J27" i="125"/>
  <c r="J24" i="128"/>
  <c r="J24" i="125"/>
  <c r="J23" i="128"/>
  <c r="J23" i="125"/>
  <c r="J22" i="128"/>
  <c r="J22" i="125"/>
  <c r="J21" i="128"/>
  <c r="J18" i="128"/>
  <c r="J18" i="125"/>
  <c r="J17" i="128"/>
  <c r="J17" i="125"/>
  <c r="J16" i="128"/>
  <c r="J16" i="125"/>
  <c r="J15" i="128"/>
  <c r="J14" i="128"/>
  <c r="J13" i="128"/>
  <c r="J10" i="128"/>
  <c r="J9" i="128"/>
  <c r="C42" i="93"/>
  <c r="O42" i="93" s="1"/>
  <c r="J41" i="119"/>
  <c r="J40" i="119"/>
  <c r="J36" i="119"/>
  <c r="J31" i="120"/>
  <c r="J31" i="119"/>
  <c r="J24" i="119"/>
  <c r="J24" i="118"/>
  <c r="J21" i="120"/>
  <c r="J17" i="120"/>
  <c r="J15" i="119"/>
  <c r="J15" i="118"/>
  <c r="J13" i="120"/>
  <c r="I41" i="126"/>
  <c r="I40" i="126"/>
  <c r="I36" i="128"/>
  <c r="M33" i="92"/>
  <c r="I17" i="119"/>
  <c r="K293" i="91"/>
  <c r="H294" i="126" s="1"/>
  <c r="H41" i="125"/>
  <c r="H31" i="126"/>
  <c r="H30" i="126"/>
  <c r="H28" i="126"/>
  <c r="H27" i="126"/>
  <c r="H24" i="126"/>
  <c r="H23" i="126"/>
  <c r="H22" i="126"/>
  <c r="H21" i="126"/>
  <c r="K19" i="91"/>
  <c r="K246" i="91" s="1"/>
  <c r="H18" i="126"/>
  <c r="H17" i="126"/>
  <c r="H16" i="126"/>
  <c r="H15" i="126"/>
  <c r="H14" i="126"/>
  <c r="H13" i="126"/>
  <c r="K11" i="91"/>
  <c r="K245" i="91" s="1"/>
  <c r="H10" i="126"/>
  <c r="H9" i="126"/>
  <c r="H40" i="120"/>
  <c r="H28" i="119"/>
  <c r="H23" i="119"/>
  <c r="H18" i="119"/>
  <c r="G41" i="128"/>
  <c r="G40" i="128"/>
  <c r="G36" i="126"/>
  <c r="G31" i="125"/>
  <c r="G28" i="125"/>
  <c r="G27" i="125"/>
  <c r="G24" i="125"/>
  <c r="G23" i="125"/>
  <c r="G22" i="125"/>
  <c r="G21" i="125"/>
  <c r="G18" i="125"/>
  <c r="G17" i="125"/>
  <c r="G16" i="125"/>
  <c r="G15" i="125"/>
  <c r="G14" i="125"/>
  <c r="G13" i="125"/>
  <c r="G10" i="125"/>
  <c r="G9" i="125"/>
  <c r="G40" i="119"/>
  <c r="G36" i="119"/>
  <c r="G31" i="120"/>
  <c r="G21" i="120"/>
  <c r="G16" i="120"/>
  <c r="G12" i="120"/>
  <c r="G10" i="119"/>
  <c r="F36" i="125"/>
  <c r="F35" i="125"/>
  <c r="F31" i="128"/>
  <c r="F28" i="128"/>
  <c r="F27" i="128"/>
  <c r="F24" i="128"/>
  <c r="F23" i="128"/>
  <c r="F22" i="128"/>
  <c r="F21" i="128"/>
  <c r="F18" i="128"/>
  <c r="F17" i="128"/>
  <c r="F16" i="128"/>
  <c r="F15" i="128"/>
  <c r="F14" i="128"/>
  <c r="F13" i="128"/>
  <c r="F10" i="128"/>
  <c r="F9" i="128"/>
  <c r="F41" i="119"/>
  <c r="F27" i="120"/>
  <c r="F22" i="120"/>
  <c r="F13" i="120"/>
  <c r="L292" i="88"/>
  <c r="E293" i="127" s="1"/>
  <c r="E41" i="126"/>
  <c r="E36" i="128"/>
  <c r="D41" i="125"/>
  <c r="D31" i="126"/>
  <c r="D28" i="126"/>
  <c r="D27" i="126"/>
  <c r="D24" i="126"/>
  <c r="D23" i="126"/>
  <c r="D21" i="126"/>
  <c r="D20" i="126"/>
  <c r="D18" i="126"/>
  <c r="D17" i="126"/>
  <c r="D16" i="126"/>
  <c r="D15" i="126"/>
  <c r="D14" i="126"/>
  <c r="D13" i="126"/>
  <c r="D10" i="126"/>
  <c r="D9" i="126"/>
  <c r="D40" i="120"/>
  <c r="D23" i="119"/>
  <c r="D18" i="119"/>
  <c r="AD237" i="118"/>
  <c r="AD236" i="120"/>
  <c r="AD235" i="118"/>
  <c r="AD234" i="118"/>
  <c r="AD233" i="118"/>
  <c r="AE237" i="118"/>
  <c r="AE236" i="120"/>
  <c r="AE235" i="118"/>
  <c r="AE233" i="118"/>
  <c r="AC235" i="118"/>
  <c r="AB237" i="118"/>
  <c r="AB233" i="118"/>
  <c r="AA237" i="118"/>
  <c r="AA236" i="120"/>
  <c r="AA233" i="118"/>
  <c r="Z236" i="120"/>
  <c r="Z235" i="118"/>
  <c r="Y235" i="118"/>
  <c r="Y234" i="118"/>
  <c r="X237" i="118"/>
  <c r="X233" i="118"/>
  <c r="W237" i="118"/>
  <c r="W236" i="120"/>
  <c r="W233" i="118"/>
  <c r="V236" i="120"/>
  <c r="V235" i="118"/>
  <c r="U236" i="120"/>
  <c r="U235" i="118"/>
  <c r="T237" i="118"/>
  <c r="T234" i="118"/>
  <c r="T233" i="118"/>
  <c r="T232" i="118" s="1"/>
  <c r="S237" i="118"/>
  <c r="S236" i="120"/>
  <c r="S233" i="118"/>
  <c r="Q235" i="118"/>
  <c r="P237" i="118"/>
  <c r="P233" i="118"/>
  <c r="O237" i="118"/>
  <c r="O236" i="120"/>
  <c r="O233" i="118"/>
  <c r="N236" i="120"/>
  <c r="N235" i="118"/>
  <c r="M235" i="118"/>
  <c r="AJ235" i="118" s="1"/>
  <c r="L237" i="118"/>
  <c r="L233" i="118"/>
  <c r="K237" i="118"/>
  <c r="K236" i="120"/>
  <c r="K233" i="118"/>
  <c r="J236" i="120"/>
  <c r="J235" i="118"/>
  <c r="I235" i="118"/>
  <c r="H237" i="118"/>
  <c r="H233" i="118"/>
  <c r="G237" i="118"/>
  <c r="G236" i="120"/>
  <c r="G233" i="118"/>
  <c r="F236" i="120"/>
  <c r="F235" i="118"/>
  <c r="E235" i="118"/>
  <c r="D237" i="118"/>
  <c r="D233" i="118"/>
  <c r="C236" i="120"/>
  <c r="C237" i="118"/>
  <c r="C233" i="118"/>
  <c r="C231" i="87"/>
  <c r="C295" i="87" s="1"/>
  <c r="O295" i="87" s="1"/>
  <c r="D234" i="118"/>
  <c r="C231" i="91"/>
  <c r="H234" i="118"/>
  <c r="C232" i="99"/>
  <c r="C296" i="99" s="1"/>
  <c r="O296" i="99" s="1"/>
  <c r="P234" i="118"/>
  <c r="C232" i="107"/>
  <c r="X234" i="118"/>
  <c r="C232" i="111"/>
  <c r="C296" i="111" s="1"/>
  <c r="O296" i="111" s="1"/>
  <c r="AB234" i="118"/>
  <c r="C231" i="95"/>
  <c r="L234" i="118"/>
  <c r="C232" i="103"/>
  <c r="C296" i="103" s="1"/>
  <c r="C231" i="90"/>
  <c r="C231" i="94"/>
  <c r="C232" i="98"/>
  <c r="C232" i="102"/>
  <c r="C296" i="102" s="1"/>
  <c r="O296" i="102" s="1"/>
  <c r="C232" i="106"/>
  <c r="C232" i="110"/>
  <c r="C296" i="110" s="1"/>
  <c r="O296" i="110" s="1"/>
  <c r="E234" i="118"/>
  <c r="I234" i="118"/>
  <c r="M234" i="118"/>
  <c r="AJ234" i="118" s="1"/>
  <c r="Q234" i="118"/>
  <c r="U234" i="118"/>
  <c r="AC234" i="118"/>
  <c r="C232" i="114"/>
  <c r="AE223" i="127"/>
  <c r="AE223" i="125"/>
  <c r="AE223" i="120"/>
  <c r="AE223" i="119"/>
  <c r="AE216" i="126"/>
  <c r="AE216" i="125"/>
  <c r="AE216" i="120"/>
  <c r="AE207" i="127"/>
  <c r="AE207" i="126"/>
  <c r="AE207" i="125"/>
  <c r="AE207" i="119"/>
  <c r="AE207" i="118"/>
  <c r="AE206" i="118"/>
  <c r="AE205" i="127"/>
  <c r="AE205" i="126"/>
  <c r="AE205" i="125"/>
  <c r="AE205" i="120"/>
  <c r="AE205" i="118"/>
  <c r="AE204" i="127"/>
  <c r="AE204" i="126"/>
  <c r="AE204" i="125"/>
  <c r="AE204" i="120"/>
  <c r="AE204" i="119"/>
  <c r="AE204" i="118"/>
  <c r="AE203" i="127"/>
  <c r="AE203" i="126"/>
  <c r="AE203" i="125"/>
  <c r="AE203" i="120"/>
  <c r="AE203" i="118"/>
  <c r="AE202" i="127"/>
  <c r="AE202" i="126"/>
  <c r="AE202" i="125"/>
  <c r="AE202" i="120"/>
  <c r="AE202" i="119"/>
  <c r="AE202" i="118"/>
  <c r="AE201" i="127"/>
  <c r="AE201" i="126"/>
  <c r="AE201" i="125"/>
  <c r="AE201" i="120"/>
  <c r="AE201" i="118"/>
  <c r="AE199" i="127"/>
  <c r="AE199" i="126"/>
  <c r="AE199" i="125"/>
  <c r="AE199" i="120"/>
  <c r="AE199" i="119"/>
  <c r="AE199" i="118"/>
  <c r="AE197" i="127"/>
  <c r="AE197" i="126"/>
  <c r="AE197" i="125"/>
  <c r="AE197" i="120"/>
  <c r="AE197" i="118"/>
  <c r="AE196" i="127"/>
  <c r="AE196" i="126"/>
  <c r="AE196" i="125"/>
  <c r="AE196" i="120"/>
  <c r="AE196" i="119"/>
  <c r="AE196" i="118"/>
  <c r="AE195" i="127"/>
  <c r="AE195" i="126"/>
  <c r="AE195" i="125"/>
  <c r="AE195" i="120"/>
  <c r="AE195" i="119"/>
  <c r="AE195" i="118"/>
  <c r="AE194" i="127"/>
  <c r="AE194" i="126"/>
  <c r="AE194" i="120"/>
  <c r="AE194" i="119"/>
  <c r="AE194" i="118"/>
  <c r="AE193" i="126"/>
  <c r="AE193" i="125"/>
  <c r="AE193" i="120"/>
  <c r="AE193" i="118"/>
  <c r="AE191" i="127"/>
  <c r="AE191" i="126"/>
  <c r="AE191" i="125"/>
  <c r="AE191" i="120"/>
  <c r="AE191" i="119"/>
  <c r="AE191" i="118"/>
  <c r="AE189" i="127"/>
  <c r="AE189" i="126"/>
  <c r="AE189" i="125"/>
  <c r="AE189" i="120"/>
  <c r="AE189" i="118"/>
  <c r="AE188" i="127"/>
  <c r="AE188" i="126"/>
  <c r="AE188" i="125"/>
  <c r="AE188" i="120"/>
  <c r="AE188" i="119"/>
  <c r="AE188" i="118"/>
  <c r="AE187" i="127"/>
  <c r="AE187" i="126"/>
  <c r="AE187" i="125"/>
  <c r="AE187" i="120"/>
  <c r="AE187" i="118"/>
  <c r="AE186" i="127"/>
  <c r="AE186" i="126"/>
  <c r="AE186" i="125"/>
  <c r="AE186" i="120"/>
  <c r="AE186" i="119"/>
  <c r="AE186" i="118"/>
  <c r="AE185" i="127"/>
  <c r="AE185" i="126"/>
  <c r="AE185" i="125"/>
  <c r="AE185" i="120"/>
  <c r="AE185" i="118"/>
  <c r="AE183" i="127"/>
  <c r="AE183" i="126"/>
  <c r="AE183" i="125"/>
  <c r="AE183" i="120"/>
  <c r="AE183" i="119"/>
  <c r="AE183" i="118"/>
  <c r="AE181" i="127"/>
  <c r="AE181" i="126"/>
  <c r="AE181" i="125"/>
  <c r="AE181" i="120"/>
  <c r="AE181" i="118"/>
  <c r="AE180" i="127"/>
  <c r="AE180" i="126"/>
  <c r="AE180" i="125"/>
  <c r="AE180" i="120"/>
  <c r="AE180" i="119"/>
  <c r="AE180" i="118"/>
  <c r="AE179" i="127"/>
  <c r="AE179" i="126"/>
  <c r="AE179" i="125"/>
  <c r="AE179" i="120"/>
  <c r="AE179" i="119"/>
  <c r="AE179" i="118"/>
  <c r="AE178" i="127"/>
  <c r="AE178" i="126"/>
  <c r="AE178" i="120"/>
  <c r="AE178" i="119"/>
  <c r="AE178" i="118"/>
  <c r="AE177" i="126"/>
  <c r="AE177" i="125"/>
  <c r="AE177" i="120"/>
  <c r="D176" i="114"/>
  <c r="D174" i="114" s="1"/>
  <c r="D277" i="114" s="1"/>
  <c r="AE277" i="119" s="1"/>
  <c r="AE177" i="118"/>
  <c r="AE175" i="127"/>
  <c r="AE175" i="126"/>
  <c r="AE175" i="125"/>
  <c r="AE175" i="120"/>
  <c r="AE175" i="119"/>
  <c r="AE175" i="118"/>
  <c r="AE173" i="127"/>
  <c r="AE173" i="126"/>
  <c r="AE173" i="125"/>
  <c r="AE173" i="120"/>
  <c r="AE173" i="118"/>
  <c r="AE172" i="127"/>
  <c r="AE172" i="126"/>
  <c r="AE172" i="125"/>
  <c r="AE172" i="120"/>
  <c r="AE172" i="119"/>
  <c r="AE172" i="118"/>
  <c r="AE171" i="127"/>
  <c r="AE171" i="126"/>
  <c r="AE171" i="125"/>
  <c r="AE171" i="120"/>
  <c r="AE171" i="118"/>
  <c r="AE170" i="127"/>
  <c r="AE170" i="126"/>
  <c r="AE170" i="125"/>
  <c r="AE170" i="120"/>
  <c r="AE170" i="119"/>
  <c r="AE170" i="118"/>
  <c r="AE169" i="126"/>
  <c r="AE169" i="125"/>
  <c r="AE169" i="120"/>
  <c r="AE169" i="118"/>
  <c r="AE167" i="127"/>
  <c r="AE167" i="126"/>
  <c r="AE167" i="125"/>
  <c r="AE167" i="120"/>
  <c r="AE167" i="119"/>
  <c r="AE167" i="118"/>
  <c r="AE165" i="127"/>
  <c r="AE165" i="126"/>
  <c r="AE165" i="125"/>
  <c r="AE165" i="120"/>
  <c r="AE165" i="118"/>
  <c r="AE164" i="127"/>
  <c r="AE164" i="126"/>
  <c r="AE164" i="125"/>
  <c r="AE164" i="120"/>
  <c r="AE164" i="119"/>
  <c r="AE164" i="118"/>
  <c r="AE163" i="127"/>
  <c r="AE163" i="126"/>
  <c r="AE163" i="125"/>
  <c r="AE163" i="120"/>
  <c r="AE163" i="119"/>
  <c r="AE163" i="118"/>
  <c r="AE162" i="127"/>
  <c r="AE162" i="126"/>
  <c r="AE162" i="120"/>
  <c r="AE162" i="119"/>
  <c r="AE162" i="118"/>
  <c r="AE161" i="126"/>
  <c r="AE161" i="125"/>
  <c r="AE161" i="120"/>
  <c r="AE160" i="120" s="1"/>
  <c r="AE161" i="118"/>
  <c r="AE159" i="127"/>
  <c r="AE159" i="126"/>
  <c r="AE159" i="125"/>
  <c r="AE159" i="120"/>
  <c r="AE159" i="119"/>
  <c r="AE159" i="118"/>
  <c r="AE149" i="127"/>
  <c r="AE148" i="126"/>
  <c r="AE148" i="125"/>
  <c r="AE148" i="120"/>
  <c r="AE147" i="127"/>
  <c r="AE147" i="126"/>
  <c r="AE147" i="125"/>
  <c r="AE147" i="119"/>
  <c r="AE94" i="124"/>
  <c r="AE93" i="124"/>
  <c r="AE86" i="124"/>
  <c r="AE85" i="124"/>
  <c r="AE84" i="124"/>
  <c r="AE83" i="124"/>
  <c r="AE81" i="124"/>
  <c r="AE80" i="124"/>
  <c r="AE77" i="124"/>
  <c r="AE71" i="124"/>
  <c r="AE64" i="124" s="1"/>
  <c r="AD223" i="127"/>
  <c r="AD223" i="126"/>
  <c r="AD223" i="120"/>
  <c r="AD223" i="119"/>
  <c r="AD216" i="127"/>
  <c r="AD216" i="125"/>
  <c r="AD216" i="120"/>
  <c r="AD216" i="119"/>
  <c r="AD207" i="126"/>
  <c r="AD207" i="125"/>
  <c r="AD207" i="120"/>
  <c r="AD207" i="119"/>
  <c r="AD207" i="118"/>
  <c r="AD206" i="118"/>
  <c r="AD205" i="127"/>
  <c r="AD205" i="126"/>
  <c r="AD205" i="125"/>
  <c r="AD205" i="120"/>
  <c r="AD205" i="119"/>
  <c r="AD204" i="127"/>
  <c r="AD204" i="126"/>
  <c r="AD204" i="125"/>
  <c r="AD204" i="120"/>
  <c r="AD204" i="119"/>
  <c r="AD204" i="118"/>
  <c r="AD203" i="127"/>
  <c r="AD203" i="126"/>
  <c r="AD203" i="125"/>
  <c r="AD203" i="120"/>
  <c r="AD203" i="119"/>
  <c r="AD203" i="118"/>
  <c r="AD202" i="127"/>
  <c r="AD202" i="126"/>
  <c r="AD202" i="119"/>
  <c r="AD202" i="118"/>
  <c r="AD201" i="125"/>
  <c r="AD201" i="120"/>
  <c r="AD201" i="118"/>
  <c r="AD199" i="127"/>
  <c r="AD199" i="126"/>
  <c r="AD199" i="125"/>
  <c r="AD199" i="119"/>
  <c r="AD199" i="118"/>
  <c r="AD197" i="127"/>
  <c r="AD197" i="126"/>
  <c r="AD197" i="125"/>
  <c r="AD197" i="120"/>
  <c r="AD197" i="119"/>
  <c r="AD197" i="118"/>
  <c r="AD196" i="127"/>
  <c r="AD196" i="126"/>
  <c r="AD196" i="125"/>
  <c r="AD196" i="120"/>
  <c r="AD196" i="119"/>
  <c r="AD196" i="118"/>
  <c r="AD195" i="127"/>
  <c r="AD195" i="126"/>
  <c r="AD195" i="125"/>
  <c r="AD195" i="120"/>
  <c r="AD195" i="119"/>
  <c r="AD195" i="118"/>
  <c r="AD194" i="127"/>
  <c r="AD194" i="126"/>
  <c r="AD194" i="125"/>
  <c r="AD194" i="119"/>
  <c r="AD194" i="118"/>
  <c r="AD193" i="126"/>
  <c r="AD193" i="125"/>
  <c r="AD193" i="120"/>
  <c r="AD193" i="119"/>
  <c r="AD191" i="127"/>
  <c r="AD191" i="126"/>
  <c r="AD191" i="125"/>
  <c r="AD191" i="119"/>
  <c r="AD191" i="118"/>
  <c r="AD189" i="127"/>
  <c r="AD189" i="126"/>
  <c r="AD189" i="125"/>
  <c r="AD189" i="120"/>
  <c r="AD189" i="119"/>
  <c r="AD189" i="118"/>
  <c r="AD188" i="127"/>
  <c r="AD188" i="126"/>
  <c r="AD188" i="125"/>
  <c r="AD188" i="119"/>
  <c r="AD188" i="118"/>
  <c r="AD187" i="127"/>
  <c r="AD187" i="126"/>
  <c r="AD187" i="125"/>
  <c r="AD187" i="120"/>
  <c r="AD187" i="119"/>
  <c r="AD187" i="118"/>
  <c r="AD186" i="127"/>
  <c r="AD186" i="126"/>
  <c r="AD186" i="120"/>
  <c r="AD186" i="119"/>
  <c r="AD186" i="118"/>
  <c r="AD185" i="127"/>
  <c r="AD185" i="125"/>
  <c r="AD185" i="120"/>
  <c r="AD185" i="119"/>
  <c r="AD183" i="127"/>
  <c r="AD183" i="126"/>
  <c r="AD183" i="119"/>
  <c r="AD183" i="118"/>
  <c r="AD181" i="127"/>
  <c r="AD181" i="126"/>
  <c r="AD181" i="125"/>
  <c r="AD181" i="120"/>
  <c r="AD181" i="119"/>
  <c r="AD181" i="118"/>
  <c r="AD180" i="127"/>
  <c r="AD180" i="126"/>
  <c r="AD180" i="125"/>
  <c r="AD180" i="120"/>
  <c r="AD180" i="119"/>
  <c r="AD180" i="118"/>
  <c r="AD179" i="127"/>
  <c r="AD179" i="126"/>
  <c r="AD179" i="125"/>
  <c r="AD179" i="120"/>
  <c r="AD179" i="119"/>
  <c r="AD178" i="127"/>
  <c r="AD178" i="126"/>
  <c r="AD178" i="119"/>
  <c r="AD178" i="118"/>
  <c r="AD177" i="127"/>
  <c r="AD177" i="125"/>
  <c r="AD177" i="120"/>
  <c r="AD177" i="119"/>
  <c r="AD177" i="118"/>
  <c r="AD175" i="127"/>
  <c r="AD175" i="126"/>
  <c r="AD175" i="125"/>
  <c r="AD175" i="120"/>
  <c r="AD175" i="119"/>
  <c r="AD175" i="118"/>
  <c r="AD173" i="127"/>
  <c r="AD173" i="126"/>
  <c r="AD173" i="125"/>
  <c r="AD173" i="120"/>
  <c r="AD173" i="119"/>
  <c r="AD173" i="118"/>
  <c r="AD172" i="127"/>
  <c r="AD172" i="126"/>
  <c r="AD172" i="125"/>
  <c r="AD172" i="119"/>
  <c r="AD172" i="118"/>
  <c r="AD171" i="127"/>
  <c r="AD171" i="126"/>
  <c r="AD171" i="125"/>
  <c r="AD171" i="120"/>
  <c r="AD171" i="119"/>
  <c r="AD171" i="118"/>
  <c r="AD170" i="127"/>
  <c r="AD170" i="126"/>
  <c r="AD170" i="119"/>
  <c r="AD170" i="118"/>
  <c r="AD169" i="127"/>
  <c r="AD169" i="126"/>
  <c r="AD169" i="125"/>
  <c r="AD169" i="120"/>
  <c r="AD169" i="118"/>
  <c r="AD167" i="127"/>
  <c r="AD167" i="126"/>
  <c r="AD167" i="125"/>
  <c r="AD167" i="119"/>
  <c r="AD167" i="118"/>
  <c r="AD165" i="127"/>
  <c r="AD165" i="126"/>
  <c r="AD165" i="125"/>
  <c r="AD165" i="120"/>
  <c r="AD165" i="119"/>
  <c r="AD165" i="118"/>
  <c r="AD164" i="127"/>
  <c r="AD164" i="126"/>
  <c r="AD164" i="125"/>
  <c r="AD164" i="119"/>
  <c r="AD164" i="118"/>
  <c r="AD163" i="127"/>
  <c r="AD163" i="126"/>
  <c r="AD163" i="125"/>
  <c r="AD163" i="120"/>
  <c r="AD163" i="119"/>
  <c r="AD162" i="127"/>
  <c r="AD162" i="126"/>
  <c r="AD162" i="120"/>
  <c r="AD162" i="119"/>
  <c r="AD162" i="118"/>
  <c r="AD161" i="125"/>
  <c r="AD161" i="120"/>
  <c r="AD159" i="127"/>
  <c r="AD159" i="126"/>
  <c r="AD159" i="125"/>
  <c r="AD159" i="119"/>
  <c r="AD159" i="118"/>
  <c r="AD149" i="127"/>
  <c r="AD148" i="127"/>
  <c r="AD148" i="126"/>
  <c r="AD148" i="125"/>
  <c r="AD148" i="120"/>
  <c r="AD148" i="119"/>
  <c r="AD147" i="127"/>
  <c r="AD147" i="126"/>
  <c r="AD147" i="125"/>
  <c r="AD147" i="120"/>
  <c r="AD147" i="119"/>
  <c r="AD94" i="124"/>
  <c r="AD93" i="124"/>
  <c r="AD88" i="124"/>
  <c r="AD87" i="124"/>
  <c r="AD86" i="124"/>
  <c r="AD85" i="124"/>
  <c r="AD84" i="124"/>
  <c r="AD83" i="124"/>
  <c r="AD81" i="124"/>
  <c r="AD80" i="124"/>
  <c r="AD79" i="124"/>
  <c r="AD78" i="124"/>
  <c r="AD77" i="124"/>
  <c r="I53" i="113"/>
  <c r="AC223" i="127"/>
  <c r="AC223" i="126"/>
  <c r="AC223" i="125"/>
  <c r="AC223" i="119"/>
  <c r="AC216" i="127"/>
  <c r="AC216" i="126"/>
  <c r="AC216" i="120"/>
  <c r="AC207" i="127"/>
  <c r="AC207" i="126"/>
  <c r="AC207" i="125"/>
  <c r="AC207" i="120"/>
  <c r="AC207" i="119"/>
  <c r="AC206" i="118"/>
  <c r="AC205" i="127"/>
  <c r="AC205" i="126"/>
  <c r="AC205" i="125"/>
  <c r="AC205" i="120"/>
  <c r="AC205" i="119"/>
  <c r="AC205" i="118"/>
  <c r="AC204" i="127"/>
  <c r="AC204" i="126"/>
  <c r="AC204" i="125"/>
  <c r="AC204" i="120"/>
  <c r="AC204" i="118"/>
  <c r="AC203" i="127"/>
  <c r="AC203" i="126"/>
  <c r="AC203" i="125"/>
  <c r="AC203" i="120"/>
  <c r="AC203" i="119"/>
  <c r="AC203" i="118"/>
  <c r="AC202" i="127"/>
  <c r="AC202" i="126"/>
  <c r="AC202" i="125"/>
  <c r="AC202" i="120"/>
  <c r="AC202" i="119"/>
  <c r="AC202" i="118"/>
  <c r="AC201" i="127"/>
  <c r="AC201" i="126"/>
  <c r="AC201" i="120"/>
  <c r="AC201" i="119"/>
  <c r="AC201" i="118"/>
  <c r="AC199" i="127"/>
  <c r="AC199" i="126"/>
  <c r="AC199" i="125"/>
  <c r="AC199" i="120"/>
  <c r="AC199" i="119"/>
  <c r="AC199" i="118"/>
  <c r="AC197" i="127"/>
  <c r="AC197" i="126"/>
  <c r="AC197" i="125"/>
  <c r="AC197" i="120"/>
  <c r="AC197" i="119"/>
  <c r="AC197" i="118"/>
  <c r="AC196" i="127"/>
  <c r="AC196" i="126"/>
  <c r="AC196" i="125"/>
  <c r="AC196" i="120"/>
  <c r="AC196" i="119"/>
  <c r="AC196" i="118"/>
  <c r="AC195" i="127"/>
  <c r="AC195" i="126"/>
  <c r="AC195" i="125"/>
  <c r="AC195" i="120"/>
  <c r="AC195" i="119"/>
  <c r="AC195" i="118"/>
  <c r="AC194" i="126"/>
  <c r="AC194" i="125"/>
  <c r="AC194" i="120"/>
  <c r="AC194" i="119"/>
  <c r="AC194" i="118"/>
  <c r="AC193" i="127"/>
  <c r="AC193" i="126"/>
  <c r="AC193" i="125"/>
  <c r="AC193" i="120"/>
  <c r="AC193" i="119"/>
  <c r="AC193" i="118"/>
  <c r="AC191" i="127"/>
  <c r="AC191" i="126"/>
  <c r="AC191" i="125"/>
  <c r="AC191" i="120"/>
  <c r="AC191" i="118"/>
  <c r="AC189" i="127"/>
  <c r="AC189" i="126"/>
  <c r="AC189" i="125"/>
  <c r="AC189" i="120"/>
  <c r="AC189" i="119"/>
  <c r="AC189" i="118"/>
  <c r="AC188" i="127"/>
  <c r="AC188" i="126"/>
  <c r="AC188" i="125"/>
  <c r="AC188" i="120"/>
  <c r="AC188" i="118"/>
  <c r="AC187" i="127"/>
  <c r="AC187" i="126"/>
  <c r="AC187" i="125"/>
  <c r="AC187" i="120"/>
  <c r="AC187" i="119"/>
  <c r="AC187" i="118"/>
  <c r="AC186" i="127"/>
  <c r="AC186" i="126"/>
  <c r="AC186" i="125"/>
  <c r="AC186" i="120"/>
  <c r="AC186" i="119"/>
  <c r="AC186" i="118"/>
  <c r="AC185" i="127"/>
  <c r="AC185" i="126"/>
  <c r="AC185" i="125"/>
  <c r="AC185" i="120"/>
  <c r="AC185" i="119"/>
  <c r="AC185" i="118"/>
  <c r="AC183" i="127"/>
  <c r="AC183" i="126"/>
  <c r="AC183" i="125"/>
  <c r="AC183" i="120"/>
  <c r="AC183" i="119"/>
  <c r="AC183" i="118"/>
  <c r="AC181" i="127"/>
  <c r="AC181" i="126"/>
  <c r="AC181" i="125"/>
  <c r="AC181" i="120"/>
  <c r="AC181" i="119"/>
  <c r="AC181" i="118"/>
  <c r="AC180" i="127"/>
  <c r="AC180" i="126"/>
  <c r="AC180" i="125"/>
  <c r="AC180" i="120"/>
  <c r="AC180" i="118"/>
  <c r="AC179" i="127"/>
  <c r="AC179" i="126"/>
  <c r="AC179" i="125"/>
  <c r="AC179" i="120"/>
  <c r="AC179" i="119"/>
  <c r="AC179" i="118"/>
  <c r="AC178" i="127"/>
  <c r="AC178" i="126"/>
  <c r="AC178" i="125"/>
  <c r="AC178" i="120"/>
  <c r="AC178" i="119"/>
  <c r="AC178" i="118"/>
  <c r="AC177" i="127"/>
  <c r="AC177" i="126"/>
  <c r="AC177" i="125"/>
  <c r="AC177" i="120"/>
  <c r="AC177" i="119"/>
  <c r="AC177" i="118"/>
  <c r="AC175" i="127"/>
  <c r="AC175" i="126"/>
  <c r="AC175" i="125"/>
  <c r="AC175" i="120"/>
  <c r="AC175" i="119"/>
  <c r="AC175" i="118"/>
  <c r="AC173" i="127"/>
  <c r="AC173" i="126"/>
  <c r="AC173" i="125"/>
  <c r="AC173" i="120"/>
  <c r="AC173" i="119"/>
  <c r="AC173" i="118"/>
  <c r="AC172" i="127"/>
  <c r="AC172" i="126"/>
  <c r="AC172" i="125"/>
  <c r="AC172" i="120"/>
  <c r="AC172" i="118"/>
  <c r="AC171" i="127"/>
  <c r="AC171" i="126"/>
  <c r="AC171" i="125"/>
  <c r="AC171" i="120"/>
  <c r="AC171" i="119"/>
  <c r="AC171" i="118"/>
  <c r="AC170" i="127"/>
  <c r="AC170" i="126"/>
  <c r="AC170" i="125"/>
  <c r="AC170" i="120"/>
  <c r="AC170" i="119"/>
  <c r="AC170" i="118"/>
  <c r="AC169" i="127"/>
  <c r="AC169" i="126"/>
  <c r="AC169" i="125"/>
  <c r="AC169" i="120"/>
  <c r="AC169" i="119"/>
  <c r="AC169" i="118"/>
  <c r="AC167" i="127"/>
  <c r="AC167" i="126"/>
  <c r="AC167" i="125"/>
  <c r="AC167" i="120"/>
  <c r="AC167" i="119"/>
  <c r="AC167" i="118"/>
  <c r="AC165" i="127"/>
  <c r="AC165" i="126"/>
  <c r="AC165" i="125"/>
  <c r="AC165" i="120"/>
  <c r="AC165" i="119"/>
  <c r="AC165" i="118"/>
  <c r="AC164" i="127"/>
  <c r="AC164" i="126"/>
  <c r="AC164" i="125"/>
  <c r="AC164" i="120"/>
  <c r="AC164" i="119"/>
  <c r="AC164" i="118"/>
  <c r="AC163" i="127"/>
  <c r="AC163" i="126"/>
  <c r="AC163" i="125"/>
  <c r="AC163" i="120"/>
  <c r="AC163" i="119"/>
  <c r="AC163" i="118"/>
  <c r="AC162" i="127"/>
  <c r="AC162" i="126"/>
  <c r="AC162" i="125"/>
  <c r="AC162" i="120"/>
  <c r="AC162" i="119"/>
  <c r="AC162" i="118"/>
  <c r="AC161" i="127"/>
  <c r="AC161" i="126"/>
  <c r="AC161" i="125"/>
  <c r="AC161" i="120"/>
  <c r="AC161" i="119"/>
  <c r="AC161" i="118"/>
  <c r="AC159" i="127"/>
  <c r="AC159" i="126"/>
  <c r="AC159" i="125"/>
  <c r="AC159" i="120"/>
  <c r="AC159" i="118"/>
  <c r="AC149" i="127"/>
  <c r="AC148" i="127"/>
  <c r="AC148" i="126"/>
  <c r="AC148" i="125"/>
  <c r="AC148" i="120"/>
  <c r="AC148" i="119"/>
  <c r="AC147" i="127"/>
  <c r="AC147" i="126"/>
  <c r="AC147" i="125"/>
  <c r="AC147" i="120"/>
  <c r="AC147" i="119"/>
  <c r="AC94" i="124"/>
  <c r="AC93" i="124"/>
  <c r="AC90" i="124"/>
  <c r="AC88" i="124"/>
  <c r="AC87" i="124"/>
  <c r="AC86" i="124"/>
  <c r="AC85" i="124"/>
  <c r="AC84" i="124"/>
  <c r="AC83" i="124"/>
  <c r="AC81" i="124"/>
  <c r="AC80" i="124"/>
  <c r="AC79" i="124"/>
  <c r="AC78" i="124"/>
  <c r="AC77" i="124"/>
  <c r="AC71" i="124"/>
  <c r="AB234" i="117"/>
  <c r="AB223" i="126"/>
  <c r="AB223" i="125"/>
  <c r="AB223" i="120"/>
  <c r="AB223" i="119"/>
  <c r="AB216" i="127"/>
  <c r="AB216" i="126"/>
  <c r="AB216" i="125"/>
  <c r="AB216" i="120"/>
  <c r="AB216" i="119"/>
  <c r="AB207" i="127"/>
  <c r="AB207" i="126"/>
  <c r="AB207" i="125"/>
  <c r="AB207" i="120"/>
  <c r="AB207" i="119"/>
  <c r="AB207" i="118"/>
  <c r="AB205" i="127"/>
  <c r="AB205" i="126"/>
  <c r="AB205" i="125"/>
  <c r="AB205" i="120"/>
  <c r="AB205" i="119"/>
  <c r="AB205" i="118"/>
  <c r="AB204" i="127"/>
  <c r="AB204" i="126"/>
  <c r="AB204" i="125"/>
  <c r="AB204" i="120"/>
  <c r="AB204" i="119"/>
  <c r="AB203" i="127"/>
  <c r="AB203" i="126"/>
  <c r="AB203" i="125"/>
  <c r="AB203" i="119"/>
  <c r="AB203" i="118"/>
  <c r="AB202" i="127"/>
  <c r="AB202" i="126"/>
  <c r="AB202" i="125"/>
  <c r="AB202" i="120"/>
  <c r="AB202" i="119"/>
  <c r="AB201" i="127"/>
  <c r="AB201" i="126"/>
  <c r="AB201" i="125"/>
  <c r="AB201" i="120"/>
  <c r="AB201" i="119"/>
  <c r="AB201" i="118"/>
  <c r="AB199" i="127"/>
  <c r="AB199" i="126"/>
  <c r="AB199" i="125"/>
  <c r="AB199" i="120"/>
  <c r="AB199" i="119"/>
  <c r="AB197" i="127"/>
  <c r="AB197" i="126"/>
  <c r="AB197" i="125"/>
  <c r="AB197" i="120"/>
  <c r="AB197" i="119"/>
  <c r="AB197" i="118"/>
  <c r="AB196" i="127"/>
  <c r="AB196" i="126"/>
  <c r="AB196" i="125"/>
  <c r="AB196" i="120"/>
  <c r="AB196" i="119"/>
  <c r="AB195" i="127"/>
  <c r="AB195" i="126"/>
  <c r="AB195" i="125"/>
  <c r="AB195" i="120"/>
  <c r="AB195" i="119"/>
  <c r="AB195" i="118"/>
  <c r="AB194" i="127"/>
  <c r="AB194" i="125"/>
  <c r="AB194" i="120"/>
  <c r="AB194" i="119"/>
  <c r="AB193" i="127"/>
  <c r="AB193" i="126"/>
  <c r="AB193" i="125"/>
  <c r="AB193" i="120"/>
  <c r="AB193" i="119"/>
  <c r="AB193" i="118"/>
  <c r="AB191" i="127"/>
  <c r="AB191" i="126"/>
  <c r="AB191" i="125"/>
  <c r="AB191" i="120"/>
  <c r="AB191" i="119"/>
  <c r="AB189" i="127"/>
  <c r="AB189" i="126"/>
  <c r="AB189" i="125"/>
  <c r="AB189" i="120"/>
  <c r="AB189" i="119"/>
  <c r="AB189" i="118"/>
  <c r="AB188" i="127"/>
  <c r="AB188" i="126"/>
  <c r="AB188" i="125"/>
  <c r="AB188" i="120"/>
  <c r="AB188" i="119"/>
  <c r="AB187" i="127"/>
  <c r="AB187" i="126"/>
  <c r="AB187" i="125"/>
  <c r="AB187" i="120"/>
  <c r="AB187" i="119"/>
  <c r="AB187" i="118"/>
  <c r="AB186" i="127"/>
  <c r="AB186" i="126"/>
  <c r="AB186" i="125"/>
  <c r="AB186" i="120"/>
  <c r="AB186" i="119"/>
  <c r="AB186" i="118"/>
  <c r="AB185" i="127"/>
  <c r="AB185" i="126"/>
  <c r="AB185" i="125"/>
  <c r="AB185" i="119"/>
  <c r="AB185" i="118"/>
  <c r="AB183" i="127"/>
  <c r="AB183" i="126"/>
  <c r="AB183" i="125"/>
  <c r="AB183" i="120"/>
  <c r="AB183" i="119"/>
  <c r="AB181" i="127"/>
  <c r="AB181" i="126"/>
  <c r="AB181" i="125"/>
  <c r="AB181" i="120"/>
  <c r="AB181" i="119"/>
  <c r="AB181" i="118"/>
  <c r="AB180" i="127"/>
  <c r="AB180" i="126"/>
  <c r="AB180" i="125"/>
  <c r="AB180" i="120"/>
  <c r="AB180" i="119"/>
  <c r="AB180" i="118"/>
  <c r="AB179" i="127"/>
  <c r="AB179" i="126"/>
  <c r="AB179" i="125"/>
  <c r="AB179" i="120"/>
  <c r="AB179" i="119"/>
  <c r="AB179" i="118"/>
  <c r="AB178" i="127"/>
  <c r="AB178" i="125"/>
  <c r="AB178" i="120"/>
  <c r="AB178" i="119"/>
  <c r="AB178" i="118"/>
  <c r="AB177" i="127"/>
  <c r="AB177" i="126"/>
  <c r="AB177" i="125"/>
  <c r="AB177" i="119"/>
  <c r="AB177" i="118"/>
  <c r="AB175" i="127"/>
  <c r="AB175" i="126"/>
  <c r="AB175" i="125"/>
  <c r="AB175" i="120"/>
  <c r="AB175" i="119"/>
  <c r="AB175" i="118"/>
  <c r="AB173" i="127"/>
  <c r="AB173" i="126"/>
  <c r="AB173" i="125"/>
  <c r="AB173" i="120"/>
  <c r="AB173" i="119"/>
  <c r="AB173" i="118"/>
  <c r="AB172" i="127"/>
  <c r="AB172" i="126"/>
  <c r="AB172" i="125"/>
  <c r="AB172" i="120"/>
  <c r="AB172" i="119"/>
  <c r="AB171" i="127"/>
  <c r="AB171" i="126"/>
  <c r="AB171" i="125"/>
  <c r="AB171" i="120"/>
  <c r="AB171" i="119"/>
  <c r="AB171" i="118"/>
  <c r="AB170" i="127"/>
  <c r="AB170" i="125"/>
  <c r="AB170" i="120"/>
  <c r="AB170" i="119"/>
  <c r="AB170" i="118"/>
  <c r="AB169" i="127"/>
  <c r="AB169" i="126"/>
  <c r="AB169" i="125"/>
  <c r="AB169" i="119"/>
  <c r="AB169" i="118"/>
  <c r="AB167" i="127"/>
  <c r="AB167" i="126"/>
  <c r="AB167" i="125"/>
  <c r="AB167" i="120"/>
  <c r="AB167" i="119"/>
  <c r="AB165" i="127"/>
  <c r="AB165" i="126"/>
  <c r="AB165" i="125"/>
  <c r="AB165" i="120"/>
  <c r="AB165" i="119"/>
  <c r="AB165" i="118"/>
  <c r="AB164" i="127"/>
  <c r="AB164" i="126"/>
  <c r="AB164" i="125"/>
  <c r="AB164" i="120"/>
  <c r="AB164" i="119"/>
  <c r="AB163" i="127"/>
  <c r="AB163" i="126"/>
  <c r="AB163" i="125"/>
  <c r="AB163" i="120"/>
  <c r="AB163" i="119"/>
  <c r="AB163" i="118"/>
  <c r="AB162" i="127"/>
  <c r="AB162" i="125"/>
  <c r="AB162" i="120"/>
  <c r="AB162" i="119"/>
  <c r="AB161" i="127"/>
  <c r="AB161" i="126"/>
  <c r="AB161" i="125"/>
  <c r="AB160" i="125" s="1"/>
  <c r="AB161" i="119"/>
  <c r="AB161" i="118"/>
  <c r="AB159" i="127"/>
  <c r="AB159" i="126"/>
  <c r="AB159" i="125"/>
  <c r="AB159" i="120"/>
  <c r="AB159" i="119"/>
  <c r="AB159" i="118"/>
  <c r="AB149" i="127"/>
  <c r="AB148" i="127"/>
  <c r="AB148" i="126"/>
  <c r="AB148" i="125"/>
  <c r="AB148" i="120"/>
  <c r="AB148" i="119"/>
  <c r="AB147" i="127"/>
  <c r="AB147" i="126"/>
  <c r="AB147" i="125"/>
  <c r="AB147" i="120"/>
  <c r="AB147" i="119"/>
  <c r="AB93" i="124"/>
  <c r="AB90" i="124"/>
  <c r="AB88" i="124"/>
  <c r="AB87" i="124"/>
  <c r="AB86" i="124"/>
  <c r="AB85" i="124"/>
  <c r="AB84" i="124"/>
  <c r="AB81" i="124"/>
  <c r="AB80" i="124"/>
  <c r="AB79" i="124"/>
  <c r="AB78" i="124"/>
  <c r="AB77" i="124"/>
  <c r="AB71" i="124"/>
  <c r="AB64" i="124" s="1"/>
  <c r="AA223" i="127"/>
  <c r="AA223" i="125"/>
  <c r="AA223" i="120"/>
  <c r="AA223" i="119"/>
  <c r="AA216" i="126"/>
  <c r="AA216" i="125"/>
  <c r="AA216" i="120"/>
  <c r="AA207" i="127"/>
  <c r="AA207" i="126"/>
  <c r="AA207" i="125"/>
  <c r="AA207" i="119"/>
  <c r="AA207" i="118"/>
  <c r="AA206" i="118"/>
  <c r="AA205" i="127"/>
  <c r="AA205" i="126"/>
  <c r="AA205" i="125"/>
  <c r="AA205" i="120"/>
  <c r="AA205" i="118"/>
  <c r="AA204" i="127"/>
  <c r="AA204" i="126"/>
  <c r="AA204" i="125"/>
  <c r="AA204" i="120"/>
  <c r="AA204" i="119"/>
  <c r="AA204" i="118"/>
  <c r="AA203" i="127"/>
  <c r="AA203" i="126"/>
  <c r="AA203" i="125"/>
  <c r="AA203" i="120"/>
  <c r="AA203" i="119"/>
  <c r="AA203" i="118"/>
  <c r="AA202" i="127"/>
  <c r="AA202" i="126"/>
  <c r="AA202" i="125"/>
  <c r="AA202" i="120"/>
  <c r="AA202" i="119"/>
  <c r="AA202" i="118"/>
  <c r="AA201" i="126"/>
  <c r="AA201" i="125"/>
  <c r="AA201" i="120"/>
  <c r="AA201" i="118"/>
  <c r="AA199" i="127"/>
  <c r="AA199" i="126"/>
  <c r="AA199" i="125"/>
  <c r="AA199" i="120"/>
  <c r="AA199" i="119"/>
  <c r="AA199" i="118"/>
  <c r="AA197" i="127"/>
  <c r="AA197" i="126"/>
  <c r="AA197" i="125"/>
  <c r="AA197" i="120"/>
  <c r="AA197" i="119"/>
  <c r="AA197" i="118"/>
  <c r="AA196" i="127"/>
  <c r="AA196" i="126"/>
  <c r="AA196" i="125"/>
  <c r="AA196" i="120"/>
  <c r="AA196" i="119"/>
  <c r="AA196" i="118"/>
  <c r="AA195" i="127"/>
  <c r="AA195" i="126"/>
  <c r="AA195" i="125"/>
  <c r="AA195" i="120"/>
  <c r="AA195" i="119"/>
  <c r="AA195" i="118"/>
  <c r="AA194" i="127"/>
  <c r="AA194" i="126"/>
  <c r="AA194" i="120"/>
  <c r="AA194" i="119"/>
  <c r="AA194" i="118"/>
  <c r="AA193" i="126"/>
  <c r="AA193" i="125"/>
  <c r="AA193" i="120"/>
  <c r="AA193" i="118"/>
  <c r="AA191" i="127"/>
  <c r="AA191" i="126"/>
  <c r="AA191" i="125"/>
  <c r="AA191" i="120"/>
  <c r="AA191" i="119"/>
  <c r="AA191" i="118"/>
  <c r="AA189" i="127"/>
  <c r="AA189" i="126"/>
  <c r="AA189" i="125"/>
  <c r="AA189" i="120"/>
  <c r="AA189" i="118"/>
  <c r="AA188" i="127"/>
  <c r="AA188" i="126"/>
  <c r="AA188" i="125"/>
  <c r="AA188" i="120"/>
  <c r="AA188" i="119"/>
  <c r="AA188" i="118"/>
  <c r="AA187" i="127"/>
  <c r="AA187" i="126"/>
  <c r="AA187" i="125"/>
  <c r="AA187" i="120"/>
  <c r="AA187" i="118"/>
  <c r="AA186" i="127"/>
  <c r="AA186" i="126"/>
  <c r="AA186" i="125"/>
  <c r="AA186" i="120"/>
  <c r="AA186" i="119"/>
  <c r="AA186" i="118"/>
  <c r="AA185" i="126"/>
  <c r="AA185" i="125"/>
  <c r="AA185" i="120"/>
  <c r="AA184" i="120" s="1"/>
  <c r="AA185" i="118"/>
  <c r="AA183" i="127"/>
  <c r="AA183" i="126"/>
  <c r="AA183" i="125"/>
  <c r="AA183" i="120"/>
  <c r="AA183" i="119"/>
  <c r="AA183" i="118"/>
  <c r="AA181" i="127"/>
  <c r="AA181" i="126"/>
  <c r="AA181" i="125"/>
  <c r="AA181" i="120"/>
  <c r="AA181" i="118"/>
  <c r="AA180" i="127"/>
  <c r="AA180" i="126"/>
  <c r="AA180" i="125"/>
  <c r="AA180" i="120"/>
  <c r="AA180" i="119"/>
  <c r="AA180" i="118"/>
  <c r="AA179" i="127"/>
  <c r="AA179" i="126"/>
  <c r="AA179" i="125"/>
  <c r="AA179" i="120"/>
  <c r="AA179" i="119"/>
  <c r="AA179" i="118"/>
  <c r="AA178" i="127"/>
  <c r="AA178" i="126"/>
  <c r="AA178" i="125"/>
  <c r="AA178" i="120"/>
  <c r="AA178" i="119"/>
  <c r="AA178" i="118"/>
  <c r="AA177" i="127"/>
  <c r="AA177" i="126"/>
  <c r="AA177" i="125"/>
  <c r="AA177" i="120"/>
  <c r="AA177" i="118"/>
  <c r="AA175" i="127"/>
  <c r="AA175" i="126"/>
  <c r="AA175" i="125"/>
  <c r="AA175" i="120"/>
  <c r="AA175" i="119"/>
  <c r="AA175" i="118"/>
  <c r="AA173" i="127"/>
  <c r="AA173" i="126"/>
  <c r="AA173" i="125"/>
  <c r="AA173" i="120"/>
  <c r="AA173" i="118"/>
  <c r="AA172" i="127"/>
  <c r="AA172" i="126"/>
  <c r="AA172" i="125"/>
  <c r="AA172" i="120"/>
  <c r="AA172" i="119"/>
  <c r="AA172" i="118"/>
  <c r="AA171" i="127"/>
  <c r="AA171" i="126"/>
  <c r="AA171" i="125"/>
  <c r="AA171" i="120"/>
  <c r="AA171" i="119"/>
  <c r="AA171" i="118"/>
  <c r="AA170" i="127"/>
  <c r="AA170" i="126"/>
  <c r="AA170" i="120"/>
  <c r="AA170" i="119"/>
  <c r="AA170" i="118"/>
  <c r="AA169" i="126"/>
  <c r="AA169" i="125"/>
  <c r="AA169" i="120"/>
  <c r="AA169" i="118"/>
  <c r="AA167" i="127"/>
  <c r="AA167" i="126"/>
  <c r="AA167" i="125"/>
  <c r="AA167" i="120"/>
  <c r="AA167" i="119"/>
  <c r="AA167" i="118"/>
  <c r="AA165" i="127"/>
  <c r="AA165" i="126"/>
  <c r="AA165" i="125"/>
  <c r="AA165" i="120"/>
  <c r="AA165" i="118"/>
  <c r="AA164" i="127"/>
  <c r="AA164" i="126"/>
  <c r="AA164" i="125"/>
  <c r="AA164" i="120"/>
  <c r="AA164" i="119"/>
  <c r="AA164" i="118"/>
  <c r="AA163" i="127"/>
  <c r="AA163" i="126"/>
  <c r="AA163" i="125"/>
  <c r="AA163" i="120"/>
  <c r="AA163" i="118"/>
  <c r="AA162" i="127"/>
  <c r="AA162" i="126"/>
  <c r="AA162" i="120"/>
  <c r="AA162" i="119"/>
  <c r="AA162" i="118"/>
  <c r="AA161" i="126"/>
  <c r="AA161" i="125"/>
  <c r="AA161" i="120"/>
  <c r="AA161" i="118"/>
  <c r="AA159" i="127"/>
  <c r="AA159" i="126"/>
  <c r="AA159" i="125"/>
  <c r="AA159" i="120"/>
  <c r="AA159" i="119"/>
  <c r="AA159" i="118"/>
  <c r="AA149" i="127"/>
  <c r="AA148" i="127"/>
  <c r="AA148" i="126"/>
  <c r="AA148" i="125"/>
  <c r="AA148" i="120"/>
  <c r="AA147" i="127"/>
  <c r="AA147" i="126"/>
  <c r="AA147" i="125"/>
  <c r="AA147" i="120"/>
  <c r="AA147" i="119"/>
  <c r="AA94" i="124"/>
  <c r="AA93" i="124"/>
  <c r="AA88" i="124"/>
  <c r="AA83" i="124"/>
  <c r="AA81" i="124"/>
  <c r="AA80" i="124"/>
  <c r="AA71" i="124"/>
  <c r="AA64" i="124" s="1"/>
  <c r="Z223" i="127"/>
  <c r="Z223" i="126"/>
  <c r="Z223" i="120"/>
  <c r="Z223" i="119"/>
  <c r="Z216" i="127"/>
  <c r="Z216" i="125"/>
  <c r="Z216" i="120"/>
  <c r="Z216" i="119"/>
  <c r="Z207" i="126"/>
  <c r="Z207" i="125"/>
  <c r="Z207" i="118"/>
  <c r="Z206" i="118"/>
  <c r="Z205" i="127"/>
  <c r="Z205" i="126"/>
  <c r="Z205" i="125"/>
  <c r="Z205" i="120"/>
  <c r="Z205" i="119"/>
  <c r="Z205" i="118"/>
  <c r="Z204" i="127"/>
  <c r="Z204" i="126"/>
  <c r="Z204" i="125"/>
  <c r="Z204" i="120"/>
  <c r="Z204" i="119"/>
  <c r="Z204" i="118"/>
  <c r="Z203" i="127"/>
  <c r="Z203" i="126"/>
  <c r="Z203" i="125"/>
  <c r="Z203" i="120"/>
  <c r="Z203" i="119"/>
  <c r="Z203" i="118"/>
  <c r="Z202" i="127"/>
  <c r="Z202" i="126"/>
  <c r="Z202" i="125"/>
  <c r="Z202" i="119"/>
  <c r="Z202" i="118"/>
  <c r="Z201" i="127"/>
  <c r="Z201" i="126"/>
  <c r="Z201" i="125"/>
  <c r="Z201" i="120"/>
  <c r="Z201" i="119"/>
  <c r="Z199" i="127"/>
  <c r="Z199" i="126"/>
  <c r="Z199" i="125"/>
  <c r="Z199" i="119"/>
  <c r="Z199" i="118"/>
  <c r="Z197" i="127"/>
  <c r="Z197" i="126"/>
  <c r="Z197" i="125"/>
  <c r="Z197" i="120"/>
  <c r="Z197" i="119"/>
  <c r="Z197" i="118"/>
  <c r="Z196" i="127"/>
  <c r="Z196" i="126"/>
  <c r="Z196" i="125"/>
  <c r="Z196" i="120"/>
  <c r="Z196" i="119"/>
  <c r="Z196" i="118"/>
  <c r="Z195" i="127"/>
  <c r="Z195" i="126"/>
  <c r="Z195" i="125"/>
  <c r="Z195" i="120"/>
  <c r="Z195" i="119"/>
  <c r="Z195" i="118"/>
  <c r="Z194" i="127"/>
  <c r="Z194" i="126"/>
  <c r="Z194" i="125"/>
  <c r="Z194" i="119"/>
  <c r="Z194" i="118"/>
  <c r="Z193" i="127"/>
  <c r="Z193" i="125"/>
  <c r="Z193" i="120"/>
  <c r="Z193" i="119"/>
  <c r="Z193" i="118"/>
  <c r="Z191" i="127"/>
  <c r="Z191" i="126"/>
  <c r="Z191" i="125"/>
  <c r="Z191" i="119"/>
  <c r="Z191" i="118"/>
  <c r="Z189" i="127"/>
  <c r="Z189" i="126"/>
  <c r="Z189" i="125"/>
  <c r="Z189" i="120"/>
  <c r="Z189" i="119"/>
  <c r="Z189" i="118"/>
  <c r="Z188" i="127"/>
  <c r="Z188" i="126"/>
  <c r="Z188" i="125"/>
  <c r="Z188" i="120"/>
  <c r="Z188" i="119"/>
  <c r="Z188" i="118"/>
  <c r="Z187" i="127"/>
  <c r="Z187" i="126"/>
  <c r="Z187" i="125"/>
  <c r="Z187" i="120"/>
  <c r="Z187" i="119"/>
  <c r="Z187" i="118"/>
  <c r="Z186" i="127"/>
  <c r="Z186" i="126"/>
  <c r="Z186" i="125"/>
  <c r="Z186" i="119"/>
  <c r="Z186" i="118"/>
  <c r="Z185" i="125"/>
  <c r="Z185" i="120"/>
  <c r="Z185" i="119"/>
  <c r="Z185" i="118"/>
  <c r="Z183" i="127"/>
  <c r="Z183" i="126"/>
  <c r="Z183" i="125"/>
  <c r="Z183" i="119"/>
  <c r="Z183" i="118"/>
  <c r="Z181" i="127"/>
  <c r="Z181" i="126"/>
  <c r="Z181" i="125"/>
  <c r="Z181" i="120"/>
  <c r="Z181" i="119"/>
  <c r="Z181" i="118"/>
  <c r="Z180" i="127"/>
  <c r="Z180" i="126"/>
  <c r="Z180" i="125"/>
  <c r="Z180" i="120"/>
  <c r="Z180" i="119"/>
  <c r="Z180" i="118"/>
  <c r="Z179" i="127"/>
  <c r="Z179" i="126"/>
  <c r="Z179" i="125"/>
  <c r="Z179" i="120"/>
  <c r="Z179" i="119"/>
  <c r="Z179" i="118"/>
  <c r="Z178" i="127"/>
  <c r="Z178" i="126"/>
  <c r="Z178" i="125"/>
  <c r="Z178" i="119"/>
  <c r="Z178" i="118"/>
  <c r="Z177" i="125"/>
  <c r="Z177" i="120"/>
  <c r="Z177" i="119"/>
  <c r="Z177" i="118"/>
  <c r="Z175" i="127"/>
  <c r="Z175" i="126"/>
  <c r="Z175" i="125"/>
  <c r="Z175" i="119"/>
  <c r="Z175" i="118"/>
  <c r="Z173" i="127"/>
  <c r="Z173" i="126"/>
  <c r="Z173" i="125"/>
  <c r="Z173" i="120"/>
  <c r="Z173" i="119"/>
  <c r="Z173" i="118"/>
  <c r="Z172" i="127"/>
  <c r="Z172" i="126"/>
  <c r="Z172" i="125"/>
  <c r="Z172" i="119"/>
  <c r="Z172" i="118"/>
  <c r="Z171" i="127"/>
  <c r="Z171" i="126"/>
  <c r="Z171" i="125"/>
  <c r="Z171" i="120"/>
  <c r="Z171" i="119"/>
  <c r="Z171" i="118"/>
  <c r="Z170" i="127"/>
  <c r="Z170" i="126"/>
  <c r="Z170" i="119"/>
  <c r="Z170" i="118"/>
  <c r="Z169" i="127"/>
  <c r="Z169" i="125"/>
  <c r="Z169" i="120"/>
  <c r="Z169" i="119"/>
  <c r="Z167" i="127"/>
  <c r="Z167" i="126"/>
  <c r="Z167" i="125"/>
  <c r="Z167" i="120"/>
  <c r="Z167" i="119"/>
  <c r="Z167" i="118"/>
  <c r="Z165" i="127"/>
  <c r="Z165" i="126"/>
  <c r="Z165" i="125"/>
  <c r="Z165" i="120"/>
  <c r="Z165" i="119"/>
  <c r="Z165" i="118"/>
  <c r="Z164" i="127"/>
  <c r="Z164" i="126"/>
  <c r="Z164" i="125"/>
  <c r="Z164" i="120"/>
  <c r="Z164" i="119"/>
  <c r="Z164" i="118"/>
  <c r="Z163" i="127"/>
  <c r="Z163" i="126"/>
  <c r="Z163" i="125"/>
  <c r="Z163" i="120"/>
  <c r="Z163" i="119"/>
  <c r="Z163" i="118"/>
  <c r="Z162" i="127"/>
  <c r="Z162" i="126"/>
  <c r="Z162" i="119"/>
  <c r="Z162" i="118"/>
  <c r="Z161" i="127"/>
  <c r="Z161" i="125"/>
  <c r="Z161" i="120"/>
  <c r="Z161" i="118"/>
  <c r="Z159" i="127"/>
  <c r="Z159" i="126"/>
  <c r="Z159" i="125"/>
  <c r="Z159" i="120"/>
  <c r="Z159" i="119"/>
  <c r="Z159" i="118"/>
  <c r="Z149" i="127"/>
  <c r="Z148" i="127"/>
  <c r="Z148" i="126"/>
  <c r="Z148" i="125"/>
  <c r="Z148" i="120"/>
  <c r="Z148" i="119"/>
  <c r="Z147" i="127"/>
  <c r="Z147" i="126"/>
  <c r="Z147" i="125"/>
  <c r="Z147" i="120"/>
  <c r="Z147" i="119"/>
  <c r="Z94" i="124"/>
  <c r="Z93" i="124"/>
  <c r="Z88" i="124"/>
  <c r="Z87" i="124"/>
  <c r="Z86" i="124"/>
  <c r="Z85" i="124"/>
  <c r="Z84" i="124"/>
  <c r="Z81" i="124"/>
  <c r="Z80" i="124"/>
  <c r="Z79" i="124"/>
  <c r="Z78" i="124"/>
  <c r="Z77" i="124"/>
  <c r="Y223" i="127"/>
  <c r="Y223" i="126"/>
  <c r="Y223" i="125"/>
  <c r="Y223" i="119"/>
  <c r="Y216" i="127"/>
  <c r="Y216" i="126"/>
  <c r="Y216" i="120"/>
  <c r="Y216" i="119"/>
  <c r="Y207" i="127"/>
  <c r="Y207" i="125"/>
  <c r="Y207" i="119"/>
  <c r="Y206" i="118"/>
  <c r="Y205" i="127"/>
  <c r="Y205" i="126"/>
  <c r="Y205" i="125"/>
  <c r="Y205" i="120"/>
  <c r="Y205" i="119"/>
  <c r="Y205" i="118"/>
  <c r="Y204" i="127"/>
  <c r="Y204" i="126"/>
  <c r="Y204" i="125"/>
  <c r="Y204" i="120"/>
  <c r="Y204" i="118"/>
  <c r="Y203" i="127"/>
  <c r="Y203" i="126"/>
  <c r="Y203" i="125"/>
  <c r="Y203" i="120"/>
  <c r="Y203" i="119"/>
  <c r="Y203" i="118"/>
  <c r="Y202" i="126"/>
  <c r="Y202" i="125"/>
  <c r="Y202" i="120"/>
  <c r="Y202" i="118"/>
  <c r="Y201" i="127"/>
  <c r="Y201" i="126"/>
  <c r="Y201" i="120"/>
  <c r="Y201" i="119"/>
  <c r="Y201" i="118"/>
  <c r="Y199" i="127"/>
  <c r="Y199" i="126"/>
  <c r="Y199" i="125"/>
  <c r="Y199" i="120"/>
  <c r="Y199" i="118"/>
  <c r="Y197" i="127"/>
  <c r="Y197" i="126"/>
  <c r="Y197" i="125"/>
  <c r="Y197" i="120"/>
  <c r="Y197" i="119"/>
  <c r="Y197" i="118"/>
  <c r="Y196" i="127"/>
  <c r="Y196" i="126"/>
  <c r="Y196" i="125"/>
  <c r="Y196" i="120"/>
  <c r="Y196" i="119"/>
  <c r="Y196" i="118"/>
  <c r="Y195" i="127"/>
  <c r="Y195" i="126"/>
  <c r="Y195" i="125"/>
  <c r="Y195" i="120"/>
  <c r="Y195" i="119"/>
  <c r="Y195" i="118"/>
  <c r="Y194" i="127"/>
  <c r="Y194" i="126"/>
  <c r="Y194" i="125"/>
  <c r="Y194" i="120"/>
  <c r="Y194" i="118"/>
  <c r="Y193" i="127"/>
  <c r="Y193" i="126"/>
  <c r="Y193" i="125"/>
  <c r="Y193" i="120"/>
  <c r="Y193" i="119"/>
  <c r="Y193" i="118"/>
  <c r="Y191" i="127"/>
  <c r="Y191" i="126"/>
  <c r="Y191" i="125"/>
  <c r="Y191" i="120"/>
  <c r="Y191" i="118"/>
  <c r="Y189" i="127"/>
  <c r="Y189" i="126"/>
  <c r="Y189" i="125"/>
  <c r="Y189" i="120"/>
  <c r="Y189" i="119"/>
  <c r="Y189" i="118"/>
  <c r="Y188" i="127"/>
  <c r="Y188" i="126"/>
  <c r="Y188" i="125"/>
  <c r="Y188" i="120"/>
  <c r="Y188" i="118"/>
  <c r="Y187" i="127"/>
  <c r="Y187" i="126"/>
  <c r="Y187" i="125"/>
  <c r="Y187" i="120"/>
  <c r="Y187" i="119"/>
  <c r="Y187" i="118"/>
  <c r="Y186" i="127"/>
  <c r="Y186" i="126"/>
  <c r="Y186" i="125"/>
  <c r="Y186" i="120"/>
  <c r="Y186" i="118"/>
  <c r="Y185" i="127"/>
  <c r="Y184" i="127" s="1"/>
  <c r="Y185" i="126"/>
  <c r="Y184" i="126" s="1"/>
  <c r="Y185" i="125"/>
  <c r="Y185" i="120"/>
  <c r="Y185" i="119"/>
  <c r="Y185" i="118"/>
  <c r="Y183" i="127"/>
  <c r="Y183" i="126"/>
  <c r="Y183" i="125"/>
  <c r="Y183" i="120"/>
  <c r="Y183" i="118"/>
  <c r="Y181" i="127"/>
  <c r="Y181" i="126"/>
  <c r="Y181" i="125"/>
  <c r="Y181" i="120"/>
  <c r="Y181" i="119"/>
  <c r="Y181" i="118"/>
  <c r="Y180" i="127"/>
  <c r="Y180" i="126"/>
  <c r="Y180" i="125"/>
  <c r="Y180" i="120"/>
  <c r="Y180" i="118"/>
  <c r="Y179" i="127"/>
  <c r="Y179" i="126"/>
  <c r="Y179" i="125"/>
  <c r="Y179" i="120"/>
  <c r="Y179" i="119"/>
  <c r="Y179" i="118"/>
  <c r="Y178" i="127"/>
  <c r="Y178" i="126"/>
  <c r="Y178" i="125"/>
  <c r="Y178" i="120"/>
  <c r="Y178" i="118"/>
  <c r="Y177" i="127"/>
  <c r="Y176" i="127" s="1"/>
  <c r="Y177" i="126"/>
  <c r="Y177" i="125"/>
  <c r="Y177" i="120"/>
  <c r="Y177" i="119"/>
  <c r="Y177" i="118"/>
  <c r="Y175" i="127"/>
  <c r="Y175" i="126"/>
  <c r="Y175" i="125"/>
  <c r="Y175" i="120"/>
  <c r="Y175" i="119"/>
  <c r="Y175" i="118"/>
  <c r="Y173" i="127"/>
  <c r="Y173" i="126"/>
  <c r="Y173" i="125"/>
  <c r="Y173" i="120"/>
  <c r="Y173" i="119"/>
  <c r="Y173" i="118"/>
  <c r="Y172" i="127"/>
  <c r="Y172" i="126"/>
  <c r="Y172" i="125"/>
  <c r="Y172" i="120"/>
  <c r="Y172" i="118"/>
  <c r="Y171" i="127"/>
  <c r="Y171" i="126"/>
  <c r="Y171" i="125"/>
  <c r="Y171" i="120"/>
  <c r="Y171" i="119"/>
  <c r="Y171" i="118"/>
  <c r="Y170" i="127"/>
  <c r="Y170" i="126"/>
  <c r="Y170" i="125"/>
  <c r="Y170" i="120"/>
  <c r="Y170" i="118"/>
  <c r="Y169" i="127"/>
  <c r="Y169" i="126"/>
  <c r="Y169" i="125"/>
  <c r="Y169" i="120"/>
  <c r="Y169" i="119"/>
  <c r="Y169" i="118"/>
  <c r="Y167" i="127"/>
  <c r="Y167" i="126"/>
  <c r="Y167" i="125"/>
  <c r="Y167" i="120"/>
  <c r="Y167" i="118"/>
  <c r="Y165" i="127"/>
  <c r="Y165" i="126"/>
  <c r="Y165" i="125"/>
  <c r="Y165" i="120"/>
  <c r="Y165" i="119"/>
  <c r="Y165" i="118"/>
  <c r="Y164" i="127"/>
  <c r="Y164" i="126"/>
  <c r="Y164" i="125"/>
  <c r="Y164" i="120"/>
  <c r="Y164" i="118"/>
  <c r="Y163" i="127"/>
  <c r="Y163" i="126"/>
  <c r="Y163" i="125"/>
  <c r="Y163" i="120"/>
  <c r="Y163" i="119"/>
  <c r="Y163" i="118"/>
  <c r="Y162" i="127"/>
  <c r="Y162" i="126"/>
  <c r="Y162" i="125"/>
  <c r="Y162" i="120"/>
  <c r="Y162" i="118"/>
  <c r="Y161" i="127"/>
  <c r="Y161" i="126"/>
  <c r="Y161" i="125"/>
  <c r="Y161" i="120"/>
  <c r="Y161" i="119"/>
  <c r="Y161" i="118"/>
  <c r="Y159" i="127"/>
  <c r="Y159" i="126"/>
  <c r="Y159" i="125"/>
  <c r="Y159" i="120"/>
  <c r="Y159" i="118"/>
  <c r="Y149" i="127"/>
  <c r="Y148" i="127"/>
  <c r="Y148" i="126"/>
  <c r="Y148" i="125"/>
  <c r="Y148" i="120"/>
  <c r="Y148" i="119"/>
  <c r="Y147" i="127"/>
  <c r="Y147" i="126"/>
  <c r="Y147" i="125"/>
  <c r="Y147" i="120"/>
  <c r="Y147" i="119"/>
  <c r="Y94" i="124"/>
  <c r="Y93" i="124"/>
  <c r="Y90" i="124"/>
  <c r="Y88" i="124"/>
  <c r="Y87" i="124"/>
  <c r="Y86" i="124"/>
  <c r="Y85" i="124"/>
  <c r="Y84" i="124"/>
  <c r="Y81" i="124"/>
  <c r="Y80" i="124"/>
  <c r="Y79" i="124"/>
  <c r="Y78" i="124"/>
  <c r="Y77" i="124"/>
  <c r="Y71" i="124"/>
  <c r="Y64" i="124" s="1"/>
  <c r="I53" i="108"/>
  <c r="I256" i="108" s="1"/>
  <c r="Y256" i="124" s="1"/>
  <c r="X234" i="117"/>
  <c r="X223" i="127"/>
  <c r="X223" i="126"/>
  <c r="X223" i="125"/>
  <c r="X223" i="120"/>
  <c r="X216" i="127"/>
  <c r="X216" i="126"/>
  <c r="X216" i="125"/>
  <c r="X216" i="120"/>
  <c r="X216" i="119"/>
  <c r="X207" i="127"/>
  <c r="X207" i="126"/>
  <c r="X207" i="120"/>
  <c r="X207" i="119"/>
  <c r="X207" i="118"/>
  <c r="X205" i="127"/>
  <c r="X205" i="126"/>
  <c r="X205" i="125"/>
  <c r="X205" i="120"/>
  <c r="X205" i="119"/>
  <c r="X205" i="118"/>
  <c r="X204" i="127"/>
  <c r="X204" i="126"/>
  <c r="X204" i="125"/>
  <c r="X204" i="120"/>
  <c r="X204" i="119"/>
  <c r="X203" i="127"/>
  <c r="X203" i="126"/>
  <c r="X203" i="125"/>
  <c r="X203" i="120"/>
  <c r="X203" i="119"/>
  <c r="X203" i="118"/>
  <c r="X202" i="127"/>
  <c r="X202" i="125"/>
  <c r="X202" i="120"/>
  <c r="X202" i="119"/>
  <c r="X202" i="118"/>
  <c r="X201" i="127"/>
  <c r="X201" i="126"/>
  <c r="X201" i="125"/>
  <c r="X201" i="119"/>
  <c r="X201" i="118"/>
  <c r="X199" i="127"/>
  <c r="X199" i="125"/>
  <c r="X199" i="120"/>
  <c r="X199" i="119"/>
  <c r="X197" i="127"/>
  <c r="X197" i="126"/>
  <c r="X197" i="125"/>
  <c r="X197" i="119"/>
  <c r="X197" i="118"/>
  <c r="X196" i="127"/>
  <c r="X196" i="126"/>
  <c r="X196" i="125"/>
  <c r="X196" i="120"/>
  <c r="X196" i="119"/>
  <c r="X195" i="127"/>
  <c r="X195" i="126"/>
  <c r="X195" i="125"/>
  <c r="X195" i="120"/>
  <c r="X195" i="119"/>
  <c r="X195" i="118"/>
  <c r="X194" i="127"/>
  <c r="X194" i="125"/>
  <c r="X194" i="120"/>
  <c r="X194" i="119"/>
  <c r="X194" i="118"/>
  <c r="X193" i="127"/>
  <c r="X193" i="126"/>
  <c r="X193" i="125"/>
  <c r="X193" i="119"/>
  <c r="X193" i="118"/>
  <c r="X191" i="127"/>
  <c r="X191" i="126"/>
  <c r="X191" i="125"/>
  <c r="X191" i="120"/>
  <c r="X191" i="119"/>
  <c r="X189" i="127"/>
  <c r="X189" i="126"/>
  <c r="X189" i="125"/>
  <c r="X189" i="120"/>
  <c r="X189" i="119"/>
  <c r="X189" i="118"/>
  <c r="X188" i="127"/>
  <c r="X188" i="126"/>
  <c r="X188" i="125"/>
  <c r="X188" i="120"/>
  <c r="X188" i="119"/>
  <c r="X187" i="127"/>
  <c r="X187" i="126"/>
  <c r="X187" i="125"/>
  <c r="X187" i="120"/>
  <c r="X187" i="119"/>
  <c r="X187" i="118"/>
  <c r="X186" i="127"/>
  <c r="X186" i="125"/>
  <c r="X186" i="120"/>
  <c r="X186" i="119"/>
  <c r="X186" i="118"/>
  <c r="X185" i="127"/>
  <c r="X185" i="126"/>
  <c r="X185" i="125"/>
  <c r="X185" i="119"/>
  <c r="X185" i="118"/>
  <c r="X183" i="127"/>
  <c r="X183" i="126"/>
  <c r="X183" i="125"/>
  <c r="X183" i="120"/>
  <c r="X183" i="119"/>
  <c r="X181" i="127"/>
  <c r="X181" i="126"/>
  <c r="X181" i="125"/>
  <c r="X181" i="120"/>
  <c r="X181" i="119"/>
  <c r="X181" i="118"/>
  <c r="X180" i="127"/>
  <c r="X180" i="126"/>
  <c r="X180" i="125"/>
  <c r="X180" i="120"/>
  <c r="X180" i="119"/>
  <c r="X179" i="127"/>
  <c r="X179" i="126"/>
  <c r="X179" i="125"/>
  <c r="X179" i="120"/>
  <c r="X179" i="119"/>
  <c r="X179" i="118"/>
  <c r="X178" i="127"/>
  <c r="X178" i="125"/>
  <c r="X178" i="120"/>
  <c r="X178" i="119"/>
  <c r="X178" i="118"/>
  <c r="X177" i="127"/>
  <c r="X177" i="126"/>
  <c r="X177" i="125"/>
  <c r="X177" i="120"/>
  <c r="X177" i="119"/>
  <c r="X177" i="118"/>
  <c r="X175" i="127"/>
  <c r="X175" i="126"/>
  <c r="X175" i="125"/>
  <c r="X175" i="120"/>
  <c r="X175" i="119"/>
  <c r="X173" i="127"/>
  <c r="X173" i="126"/>
  <c r="X173" i="125"/>
  <c r="X173" i="120"/>
  <c r="X173" i="119"/>
  <c r="X173" i="118"/>
  <c r="X172" i="127"/>
  <c r="X172" i="126"/>
  <c r="X172" i="125"/>
  <c r="X172" i="120"/>
  <c r="X172" i="119"/>
  <c r="X171" i="127"/>
  <c r="X171" i="126"/>
  <c r="X171" i="125"/>
  <c r="X171" i="120"/>
  <c r="X171" i="119"/>
  <c r="X171" i="118"/>
  <c r="X170" i="127"/>
  <c r="X170" i="125"/>
  <c r="X170" i="120"/>
  <c r="X170" i="119"/>
  <c r="X170" i="118"/>
  <c r="X169" i="127"/>
  <c r="X169" i="126"/>
  <c r="X169" i="125"/>
  <c r="X169" i="120"/>
  <c r="X169" i="119"/>
  <c r="X169" i="118"/>
  <c r="X167" i="127"/>
  <c r="X167" i="126"/>
  <c r="X167" i="125"/>
  <c r="X167" i="120"/>
  <c r="X167" i="119"/>
  <c r="X165" i="127"/>
  <c r="X165" i="126"/>
  <c r="X165" i="125"/>
  <c r="X165" i="120"/>
  <c r="X165" i="119"/>
  <c r="X165" i="118"/>
  <c r="X164" i="127"/>
  <c r="X164" i="126"/>
  <c r="X164" i="125"/>
  <c r="X164" i="120"/>
  <c r="X164" i="119"/>
  <c r="X163" i="127"/>
  <c r="X163" i="126"/>
  <c r="X163" i="125"/>
  <c r="X163" i="119"/>
  <c r="X163" i="118"/>
  <c r="X162" i="127"/>
  <c r="X162" i="125"/>
  <c r="X162" i="120"/>
  <c r="X162" i="119"/>
  <c r="X162" i="118"/>
  <c r="X161" i="127"/>
  <c r="X161" i="126"/>
  <c r="X161" i="125"/>
  <c r="X161" i="119"/>
  <c r="X161" i="118"/>
  <c r="X159" i="127"/>
  <c r="X159" i="126"/>
  <c r="X159" i="125"/>
  <c r="X159" i="120"/>
  <c r="X159" i="119"/>
  <c r="X149" i="127"/>
  <c r="X148" i="127"/>
  <c r="X148" i="126"/>
  <c r="X148" i="125"/>
  <c r="X148" i="120"/>
  <c r="X148" i="119"/>
  <c r="X147" i="127"/>
  <c r="X147" i="126"/>
  <c r="X147" i="125"/>
  <c r="X147" i="120"/>
  <c r="X147" i="119"/>
  <c r="X93" i="124"/>
  <c r="X90" i="124"/>
  <c r="X88" i="124"/>
  <c r="X87" i="124"/>
  <c r="X86" i="124"/>
  <c r="X85" i="124"/>
  <c r="X84" i="124"/>
  <c r="X83" i="124"/>
  <c r="X81" i="124"/>
  <c r="X80" i="124"/>
  <c r="X79" i="124"/>
  <c r="X78" i="124"/>
  <c r="X71" i="124"/>
  <c r="W223" i="127"/>
  <c r="W223" i="126"/>
  <c r="W223" i="125"/>
  <c r="W223" i="120"/>
  <c r="W223" i="119"/>
  <c r="W216" i="126"/>
  <c r="W216" i="125"/>
  <c r="W216" i="120"/>
  <c r="W216" i="119"/>
  <c r="W207" i="127"/>
  <c r="W207" i="126"/>
  <c r="W207" i="125"/>
  <c r="W207" i="119"/>
  <c r="W207" i="118"/>
  <c r="W206" i="118"/>
  <c r="W205" i="127"/>
  <c r="W205" i="126"/>
  <c r="W205" i="125"/>
  <c r="W205" i="120"/>
  <c r="W205" i="119"/>
  <c r="W205" i="118"/>
  <c r="W204" i="127"/>
  <c r="W204" i="126"/>
  <c r="W204" i="125"/>
  <c r="W204" i="120"/>
  <c r="W204" i="119"/>
  <c r="W204" i="118"/>
  <c r="W203" i="127"/>
  <c r="W203" i="126"/>
  <c r="W203" i="125"/>
  <c r="W203" i="120"/>
  <c r="W203" i="118"/>
  <c r="W202" i="127"/>
  <c r="W202" i="126"/>
  <c r="W202" i="120"/>
  <c r="W202" i="119"/>
  <c r="W202" i="118"/>
  <c r="W201" i="126"/>
  <c r="W201" i="125"/>
  <c r="W201" i="120"/>
  <c r="W201" i="118"/>
  <c r="W199" i="127"/>
  <c r="W199" i="126"/>
  <c r="W199" i="125"/>
  <c r="W199" i="120"/>
  <c r="W199" i="119"/>
  <c r="W199" i="118"/>
  <c r="W197" i="127"/>
  <c r="W197" i="126"/>
  <c r="W197" i="125"/>
  <c r="W197" i="120"/>
  <c r="W197" i="118"/>
  <c r="W196" i="127"/>
  <c r="W196" i="126"/>
  <c r="W196" i="125"/>
  <c r="W196" i="120"/>
  <c r="W196" i="119"/>
  <c r="W196" i="118"/>
  <c r="W195" i="127"/>
  <c r="W195" i="126"/>
  <c r="W195" i="125"/>
  <c r="W195" i="120"/>
  <c r="W195" i="119"/>
  <c r="W195" i="118"/>
  <c r="W194" i="127"/>
  <c r="W194" i="126"/>
  <c r="W194" i="125"/>
  <c r="W194" i="120"/>
  <c r="W194" i="119"/>
  <c r="W194" i="118"/>
  <c r="W193" i="126"/>
  <c r="W193" i="125"/>
  <c r="W193" i="120"/>
  <c r="W193" i="118"/>
  <c r="W191" i="127"/>
  <c r="W191" i="126"/>
  <c r="W191" i="125"/>
  <c r="W191" i="120"/>
  <c r="W191" i="119"/>
  <c r="W191" i="118"/>
  <c r="W189" i="127"/>
  <c r="W189" i="126"/>
  <c r="W189" i="125"/>
  <c r="W189" i="120"/>
  <c r="W189" i="119"/>
  <c r="W189" i="118"/>
  <c r="W188" i="127"/>
  <c r="W188" i="126"/>
  <c r="W188" i="125"/>
  <c r="W188" i="120"/>
  <c r="W188" i="119"/>
  <c r="W188" i="118"/>
  <c r="W187" i="127"/>
  <c r="W187" i="126"/>
  <c r="W187" i="125"/>
  <c r="W187" i="120"/>
  <c r="W187" i="118"/>
  <c r="W186" i="127"/>
  <c r="W186" i="126"/>
  <c r="W186" i="125"/>
  <c r="W186" i="120"/>
  <c r="W186" i="119"/>
  <c r="W186" i="118"/>
  <c r="W185" i="126"/>
  <c r="W185" i="125"/>
  <c r="W185" i="120"/>
  <c r="W185" i="118"/>
  <c r="W183" i="127"/>
  <c r="W183" i="126"/>
  <c r="W183" i="125"/>
  <c r="W183" i="120"/>
  <c r="W183" i="119"/>
  <c r="W183" i="118"/>
  <c r="W181" i="127"/>
  <c r="W181" i="126"/>
  <c r="W181" i="125"/>
  <c r="W181" i="120"/>
  <c r="W181" i="118"/>
  <c r="W180" i="127"/>
  <c r="W180" i="126"/>
  <c r="W180" i="125"/>
  <c r="W180" i="120"/>
  <c r="W180" i="119"/>
  <c r="W180" i="118"/>
  <c r="W179" i="127"/>
  <c r="W179" i="126"/>
  <c r="W179" i="125"/>
  <c r="W179" i="120"/>
  <c r="W179" i="118"/>
  <c r="W178" i="127"/>
  <c r="W178" i="126"/>
  <c r="W178" i="120"/>
  <c r="W178" i="119"/>
  <c r="W178" i="118"/>
  <c r="W177" i="126"/>
  <c r="W177" i="125"/>
  <c r="W177" i="120"/>
  <c r="W177" i="118"/>
  <c r="W175" i="127"/>
  <c r="W175" i="126"/>
  <c r="W175" i="125"/>
  <c r="W175" i="120"/>
  <c r="W175" i="119"/>
  <c r="W175" i="118"/>
  <c r="W173" i="127"/>
  <c r="W173" i="126"/>
  <c r="W173" i="125"/>
  <c r="W173" i="120"/>
  <c r="W173" i="118"/>
  <c r="W172" i="127"/>
  <c r="W172" i="126"/>
  <c r="W172" i="125"/>
  <c r="W172" i="120"/>
  <c r="W172" i="119"/>
  <c r="W172" i="118"/>
  <c r="W171" i="127"/>
  <c r="W171" i="126"/>
  <c r="W171" i="125"/>
  <c r="W171" i="120"/>
  <c r="W171" i="118"/>
  <c r="W170" i="127"/>
  <c r="W170" i="126"/>
  <c r="W170" i="120"/>
  <c r="W170" i="119"/>
  <c r="W170" i="118"/>
  <c r="W169" i="126"/>
  <c r="W169" i="125"/>
  <c r="W169" i="120"/>
  <c r="W169" i="118"/>
  <c r="W167" i="127"/>
  <c r="W167" i="126"/>
  <c r="W167" i="125"/>
  <c r="W167" i="120"/>
  <c r="W167" i="119"/>
  <c r="W167" i="118"/>
  <c r="W165" i="127"/>
  <c r="W165" i="126"/>
  <c r="W165" i="125"/>
  <c r="W165" i="120"/>
  <c r="W165" i="118"/>
  <c r="W164" i="127"/>
  <c r="W164" i="126"/>
  <c r="W164" i="125"/>
  <c r="W164" i="120"/>
  <c r="W164" i="119"/>
  <c r="W164" i="118"/>
  <c r="W163" i="127"/>
  <c r="W163" i="126"/>
  <c r="W163" i="125"/>
  <c r="W163" i="120"/>
  <c r="W163" i="118"/>
  <c r="W162" i="127"/>
  <c r="W162" i="126"/>
  <c r="W162" i="120"/>
  <c r="W162" i="119"/>
  <c r="W162" i="118"/>
  <c r="W161" i="126"/>
  <c r="W161" i="125"/>
  <c r="W161" i="120"/>
  <c r="W161" i="118"/>
  <c r="W159" i="127"/>
  <c r="W159" i="126"/>
  <c r="W159" i="125"/>
  <c r="W159" i="120"/>
  <c r="W159" i="119"/>
  <c r="W159" i="118"/>
  <c r="W149" i="127"/>
  <c r="W148" i="127"/>
  <c r="W148" i="126"/>
  <c r="W148" i="125"/>
  <c r="W148" i="120"/>
  <c r="W148" i="119"/>
  <c r="W147" i="127"/>
  <c r="W147" i="126"/>
  <c r="W147" i="125"/>
  <c r="W147" i="120"/>
  <c r="W147" i="119"/>
  <c r="W94" i="124"/>
  <c r="W93" i="124"/>
  <c r="W90" i="124"/>
  <c r="W79" i="124"/>
  <c r="W71" i="124"/>
  <c r="I53" i="106"/>
  <c r="I256" i="106" s="1"/>
  <c r="W256" i="124" s="1"/>
  <c r="V223" i="127"/>
  <c r="V223" i="126"/>
  <c r="V223" i="120"/>
  <c r="V223" i="119"/>
  <c r="V216" i="127"/>
  <c r="V216" i="125"/>
  <c r="V216" i="120"/>
  <c r="V207" i="127"/>
  <c r="V207" i="126"/>
  <c r="V207" i="125"/>
  <c r="V207" i="119"/>
  <c r="V207" i="118"/>
  <c r="V206" i="118"/>
  <c r="V205" i="127"/>
  <c r="V205" i="126"/>
  <c r="V205" i="125"/>
  <c r="V205" i="120"/>
  <c r="V205" i="119"/>
  <c r="V205" i="118"/>
  <c r="V204" i="127"/>
  <c r="V204" i="126"/>
  <c r="V204" i="125"/>
  <c r="V204" i="119"/>
  <c r="V204" i="118"/>
  <c r="V203" i="127"/>
  <c r="V203" i="126"/>
  <c r="V203" i="125"/>
  <c r="V203" i="120"/>
  <c r="V203" i="119"/>
  <c r="V202" i="127"/>
  <c r="V202" i="126"/>
  <c r="V202" i="119"/>
  <c r="V202" i="118"/>
  <c r="V201" i="125"/>
  <c r="V201" i="120"/>
  <c r="V201" i="118"/>
  <c r="V199" i="127"/>
  <c r="V199" i="126"/>
  <c r="V199" i="125"/>
  <c r="V199" i="120"/>
  <c r="V199" i="119"/>
  <c r="V199" i="118"/>
  <c r="V197" i="127"/>
  <c r="V197" i="126"/>
  <c r="V197" i="125"/>
  <c r="V197" i="120"/>
  <c r="V197" i="119"/>
  <c r="V196" i="127"/>
  <c r="V196" i="126"/>
  <c r="V196" i="125"/>
  <c r="V196" i="119"/>
  <c r="V196" i="118"/>
  <c r="V195" i="127"/>
  <c r="V195" i="126"/>
  <c r="V195" i="125"/>
  <c r="V195" i="120"/>
  <c r="V195" i="119"/>
  <c r="V195" i="118"/>
  <c r="V194" i="127"/>
  <c r="V194" i="126"/>
  <c r="V194" i="119"/>
  <c r="V194" i="118"/>
  <c r="V193" i="125"/>
  <c r="V193" i="120"/>
  <c r="V193" i="119"/>
  <c r="V191" i="127"/>
  <c r="V191" i="126"/>
  <c r="V191" i="125"/>
  <c r="V191" i="120"/>
  <c r="V191" i="119"/>
  <c r="V191" i="118"/>
  <c r="V189" i="127"/>
  <c r="V189" i="126"/>
  <c r="V189" i="125"/>
  <c r="V189" i="120"/>
  <c r="V189" i="119"/>
  <c r="V189" i="118"/>
  <c r="V188" i="127"/>
  <c r="V188" i="126"/>
  <c r="V188" i="125"/>
  <c r="V188" i="119"/>
  <c r="V188" i="118"/>
  <c r="V187" i="127"/>
  <c r="V187" i="126"/>
  <c r="V187" i="125"/>
  <c r="V187" i="120"/>
  <c r="V187" i="119"/>
  <c r="V187" i="118"/>
  <c r="V186" i="127"/>
  <c r="V186" i="126"/>
  <c r="V186" i="125"/>
  <c r="V186" i="119"/>
  <c r="V186" i="118"/>
  <c r="V185" i="125"/>
  <c r="V185" i="120"/>
  <c r="V185" i="118"/>
  <c r="V183" i="127"/>
  <c r="V183" i="126"/>
  <c r="V183" i="125"/>
  <c r="V183" i="120"/>
  <c r="V183" i="119"/>
  <c r="V183" i="118"/>
  <c r="V181" i="127"/>
  <c r="V181" i="126"/>
  <c r="V181" i="125"/>
  <c r="V181" i="120"/>
  <c r="V181" i="119"/>
  <c r="V181" i="118"/>
  <c r="V180" i="127"/>
  <c r="V180" i="126"/>
  <c r="V180" i="125"/>
  <c r="V180" i="120"/>
  <c r="V180" i="119"/>
  <c r="V180" i="118"/>
  <c r="V179" i="127"/>
  <c r="V179" i="126"/>
  <c r="V179" i="125"/>
  <c r="V179" i="120"/>
  <c r="V179" i="119"/>
  <c r="V179" i="118"/>
  <c r="V178" i="127"/>
  <c r="V178" i="126"/>
  <c r="V178" i="120"/>
  <c r="V178" i="119"/>
  <c r="V178" i="118"/>
  <c r="V177" i="127"/>
  <c r="V177" i="125"/>
  <c r="V177" i="120"/>
  <c r="V175" i="127"/>
  <c r="V175" i="126"/>
  <c r="V175" i="125"/>
  <c r="V175" i="120"/>
  <c r="V175" i="119"/>
  <c r="V175" i="118"/>
  <c r="V173" i="127"/>
  <c r="V173" i="126"/>
  <c r="V173" i="125"/>
  <c r="V173" i="120"/>
  <c r="V173" i="119"/>
  <c r="V173" i="118"/>
  <c r="V172" i="127"/>
  <c r="V172" i="126"/>
  <c r="V172" i="125"/>
  <c r="V172" i="119"/>
  <c r="V172" i="118"/>
  <c r="V171" i="127"/>
  <c r="V171" i="126"/>
  <c r="V171" i="125"/>
  <c r="V171" i="120"/>
  <c r="V171" i="119"/>
  <c r="V171" i="118"/>
  <c r="V170" i="127"/>
  <c r="V170" i="126"/>
  <c r="V170" i="119"/>
  <c r="V170" i="118"/>
  <c r="V169" i="125"/>
  <c r="V169" i="120"/>
  <c r="V169" i="119"/>
  <c r="V169" i="118"/>
  <c r="V167" i="127"/>
  <c r="V167" i="126"/>
  <c r="V167" i="125"/>
  <c r="V167" i="120"/>
  <c r="V167" i="119"/>
  <c r="V167" i="118"/>
  <c r="V165" i="127"/>
  <c r="V165" i="126"/>
  <c r="V165" i="125"/>
  <c r="V165" i="120"/>
  <c r="V165" i="119"/>
  <c r="V164" i="127"/>
  <c r="V164" i="126"/>
  <c r="V164" i="125"/>
  <c r="V164" i="120"/>
  <c r="V164" i="119"/>
  <c r="V164" i="118"/>
  <c r="V163" i="127"/>
  <c r="V163" i="126"/>
  <c r="V163" i="125"/>
  <c r="V163" i="120"/>
  <c r="V163" i="119"/>
  <c r="V163" i="118"/>
  <c r="V162" i="127"/>
  <c r="V162" i="126"/>
  <c r="V162" i="125"/>
  <c r="V162" i="120"/>
  <c r="V162" i="119"/>
  <c r="V162" i="118"/>
  <c r="V161" i="125"/>
  <c r="V161" i="120"/>
  <c r="V161" i="119"/>
  <c r="V161" i="118"/>
  <c r="V159" i="127"/>
  <c r="V159" i="126"/>
  <c r="V159" i="125"/>
  <c r="V159" i="120"/>
  <c r="V159" i="119"/>
  <c r="V159" i="118"/>
  <c r="V149" i="127"/>
  <c r="V148" i="127"/>
  <c r="V148" i="126"/>
  <c r="V148" i="125"/>
  <c r="V148" i="120"/>
  <c r="V148" i="119"/>
  <c r="V147" i="127"/>
  <c r="V147" i="126"/>
  <c r="V147" i="125"/>
  <c r="V147" i="120"/>
  <c r="V147" i="119"/>
  <c r="V94" i="124"/>
  <c r="V93" i="124"/>
  <c r="V90" i="124"/>
  <c r="V89" i="124" s="1"/>
  <c r="V88" i="124"/>
  <c r="V87" i="124"/>
  <c r="V86" i="124"/>
  <c r="V85" i="124"/>
  <c r="V84" i="124"/>
  <c r="V81" i="124"/>
  <c r="V80" i="124"/>
  <c r="V79" i="124"/>
  <c r="V78" i="124"/>
  <c r="I53" i="105"/>
  <c r="U234" i="117"/>
  <c r="U223" i="127"/>
  <c r="U223" i="126"/>
  <c r="U223" i="125"/>
  <c r="U223" i="119"/>
  <c r="U216" i="127"/>
  <c r="U216" i="126"/>
  <c r="U216" i="120"/>
  <c r="U207" i="127"/>
  <c r="U207" i="125"/>
  <c r="U207" i="120"/>
  <c r="U207" i="119"/>
  <c r="U206" i="118"/>
  <c r="U205" i="127"/>
  <c r="U205" i="126"/>
  <c r="U205" i="125"/>
  <c r="U205" i="120"/>
  <c r="U205" i="119"/>
  <c r="U205" i="118"/>
  <c r="U204" i="127"/>
  <c r="U204" i="126"/>
  <c r="U204" i="125"/>
  <c r="U204" i="120"/>
  <c r="U204" i="118"/>
  <c r="U203" i="127"/>
  <c r="U203" i="126"/>
  <c r="U203" i="125"/>
  <c r="U203" i="120"/>
  <c r="U203" i="119"/>
  <c r="U203" i="118"/>
  <c r="U202" i="126"/>
  <c r="U202" i="125"/>
  <c r="U202" i="120"/>
  <c r="U202" i="119"/>
  <c r="U202" i="118"/>
  <c r="U201" i="127"/>
  <c r="U201" i="126"/>
  <c r="U201" i="125"/>
  <c r="U201" i="120"/>
  <c r="U201" i="119"/>
  <c r="U201" i="118"/>
  <c r="U199" i="127"/>
  <c r="U199" i="126"/>
  <c r="U199" i="125"/>
  <c r="U199" i="120"/>
  <c r="U199" i="118"/>
  <c r="U197" i="127"/>
  <c r="U197" i="126"/>
  <c r="U197" i="125"/>
  <c r="U197" i="120"/>
  <c r="U197" i="119"/>
  <c r="U197" i="118"/>
  <c r="U196" i="127"/>
  <c r="U196" i="126"/>
  <c r="U196" i="125"/>
  <c r="U196" i="120"/>
  <c r="U196" i="119"/>
  <c r="U196" i="118"/>
  <c r="U195" i="127"/>
  <c r="U195" i="126"/>
  <c r="U195" i="125"/>
  <c r="U195" i="120"/>
  <c r="U195" i="119"/>
  <c r="U195" i="118"/>
  <c r="U194" i="127"/>
  <c r="U194" i="126"/>
  <c r="U194" i="125"/>
  <c r="U194" i="120"/>
  <c r="U194" i="119"/>
  <c r="U194" i="118"/>
  <c r="U193" i="127"/>
  <c r="U193" i="126"/>
  <c r="U193" i="125"/>
  <c r="U193" i="120"/>
  <c r="U193" i="119"/>
  <c r="U193" i="118"/>
  <c r="U191" i="127"/>
  <c r="U191" i="126"/>
  <c r="U191" i="125"/>
  <c r="U191" i="120"/>
  <c r="U191" i="118"/>
  <c r="U189" i="127"/>
  <c r="U189" i="126"/>
  <c r="U189" i="125"/>
  <c r="U189" i="120"/>
  <c r="U189" i="119"/>
  <c r="U189" i="118"/>
  <c r="U188" i="127"/>
  <c r="U188" i="126"/>
  <c r="U188" i="125"/>
  <c r="U188" i="120"/>
  <c r="U188" i="118"/>
  <c r="U187" i="127"/>
  <c r="U187" i="126"/>
  <c r="U187" i="125"/>
  <c r="U187" i="120"/>
  <c r="U187" i="119"/>
  <c r="U187" i="118"/>
  <c r="U186" i="126"/>
  <c r="U186" i="125"/>
  <c r="U186" i="120"/>
  <c r="U186" i="119"/>
  <c r="U186" i="118"/>
  <c r="U185" i="127"/>
  <c r="U185" i="126"/>
  <c r="U185" i="125"/>
  <c r="U185" i="120"/>
  <c r="U185" i="119"/>
  <c r="U185" i="118"/>
  <c r="U183" i="127"/>
  <c r="U183" i="126"/>
  <c r="U183" i="125"/>
  <c r="U183" i="120"/>
  <c r="U183" i="118"/>
  <c r="U181" i="127"/>
  <c r="U181" i="126"/>
  <c r="U181" i="125"/>
  <c r="U181" i="120"/>
  <c r="U181" i="119"/>
  <c r="U181" i="118"/>
  <c r="U180" i="127"/>
  <c r="U180" i="126"/>
  <c r="U180" i="125"/>
  <c r="U180" i="120"/>
  <c r="U180" i="118"/>
  <c r="U179" i="127"/>
  <c r="U179" i="126"/>
  <c r="U179" i="125"/>
  <c r="U179" i="120"/>
  <c r="U179" i="119"/>
  <c r="U179" i="118"/>
  <c r="U178" i="127"/>
  <c r="U178" i="126"/>
  <c r="U178" i="125"/>
  <c r="U178" i="120"/>
  <c r="U178" i="119"/>
  <c r="U178" i="118"/>
  <c r="U177" i="127"/>
  <c r="U177" i="126"/>
  <c r="U177" i="125"/>
  <c r="U177" i="120"/>
  <c r="U177" i="119"/>
  <c r="U177" i="118"/>
  <c r="U175" i="127"/>
  <c r="U175" i="126"/>
  <c r="U175" i="125"/>
  <c r="U175" i="120"/>
  <c r="U175" i="119"/>
  <c r="U175" i="118"/>
  <c r="U173" i="127"/>
  <c r="U173" i="126"/>
  <c r="U173" i="125"/>
  <c r="U173" i="120"/>
  <c r="U173" i="119"/>
  <c r="U173" i="118"/>
  <c r="U172" i="127"/>
  <c r="U172" i="126"/>
  <c r="U172" i="125"/>
  <c r="U172" i="120"/>
  <c r="U172" i="118"/>
  <c r="U171" i="127"/>
  <c r="U171" i="126"/>
  <c r="U171" i="125"/>
  <c r="U171" i="120"/>
  <c r="U171" i="119"/>
  <c r="U171" i="118"/>
  <c r="U170" i="126"/>
  <c r="U170" i="125"/>
  <c r="U170" i="120"/>
  <c r="U170" i="119"/>
  <c r="U170" i="118"/>
  <c r="U169" i="127"/>
  <c r="U169" i="126"/>
  <c r="U169" i="125"/>
  <c r="U169" i="120"/>
  <c r="U169" i="119"/>
  <c r="U169" i="118"/>
  <c r="U167" i="127"/>
  <c r="U167" i="126"/>
  <c r="U167" i="125"/>
  <c r="U167" i="120"/>
  <c r="U167" i="118"/>
  <c r="U165" i="127"/>
  <c r="U165" i="126"/>
  <c r="U165" i="125"/>
  <c r="U165" i="120"/>
  <c r="U165" i="119"/>
  <c r="U165" i="118"/>
  <c r="U164" i="127"/>
  <c r="U164" i="126"/>
  <c r="U164" i="125"/>
  <c r="U164" i="120"/>
  <c r="U164" i="118"/>
  <c r="U163" i="127"/>
  <c r="U163" i="126"/>
  <c r="U163" i="125"/>
  <c r="U163" i="120"/>
  <c r="U163" i="119"/>
  <c r="U163" i="118"/>
  <c r="U162" i="127"/>
  <c r="U162" i="126"/>
  <c r="U162" i="125"/>
  <c r="U162" i="120"/>
  <c r="U162" i="119"/>
  <c r="U162" i="118"/>
  <c r="U161" i="127"/>
  <c r="U161" i="126"/>
  <c r="U161" i="125"/>
  <c r="U161" i="120"/>
  <c r="U161" i="119"/>
  <c r="U161" i="118"/>
  <c r="U159" i="127"/>
  <c r="U159" i="126"/>
  <c r="U159" i="125"/>
  <c r="U159" i="120"/>
  <c r="U159" i="118"/>
  <c r="U149" i="127"/>
  <c r="U148" i="127"/>
  <c r="U148" i="126"/>
  <c r="U148" i="125"/>
  <c r="U148" i="120"/>
  <c r="U147" i="127"/>
  <c r="U147" i="126"/>
  <c r="U147" i="125"/>
  <c r="U147" i="120"/>
  <c r="U147" i="119"/>
  <c r="U94" i="124"/>
  <c r="U93" i="124"/>
  <c r="U90" i="124"/>
  <c r="U88" i="124"/>
  <c r="U87" i="124"/>
  <c r="U86" i="124"/>
  <c r="U85" i="124"/>
  <c r="U84" i="124"/>
  <c r="U83" i="124"/>
  <c r="U81" i="124"/>
  <c r="U80" i="124"/>
  <c r="U79" i="124"/>
  <c r="U78" i="124"/>
  <c r="U71" i="124"/>
  <c r="I53" i="104"/>
  <c r="I256" i="104" s="1"/>
  <c r="U256" i="124" s="1"/>
  <c r="T223" i="127"/>
  <c r="T223" i="126"/>
  <c r="T223" i="125"/>
  <c r="T223" i="120"/>
  <c r="T223" i="119"/>
  <c r="T216" i="127"/>
  <c r="T216" i="126"/>
  <c r="T216" i="125"/>
  <c r="T216" i="120"/>
  <c r="T216" i="119"/>
  <c r="T207" i="127"/>
  <c r="T207" i="126"/>
  <c r="T207" i="120"/>
  <c r="T207" i="119"/>
  <c r="T207" i="118"/>
  <c r="T205" i="127"/>
  <c r="T205" i="126"/>
  <c r="T205" i="125"/>
  <c r="T205" i="120"/>
  <c r="T205" i="119"/>
  <c r="T205" i="118"/>
  <c r="T204" i="127"/>
  <c r="T204" i="126"/>
  <c r="T204" i="125"/>
  <c r="T204" i="120"/>
  <c r="T204" i="119"/>
  <c r="T203" i="127"/>
  <c r="T203" i="126"/>
  <c r="T203" i="125"/>
  <c r="T203" i="119"/>
  <c r="T203" i="118"/>
  <c r="T202" i="127"/>
  <c r="T202" i="125"/>
  <c r="T202" i="120"/>
  <c r="T202" i="119"/>
  <c r="T201" i="127"/>
  <c r="T201" i="126"/>
  <c r="T201" i="125"/>
  <c r="T201" i="119"/>
  <c r="T201" i="118"/>
  <c r="T199" i="127"/>
  <c r="T199" i="125"/>
  <c r="T199" i="120"/>
  <c r="T199" i="119"/>
  <c r="T199" i="118"/>
  <c r="T197" i="127"/>
  <c r="T197" i="126"/>
  <c r="T197" i="125"/>
  <c r="T197" i="119"/>
  <c r="T197" i="118"/>
  <c r="T196" i="127"/>
  <c r="T196" i="126"/>
  <c r="T196" i="125"/>
  <c r="T196" i="120"/>
  <c r="T196" i="119"/>
  <c r="T195" i="127"/>
  <c r="T195" i="126"/>
  <c r="T195" i="125"/>
  <c r="T195" i="120"/>
  <c r="T195" i="119"/>
  <c r="T195" i="118"/>
  <c r="T194" i="127"/>
  <c r="T194" i="126"/>
  <c r="T194" i="125"/>
  <c r="T194" i="120"/>
  <c r="T194" i="119"/>
  <c r="T193" i="127"/>
  <c r="T192" i="127" s="1"/>
  <c r="T193" i="126"/>
  <c r="T193" i="125"/>
  <c r="T193" i="119"/>
  <c r="T193" i="118"/>
  <c r="T191" i="127"/>
  <c r="T191" i="126"/>
  <c r="T191" i="125"/>
  <c r="T191" i="120"/>
  <c r="T191" i="119"/>
  <c r="T189" i="127"/>
  <c r="T189" i="126"/>
  <c r="T189" i="125"/>
  <c r="T189" i="120"/>
  <c r="T189" i="119"/>
  <c r="T189" i="118"/>
  <c r="T188" i="127"/>
  <c r="T188" i="126"/>
  <c r="T188" i="125"/>
  <c r="T188" i="120"/>
  <c r="T188" i="119"/>
  <c r="T187" i="127"/>
  <c r="T187" i="126"/>
  <c r="T187" i="125"/>
  <c r="T187" i="120"/>
  <c r="T187" i="119"/>
  <c r="T187" i="118"/>
  <c r="T186" i="127"/>
  <c r="T186" i="125"/>
  <c r="T186" i="120"/>
  <c r="T186" i="119"/>
  <c r="T185" i="127"/>
  <c r="T185" i="126"/>
  <c r="T185" i="125"/>
  <c r="T185" i="119"/>
  <c r="T185" i="118"/>
  <c r="T183" i="127"/>
  <c r="T183" i="126"/>
  <c r="T183" i="125"/>
  <c r="T183" i="120"/>
  <c r="T183" i="119"/>
  <c r="T181" i="127"/>
  <c r="T181" i="126"/>
  <c r="T181" i="125"/>
  <c r="T181" i="120"/>
  <c r="T181" i="119"/>
  <c r="T181" i="118"/>
  <c r="T180" i="127"/>
  <c r="T180" i="126"/>
  <c r="T180" i="125"/>
  <c r="T180" i="120"/>
  <c r="T180" i="119"/>
  <c r="T179" i="127"/>
  <c r="T179" i="126"/>
  <c r="T179" i="125"/>
  <c r="T179" i="119"/>
  <c r="T179" i="118"/>
  <c r="T178" i="127"/>
  <c r="T178" i="125"/>
  <c r="T178" i="120"/>
  <c r="T178" i="119"/>
  <c r="T178" i="118"/>
  <c r="T177" i="127"/>
  <c r="T177" i="126"/>
  <c r="T177" i="125"/>
  <c r="T177" i="119"/>
  <c r="T177" i="118"/>
  <c r="T175" i="127"/>
  <c r="T175" i="126"/>
  <c r="T175" i="125"/>
  <c r="T175" i="120"/>
  <c r="T175" i="119"/>
  <c r="T173" i="127"/>
  <c r="T173" i="126"/>
  <c r="T173" i="125"/>
  <c r="T173" i="120"/>
  <c r="T173" i="119"/>
  <c r="T173" i="118"/>
  <c r="T172" i="127"/>
  <c r="T172" i="126"/>
  <c r="T172" i="125"/>
  <c r="T172" i="120"/>
  <c r="T172" i="119"/>
  <c r="T171" i="127"/>
  <c r="T171" i="126"/>
  <c r="T171" i="125"/>
  <c r="T171" i="120"/>
  <c r="T171" i="119"/>
  <c r="T171" i="118"/>
  <c r="T170" i="127"/>
  <c r="T170" i="125"/>
  <c r="T170" i="120"/>
  <c r="T170" i="119"/>
  <c r="T169" i="127"/>
  <c r="T169" i="126"/>
  <c r="T169" i="125"/>
  <c r="T169" i="119"/>
  <c r="T169" i="118"/>
  <c r="T167" i="127"/>
  <c r="T167" i="126"/>
  <c r="T167" i="125"/>
  <c r="T167" i="120"/>
  <c r="T167" i="119"/>
  <c r="T165" i="127"/>
  <c r="T165" i="126"/>
  <c r="T165" i="125"/>
  <c r="T165" i="119"/>
  <c r="T165" i="118"/>
  <c r="T164" i="127"/>
  <c r="T164" i="126"/>
  <c r="T164" i="125"/>
  <c r="T164" i="120"/>
  <c r="T164" i="119"/>
  <c r="T163" i="127"/>
  <c r="T163" i="126"/>
  <c r="T163" i="125"/>
  <c r="T163" i="120"/>
  <c r="T163" i="119"/>
  <c r="T163" i="118"/>
  <c r="T162" i="127"/>
  <c r="T162" i="125"/>
  <c r="T162" i="120"/>
  <c r="T162" i="119"/>
  <c r="T162" i="118"/>
  <c r="T161" i="127"/>
  <c r="T161" i="126"/>
  <c r="T161" i="125"/>
  <c r="T161" i="119"/>
  <c r="T161" i="118"/>
  <c r="T159" i="127"/>
  <c r="T159" i="126"/>
  <c r="T159" i="125"/>
  <c r="T159" i="120"/>
  <c r="T159" i="119"/>
  <c r="T149" i="127"/>
  <c r="T148" i="127"/>
  <c r="T148" i="126"/>
  <c r="T148" i="125"/>
  <c r="T148" i="120"/>
  <c r="T148" i="119"/>
  <c r="T147" i="127"/>
  <c r="T147" i="126"/>
  <c r="T147" i="125"/>
  <c r="T147" i="120"/>
  <c r="T147" i="119"/>
  <c r="T93" i="124"/>
  <c r="T90" i="124"/>
  <c r="T89" i="124" s="1"/>
  <c r="T88" i="124"/>
  <c r="T87" i="124"/>
  <c r="T86" i="124"/>
  <c r="T85" i="124"/>
  <c r="T84" i="124"/>
  <c r="T81" i="124"/>
  <c r="T80" i="124"/>
  <c r="T79" i="124"/>
  <c r="T78" i="124"/>
  <c r="T71" i="124"/>
  <c r="T64" i="124" s="1"/>
  <c r="S223" i="127"/>
  <c r="S223" i="126"/>
  <c r="S223" i="125"/>
  <c r="S223" i="120"/>
  <c r="S223" i="119"/>
  <c r="S216" i="126"/>
  <c r="S216" i="125"/>
  <c r="S216" i="120"/>
  <c r="S207" i="127"/>
  <c r="S207" i="126"/>
  <c r="S207" i="125"/>
  <c r="S207" i="119"/>
  <c r="S207" i="118"/>
  <c r="S206" i="118"/>
  <c r="S205" i="127"/>
  <c r="S205" i="126"/>
  <c r="S205" i="125"/>
  <c r="S205" i="120"/>
  <c r="S205" i="118"/>
  <c r="S204" i="127"/>
  <c r="S204" i="126"/>
  <c r="S204" i="125"/>
  <c r="S204" i="120"/>
  <c r="S204" i="119"/>
  <c r="S204" i="118"/>
  <c r="S203" i="127"/>
  <c r="S203" i="126"/>
  <c r="S203" i="125"/>
  <c r="S203" i="120"/>
  <c r="S203" i="119"/>
  <c r="S203" i="118"/>
  <c r="S202" i="127"/>
  <c r="S202" i="126"/>
  <c r="S202" i="125"/>
  <c r="S202" i="120"/>
  <c r="S202" i="119"/>
  <c r="S202" i="118"/>
  <c r="S201" i="126"/>
  <c r="S201" i="125"/>
  <c r="S201" i="120"/>
  <c r="S201" i="119"/>
  <c r="S201" i="118"/>
  <c r="S199" i="127"/>
  <c r="S199" i="126"/>
  <c r="S199" i="125"/>
  <c r="S199" i="120"/>
  <c r="S199" i="119"/>
  <c r="S199" i="118"/>
  <c r="S197" i="127"/>
  <c r="S197" i="126"/>
  <c r="S197" i="125"/>
  <c r="S197" i="120"/>
  <c r="S197" i="118"/>
  <c r="S196" i="127"/>
  <c r="S196" i="126"/>
  <c r="S196" i="125"/>
  <c r="S196" i="120"/>
  <c r="S196" i="119"/>
  <c r="S196" i="118"/>
  <c r="S195" i="127"/>
  <c r="S195" i="126"/>
  <c r="S195" i="125"/>
  <c r="S195" i="120"/>
  <c r="S195" i="119"/>
  <c r="S195" i="118"/>
  <c r="S194" i="127"/>
  <c r="S194" i="126"/>
  <c r="S194" i="125"/>
  <c r="S194" i="120"/>
  <c r="S194" i="119"/>
  <c r="S194" i="118"/>
  <c r="S193" i="126"/>
  <c r="S193" i="125"/>
  <c r="S193" i="120"/>
  <c r="S193" i="119"/>
  <c r="S193" i="118"/>
  <c r="S191" i="127"/>
  <c r="S191" i="126"/>
  <c r="S191" i="125"/>
  <c r="S191" i="120"/>
  <c r="S191" i="119"/>
  <c r="S191" i="118"/>
  <c r="S189" i="127"/>
  <c r="S189" i="126"/>
  <c r="S189" i="125"/>
  <c r="S189" i="120"/>
  <c r="S189" i="118"/>
  <c r="S188" i="127"/>
  <c r="S188" i="126"/>
  <c r="S188" i="125"/>
  <c r="S188" i="120"/>
  <c r="S188" i="119"/>
  <c r="S188" i="118"/>
  <c r="S187" i="127"/>
  <c r="S187" i="126"/>
  <c r="S187" i="125"/>
  <c r="S187" i="120"/>
  <c r="S187" i="119"/>
  <c r="S187" i="118"/>
  <c r="S186" i="127"/>
  <c r="S186" i="126"/>
  <c r="S186" i="120"/>
  <c r="S186" i="119"/>
  <c r="S186" i="118"/>
  <c r="S185" i="126"/>
  <c r="S185" i="125"/>
  <c r="S185" i="120"/>
  <c r="S185" i="119"/>
  <c r="S185" i="118"/>
  <c r="S183" i="127"/>
  <c r="S183" i="126"/>
  <c r="S183" i="125"/>
  <c r="S183" i="120"/>
  <c r="S183" i="119"/>
  <c r="S183" i="118"/>
  <c r="S181" i="127"/>
  <c r="S181" i="126"/>
  <c r="S181" i="125"/>
  <c r="S181" i="120"/>
  <c r="S181" i="118"/>
  <c r="S180" i="127"/>
  <c r="S180" i="126"/>
  <c r="S180" i="125"/>
  <c r="S180" i="120"/>
  <c r="S180" i="119"/>
  <c r="S180" i="118"/>
  <c r="S179" i="127"/>
  <c r="S179" i="126"/>
  <c r="S179" i="125"/>
  <c r="S179" i="120"/>
  <c r="S179" i="118"/>
  <c r="S178" i="127"/>
  <c r="S178" i="126"/>
  <c r="S178" i="125"/>
  <c r="S178" i="120"/>
  <c r="S178" i="119"/>
  <c r="S178" i="118"/>
  <c r="S177" i="126"/>
  <c r="S177" i="125"/>
  <c r="S177" i="120"/>
  <c r="S177" i="119"/>
  <c r="S177" i="118"/>
  <c r="S175" i="127"/>
  <c r="S175" i="126"/>
  <c r="S175" i="125"/>
  <c r="S175" i="120"/>
  <c r="S175" i="119"/>
  <c r="S175" i="118"/>
  <c r="S173" i="127"/>
  <c r="S173" i="126"/>
  <c r="S173" i="125"/>
  <c r="S173" i="120"/>
  <c r="S173" i="118"/>
  <c r="S172" i="127"/>
  <c r="S172" i="126"/>
  <c r="S172" i="125"/>
  <c r="S172" i="120"/>
  <c r="S172" i="119"/>
  <c r="S172" i="118"/>
  <c r="S171" i="127"/>
  <c r="S171" i="126"/>
  <c r="S171" i="125"/>
  <c r="S171" i="120"/>
  <c r="S171" i="119"/>
  <c r="S171" i="118"/>
  <c r="S170" i="127"/>
  <c r="S170" i="126"/>
  <c r="S170" i="125"/>
  <c r="S170" i="120"/>
  <c r="S170" i="119"/>
  <c r="S170" i="118"/>
  <c r="S169" i="126"/>
  <c r="S169" i="125"/>
  <c r="S169" i="120"/>
  <c r="S169" i="119"/>
  <c r="S169" i="118"/>
  <c r="S167" i="127"/>
  <c r="S167" i="126"/>
  <c r="S167" i="125"/>
  <c r="S167" i="120"/>
  <c r="S167" i="119"/>
  <c r="S167" i="118"/>
  <c r="S165" i="127"/>
  <c r="S165" i="126"/>
  <c r="S165" i="125"/>
  <c r="S165" i="120"/>
  <c r="S165" i="118"/>
  <c r="S164" i="127"/>
  <c r="S164" i="126"/>
  <c r="S164" i="125"/>
  <c r="S164" i="120"/>
  <c r="S164" i="119"/>
  <c r="S164" i="118"/>
  <c r="S163" i="127"/>
  <c r="S163" i="126"/>
  <c r="S163" i="125"/>
  <c r="S163" i="120"/>
  <c r="S163" i="119"/>
  <c r="S163" i="118"/>
  <c r="S162" i="127"/>
  <c r="S162" i="126"/>
  <c r="S162" i="125"/>
  <c r="S162" i="120"/>
  <c r="S162" i="119"/>
  <c r="S162" i="118"/>
  <c r="S161" i="126"/>
  <c r="S161" i="125"/>
  <c r="S161" i="120"/>
  <c r="S161" i="118"/>
  <c r="S159" i="127"/>
  <c r="S159" i="126"/>
  <c r="S159" i="125"/>
  <c r="S159" i="120"/>
  <c r="S159" i="119"/>
  <c r="S159" i="118"/>
  <c r="S149" i="127"/>
  <c r="S148" i="127"/>
  <c r="S148" i="126"/>
  <c r="S148" i="125"/>
  <c r="S148" i="120"/>
  <c r="S147" i="127"/>
  <c r="S147" i="126"/>
  <c r="S147" i="125"/>
  <c r="S147" i="120"/>
  <c r="S147" i="119"/>
  <c r="S94" i="124"/>
  <c r="S93" i="124"/>
  <c r="S86" i="124"/>
  <c r="S85" i="124"/>
  <c r="S78" i="124"/>
  <c r="S71" i="124"/>
  <c r="R76" i="124"/>
  <c r="Q223" i="127"/>
  <c r="Q223" i="126"/>
  <c r="Q223" i="125"/>
  <c r="Q223" i="119"/>
  <c r="Q216" i="127"/>
  <c r="Q216" i="126"/>
  <c r="Q216" i="120"/>
  <c r="Q216" i="119"/>
  <c r="Q207" i="127"/>
  <c r="Q207" i="125"/>
  <c r="Q207" i="119"/>
  <c r="Q207" i="118"/>
  <c r="Q206" i="118"/>
  <c r="Q205" i="127"/>
  <c r="Q205" i="126"/>
  <c r="Q205" i="125"/>
  <c r="Q205" i="120"/>
  <c r="Q205" i="119"/>
  <c r="Q205" i="118"/>
  <c r="Q204" i="127"/>
  <c r="Q204" i="126"/>
  <c r="Q204" i="125"/>
  <c r="Q204" i="120"/>
  <c r="Q204" i="118"/>
  <c r="Q203" i="127"/>
  <c r="Q203" i="126"/>
  <c r="Q203" i="125"/>
  <c r="Q203" i="120"/>
  <c r="Q203" i="119"/>
  <c r="Q203" i="118"/>
  <c r="Q202" i="126"/>
  <c r="Q202" i="125"/>
  <c r="Q202" i="120"/>
  <c r="Q202" i="118"/>
  <c r="Q201" i="127"/>
  <c r="Q201" i="126"/>
  <c r="Q200" i="126" s="1"/>
  <c r="Q201" i="125"/>
  <c r="Q201" i="120"/>
  <c r="Q201" i="119"/>
  <c r="Q201" i="118"/>
  <c r="Q199" i="127"/>
  <c r="Q199" i="126"/>
  <c r="Q199" i="125"/>
  <c r="Q199" i="120"/>
  <c r="Q199" i="118"/>
  <c r="Q197" i="127"/>
  <c r="Q197" i="126"/>
  <c r="Q197" i="125"/>
  <c r="Q197" i="120"/>
  <c r="Q197" i="119"/>
  <c r="Q197" i="118"/>
  <c r="Q196" i="127"/>
  <c r="Q196" i="126"/>
  <c r="Q196" i="125"/>
  <c r="Q196" i="120"/>
  <c r="Q196" i="118"/>
  <c r="Q195" i="127"/>
  <c r="Q195" i="126"/>
  <c r="Q195" i="125"/>
  <c r="Q195" i="120"/>
  <c r="Q195" i="119"/>
  <c r="Q195" i="118"/>
  <c r="Q194" i="126"/>
  <c r="Q194" i="125"/>
  <c r="Q194" i="120"/>
  <c r="Q194" i="118"/>
  <c r="Q193" i="127"/>
  <c r="Q193" i="126"/>
  <c r="Q192" i="126" s="1"/>
  <c r="Q193" i="125"/>
  <c r="Q193" i="120"/>
  <c r="Q193" i="119"/>
  <c r="Q193" i="118"/>
  <c r="Q191" i="127"/>
  <c r="Q191" i="126"/>
  <c r="Q191" i="125"/>
  <c r="Q191" i="120"/>
  <c r="Q191" i="119"/>
  <c r="Q191" i="118"/>
  <c r="Q189" i="127"/>
  <c r="Q189" i="126"/>
  <c r="Q189" i="125"/>
  <c r="Q189" i="120"/>
  <c r="Q189" i="119"/>
  <c r="Q189" i="118"/>
  <c r="Q188" i="127"/>
  <c r="Q188" i="126"/>
  <c r="Q188" i="125"/>
  <c r="Q188" i="120"/>
  <c r="Q188" i="119"/>
  <c r="Q188" i="118"/>
  <c r="Q187" i="127"/>
  <c r="Q187" i="126"/>
  <c r="Q187" i="125"/>
  <c r="Q187" i="120"/>
  <c r="Q187" i="119"/>
  <c r="Q187" i="118"/>
  <c r="Q186" i="127"/>
  <c r="Q186" i="126"/>
  <c r="Q186" i="125"/>
  <c r="Q186" i="120"/>
  <c r="Q186" i="119"/>
  <c r="Q186" i="118"/>
  <c r="Q185" i="127"/>
  <c r="Q185" i="126"/>
  <c r="Q185" i="125"/>
  <c r="Q185" i="120"/>
  <c r="Q185" i="119"/>
  <c r="Q185" i="118"/>
  <c r="Q183" i="127"/>
  <c r="Q183" i="126"/>
  <c r="Q183" i="125"/>
  <c r="Q183" i="120"/>
  <c r="Q183" i="119"/>
  <c r="Q183" i="118"/>
  <c r="Q181" i="127"/>
  <c r="Q181" i="126"/>
  <c r="Q181" i="125"/>
  <c r="Q181" i="120"/>
  <c r="Q181" i="119"/>
  <c r="Q181" i="118"/>
  <c r="Q180" i="127"/>
  <c r="Q180" i="126"/>
  <c r="Q180" i="125"/>
  <c r="Q180" i="120"/>
  <c r="Q180" i="118"/>
  <c r="Q179" i="127"/>
  <c r="Q179" i="126"/>
  <c r="Q179" i="125"/>
  <c r="Q179" i="120"/>
  <c r="Q179" i="119"/>
  <c r="Q179" i="118"/>
  <c r="Q178" i="127"/>
  <c r="Q178" i="126"/>
  <c r="Q178" i="125"/>
  <c r="Q178" i="120"/>
  <c r="Q178" i="119"/>
  <c r="Q178" i="118"/>
  <c r="Q177" i="127"/>
  <c r="Q177" i="126"/>
  <c r="Q177" i="125"/>
  <c r="Q177" i="120"/>
  <c r="Q177" i="119"/>
  <c r="Q177" i="118"/>
  <c r="Q175" i="127"/>
  <c r="Q175" i="126"/>
  <c r="Q175" i="125"/>
  <c r="Q175" i="120"/>
  <c r="Q175" i="118"/>
  <c r="Q173" i="127"/>
  <c r="Q173" i="126"/>
  <c r="Q173" i="125"/>
  <c r="Q173" i="120"/>
  <c r="Q173" i="119"/>
  <c r="Q173" i="118"/>
  <c r="Q172" i="127"/>
  <c r="Q172" i="126"/>
  <c r="Q172" i="125"/>
  <c r="Q172" i="120"/>
  <c r="Q172" i="118"/>
  <c r="Q171" i="127"/>
  <c r="Q171" i="126"/>
  <c r="Q171" i="125"/>
  <c r="Q171" i="120"/>
  <c r="Q171" i="119"/>
  <c r="Q171" i="118"/>
  <c r="Q170" i="127"/>
  <c r="Q170" i="126"/>
  <c r="Q170" i="125"/>
  <c r="Q170" i="120"/>
  <c r="Q170" i="118"/>
  <c r="Q169" i="127"/>
  <c r="Q169" i="126"/>
  <c r="Q169" i="120"/>
  <c r="Q169" i="119"/>
  <c r="Q169" i="118"/>
  <c r="Q167" i="127"/>
  <c r="Q167" i="126"/>
  <c r="Q167" i="125"/>
  <c r="Q167" i="120"/>
  <c r="Q167" i="118"/>
  <c r="Q165" i="127"/>
  <c r="Q165" i="126"/>
  <c r="Q165" i="125"/>
  <c r="Q165" i="120"/>
  <c r="Q165" i="119"/>
  <c r="Q165" i="118"/>
  <c r="Q164" i="127"/>
  <c r="Q164" i="126"/>
  <c r="Q164" i="125"/>
  <c r="Q164" i="120"/>
  <c r="Q164" i="118"/>
  <c r="Q163" i="127"/>
  <c r="Q163" i="126"/>
  <c r="Q163" i="125"/>
  <c r="Q163" i="120"/>
  <c r="Q163" i="119"/>
  <c r="Q163" i="118"/>
  <c r="Q162" i="127"/>
  <c r="Q162" i="126"/>
  <c r="Q162" i="125"/>
  <c r="Q162" i="120"/>
  <c r="Q162" i="118"/>
  <c r="Q161" i="127"/>
  <c r="Q161" i="126"/>
  <c r="Q161" i="125"/>
  <c r="Q161" i="120"/>
  <c r="Q161" i="119"/>
  <c r="Q161" i="118"/>
  <c r="Q159" i="127"/>
  <c r="Q159" i="126"/>
  <c r="Q159" i="125"/>
  <c r="Q159" i="120"/>
  <c r="Q159" i="119"/>
  <c r="Q159" i="118"/>
  <c r="Q149" i="127"/>
  <c r="Q148" i="127"/>
  <c r="Q148" i="126"/>
  <c r="Q148" i="125"/>
  <c r="Q148" i="120"/>
  <c r="Q148" i="119"/>
  <c r="Q147" i="127"/>
  <c r="Q147" i="126"/>
  <c r="Q147" i="125"/>
  <c r="Q147" i="120"/>
  <c r="Q147" i="119"/>
  <c r="Q94" i="124"/>
  <c r="Q93" i="124"/>
  <c r="Q90" i="124"/>
  <c r="Q89" i="124" s="1"/>
  <c r="Q88" i="124"/>
  <c r="Q87" i="124"/>
  <c r="Q86" i="124"/>
  <c r="Q85" i="124"/>
  <c r="Q84" i="124"/>
  <c r="Q81" i="124"/>
  <c r="Q80" i="124"/>
  <c r="Q79" i="124"/>
  <c r="Q78" i="124"/>
  <c r="Q71" i="124"/>
  <c r="Q64" i="124" s="1"/>
  <c r="I53" i="100"/>
  <c r="I256" i="100" s="1"/>
  <c r="P223" i="126"/>
  <c r="P223" i="125"/>
  <c r="P223" i="120"/>
  <c r="P216" i="127"/>
  <c r="P216" i="126"/>
  <c r="P216" i="125"/>
  <c r="P216" i="120"/>
  <c r="P216" i="119"/>
  <c r="P207" i="127"/>
  <c r="P207" i="126"/>
  <c r="P207" i="120"/>
  <c r="P207" i="119"/>
  <c r="P207" i="118"/>
  <c r="P205" i="127"/>
  <c r="P205" i="126"/>
  <c r="P205" i="125"/>
  <c r="P205" i="120"/>
  <c r="P205" i="119"/>
  <c r="P205" i="118"/>
  <c r="P204" i="127"/>
  <c r="P204" i="126"/>
  <c r="P204" i="125"/>
  <c r="P204" i="120"/>
  <c r="P204" i="119"/>
  <c r="P203" i="127"/>
  <c r="P203" i="126"/>
  <c r="P203" i="125"/>
  <c r="P203" i="120"/>
  <c r="P203" i="119"/>
  <c r="P203" i="118"/>
  <c r="P202" i="127"/>
  <c r="P202" i="125"/>
  <c r="P202" i="120"/>
  <c r="P202" i="119"/>
  <c r="P201" i="127"/>
  <c r="P201" i="126"/>
  <c r="P201" i="125"/>
  <c r="P201" i="119"/>
  <c r="P201" i="118"/>
  <c r="P199" i="127"/>
  <c r="P199" i="126"/>
  <c r="P199" i="125"/>
  <c r="P199" i="120"/>
  <c r="P199" i="119"/>
  <c r="P199" i="118"/>
  <c r="P197" i="127"/>
  <c r="P197" i="126"/>
  <c r="P197" i="125"/>
  <c r="P197" i="120"/>
  <c r="P197" i="119"/>
  <c r="P197" i="118"/>
  <c r="P196" i="127"/>
  <c r="P196" i="126"/>
  <c r="P196" i="125"/>
  <c r="P196" i="120"/>
  <c r="P196" i="119"/>
  <c r="P195" i="127"/>
  <c r="P195" i="126"/>
  <c r="P195" i="125"/>
  <c r="P195" i="120"/>
  <c r="P195" i="119"/>
  <c r="P195" i="118"/>
  <c r="P194" i="127"/>
  <c r="P194" i="125"/>
  <c r="P194" i="120"/>
  <c r="P194" i="119"/>
  <c r="P194" i="118"/>
  <c r="P193" i="127"/>
  <c r="P193" i="126"/>
  <c r="P193" i="125"/>
  <c r="P193" i="119"/>
  <c r="P193" i="118"/>
  <c r="P191" i="127"/>
  <c r="P191" i="125"/>
  <c r="P191" i="120"/>
  <c r="P191" i="119"/>
  <c r="P191" i="118"/>
  <c r="P189" i="127"/>
  <c r="P189" i="126"/>
  <c r="P189" i="125"/>
  <c r="P189" i="120"/>
  <c r="P189" i="119"/>
  <c r="P189" i="118"/>
  <c r="P188" i="127"/>
  <c r="P188" i="126"/>
  <c r="P188" i="125"/>
  <c r="P188" i="120"/>
  <c r="P188" i="119"/>
  <c r="P187" i="127"/>
  <c r="P187" i="126"/>
  <c r="P187" i="125"/>
  <c r="P187" i="120"/>
  <c r="P187" i="119"/>
  <c r="P187" i="118"/>
  <c r="P186" i="127"/>
  <c r="P186" i="125"/>
  <c r="P186" i="120"/>
  <c r="P186" i="119"/>
  <c r="P186" i="118"/>
  <c r="P185" i="127"/>
  <c r="P185" i="126"/>
  <c r="P185" i="125"/>
  <c r="P185" i="119"/>
  <c r="P185" i="118"/>
  <c r="P183" i="127"/>
  <c r="P183" i="125"/>
  <c r="P183" i="120"/>
  <c r="P183" i="119"/>
  <c r="P183" i="118"/>
  <c r="P181" i="127"/>
  <c r="P181" i="126"/>
  <c r="P181" i="125"/>
  <c r="P181" i="120"/>
  <c r="P181" i="119"/>
  <c r="P181" i="118"/>
  <c r="P180" i="127"/>
  <c r="P180" i="126"/>
  <c r="P180" i="125"/>
  <c r="P180" i="120"/>
  <c r="P180" i="119"/>
  <c r="P179" i="127"/>
  <c r="P179" i="126"/>
  <c r="P179" i="125"/>
  <c r="P179" i="120"/>
  <c r="P179" i="119"/>
  <c r="P179" i="118"/>
  <c r="P178" i="127"/>
  <c r="P178" i="126"/>
  <c r="P178" i="125"/>
  <c r="P178" i="120"/>
  <c r="P178" i="119"/>
  <c r="P177" i="127"/>
  <c r="P177" i="126"/>
  <c r="P177" i="125"/>
  <c r="P177" i="119"/>
  <c r="P177" i="118"/>
  <c r="P175" i="127"/>
  <c r="P175" i="126"/>
  <c r="P175" i="125"/>
  <c r="P175" i="120"/>
  <c r="P175" i="119"/>
  <c r="P173" i="127"/>
  <c r="P173" i="126"/>
  <c r="P173" i="125"/>
  <c r="P173" i="120"/>
  <c r="P173" i="119"/>
  <c r="P173" i="118"/>
  <c r="P172" i="127"/>
  <c r="P172" i="126"/>
  <c r="P172" i="125"/>
  <c r="P172" i="120"/>
  <c r="P172" i="119"/>
  <c r="P171" i="127"/>
  <c r="P171" i="126"/>
  <c r="P171" i="125"/>
  <c r="P171" i="120"/>
  <c r="P171" i="119"/>
  <c r="P171" i="118"/>
  <c r="P170" i="127"/>
  <c r="P170" i="125"/>
  <c r="P170" i="120"/>
  <c r="P170" i="119"/>
  <c r="P169" i="127"/>
  <c r="P169" i="126"/>
  <c r="P169" i="125"/>
  <c r="P169" i="119"/>
  <c r="P169" i="118"/>
  <c r="P167" i="127"/>
  <c r="P167" i="126"/>
  <c r="P167" i="125"/>
  <c r="P167" i="120"/>
  <c r="P167" i="119"/>
  <c r="P167" i="118"/>
  <c r="P165" i="127"/>
  <c r="P165" i="126"/>
  <c r="P165" i="125"/>
  <c r="P165" i="120"/>
  <c r="P165" i="119"/>
  <c r="P165" i="118"/>
  <c r="P164" i="127"/>
  <c r="P164" i="126"/>
  <c r="P164" i="125"/>
  <c r="P164" i="120"/>
  <c r="P164" i="119"/>
  <c r="P163" i="127"/>
  <c r="P163" i="126"/>
  <c r="P163" i="125"/>
  <c r="P163" i="120"/>
  <c r="P163" i="119"/>
  <c r="P163" i="118"/>
  <c r="P162" i="127"/>
  <c r="P162" i="125"/>
  <c r="P162" i="120"/>
  <c r="P162" i="119"/>
  <c r="P161" i="127"/>
  <c r="P161" i="126"/>
  <c r="P161" i="125"/>
  <c r="P161" i="120"/>
  <c r="P161" i="119"/>
  <c r="P161" i="118"/>
  <c r="P159" i="127"/>
  <c r="P159" i="126"/>
  <c r="P159" i="125"/>
  <c r="P159" i="120"/>
  <c r="P159" i="119"/>
  <c r="P159" i="118"/>
  <c r="P149" i="127"/>
  <c r="P148" i="127"/>
  <c r="P148" i="126"/>
  <c r="P148" i="125"/>
  <c r="P148" i="120"/>
  <c r="P148" i="119"/>
  <c r="P147" i="127"/>
  <c r="P147" i="126"/>
  <c r="P147" i="125"/>
  <c r="P147" i="120"/>
  <c r="P147" i="119"/>
  <c r="P94" i="124"/>
  <c r="P93" i="124"/>
  <c r="P90" i="124"/>
  <c r="P88" i="124"/>
  <c r="P87" i="124"/>
  <c r="P86" i="124"/>
  <c r="P85" i="124"/>
  <c r="P84" i="124"/>
  <c r="P81" i="124"/>
  <c r="P80" i="124"/>
  <c r="P79" i="124"/>
  <c r="P78" i="124"/>
  <c r="P71" i="124"/>
  <c r="P64" i="124" s="1"/>
  <c r="I53" i="99"/>
  <c r="I256" i="99" s="1"/>
  <c r="P256" i="124" s="1"/>
  <c r="O223" i="127"/>
  <c r="O223" i="126"/>
  <c r="O223" i="125"/>
  <c r="O223" i="120"/>
  <c r="O223" i="119"/>
  <c r="O216" i="126"/>
  <c r="O216" i="125"/>
  <c r="O216" i="120"/>
  <c r="O207" i="127"/>
  <c r="O207" i="126"/>
  <c r="O207" i="125"/>
  <c r="O207" i="119"/>
  <c r="O207" i="118"/>
  <c r="O206" i="118"/>
  <c r="O205" i="127"/>
  <c r="O205" i="126"/>
  <c r="O205" i="125"/>
  <c r="O205" i="120"/>
  <c r="O205" i="118"/>
  <c r="O204" i="127"/>
  <c r="O204" i="126"/>
  <c r="O204" i="125"/>
  <c r="O204" i="120"/>
  <c r="O204" i="119"/>
  <c r="O204" i="118"/>
  <c r="O203" i="127"/>
  <c r="O203" i="126"/>
  <c r="O203" i="125"/>
  <c r="O203" i="120"/>
  <c r="O203" i="118"/>
  <c r="O202" i="127"/>
  <c r="O202" i="126"/>
  <c r="O202" i="120"/>
  <c r="O202" i="119"/>
  <c r="O202" i="118"/>
  <c r="O201" i="127"/>
  <c r="O201" i="126"/>
  <c r="O201" i="125"/>
  <c r="O201" i="120"/>
  <c r="O201" i="118"/>
  <c r="O199" i="127"/>
  <c r="O199" i="126"/>
  <c r="O199" i="120"/>
  <c r="O199" i="119"/>
  <c r="O199" i="118"/>
  <c r="O197" i="127"/>
  <c r="O197" i="126"/>
  <c r="O197" i="125"/>
  <c r="O197" i="120"/>
  <c r="O197" i="118"/>
  <c r="O196" i="127"/>
  <c r="O196" i="126"/>
  <c r="O196" i="125"/>
  <c r="O196" i="120"/>
  <c r="O196" i="119"/>
  <c r="O196" i="118"/>
  <c r="O195" i="127"/>
  <c r="O195" i="126"/>
  <c r="O195" i="125"/>
  <c r="O195" i="120"/>
  <c r="O195" i="118"/>
  <c r="O194" i="127"/>
  <c r="O194" i="126"/>
  <c r="O194" i="125"/>
  <c r="O194" i="120"/>
  <c r="O194" i="119"/>
  <c r="O194" i="118"/>
  <c r="O193" i="127"/>
  <c r="O193" i="126"/>
  <c r="O193" i="125"/>
  <c r="O193" i="120"/>
  <c r="O193" i="119"/>
  <c r="O193" i="118"/>
  <c r="O191" i="127"/>
  <c r="O191" i="126"/>
  <c r="O191" i="125"/>
  <c r="O191" i="120"/>
  <c r="O191" i="119"/>
  <c r="O191" i="118"/>
  <c r="O189" i="127"/>
  <c r="O189" i="126"/>
  <c r="O189" i="125"/>
  <c r="O189" i="120"/>
  <c r="O189" i="119"/>
  <c r="O189" i="118"/>
  <c r="O188" i="127"/>
  <c r="O188" i="126"/>
  <c r="O188" i="125"/>
  <c r="O188" i="120"/>
  <c r="O188" i="119"/>
  <c r="O188" i="118"/>
  <c r="O187" i="127"/>
  <c r="O187" i="126"/>
  <c r="O187" i="125"/>
  <c r="O187" i="120"/>
  <c r="O187" i="118"/>
  <c r="O186" i="127"/>
  <c r="O186" i="126"/>
  <c r="O186" i="120"/>
  <c r="O186" i="119"/>
  <c r="O186" i="118"/>
  <c r="O185" i="126"/>
  <c r="O185" i="125"/>
  <c r="O185" i="120"/>
  <c r="O184" i="120" s="1"/>
  <c r="O185" i="118"/>
  <c r="O183" i="127"/>
  <c r="O183" i="126"/>
  <c r="O183" i="125"/>
  <c r="O183" i="120"/>
  <c r="O183" i="119"/>
  <c r="O183" i="118"/>
  <c r="O181" i="127"/>
  <c r="O181" i="126"/>
  <c r="O181" i="125"/>
  <c r="O181" i="120"/>
  <c r="O181" i="119"/>
  <c r="O181" i="118"/>
  <c r="O180" i="127"/>
  <c r="O180" i="126"/>
  <c r="O180" i="125"/>
  <c r="O180" i="120"/>
  <c r="O180" i="119"/>
  <c r="O180" i="118"/>
  <c r="O179" i="127"/>
  <c r="O179" i="126"/>
  <c r="O179" i="125"/>
  <c r="O179" i="120"/>
  <c r="O179" i="118"/>
  <c r="O178" i="127"/>
  <c r="O178" i="126"/>
  <c r="O178" i="120"/>
  <c r="O178" i="119"/>
  <c r="O178" i="118"/>
  <c r="O177" i="126"/>
  <c r="O177" i="125"/>
  <c r="O177" i="120"/>
  <c r="O177" i="118"/>
  <c r="O175" i="127"/>
  <c r="O175" i="126"/>
  <c r="O175" i="125"/>
  <c r="O175" i="120"/>
  <c r="O175" i="119"/>
  <c r="O175" i="118"/>
  <c r="O173" i="127"/>
  <c r="O173" i="126"/>
  <c r="O173" i="125"/>
  <c r="O173" i="120"/>
  <c r="O173" i="119"/>
  <c r="O173" i="118"/>
  <c r="O172" i="127"/>
  <c r="O172" i="126"/>
  <c r="O172" i="125"/>
  <c r="O172" i="120"/>
  <c r="O172" i="119"/>
  <c r="O172" i="118"/>
  <c r="O171" i="127"/>
  <c r="O171" i="126"/>
  <c r="O171" i="125"/>
  <c r="O171" i="120"/>
  <c r="O171" i="118"/>
  <c r="O170" i="127"/>
  <c r="O170" i="126"/>
  <c r="O170" i="125"/>
  <c r="O170" i="120"/>
  <c r="O170" i="119"/>
  <c r="O170" i="118"/>
  <c r="O169" i="127"/>
  <c r="O169" i="126"/>
  <c r="O169" i="125"/>
  <c r="O169" i="120"/>
  <c r="O169" i="119"/>
  <c r="O169" i="118"/>
  <c r="O167" i="127"/>
  <c r="O167" i="126"/>
  <c r="O167" i="125"/>
  <c r="O167" i="120"/>
  <c r="O167" i="119"/>
  <c r="O167" i="118"/>
  <c r="O165" i="127"/>
  <c r="O165" i="126"/>
  <c r="O165" i="125"/>
  <c r="O165" i="120"/>
  <c r="O165" i="118"/>
  <c r="O164" i="127"/>
  <c r="O164" i="126"/>
  <c r="O164" i="125"/>
  <c r="O164" i="120"/>
  <c r="O164" i="119"/>
  <c r="O164" i="118"/>
  <c r="O163" i="127"/>
  <c r="O163" i="126"/>
  <c r="O163" i="125"/>
  <c r="O163" i="120"/>
  <c r="O163" i="118"/>
  <c r="O162" i="127"/>
  <c r="O162" i="126"/>
  <c r="O162" i="120"/>
  <c r="O162" i="119"/>
  <c r="O162" i="118"/>
  <c r="O161" i="127"/>
  <c r="O161" i="126"/>
  <c r="O161" i="125"/>
  <c r="O161" i="120"/>
  <c r="O161" i="119"/>
  <c r="O161" i="118"/>
  <c r="O159" i="127"/>
  <c r="O159" i="126"/>
  <c r="O159" i="125"/>
  <c r="O159" i="120"/>
  <c r="O159" i="119"/>
  <c r="O159" i="118"/>
  <c r="O149" i="127"/>
  <c r="O148" i="127"/>
  <c r="O148" i="126"/>
  <c r="O148" i="125"/>
  <c r="O148" i="120"/>
  <c r="O147" i="127"/>
  <c r="O147" i="126"/>
  <c r="O147" i="125"/>
  <c r="O147" i="119"/>
  <c r="O94" i="124"/>
  <c r="O93" i="124"/>
  <c r="O88" i="124"/>
  <c r="O79" i="124"/>
  <c r="O78" i="124"/>
  <c r="O71" i="124"/>
  <c r="O64" i="124" s="1"/>
  <c r="I53" i="98"/>
  <c r="N223" i="127"/>
  <c r="N223" i="126"/>
  <c r="N223" i="120"/>
  <c r="N223" i="119"/>
  <c r="N216" i="127"/>
  <c r="N216" i="125"/>
  <c r="N216" i="120"/>
  <c r="N216" i="119"/>
  <c r="N207" i="126"/>
  <c r="N207" i="125"/>
  <c r="N207" i="120"/>
  <c r="N207" i="118"/>
  <c r="N206" i="118"/>
  <c r="N205" i="127"/>
  <c r="N205" i="126"/>
  <c r="N205" i="125"/>
  <c r="N205" i="120"/>
  <c r="N205" i="119"/>
  <c r="N205" i="118"/>
  <c r="N204" i="127"/>
  <c r="N204" i="126"/>
  <c r="N204" i="125"/>
  <c r="N204" i="119"/>
  <c r="N204" i="118"/>
  <c r="N203" i="127"/>
  <c r="N203" i="126"/>
  <c r="N203" i="125"/>
  <c r="N203" i="120"/>
  <c r="N203" i="119"/>
  <c r="N203" i="118"/>
  <c r="N202" i="127"/>
  <c r="N202" i="126"/>
  <c r="N202" i="125"/>
  <c r="N202" i="119"/>
  <c r="N202" i="118"/>
  <c r="N201" i="127"/>
  <c r="N201" i="125"/>
  <c r="N201" i="120"/>
  <c r="N201" i="119"/>
  <c r="N199" i="127"/>
  <c r="N199" i="126"/>
  <c r="N199" i="125"/>
  <c r="N199" i="119"/>
  <c r="N199" i="118"/>
  <c r="N197" i="127"/>
  <c r="N197" i="126"/>
  <c r="N197" i="125"/>
  <c r="N197" i="120"/>
  <c r="N197" i="119"/>
  <c r="N197" i="118"/>
  <c r="N196" i="127"/>
  <c r="N196" i="126"/>
  <c r="N196" i="125"/>
  <c r="N196" i="119"/>
  <c r="N196" i="118"/>
  <c r="N195" i="127"/>
  <c r="N195" i="126"/>
  <c r="N195" i="125"/>
  <c r="N195" i="120"/>
  <c r="N195" i="119"/>
  <c r="N194" i="127"/>
  <c r="N194" i="126"/>
  <c r="N194" i="125"/>
  <c r="N194" i="120"/>
  <c r="N194" i="119"/>
  <c r="N194" i="118"/>
  <c r="N193" i="127"/>
  <c r="N193" i="126"/>
  <c r="N193" i="125"/>
  <c r="N193" i="120"/>
  <c r="N193" i="119"/>
  <c r="N193" i="118"/>
  <c r="N191" i="127"/>
  <c r="N191" i="126"/>
  <c r="N191" i="125"/>
  <c r="N191" i="120"/>
  <c r="N191" i="119"/>
  <c r="N191" i="118"/>
  <c r="N189" i="127"/>
  <c r="N189" i="126"/>
  <c r="N189" i="125"/>
  <c r="N189" i="120"/>
  <c r="N189" i="119"/>
  <c r="N188" i="127"/>
  <c r="N188" i="126"/>
  <c r="N188" i="125"/>
  <c r="N188" i="119"/>
  <c r="N188" i="118"/>
  <c r="N187" i="127"/>
  <c r="N187" i="126"/>
  <c r="N187" i="125"/>
  <c r="N187" i="120"/>
  <c r="N187" i="119"/>
  <c r="N187" i="118"/>
  <c r="N186" i="127"/>
  <c r="N186" i="126"/>
  <c r="N186" i="125"/>
  <c r="N186" i="119"/>
  <c r="N186" i="118"/>
  <c r="N185" i="127"/>
  <c r="N185" i="125"/>
  <c r="N185" i="120"/>
  <c r="N185" i="119"/>
  <c r="N183" i="127"/>
  <c r="N183" i="126"/>
  <c r="N183" i="125"/>
  <c r="N183" i="120"/>
  <c r="N183" i="119"/>
  <c r="N183" i="118"/>
  <c r="N181" i="127"/>
  <c r="N181" i="126"/>
  <c r="N181" i="125"/>
  <c r="N181" i="120"/>
  <c r="N181" i="119"/>
  <c r="N181" i="118"/>
  <c r="N180" i="127"/>
  <c r="N180" i="126"/>
  <c r="N180" i="125"/>
  <c r="N180" i="119"/>
  <c r="N180" i="118"/>
  <c r="N179" i="127"/>
  <c r="N179" i="126"/>
  <c r="N179" i="125"/>
  <c r="N179" i="120"/>
  <c r="N179" i="119"/>
  <c r="N179" i="118"/>
  <c r="N178" i="127"/>
  <c r="N178" i="126"/>
  <c r="N178" i="125"/>
  <c r="N178" i="120"/>
  <c r="N178" i="119"/>
  <c r="N178" i="118"/>
  <c r="N177" i="127"/>
  <c r="N177" i="125"/>
  <c r="N177" i="120"/>
  <c r="N177" i="119"/>
  <c r="N177" i="118"/>
  <c r="N175" i="127"/>
  <c r="N175" i="126"/>
  <c r="N175" i="125"/>
  <c r="N175" i="120"/>
  <c r="N175" i="119"/>
  <c r="N175" i="118"/>
  <c r="N173" i="127"/>
  <c r="N173" i="126"/>
  <c r="N173" i="125"/>
  <c r="N173" i="120"/>
  <c r="N173" i="119"/>
  <c r="N172" i="127"/>
  <c r="N172" i="126"/>
  <c r="N172" i="125"/>
  <c r="N172" i="119"/>
  <c r="N172" i="118"/>
  <c r="N171" i="127"/>
  <c r="N171" i="126"/>
  <c r="N171" i="125"/>
  <c r="N171" i="120"/>
  <c r="N171" i="119"/>
  <c r="N171" i="118"/>
  <c r="N170" i="127"/>
  <c r="N170" i="126"/>
  <c r="N170" i="125"/>
  <c r="N170" i="119"/>
  <c r="N170" i="118"/>
  <c r="N169" i="127"/>
  <c r="N169" i="125"/>
  <c r="N169" i="120"/>
  <c r="N169" i="119"/>
  <c r="N169" i="118"/>
  <c r="N167" i="127"/>
  <c r="N167" i="126"/>
  <c r="N167" i="125"/>
  <c r="N167" i="119"/>
  <c r="N167" i="118"/>
  <c r="N165" i="127"/>
  <c r="N165" i="126"/>
  <c r="N165" i="125"/>
  <c r="N165" i="120"/>
  <c r="N165" i="119"/>
  <c r="N165" i="118"/>
  <c r="N164" i="127"/>
  <c r="N164" i="126"/>
  <c r="N164" i="125"/>
  <c r="N164" i="119"/>
  <c r="N164" i="118"/>
  <c r="N163" i="127"/>
  <c r="N163" i="126"/>
  <c r="N163" i="125"/>
  <c r="N163" i="120"/>
  <c r="N163" i="119"/>
  <c r="N163" i="118"/>
  <c r="N162" i="127"/>
  <c r="N162" i="126"/>
  <c r="N162" i="125"/>
  <c r="N162" i="120"/>
  <c r="N162" i="119"/>
  <c r="N162" i="118"/>
  <c r="N161" i="127"/>
  <c r="N161" i="125"/>
  <c r="N161" i="120"/>
  <c r="N161" i="119"/>
  <c r="N161" i="118"/>
  <c r="N159" i="127"/>
  <c r="N159" i="126"/>
  <c r="N159" i="125"/>
  <c r="N159" i="120"/>
  <c r="N159" i="119"/>
  <c r="N159" i="118"/>
  <c r="N149" i="127"/>
  <c r="N148" i="127"/>
  <c r="N148" i="126"/>
  <c r="N148" i="125"/>
  <c r="N148" i="120"/>
  <c r="N148" i="119"/>
  <c r="N147" i="127"/>
  <c r="N147" i="126"/>
  <c r="N147" i="125"/>
  <c r="N147" i="120"/>
  <c r="N147" i="119"/>
  <c r="N94" i="124"/>
  <c r="N93" i="124"/>
  <c r="N90" i="124"/>
  <c r="N88" i="124"/>
  <c r="N87" i="124"/>
  <c r="N86" i="124"/>
  <c r="N85" i="124"/>
  <c r="N84" i="124"/>
  <c r="N83" i="124"/>
  <c r="N81" i="124"/>
  <c r="N80" i="124"/>
  <c r="N79" i="124"/>
  <c r="N78" i="124"/>
  <c r="N77" i="124"/>
  <c r="I53" i="97"/>
  <c r="I256" i="97" s="1"/>
  <c r="M223" i="127"/>
  <c r="AJ223" i="127" s="1"/>
  <c r="M223" i="126"/>
  <c r="AJ223" i="126" s="1"/>
  <c r="M223" i="125"/>
  <c r="AJ223" i="125" s="1"/>
  <c r="M223" i="119"/>
  <c r="AJ223" i="119" s="1"/>
  <c r="M216" i="127"/>
  <c r="AJ216" i="127" s="1"/>
  <c r="M216" i="126"/>
  <c r="AJ216" i="126" s="1"/>
  <c r="M216" i="120"/>
  <c r="AJ216" i="120" s="1"/>
  <c r="M216" i="119"/>
  <c r="AJ216" i="119" s="1"/>
  <c r="M207" i="127"/>
  <c r="AJ207" i="127" s="1"/>
  <c r="M207" i="125"/>
  <c r="AJ207" i="125" s="1"/>
  <c r="M207" i="119"/>
  <c r="AJ207" i="119" s="1"/>
  <c r="M206" i="118"/>
  <c r="AJ206" i="118" s="1"/>
  <c r="M205" i="127"/>
  <c r="AJ205" i="127" s="1"/>
  <c r="M205" i="126"/>
  <c r="AJ205" i="126" s="1"/>
  <c r="M205" i="125"/>
  <c r="AJ205" i="125" s="1"/>
  <c r="M205" i="120"/>
  <c r="AJ205" i="120" s="1"/>
  <c r="M205" i="119"/>
  <c r="AJ205" i="119" s="1"/>
  <c r="M205" i="118"/>
  <c r="AJ205" i="118" s="1"/>
  <c r="M204" i="127"/>
  <c r="AJ204" i="127" s="1"/>
  <c r="M204" i="126"/>
  <c r="AJ204" i="126" s="1"/>
  <c r="M204" i="125"/>
  <c r="AJ204" i="125" s="1"/>
  <c r="M204" i="120"/>
  <c r="AJ204" i="120" s="1"/>
  <c r="M204" i="118"/>
  <c r="AJ204" i="118" s="1"/>
  <c r="M203" i="127"/>
  <c r="AJ203" i="127" s="1"/>
  <c r="M203" i="126"/>
  <c r="M203" i="125"/>
  <c r="AJ203" i="125" s="1"/>
  <c r="M203" i="120"/>
  <c r="AJ203" i="120" s="1"/>
  <c r="M203" i="119"/>
  <c r="AJ203" i="119" s="1"/>
  <c r="M203" i="118"/>
  <c r="AJ203" i="118" s="1"/>
  <c r="M202" i="127"/>
  <c r="AJ202" i="127" s="1"/>
  <c r="M202" i="126"/>
  <c r="AJ202" i="126" s="1"/>
  <c r="M202" i="125"/>
  <c r="AJ202" i="125" s="1"/>
  <c r="M202" i="120"/>
  <c r="AJ202" i="120" s="1"/>
  <c r="M202" i="118"/>
  <c r="AJ202" i="118" s="1"/>
  <c r="M201" i="127"/>
  <c r="M201" i="126"/>
  <c r="AJ201" i="126" s="1"/>
  <c r="M201" i="125"/>
  <c r="AJ201" i="125" s="1"/>
  <c r="M201" i="120"/>
  <c r="AJ201" i="120" s="1"/>
  <c r="M201" i="119"/>
  <c r="AJ201" i="119" s="1"/>
  <c r="M201" i="118"/>
  <c r="AJ201" i="118" s="1"/>
  <c r="M199" i="127"/>
  <c r="M199" i="126"/>
  <c r="AJ199" i="126" s="1"/>
  <c r="M199" i="125"/>
  <c r="M199" i="120"/>
  <c r="AJ199" i="120" s="1"/>
  <c r="M199" i="119"/>
  <c r="AJ199" i="119" s="1"/>
  <c r="M199" i="118"/>
  <c r="AJ199" i="118" s="1"/>
  <c r="M197" i="127"/>
  <c r="AJ197" i="127" s="1"/>
  <c r="M197" i="126"/>
  <c r="AJ197" i="126" s="1"/>
  <c r="M197" i="125"/>
  <c r="M197" i="120"/>
  <c r="AJ197" i="120" s="1"/>
  <c r="M197" i="119"/>
  <c r="AJ197" i="119" s="1"/>
  <c r="M197" i="118"/>
  <c r="AJ197" i="118" s="1"/>
  <c r="M196" i="127"/>
  <c r="AJ196" i="127" s="1"/>
  <c r="M196" i="126"/>
  <c r="AJ196" i="126" s="1"/>
  <c r="M196" i="125"/>
  <c r="AJ196" i="125" s="1"/>
  <c r="M196" i="120"/>
  <c r="AJ196" i="120" s="1"/>
  <c r="M196" i="118"/>
  <c r="AJ196" i="118" s="1"/>
  <c r="M195" i="127"/>
  <c r="AJ195" i="127" s="1"/>
  <c r="M195" i="126"/>
  <c r="AJ195" i="126" s="1"/>
  <c r="M195" i="125"/>
  <c r="AJ195" i="125" s="1"/>
  <c r="M195" i="120"/>
  <c r="AJ195" i="120" s="1"/>
  <c r="M195" i="119"/>
  <c r="AJ195" i="119" s="1"/>
  <c r="M195" i="118"/>
  <c r="AJ195" i="118" s="1"/>
  <c r="M194" i="127"/>
  <c r="AJ194" i="127" s="1"/>
  <c r="M194" i="126"/>
  <c r="M194" i="125"/>
  <c r="AJ194" i="125" s="1"/>
  <c r="M194" i="120"/>
  <c r="AJ194" i="120" s="1"/>
  <c r="M194" i="119"/>
  <c r="AJ194" i="119" s="1"/>
  <c r="M194" i="118"/>
  <c r="AJ194" i="118" s="1"/>
  <c r="M193" i="127"/>
  <c r="AJ193" i="127" s="1"/>
  <c r="M193" i="126"/>
  <c r="AJ193" i="126" s="1"/>
  <c r="M193" i="125"/>
  <c r="AJ193" i="125" s="1"/>
  <c r="M193" i="120"/>
  <c r="AJ193" i="120" s="1"/>
  <c r="M193" i="119"/>
  <c r="AJ193" i="119" s="1"/>
  <c r="M193" i="118"/>
  <c r="AJ193" i="118" s="1"/>
  <c r="M191" i="127"/>
  <c r="AJ191" i="127" s="1"/>
  <c r="M191" i="126"/>
  <c r="AJ191" i="126" s="1"/>
  <c r="M191" i="125"/>
  <c r="AJ191" i="125" s="1"/>
  <c r="M191" i="120"/>
  <c r="AJ191" i="120" s="1"/>
  <c r="M191" i="118"/>
  <c r="AJ191" i="118" s="1"/>
  <c r="M189" i="127"/>
  <c r="M189" i="126"/>
  <c r="AJ189" i="126" s="1"/>
  <c r="M189" i="125"/>
  <c r="AJ189" i="125" s="1"/>
  <c r="M189" i="120"/>
  <c r="AJ189" i="120" s="1"/>
  <c r="M189" i="119"/>
  <c r="AJ189" i="119" s="1"/>
  <c r="M189" i="118"/>
  <c r="AJ189" i="118" s="1"/>
  <c r="M188" i="127"/>
  <c r="AJ188" i="127" s="1"/>
  <c r="M188" i="126"/>
  <c r="AJ188" i="126" s="1"/>
  <c r="M188" i="125"/>
  <c r="AJ188" i="125" s="1"/>
  <c r="M188" i="120"/>
  <c r="AJ188" i="120" s="1"/>
  <c r="M188" i="118"/>
  <c r="AJ188" i="118" s="1"/>
  <c r="M187" i="127"/>
  <c r="AJ187" i="127" s="1"/>
  <c r="M187" i="126"/>
  <c r="AJ187" i="126" s="1"/>
  <c r="M187" i="125"/>
  <c r="AJ187" i="125" s="1"/>
  <c r="M187" i="120"/>
  <c r="AJ187" i="120" s="1"/>
  <c r="M187" i="119"/>
  <c r="AJ187" i="119" s="1"/>
  <c r="M187" i="118"/>
  <c r="AJ187" i="118" s="1"/>
  <c r="M186" i="127"/>
  <c r="AJ186" i="127" s="1"/>
  <c r="M186" i="126"/>
  <c r="M186" i="125"/>
  <c r="AJ186" i="125" s="1"/>
  <c r="M186" i="120"/>
  <c r="AJ186" i="120" s="1"/>
  <c r="M186" i="118"/>
  <c r="AJ186" i="118" s="1"/>
  <c r="M185" i="127"/>
  <c r="AJ185" i="127" s="1"/>
  <c r="M185" i="126"/>
  <c r="AJ185" i="126" s="1"/>
  <c r="M185" i="125"/>
  <c r="M185" i="120"/>
  <c r="AJ185" i="120" s="1"/>
  <c r="M185" i="119"/>
  <c r="AJ185" i="119" s="1"/>
  <c r="M185" i="118"/>
  <c r="AJ185" i="118" s="1"/>
  <c r="M183" i="127"/>
  <c r="AJ183" i="127" s="1"/>
  <c r="M183" i="126"/>
  <c r="AJ183" i="126" s="1"/>
  <c r="M183" i="125"/>
  <c r="AJ183" i="125" s="1"/>
  <c r="M183" i="120"/>
  <c r="AJ183" i="120" s="1"/>
  <c r="M183" i="119"/>
  <c r="AJ183" i="119" s="1"/>
  <c r="M183" i="118"/>
  <c r="AJ183" i="118" s="1"/>
  <c r="M181" i="127"/>
  <c r="AJ181" i="127" s="1"/>
  <c r="M181" i="126"/>
  <c r="AJ181" i="126" s="1"/>
  <c r="M181" i="125"/>
  <c r="AJ181" i="125" s="1"/>
  <c r="M181" i="120"/>
  <c r="AJ181" i="120" s="1"/>
  <c r="M181" i="119"/>
  <c r="AJ181" i="119" s="1"/>
  <c r="M181" i="118"/>
  <c r="AJ181" i="118" s="1"/>
  <c r="M180" i="127"/>
  <c r="M180" i="126"/>
  <c r="AJ180" i="126" s="1"/>
  <c r="M180" i="125"/>
  <c r="AJ180" i="125" s="1"/>
  <c r="M180" i="120"/>
  <c r="AJ180" i="120" s="1"/>
  <c r="M180" i="119"/>
  <c r="AJ180" i="119" s="1"/>
  <c r="M180" i="118"/>
  <c r="AJ180" i="118" s="1"/>
  <c r="M179" i="127"/>
  <c r="AJ179" i="127" s="1"/>
  <c r="M179" i="126"/>
  <c r="AJ179" i="126" s="1"/>
  <c r="M179" i="125"/>
  <c r="M179" i="120"/>
  <c r="AJ179" i="120" s="1"/>
  <c r="M179" i="119"/>
  <c r="AJ179" i="119" s="1"/>
  <c r="M179" i="118"/>
  <c r="AJ179" i="118" s="1"/>
  <c r="M178" i="127"/>
  <c r="AJ178" i="127" s="1"/>
  <c r="M178" i="126"/>
  <c r="AJ178" i="126" s="1"/>
  <c r="M178" i="125"/>
  <c r="AJ178" i="125" s="1"/>
  <c r="M178" i="120"/>
  <c r="AJ178" i="120" s="1"/>
  <c r="M178" i="119"/>
  <c r="AJ178" i="119" s="1"/>
  <c r="M178" i="118"/>
  <c r="AJ178" i="118" s="1"/>
  <c r="M177" i="127"/>
  <c r="AJ177" i="127" s="1"/>
  <c r="M177" i="126"/>
  <c r="AJ177" i="126" s="1"/>
  <c r="M177" i="125"/>
  <c r="AJ177" i="125" s="1"/>
  <c r="M177" i="120"/>
  <c r="AJ177" i="120" s="1"/>
  <c r="M177" i="119"/>
  <c r="AJ177" i="119" s="1"/>
  <c r="M177" i="118"/>
  <c r="AJ177" i="118" s="1"/>
  <c r="M175" i="127"/>
  <c r="M175" i="126"/>
  <c r="AJ175" i="126" s="1"/>
  <c r="M175" i="125"/>
  <c r="AJ175" i="125" s="1"/>
  <c r="M175" i="120"/>
  <c r="AJ175" i="120" s="1"/>
  <c r="M175" i="119"/>
  <c r="AJ175" i="119" s="1"/>
  <c r="M175" i="118"/>
  <c r="AJ175" i="118" s="1"/>
  <c r="M173" i="127"/>
  <c r="AJ173" i="127" s="1"/>
  <c r="M173" i="126"/>
  <c r="AJ173" i="126" s="1"/>
  <c r="M173" i="125"/>
  <c r="AJ173" i="125" s="1"/>
  <c r="M173" i="120"/>
  <c r="AJ173" i="120" s="1"/>
  <c r="M173" i="119"/>
  <c r="AJ173" i="119" s="1"/>
  <c r="M173" i="118"/>
  <c r="AJ173" i="118" s="1"/>
  <c r="M172" i="127"/>
  <c r="AJ172" i="127" s="1"/>
  <c r="M172" i="126"/>
  <c r="AJ172" i="126" s="1"/>
  <c r="M172" i="125"/>
  <c r="AJ172" i="125" s="1"/>
  <c r="M172" i="120"/>
  <c r="AJ172" i="120" s="1"/>
  <c r="M172" i="118"/>
  <c r="AJ172" i="118" s="1"/>
  <c r="M171" i="127"/>
  <c r="AJ171" i="127" s="1"/>
  <c r="M171" i="126"/>
  <c r="AJ171" i="126" s="1"/>
  <c r="M171" i="125"/>
  <c r="AJ171" i="125" s="1"/>
  <c r="M171" i="120"/>
  <c r="AJ171" i="120" s="1"/>
  <c r="M171" i="119"/>
  <c r="AJ171" i="119" s="1"/>
  <c r="M171" i="118"/>
  <c r="AJ171" i="118" s="1"/>
  <c r="M170" i="127"/>
  <c r="AJ170" i="127" s="1"/>
  <c r="M170" i="126"/>
  <c r="AJ170" i="126" s="1"/>
  <c r="M170" i="125"/>
  <c r="AJ170" i="125" s="1"/>
  <c r="M170" i="120"/>
  <c r="AJ170" i="120" s="1"/>
  <c r="M170" i="119"/>
  <c r="AJ170" i="119" s="1"/>
  <c r="M170" i="118"/>
  <c r="AJ170" i="118" s="1"/>
  <c r="M169" i="127"/>
  <c r="AJ169" i="127" s="1"/>
  <c r="M169" i="126"/>
  <c r="AJ169" i="126" s="1"/>
  <c r="M169" i="125"/>
  <c r="AJ169" i="125" s="1"/>
  <c r="M169" i="120"/>
  <c r="AJ169" i="120" s="1"/>
  <c r="M169" i="119"/>
  <c r="AJ169" i="119" s="1"/>
  <c r="M169" i="118"/>
  <c r="AJ169" i="118" s="1"/>
  <c r="M167" i="127"/>
  <c r="AJ167" i="127" s="1"/>
  <c r="M167" i="126"/>
  <c r="AJ167" i="126" s="1"/>
  <c r="M167" i="125"/>
  <c r="AJ167" i="125" s="1"/>
  <c r="M167" i="120"/>
  <c r="AJ167" i="120" s="1"/>
  <c r="M167" i="119"/>
  <c r="AJ167" i="119" s="1"/>
  <c r="M167" i="118"/>
  <c r="AJ167" i="118" s="1"/>
  <c r="M165" i="127"/>
  <c r="AJ165" i="127" s="1"/>
  <c r="M165" i="126"/>
  <c r="AJ165" i="126" s="1"/>
  <c r="M165" i="125"/>
  <c r="AJ165" i="125" s="1"/>
  <c r="M165" i="120"/>
  <c r="AJ165" i="120" s="1"/>
  <c r="M165" i="119"/>
  <c r="AJ165" i="119" s="1"/>
  <c r="M165" i="118"/>
  <c r="AJ165" i="118" s="1"/>
  <c r="M164" i="127"/>
  <c r="AJ164" i="127" s="1"/>
  <c r="M164" i="126"/>
  <c r="AJ164" i="126" s="1"/>
  <c r="M164" i="125"/>
  <c r="AJ164" i="125" s="1"/>
  <c r="M164" i="120"/>
  <c r="AJ164" i="120" s="1"/>
  <c r="M164" i="118"/>
  <c r="AJ164" i="118" s="1"/>
  <c r="M163" i="127"/>
  <c r="AJ163" i="127" s="1"/>
  <c r="M163" i="126"/>
  <c r="AJ163" i="126" s="1"/>
  <c r="M163" i="125"/>
  <c r="AJ163" i="125" s="1"/>
  <c r="M163" i="120"/>
  <c r="AJ163" i="120" s="1"/>
  <c r="M163" i="119"/>
  <c r="AJ163" i="119" s="1"/>
  <c r="M163" i="118"/>
  <c r="AJ163" i="118" s="1"/>
  <c r="M162" i="127"/>
  <c r="M162" i="126"/>
  <c r="AJ162" i="126" s="1"/>
  <c r="M162" i="125"/>
  <c r="AJ162" i="125" s="1"/>
  <c r="M162" i="120"/>
  <c r="AJ162" i="120" s="1"/>
  <c r="M162" i="118"/>
  <c r="AJ162" i="118" s="1"/>
  <c r="M161" i="127"/>
  <c r="AJ161" i="127" s="1"/>
  <c r="M161" i="126"/>
  <c r="M161" i="125"/>
  <c r="AJ161" i="125" s="1"/>
  <c r="M161" i="120"/>
  <c r="AJ161" i="120" s="1"/>
  <c r="M161" i="119"/>
  <c r="AJ161" i="119" s="1"/>
  <c r="M161" i="118"/>
  <c r="AJ161" i="118" s="1"/>
  <c r="M159" i="127"/>
  <c r="AJ159" i="127" s="1"/>
  <c r="M159" i="126"/>
  <c r="AJ159" i="126" s="1"/>
  <c r="M159" i="125"/>
  <c r="AJ159" i="125" s="1"/>
  <c r="M159" i="120"/>
  <c r="AJ159" i="120" s="1"/>
  <c r="M159" i="118"/>
  <c r="AJ159" i="118" s="1"/>
  <c r="M149" i="127"/>
  <c r="AJ149" i="127" s="1"/>
  <c r="M148" i="127"/>
  <c r="AJ148" i="127" s="1"/>
  <c r="M148" i="126"/>
  <c r="AJ148" i="126" s="1"/>
  <c r="M148" i="125"/>
  <c r="AJ148" i="125" s="1"/>
  <c r="M148" i="120"/>
  <c r="AJ148" i="120" s="1"/>
  <c r="M148" i="119"/>
  <c r="AJ148" i="119" s="1"/>
  <c r="M147" i="127"/>
  <c r="AJ147" i="127" s="1"/>
  <c r="M147" i="126"/>
  <c r="AJ147" i="126" s="1"/>
  <c r="M147" i="125"/>
  <c r="AJ147" i="125" s="1"/>
  <c r="M147" i="120"/>
  <c r="AJ147" i="120" s="1"/>
  <c r="M147" i="119"/>
  <c r="AJ147" i="119" s="1"/>
  <c r="M94" i="124"/>
  <c r="AJ94" i="124" s="1"/>
  <c r="M93" i="124"/>
  <c r="AJ93" i="124" s="1"/>
  <c r="M90" i="124"/>
  <c r="AJ90" i="124" s="1"/>
  <c r="M88" i="124"/>
  <c r="AJ88" i="124" s="1"/>
  <c r="M87" i="124"/>
  <c r="AJ87" i="124" s="1"/>
  <c r="M86" i="124"/>
  <c r="AJ86" i="124" s="1"/>
  <c r="M85" i="124"/>
  <c r="AJ85" i="124" s="1"/>
  <c r="M84" i="124"/>
  <c r="AJ84" i="124" s="1"/>
  <c r="M81" i="124"/>
  <c r="AJ81" i="124" s="1"/>
  <c r="M80" i="124"/>
  <c r="AJ80" i="124" s="1"/>
  <c r="M79" i="124"/>
  <c r="AJ79" i="124" s="1"/>
  <c r="M78" i="124"/>
  <c r="AJ78" i="124" s="1"/>
  <c r="M77" i="124"/>
  <c r="AJ77" i="124" s="1"/>
  <c r="M71" i="124"/>
  <c r="AJ71" i="124" s="1"/>
  <c r="I53" i="96"/>
  <c r="L234" i="117"/>
  <c r="L223" i="125"/>
  <c r="L223" i="120"/>
  <c r="L216" i="126"/>
  <c r="L216" i="125"/>
  <c r="L216" i="120"/>
  <c r="L216" i="119"/>
  <c r="L207" i="126"/>
  <c r="L207" i="119"/>
  <c r="L207" i="118"/>
  <c r="L206" i="118"/>
  <c r="L205" i="126"/>
  <c r="L205" i="125"/>
  <c r="L205" i="120"/>
  <c r="L205" i="119"/>
  <c r="L205" i="118"/>
  <c r="L204" i="126"/>
  <c r="L204" i="125"/>
  <c r="L204" i="120"/>
  <c r="L204" i="119"/>
  <c r="L203" i="126"/>
  <c r="L203" i="125"/>
  <c r="L203" i="120"/>
  <c r="L203" i="119"/>
  <c r="L203" i="118"/>
  <c r="L202" i="125"/>
  <c r="L202" i="120"/>
  <c r="L202" i="119"/>
  <c r="L202" i="118"/>
  <c r="L201" i="126"/>
  <c r="L201" i="125"/>
  <c r="L200" i="125" s="1"/>
  <c r="L201" i="119"/>
  <c r="L201" i="118"/>
  <c r="L199" i="126"/>
  <c r="L199" i="125"/>
  <c r="L199" i="120"/>
  <c r="L199" i="119"/>
  <c r="L199" i="118"/>
  <c r="L197" i="126"/>
  <c r="L197" i="125"/>
  <c r="L197" i="120"/>
  <c r="L197" i="119"/>
  <c r="L197" i="118"/>
  <c r="L196" i="126"/>
  <c r="L196" i="125"/>
  <c r="L196" i="120"/>
  <c r="L196" i="119"/>
  <c r="L195" i="126"/>
  <c r="L195" i="125"/>
  <c r="L195" i="120"/>
  <c r="L195" i="119"/>
  <c r="L195" i="118"/>
  <c r="L194" i="125"/>
  <c r="L194" i="120"/>
  <c r="L194" i="119"/>
  <c r="L194" i="118"/>
  <c r="L193" i="126"/>
  <c r="L193" i="125"/>
  <c r="L193" i="120"/>
  <c r="L193" i="119"/>
  <c r="L193" i="118"/>
  <c r="L191" i="126"/>
  <c r="L191" i="125"/>
  <c r="L191" i="120"/>
  <c r="L191" i="119"/>
  <c r="L191" i="118"/>
  <c r="L189" i="126"/>
  <c r="L189" i="125"/>
  <c r="L189" i="120"/>
  <c r="L189" i="119"/>
  <c r="L189" i="118"/>
  <c r="L188" i="126"/>
  <c r="L188" i="125"/>
  <c r="L188" i="120"/>
  <c r="L188" i="119"/>
  <c r="L187" i="126"/>
  <c r="L187" i="125"/>
  <c r="L187" i="120"/>
  <c r="L187" i="119"/>
  <c r="L187" i="118"/>
  <c r="L186" i="125"/>
  <c r="L186" i="120"/>
  <c r="L186" i="119"/>
  <c r="L186" i="118"/>
  <c r="L185" i="126"/>
  <c r="L185" i="125"/>
  <c r="L185" i="120"/>
  <c r="L184" i="120" s="1"/>
  <c r="L185" i="119"/>
  <c r="L185" i="118"/>
  <c r="L183" i="126"/>
  <c r="L183" i="125"/>
  <c r="L183" i="120"/>
  <c r="L183" i="119"/>
  <c r="L183" i="118"/>
  <c r="L181" i="126"/>
  <c r="L181" i="125"/>
  <c r="L181" i="119"/>
  <c r="L181" i="118"/>
  <c r="L180" i="126"/>
  <c r="L180" i="125"/>
  <c r="L180" i="120"/>
  <c r="L180" i="119"/>
  <c r="L179" i="126"/>
  <c r="L179" i="125"/>
  <c r="L179" i="120"/>
  <c r="L179" i="119"/>
  <c r="L179" i="118"/>
  <c r="L178" i="125"/>
  <c r="L178" i="120"/>
  <c r="L178" i="119"/>
  <c r="L177" i="126"/>
  <c r="L177" i="125"/>
  <c r="L177" i="119"/>
  <c r="L177" i="118"/>
  <c r="L175" i="125"/>
  <c r="L175" i="120"/>
  <c r="L175" i="119"/>
  <c r="L175" i="118"/>
  <c r="L173" i="126"/>
  <c r="L173" i="125"/>
  <c r="L173" i="120"/>
  <c r="L173" i="119"/>
  <c r="L173" i="118"/>
  <c r="L172" i="126"/>
  <c r="L172" i="125"/>
  <c r="L172" i="120"/>
  <c r="L172" i="119"/>
  <c r="L171" i="126"/>
  <c r="L171" i="125"/>
  <c r="L171" i="120"/>
  <c r="L171" i="119"/>
  <c r="L171" i="118"/>
  <c r="L170" i="125"/>
  <c r="L170" i="120"/>
  <c r="L170" i="119"/>
  <c r="L170" i="118"/>
  <c r="L169" i="126"/>
  <c r="L169" i="125"/>
  <c r="L169" i="119"/>
  <c r="L169" i="118"/>
  <c r="L167" i="126"/>
  <c r="L167" i="125"/>
  <c r="L167" i="120"/>
  <c r="L167" i="119"/>
  <c r="L167" i="118"/>
  <c r="L165" i="126"/>
  <c r="L165" i="125"/>
  <c r="L165" i="120"/>
  <c r="L165" i="119"/>
  <c r="L165" i="118"/>
  <c r="L164" i="126"/>
  <c r="L164" i="125"/>
  <c r="L164" i="120"/>
  <c r="L164" i="119"/>
  <c r="L163" i="126"/>
  <c r="L163" i="125"/>
  <c r="L163" i="120"/>
  <c r="L163" i="119"/>
  <c r="L163" i="118"/>
  <c r="L162" i="125"/>
  <c r="L162" i="120"/>
  <c r="L162" i="119"/>
  <c r="L162" i="118"/>
  <c r="L161" i="126"/>
  <c r="L161" i="125"/>
  <c r="L161" i="120"/>
  <c r="L161" i="119"/>
  <c r="L160" i="119" s="1"/>
  <c r="L161" i="118"/>
  <c r="L159" i="126"/>
  <c r="L159" i="125"/>
  <c r="L159" i="120"/>
  <c r="L159" i="119"/>
  <c r="L148" i="126"/>
  <c r="L148" i="125"/>
  <c r="L148" i="120"/>
  <c r="L148" i="119"/>
  <c r="L147" i="126"/>
  <c r="L147" i="125"/>
  <c r="L147" i="120"/>
  <c r="L147" i="119"/>
  <c r="L93" i="124"/>
  <c r="L90" i="124"/>
  <c r="L89" i="124" s="1"/>
  <c r="L88" i="124"/>
  <c r="L87" i="124"/>
  <c r="L86" i="124"/>
  <c r="L85" i="124"/>
  <c r="L84" i="124"/>
  <c r="L83" i="124"/>
  <c r="L81" i="124"/>
  <c r="L80" i="124"/>
  <c r="L79" i="124"/>
  <c r="L78" i="124"/>
  <c r="L71" i="124"/>
  <c r="I53" i="95"/>
  <c r="K223" i="125"/>
  <c r="K223" i="120"/>
  <c r="K223" i="119"/>
  <c r="K216" i="126"/>
  <c r="K216" i="125"/>
  <c r="K216" i="120"/>
  <c r="K207" i="126"/>
  <c r="K207" i="125"/>
  <c r="K207" i="120"/>
  <c r="K207" i="119"/>
  <c r="K207" i="118"/>
  <c r="K206" i="118"/>
  <c r="K205" i="126"/>
  <c r="K205" i="125"/>
  <c r="K205" i="120"/>
  <c r="K205" i="118"/>
  <c r="K204" i="126"/>
  <c r="K204" i="125"/>
  <c r="K204" i="120"/>
  <c r="K204" i="119"/>
  <c r="K204" i="118"/>
  <c r="K203" i="126"/>
  <c r="K203" i="125"/>
  <c r="K203" i="120"/>
  <c r="K203" i="118"/>
  <c r="K202" i="126"/>
  <c r="K202" i="120"/>
  <c r="K202" i="119"/>
  <c r="K202" i="118"/>
  <c r="K201" i="126"/>
  <c r="K201" i="125"/>
  <c r="K201" i="120"/>
  <c r="K201" i="118"/>
  <c r="K199" i="126"/>
  <c r="K199" i="125"/>
  <c r="K199" i="120"/>
  <c r="K199" i="119"/>
  <c r="K199" i="118"/>
  <c r="K197" i="126"/>
  <c r="K197" i="125"/>
  <c r="K197" i="120"/>
  <c r="K197" i="118"/>
  <c r="K196" i="126"/>
  <c r="K196" i="125"/>
  <c r="K196" i="120"/>
  <c r="K196" i="119"/>
  <c r="K196" i="118"/>
  <c r="K195" i="126"/>
  <c r="K195" i="125"/>
  <c r="K195" i="120"/>
  <c r="K195" i="119"/>
  <c r="K195" i="118"/>
  <c r="K194" i="126"/>
  <c r="K194" i="120"/>
  <c r="K194" i="119"/>
  <c r="K194" i="118"/>
  <c r="K193" i="126"/>
  <c r="K193" i="125"/>
  <c r="K193" i="120"/>
  <c r="K193" i="118"/>
  <c r="K191" i="126"/>
  <c r="K191" i="125"/>
  <c r="K191" i="120"/>
  <c r="K191" i="119"/>
  <c r="K191" i="118"/>
  <c r="K189" i="126"/>
  <c r="K189" i="125"/>
  <c r="K189" i="120"/>
  <c r="K189" i="118"/>
  <c r="K188" i="126"/>
  <c r="K188" i="125"/>
  <c r="K188" i="120"/>
  <c r="K188" i="119"/>
  <c r="K188" i="118"/>
  <c r="K187" i="126"/>
  <c r="K187" i="125"/>
  <c r="K187" i="120"/>
  <c r="K187" i="118"/>
  <c r="K186" i="126"/>
  <c r="K186" i="120"/>
  <c r="K186" i="119"/>
  <c r="K186" i="118"/>
  <c r="K185" i="126"/>
  <c r="K185" i="125"/>
  <c r="K185" i="120"/>
  <c r="K185" i="119"/>
  <c r="K185" i="118"/>
  <c r="K183" i="126"/>
  <c r="K183" i="120"/>
  <c r="K183" i="119"/>
  <c r="K183" i="118"/>
  <c r="K181" i="126"/>
  <c r="K181" i="125"/>
  <c r="K181" i="120"/>
  <c r="K181" i="119"/>
  <c r="K181" i="118"/>
  <c r="K180" i="126"/>
  <c r="K180" i="125"/>
  <c r="K180" i="120"/>
  <c r="K180" i="119"/>
  <c r="K180" i="118"/>
  <c r="K179" i="126"/>
  <c r="K179" i="125"/>
  <c r="K179" i="120"/>
  <c r="K179" i="118"/>
  <c r="K178" i="126"/>
  <c r="K178" i="120"/>
  <c r="K178" i="119"/>
  <c r="K178" i="118"/>
  <c r="K177" i="126"/>
  <c r="K177" i="125"/>
  <c r="K177" i="120"/>
  <c r="K177" i="118"/>
  <c r="K175" i="126"/>
  <c r="K175" i="125"/>
  <c r="K175" i="120"/>
  <c r="K175" i="119"/>
  <c r="K175" i="118"/>
  <c r="K173" i="126"/>
  <c r="K173" i="125"/>
  <c r="K173" i="120"/>
  <c r="K173" i="119"/>
  <c r="K173" i="118"/>
  <c r="K172" i="126"/>
  <c r="K172" i="125"/>
  <c r="K172" i="120"/>
  <c r="K172" i="119"/>
  <c r="K172" i="118"/>
  <c r="K171" i="126"/>
  <c r="K171" i="125"/>
  <c r="K171" i="120"/>
  <c r="K171" i="118"/>
  <c r="K170" i="126"/>
  <c r="K170" i="125"/>
  <c r="K170" i="120"/>
  <c r="K170" i="119"/>
  <c r="K170" i="118"/>
  <c r="K169" i="126"/>
  <c r="K169" i="125"/>
  <c r="K169" i="120"/>
  <c r="K168" i="120" s="1"/>
  <c r="K169" i="119"/>
  <c r="K169" i="118"/>
  <c r="K167" i="126"/>
  <c r="K167" i="125"/>
  <c r="K167" i="120"/>
  <c r="K167" i="119"/>
  <c r="K167" i="118"/>
  <c r="K165" i="126"/>
  <c r="K165" i="125"/>
  <c r="K165" i="120"/>
  <c r="K165" i="118"/>
  <c r="K164" i="126"/>
  <c r="K164" i="125"/>
  <c r="K164" i="120"/>
  <c r="K164" i="119"/>
  <c r="K164" i="118"/>
  <c r="K163" i="126"/>
  <c r="K163" i="125"/>
  <c r="K163" i="120"/>
  <c r="K163" i="118"/>
  <c r="K162" i="126"/>
  <c r="K162" i="120"/>
  <c r="K162" i="119"/>
  <c r="K162" i="118"/>
  <c r="K161" i="126"/>
  <c r="K161" i="125"/>
  <c r="K161" i="120"/>
  <c r="K161" i="118"/>
  <c r="K159" i="126"/>
  <c r="K159" i="120"/>
  <c r="K159" i="119"/>
  <c r="K159" i="118"/>
  <c r="K148" i="126"/>
  <c r="K148" i="125"/>
  <c r="K148" i="120"/>
  <c r="K148" i="119"/>
  <c r="K147" i="126"/>
  <c r="K147" i="125"/>
  <c r="K147" i="119"/>
  <c r="K94" i="124"/>
  <c r="K93" i="124"/>
  <c r="K87" i="124"/>
  <c r="K85" i="124"/>
  <c r="K84" i="124"/>
  <c r="K81" i="124"/>
  <c r="K80" i="124"/>
  <c r="K71" i="124"/>
  <c r="I53" i="94"/>
  <c r="J223" i="126"/>
  <c r="J223" i="120"/>
  <c r="J223" i="119"/>
  <c r="J216" i="125"/>
  <c r="J216" i="120"/>
  <c r="J216" i="119"/>
  <c r="J207" i="126"/>
  <c r="J207" i="125"/>
  <c r="J207" i="118"/>
  <c r="J206" i="118"/>
  <c r="J205" i="126"/>
  <c r="J205" i="125"/>
  <c r="J205" i="120"/>
  <c r="J205" i="119"/>
  <c r="J205" i="118"/>
  <c r="J204" i="126"/>
  <c r="J204" i="125"/>
  <c r="J204" i="120"/>
  <c r="J204" i="119"/>
  <c r="J204" i="118"/>
  <c r="J203" i="126"/>
  <c r="J203" i="125"/>
  <c r="J203" i="120"/>
  <c r="J203" i="119"/>
  <c r="J202" i="126"/>
  <c r="J202" i="125"/>
  <c r="J202" i="120"/>
  <c r="J202" i="119"/>
  <c r="J202" i="118"/>
  <c r="J201" i="126"/>
  <c r="J201" i="125"/>
  <c r="J201" i="120"/>
  <c r="J201" i="119"/>
  <c r="J201" i="118"/>
  <c r="J199" i="126"/>
  <c r="J199" i="125"/>
  <c r="J199" i="119"/>
  <c r="J199" i="118"/>
  <c r="J197" i="126"/>
  <c r="J197" i="125"/>
  <c r="J197" i="120"/>
  <c r="J197" i="119"/>
  <c r="J197" i="118"/>
  <c r="J196" i="126"/>
  <c r="J196" i="125"/>
  <c r="J196" i="119"/>
  <c r="J196" i="118"/>
  <c r="J195" i="126"/>
  <c r="J195" i="125"/>
  <c r="J195" i="120"/>
  <c r="J195" i="119"/>
  <c r="J195" i="118"/>
  <c r="J194" i="126"/>
  <c r="J194" i="125"/>
  <c r="J194" i="119"/>
  <c r="J194" i="118"/>
  <c r="J193" i="125"/>
  <c r="J192" i="125" s="1"/>
  <c r="J193" i="120"/>
  <c r="J193" i="119"/>
  <c r="J193" i="118"/>
  <c r="J191" i="126"/>
  <c r="J191" i="125"/>
  <c r="J191" i="119"/>
  <c r="J191" i="118"/>
  <c r="J189" i="126"/>
  <c r="J189" i="125"/>
  <c r="J189" i="120"/>
  <c r="J189" i="119"/>
  <c r="J189" i="118"/>
  <c r="J188" i="126"/>
  <c r="J188" i="125"/>
  <c r="J188" i="120"/>
  <c r="J188" i="119"/>
  <c r="J188" i="118"/>
  <c r="J187" i="126"/>
  <c r="J187" i="125"/>
  <c r="J187" i="120"/>
  <c r="J187" i="119"/>
  <c r="J186" i="126"/>
  <c r="J186" i="125"/>
  <c r="J186" i="120"/>
  <c r="J186" i="119"/>
  <c r="J186" i="118"/>
  <c r="J185" i="126"/>
  <c r="J185" i="125"/>
  <c r="J185" i="120"/>
  <c r="J185" i="119"/>
  <c r="J185" i="118"/>
  <c r="J183" i="126"/>
  <c r="J183" i="125"/>
  <c r="J183" i="119"/>
  <c r="J183" i="118"/>
  <c r="J181" i="126"/>
  <c r="J181" i="125"/>
  <c r="J181" i="120"/>
  <c r="J181" i="119"/>
  <c r="J181" i="118"/>
  <c r="J180" i="126"/>
  <c r="J180" i="125"/>
  <c r="J180" i="119"/>
  <c r="J180" i="118"/>
  <c r="J179" i="126"/>
  <c r="J179" i="125"/>
  <c r="J179" i="120"/>
  <c r="J179" i="119"/>
  <c r="J179" i="118"/>
  <c r="J178" i="126"/>
  <c r="J178" i="125"/>
  <c r="J178" i="119"/>
  <c r="J178" i="118"/>
  <c r="J177" i="125"/>
  <c r="J177" i="120"/>
  <c r="J177" i="119"/>
  <c r="J177" i="118"/>
  <c r="J175" i="126"/>
  <c r="J175" i="125"/>
  <c r="J175" i="119"/>
  <c r="J175" i="118"/>
  <c r="J173" i="126"/>
  <c r="J173" i="125"/>
  <c r="J173" i="120"/>
  <c r="J173" i="119"/>
  <c r="J173" i="118"/>
  <c r="J172" i="126"/>
  <c r="J172" i="125"/>
  <c r="J172" i="120"/>
  <c r="J172" i="119"/>
  <c r="J172" i="118"/>
  <c r="J171" i="126"/>
  <c r="J171" i="125"/>
  <c r="J171" i="120"/>
  <c r="J171" i="119"/>
  <c r="J170" i="126"/>
  <c r="J170" i="125"/>
  <c r="J170" i="120"/>
  <c r="J170" i="119"/>
  <c r="J170" i="118"/>
  <c r="J169" i="126"/>
  <c r="J169" i="125"/>
  <c r="J169" i="120"/>
  <c r="J169" i="119"/>
  <c r="J169" i="118"/>
  <c r="J167" i="126"/>
  <c r="J167" i="125"/>
  <c r="J167" i="119"/>
  <c r="J167" i="118"/>
  <c r="J165" i="126"/>
  <c r="J165" i="125"/>
  <c r="J165" i="120"/>
  <c r="J165" i="119"/>
  <c r="J164" i="126"/>
  <c r="J164" i="125"/>
  <c r="J164" i="119"/>
  <c r="J164" i="118"/>
  <c r="J163" i="126"/>
  <c r="J163" i="125"/>
  <c r="J163" i="120"/>
  <c r="J163" i="119"/>
  <c r="J163" i="118"/>
  <c r="J162" i="126"/>
  <c r="J162" i="125"/>
  <c r="J162" i="119"/>
  <c r="J162" i="118"/>
  <c r="J161" i="125"/>
  <c r="J161" i="120"/>
  <c r="J161" i="119"/>
  <c r="J161" i="118"/>
  <c r="J159" i="126"/>
  <c r="J159" i="125"/>
  <c r="J159" i="120"/>
  <c r="J159" i="119"/>
  <c r="J159" i="118"/>
  <c r="J148" i="126"/>
  <c r="J148" i="125"/>
  <c r="J148" i="120"/>
  <c r="J148" i="119"/>
  <c r="J147" i="126"/>
  <c r="J147" i="125"/>
  <c r="J147" i="120"/>
  <c r="J147" i="119"/>
  <c r="J94" i="124"/>
  <c r="J93" i="124"/>
  <c r="J90" i="124"/>
  <c r="J88" i="124"/>
  <c r="J87" i="124"/>
  <c r="J86" i="124"/>
  <c r="J85" i="124"/>
  <c r="J84" i="124"/>
  <c r="J83" i="124"/>
  <c r="J81" i="124"/>
  <c r="J80" i="124"/>
  <c r="J79" i="124"/>
  <c r="J78" i="124"/>
  <c r="J77" i="124"/>
  <c r="I53" i="93"/>
  <c r="I223" i="126"/>
  <c r="I223" i="125"/>
  <c r="I223" i="120"/>
  <c r="I223" i="119"/>
  <c r="I216" i="126"/>
  <c r="I216" i="125"/>
  <c r="I216" i="120"/>
  <c r="I216" i="119"/>
  <c r="I207" i="125"/>
  <c r="I207" i="119"/>
  <c r="I207" i="118"/>
  <c r="I205" i="126"/>
  <c r="I205" i="125"/>
  <c r="I205" i="120"/>
  <c r="I205" i="119"/>
  <c r="I205" i="118"/>
  <c r="I204" i="126"/>
  <c r="I204" i="125"/>
  <c r="I204" i="120"/>
  <c r="I204" i="119"/>
  <c r="I204" i="118"/>
  <c r="I203" i="126"/>
  <c r="I203" i="125"/>
  <c r="I203" i="120"/>
  <c r="I203" i="119"/>
  <c r="I203" i="118"/>
  <c r="I202" i="126"/>
  <c r="I202" i="125"/>
  <c r="I202" i="120"/>
  <c r="I202" i="119"/>
  <c r="I201" i="126"/>
  <c r="I201" i="125"/>
  <c r="I201" i="120"/>
  <c r="I201" i="119"/>
  <c r="I201" i="118"/>
  <c r="I199" i="126"/>
  <c r="I199" i="125"/>
  <c r="I199" i="120"/>
  <c r="I199" i="119"/>
  <c r="I199" i="118"/>
  <c r="I197" i="126"/>
  <c r="I197" i="125"/>
  <c r="I197" i="120"/>
  <c r="I197" i="119"/>
  <c r="I197" i="118"/>
  <c r="I196" i="126"/>
  <c r="I196" i="125"/>
  <c r="I196" i="120"/>
  <c r="I196" i="119"/>
  <c r="I196" i="118"/>
  <c r="I195" i="126"/>
  <c r="I195" i="125"/>
  <c r="I195" i="120"/>
  <c r="I195" i="119"/>
  <c r="I195" i="118"/>
  <c r="I194" i="125"/>
  <c r="I194" i="120"/>
  <c r="I194" i="119"/>
  <c r="I194" i="118"/>
  <c r="I193" i="126"/>
  <c r="I193" i="125"/>
  <c r="I192" i="125" s="1"/>
  <c r="I193" i="120"/>
  <c r="I193" i="119"/>
  <c r="I193" i="118"/>
  <c r="I191" i="126"/>
  <c r="I191" i="125"/>
  <c r="I191" i="120"/>
  <c r="I191" i="119"/>
  <c r="I191" i="118"/>
  <c r="I189" i="126"/>
  <c r="I189" i="125"/>
  <c r="I189" i="120"/>
  <c r="I189" i="119"/>
  <c r="I189" i="118"/>
  <c r="I188" i="126"/>
  <c r="I188" i="125"/>
  <c r="I188" i="120"/>
  <c r="I188" i="119"/>
  <c r="I188" i="118"/>
  <c r="I187" i="126"/>
  <c r="I187" i="125"/>
  <c r="I187" i="120"/>
  <c r="I187" i="119"/>
  <c r="I187" i="118"/>
  <c r="I186" i="126"/>
  <c r="I186" i="125"/>
  <c r="I186" i="120"/>
  <c r="I186" i="119"/>
  <c r="I186" i="118"/>
  <c r="I185" i="126"/>
  <c r="I185" i="125"/>
  <c r="I185" i="120"/>
  <c r="I185" i="119"/>
  <c r="I185" i="118"/>
  <c r="I184" i="118" s="1"/>
  <c r="I183" i="126"/>
  <c r="I183" i="125"/>
  <c r="I183" i="120"/>
  <c r="I183" i="119"/>
  <c r="I183" i="118"/>
  <c r="I181" i="126"/>
  <c r="I181" i="125"/>
  <c r="I181" i="120"/>
  <c r="I181" i="119"/>
  <c r="I181" i="118"/>
  <c r="I180" i="126"/>
  <c r="I180" i="125"/>
  <c r="I180" i="120"/>
  <c r="I180" i="119"/>
  <c r="I180" i="118"/>
  <c r="I179" i="126"/>
  <c r="I179" i="125"/>
  <c r="I179" i="120"/>
  <c r="I179" i="119"/>
  <c r="I179" i="118"/>
  <c r="I178" i="125"/>
  <c r="I178" i="120"/>
  <c r="I178" i="119"/>
  <c r="I178" i="118"/>
  <c r="I177" i="126"/>
  <c r="I177" i="125"/>
  <c r="I177" i="119"/>
  <c r="I177" i="118"/>
  <c r="I175" i="126"/>
  <c r="I175" i="125"/>
  <c r="I175" i="120"/>
  <c r="I175" i="119"/>
  <c r="I175" i="118"/>
  <c r="I173" i="126"/>
  <c r="I173" i="125"/>
  <c r="I173" i="120"/>
  <c r="I173" i="119"/>
  <c r="I173" i="118"/>
  <c r="I172" i="126"/>
  <c r="I172" i="125"/>
  <c r="I172" i="120"/>
  <c r="I172" i="119"/>
  <c r="I172" i="118"/>
  <c r="I171" i="126"/>
  <c r="I171" i="125"/>
  <c r="I171" i="120"/>
  <c r="I171" i="119"/>
  <c r="I171" i="118"/>
  <c r="I170" i="126"/>
  <c r="I170" i="125"/>
  <c r="I170" i="120"/>
  <c r="I170" i="119"/>
  <c r="I170" i="118"/>
  <c r="I169" i="126"/>
  <c r="I169" i="125"/>
  <c r="I169" i="120"/>
  <c r="I168" i="120" s="1"/>
  <c r="I169" i="119"/>
  <c r="I169" i="118"/>
  <c r="I167" i="126"/>
  <c r="I167" i="125"/>
  <c r="I167" i="120"/>
  <c r="I167" i="119"/>
  <c r="I167" i="118"/>
  <c r="I165" i="126"/>
  <c r="I165" i="125"/>
  <c r="I165" i="119"/>
  <c r="I165" i="118"/>
  <c r="I164" i="126"/>
  <c r="I164" i="125"/>
  <c r="I164" i="120"/>
  <c r="I164" i="119"/>
  <c r="I164" i="118"/>
  <c r="I163" i="126"/>
  <c r="I163" i="125"/>
  <c r="I163" i="120"/>
  <c r="I163" i="119"/>
  <c r="I163" i="118"/>
  <c r="I162" i="125"/>
  <c r="I162" i="120"/>
  <c r="I162" i="119"/>
  <c r="I162" i="118"/>
  <c r="I161" i="126"/>
  <c r="I161" i="125"/>
  <c r="I161" i="120"/>
  <c r="I161" i="119"/>
  <c r="I161" i="118"/>
  <c r="I159" i="126"/>
  <c r="I159" i="125"/>
  <c r="I159" i="120"/>
  <c r="I159" i="119"/>
  <c r="I159" i="118"/>
  <c r="I148" i="126"/>
  <c r="I148" i="125"/>
  <c r="I148" i="120"/>
  <c r="I148" i="119"/>
  <c r="I147" i="126"/>
  <c r="I147" i="125"/>
  <c r="I147" i="120"/>
  <c r="I147" i="119"/>
  <c r="I93" i="124"/>
  <c r="I90" i="124"/>
  <c r="I88" i="124"/>
  <c r="I87" i="124"/>
  <c r="I86" i="124"/>
  <c r="I85" i="124"/>
  <c r="I84" i="124"/>
  <c r="I81" i="124"/>
  <c r="I80" i="124"/>
  <c r="I79" i="124"/>
  <c r="I78" i="124"/>
  <c r="I77" i="124"/>
  <c r="I71" i="124"/>
  <c r="I64" i="124" s="1"/>
  <c r="I53" i="92"/>
  <c r="I255" i="92" s="1"/>
  <c r="H234" i="117"/>
  <c r="H223" i="126"/>
  <c r="H223" i="125"/>
  <c r="H223" i="120"/>
  <c r="H216" i="126"/>
  <c r="H216" i="125"/>
  <c r="H216" i="120"/>
  <c r="H207" i="126"/>
  <c r="H207" i="120"/>
  <c r="H207" i="119"/>
  <c r="H207" i="118"/>
  <c r="H206" i="118"/>
  <c r="H205" i="126"/>
  <c r="H205" i="125"/>
  <c r="H205" i="120"/>
  <c r="H205" i="119"/>
  <c r="H205" i="118"/>
  <c r="H204" i="126"/>
  <c r="H204" i="125"/>
  <c r="H204" i="120"/>
  <c r="H204" i="119"/>
  <c r="H203" i="126"/>
  <c r="H203" i="125"/>
  <c r="H203" i="120"/>
  <c r="H203" i="119"/>
  <c r="H203" i="118"/>
  <c r="H202" i="126"/>
  <c r="H202" i="125"/>
  <c r="H202" i="120"/>
  <c r="H202" i="119"/>
  <c r="H201" i="126"/>
  <c r="H201" i="125"/>
  <c r="H201" i="120"/>
  <c r="H201" i="119"/>
  <c r="H201" i="118"/>
  <c r="H199" i="126"/>
  <c r="H199" i="125"/>
  <c r="H199" i="120"/>
  <c r="H199" i="119"/>
  <c r="H199" i="118"/>
  <c r="H197" i="126"/>
  <c r="H197" i="125"/>
  <c r="H197" i="120"/>
  <c r="H197" i="119"/>
  <c r="H197" i="118"/>
  <c r="H196" i="126"/>
  <c r="H196" i="125"/>
  <c r="H196" i="120"/>
  <c r="H196" i="119"/>
  <c r="H196" i="118"/>
  <c r="H195" i="126"/>
  <c r="H195" i="125"/>
  <c r="H195" i="120"/>
  <c r="H195" i="119"/>
  <c r="H195" i="118"/>
  <c r="H194" i="125"/>
  <c r="H194" i="120"/>
  <c r="H194" i="119"/>
  <c r="H194" i="118"/>
  <c r="H193" i="126"/>
  <c r="H193" i="125"/>
  <c r="H193" i="118"/>
  <c r="H191" i="126"/>
  <c r="H191" i="125"/>
  <c r="H191" i="120"/>
  <c r="H191" i="119"/>
  <c r="H189" i="126"/>
  <c r="H189" i="125"/>
  <c r="H189" i="120"/>
  <c r="H189" i="119"/>
  <c r="H189" i="118"/>
  <c r="H188" i="126"/>
  <c r="H188" i="125"/>
  <c r="H188" i="120"/>
  <c r="H188" i="119"/>
  <c r="H188" i="118"/>
  <c r="H187" i="126"/>
  <c r="H187" i="125"/>
  <c r="H187" i="120"/>
  <c r="H187" i="119"/>
  <c r="H187" i="118"/>
  <c r="H186" i="125"/>
  <c r="H186" i="120"/>
  <c r="H186" i="119"/>
  <c r="H185" i="126"/>
  <c r="H185" i="125"/>
  <c r="H185" i="119"/>
  <c r="H184" i="119" s="1"/>
  <c r="H185" i="118"/>
  <c r="H183" i="126"/>
  <c r="H183" i="125"/>
  <c r="H183" i="120"/>
  <c r="H183" i="119"/>
  <c r="H183" i="118"/>
  <c r="H181" i="126"/>
  <c r="H181" i="125"/>
  <c r="H181" i="120"/>
  <c r="H181" i="119"/>
  <c r="H181" i="118"/>
  <c r="H180" i="126"/>
  <c r="H180" i="125"/>
  <c r="H180" i="120"/>
  <c r="H180" i="119"/>
  <c r="H180" i="118"/>
  <c r="H179" i="126"/>
  <c r="H179" i="125"/>
  <c r="H179" i="120"/>
  <c r="H179" i="119"/>
  <c r="H179" i="118"/>
  <c r="H178" i="125"/>
  <c r="H178" i="120"/>
  <c r="H178" i="119"/>
  <c r="H178" i="118"/>
  <c r="H177" i="126"/>
  <c r="H177" i="125"/>
  <c r="H177" i="120"/>
  <c r="H177" i="119"/>
  <c r="H177" i="118"/>
  <c r="H175" i="126"/>
  <c r="H175" i="125"/>
  <c r="H175" i="120"/>
  <c r="H175" i="119"/>
  <c r="H173" i="126"/>
  <c r="H173" i="125"/>
  <c r="H173" i="120"/>
  <c r="H173" i="119"/>
  <c r="H173" i="118"/>
  <c r="H172" i="126"/>
  <c r="H172" i="125"/>
  <c r="H172" i="120"/>
  <c r="H172" i="119"/>
  <c r="H171" i="126"/>
  <c r="H171" i="125"/>
  <c r="H171" i="120"/>
  <c r="H171" i="119"/>
  <c r="H171" i="118"/>
  <c r="H170" i="126"/>
  <c r="H170" i="125"/>
  <c r="H170" i="120"/>
  <c r="H170" i="119"/>
  <c r="H169" i="126"/>
  <c r="H169" i="125"/>
  <c r="H169" i="120"/>
  <c r="H169" i="118"/>
  <c r="H167" i="126"/>
  <c r="H167" i="125"/>
  <c r="H167" i="120"/>
  <c r="H167" i="119"/>
  <c r="H167" i="118"/>
  <c r="H165" i="126"/>
  <c r="H165" i="125"/>
  <c r="H165" i="120"/>
  <c r="H165" i="119"/>
  <c r="H165" i="118"/>
  <c r="H164" i="126"/>
  <c r="H164" i="125"/>
  <c r="H164" i="120"/>
  <c r="H164" i="119"/>
  <c r="H164" i="118"/>
  <c r="H163" i="126"/>
  <c r="H163" i="125"/>
  <c r="H163" i="120"/>
  <c r="H163" i="119"/>
  <c r="H163" i="118"/>
  <c r="H162" i="125"/>
  <c r="H162" i="120"/>
  <c r="H162" i="119"/>
  <c r="H162" i="118"/>
  <c r="H161" i="126"/>
  <c r="H161" i="125"/>
  <c r="H161" i="120"/>
  <c r="H161" i="119"/>
  <c r="H161" i="118"/>
  <c r="H159" i="126"/>
  <c r="H159" i="125"/>
  <c r="H159" i="120"/>
  <c r="H159" i="119"/>
  <c r="H159" i="118"/>
  <c r="H148" i="126"/>
  <c r="H148" i="125"/>
  <c r="H148" i="120"/>
  <c r="H148" i="119"/>
  <c r="H147" i="126"/>
  <c r="H147" i="125"/>
  <c r="H147" i="119"/>
  <c r="H93" i="124"/>
  <c r="H88" i="124"/>
  <c r="H87" i="124"/>
  <c r="H86" i="124"/>
  <c r="H85" i="124"/>
  <c r="H84" i="124"/>
  <c r="H83" i="124"/>
  <c r="H81" i="124"/>
  <c r="H80" i="124"/>
  <c r="H79" i="124"/>
  <c r="H78" i="124"/>
  <c r="H77" i="124"/>
  <c r="H71" i="124"/>
  <c r="C298" i="90"/>
  <c r="G233" i="117"/>
  <c r="G223" i="126"/>
  <c r="G223" i="120"/>
  <c r="G223" i="119"/>
  <c r="G216" i="125"/>
  <c r="G216" i="120"/>
  <c r="G216" i="119"/>
  <c r="G207" i="126"/>
  <c r="G207" i="125"/>
  <c r="G207" i="118"/>
  <c r="G206" i="118"/>
  <c r="G205" i="126"/>
  <c r="G205" i="125"/>
  <c r="G205" i="120"/>
  <c r="G205" i="119"/>
  <c r="G205" i="118"/>
  <c r="G204" i="126"/>
  <c r="G204" i="125"/>
  <c r="G204" i="120"/>
  <c r="G204" i="119"/>
  <c r="G204" i="118"/>
  <c r="G203" i="126"/>
  <c r="G203" i="125"/>
  <c r="G203" i="120"/>
  <c r="G203" i="119"/>
  <c r="G203" i="118"/>
  <c r="G202" i="126"/>
  <c r="G202" i="119"/>
  <c r="G202" i="118"/>
  <c r="G201" i="126"/>
  <c r="G201" i="125"/>
  <c r="G201" i="120"/>
  <c r="G201" i="118"/>
  <c r="G199" i="126"/>
  <c r="G199" i="120"/>
  <c r="G199" i="119"/>
  <c r="G199" i="118"/>
  <c r="G197" i="126"/>
  <c r="G197" i="125"/>
  <c r="G197" i="120"/>
  <c r="G197" i="119"/>
  <c r="G197" i="118"/>
  <c r="G196" i="126"/>
  <c r="G196" i="125"/>
  <c r="G196" i="120"/>
  <c r="G196" i="119"/>
  <c r="G196" i="118"/>
  <c r="G195" i="126"/>
  <c r="G195" i="125"/>
  <c r="G195" i="120"/>
  <c r="G195" i="119"/>
  <c r="G195" i="118"/>
  <c r="G194" i="126"/>
  <c r="G194" i="119"/>
  <c r="G194" i="118"/>
  <c r="G193" i="126"/>
  <c r="G193" i="125"/>
  <c r="G193" i="120"/>
  <c r="G193" i="118"/>
  <c r="G191" i="126"/>
  <c r="G191" i="125"/>
  <c r="G191" i="120"/>
  <c r="G191" i="119"/>
  <c r="G191" i="118"/>
  <c r="G189" i="126"/>
  <c r="G189" i="125"/>
  <c r="G189" i="120"/>
  <c r="G189" i="119"/>
  <c r="G189" i="118"/>
  <c r="G188" i="126"/>
  <c r="G188" i="125"/>
  <c r="G188" i="120"/>
  <c r="G188" i="119"/>
  <c r="G188" i="118"/>
  <c r="G187" i="126"/>
  <c r="G187" i="125"/>
  <c r="G187" i="120"/>
  <c r="G187" i="119"/>
  <c r="G187" i="118"/>
  <c r="G186" i="126"/>
  <c r="G186" i="119"/>
  <c r="G186" i="118"/>
  <c r="G185" i="125"/>
  <c r="G185" i="120"/>
  <c r="G185" i="119"/>
  <c r="G185" i="118"/>
  <c r="G183" i="126"/>
  <c r="G183" i="125"/>
  <c r="G183" i="120"/>
  <c r="G183" i="119"/>
  <c r="G183" i="118"/>
  <c r="G181" i="126"/>
  <c r="G181" i="125"/>
  <c r="G181" i="120"/>
  <c r="G181" i="119"/>
  <c r="G181" i="118"/>
  <c r="G180" i="126"/>
  <c r="G180" i="125"/>
  <c r="G180" i="120"/>
  <c r="G180" i="119"/>
  <c r="G180" i="118"/>
  <c r="G179" i="126"/>
  <c r="G179" i="125"/>
  <c r="G179" i="120"/>
  <c r="G179" i="119"/>
  <c r="G179" i="118"/>
  <c r="G178" i="126"/>
  <c r="G178" i="120"/>
  <c r="G178" i="119"/>
  <c r="G178" i="118"/>
  <c r="G177" i="126"/>
  <c r="G177" i="125"/>
  <c r="G177" i="120"/>
  <c r="G177" i="119"/>
  <c r="G177" i="118"/>
  <c r="G175" i="126"/>
  <c r="G175" i="125"/>
  <c r="G175" i="120"/>
  <c r="G175" i="119"/>
  <c r="G175" i="118"/>
  <c r="G173" i="126"/>
  <c r="G173" i="125"/>
  <c r="G173" i="120"/>
  <c r="G173" i="119"/>
  <c r="G173" i="118"/>
  <c r="G172" i="126"/>
  <c r="G172" i="125"/>
  <c r="G172" i="120"/>
  <c r="G172" i="119"/>
  <c r="G172" i="118"/>
  <c r="G171" i="126"/>
  <c r="G171" i="125"/>
  <c r="G171" i="120"/>
  <c r="G171" i="119"/>
  <c r="G171" i="118"/>
  <c r="G170" i="126"/>
  <c r="G170" i="119"/>
  <c r="G170" i="118"/>
  <c r="G169" i="125"/>
  <c r="G169" i="120"/>
  <c r="G169" i="119"/>
  <c r="G169" i="118"/>
  <c r="G167" i="126"/>
  <c r="G167" i="125"/>
  <c r="G167" i="120"/>
  <c r="G167" i="119"/>
  <c r="G167" i="118"/>
  <c r="G165" i="126"/>
  <c r="G165" i="125"/>
  <c r="G165" i="120"/>
  <c r="G165" i="119"/>
  <c r="G165" i="118"/>
  <c r="G164" i="126"/>
  <c r="G164" i="125"/>
  <c r="G164" i="120"/>
  <c r="G164" i="119"/>
  <c r="G164" i="118"/>
  <c r="G163" i="126"/>
  <c r="G163" i="125"/>
  <c r="G163" i="120"/>
  <c r="G163" i="119"/>
  <c r="G163" i="118"/>
  <c r="G162" i="126"/>
  <c r="G162" i="119"/>
  <c r="G162" i="118"/>
  <c r="G161" i="126"/>
  <c r="G161" i="125"/>
  <c r="G161" i="120"/>
  <c r="G161" i="119"/>
  <c r="G160" i="119" s="1"/>
  <c r="G161" i="118"/>
  <c r="G159" i="126"/>
  <c r="G159" i="125"/>
  <c r="G159" i="120"/>
  <c r="G159" i="119"/>
  <c r="G159" i="118"/>
  <c r="G148" i="126"/>
  <c r="G148" i="125"/>
  <c r="G148" i="120"/>
  <c r="G148" i="119"/>
  <c r="G147" i="126"/>
  <c r="G147" i="125"/>
  <c r="G147" i="120"/>
  <c r="G147" i="119"/>
  <c r="G94" i="124"/>
  <c r="G93" i="124"/>
  <c r="G88" i="124"/>
  <c r="G87" i="124"/>
  <c r="G86" i="124"/>
  <c r="G85" i="124"/>
  <c r="G84" i="124"/>
  <c r="G83" i="124"/>
  <c r="G81" i="124"/>
  <c r="G80" i="124"/>
  <c r="G79" i="124"/>
  <c r="G78" i="124"/>
  <c r="I53" i="90"/>
  <c r="F236" i="117"/>
  <c r="F223" i="126"/>
  <c r="F223" i="125"/>
  <c r="F223" i="119"/>
  <c r="F216" i="126"/>
  <c r="F216" i="120"/>
  <c r="F216" i="119"/>
  <c r="F207" i="125"/>
  <c r="F207" i="118"/>
  <c r="F206" i="118"/>
  <c r="F205" i="126"/>
  <c r="F205" i="125"/>
  <c r="F205" i="120"/>
  <c r="F205" i="119"/>
  <c r="F205" i="118"/>
  <c r="F204" i="126"/>
  <c r="F204" i="125"/>
  <c r="F204" i="120"/>
  <c r="F204" i="119"/>
  <c r="F204" i="118"/>
  <c r="F203" i="126"/>
  <c r="F203" i="125"/>
  <c r="F203" i="120"/>
  <c r="F203" i="119"/>
  <c r="F202" i="126"/>
  <c r="F202" i="125"/>
  <c r="F202" i="119"/>
  <c r="F202" i="118"/>
  <c r="F201" i="126"/>
  <c r="F201" i="125"/>
  <c r="F201" i="120"/>
  <c r="F201" i="119"/>
  <c r="F201" i="118"/>
  <c r="F199" i="126"/>
  <c r="F199" i="125"/>
  <c r="F199" i="120"/>
  <c r="F199" i="119"/>
  <c r="F199" i="118"/>
  <c r="F197" i="126"/>
  <c r="F197" i="125"/>
  <c r="F197" i="120"/>
  <c r="F197" i="119"/>
  <c r="F197" i="118"/>
  <c r="F196" i="126"/>
  <c r="F196" i="125"/>
  <c r="F196" i="119"/>
  <c r="F196" i="118"/>
  <c r="F195" i="126"/>
  <c r="F195" i="125"/>
  <c r="F195" i="120"/>
  <c r="F195" i="119"/>
  <c r="F195" i="118"/>
  <c r="F194" i="126"/>
  <c r="F194" i="125"/>
  <c r="F194" i="120"/>
  <c r="F194" i="119"/>
  <c r="F194" i="118"/>
  <c r="F193" i="125"/>
  <c r="F193" i="120"/>
  <c r="F193" i="119"/>
  <c r="F193" i="118"/>
  <c r="F192" i="118" s="1"/>
  <c r="F191" i="126"/>
  <c r="F191" i="125"/>
  <c r="F191" i="120"/>
  <c r="F191" i="119"/>
  <c r="F191" i="118"/>
  <c r="F189" i="126"/>
  <c r="F189" i="125"/>
  <c r="F189" i="120"/>
  <c r="F189" i="119"/>
  <c r="F189" i="118"/>
  <c r="F188" i="126"/>
  <c r="F188" i="125"/>
  <c r="F188" i="120"/>
  <c r="F188" i="119"/>
  <c r="F188" i="118"/>
  <c r="F187" i="126"/>
  <c r="F187" i="125"/>
  <c r="F187" i="120"/>
  <c r="F187" i="119"/>
  <c r="F186" i="126"/>
  <c r="F186" i="125"/>
  <c r="F186" i="119"/>
  <c r="F186" i="118"/>
  <c r="F185" i="125"/>
  <c r="F184" i="125" s="1"/>
  <c r="F185" i="120"/>
  <c r="F185" i="119"/>
  <c r="F183" i="126"/>
  <c r="F183" i="125"/>
  <c r="F183" i="120"/>
  <c r="F183" i="119"/>
  <c r="F183" i="118"/>
  <c r="F181" i="126"/>
  <c r="F181" i="125"/>
  <c r="F181" i="120"/>
  <c r="F181" i="119"/>
  <c r="F181" i="118"/>
  <c r="F180" i="126"/>
  <c r="F180" i="125"/>
  <c r="F180" i="119"/>
  <c r="F180" i="118"/>
  <c r="F179" i="126"/>
  <c r="F179" i="125"/>
  <c r="F179" i="120"/>
  <c r="F179" i="119"/>
  <c r="F179" i="118"/>
  <c r="F178" i="126"/>
  <c r="F178" i="125"/>
  <c r="F178" i="120"/>
  <c r="F178" i="119"/>
  <c r="F178" i="118"/>
  <c r="F177" i="125"/>
  <c r="F177" i="120"/>
  <c r="F177" i="119"/>
  <c r="F177" i="118"/>
  <c r="F175" i="126"/>
  <c r="F175" i="125"/>
  <c r="F175" i="120"/>
  <c r="F175" i="119"/>
  <c r="F175" i="118"/>
  <c r="F173" i="126"/>
  <c r="F173" i="125"/>
  <c r="F173" i="120"/>
  <c r="F173" i="119"/>
  <c r="F173" i="118"/>
  <c r="F172" i="126"/>
  <c r="F172" i="125"/>
  <c r="F172" i="120"/>
  <c r="F172" i="119"/>
  <c r="F172" i="118"/>
  <c r="F171" i="126"/>
  <c r="F171" i="125"/>
  <c r="F171" i="120"/>
  <c r="F171" i="119"/>
  <c r="F171" i="118"/>
  <c r="F170" i="126"/>
  <c r="F170" i="125"/>
  <c r="F170" i="119"/>
  <c r="F170" i="118"/>
  <c r="F169" i="125"/>
  <c r="F169" i="120"/>
  <c r="F169" i="119"/>
  <c r="F167" i="126"/>
  <c r="F167" i="125"/>
  <c r="F167" i="120"/>
  <c r="F167" i="119"/>
  <c r="F167" i="118"/>
  <c r="F165" i="126"/>
  <c r="F165" i="125"/>
  <c r="F165" i="120"/>
  <c r="F165" i="119"/>
  <c r="F165" i="118"/>
  <c r="F164" i="126"/>
  <c r="F164" i="125"/>
  <c r="F164" i="119"/>
  <c r="F164" i="118"/>
  <c r="F163" i="126"/>
  <c r="F163" i="125"/>
  <c r="F163" i="120"/>
  <c r="F163" i="119"/>
  <c r="F163" i="118"/>
  <c r="F162" i="126"/>
  <c r="F162" i="125"/>
  <c r="F162" i="120"/>
  <c r="F162" i="119"/>
  <c r="F162" i="118"/>
  <c r="F161" i="125"/>
  <c r="F161" i="120"/>
  <c r="F161" i="119"/>
  <c r="F161" i="118"/>
  <c r="F159" i="126"/>
  <c r="F159" i="125"/>
  <c r="F159" i="120"/>
  <c r="F159" i="119"/>
  <c r="F159" i="118"/>
  <c r="F149" i="126"/>
  <c r="F149" i="125"/>
  <c r="F149" i="119"/>
  <c r="F148" i="126"/>
  <c r="F148" i="125"/>
  <c r="F148" i="120"/>
  <c r="F147" i="126"/>
  <c r="F147" i="125"/>
  <c r="F147" i="120"/>
  <c r="F147" i="119"/>
  <c r="F94" i="124"/>
  <c r="F90" i="124"/>
  <c r="F88" i="124"/>
  <c r="F87" i="124"/>
  <c r="F86" i="124"/>
  <c r="F85" i="124"/>
  <c r="F84" i="124"/>
  <c r="F81" i="124"/>
  <c r="F80" i="124"/>
  <c r="F79" i="124"/>
  <c r="F78" i="124"/>
  <c r="I53" i="89"/>
  <c r="I255" i="89" s="1"/>
  <c r="F256" i="124" s="1"/>
  <c r="E235" i="117"/>
  <c r="E223" i="126"/>
  <c r="E223" i="125"/>
  <c r="E223" i="120"/>
  <c r="E223" i="119"/>
  <c r="E216" i="126"/>
  <c r="E216" i="125"/>
  <c r="E216" i="120"/>
  <c r="E216" i="119"/>
  <c r="E207" i="119"/>
  <c r="E206" i="118"/>
  <c r="E205" i="126"/>
  <c r="E205" i="125"/>
  <c r="E205" i="120"/>
  <c r="E205" i="119"/>
  <c r="E205" i="118"/>
  <c r="E204" i="126"/>
  <c r="E204" i="125"/>
  <c r="E204" i="120"/>
  <c r="E204" i="118"/>
  <c r="E203" i="126"/>
  <c r="E203" i="125"/>
  <c r="E203" i="120"/>
  <c r="E203" i="119"/>
  <c r="E203" i="118"/>
  <c r="E202" i="126"/>
  <c r="E202" i="125"/>
  <c r="E202" i="120"/>
  <c r="E202" i="119"/>
  <c r="E201" i="126"/>
  <c r="E201" i="125"/>
  <c r="E201" i="119"/>
  <c r="E201" i="118"/>
  <c r="E199" i="126"/>
  <c r="E199" i="125"/>
  <c r="E199" i="120"/>
  <c r="E199" i="119"/>
  <c r="E197" i="126"/>
  <c r="E197" i="125"/>
  <c r="E197" i="120"/>
  <c r="E197" i="119"/>
  <c r="E197" i="118"/>
  <c r="E196" i="126"/>
  <c r="E196" i="125"/>
  <c r="E196" i="120"/>
  <c r="E196" i="118"/>
  <c r="E195" i="126"/>
  <c r="E195" i="125"/>
  <c r="E195" i="120"/>
  <c r="E195" i="119"/>
  <c r="E195" i="118"/>
  <c r="E194" i="126"/>
  <c r="E194" i="125"/>
  <c r="E194" i="120"/>
  <c r="E194" i="119"/>
  <c r="E194" i="118"/>
  <c r="E193" i="126"/>
  <c r="E193" i="125"/>
  <c r="E193" i="119"/>
  <c r="E193" i="118"/>
  <c r="E191" i="126"/>
  <c r="E191" i="125"/>
  <c r="E191" i="120"/>
  <c r="E191" i="118"/>
  <c r="E189" i="126"/>
  <c r="E189" i="125"/>
  <c r="E189" i="120"/>
  <c r="E189" i="119"/>
  <c r="E189" i="118"/>
  <c r="E188" i="126"/>
  <c r="E188" i="125"/>
  <c r="E188" i="120"/>
  <c r="E188" i="118"/>
  <c r="E187" i="126"/>
  <c r="E187" i="125"/>
  <c r="E187" i="120"/>
  <c r="E187" i="119"/>
  <c r="E187" i="118"/>
  <c r="E186" i="125"/>
  <c r="E186" i="120"/>
  <c r="E186" i="119"/>
  <c r="E186" i="118"/>
  <c r="E185" i="126"/>
  <c r="E185" i="125"/>
  <c r="E185" i="119"/>
  <c r="E185" i="118"/>
  <c r="E183" i="126"/>
  <c r="E183" i="125"/>
  <c r="E183" i="120"/>
  <c r="E183" i="118"/>
  <c r="E181" i="126"/>
  <c r="E181" i="125"/>
  <c r="E181" i="120"/>
  <c r="E181" i="119"/>
  <c r="E181" i="118"/>
  <c r="E180" i="126"/>
  <c r="E180" i="125"/>
  <c r="E180" i="120"/>
  <c r="E180" i="118"/>
  <c r="E179" i="126"/>
  <c r="E179" i="125"/>
  <c r="E179" i="120"/>
  <c r="E179" i="119"/>
  <c r="E179" i="118"/>
  <c r="E178" i="125"/>
  <c r="E178" i="120"/>
  <c r="E178" i="119"/>
  <c r="E177" i="126"/>
  <c r="E177" i="125"/>
  <c r="E177" i="120"/>
  <c r="E177" i="119"/>
  <c r="E177" i="118"/>
  <c r="E175" i="126"/>
  <c r="E175" i="125"/>
  <c r="E175" i="120"/>
  <c r="E175" i="118"/>
  <c r="E173" i="126"/>
  <c r="E173" i="125"/>
  <c r="E173" i="120"/>
  <c r="E173" i="119"/>
  <c r="E173" i="118"/>
  <c r="E172" i="126"/>
  <c r="E172" i="125"/>
  <c r="E172" i="120"/>
  <c r="E172" i="118"/>
  <c r="E171" i="126"/>
  <c r="E171" i="125"/>
  <c r="E171" i="120"/>
  <c r="E171" i="119"/>
  <c r="E171" i="118"/>
  <c r="E170" i="126"/>
  <c r="E170" i="125"/>
  <c r="E170" i="120"/>
  <c r="E170" i="119"/>
  <c r="E169" i="126"/>
  <c r="E169" i="125"/>
  <c r="E169" i="120"/>
  <c r="E169" i="119"/>
  <c r="E169" i="118"/>
  <c r="E167" i="126"/>
  <c r="E167" i="125"/>
  <c r="E167" i="120"/>
  <c r="E167" i="118"/>
  <c r="E165" i="126"/>
  <c r="E165" i="125"/>
  <c r="E165" i="120"/>
  <c r="E165" i="119"/>
  <c r="E165" i="118"/>
  <c r="E164" i="126"/>
  <c r="E164" i="125"/>
  <c r="E164" i="120"/>
  <c r="E164" i="118"/>
  <c r="E163" i="126"/>
  <c r="E163" i="125"/>
  <c r="E163" i="120"/>
  <c r="E163" i="119"/>
  <c r="E163" i="118"/>
  <c r="E162" i="126"/>
  <c r="E162" i="125"/>
  <c r="E162" i="120"/>
  <c r="E162" i="119"/>
  <c r="E162" i="118"/>
  <c r="E161" i="126"/>
  <c r="E161" i="125"/>
  <c r="E161" i="119"/>
  <c r="E161" i="118"/>
  <c r="E159" i="126"/>
  <c r="E159" i="125"/>
  <c r="E159" i="120"/>
  <c r="E159" i="118"/>
  <c r="E149" i="126"/>
  <c r="E149" i="125"/>
  <c r="E149" i="120"/>
  <c r="E149" i="119"/>
  <c r="E148" i="126"/>
  <c r="E148" i="125"/>
  <c r="E148" i="120"/>
  <c r="E148" i="119"/>
  <c r="E147" i="126"/>
  <c r="E147" i="125"/>
  <c r="E147" i="120"/>
  <c r="E147" i="119"/>
  <c r="E94" i="124"/>
  <c r="E93" i="124"/>
  <c r="E90" i="124"/>
  <c r="E88" i="124"/>
  <c r="E87" i="124"/>
  <c r="E86" i="124"/>
  <c r="E85" i="124"/>
  <c r="E84" i="124"/>
  <c r="E83" i="124"/>
  <c r="E81" i="124"/>
  <c r="E80" i="124"/>
  <c r="E79" i="124"/>
  <c r="E78" i="124"/>
  <c r="E77" i="124"/>
  <c r="E71" i="124"/>
  <c r="I53" i="88"/>
  <c r="C280" i="89"/>
  <c r="I261" i="90"/>
  <c r="G236" i="117"/>
  <c r="E297" i="90"/>
  <c r="K281" i="90"/>
  <c r="J281" i="90"/>
  <c r="G206" i="117"/>
  <c r="C280" i="90"/>
  <c r="O280" i="90" s="1"/>
  <c r="G281" i="117" s="1"/>
  <c r="C168" i="90"/>
  <c r="C281" i="91"/>
  <c r="H237" i="117"/>
  <c r="H233" i="117"/>
  <c r="H232" i="117" s="1"/>
  <c r="L281" i="91"/>
  <c r="H282" i="127" s="1"/>
  <c r="K281" i="91"/>
  <c r="D281" i="91"/>
  <c r="I53" i="91"/>
  <c r="I234" i="117"/>
  <c r="C280" i="93"/>
  <c r="J235" i="117"/>
  <c r="C296" i="93"/>
  <c r="J281" i="93"/>
  <c r="J206" i="117"/>
  <c r="I261" i="94"/>
  <c r="K237" i="117"/>
  <c r="K236" i="117"/>
  <c r="E297" i="94"/>
  <c r="K233" i="117"/>
  <c r="K223" i="117"/>
  <c r="L281" i="94"/>
  <c r="K282" i="127" s="1"/>
  <c r="D281" i="94"/>
  <c r="C280" i="94"/>
  <c r="O280" i="94" s="1"/>
  <c r="K281" i="117" s="1"/>
  <c r="K199" i="117"/>
  <c r="K184" i="94"/>
  <c r="K168" i="94"/>
  <c r="C160" i="94"/>
  <c r="I64" i="94"/>
  <c r="I256" i="94" s="1"/>
  <c r="C298" i="95"/>
  <c r="L237" i="117"/>
  <c r="L281" i="95"/>
  <c r="L282" i="127" s="1"/>
  <c r="D281" i="95"/>
  <c r="C281" i="95"/>
  <c r="I64" i="95"/>
  <c r="I256" i="95" s="1"/>
  <c r="M235" i="117"/>
  <c r="AJ235" i="117" s="1"/>
  <c r="C297" i="96"/>
  <c r="L282" i="96"/>
  <c r="D282" i="96"/>
  <c r="M282" i="119" s="1"/>
  <c r="AJ282" i="119" s="1"/>
  <c r="C297" i="97"/>
  <c r="N236" i="117"/>
  <c r="E298" i="97"/>
  <c r="N235" i="117"/>
  <c r="K282" i="97"/>
  <c r="J282" i="97"/>
  <c r="J282" i="98"/>
  <c r="O237" i="117"/>
  <c r="C299" i="98"/>
  <c r="L282" i="98"/>
  <c r="O282" i="127" s="1"/>
  <c r="K282" i="98"/>
  <c r="O167" i="117"/>
  <c r="C299" i="99"/>
  <c r="P237" i="117"/>
  <c r="P233" i="117"/>
  <c r="E282" i="99"/>
  <c r="P282" i="120" s="1"/>
  <c r="P205" i="117"/>
  <c r="I262" i="99"/>
  <c r="P262" i="124" s="1"/>
  <c r="C297" i="100"/>
  <c r="L282" i="100"/>
  <c r="Q282" i="127" s="1"/>
  <c r="C281" i="100"/>
  <c r="Q235" i="117"/>
  <c r="Q234" i="117"/>
  <c r="J282" i="100"/>
  <c r="Q206" i="117"/>
  <c r="K192" i="100"/>
  <c r="K190" i="100" s="1"/>
  <c r="K279" i="100" s="1"/>
  <c r="Q279" i="126" s="1"/>
  <c r="K176" i="100"/>
  <c r="K174" i="100" s="1"/>
  <c r="K277" i="100" s="1"/>
  <c r="Q277" i="126" s="1"/>
  <c r="C276" i="100"/>
  <c r="Q276" i="118" s="1"/>
  <c r="S237" i="117"/>
  <c r="C299" i="102"/>
  <c r="S236" i="117"/>
  <c r="S233" i="117"/>
  <c r="S223" i="117"/>
  <c r="K282" i="102"/>
  <c r="S282" i="126" s="1"/>
  <c r="J282" i="102"/>
  <c r="C282" i="102"/>
  <c r="S282" i="118" s="1"/>
  <c r="S206" i="117"/>
  <c r="K200" i="102"/>
  <c r="K198" i="102" s="1"/>
  <c r="K280" i="102" s="1"/>
  <c r="S280" i="126" s="1"/>
  <c r="I262" i="102"/>
  <c r="S262" i="124" s="1"/>
  <c r="I53" i="102"/>
  <c r="I256" i="102" s="1"/>
  <c r="T237" i="117"/>
  <c r="T234" i="117"/>
  <c r="T233" i="117"/>
  <c r="E282" i="103"/>
  <c r="T282" i="120" s="1"/>
  <c r="D200" i="103"/>
  <c r="D198" i="103" s="1"/>
  <c r="D280" i="103" s="1"/>
  <c r="T280" i="119" s="1"/>
  <c r="I53" i="103"/>
  <c r="U235" i="117"/>
  <c r="C297" i="104"/>
  <c r="I262" i="104"/>
  <c r="V236" i="117"/>
  <c r="V235" i="117"/>
  <c r="J282" i="105"/>
  <c r="V282" i="125" s="1"/>
  <c r="C282" i="105"/>
  <c r="V206" i="117"/>
  <c r="C281" i="105"/>
  <c r="V281" i="118" s="1"/>
  <c r="I262" i="105"/>
  <c r="W236" i="117"/>
  <c r="E298" i="106"/>
  <c r="L282" i="106"/>
  <c r="D282" i="106"/>
  <c r="W282" i="119" s="1"/>
  <c r="W196" i="117"/>
  <c r="E184" i="106"/>
  <c r="C184" i="106"/>
  <c r="C182" i="106" s="1"/>
  <c r="C278" i="106" s="1"/>
  <c r="W278" i="118" s="1"/>
  <c r="K176" i="106"/>
  <c r="K174" i="106" s="1"/>
  <c r="K277" i="106" s="1"/>
  <c r="W277" i="126" s="1"/>
  <c r="W170" i="117"/>
  <c r="I262" i="106"/>
  <c r="W262" i="124" s="1"/>
  <c r="I64" i="106"/>
  <c r="I257" i="106" s="1"/>
  <c r="W257" i="124" s="1"/>
  <c r="X237" i="117"/>
  <c r="K282" i="107"/>
  <c r="L200" i="107"/>
  <c r="L198" i="107" s="1"/>
  <c r="L280" i="107" s="1"/>
  <c r="X280" i="127" s="1"/>
  <c r="I53" i="107"/>
  <c r="Y235" i="117"/>
  <c r="C297" i="108"/>
  <c r="O297" i="108" s="1"/>
  <c r="Y234" i="117"/>
  <c r="J282" i="108"/>
  <c r="Y282" i="125" s="1"/>
  <c r="Y206" i="117"/>
  <c r="E200" i="108"/>
  <c r="E198" i="108" s="1"/>
  <c r="E280" i="108" s="1"/>
  <c r="E184" i="108"/>
  <c r="E182" i="108" s="1"/>
  <c r="E278" i="108" s="1"/>
  <c r="K168" i="108"/>
  <c r="K166" i="108" s="1"/>
  <c r="K276" i="108" s="1"/>
  <c r="E160" i="108"/>
  <c r="E158" i="108" s="1"/>
  <c r="I262" i="108"/>
  <c r="Y262" i="124" s="1"/>
  <c r="Z236" i="117"/>
  <c r="E298" i="109"/>
  <c r="Z235" i="117"/>
  <c r="J200" i="109"/>
  <c r="I53" i="109"/>
  <c r="C281" i="110"/>
  <c r="O281" i="110" s="1"/>
  <c r="AA281" i="117" s="1"/>
  <c r="AA237" i="117"/>
  <c r="C299" i="110"/>
  <c r="AA236" i="117"/>
  <c r="AA223" i="117"/>
  <c r="K282" i="110"/>
  <c r="J282" i="110"/>
  <c r="C282" i="110"/>
  <c r="AA282" i="118" s="1"/>
  <c r="AA206" i="117"/>
  <c r="I262" i="110"/>
  <c r="I53" i="110"/>
  <c r="I256" i="110" s="1"/>
  <c r="AA256" i="124" s="1"/>
  <c r="AB237" i="117"/>
  <c r="E298" i="111"/>
  <c r="O298" i="111" s="1"/>
  <c r="AB233" i="117"/>
  <c r="AB232" i="117" s="1"/>
  <c r="AB223" i="117"/>
  <c r="K282" i="111"/>
  <c r="J282" i="111"/>
  <c r="C281" i="111"/>
  <c r="O281" i="111" s="1"/>
  <c r="AB281" i="117" s="1"/>
  <c r="E192" i="111"/>
  <c r="E190" i="111" s="1"/>
  <c r="E279" i="111" s="1"/>
  <c r="AB279" i="120" s="1"/>
  <c r="I64" i="111"/>
  <c r="I257" i="111" s="1"/>
  <c r="I53" i="111"/>
  <c r="AC235" i="117"/>
  <c r="C297" i="112"/>
  <c r="AC234" i="117"/>
  <c r="L282" i="112"/>
  <c r="D282" i="112"/>
  <c r="AC282" i="119" s="1"/>
  <c r="L176" i="112"/>
  <c r="L174" i="112" s="1"/>
  <c r="L277" i="112" s="1"/>
  <c r="AC277" i="127" s="1"/>
  <c r="K160" i="112"/>
  <c r="K158" i="112" s="1"/>
  <c r="K275" i="112" s="1"/>
  <c r="AC275" i="126" s="1"/>
  <c r="I64" i="112"/>
  <c r="I257" i="112" s="1"/>
  <c r="AC257" i="124" s="1"/>
  <c r="I53" i="112"/>
  <c r="AD236" i="117"/>
  <c r="E298" i="113"/>
  <c r="O298" i="113" s="1"/>
  <c r="AD235" i="117"/>
  <c r="D282" i="113"/>
  <c r="AD282" i="119" s="1"/>
  <c r="AD206" i="117"/>
  <c r="AD180" i="117"/>
  <c r="C299" i="114"/>
  <c r="AE236" i="117"/>
  <c r="AE233" i="117"/>
  <c r="L282" i="114"/>
  <c r="K282" i="114"/>
  <c r="J282" i="114"/>
  <c r="C282" i="114"/>
  <c r="AE282" i="118" s="1"/>
  <c r="AE206" i="117"/>
  <c r="AE196" i="117"/>
  <c r="AE188" i="117"/>
  <c r="AE172" i="117"/>
  <c r="I64" i="114"/>
  <c r="I257" i="114" s="1"/>
  <c r="I53" i="114"/>
  <c r="I256" i="114" s="1"/>
  <c r="E234" i="117"/>
  <c r="E206" i="117"/>
  <c r="I82" i="88"/>
  <c r="I259" i="88" s="1"/>
  <c r="D237" i="117"/>
  <c r="D223" i="126"/>
  <c r="D223" i="125"/>
  <c r="D223" i="120"/>
  <c r="D223" i="119"/>
  <c r="D216" i="126"/>
  <c r="D216" i="125"/>
  <c r="D216" i="120"/>
  <c r="D207" i="126"/>
  <c r="D207" i="119"/>
  <c r="D207" i="118"/>
  <c r="D206" i="118"/>
  <c r="D205" i="126"/>
  <c r="D205" i="125"/>
  <c r="D205" i="120"/>
  <c r="D205" i="118"/>
  <c r="D204" i="126"/>
  <c r="D204" i="125"/>
  <c r="D204" i="120"/>
  <c r="D204" i="119"/>
  <c r="D203" i="126"/>
  <c r="D203" i="125"/>
  <c r="D203" i="120"/>
  <c r="D203" i="118"/>
  <c r="D202" i="126"/>
  <c r="D202" i="120"/>
  <c r="D202" i="119"/>
  <c r="D202" i="118"/>
  <c r="D201" i="126"/>
  <c r="D201" i="125"/>
  <c r="D201" i="119"/>
  <c r="D201" i="118"/>
  <c r="D199" i="126"/>
  <c r="D199" i="125"/>
  <c r="D199" i="120"/>
  <c r="D199" i="119"/>
  <c r="D199" i="118"/>
  <c r="D197" i="126"/>
  <c r="D197" i="125"/>
  <c r="D197" i="120"/>
  <c r="D197" i="118"/>
  <c r="D196" i="126"/>
  <c r="D196" i="125"/>
  <c r="D196" i="120"/>
  <c r="D196" i="119"/>
  <c r="D196" i="118"/>
  <c r="D195" i="126"/>
  <c r="D195" i="125"/>
  <c r="D195" i="120"/>
  <c r="D195" i="119"/>
  <c r="D195" i="118"/>
  <c r="D194" i="126"/>
  <c r="D194" i="120"/>
  <c r="D194" i="119"/>
  <c r="D194" i="118"/>
  <c r="D193" i="126"/>
  <c r="D192" i="126" s="1"/>
  <c r="D193" i="125"/>
  <c r="D193" i="120"/>
  <c r="D193" i="118"/>
  <c r="D191" i="126"/>
  <c r="D191" i="125"/>
  <c r="D191" i="120"/>
  <c r="D191" i="119"/>
  <c r="D191" i="118"/>
  <c r="D189" i="126"/>
  <c r="D189" i="125"/>
  <c r="D189" i="120"/>
  <c r="D189" i="118"/>
  <c r="D188" i="126"/>
  <c r="D188" i="125"/>
  <c r="D188" i="120"/>
  <c r="D188" i="119"/>
  <c r="D187" i="126"/>
  <c r="D187" i="125"/>
  <c r="D187" i="120"/>
  <c r="D187" i="118"/>
  <c r="D186" i="126"/>
  <c r="D186" i="120"/>
  <c r="D186" i="119"/>
  <c r="D186" i="118"/>
  <c r="D185" i="126"/>
  <c r="D185" i="125"/>
  <c r="D185" i="120"/>
  <c r="D185" i="119"/>
  <c r="D185" i="118"/>
  <c r="D183" i="126"/>
  <c r="D183" i="125"/>
  <c r="D183" i="120"/>
  <c r="D183" i="119"/>
  <c r="D183" i="118"/>
  <c r="D181" i="126"/>
  <c r="D181" i="125"/>
  <c r="D181" i="120"/>
  <c r="D181" i="118"/>
  <c r="D180" i="126"/>
  <c r="D180" i="125"/>
  <c r="D180" i="120"/>
  <c r="D180" i="119"/>
  <c r="D180" i="118"/>
  <c r="D179" i="126"/>
  <c r="D179" i="125"/>
  <c r="D179" i="120"/>
  <c r="D179" i="119"/>
  <c r="D179" i="118"/>
  <c r="D178" i="126"/>
  <c r="D178" i="120"/>
  <c r="D178" i="119"/>
  <c r="D178" i="118"/>
  <c r="D177" i="126"/>
  <c r="D177" i="125"/>
  <c r="D177" i="120"/>
  <c r="D177" i="118"/>
  <c r="D175" i="126"/>
  <c r="D175" i="125"/>
  <c r="D175" i="120"/>
  <c r="D175" i="119"/>
  <c r="D173" i="126"/>
  <c r="D173" i="125"/>
  <c r="D173" i="120"/>
  <c r="D173" i="118"/>
  <c r="D172" i="126"/>
  <c r="D172" i="125"/>
  <c r="D172" i="120"/>
  <c r="D172" i="119"/>
  <c r="D172" i="118"/>
  <c r="D171" i="126"/>
  <c r="D171" i="125"/>
  <c r="D171" i="120"/>
  <c r="D171" i="118"/>
  <c r="D170" i="120"/>
  <c r="D170" i="119"/>
  <c r="D170" i="118"/>
  <c r="D169" i="126"/>
  <c r="D169" i="125"/>
  <c r="D169" i="120"/>
  <c r="D169" i="119"/>
  <c r="D169" i="118"/>
  <c r="D167" i="126"/>
  <c r="D167" i="125"/>
  <c r="D167" i="120"/>
  <c r="D167" i="119"/>
  <c r="D167" i="118"/>
  <c r="D165" i="126"/>
  <c r="D165" i="125"/>
  <c r="D165" i="120"/>
  <c r="D165" i="119"/>
  <c r="D165" i="118"/>
  <c r="D164" i="126"/>
  <c r="D164" i="125"/>
  <c r="D164" i="120"/>
  <c r="D164" i="119"/>
  <c r="D164" i="118"/>
  <c r="D163" i="126"/>
  <c r="D163" i="125"/>
  <c r="D163" i="120"/>
  <c r="D163" i="119"/>
  <c r="D163" i="118"/>
  <c r="D162" i="126"/>
  <c r="D162" i="120"/>
  <c r="D162" i="119"/>
  <c r="D162" i="118"/>
  <c r="D161" i="126"/>
  <c r="D161" i="125"/>
  <c r="D161" i="120"/>
  <c r="D161" i="118"/>
  <c r="D159" i="126"/>
  <c r="D159" i="125"/>
  <c r="D159" i="120"/>
  <c r="D159" i="119"/>
  <c r="D159" i="118"/>
  <c r="D149" i="126"/>
  <c r="D149" i="125"/>
  <c r="D149" i="120"/>
  <c r="D149" i="119"/>
  <c r="D148" i="126"/>
  <c r="D148" i="125"/>
  <c r="D148" i="120"/>
  <c r="D148" i="119"/>
  <c r="D147" i="126"/>
  <c r="D147" i="125"/>
  <c r="D147" i="120"/>
  <c r="D147" i="119"/>
  <c r="D94" i="124"/>
  <c r="D93" i="124"/>
  <c r="D90" i="124"/>
  <c r="D88" i="124"/>
  <c r="D87" i="124"/>
  <c r="D86" i="124"/>
  <c r="D85" i="124"/>
  <c r="D84" i="124"/>
  <c r="D83" i="124"/>
  <c r="D81" i="124"/>
  <c r="D80" i="124"/>
  <c r="D79" i="124"/>
  <c r="D78" i="124"/>
  <c r="D71" i="124"/>
  <c r="I53" i="87"/>
  <c r="I255" i="87" s="1"/>
  <c r="C298" i="87"/>
  <c r="C149" i="126"/>
  <c r="C149" i="125"/>
  <c r="C148" i="126"/>
  <c r="C148" i="125"/>
  <c r="C147" i="126"/>
  <c r="C147" i="125"/>
  <c r="C149" i="120"/>
  <c r="C149" i="119"/>
  <c r="C148" i="120"/>
  <c r="C148" i="119"/>
  <c r="C147" i="120"/>
  <c r="C147" i="119"/>
  <c r="E184" i="87"/>
  <c r="E182" i="87" s="1"/>
  <c r="E277" i="87" s="1"/>
  <c r="D278" i="120" s="1"/>
  <c r="E176" i="88"/>
  <c r="E174" i="88" s="1"/>
  <c r="E276" i="88" s="1"/>
  <c r="E277" i="120" s="1"/>
  <c r="I82" i="113"/>
  <c r="I260" i="113" s="1"/>
  <c r="J192" i="113"/>
  <c r="J190" i="113"/>
  <c r="J279" i="113" s="1"/>
  <c r="AD279" i="125" s="1"/>
  <c r="I76" i="112"/>
  <c r="L160" i="109"/>
  <c r="L158" i="109" s="1"/>
  <c r="L275" i="109" s="1"/>
  <c r="I64" i="108"/>
  <c r="I257" i="108" s="1"/>
  <c r="Y257" i="124" s="1"/>
  <c r="E176" i="108"/>
  <c r="E174" i="108" s="1"/>
  <c r="E192" i="108"/>
  <c r="E190" i="108" s="1"/>
  <c r="E279" i="108" s="1"/>
  <c r="W159" i="117"/>
  <c r="I64" i="100"/>
  <c r="I257" i="100"/>
  <c r="Q257" i="124" s="1"/>
  <c r="E184" i="100"/>
  <c r="E182" i="100" s="1"/>
  <c r="E278" i="100" s="1"/>
  <c r="D282" i="100"/>
  <c r="Q282" i="119" s="1"/>
  <c r="N194" i="117"/>
  <c r="I76" i="96"/>
  <c r="I259" i="96" s="1"/>
  <c r="M259" i="124" s="1"/>
  <c r="AJ259" i="124" s="1"/>
  <c r="K281" i="94"/>
  <c r="C280" i="88"/>
  <c r="O280" i="88" s="1"/>
  <c r="E281" i="117" s="1"/>
  <c r="L200" i="114"/>
  <c r="L168" i="113"/>
  <c r="L166" i="113" s="1"/>
  <c r="L276" i="113" s="1"/>
  <c r="AD276" i="127" s="1"/>
  <c r="C282" i="113"/>
  <c r="AD282" i="118" s="1"/>
  <c r="K282" i="112"/>
  <c r="AC282" i="126" s="1"/>
  <c r="L176" i="110"/>
  <c r="L174" i="110" s="1"/>
  <c r="L277" i="110" s="1"/>
  <c r="AA277" i="127" s="1"/>
  <c r="J176" i="109"/>
  <c r="J174" i="109" s="1"/>
  <c r="E168" i="108"/>
  <c r="E166" i="108" s="1"/>
  <c r="E276" i="108" s="1"/>
  <c r="Y276" i="120" s="1"/>
  <c r="K176" i="108"/>
  <c r="K174" i="108" s="1"/>
  <c r="K277" i="108" s="1"/>
  <c r="Y277" i="126" s="1"/>
  <c r="K192" i="108"/>
  <c r="K190" i="108" s="1"/>
  <c r="K279" i="108" s="1"/>
  <c r="Y279" i="126" s="1"/>
  <c r="D282" i="108"/>
  <c r="Y282" i="119" s="1"/>
  <c r="W164" i="117"/>
  <c r="K282" i="106"/>
  <c r="W282" i="126" s="1"/>
  <c r="K160" i="100"/>
  <c r="K158" i="100" s="1"/>
  <c r="K275" i="100" s="1"/>
  <c r="Q275" i="126" s="1"/>
  <c r="E176" i="100"/>
  <c r="E174" i="100" s="1"/>
  <c r="C279" i="100"/>
  <c r="Q279" i="118" s="1"/>
  <c r="L282" i="99"/>
  <c r="N206" i="117"/>
  <c r="I261" i="88"/>
  <c r="D281" i="88"/>
  <c r="I76" i="114"/>
  <c r="I259" i="114" s="1"/>
  <c r="AE259" i="124" s="1"/>
  <c r="L184" i="114"/>
  <c r="D192" i="113"/>
  <c r="D190" i="113" s="1"/>
  <c r="D279" i="113" s="1"/>
  <c r="K282" i="113"/>
  <c r="D184" i="112"/>
  <c r="D182" i="112" s="1"/>
  <c r="D278" i="112" s="1"/>
  <c r="I76" i="109"/>
  <c r="I259" i="109" s="1"/>
  <c r="Z259" i="124" s="1"/>
  <c r="K282" i="109"/>
  <c r="Z282" i="126" s="1"/>
  <c r="C282" i="109"/>
  <c r="K160" i="108"/>
  <c r="K158" i="108" s="1"/>
  <c r="K275" i="108" s="1"/>
  <c r="Y275" i="126" s="1"/>
  <c r="Y175" i="117"/>
  <c r="K184" i="108"/>
  <c r="K182" i="108" s="1"/>
  <c r="K278" i="108" s="1"/>
  <c r="K200" i="108"/>
  <c r="K198" i="108" s="1"/>
  <c r="K280" i="108" s="1"/>
  <c r="Y280" i="126" s="1"/>
  <c r="L282" i="108"/>
  <c r="I82" i="107"/>
  <c r="I260" i="107" s="1"/>
  <c r="X260" i="124" s="1"/>
  <c r="C282" i="106"/>
  <c r="W282" i="118" s="1"/>
  <c r="W223" i="117"/>
  <c r="D160" i="105"/>
  <c r="D158" i="105" s="1"/>
  <c r="D275" i="105" s="1"/>
  <c r="V275" i="119" s="1"/>
  <c r="E168" i="100"/>
  <c r="E166" i="100" s="1"/>
  <c r="E276" i="100" s="1"/>
  <c r="Q276" i="120" s="1"/>
  <c r="K184" i="100"/>
  <c r="D282" i="99"/>
  <c r="J168" i="111"/>
  <c r="J166" i="111" s="1"/>
  <c r="J276" i="111" s="1"/>
  <c r="AB276" i="125" s="1"/>
  <c r="Y165" i="117"/>
  <c r="J184" i="105"/>
  <c r="J182" i="105" s="1"/>
  <c r="J278" i="105" s="1"/>
  <c r="V278" i="125" s="1"/>
  <c r="U196" i="117"/>
  <c r="I89" i="103"/>
  <c r="I261" i="103" s="1"/>
  <c r="T261" i="124" s="1"/>
  <c r="K168" i="100"/>
  <c r="K166" i="100" s="1"/>
  <c r="K276" i="100" s="1"/>
  <c r="K281" i="95"/>
  <c r="AE178" i="117"/>
  <c r="E160" i="113"/>
  <c r="E158" i="113" s="1"/>
  <c r="E168" i="112"/>
  <c r="E166" i="112" s="1"/>
  <c r="E276" i="112" s="1"/>
  <c r="AC276" i="120" s="1"/>
  <c r="AC193" i="117"/>
  <c r="AB175" i="117"/>
  <c r="K200" i="111"/>
  <c r="K198" i="111" s="1"/>
  <c r="K280" i="111" s="1"/>
  <c r="AB280" i="126" s="1"/>
  <c r="AA183" i="117"/>
  <c r="K200" i="109"/>
  <c r="K198" i="109" s="1"/>
  <c r="K280" i="109" s="1"/>
  <c r="Z280" i="126" s="1"/>
  <c r="E160" i="106"/>
  <c r="E158" i="106" s="1"/>
  <c r="W167" i="117"/>
  <c r="W172" i="117"/>
  <c r="W178" i="117"/>
  <c r="K184" i="106"/>
  <c r="K182" i="106" s="1"/>
  <c r="K278" i="106" s="1"/>
  <c r="W191" i="117"/>
  <c r="W199" i="117"/>
  <c r="U206" i="117"/>
  <c r="C280" i="98"/>
  <c r="M165" i="117"/>
  <c r="AJ165" i="117" s="1"/>
  <c r="K162" i="117"/>
  <c r="K178" i="117"/>
  <c r="E192" i="94"/>
  <c r="E190" i="94" s="1"/>
  <c r="E278" i="94" s="1"/>
  <c r="K279" i="120" s="1"/>
  <c r="K200" i="94"/>
  <c r="K206" i="117"/>
  <c r="K168" i="92"/>
  <c r="K166" i="92" s="1"/>
  <c r="K275" i="92" s="1"/>
  <c r="J281" i="89"/>
  <c r="E176" i="112"/>
  <c r="E174" i="112" s="1"/>
  <c r="E277" i="112" s="1"/>
  <c r="AC277" i="120" s="1"/>
  <c r="K200" i="112"/>
  <c r="K198" i="112" s="1"/>
  <c r="K280" i="112" s="1"/>
  <c r="AB180" i="117"/>
  <c r="L282" i="111"/>
  <c r="K192" i="110"/>
  <c r="K190" i="110" s="1"/>
  <c r="K279" i="110" s="1"/>
  <c r="AA279" i="126" s="1"/>
  <c r="D282" i="110"/>
  <c r="AA282" i="119" s="1"/>
  <c r="J168" i="107"/>
  <c r="J166" i="107" s="1"/>
  <c r="K160" i="106"/>
  <c r="K158" i="106" s="1"/>
  <c r="K275" i="106" s="1"/>
  <c r="W275" i="126" s="1"/>
  <c r="E168" i="106"/>
  <c r="E166" i="106" s="1"/>
  <c r="W175" i="117"/>
  <c r="W180" i="117"/>
  <c r="W186" i="117"/>
  <c r="E192" i="106"/>
  <c r="E190" i="106" s="1"/>
  <c r="E279" i="106" s="1"/>
  <c r="W279" i="120" s="1"/>
  <c r="W204" i="117"/>
  <c r="J282" i="106"/>
  <c r="J282" i="104"/>
  <c r="K282" i="103"/>
  <c r="D282" i="98"/>
  <c r="K164" i="117"/>
  <c r="K180" i="117"/>
  <c r="K194" i="117"/>
  <c r="E200" i="94"/>
  <c r="E198" i="94" s="1"/>
  <c r="E279" i="94" s="1"/>
  <c r="K280" i="120" s="1"/>
  <c r="D281" i="92"/>
  <c r="K160" i="114"/>
  <c r="K158" i="114" s="1"/>
  <c r="K275" i="114" s="1"/>
  <c r="AE275" i="126" s="1"/>
  <c r="E184" i="114"/>
  <c r="E182" i="114" s="1"/>
  <c r="E278" i="114" s="1"/>
  <c r="E200" i="114"/>
  <c r="E198" i="114" s="1"/>
  <c r="E280" i="114" s="1"/>
  <c r="D282" i="114"/>
  <c r="AE282" i="119" s="1"/>
  <c r="AD175" i="117"/>
  <c r="C281" i="113"/>
  <c r="O281" i="113" s="1"/>
  <c r="AD281" i="117" s="1"/>
  <c r="AB159" i="117"/>
  <c r="K184" i="111"/>
  <c r="K182" i="111" s="1"/>
  <c r="D282" i="111"/>
  <c r="AA164" i="117"/>
  <c r="K200" i="110"/>
  <c r="K198" i="110" s="1"/>
  <c r="K280" i="110" s="1"/>
  <c r="J282" i="109"/>
  <c r="Z282" i="125" s="1"/>
  <c r="Y196" i="117"/>
  <c r="J174" i="107"/>
  <c r="J277" i="107" s="1"/>
  <c r="X277" i="125" s="1"/>
  <c r="W162" i="117"/>
  <c r="K168" i="106"/>
  <c r="K166" i="106" s="1"/>
  <c r="K276" i="106" s="1"/>
  <c r="W276" i="126" s="1"/>
  <c r="E176" i="106"/>
  <c r="E174" i="106" s="1"/>
  <c r="E277" i="106" s="1"/>
  <c r="W183" i="117"/>
  <c r="W188" i="117"/>
  <c r="K192" i="106"/>
  <c r="K190" i="106" s="1"/>
  <c r="K279" i="106" s="1"/>
  <c r="W279" i="126" s="1"/>
  <c r="E200" i="106"/>
  <c r="E198" i="106" s="1"/>
  <c r="E280" i="106" s="1"/>
  <c r="W280" i="120" s="1"/>
  <c r="L282" i="105"/>
  <c r="V282" i="127" s="1"/>
  <c r="E160" i="104"/>
  <c r="E158" i="104" s="1"/>
  <c r="J168" i="103"/>
  <c r="J166" i="103" s="1"/>
  <c r="E192" i="102"/>
  <c r="E190" i="102" s="1"/>
  <c r="E279" i="102" s="1"/>
  <c r="L160" i="97"/>
  <c r="K160" i="94"/>
  <c r="K158" i="94" s="1"/>
  <c r="K183" i="117"/>
  <c r="K192" i="94"/>
  <c r="K202" i="117"/>
  <c r="J281" i="94"/>
  <c r="L281" i="92"/>
  <c r="I282" i="127" s="1"/>
  <c r="C280" i="87"/>
  <c r="O280" i="87" s="1"/>
  <c r="D281" i="117" s="1"/>
  <c r="N223" i="117"/>
  <c r="J216" i="117"/>
  <c r="I64" i="91"/>
  <c r="I256" i="91" s="1"/>
  <c r="I261" i="93"/>
  <c r="I64" i="99"/>
  <c r="I257" i="99" s="1"/>
  <c r="I262" i="97"/>
  <c r="I262" i="114"/>
  <c r="I262" i="100"/>
  <c r="Q262" i="124" s="1"/>
  <c r="C200" i="88"/>
  <c r="C198" i="88"/>
  <c r="C279" i="88" s="1"/>
  <c r="O206" i="117"/>
  <c r="M179" i="117"/>
  <c r="AJ179" i="117" s="1"/>
  <c r="D176" i="95"/>
  <c r="D174" i="95" s="1"/>
  <c r="K200" i="92"/>
  <c r="K198" i="92" s="1"/>
  <c r="K279" i="92" s="1"/>
  <c r="K192" i="90"/>
  <c r="L281" i="89"/>
  <c r="F282" i="127" s="1"/>
  <c r="L282" i="103"/>
  <c r="K168" i="102"/>
  <c r="K166" i="102" s="1"/>
  <c r="L282" i="102"/>
  <c r="S282" i="127" s="1"/>
  <c r="O186" i="117"/>
  <c r="C279" i="96"/>
  <c r="M279" i="118" s="1"/>
  <c r="AJ279" i="118" s="1"/>
  <c r="C281" i="96"/>
  <c r="O281" i="96" s="1"/>
  <c r="M281" i="117" s="1"/>
  <c r="E176" i="98"/>
  <c r="E174" i="98" s="1"/>
  <c r="E277" i="98" s="1"/>
  <c r="O277" i="120" s="1"/>
  <c r="C281" i="93"/>
  <c r="C281" i="87"/>
  <c r="C160" i="88"/>
  <c r="C158" i="88"/>
  <c r="T202" i="117"/>
  <c r="E176" i="102"/>
  <c r="E174" i="102" s="1"/>
  <c r="E277" i="102" s="1"/>
  <c r="S277" i="120" s="1"/>
  <c r="K192" i="98"/>
  <c r="K190" i="98" s="1"/>
  <c r="M206" i="117"/>
  <c r="AJ206" i="117" s="1"/>
  <c r="I64" i="103"/>
  <c r="I257" i="103" s="1"/>
  <c r="I262" i="98"/>
  <c r="I64" i="96"/>
  <c r="I64" i="92"/>
  <c r="I256" i="92" s="1"/>
  <c r="I257" i="124" s="1"/>
  <c r="I261" i="87"/>
  <c r="I262" i="112"/>
  <c r="AC262" i="124" s="1"/>
  <c r="I64" i="98"/>
  <c r="I257" i="98" s="1"/>
  <c r="I89" i="95"/>
  <c r="I260" i="95" s="1"/>
  <c r="L261" i="124" s="1"/>
  <c r="I76" i="93"/>
  <c r="I258" i="93" s="1"/>
  <c r="I261" i="89"/>
  <c r="AC148" i="117"/>
  <c r="I64" i="87"/>
  <c r="Z223" i="117"/>
  <c r="V223" i="117"/>
  <c r="F170" i="117"/>
  <c r="F170" i="120"/>
  <c r="K184" i="89"/>
  <c r="K182" i="89" s="1"/>
  <c r="K277" i="89" s="1"/>
  <c r="F185" i="126"/>
  <c r="F203" i="117"/>
  <c r="F203" i="118"/>
  <c r="F200" i="118" s="1"/>
  <c r="F198" i="118" s="1"/>
  <c r="D281" i="89"/>
  <c r="F207" i="119"/>
  <c r="K184" i="90"/>
  <c r="K182" i="90" s="1"/>
  <c r="K277" i="90" s="1"/>
  <c r="G185" i="126"/>
  <c r="G194" i="117"/>
  <c r="G194" i="120"/>
  <c r="G202" i="117"/>
  <c r="G202" i="120"/>
  <c r="L281" i="90"/>
  <c r="G282" i="127" s="1"/>
  <c r="D192" i="91"/>
  <c r="D190" i="91" s="1"/>
  <c r="D278" i="91" s="1"/>
  <c r="H193" i="119"/>
  <c r="H216" i="119"/>
  <c r="K176" i="92"/>
  <c r="I178" i="126"/>
  <c r="K88" i="124"/>
  <c r="K147" i="117"/>
  <c r="K147" i="120"/>
  <c r="L160" i="94"/>
  <c r="L158" i="94" s="1"/>
  <c r="L274" i="94" s="1"/>
  <c r="K275" i="127" s="1"/>
  <c r="L168" i="94"/>
  <c r="L166" i="94" s="1"/>
  <c r="L275" i="94" s="1"/>
  <c r="K276" i="127" s="1"/>
  <c r="K171" i="117"/>
  <c r="K171" i="119"/>
  <c r="J176" i="94"/>
  <c r="J174" i="94" s="1"/>
  <c r="J276" i="94" s="1"/>
  <c r="K178" i="125"/>
  <c r="K187" i="117"/>
  <c r="K187" i="119"/>
  <c r="L200" i="94"/>
  <c r="L198" i="94" s="1"/>
  <c r="J200" i="94"/>
  <c r="K202" i="125"/>
  <c r="K203" i="117"/>
  <c r="K203" i="119"/>
  <c r="K205" i="117"/>
  <c r="K205" i="119"/>
  <c r="I82" i="100"/>
  <c r="I260" i="100" s="1"/>
  <c r="Q260" i="124" s="1"/>
  <c r="Q83" i="124"/>
  <c r="E282" i="100"/>
  <c r="Q282" i="120" s="1"/>
  <c r="Q207" i="120"/>
  <c r="I82" i="106"/>
  <c r="W83" i="124"/>
  <c r="W87" i="124"/>
  <c r="D160" i="106"/>
  <c r="D158" i="106" s="1"/>
  <c r="W161" i="119"/>
  <c r="W165" i="117"/>
  <c r="W165" i="119"/>
  <c r="D168" i="106"/>
  <c r="D166" i="106" s="1"/>
  <c r="D276" i="106" s="1"/>
  <c r="W276" i="119" s="1"/>
  <c r="W169" i="119"/>
  <c r="W173" i="117"/>
  <c r="W173" i="119"/>
  <c r="D176" i="106"/>
  <c r="D174" i="106" s="1"/>
  <c r="D277" i="106" s="1"/>
  <c r="W277" i="119" s="1"/>
  <c r="W177" i="119"/>
  <c r="L184" i="106"/>
  <c r="L182" i="106" s="1"/>
  <c r="L278" i="106" s="1"/>
  <c r="W278" i="127" s="1"/>
  <c r="W185" i="127"/>
  <c r="W187" i="117"/>
  <c r="W187" i="119"/>
  <c r="D192" i="106"/>
  <c r="W193" i="119"/>
  <c r="L200" i="106"/>
  <c r="L198" i="106" s="1"/>
  <c r="L280" i="106" s="1"/>
  <c r="W280" i="127" s="1"/>
  <c r="W201" i="127"/>
  <c r="W203" i="117"/>
  <c r="W203" i="119"/>
  <c r="I82" i="108"/>
  <c r="Y83" i="124"/>
  <c r="E282" i="108"/>
  <c r="Y282" i="120" s="1"/>
  <c r="Y207" i="120"/>
  <c r="I82" i="111"/>
  <c r="I260" i="111" s="1"/>
  <c r="AB260" i="124" s="1"/>
  <c r="AB83" i="124"/>
  <c r="E160" i="87"/>
  <c r="E158" i="87" s="1"/>
  <c r="D194" i="117"/>
  <c r="D281" i="87"/>
  <c r="I76" i="87"/>
  <c r="I258" i="87" s="1"/>
  <c r="D259" i="124" s="1"/>
  <c r="D77" i="124"/>
  <c r="D160" i="87"/>
  <c r="D158" i="87" s="1"/>
  <c r="D161" i="119"/>
  <c r="D160" i="119" s="1"/>
  <c r="D158" i="119" s="1"/>
  <c r="L160" i="87"/>
  <c r="L158" i="87" s="1"/>
  <c r="L274" i="87" s="1"/>
  <c r="D275" i="127" s="1"/>
  <c r="J160" i="87"/>
  <c r="J158" i="87" s="1"/>
  <c r="D162" i="125"/>
  <c r="J168" i="87"/>
  <c r="D170" i="125"/>
  <c r="D171" i="117"/>
  <c r="D171" i="119"/>
  <c r="D173" i="117"/>
  <c r="D173" i="119"/>
  <c r="D176" i="87"/>
  <c r="D174" i="87" s="1"/>
  <c r="D177" i="119"/>
  <c r="L176" i="87"/>
  <c r="L174" i="87" s="1"/>
  <c r="L276" i="87" s="1"/>
  <c r="D277" i="127" s="1"/>
  <c r="J176" i="87"/>
  <c r="D178" i="125"/>
  <c r="D181" i="117"/>
  <c r="D181" i="119"/>
  <c r="J184" i="87"/>
  <c r="J182" i="87" s="1"/>
  <c r="D186" i="125"/>
  <c r="D187" i="117"/>
  <c r="D187" i="119"/>
  <c r="D189" i="117"/>
  <c r="D189" i="119"/>
  <c r="D192" i="87"/>
  <c r="D190" i="87" s="1"/>
  <c r="D278" i="87" s="1"/>
  <c r="D193" i="119"/>
  <c r="L192" i="87"/>
  <c r="L190" i="87" s="1"/>
  <c r="L278" i="87" s="1"/>
  <c r="D279" i="127" s="1"/>
  <c r="J192" i="87"/>
  <c r="D194" i="125"/>
  <c r="D197" i="117"/>
  <c r="D197" i="119"/>
  <c r="J200" i="87"/>
  <c r="D202" i="125"/>
  <c r="D203" i="117"/>
  <c r="D203" i="119"/>
  <c r="D205" i="117"/>
  <c r="D205" i="119"/>
  <c r="E281" i="87"/>
  <c r="D207" i="120"/>
  <c r="D216" i="117"/>
  <c r="D216" i="119"/>
  <c r="K160" i="88"/>
  <c r="K158" i="88" s="1"/>
  <c r="K274" i="88" s="1"/>
  <c r="C184" i="88"/>
  <c r="C182" i="88"/>
  <c r="C277" i="88" s="1"/>
  <c r="K200" i="88"/>
  <c r="K198" i="88"/>
  <c r="K279" i="88"/>
  <c r="L281" i="88"/>
  <c r="E282" i="127" s="1"/>
  <c r="AE164" i="117"/>
  <c r="AE202" i="117"/>
  <c r="AE223" i="117"/>
  <c r="K168" i="113"/>
  <c r="K166" i="113" s="1"/>
  <c r="K276" i="113" s="1"/>
  <c r="AD276" i="126" s="1"/>
  <c r="E184" i="113"/>
  <c r="E182" i="113" s="1"/>
  <c r="E278" i="113" s="1"/>
  <c r="AD278" i="120" s="1"/>
  <c r="AD196" i="117"/>
  <c r="AD223" i="117"/>
  <c r="AC163" i="117"/>
  <c r="K168" i="112"/>
  <c r="K166" i="112" s="1"/>
  <c r="K276" i="112" s="1"/>
  <c r="AC276" i="126" s="1"/>
  <c r="AC177" i="117"/>
  <c r="K184" i="112"/>
  <c r="K182" i="112" s="1"/>
  <c r="K278" i="112" s="1"/>
  <c r="K192" i="112"/>
  <c r="K190" i="112" s="1"/>
  <c r="K279" i="112" s="1"/>
  <c r="AC279" i="126" s="1"/>
  <c r="AC206" i="117"/>
  <c r="J184" i="111"/>
  <c r="J182" i="111" s="1"/>
  <c r="J278" i="111" s="1"/>
  <c r="E168" i="110"/>
  <c r="E166" i="110" s="1"/>
  <c r="K176" i="110"/>
  <c r="K174" i="110" s="1"/>
  <c r="K277" i="110" s="1"/>
  <c r="AA277" i="126" s="1"/>
  <c r="K184" i="110"/>
  <c r="K182" i="110" s="1"/>
  <c r="K278" i="110" s="1"/>
  <c r="AA196" i="117"/>
  <c r="AA204" i="117"/>
  <c r="Z162" i="117"/>
  <c r="Z180" i="117"/>
  <c r="Y161" i="117"/>
  <c r="Y195" i="117"/>
  <c r="I64" i="107"/>
  <c r="I257" i="107" s="1"/>
  <c r="X257" i="124" s="1"/>
  <c r="X189" i="117"/>
  <c r="L282" i="107"/>
  <c r="X282" i="127" s="1"/>
  <c r="V164" i="117"/>
  <c r="D192" i="105"/>
  <c r="D190" i="105" s="1"/>
  <c r="D279" i="105" s="1"/>
  <c r="V279" i="119" s="1"/>
  <c r="U175" i="117"/>
  <c r="K200" i="104"/>
  <c r="K198" i="104" s="1"/>
  <c r="K280" i="104" s="1"/>
  <c r="L282" i="104"/>
  <c r="D282" i="103"/>
  <c r="T282" i="119" s="1"/>
  <c r="I64" i="102"/>
  <c r="I257" i="102" s="1"/>
  <c r="S257" i="124" s="1"/>
  <c r="E160" i="102"/>
  <c r="E158" i="102" s="1"/>
  <c r="S172" i="117"/>
  <c r="E184" i="102"/>
  <c r="E182" i="102" s="1"/>
  <c r="E278" i="102" s="1"/>
  <c r="S194" i="117"/>
  <c r="S202" i="117"/>
  <c r="D282" i="102"/>
  <c r="D176" i="99"/>
  <c r="D174" i="99" s="1"/>
  <c r="D277" i="99" s="1"/>
  <c r="P277" i="119" s="1"/>
  <c r="K282" i="99"/>
  <c r="C275" i="98"/>
  <c r="K168" i="98"/>
  <c r="K166" i="98" s="1"/>
  <c r="K276" i="98" s="1"/>
  <c r="O276" i="126" s="1"/>
  <c r="O178" i="117"/>
  <c r="E184" i="98"/>
  <c r="O194" i="117"/>
  <c r="E200" i="98"/>
  <c r="E198" i="98" s="1"/>
  <c r="E280" i="98" s="1"/>
  <c r="J168" i="97"/>
  <c r="J166" i="97" s="1"/>
  <c r="J276" i="97" s="1"/>
  <c r="N276" i="125" s="1"/>
  <c r="E282" i="97"/>
  <c r="K168" i="96"/>
  <c r="K166" i="96" s="1"/>
  <c r="K276" i="96" s="1"/>
  <c r="M276" i="126" s="1"/>
  <c r="AJ276" i="126" s="1"/>
  <c r="E176" i="96"/>
  <c r="E174" i="96" s="1"/>
  <c r="E277" i="96" s="1"/>
  <c r="M277" i="120" s="1"/>
  <c r="AJ277" i="120" s="1"/>
  <c r="E192" i="96"/>
  <c r="E190" i="96" s="1"/>
  <c r="E279" i="96" s="1"/>
  <c r="M279" i="120" s="1"/>
  <c r="AJ279" i="120" s="1"/>
  <c r="J282" i="96"/>
  <c r="J223" i="117"/>
  <c r="C184" i="92"/>
  <c r="C182" i="92" s="1"/>
  <c r="C277" i="92" s="1"/>
  <c r="E281" i="91"/>
  <c r="G170" i="117"/>
  <c r="G196" i="117"/>
  <c r="G223" i="117"/>
  <c r="K200" i="89"/>
  <c r="E281" i="88"/>
  <c r="E207" i="120"/>
  <c r="I76" i="89"/>
  <c r="I258" i="89" s="1"/>
  <c r="F259" i="124" s="1"/>
  <c r="F77" i="124"/>
  <c r="I82" i="89"/>
  <c r="I259" i="89" s="1"/>
  <c r="F83" i="124"/>
  <c r="F148" i="117"/>
  <c r="F148" i="119"/>
  <c r="E281" i="89"/>
  <c r="F207" i="120"/>
  <c r="I76" i="90"/>
  <c r="G77" i="124"/>
  <c r="I89" i="90"/>
  <c r="I260" i="90" s="1"/>
  <c r="G90" i="124"/>
  <c r="G89" i="124" s="1"/>
  <c r="J160" i="90"/>
  <c r="J158" i="90" s="1"/>
  <c r="G162" i="125"/>
  <c r="L168" i="90"/>
  <c r="L166" i="90" s="1"/>
  <c r="L275" i="90" s="1"/>
  <c r="G276" i="127" s="1"/>
  <c r="J168" i="90"/>
  <c r="G170" i="125"/>
  <c r="L176" i="90"/>
  <c r="L174" i="90" s="1"/>
  <c r="L276" i="90" s="1"/>
  <c r="G277" i="127" s="1"/>
  <c r="J176" i="90"/>
  <c r="J174" i="90" s="1"/>
  <c r="J276" i="90" s="1"/>
  <c r="G178" i="125"/>
  <c r="J184" i="90"/>
  <c r="J182" i="90" s="1"/>
  <c r="J277" i="90" s="1"/>
  <c r="G186" i="125"/>
  <c r="D192" i="90"/>
  <c r="D190" i="90" s="1"/>
  <c r="D278" i="90" s="1"/>
  <c r="G193" i="119"/>
  <c r="L192" i="90"/>
  <c r="L190" i="90" s="1"/>
  <c r="L278" i="90" s="1"/>
  <c r="G279" i="127" s="1"/>
  <c r="J192" i="90"/>
  <c r="G194" i="125"/>
  <c r="G199" i="125"/>
  <c r="D200" i="90"/>
  <c r="D198" i="90" s="1"/>
  <c r="D279" i="90" s="1"/>
  <c r="G201" i="119"/>
  <c r="L200" i="90"/>
  <c r="L198" i="90" s="1"/>
  <c r="L279" i="90" s="1"/>
  <c r="G280" i="127" s="1"/>
  <c r="J200" i="90"/>
  <c r="J198" i="90" s="1"/>
  <c r="J279" i="90" s="1"/>
  <c r="G202" i="125"/>
  <c r="E281" i="90"/>
  <c r="G207" i="120"/>
  <c r="I261" i="91"/>
  <c r="H94" i="124"/>
  <c r="K160" i="91"/>
  <c r="K158" i="91" s="1"/>
  <c r="H162" i="126"/>
  <c r="H170" i="117"/>
  <c r="H170" i="118"/>
  <c r="H172" i="117"/>
  <c r="H172" i="118"/>
  <c r="H175" i="117"/>
  <c r="H175" i="118"/>
  <c r="K176" i="91"/>
  <c r="K174" i="91" s="1"/>
  <c r="K276" i="91" s="1"/>
  <c r="H178" i="126"/>
  <c r="E184" i="91"/>
  <c r="E182" i="91" s="1"/>
  <c r="E277" i="91" s="1"/>
  <c r="H185" i="120"/>
  <c r="H186" i="117"/>
  <c r="H186" i="118"/>
  <c r="K184" i="91"/>
  <c r="H186" i="126"/>
  <c r="H191" i="117"/>
  <c r="H191" i="118"/>
  <c r="E192" i="91"/>
  <c r="E190" i="91" s="1"/>
  <c r="E278" i="91" s="1"/>
  <c r="H193" i="120"/>
  <c r="K192" i="91"/>
  <c r="H194" i="126"/>
  <c r="H202" i="117"/>
  <c r="H202" i="118"/>
  <c r="H204" i="117"/>
  <c r="H204" i="118"/>
  <c r="J281" i="91"/>
  <c r="H207" i="125"/>
  <c r="H223" i="117"/>
  <c r="H223" i="119"/>
  <c r="L184" i="92"/>
  <c r="L182" i="92" s="1"/>
  <c r="L277" i="92" s="1"/>
  <c r="I278" i="127" s="1"/>
  <c r="K281" i="92"/>
  <c r="I207" i="126"/>
  <c r="I64" i="93"/>
  <c r="I256" i="93" s="1"/>
  <c r="J257" i="124" s="1"/>
  <c r="J71" i="124"/>
  <c r="K160" i="93"/>
  <c r="K158" i="93" s="1"/>
  <c r="J161" i="126"/>
  <c r="E160" i="93"/>
  <c r="E158" i="93" s="1"/>
  <c r="J162" i="120"/>
  <c r="J164" i="117"/>
  <c r="J164" i="120"/>
  <c r="J165" i="117"/>
  <c r="J165" i="118"/>
  <c r="J167" i="117"/>
  <c r="J167" i="120"/>
  <c r="J171" i="117"/>
  <c r="J171" i="118"/>
  <c r="J175" i="120"/>
  <c r="K176" i="93"/>
  <c r="K174" i="93" s="1"/>
  <c r="K276" i="93" s="1"/>
  <c r="J177" i="126"/>
  <c r="J176" i="126" s="1"/>
  <c r="J174" i="126" s="1"/>
  <c r="E176" i="93"/>
  <c r="E174" i="93" s="1"/>
  <c r="E276" i="93" s="1"/>
  <c r="J178" i="120"/>
  <c r="J180" i="117"/>
  <c r="J180" i="120"/>
  <c r="J183" i="117"/>
  <c r="J183" i="120"/>
  <c r="J187" i="117"/>
  <c r="J187" i="118"/>
  <c r="J184" i="118" s="1"/>
  <c r="J191" i="120"/>
  <c r="K192" i="93"/>
  <c r="K190" i="93" s="1"/>
  <c r="J193" i="126"/>
  <c r="E192" i="93"/>
  <c r="E190" i="93" s="1"/>
  <c r="E278" i="93" s="1"/>
  <c r="J279" i="120" s="1"/>
  <c r="J194" i="120"/>
  <c r="J196" i="117"/>
  <c r="J196" i="120"/>
  <c r="J199" i="117"/>
  <c r="J199" i="120"/>
  <c r="J203" i="117"/>
  <c r="J203" i="118"/>
  <c r="D281" i="93"/>
  <c r="J207" i="119"/>
  <c r="L281" i="93"/>
  <c r="J282" i="127" s="1"/>
  <c r="J216" i="126"/>
  <c r="J223" i="125"/>
  <c r="I261" i="95"/>
  <c r="L94" i="124"/>
  <c r="L159" i="117"/>
  <c r="L159" i="118"/>
  <c r="K160" i="95"/>
  <c r="K158" i="95" s="1"/>
  <c r="K274" i="95" s="1"/>
  <c r="L275" i="126" s="1"/>
  <c r="L162" i="126"/>
  <c r="L164" i="117"/>
  <c r="L164" i="118"/>
  <c r="E168" i="95"/>
  <c r="E166" i="95" s="1"/>
  <c r="E275" i="95" s="1"/>
  <c r="L169" i="120"/>
  <c r="K168" i="95"/>
  <c r="L170" i="126"/>
  <c r="L172" i="117"/>
  <c r="L172" i="118"/>
  <c r="L168" i="118" s="1"/>
  <c r="L175" i="126"/>
  <c r="E176" i="95"/>
  <c r="E174" i="95" s="1"/>
  <c r="E276" i="95" s="1"/>
  <c r="L177" i="120"/>
  <c r="L178" i="117"/>
  <c r="L178" i="118"/>
  <c r="K176" i="95"/>
  <c r="K174" i="95" s="1"/>
  <c r="K276" i="95" s="1"/>
  <c r="L178" i="126"/>
  <c r="L180" i="117"/>
  <c r="L180" i="118"/>
  <c r="L181" i="117"/>
  <c r="L181" i="120"/>
  <c r="K184" i="95"/>
  <c r="K182" i="95" s="1"/>
  <c r="L186" i="126"/>
  <c r="L188" i="117"/>
  <c r="L188" i="118"/>
  <c r="K192" i="95"/>
  <c r="K190" i="95" s="1"/>
  <c r="K278" i="95" s="1"/>
  <c r="L194" i="126"/>
  <c r="L196" i="117"/>
  <c r="L196" i="118"/>
  <c r="E200" i="95"/>
  <c r="E198" i="95" s="1"/>
  <c r="E279" i="95" s="1"/>
  <c r="L201" i="120"/>
  <c r="K200" i="95"/>
  <c r="L202" i="126"/>
  <c r="L204" i="117"/>
  <c r="L204" i="118"/>
  <c r="J281" i="95"/>
  <c r="L207" i="125"/>
  <c r="L223" i="117"/>
  <c r="L223" i="119"/>
  <c r="M159" i="117"/>
  <c r="AJ159" i="117" s="1"/>
  <c r="M159" i="119"/>
  <c r="AJ159" i="119" s="1"/>
  <c r="M162" i="117"/>
  <c r="AJ162" i="117" s="1"/>
  <c r="M162" i="119"/>
  <c r="AJ162" i="119" s="1"/>
  <c r="M164" i="117"/>
  <c r="AJ164" i="117" s="1"/>
  <c r="M164" i="119"/>
  <c r="AJ164" i="119" s="1"/>
  <c r="M172" i="117"/>
  <c r="AJ172" i="117" s="1"/>
  <c r="M172" i="119"/>
  <c r="AJ172" i="119" s="1"/>
  <c r="M186" i="117"/>
  <c r="AJ186" i="117" s="1"/>
  <c r="M186" i="119"/>
  <c r="AJ186" i="119" s="1"/>
  <c r="M188" i="117"/>
  <c r="AJ188" i="117" s="1"/>
  <c r="M188" i="119"/>
  <c r="AJ188" i="119" s="1"/>
  <c r="M191" i="117"/>
  <c r="AJ191" i="117" s="1"/>
  <c r="M191" i="119"/>
  <c r="AJ191" i="119" s="1"/>
  <c r="M196" i="117"/>
  <c r="AJ196" i="117" s="1"/>
  <c r="M196" i="119"/>
  <c r="AJ196" i="119" s="1"/>
  <c r="M202" i="117"/>
  <c r="AJ202" i="117" s="1"/>
  <c r="M202" i="119"/>
  <c r="AJ202" i="119" s="1"/>
  <c r="M204" i="117"/>
  <c r="AJ204" i="117" s="1"/>
  <c r="M204" i="119"/>
  <c r="AJ204" i="119" s="1"/>
  <c r="C282" i="96"/>
  <c r="M207" i="118"/>
  <c r="AJ207" i="118" s="1"/>
  <c r="K282" i="96"/>
  <c r="M207" i="126"/>
  <c r="AJ207" i="126" s="1"/>
  <c r="M216" i="125"/>
  <c r="AJ216" i="125" s="1"/>
  <c r="M223" i="117"/>
  <c r="AJ223" i="117" s="1"/>
  <c r="M223" i="120"/>
  <c r="AJ223" i="120" s="1"/>
  <c r="I76" i="102"/>
  <c r="I259" i="102" s="1"/>
  <c r="S259" i="124" s="1"/>
  <c r="S77" i="124"/>
  <c r="S79" i="124"/>
  <c r="S80" i="124"/>
  <c r="S81" i="124"/>
  <c r="I82" i="102"/>
  <c r="I260" i="102" s="1"/>
  <c r="S260" i="124" s="1"/>
  <c r="S83" i="124"/>
  <c r="S84" i="124"/>
  <c r="S87" i="124"/>
  <c r="S88" i="124"/>
  <c r="S90" i="124"/>
  <c r="S148" i="117"/>
  <c r="S148" i="119"/>
  <c r="D160" i="102"/>
  <c r="D158" i="102" s="1"/>
  <c r="D275" i="102" s="1"/>
  <c r="S275" i="119" s="1"/>
  <c r="S161" i="119"/>
  <c r="L160" i="102"/>
  <c r="L158" i="102" s="1"/>
  <c r="L275" i="102" s="1"/>
  <c r="S161" i="127"/>
  <c r="S165" i="117"/>
  <c r="S165" i="119"/>
  <c r="L168" i="102"/>
  <c r="L166" i="102" s="1"/>
  <c r="L276" i="102" s="1"/>
  <c r="S169" i="127"/>
  <c r="S173" i="117"/>
  <c r="S173" i="119"/>
  <c r="L176" i="102"/>
  <c r="L174" i="102" s="1"/>
  <c r="L277" i="102" s="1"/>
  <c r="S177" i="127"/>
  <c r="S176" i="127" s="1"/>
  <c r="S174" i="127" s="1"/>
  <c r="S179" i="117"/>
  <c r="S179" i="119"/>
  <c r="S181" i="117"/>
  <c r="S181" i="119"/>
  <c r="L184" i="102"/>
  <c r="L182" i="102" s="1"/>
  <c r="L278" i="102" s="1"/>
  <c r="S185" i="127"/>
  <c r="J184" i="102"/>
  <c r="J182" i="102" s="1"/>
  <c r="J278" i="102" s="1"/>
  <c r="S186" i="125"/>
  <c r="S189" i="117"/>
  <c r="S189" i="119"/>
  <c r="L192" i="102"/>
  <c r="L190" i="102" s="1"/>
  <c r="L279" i="102" s="1"/>
  <c r="S193" i="127"/>
  <c r="S197" i="117"/>
  <c r="S197" i="119"/>
  <c r="L200" i="102"/>
  <c r="L198" i="102" s="1"/>
  <c r="L280" i="102" s="1"/>
  <c r="S201" i="127"/>
  <c r="S205" i="117"/>
  <c r="S205" i="119"/>
  <c r="E282" i="102"/>
  <c r="S207" i="120"/>
  <c r="S216" i="119"/>
  <c r="S216" i="127"/>
  <c r="I76" i="103"/>
  <c r="I259" i="103" s="1"/>
  <c r="T259" i="124" s="1"/>
  <c r="T77" i="124"/>
  <c r="I82" i="103"/>
  <c r="I260" i="103" s="1"/>
  <c r="T83" i="124"/>
  <c r="I76" i="104"/>
  <c r="I259" i="104" s="1"/>
  <c r="U77" i="124"/>
  <c r="U148" i="117"/>
  <c r="U148" i="119"/>
  <c r="U216" i="117"/>
  <c r="U216" i="119"/>
  <c r="I64" i="105"/>
  <c r="I257" i="105" s="1"/>
  <c r="V71" i="124"/>
  <c r="V64" i="124" s="1"/>
  <c r="K160" i="105"/>
  <c r="K158" i="105" s="1"/>
  <c r="K275" i="105" s="1"/>
  <c r="V275" i="126" s="1"/>
  <c r="V161" i="126"/>
  <c r="V165" i="117"/>
  <c r="V165" i="118"/>
  <c r="K168" i="105"/>
  <c r="K166" i="105" s="1"/>
  <c r="V169" i="126"/>
  <c r="V170" i="117"/>
  <c r="V170" i="120"/>
  <c r="V172" i="117"/>
  <c r="V172" i="120"/>
  <c r="V177" i="117"/>
  <c r="V177" i="118"/>
  <c r="K176" i="105"/>
  <c r="K174" i="105" s="1"/>
  <c r="K277" i="105" s="1"/>
  <c r="V277" i="126" s="1"/>
  <c r="V177" i="126"/>
  <c r="K184" i="105"/>
  <c r="V185" i="126"/>
  <c r="E184" i="105"/>
  <c r="E182" i="105" s="1"/>
  <c r="E278" i="105" s="1"/>
  <c r="V186" i="120"/>
  <c r="V188" i="117"/>
  <c r="V188" i="120"/>
  <c r="V184" i="120" s="1"/>
  <c r="V182" i="120" s="1"/>
  <c r="V193" i="117"/>
  <c r="V193" i="118"/>
  <c r="K192" i="105"/>
  <c r="K190" i="105" s="1"/>
  <c r="K279" i="105" s="1"/>
  <c r="V279" i="126" s="1"/>
  <c r="V193" i="126"/>
  <c r="V194" i="117"/>
  <c r="V194" i="120"/>
  <c r="V196" i="117"/>
  <c r="V196" i="120"/>
  <c r="V197" i="117"/>
  <c r="V197" i="118"/>
  <c r="K200" i="105"/>
  <c r="V201" i="126"/>
  <c r="E200" i="105"/>
  <c r="E198" i="105" s="1"/>
  <c r="E280" i="105" s="1"/>
  <c r="V280" i="120" s="1"/>
  <c r="V202" i="120"/>
  <c r="V203" i="117"/>
  <c r="V203" i="118"/>
  <c r="V204" i="117"/>
  <c r="V204" i="120"/>
  <c r="V216" i="126"/>
  <c r="V223" i="125"/>
  <c r="I76" i="107"/>
  <c r="I259" i="107" s="1"/>
  <c r="X259" i="124" s="1"/>
  <c r="X77" i="124"/>
  <c r="I76" i="110"/>
  <c r="I259" i="110" s="1"/>
  <c r="AA77" i="124"/>
  <c r="AA78" i="124"/>
  <c r="AA79" i="124"/>
  <c r="AA84" i="124"/>
  <c r="AA85" i="124"/>
  <c r="AA86" i="124"/>
  <c r="AA87" i="124"/>
  <c r="I89" i="110"/>
  <c r="I261" i="110" s="1"/>
  <c r="AA261" i="124" s="1"/>
  <c r="AA90" i="124"/>
  <c r="AA89" i="124" s="1"/>
  <c r="AA148" i="117"/>
  <c r="AA148" i="119"/>
  <c r="AA161" i="117"/>
  <c r="AA161" i="119"/>
  <c r="L160" i="110"/>
  <c r="L158" i="110" s="1"/>
  <c r="L275" i="110" s="1"/>
  <c r="AA161" i="127"/>
  <c r="J160" i="110"/>
  <c r="J158" i="110" s="1"/>
  <c r="J275" i="110" s="1"/>
  <c r="AA162" i="125"/>
  <c r="AA163" i="117"/>
  <c r="AA163" i="119"/>
  <c r="AA165" i="117"/>
  <c r="AA165" i="119"/>
  <c r="AA169" i="117"/>
  <c r="AA169" i="119"/>
  <c r="L168" i="110"/>
  <c r="L166" i="110" s="1"/>
  <c r="AA169" i="127"/>
  <c r="AA168" i="127" s="1"/>
  <c r="AA166" i="127" s="1"/>
  <c r="J168" i="110"/>
  <c r="J166" i="110" s="1"/>
  <c r="AA170" i="125"/>
  <c r="AA173" i="117"/>
  <c r="AA173" i="119"/>
  <c r="D176" i="110"/>
  <c r="D174" i="110" s="1"/>
  <c r="D277" i="110" s="1"/>
  <c r="AA277" i="119" s="1"/>
  <c r="AA177" i="119"/>
  <c r="AA181" i="117"/>
  <c r="AA181" i="119"/>
  <c r="AA185" i="117"/>
  <c r="AA185" i="119"/>
  <c r="L184" i="110"/>
  <c r="L182" i="110" s="1"/>
  <c r="L278" i="110" s="1"/>
  <c r="AA278" i="127" s="1"/>
  <c r="AA185" i="127"/>
  <c r="AA187" i="117"/>
  <c r="AA187" i="119"/>
  <c r="AA189" i="117"/>
  <c r="AA189" i="119"/>
  <c r="AA193" i="117"/>
  <c r="AA193" i="119"/>
  <c r="L192" i="110"/>
  <c r="L190" i="110" s="1"/>
  <c r="L279" i="110" s="1"/>
  <c r="AA193" i="127"/>
  <c r="J192" i="110"/>
  <c r="J190" i="110" s="1"/>
  <c r="J279" i="110" s="1"/>
  <c r="AA194" i="125"/>
  <c r="D200" i="110"/>
  <c r="D198" i="110" s="1"/>
  <c r="D280" i="110" s="1"/>
  <c r="AA201" i="119"/>
  <c r="L200" i="110"/>
  <c r="L198" i="110" s="1"/>
  <c r="L280" i="110" s="1"/>
  <c r="AA201" i="127"/>
  <c r="AA205" i="117"/>
  <c r="AA205" i="119"/>
  <c r="E282" i="110"/>
  <c r="AA207" i="120"/>
  <c r="AA216" i="119"/>
  <c r="AA216" i="127"/>
  <c r="AA223" i="126"/>
  <c r="I262" i="111"/>
  <c r="AB262" i="124" s="1"/>
  <c r="AB94" i="124"/>
  <c r="E160" i="111"/>
  <c r="E158" i="111" s="1"/>
  <c r="AB161" i="120"/>
  <c r="C160" i="111"/>
  <c r="C158" i="111" s="1"/>
  <c r="C275" i="111" s="1"/>
  <c r="AB275" i="118" s="1"/>
  <c r="AB162" i="118"/>
  <c r="K160" i="111"/>
  <c r="K158" i="111" s="1"/>
  <c r="K275" i="111" s="1"/>
  <c r="AB275" i="126" s="1"/>
  <c r="AB162" i="126"/>
  <c r="AB164" i="117"/>
  <c r="AB164" i="118"/>
  <c r="AB167" i="117"/>
  <c r="AB167" i="118"/>
  <c r="E168" i="111"/>
  <c r="E166" i="111" s="1"/>
  <c r="E276" i="111" s="1"/>
  <c r="AB276" i="120" s="1"/>
  <c r="AB169" i="120"/>
  <c r="K168" i="111"/>
  <c r="K166" i="111" s="1"/>
  <c r="K276" i="111" s="1"/>
  <c r="AB276" i="126" s="1"/>
  <c r="AB170" i="126"/>
  <c r="AB172" i="117"/>
  <c r="AB172" i="118"/>
  <c r="E176" i="111"/>
  <c r="E174" i="111" s="1"/>
  <c r="E277" i="111" s="1"/>
  <c r="AB277" i="120" s="1"/>
  <c r="AB177" i="120"/>
  <c r="K176" i="111"/>
  <c r="K174" i="111" s="1"/>
  <c r="K277" i="111" s="1"/>
  <c r="AB277" i="126" s="1"/>
  <c r="AB178" i="126"/>
  <c r="AB183" i="117"/>
  <c r="AB183" i="118"/>
  <c r="E184" i="111"/>
  <c r="E182" i="111" s="1"/>
  <c r="E278" i="111" s="1"/>
  <c r="AB278" i="120" s="1"/>
  <c r="AB185" i="120"/>
  <c r="AB188" i="117"/>
  <c r="AB188" i="118"/>
  <c r="AB191" i="117"/>
  <c r="AB191" i="118"/>
  <c r="C192" i="111"/>
  <c r="C190" i="111" s="1"/>
  <c r="C279" i="111" s="1"/>
  <c r="AB279" i="118" s="1"/>
  <c r="AB194" i="118"/>
  <c r="K192" i="111"/>
  <c r="K190" i="111" s="1"/>
  <c r="K279" i="111" s="1"/>
  <c r="AB194" i="126"/>
  <c r="AB196" i="117"/>
  <c r="AB196" i="118"/>
  <c r="AB199" i="117"/>
  <c r="AB199" i="118"/>
  <c r="AB202" i="117"/>
  <c r="AB202" i="118"/>
  <c r="AB203" i="117"/>
  <c r="AB203" i="120"/>
  <c r="AB204" i="117"/>
  <c r="AB204" i="118"/>
  <c r="AB206" i="117"/>
  <c r="AB206" i="118"/>
  <c r="AB223" i="127"/>
  <c r="AC159" i="117"/>
  <c r="AC159" i="119"/>
  <c r="AC172" i="117"/>
  <c r="AC172" i="119"/>
  <c r="AC180" i="117"/>
  <c r="AC180" i="119"/>
  <c r="AC188" i="117"/>
  <c r="AC188" i="119"/>
  <c r="AC184" i="119" s="1"/>
  <c r="AC182" i="119" s="1"/>
  <c r="AC191" i="117"/>
  <c r="AC191" i="119"/>
  <c r="L192" i="112"/>
  <c r="AC194" i="127"/>
  <c r="J200" i="112"/>
  <c r="J198" i="112" s="1"/>
  <c r="J280" i="112" s="1"/>
  <c r="AC201" i="125"/>
  <c r="AC204" i="117"/>
  <c r="AC204" i="119"/>
  <c r="C282" i="112"/>
  <c r="AC282" i="118" s="1"/>
  <c r="AC207" i="118"/>
  <c r="AC216" i="125"/>
  <c r="AC223" i="117"/>
  <c r="AC223" i="120"/>
  <c r="L281" i="87"/>
  <c r="D282" i="127" s="1"/>
  <c r="I64" i="89"/>
  <c r="I256" i="89" s="1"/>
  <c r="F71" i="124"/>
  <c r="F64" i="124" s="1"/>
  <c r="K160" i="89"/>
  <c r="F161" i="126"/>
  <c r="C168" i="89"/>
  <c r="C166" i="89" s="1"/>
  <c r="C275" i="89" s="1"/>
  <c r="F169" i="118"/>
  <c r="F180" i="117"/>
  <c r="F180" i="120"/>
  <c r="F186" i="117"/>
  <c r="F186" i="120"/>
  <c r="F184" i="120" s="1"/>
  <c r="F182" i="120" s="1"/>
  <c r="K192" i="89"/>
  <c r="F193" i="126"/>
  <c r="I64" i="90"/>
  <c r="I256" i="90" s="1"/>
  <c r="G257" i="124" s="1"/>
  <c r="G71" i="124"/>
  <c r="G162" i="117"/>
  <c r="G162" i="120"/>
  <c r="K168" i="90"/>
  <c r="K166" i="90" s="1"/>
  <c r="K275" i="90" s="1"/>
  <c r="G169" i="126"/>
  <c r="E168" i="90"/>
  <c r="G170" i="120"/>
  <c r="G186" i="117"/>
  <c r="G186" i="120"/>
  <c r="D281" i="90"/>
  <c r="G207" i="119"/>
  <c r="G216" i="126"/>
  <c r="G223" i="125"/>
  <c r="I89" i="91"/>
  <c r="I260" i="91" s="1"/>
  <c r="H261" i="124" s="1"/>
  <c r="H90" i="124"/>
  <c r="D168" i="91"/>
  <c r="D166" i="91" s="1"/>
  <c r="D275" i="91" s="1"/>
  <c r="H169" i="119"/>
  <c r="I261" i="92"/>
  <c r="I94" i="124"/>
  <c r="I165" i="117"/>
  <c r="I165" i="120"/>
  <c r="K192" i="92"/>
  <c r="K190" i="92" s="1"/>
  <c r="I194" i="126"/>
  <c r="C200" i="92"/>
  <c r="C198" i="92" s="1"/>
  <c r="C279" i="92" s="1"/>
  <c r="I280" i="118" s="1"/>
  <c r="I202" i="118"/>
  <c r="K77" i="124"/>
  <c r="K79" i="124"/>
  <c r="K86" i="124"/>
  <c r="I89" i="94"/>
  <c r="I260" i="94" s="1"/>
  <c r="K90" i="124"/>
  <c r="K159" i="125"/>
  <c r="J160" i="94"/>
  <c r="J158" i="94" s="1"/>
  <c r="J274" i="94" s="1"/>
  <c r="K162" i="125"/>
  <c r="K163" i="117"/>
  <c r="K163" i="119"/>
  <c r="L176" i="94"/>
  <c r="L174" i="94" s="1"/>
  <c r="L276" i="94" s="1"/>
  <c r="K277" i="127" s="1"/>
  <c r="K179" i="117"/>
  <c r="K179" i="119"/>
  <c r="J192" i="94"/>
  <c r="K194" i="125"/>
  <c r="K197" i="117"/>
  <c r="K197" i="119"/>
  <c r="D200" i="94"/>
  <c r="D198" i="94" s="1"/>
  <c r="D279" i="94" s="1"/>
  <c r="K201" i="119"/>
  <c r="K223" i="126"/>
  <c r="I76" i="95"/>
  <c r="I258" i="95" s="1"/>
  <c r="L77" i="124"/>
  <c r="I76" i="100"/>
  <c r="I259" i="100" s="1"/>
  <c r="Q77" i="124"/>
  <c r="W78" i="124"/>
  <c r="W81" i="124"/>
  <c r="W85" i="124"/>
  <c r="W86" i="124"/>
  <c r="W88" i="124"/>
  <c r="L160" i="106"/>
  <c r="L158" i="106" s="1"/>
  <c r="L275" i="106" s="1"/>
  <c r="W161" i="127"/>
  <c r="L168" i="106"/>
  <c r="L166" i="106" s="1"/>
  <c r="W169" i="127"/>
  <c r="W171" i="117"/>
  <c r="W171" i="119"/>
  <c r="L176" i="106"/>
  <c r="L174" i="106" s="1"/>
  <c r="L277" i="106" s="1"/>
  <c r="W277" i="127" s="1"/>
  <c r="W177" i="127"/>
  <c r="W197" i="117"/>
  <c r="W197" i="119"/>
  <c r="W201" i="117"/>
  <c r="W201" i="119"/>
  <c r="E168" i="87"/>
  <c r="E166" i="87" s="1"/>
  <c r="E275" i="87" s="1"/>
  <c r="E192" i="87"/>
  <c r="K281" i="87"/>
  <c r="D223" i="117"/>
  <c r="K168" i="87"/>
  <c r="K166" i="87" s="1"/>
  <c r="K275" i="87" s="1"/>
  <c r="D170" i="126"/>
  <c r="D175" i="117"/>
  <c r="D175" i="118"/>
  <c r="D188" i="117"/>
  <c r="D188" i="118"/>
  <c r="E200" i="87"/>
  <c r="E198" i="87" s="1"/>
  <c r="E279" i="87" s="1"/>
  <c r="D201" i="120"/>
  <c r="D204" i="117"/>
  <c r="D204" i="118"/>
  <c r="J281" i="87"/>
  <c r="D207" i="125"/>
  <c r="K168" i="88"/>
  <c r="K166" i="88" s="1"/>
  <c r="C192" i="88"/>
  <c r="C190" i="88" s="1"/>
  <c r="E168" i="114"/>
  <c r="E166" i="114" s="1"/>
  <c r="AE180" i="117"/>
  <c r="AE194" i="117"/>
  <c r="AE204" i="117"/>
  <c r="I262" i="113"/>
  <c r="K192" i="113"/>
  <c r="K190" i="113" s="1"/>
  <c r="K279" i="113" s="1"/>
  <c r="AD204" i="117"/>
  <c r="J282" i="113"/>
  <c r="E160" i="112"/>
  <c r="E158" i="112" s="1"/>
  <c r="AC171" i="117"/>
  <c r="K176" i="112"/>
  <c r="K174" i="112" s="1"/>
  <c r="K277" i="112" s="1"/>
  <c r="AC277" i="126" s="1"/>
  <c r="E192" i="112"/>
  <c r="E190" i="112" s="1"/>
  <c r="E279" i="112" s="1"/>
  <c r="J160" i="111"/>
  <c r="J176" i="111"/>
  <c r="J174" i="111" s="1"/>
  <c r="J277" i="111" s="1"/>
  <c r="AB277" i="125" s="1"/>
  <c r="K168" i="110"/>
  <c r="K166" i="110" s="1"/>
  <c r="K276" i="110" s="1"/>
  <c r="AA276" i="126" s="1"/>
  <c r="E184" i="110"/>
  <c r="E182" i="110" s="1"/>
  <c r="E278" i="110" s="1"/>
  <c r="AA197" i="117"/>
  <c r="Z148" i="117"/>
  <c r="Z170" i="117"/>
  <c r="Z188" i="117"/>
  <c r="Z204" i="117"/>
  <c r="Y147" i="117"/>
  <c r="Y179" i="117"/>
  <c r="Y187" i="117"/>
  <c r="Y216" i="117"/>
  <c r="L176" i="105"/>
  <c r="L174" i="105" s="1"/>
  <c r="L277" i="105" s="1"/>
  <c r="K282" i="105"/>
  <c r="E176" i="104"/>
  <c r="E174" i="104" s="1"/>
  <c r="E277" i="104" s="1"/>
  <c r="U277" i="120" s="1"/>
  <c r="K192" i="103"/>
  <c r="K190" i="103" s="1"/>
  <c r="K279" i="103" s="1"/>
  <c r="K160" i="102"/>
  <c r="K158" i="102" s="1"/>
  <c r="K275" i="102" s="1"/>
  <c r="S275" i="126" s="1"/>
  <c r="S175" i="117"/>
  <c r="S186" i="117"/>
  <c r="S196" i="117"/>
  <c r="S204" i="117"/>
  <c r="K160" i="98"/>
  <c r="K158" i="98" s="1"/>
  <c r="K275" i="98" s="1"/>
  <c r="O275" i="126" s="1"/>
  <c r="E168" i="98"/>
  <c r="E166" i="98" s="1"/>
  <c r="O180" i="117"/>
  <c r="O196" i="117"/>
  <c r="O202" i="117"/>
  <c r="O223" i="117"/>
  <c r="I76" i="97"/>
  <c r="I259" i="97" s="1"/>
  <c r="N259" i="124" s="1"/>
  <c r="L184" i="97"/>
  <c r="L182" i="97" s="1"/>
  <c r="L278" i="97" s="1"/>
  <c r="N278" i="127" s="1"/>
  <c r="I262" i="96"/>
  <c r="E160" i="96"/>
  <c r="E158" i="96" s="1"/>
  <c r="E168" i="96"/>
  <c r="E166" i="96" s="1"/>
  <c r="E276" i="96" s="1"/>
  <c r="C278" i="96"/>
  <c r="M278" i="118" s="1"/>
  <c r="AJ278" i="118" s="1"/>
  <c r="E200" i="96"/>
  <c r="E198" i="96" s="1"/>
  <c r="E280" i="96" s="1"/>
  <c r="M280" i="120" s="1"/>
  <c r="AJ280" i="120" s="1"/>
  <c r="L147" i="117"/>
  <c r="J160" i="93"/>
  <c r="J158" i="93" s="1"/>
  <c r="J274" i="93" s="1"/>
  <c r="K281" i="93"/>
  <c r="K184" i="92"/>
  <c r="J281" i="92"/>
  <c r="D184" i="91"/>
  <c r="D182" i="91" s="1"/>
  <c r="D277" i="91" s="1"/>
  <c r="K176" i="90"/>
  <c r="K174" i="90" s="1"/>
  <c r="K276" i="90" s="1"/>
  <c r="C200" i="90"/>
  <c r="E160" i="88"/>
  <c r="E158" i="88" s="1"/>
  <c r="E161" i="120"/>
  <c r="C168" i="88"/>
  <c r="C166" i="88" s="1"/>
  <c r="C275" i="88" s="1"/>
  <c r="E170" i="118"/>
  <c r="C176" i="88"/>
  <c r="C174" i="88" s="1"/>
  <c r="C276" i="88" s="1"/>
  <c r="E178" i="118"/>
  <c r="K176" i="88"/>
  <c r="K174" i="88" s="1"/>
  <c r="K276" i="88" s="1"/>
  <c r="E178" i="126"/>
  <c r="E184" i="88"/>
  <c r="E182" i="88" s="1"/>
  <c r="E277" i="88" s="1"/>
  <c r="E185" i="120"/>
  <c r="K184" i="88"/>
  <c r="K182" i="88" s="1"/>
  <c r="K277" i="88" s="1"/>
  <c r="E186" i="126"/>
  <c r="E192" i="88"/>
  <c r="E190" i="88" s="1"/>
  <c r="E278" i="88" s="1"/>
  <c r="E193" i="120"/>
  <c r="E199" i="117"/>
  <c r="E199" i="118"/>
  <c r="E200" i="88"/>
  <c r="E198" i="88" s="1"/>
  <c r="E279" i="88" s="1"/>
  <c r="E280" i="120" s="1"/>
  <c r="E201" i="120"/>
  <c r="E200" i="120" s="1"/>
  <c r="E198" i="120" s="1"/>
  <c r="E202" i="117"/>
  <c r="E202" i="118"/>
  <c r="J281" i="88"/>
  <c r="E207" i="125"/>
  <c r="E281" i="93"/>
  <c r="J207" i="120"/>
  <c r="I76" i="99"/>
  <c r="I259" i="99" s="1"/>
  <c r="P259" i="124" s="1"/>
  <c r="P77" i="124"/>
  <c r="I82" i="99"/>
  <c r="I260" i="99" s="1"/>
  <c r="P260" i="124" s="1"/>
  <c r="P83" i="124"/>
  <c r="Q162" i="117"/>
  <c r="Q162" i="119"/>
  <c r="Q164" i="117"/>
  <c r="Q164" i="119"/>
  <c r="Q167" i="117"/>
  <c r="Q167" i="119"/>
  <c r="J168" i="100"/>
  <c r="J166" i="100" s="1"/>
  <c r="Q169" i="125"/>
  <c r="Q170" i="117"/>
  <c r="Q170" i="119"/>
  <c r="Q172" i="117"/>
  <c r="Q172" i="119"/>
  <c r="Q175" i="117"/>
  <c r="Q175" i="119"/>
  <c r="Q180" i="117"/>
  <c r="Q180" i="119"/>
  <c r="Q194" i="117"/>
  <c r="Q194" i="119"/>
  <c r="L192" i="100"/>
  <c r="L190" i="100" s="1"/>
  <c r="L279" i="100" s="1"/>
  <c r="Q194" i="127"/>
  <c r="Q196" i="117"/>
  <c r="Q196" i="119"/>
  <c r="Q192" i="119" s="1"/>
  <c r="Q190" i="119" s="1"/>
  <c r="Q199" i="117"/>
  <c r="Q199" i="119"/>
  <c r="Q202" i="117"/>
  <c r="Q202" i="119"/>
  <c r="L200" i="100"/>
  <c r="L198" i="100" s="1"/>
  <c r="Q202" i="127"/>
  <c r="Q204" i="117"/>
  <c r="Q204" i="119"/>
  <c r="Q200" i="119" s="1"/>
  <c r="K282" i="100"/>
  <c r="Q207" i="126"/>
  <c r="Q216" i="125"/>
  <c r="Q223" i="117"/>
  <c r="Q223" i="120"/>
  <c r="I262" i="103"/>
  <c r="T262" i="124" s="1"/>
  <c r="T94" i="124"/>
  <c r="T159" i="117"/>
  <c r="T159" i="118"/>
  <c r="E160" i="103"/>
  <c r="E158" i="103" s="1"/>
  <c r="T161" i="120"/>
  <c r="K160" i="103"/>
  <c r="K158" i="103" s="1"/>
  <c r="K275" i="103" s="1"/>
  <c r="T275" i="126" s="1"/>
  <c r="T162" i="126"/>
  <c r="T164" i="117"/>
  <c r="T164" i="118"/>
  <c r="T165" i="117"/>
  <c r="T165" i="120"/>
  <c r="T167" i="117"/>
  <c r="T167" i="118"/>
  <c r="E168" i="103"/>
  <c r="E166" i="103" s="1"/>
  <c r="T169" i="120"/>
  <c r="C276" i="103"/>
  <c r="T276" i="118" s="1"/>
  <c r="T170" i="118"/>
  <c r="K168" i="103"/>
  <c r="K166" i="103" s="1"/>
  <c r="K276" i="103" s="1"/>
  <c r="T276" i="126" s="1"/>
  <c r="T170" i="126"/>
  <c r="T172" i="117"/>
  <c r="T172" i="118"/>
  <c r="T175" i="117"/>
  <c r="T175" i="118"/>
  <c r="E176" i="103"/>
  <c r="E174" i="103" s="1"/>
  <c r="E277" i="103" s="1"/>
  <c r="T277" i="120" s="1"/>
  <c r="T177" i="120"/>
  <c r="K176" i="103"/>
  <c r="K174" i="103" s="1"/>
  <c r="K277" i="103" s="1"/>
  <c r="T277" i="126" s="1"/>
  <c r="T178" i="126"/>
  <c r="T179" i="117"/>
  <c r="T179" i="120"/>
  <c r="T180" i="117"/>
  <c r="T180" i="118"/>
  <c r="T183" i="117"/>
  <c r="T183" i="118"/>
  <c r="E184" i="103"/>
  <c r="E182" i="103" s="1"/>
  <c r="E278" i="103" s="1"/>
  <c r="T278" i="120" s="1"/>
  <c r="T185" i="120"/>
  <c r="C278" i="103"/>
  <c r="T278" i="118" s="1"/>
  <c r="T186" i="118"/>
  <c r="K184" i="103"/>
  <c r="T186" i="126"/>
  <c r="T188" i="117"/>
  <c r="T188" i="118"/>
  <c r="T191" i="117"/>
  <c r="T191" i="118"/>
  <c r="E192" i="103"/>
  <c r="E190" i="103" s="1"/>
  <c r="E279" i="103" s="1"/>
  <c r="T193" i="120"/>
  <c r="T194" i="117"/>
  <c r="T194" i="118"/>
  <c r="T196" i="117"/>
  <c r="T196" i="118"/>
  <c r="T197" i="117"/>
  <c r="T197" i="120"/>
  <c r="T199" i="126"/>
  <c r="E200" i="103"/>
  <c r="E198" i="103"/>
  <c r="E280" i="103" s="1"/>
  <c r="T201" i="120"/>
  <c r="C280" i="103"/>
  <c r="T202" i="118"/>
  <c r="K200" i="103"/>
  <c r="K198" i="103" s="1"/>
  <c r="T202" i="126"/>
  <c r="T203" i="117"/>
  <c r="T203" i="120"/>
  <c r="T204" i="117"/>
  <c r="T204" i="118"/>
  <c r="C281" i="103"/>
  <c r="T281" i="118" s="1"/>
  <c r="T206" i="118"/>
  <c r="J282" i="103"/>
  <c r="T207" i="125"/>
  <c r="I76" i="105"/>
  <c r="V77" i="124"/>
  <c r="I82" i="105"/>
  <c r="I260" i="105" s="1"/>
  <c r="V83" i="124"/>
  <c r="L160" i="105"/>
  <c r="L158" i="105"/>
  <c r="L275" i="105" s="1"/>
  <c r="V275" i="127" s="1"/>
  <c r="V161" i="127"/>
  <c r="V160" i="127" s="1"/>
  <c r="V158" i="127" s="1"/>
  <c r="L168" i="105"/>
  <c r="L166" i="105" s="1"/>
  <c r="V169" i="127"/>
  <c r="J168" i="105"/>
  <c r="J166" i="105" s="1"/>
  <c r="J276" i="105" s="1"/>
  <c r="V276" i="125" s="1"/>
  <c r="V170" i="125"/>
  <c r="D176" i="105"/>
  <c r="D174" i="105" s="1"/>
  <c r="D277" i="105" s="1"/>
  <c r="V277" i="119" s="1"/>
  <c r="V177" i="119"/>
  <c r="J176" i="105"/>
  <c r="J174" i="105" s="1"/>
  <c r="V178" i="125"/>
  <c r="D184" i="105"/>
  <c r="D182" i="105" s="1"/>
  <c r="D278" i="105" s="1"/>
  <c r="V278" i="119" s="1"/>
  <c r="V185" i="119"/>
  <c r="L184" i="105"/>
  <c r="L182" i="105" s="1"/>
  <c r="L278" i="105" s="1"/>
  <c r="V278" i="127" s="1"/>
  <c r="V185" i="127"/>
  <c r="L192" i="105"/>
  <c r="L190" i="105" s="1"/>
  <c r="L279" i="105" s="1"/>
  <c r="V279" i="127" s="1"/>
  <c r="V193" i="127"/>
  <c r="J192" i="105"/>
  <c r="V194" i="125"/>
  <c r="V192" i="125" s="1"/>
  <c r="D200" i="105"/>
  <c r="D198" i="105" s="1"/>
  <c r="D280" i="105" s="1"/>
  <c r="V201" i="119"/>
  <c r="L200" i="105"/>
  <c r="L198" i="105" s="1"/>
  <c r="L280" i="105" s="1"/>
  <c r="V201" i="127"/>
  <c r="J200" i="105"/>
  <c r="J198" i="105" s="1"/>
  <c r="V202" i="125"/>
  <c r="E282" i="105"/>
  <c r="V282" i="120" s="1"/>
  <c r="V207" i="120"/>
  <c r="V216" i="117"/>
  <c r="V216" i="119"/>
  <c r="I262" i="107"/>
  <c r="X94" i="124"/>
  <c r="X159" i="117"/>
  <c r="X159" i="118"/>
  <c r="E160" i="107"/>
  <c r="E158" i="107" s="1"/>
  <c r="X161" i="120"/>
  <c r="K160" i="107"/>
  <c r="K158" i="107" s="1"/>
  <c r="K275" i="107" s="1"/>
  <c r="X275" i="126" s="1"/>
  <c r="X162" i="126"/>
  <c r="X163" i="117"/>
  <c r="X163" i="120"/>
  <c r="X164" i="117"/>
  <c r="X164" i="118"/>
  <c r="X167" i="117"/>
  <c r="X167" i="118"/>
  <c r="K168" i="107"/>
  <c r="K166" i="107" s="1"/>
  <c r="K276" i="107" s="1"/>
  <c r="X170" i="126"/>
  <c r="X168" i="126" s="1"/>
  <c r="X166" i="126" s="1"/>
  <c r="X172" i="117"/>
  <c r="X172" i="118"/>
  <c r="X175" i="117"/>
  <c r="X175" i="118"/>
  <c r="K176" i="107"/>
  <c r="K174" i="107" s="1"/>
  <c r="K277" i="107" s="1"/>
  <c r="X277" i="126" s="1"/>
  <c r="X178" i="126"/>
  <c r="X180" i="117"/>
  <c r="X180" i="118"/>
  <c r="X183" i="117"/>
  <c r="X183" i="118"/>
  <c r="E184" i="107"/>
  <c r="E182" i="107" s="1"/>
  <c r="E278" i="107" s="1"/>
  <c r="X185" i="120"/>
  <c r="K184" i="107"/>
  <c r="K182" i="107" s="1"/>
  <c r="K278" i="107" s="1"/>
  <c r="X186" i="126"/>
  <c r="X188" i="117"/>
  <c r="X188" i="118"/>
  <c r="X184" i="118" s="1"/>
  <c r="X182" i="118" s="1"/>
  <c r="X191" i="117"/>
  <c r="X191" i="118"/>
  <c r="E192" i="107"/>
  <c r="E190" i="107" s="1"/>
  <c r="E279" i="107" s="1"/>
  <c r="X193" i="120"/>
  <c r="K192" i="107"/>
  <c r="K190" i="107" s="1"/>
  <c r="K279" i="107" s="1"/>
  <c r="X194" i="126"/>
  <c r="X196" i="117"/>
  <c r="X196" i="118"/>
  <c r="X192" i="118" s="1"/>
  <c r="X197" i="117"/>
  <c r="X197" i="120"/>
  <c r="X199" i="117"/>
  <c r="X199" i="118"/>
  <c r="X199" i="126"/>
  <c r="E200" i="107"/>
  <c r="E198" i="107" s="1"/>
  <c r="E280" i="107" s="1"/>
  <c r="X280" i="120" s="1"/>
  <c r="X201" i="120"/>
  <c r="K200" i="107"/>
  <c r="K198" i="107" s="1"/>
  <c r="K280" i="107" s="1"/>
  <c r="X280" i="126" s="1"/>
  <c r="X202" i="126"/>
  <c r="X204" i="117"/>
  <c r="X204" i="118"/>
  <c r="X206" i="117"/>
  <c r="X206" i="118"/>
  <c r="J282" i="107"/>
  <c r="X207" i="125"/>
  <c r="X223" i="117"/>
  <c r="X223" i="119"/>
  <c r="Y159" i="117"/>
  <c r="Y159" i="119"/>
  <c r="Y162" i="117"/>
  <c r="Y162" i="119"/>
  <c r="Y164" i="117"/>
  <c r="Y164" i="119"/>
  <c r="Y167" i="117"/>
  <c r="Y167" i="119"/>
  <c r="Y170" i="117"/>
  <c r="Y170" i="119"/>
  <c r="Y172" i="117"/>
  <c r="Y172" i="119"/>
  <c r="Y178" i="117"/>
  <c r="Y178" i="119"/>
  <c r="Y180" i="117"/>
  <c r="Y180" i="119"/>
  <c r="Y183" i="117"/>
  <c r="Y183" i="119"/>
  <c r="Y186" i="117"/>
  <c r="Y186" i="119"/>
  <c r="Y188" i="117"/>
  <c r="Y188" i="119"/>
  <c r="Y191" i="117"/>
  <c r="Y191" i="119"/>
  <c r="Y194" i="117"/>
  <c r="Y194" i="119"/>
  <c r="Y199" i="117"/>
  <c r="Y199" i="119"/>
  <c r="J200" i="108"/>
  <c r="J198" i="108" s="1"/>
  <c r="J280" i="108" s="1"/>
  <c r="Y280" i="125" s="1"/>
  <c r="Y201" i="125"/>
  <c r="Y202" i="117"/>
  <c r="Y202" i="119"/>
  <c r="L200" i="108"/>
  <c r="L198" i="108" s="1"/>
  <c r="L280" i="108" s="1"/>
  <c r="Y280" i="127" s="1"/>
  <c r="Y202" i="127"/>
  <c r="Y204" i="117"/>
  <c r="Y204" i="119"/>
  <c r="C282" i="108"/>
  <c r="Y207" i="118"/>
  <c r="K282" i="108"/>
  <c r="Y207" i="126"/>
  <c r="Y216" i="125"/>
  <c r="Y223" i="117"/>
  <c r="Y223" i="120"/>
  <c r="I64" i="109"/>
  <c r="I257" i="109" s="1"/>
  <c r="Z71" i="124"/>
  <c r="K160" i="109"/>
  <c r="K158" i="109" s="1"/>
  <c r="K275" i="109" s="1"/>
  <c r="Z275" i="126" s="1"/>
  <c r="Z161" i="126"/>
  <c r="E160" i="109"/>
  <c r="E158" i="109" s="1"/>
  <c r="Z162" i="120"/>
  <c r="C168" i="109"/>
  <c r="C166" i="109" s="1"/>
  <c r="C276" i="109" s="1"/>
  <c r="Z169" i="118"/>
  <c r="K168" i="109"/>
  <c r="K166" i="109" s="1"/>
  <c r="Z169" i="126"/>
  <c r="E168" i="109"/>
  <c r="E166" i="109" s="1"/>
  <c r="E276" i="109" s="1"/>
  <c r="Z276" i="120" s="1"/>
  <c r="Z170" i="120"/>
  <c r="Z172" i="117"/>
  <c r="Z172" i="120"/>
  <c r="Z175" i="117"/>
  <c r="Z175" i="120"/>
  <c r="K176" i="109"/>
  <c r="K174" i="109" s="1"/>
  <c r="K277" i="109" s="1"/>
  <c r="Z277" i="126" s="1"/>
  <c r="Z177" i="126"/>
  <c r="Z178" i="117"/>
  <c r="Z178" i="120"/>
  <c r="Z183" i="117"/>
  <c r="Z183" i="120"/>
  <c r="K184" i="109"/>
  <c r="K182" i="109" s="1"/>
  <c r="K278" i="109" s="1"/>
  <c r="Z278" i="126" s="1"/>
  <c r="Z185" i="126"/>
  <c r="Z186" i="117"/>
  <c r="Z186" i="120"/>
  <c r="Z191" i="117"/>
  <c r="Z191" i="120"/>
  <c r="K192" i="109"/>
  <c r="K190" i="109" s="1"/>
  <c r="K279" i="109" s="1"/>
  <c r="Z279" i="126" s="1"/>
  <c r="Z193" i="126"/>
  <c r="Z194" i="117"/>
  <c r="Z194" i="120"/>
  <c r="Z199" i="117"/>
  <c r="Z199" i="120"/>
  <c r="C200" i="109"/>
  <c r="C198" i="109" s="1"/>
  <c r="C280" i="109" s="1"/>
  <c r="Z201" i="118"/>
  <c r="Z202" i="117"/>
  <c r="Z202" i="120"/>
  <c r="D282" i="109"/>
  <c r="Z282" i="119" s="1"/>
  <c r="Z207" i="119"/>
  <c r="L282" i="109"/>
  <c r="Z282" i="127" s="1"/>
  <c r="Z207" i="127"/>
  <c r="Z216" i="126"/>
  <c r="Z223" i="125"/>
  <c r="I64" i="113"/>
  <c r="I257" i="113" s="1"/>
  <c r="AD71" i="124"/>
  <c r="AD64" i="124" s="1"/>
  <c r="AD159" i="117"/>
  <c r="AD159" i="120"/>
  <c r="C160" i="113"/>
  <c r="C158" i="113" s="1"/>
  <c r="C275" i="113" s="1"/>
  <c r="AD275" i="118" s="1"/>
  <c r="AD161" i="118"/>
  <c r="K160" i="113"/>
  <c r="K158" i="113" s="1"/>
  <c r="K275" i="113" s="1"/>
  <c r="AD275" i="126" s="1"/>
  <c r="AD161" i="126"/>
  <c r="AD163" i="117"/>
  <c r="AD163" i="118"/>
  <c r="AD164" i="117"/>
  <c r="AD164" i="120"/>
  <c r="AD167" i="117"/>
  <c r="AD167" i="120"/>
  <c r="E168" i="113"/>
  <c r="E166" i="113" s="1"/>
  <c r="E276" i="113" s="1"/>
  <c r="AD276" i="120" s="1"/>
  <c r="AD170" i="120"/>
  <c r="AD172" i="117"/>
  <c r="AD172" i="120"/>
  <c r="K176" i="113"/>
  <c r="K174" i="113" s="1"/>
  <c r="K277" i="113" s="1"/>
  <c r="AD177" i="126"/>
  <c r="E176" i="113"/>
  <c r="E174" i="113" s="1"/>
  <c r="AD178" i="120"/>
  <c r="AD179" i="117"/>
  <c r="AD179" i="118"/>
  <c r="AD183" i="117"/>
  <c r="AD183" i="120"/>
  <c r="C184" i="113"/>
  <c r="C182" i="113" s="1"/>
  <c r="C278" i="113" s="1"/>
  <c r="AD278" i="118" s="1"/>
  <c r="AD185" i="118"/>
  <c r="K184" i="113"/>
  <c r="K182" i="113" s="1"/>
  <c r="K278" i="113" s="1"/>
  <c r="AD278" i="126" s="1"/>
  <c r="AD185" i="126"/>
  <c r="AD188" i="117"/>
  <c r="AD188" i="120"/>
  <c r="AD191" i="117"/>
  <c r="AD191" i="120"/>
  <c r="C192" i="113"/>
  <c r="C190" i="113" s="1"/>
  <c r="C279" i="113" s="1"/>
  <c r="AD279" i="118" s="1"/>
  <c r="AD193" i="118"/>
  <c r="E192" i="113"/>
  <c r="E190" i="113" s="1"/>
  <c r="E279" i="113" s="1"/>
  <c r="AD279" i="120" s="1"/>
  <c r="AD194" i="120"/>
  <c r="AD199" i="117"/>
  <c r="AD199" i="120"/>
  <c r="K200" i="113"/>
  <c r="K198" i="113" s="1"/>
  <c r="K280" i="113" s="1"/>
  <c r="AD280" i="126" s="1"/>
  <c r="AD201" i="126"/>
  <c r="E200" i="113"/>
  <c r="E198" i="113" s="1"/>
  <c r="E280" i="113" s="1"/>
  <c r="AD202" i="120"/>
  <c r="AD200" i="120" s="1"/>
  <c r="AD198" i="120" s="1"/>
  <c r="AD205" i="117"/>
  <c r="AD205" i="118"/>
  <c r="L282" i="113"/>
  <c r="AD207" i="127"/>
  <c r="AD216" i="126"/>
  <c r="AD223" i="125"/>
  <c r="F164" i="117"/>
  <c r="F164" i="120"/>
  <c r="K168" i="89"/>
  <c r="K166" i="89" s="1"/>
  <c r="K275" i="89" s="1"/>
  <c r="F169" i="126"/>
  <c r="K176" i="89"/>
  <c r="F177" i="126"/>
  <c r="C184" i="89"/>
  <c r="C182" i="89" s="1"/>
  <c r="C277" i="89" s="1"/>
  <c r="F278" i="118" s="1"/>
  <c r="F185" i="118"/>
  <c r="F187" i="117"/>
  <c r="F187" i="118"/>
  <c r="F196" i="117"/>
  <c r="F196" i="120"/>
  <c r="F202" i="117"/>
  <c r="F202" i="120"/>
  <c r="H147" i="117"/>
  <c r="H147" i="120"/>
  <c r="K160" i="92"/>
  <c r="I162" i="126"/>
  <c r="E176" i="92"/>
  <c r="E174" i="92" s="1"/>
  <c r="E276" i="92" s="1"/>
  <c r="I177" i="120"/>
  <c r="I206" i="117"/>
  <c r="I206" i="118"/>
  <c r="K78" i="124"/>
  <c r="K76" i="124" s="1"/>
  <c r="I82" i="94"/>
  <c r="I259" i="94" s="1"/>
  <c r="K83" i="124"/>
  <c r="D160" i="94"/>
  <c r="D158" i="94"/>
  <c r="D274" i="94" s="1"/>
  <c r="K161" i="119"/>
  <c r="K165" i="117"/>
  <c r="K165" i="119"/>
  <c r="D176" i="94"/>
  <c r="D174" i="94" s="1"/>
  <c r="D276" i="94" s="1"/>
  <c r="K277" i="119" s="1"/>
  <c r="K177" i="119"/>
  <c r="K183" i="125"/>
  <c r="J184" i="94"/>
  <c r="J182" i="94" s="1"/>
  <c r="K186" i="125"/>
  <c r="K189" i="117"/>
  <c r="K189" i="119"/>
  <c r="D192" i="94"/>
  <c r="D190" i="94" s="1"/>
  <c r="D278" i="94" s="1"/>
  <c r="K193" i="119"/>
  <c r="K192" i="119" s="1"/>
  <c r="K190" i="119" s="1"/>
  <c r="L192" i="94"/>
  <c r="L190" i="94" s="1"/>
  <c r="L278" i="94" s="1"/>
  <c r="K279" i="127" s="1"/>
  <c r="K216" i="117"/>
  <c r="K216" i="119"/>
  <c r="E281" i="95"/>
  <c r="L207" i="120"/>
  <c r="L223" i="126"/>
  <c r="W77" i="124"/>
  <c r="W80" i="124"/>
  <c r="W76" i="124" s="1"/>
  <c r="W84" i="124"/>
  <c r="J160" i="106"/>
  <c r="W162" i="125"/>
  <c r="W160" i="125" s="1"/>
  <c r="W163" i="117"/>
  <c r="W163" i="119"/>
  <c r="J168" i="106"/>
  <c r="J166" i="106" s="1"/>
  <c r="J276" i="106" s="1"/>
  <c r="W276" i="125" s="1"/>
  <c r="W170" i="125"/>
  <c r="J176" i="106"/>
  <c r="J174" i="106" s="1"/>
  <c r="J277" i="106" s="1"/>
  <c r="W277" i="125" s="1"/>
  <c r="W178" i="125"/>
  <c r="W179" i="117"/>
  <c r="W179" i="119"/>
  <c r="W181" i="117"/>
  <c r="W181" i="119"/>
  <c r="D184" i="106"/>
  <c r="D182" i="106" s="1"/>
  <c r="D278" i="106" s="1"/>
  <c r="W278" i="119" s="1"/>
  <c r="W185" i="119"/>
  <c r="L192" i="106"/>
  <c r="L190" i="106" s="1"/>
  <c r="L279" i="106" s="1"/>
  <c r="W193" i="127"/>
  <c r="J200" i="106"/>
  <c r="W202" i="125"/>
  <c r="W200" i="125" s="1"/>
  <c r="W198" i="125" s="1"/>
  <c r="E282" i="106"/>
  <c r="W282" i="120" s="1"/>
  <c r="W207" i="120"/>
  <c r="W216" i="127"/>
  <c r="E176" i="87"/>
  <c r="E174" i="87" s="1"/>
  <c r="E276" i="87" s="1"/>
  <c r="I64" i="88"/>
  <c r="I256" i="88" s="1"/>
  <c r="E168" i="88"/>
  <c r="E166" i="88"/>
  <c r="E275" i="88" s="1"/>
  <c r="K192" i="88"/>
  <c r="K190" i="88" s="1"/>
  <c r="K278" i="88"/>
  <c r="AC165" i="117"/>
  <c r="AC173" i="117"/>
  <c r="E200" i="112"/>
  <c r="E198" i="112" s="1"/>
  <c r="E280" i="112" s="1"/>
  <c r="J282" i="112"/>
  <c r="D168" i="111"/>
  <c r="D166" i="111" s="1"/>
  <c r="D276" i="111" s="1"/>
  <c r="AB276" i="119" s="1"/>
  <c r="J192" i="111"/>
  <c r="J190" i="111" s="1"/>
  <c r="J279" i="111" s="1"/>
  <c r="E282" i="111"/>
  <c r="AB282" i="120" s="1"/>
  <c r="I64" i="110"/>
  <c r="I257" i="110" s="1"/>
  <c r="AA257" i="124" s="1"/>
  <c r="E160" i="110"/>
  <c r="E158" i="110" s="1"/>
  <c r="AA172" i="117"/>
  <c r="AA180" i="117"/>
  <c r="E192" i="110"/>
  <c r="E190" i="110" s="1"/>
  <c r="E279" i="110" s="1"/>
  <c r="E200" i="110"/>
  <c r="E198" i="110" s="1"/>
  <c r="E280" i="110" s="1"/>
  <c r="L282" i="110"/>
  <c r="I262" i="109"/>
  <c r="C176" i="109"/>
  <c r="C174" i="109" s="1"/>
  <c r="E192" i="109"/>
  <c r="E190" i="109" s="1"/>
  <c r="E279" i="109" s="1"/>
  <c r="Z279" i="120" s="1"/>
  <c r="Z206" i="117"/>
  <c r="D160" i="108"/>
  <c r="D282" i="107"/>
  <c r="X282" i="119" s="1"/>
  <c r="I89" i="105"/>
  <c r="I261" i="105" s="1"/>
  <c r="V261" i="124" s="1"/>
  <c r="J160" i="105"/>
  <c r="J158" i="105" s="1"/>
  <c r="J275" i="105" s="1"/>
  <c r="V275" i="125" s="1"/>
  <c r="V180" i="117"/>
  <c r="I64" i="104"/>
  <c r="I257" i="104" s="1"/>
  <c r="E192" i="104"/>
  <c r="E190" i="104" s="1"/>
  <c r="E279" i="104" s="1"/>
  <c r="D282" i="104"/>
  <c r="U282" i="119" s="1"/>
  <c r="T147" i="117"/>
  <c r="S164" i="117"/>
  <c r="K176" i="102"/>
  <c r="K174" i="102" s="1"/>
  <c r="K277" i="102" s="1"/>
  <c r="S277" i="126" s="1"/>
  <c r="S188" i="117"/>
  <c r="C280" i="102"/>
  <c r="S280" i="118" s="1"/>
  <c r="C282" i="99"/>
  <c r="O164" i="117"/>
  <c r="O172" i="117"/>
  <c r="K184" i="98"/>
  <c r="K182" i="98" s="1"/>
  <c r="K278" i="98" s="1"/>
  <c r="C279" i="98"/>
  <c r="O279" i="118" s="1"/>
  <c r="O199" i="117"/>
  <c r="O204" i="117"/>
  <c r="C281" i="98"/>
  <c r="O281" i="118" s="1"/>
  <c r="M161" i="117"/>
  <c r="AJ161" i="117" s="1"/>
  <c r="K176" i="96"/>
  <c r="K174" i="96" s="1"/>
  <c r="K277" i="96" s="1"/>
  <c r="M277" i="126" s="1"/>
  <c r="AJ277" i="126" s="1"/>
  <c r="K184" i="96"/>
  <c r="K182" i="96" s="1"/>
  <c r="K278" i="96" s="1"/>
  <c r="M278" i="126" s="1"/>
  <c r="AJ278" i="126" s="1"/>
  <c r="M203" i="117"/>
  <c r="AJ203" i="117" s="1"/>
  <c r="L160" i="95"/>
  <c r="L158" i="95" s="1"/>
  <c r="C168" i="92"/>
  <c r="I201" i="117"/>
  <c r="J192" i="91"/>
  <c r="J190" i="91" s="1"/>
  <c r="J278" i="91" s="1"/>
  <c r="H279" i="125" s="1"/>
  <c r="G164" i="117"/>
  <c r="G188" i="117"/>
  <c r="K200" i="90"/>
  <c r="E159" i="117"/>
  <c r="E159" i="119"/>
  <c r="L160" i="88"/>
  <c r="L158" i="88" s="1"/>
  <c r="E164" i="117"/>
  <c r="E164" i="119"/>
  <c r="E167" i="117"/>
  <c r="E167" i="119"/>
  <c r="L168" i="88"/>
  <c r="L166" i="88" s="1"/>
  <c r="E172" i="117"/>
  <c r="E172" i="119"/>
  <c r="E175" i="117"/>
  <c r="E175" i="119"/>
  <c r="L176" i="88"/>
  <c r="L174" i="88" s="1"/>
  <c r="L276" i="88" s="1"/>
  <c r="E277" i="127" s="1"/>
  <c r="E180" i="117"/>
  <c r="E180" i="119"/>
  <c r="E183" i="117"/>
  <c r="E183" i="119"/>
  <c r="L184" i="88"/>
  <c r="L182" i="88" s="1"/>
  <c r="L277" i="88" s="1"/>
  <c r="E278" i="127" s="1"/>
  <c r="E188" i="117"/>
  <c r="E188" i="119"/>
  <c r="E191" i="117"/>
  <c r="E191" i="119"/>
  <c r="L192" i="88"/>
  <c r="L190" i="88" s="1"/>
  <c r="L278" i="88" s="1"/>
  <c r="E279" i="127" s="1"/>
  <c r="E196" i="117"/>
  <c r="E196" i="119"/>
  <c r="E204" i="117"/>
  <c r="E204" i="119"/>
  <c r="E207" i="117"/>
  <c r="E207" i="118"/>
  <c r="K281" i="88"/>
  <c r="E207" i="126"/>
  <c r="I89" i="89"/>
  <c r="F93" i="124"/>
  <c r="F149" i="117"/>
  <c r="F149" i="120"/>
  <c r="L176" i="89"/>
  <c r="L174" i="89" s="1"/>
  <c r="L192" i="89"/>
  <c r="L190" i="89" s="1"/>
  <c r="L278" i="89" s="1"/>
  <c r="F279" i="127" s="1"/>
  <c r="K281" i="89"/>
  <c r="F207" i="126"/>
  <c r="F216" i="125"/>
  <c r="F223" i="117"/>
  <c r="F223" i="120"/>
  <c r="I82" i="92"/>
  <c r="I83" i="124"/>
  <c r="E281" i="92"/>
  <c r="I282" i="120" s="1"/>
  <c r="I207" i="120"/>
  <c r="I82" i="96"/>
  <c r="I260" i="96" s="1"/>
  <c r="M260" i="124" s="1"/>
  <c r="AJ260" i="124" s="1"/>
  <c r="M83" i="124"/>
  <c r="AJ83" i="124" s="1"/>
  <c r="E282" i="96"/>
  <c r="M282" i="120" s="1"/>
  <c r="AJ282" i="120" s="1"/>
  <c r="M207" i="120"/>
  <c r="AJ207" i="120" s="1"/>
  <c r="I64" i="97"/>
  <c r="N71" i="124"/>
  <c r="K160" i="97"/>
  <c r="K158" i="97" s="1"/>
  <c r="K275" i="97" s="1"/>
  <c r="N161" i="126"/>
  <c r="N164" i="117"/>
  <c r="N164" i="120"/>
  <c r="N167" i="120"/>
  <c r="K168" i="97"/>
  <c r="K166" i="97" s="1"/>
  <c r="K276" i="97" s="1"/>
  <c r="N276" i="126" s="1"/>
  <c r="N169" i="126"/>
  <c r="E168" i="97"/>
  <c r="E166" i="97" s="1"/>
  <c r="E276" i="97" s="1"/>
  <c r="N276" i="120" s="1"/>
  <c r="N170" i="120"/>
  <c r="N172" i="117"/>
  <c r="N172" i="120"/>
  <c r="N173" i="117"/>
  <c r="N173" i="118"/>
  <c r="K176" i="97"/>
  <c r="K174" i="97" s="1"/>
  <c r="K277" i="97" s="1"/>
  <c r="N277" i="126" s="1"/>
  <c r="N177" i="126"/>
  <c r="N180" i="117"/>
  <c r="N180" i="120"/>
  <c r="C278" i="97"/>
  <c r="N278" i="118" s="1"/>
  <c r="N185" i="118"/>
  <c r="K184" i="97"/>
  <c r="K182" i="97" s="1"/>
  <c r="K278" i="97" s="1"/>
  <c r="N278" i="126" s="1"/>
  <c r="N185" i="126"/>
  <c r="N186" i="117"/>
  <c r="N186" i="120"/>
  <c r="N188" i="117"/>
  <c r="N188" i="120"/>
  <c r="N184" i="120" s="1"/>
  <c r="N182" i="120" s="1"/>
  <c r="N189" i="117"/>
  <c r="N189" i="118"/>
  <c r="N195" i="117"/>
  <c r="N195" i="118"/>
  <c r="N196" i="117"/>
  <c r="N196" i="120"/>
  <c r="N199" i="120"/>
  <c r="N201" i="117"/>
  <c r="N201" i="118"/>
  <c r="K200" i="97"/>
  <c r="N201" i="126"/>
  <c r="E200" i="97"/>
  <c r="E198" i="97" s="1"/>
  <c r="E280" i="97" s="1"/>
  <c r="N280" i="120" s="1"/>
  <c r="N202" i="120"/>
  <c r="N204" i="117"/>
  <c r="N204" i="120"/>
  <c r="D282" i="97"/>
  <c r="N282" i="119" s="1"/>
  <c r="N207" i="119"/>
  <c r="L282" i="97"/>
  <c r="N207" i="127"/>
  <c r="N216" i="126"/>
  <c r="N223" i="125"/>
  <c r="I76" i="98"/>
  <c r="I259" i="98" s="1"/>
  <c r="O77" i="124"/>
  <c r="O80" i="124"/>
  <c r="O81" i="124"/>
  <c r="I82" i="98"/>
  <c r="I260" i="98" s="1"/>
  <c r="O83" i="124"/>
  <c r="O84" i="124"/>
  <c r="O85" i="124"/>
  <c r="O86" i="124"/>
  <c r="O87" i="124"/>
  <c r="I89" i="98"/>
  <c r="I261" i="98" s="1"/>
  <c r="O261" i="124" s="1"/>
  <c r="O90" i="124"/>
  <c r="O89" i="124" s="1"/>
  <c r="O147" i="120"/>
  <c r="O148" i="117"/>
  <c r="O148" i="119"/>
  <c r="J160" i="98"/>
  <c r="O162" i="125"/>
  <c r="O163" i="117"/>
  <c r="O163" i="119"/>
  <c r="O165" i="117"/>
  <c r="O165" i="119"/>
  <c r="O171" i="117"/>
  <c r="O171" i="119"/>
  <c r="D176" i="98"/>
  <c r="D174" i="98" s="1"/>
  <c r="D277" i="98" s="1"/>
  <c r="O277" i="119" s="1"/>
  <c r="O177" i="119"/>
  <c r="L176" i="98"/>
  <c r="L174" i="98" s="1"/>
  <c r="L277" i="98" s="1"/>
  <c r="O177" i="127"/>
  <c r="J176" i="98"/>
  <c r="J174" i="98" s="1"/>
  <c r="J277" i="98" s="1"/>
  <c r="O277" i="125" s="1"/>
  <c r="O178" i="125"/>
  <c r="O179" i="117"/>
  <c r="O179" i="119"/>
  <c r="D184" i="98"/>
  <c r="D182" i="98" s="1"/>
  <c r="D278" i="98" s="1"/>
  <c r="O185" i="119"/>
  <c r="L184" i="98"/>
  <c r="L182" i="98" s="1"/>
  <c r="L278" i="98" s="1"/>
  <c r="O278" i="127" s="1"/>
  <c r="O185" i="127"/>
  <c r="J184" i="98"/>
  <c r="J182" i="98" s="1"/>
  <c r="J278" i="98" s="1"/>
  <c r="O278" i="125" s="1"/>
  <c r="O186" i="125"/>
  <c r="O187" i="117"/>
  <c r="O187" i="119"/>
  <c r="O184" i="119" s="1"/>
  <c r="O195" i="117"/>
  <c r="O195" i="119"/>
  <c r="O197" i="117"/>
  <c r="O197" i="119"/>
  <c r="O199" i="125"/>
  <c r="O201" i="117"/>
  <c r="O201" i="119"/>
  <c r="J200" i="98"/>
  <c r="J198" i="98" s="1"/>
  <c r="J280" i="98" s="1"/>
  <c r="O280" i="125" s="1"/>
  <c r="O202" i="125"/>
  <c r="O203" i="117"/>
  <c r="O203" i="119"/>
  <c r="O205" i="117"/>
  <c r="O205" i="119"/>
  <c r="E282" i="98"/>
  <c r="O282" i="120" s="1"/>
  <c r="O207" i="120"/>
  <c r="O216" i="117"/>
  <c r="O216" i="119"/>
  <c r="O216" i="127"/>
  <c r="P162" i="117"/>
  <c r="P162" i="118"/>
  <c r="K160" i="99"/>
  <c r="K158" i="99" s="1"/>
  <c r="K275" i="99" s="1"/>
  <c r="P275" i="126" s="1"/>
  <c r="P162" i="126"/>
  <c r="P164" i="117"/>
  <c r="P164" i="118"/>
  <c r="E168" i="99"/>
  <c r="E166" i="99" s="1"/>
  <c r="E276" i="99" s="1"/>
  <c r="P276" i="120" s="1"/>
  <c r="P169" i="120"/>
  <c r="P170" i="117"/>
  <c r="P170" i="118"/>
  <c r="K168" i="99"/>
  <c r="K166" i="99" s="1"/>
  <c r="K276" i="99" s="1"/>
  <c r="P276" i="126" s="1"/>
  <c r="P170" i="126"/>
  <c r="P172" i="117"/>
  <c r="P172" i="118"/>
  <c r="P175" i="117"/>
  <c r="P175" i="118"/>
  <c r="E176" i="99"/>
  <c r="E174" i="99" s="1"/>
  <c r="E277" i="99" s="1"/>
  <c r="P277" i="120" s="1"/>
  <c r="P177" i="120"/>
  <c r="P178" i="117"/>
  <c r="P178" i="118"/>
  <c r="P180" i="117"/>
  <c r="P180" i="118"/>
  <c r="P183" i="126"/>
  <c r="E184" i="99"/>
  <c r="E182" i="99" s="1"/>
  <c r="E278" i="99" s="1"/>
  <c r="P185" i="120"/>
  <c r="K184" i="99"/>
  <c r="K182" i="99" s="1"/>
  <c r="K278" i="99" s="1"/>
  <c r="P278" i="126" s="1"/>
  <c r="P186" i="126"/>
  <c r="P188" i="117"/>
  <c r="P188" i="118"/>
  <c r="P191" i="126"/>
  <c r="E192" i="99"/>
  <c r="E190" i="99" s="1"/>
  <c r="E279" i="99" s="1"/>
  <c r="P279" i="120" s="1"/>
  <c r="P193" i="120"/>
  <c r="K192" i="99"/>
  <c r="K190" i="99" s="1"/>
  <c r="K279" i="99" s="1"/>
  <c r="P194" i="126"/>
  <c r="P196" i="117"/>
  <c r="P196" i="118"/>
  <c r="P201" i="117"/>
  <c r="P201" i="120"/>
  <c r="P202" i="117"/>
  <c r="P202" i="118"/>
  <c r="K200" i="99"/>
  <c r="K198" i="99" s="1"/>
  <c r="K280" i="99" s="1"/>
  <c r="P202" i="126"/>
  <c r="P204" i="117"/>
  <c r="P204" i="118"/>
  <c r="P206" i="117"/>
  <c r="P206" i="118"/>
  <c r="J282" i="99"/>
  <c r="P282" i="125" s="1"/>
  <c r="P207" i="125"/>
  <c r="P223" i="117"/>
  <c r="P223" i="119"/>
  <c r="P223" i="127"/>
  <c r="U159" i="117"/>
  <c r="U159" i="119"/>
  <c r="U164" i="117"/>
  <c r="U164" i="119"/>
  <c r="U167" i="117"/>
  <c r="U167" i="119"/>
  <c r="L168" i="104"/>
  <c r="U170" i="127"/>
  <c r="U172" i="117"/>
  <c r="U172" i="119"/>
  <c r="U180" i="117"/>
  <c r="U180" i="119"/>
  <c r="U183" i="117"/>
  <c r="U183" i="119"/>
  <c r="L184" i="104"/>
  <c r="L182" i="104" s="1"/>
  <c r="L278" i="104" s="1"/>
  <c r="U186" i="127"/>
  <c r="U184" i="127" s="1"/>
  <c r="U188" i="117"/>
  <c r="U188" i="119"/>
  <c r="U191" i="117"/>
  <c r="U191" i="119"/>
  <c r="U199" i="117"/>
  <c r="U199" i="119"/>
  <c r="L200" i="104"/>
  <c r="U202" i="127"/>
  <c r="U204" i="117"/>
  <c r="U204" i="119"/>
  <c r="U200" i="119" s="1"/>
  <c r="C282" i="104"/>
  <c r="U282" i="118" s="1"/>
  <c r="U207" i="118"/>
  <c r="K282" i="104"/>
  <c r="U207" i="126"/>
  <c r="U216" i="125"/>
  <c r="U223" i="117"/>
  <c r="U223" i="120"/>
  <c r="I82" i="109"/>
  <c r="I260" i="109" s="1"/>
  <c r="Z260" i="124" s="1"/>
  <c r="Z83" i="124"/>
  <c r="I89" i="109"/>
  <c r="I261" i="109" s="1"/>
  <c r="Z261" i="124" s="1"/>
  <c r="Z90" i="124"/>
  <c r="D160" i="109"/>
  <c r="D158" i="109" s="1"/>
  <c r="D275" i="109" s="1"/>
  <c r="Z275" i="119" s="1"/>
  <c r="Z161" i="119"/>
  <c r="J160" i="109"/>
  <c r="J158" i="109" s="1"/>
  <c r="J275" i="109" s="1"/>
  <c r="Z275" i="125" s="1"/>
  <c r="Z162" i="125"/>
  <c r="J168" i="109"/>
  <c r="J166" i="109" s="1"/>
  <c r="J276" i="109" s="1"/>
  <c r="Z276" i="125" s="1"/>
  <c r="Z170" i="125"/>
  <c r="L176" i="109"/>
  <c r="L174" i="109" s="1"/>
  <c r="L277" i="109" s="1"/>
  <c r="Z177" i="127"/>
  <c r="L184" i="109"/>
  <c r="L182" i="109" s="1"/>
  <c r="L278" i="109" s="1"/>
  <c r="Z185" i="127"/>
  <c r="E282" i="109"/>
  <c r="Z282" i="120" s="1"/>
  <c r="Z207" i="120"/>
  <c r="AC216" i="117"/>
  <c r="AC216" i="119"/>
  <c r="I89" i="113"/>
  <c r="I261" i="113" s="1"/>
  <c r="AD261" i="124" s="1"/>
  <c r="AD90" i="124"/>
  <c r="D160" i="113"/>
  <c r="D158" i="113" s="1"/>
  <c r="D275" i="113" s="1"/>
  <c r="AD275" i="119" s="1"/>
  <c r="AD161" i="119"/>
  <c r="AD160" i="119" s="1"/>
  <c r="L160" i="113"/>
  <c r="L158" i="113" s="1"/>
  <c r="L275" i="113" s="1"/>
  <c r="AD275" i="127" s="1"/>
  <c r="AD161" i="127"/>
  <c r="J160" i="113"/>
  <c r="J158" i="113" s="1"/>
  <c r="J275" i="113" s="1"/>
  <c r="AD275" i="125" s="1"/>
  <c r="AD162" i="125"/>
  <c r="D168" i="113"/>
  <c r="D166" i="113" s="1"/>
  <c r="AD169" i="119"/>
  <c r="J168" i="113"/>
  <c r="J166" i="113" s="1"/>
  <c r="AD170" i="125"/>
  <c r="J176" i="113"/>
  <c r="J174" i="113" s="1"/>
  <c r="J277" i="113" s="1"/>
  <c r="AD277" i="125" s="1"/>
  <c r="AD178" i="125"/>
  <c r="AD183" i="125"/>
  <c r="J184" i="113"/>
  <c r="J182" i="113" s="1"/>
  <c r="J278" i="113" s="1"/>
  <c r="AD278" i="125" s="1"/>
  <c r="AD186" i="125"/>
  <c r="L192" i="113"/>
  <c r="L190" i="113" s="1"/>
  <c r="L279" i="113" s="1"/>
  <c r="AD193" i="127"/>
  <c r="D200" i="113"/>
  <c r="D198" i="113" s="1"/>
  <c r="D280" i="113" s="1"/>
  <c r="AD280" i="119" s="1"/>
  <c r="AD201" i="119"/>
  <c r="L200" i="113"/>
  <c r="L198" i="113" s="1"/>
  <c r="L280" i="113" s="1"/>
  <c r="AD280" i="127" s="1"/>
  <c r="AD201" i="127"/>
  <c r="J200" i="113"/>
  <c r="J198" i="113" s="1"/>
  <c r="J280" i="113" s="1"/>
  <c r="AD280" i="125" s="1"/>
  <c r="AD202" i="125"/>
  <c r="AE78" i="124"/>
  <c r="AE79" i="124"/>
  <c r="AE87" i="124"/>
  <c r="AE88" i="124"/>
  <c r="I89" i="114"/>
  <c r="I261" i="114" s="1"/>
  <c r="AE90" i="124"/>
  <c r="AE89" i="124" s="1"/>
  <c r="AE147" i="117"/>
  <c r="AE147" i="120"/>
  <c r="AE148" i="117"/>
  <c r="AE148" i="119"/>
  <c r="AE148" i="127"/>
  <c r="AE161" i="117"/>
  <c r="AE161" i="119"/>
  <c r="L160" i="114"/>
  <c r="L158" i="114" s="1"/>
  <c r="AE161" i="127"/>
  <c r="J160" i="114"/>
  <c r="J158" i="114" s="1"/>
  <c r="J275" i="114" s="1"/>
  <c r="AE275" i="125" s="1"/>
  <c r="AE162" i="125"/>
  <c r="AE165" i="117"/>
  <c r="AE165" i="119"/>
  <c r="AE169" i="117"/>
  <c r="AE169" i="119"/>
  <c r="L168" i="114"/>
  <c r="L166" i="114" s="1"/>
  <c r="L276" i="114" s="1"/>
  <c r="AE276" i="127" s="1"/>
  <c r="AE169" i="127"/>
  <c r="AE171" i="117"/>
  <c r="AE171" i="119"/>
  <c r="AE173" i="117"/>
  <c r="AE173" i="119"/>
  <c r="AE177" i="117"/>
  <c r="AE177" i="119"/>
  <c r="L176" i="114"/>
  <c r="L174" i="114" s="1"/>
  <c r="L277" i="114" s="1"/>
  <c r="AE277" i="127" s="1"/>
  <c r="AE177" i="127"/>
  <c r="J176" i="114"/>
  <c r="J174" i="114" s="1"/>
  <c r="J277" i="114" s="1"/>
  <c r="AE277" i="125" s="1"/>
  <c r="AE178" i="125"/>
  <c r="AE181" i="117"/>
  <c r="AE181" i="119"/>
  <c r="D184" i="114"/>
  <c r="D182" i="114" s="1"/>
  <c r="D278" i="114" s="1"/>
  <c r="AE278" i="119" s="1"/>
  <c r="AE185" i="119"/>
  <c r="AE187" i="117"/>
  <c r="AE187" i="119"/>
  <c r="AE189" i="117"/>
  <c r="AE189" i="119"/>
  <c r="D192" i="114"/>
  <c r="AE193" i="119"/>
  <c r="L192" i="114"/>
  <c r="L190" i="114" s="1"/>
  <c r="L279" i="114" s="1"/>
  <c r="AE279" i="127" s="1"/>
  <c r="AE193" i="127"/>
  <c r="AE192" i="127" s="1"/>
  <c r="J192" i="114"/>
  <c r="J190" i="114" s="1"/>
  <c r="J279" i="114" s="1"/>
  <c r="AE194" i="125"/>
  <c r="AE197" i="117"/>
  <c r="AE197" i="119"/>
  <c r="D200" i="114"/>
  <c r="D198" i="114" s="1"/>
  <c r="D280" i="114" s="1"/>
  <c r="AE280" i="119" s="1"/>
  <c r="AE201" i="119"/>
  <c r="AE203" i="117"/>
  <c r="AE203" i="119"/>
  <c r="AE205" i="117"/>
  <c r="AE205" i="119"/>
  <c r="E282" i="114"/>
  <c r="AE282" i="120" s="1"/>
  <c r="AE207" i="120"/>
  <c r="AE216" i="119"/>
  <c r="AE216" i="127"/>
  <c r="AE223" i="126"/>
  <c r="G216" i="117"/>
  <c r="I223" i="117"/>
  <c r="J274" i="87"/>
  <c r="J190" i="94"/>
  <c r="J278" i="94" s="1"/>
  <c r="J158" i="106"/>
  <c r="J275" i="106" s="1"/>
  <c r="W275" i="125" s="1"/>
  <c r="L190" i="112"/>
  <c r="L279" i="112" s="1"/>
  <c r="G163" i="117"/>
  <c r="G165" i="117"/>
  <c r="G171" i="117"/>
  <c r="G173" i="117"/>
  <c r="G179" i="117"/>
  <c r="G181" i="117"/>
  <c r="G187" i="117"/>
  <c r="G189" i="117"/>
  <c r="G195" i="117"/>
  <c r="G197" i="117"/>
  <c r="G203" i="117"/>
  <c r="G205" i="117"/>
  <c r="H171" i="117"/>
  <c r="H205" i="117"/>
  <c r="I162" i="117"/>
  <c r="I172" i="117"/>
  <c r="I178" i="117"/>
  <c r="I186" i="117"/>
  <c r="I188" i="117"/>
  <c r="I194" i="117"/>
  <c r="I202" i="117"/>
  <c r="I204" i="117"/>
  <c r="J166" i="87"/>
  <c r="J275" i="87" s="1"/>
  <c r="C280" i="92"/>
  <c r="E192" i="90"/>
  <c r="E200" i="90"/>
  <c r="E198" i="90" s="1"/>
  <c r="E279" i="90" s="1"/>
  <c r="G280" i="120" s="1"/>
  <c r="J198" i="87"/>
  <c r="J279" i="87" s="1"/>
  <c r="D159" i="117"/>
  <c r="D162" i="117"/>
  <c r="D164" i="117"/>
  <c r="D170" i="117"/>
  <c r="D172" i="117"/>
  <c r="D178" i="117"/>
  <c r="D180" i="117"/>
  <c r="K184" i="87"/>
  <c r="K182" i="87" s="1"/>
  <c r="K277" i="87" s="1"/>
  <c r="D186" i="117"/>
  <c r="D191" i="117"/>
  <c r="D196" i="117"/>
  <c r="K200" i="87"/>
  <c r="K198" i="87" s="1"/>
  <c r="K279" i="87" s="1"/>
  <c r="D202" i="117"/>
  <c r="D160" i="95"/>
  <c r="J160" i="95"/>
  <c r="J158" i="95" s="1"/>
  <c r="J274" i="95" s="1"/>
  <c r="L168" i="95"/>
  <c r="L166" i="95" s="1"/>
  <c r="L176" i="95"/>
  <c r="D184" i="95"/>
  <c r="D182" i="95" s="1"/>
  <c r="D277" i="95" s="1"/>
  <c r="L278" i="119" s="1"/>
  <c r="L184" i="95"/>
  <c r="L182" i="95" s="1"/>
  <c r="L277" i="95" s="1"/>
  <c r="L278" i="127" s="1"/>
  <c r="J184" i="95"/>
  <c r="J182" i="95" s="1"/>
  <c r="J277" i="95" s="1"/>
  <c r="D192" i="95"/>
  <c r="D190" i="95" s="1"/>
  <c r="D278" i="95" s="1"/>
  <c r="L192" i="95"/>
  <c r="J192" i="95"/>
  <c r="J190" i="95" s="1"/>
  <c r="J278" i="95" s="1"/>
  <c r="D149" i="117"/>
  <c r="G148" i="117"/>
  <c r="J148" i="117"/>
  <c r="N148" i="117"/>
  <c r="V148" i="117"/>
  <c r="AD148" i="117"/>
  <c r="I89" i="87"/>
  <c r="I260" i="87" s="1"/>
  <c r="D261" i="124" s="1"/>
  <c r="C295" i="91"/>
  <c r="E297" i="89"/>
  <c r="O147" i="117"/>
  <c r="D148" i="117"/>
  <c r="E149" i="117"/>
  <c r="E148" i="117"/>
  <c r="S147" i="117"/>
  <c r="AA147" i="117"/>
  <c r="AA296" i="117"/>
  <c r="Q148" i="117"/>
  <c r="J174" i="87"/>
  <c r="J276" i="87" s="1"/>
  <c r="E223" i="117"/>
  <c r="J190" i="90"/>
  <c r="J278" i="90" s="1"/>
  <c r="H206" i="117"/>
  <c r="C280" i="91"/>
  <c r="O280" i="91" s="1"/>
  <c r="H281" i="117" s="1"/>
  <c r="J170" i="117"/>
  <c r="E168" i="93"/>
  <c r="E166" i="93" s="1"/>
  <c r="F162" i="117"/>
  <c r="E160" i="89"/>
  <c r="E158" i="89" s="1"/>
  <c r="J190" i="87"/>
  <c r="J278" i="87" s="1"/>
  <c r="F178" i="117"/>
  <c r="E176" i="89"/>
  <c r="E174" i="89" s="1"/>
  <c r="E276" i="89" s="1"/>
  <c r="F194" i="117"/>
  <c r="E192" i="89"/>
  <c r="E190" i="89" s="1"/>
  <c r="E278" i="89" s="1"/>
  <c r="H194" i="117"/>
  <c r="C192" i="91"/>
  <c r="C190" i="91" s="1"/>
  <c r="C278" i="91" s="1"/>
  <c r="H279" i="118" s="1"/>
  <c r="J186" i="117"/>
  <c r="E184" i="93"/>
  <c r="E182" i="93" s="1"/>
  <c r="E277" i="93" s="1"/>
  <c r="D234" i="117"/>
  <c r="C295" i="90"/>
  <c r="I170" i="117"/>
  <c r="D168" i="92"/>
  <c r="D166" i="92" s="1"/>
  <c r="D275" i="92" s="1"/>
  <c r="E200" i="93"/>
  <c r="E198" i="93" s="1"/>
  <c r="E279" i="93" s="1"/>
  <c r="J280" i="120" s="1"/>
  <c r="J202" i="117"/>
  <c r="D165" i="117"/>
  <c r="L193" i="117"/>
  <c r="E192" i="95"/>
  <c r="E190" i="95" s="1"/>
  <c r="E278" i="95" s="1"/>
  <c r="K207" i="117"/>
  <c r="E281" i="94"/>
  <c r="L161" i="117"/>
  <c r="E160" i="95"/>
  <c r="E158" i="95" s="1"/>
  <c r="E274" i="95" s="1"/>
  <c r="L275" i="120" s="1"/>
  <c r="C280" i="95"/>
  <c r="O280" i="95" s="1"/>
  <c r="L281" i="117" s="1"/>
  <c r="L206" i="117"/>
  <c r="K182" i="103"/>
  <c r="K278" i="103" s="1"/>
  <c r="I89" i="106"/>
  <c r="I261" i="106" s="1"/>
  <c r="W261" i="124" s="1"/>
  <c r="W216" i="117"/>
  <c r="X170" i="117"/>
  <c r="C168" i="107"/>
  <c r="C166" i="107" s="1"/>
  <c r="C276" i="107" s="1"/>
  <c r="X276" i="118" s="1"/>
  <c r="C176" i="107"/>
  <c r="C174" i="107" s="1"/>
  <c r="C277" i="107" s="1"/>
  <c r="X277" i="118" s="1"/>
  <c r="AE193" i="117"/>
  <c r="AE201" i="117"/>
  <c r="E200" i="109"/>
  <c r="E198" i="109" s="1"/>
  <c r="E280" i="109" s="1"/>
  <c r="E168" i="105"/>
  <c r="E166" i="105" s="1"/>
  <c r="E276" i="105" s="1"/>
  <c r="V276" i="120" s="1"/>
  <c r="T206" i="117"/>
  <c r="N199" i="117"/>
  <c r="T223" i="117"/>
  <c r="E160" i="105"/>
  <c r="E158" i="105" s="1"/>
  <c r="V162" i="117"/>
  <c r="E168" i="107"/>
  <c r="E166" i="107" s="1"/>
  <c r="E276" i="107" s="1"/>
  <c r="X276" i="120" s="1"/>
  <c r="X169" i="117"/>
  <c r="E176" i="107"/>
  <c r="E174" i="107" s="1"/>
  <c r="E277" i="107" s="1"/>
  <c r="X277" i="120" s="1"/>
  <c r="X177" i="117"/>
  <c r="C184" i="107"/>
  <c r="C182" i="107" s="1"/>
  <c r="C278" i="107" s="1"/>
  <c r="X278" i="118" s="1"/>
  <c r="X186" i="117"/>
  <c r="C192" i="107"/>
  <c r="C190" i="107" s="1"/>
  <c r="C279" i="107" s="1"/>
  <c r="X279" i="118" s="1"/>
  <c r="X194" i="117"/>
  <c r="X202" i="117"/>
  <c r="C200" i="107"/>
  <c r="C198" i="107" s="1"/>
  <c r="C280" i="107" s="1"/>
  <c r="X280" i="118" s="1"/>
  <c r="AA201" i="117"/>
  <c r="V186" i="117"/>
  <c r="V202" i="117"/>
  <c r="K148" i="117"/>
  <c r="L170" i="117"/>
  <c r="C168" i="95"/>
  <c r="C166" i="95" s="1"/>
  <c r="C275" i="95" s="1"/>
  <c r="M178" i="117"/>
  <c r="AJ178" i="117" s="1"/>
  <c r="D176" i="96"/>
  <c r="D174" i="96" s="1"/>
  <c r="D277" i="96" s="1"/>
  <c r="M277" i="119" s="1"/>
  <c r="AJ277" i="119" s="1"/>
  <c r="T199" i="117"/>
  <c r="E176" i="105"/>
  <c r="E174" i="105" s="1"/>
  <c r="E277" i="105" s="1"/>
  <c r="V277" i="120" s="1"/>
  <c r="V178" i="117"/>
  <c r="W147" i="117"/>
  <c r="J198" i="106"/>
  <c r="J280" i="106" s="1"/>
  <c r="C160" i="107"/>
  <c r="C158" i="107" s="1"/>
  <c r="X162" i="117"/>
  <c r="D168" i="114"/>
  <c r="D166" i="114" s="1"/>
  <c r="D276" i="114" s="1"/>
  <c r="AE276" i="119" s="1"/>
  <c r="D160" i="110"/>
  <c r="D158" i="110" s="1"/>
  <c r="D275" i="110" s="1"/>
  <c r="AA275" i="119" s="1"/>
  <c r="E192" i="105"/>
  <c r="E190" i="105"/>
  <c r="E279" i="105" s="1"/>
  <c r="V279" i="120" s="1"/>
  <c r="T185" i="117"/>
  <c r="N167" i="117"/>
  <c r="F147" i="117"/>
  <c r="L160" i="89"/>
  <c r="L158" i="89" s="1"/>
  <c r="L274" i="89" s="1"/>
  <c r="F275" i="127" s="1"/>
  <c r="L168" i="89"/>
  <c r="L166" i="89" s="1"/>
  <c r="L275" i="89" s="1"/>
  <c r="F276" i="127" s="1"/>
  <c r="F171" i="117"/>
  <c r="F173" i="117"/>
  <c r="J176" i="89"/>
  <c r="J174" i="89" s="1"/>
  <c r="J276" i="89" s="1"/>
  <c r="L184" i="89"/>
  <c r="L182" i="89"/>
  <c r="L277" i="89" s="1"/>
  <c r="F278" i="127" s="1"/>
  <c r="F189" i="117"/>
  <c r="J192" i="89"/>
  <c r="J190" i="89" s="1"/>
  <c r="J278" i="89" s="1"/>
  <c r="F201" i="117"/>
  <c r="F205" i="117"/>
  <c r="I89" i="93"/>
  <c r="I260" i="93" s="1"/>
  <c r="J261" i="124" s="1"/>
  <c r="J163" i="117"/>
  <c r="J168" i="93"/>
  <c r="J166" i="93" s="1"/>
  <c r="J275" i="93" s="1"/>
  <c r="J276" i="125" s="1"/>
  <c r="J173" i="117"/>
  <c r="D176" i="93"/>
  <c r="D174" i="93" s="1"/>
  <c r="D276" i="93" s="1"/>
  <c r="J277" i="119" s="1"/>
  <c r="L176" i="93"/>
  <c r="L174" i="93" s="1"/>
  <c r="J176" i="93"/>
  <c r="J174" i="93" s="1"/>
  <c r="J276" i="93" s="1"/>
  <c r="J179" i="117"/>
  <c r="J181" i="117"/>
  <c r="J189" i="117"/>
  <c r="D192" i="93"/>
  <c r="D190" i="93" s="1"/>
  <c r="D278" i="93" s="1"/>
  <c r="J279" i="119" s="1"/>
  <c r="L192" i="93"/>
  <c r="L190" i="93" s="1"/>
  <c r="L278" i="93" s="1"/>
  <c r="J279" i="127" s="1"/>
  <c r="J192" i="93"/>
  <c r="J190" i="93" s="1"/>
  <c r="J278" i="93" s="1"/>
  <c r="J279" i="125" s="1"/>
  <c r="J195" i="117"/>
  <c r="J197" i="117"/>
  <c r="J205" i="117"/>
  <c r="I89" i="88"/>
  <c r="I260" i="88" s="1"/>
  <c r="E147" i="117"/>
  <c r="D160" i="88"/>
  <c r="D158" i="88" s="1"/>
  <c r="D274" i="88" s="1"/>
  <c r="J160" i="88"/>
  <c r="J158" i="88" s="1"/>
  <c r="E163" i="117"/>
  <c r="E165" i="117"/>
  <c r="D168" i="88"/>
  <c r="D166" i="88" s="1"/>
  <c r="D275" i="88"/>
  <c r="J168" i="88"/>
  <c r="J166" i="88" s="1"/>
  <c r="J275" i="88" s="1"/>
  <c r="E171" i="117"/>
  <c r="E173" i="117"/>
  <c r="D176" i="88"/>
  <c r="D174" i="88" s="1"/>
  <c r="J176" i="88"/>
  <c r="J174" i="88" s="1"/>
  <c r="J276" i="88" s="1"/>
  <c r="E179" i="117"/>
  <c r="E181" i="117"/>
  <c r="D184" i="88"/>
  <c r="D182" i="88" s="1"/>
  <c r="D277" i="88" s="1"/>
  <c r="J184" i="88"/>
  <c r="J182" i="88"/>
  <c r="J277" i="88" s="1"/>
  <c r="E187" i="117"/>
  <c r="E189" i="117"/>
  <c r="D192" i="88"/>
  <c r="D190" i="88" s="1"/>
  <c r="D278" i="88"/>
  <c r="J192" i="88"/>
  <c r="J190" i="88"/>
  <c r="J278" i="88" s="1"/>
  <c r="E195" i="117"/>
  <c r="E197" i="117"/>
  <c r="D200" i="88"/>
  <c r="D198" i="88" s="1"/>
  <c r="D279" i="88" s="1"/>
  <c r="L200" i="88"/>
  <c r="L198" i="88" s="1"/>
  <c r="L279" i="88" s="1"/>
  <c r="E280" i="127" s="1"/>
  <c r="J200" i="88"/>
  <c r="J198" i="88" s="1"/>
  <c r="J279" i="88" s="1"/>
  <c r="E203" i="117"/>
  <c r="E205" i="117"/>
  <c r="I147" i="117"/>
  <c r="L160" i="92"/>
  <c r="L158" i="92" s="1"/>
  <c r="L274" i="92" s="1"/>
  <c r="I275" i="127" s="1"/>
  <c r="I169" i="117"/>
  <c r="L168" i="92"/>
  <c r="L166" i="92" s="1"/>
  <c r="L275" i="92" s="1"/>
  <c r="I276" i="127" s="1"/>
  <c r="I171" i="117"/>
  <c r="I173" i="117"/>
  <c r="D176" i="92"/>
  <c r="D174" i="92" s="1"/>
  <c r="D276" i="92" s="1"/>
  <c r="L176" i="92"/>
  <c r="L174" i="92" s="1"/>
  <c r="L276" i="92" s="1"/>
  <c r="I277" i="127" s="1"/>
  <c r="J176" i="92"/>
  <c r="J174" i="92" s="1"/>
  <c r="J276" i="92" s="1"/>
  <c r="I277" i="125" s="1"/>
  <c r="I181" i="117"/>
  <c r="I187" i="117"/>
  <c r="L192" i="92"/>
  <c r="L190" i="92" s="1"/>
  <c r="L278" i="92" s="1"/>
  <c r="I279" i="127" s="1"/>
  <c r="I197" i="117"/>
  <c r="D200" i="92"/>
  <c r="D198" i="92" s="1"/>
  <c r="D279" i="92" s="1"/>
  <c r="I280" i="119" s="1"/>
  <c r="L200" i="92"/>
  <c r="L198" i="92" s="1"/>
  <c r="L279" i="92" s="1"/>
  <c r="I280" i="127" s="1"/>
  <c r="I203" i="117"/>
  <c r="I205" i="117"/>
  <c r="I216" i="117"/>
  <c r="H148" i="117"/>
  <c r="L160" i="91"/>
  <c r="L158" i="91" s="1"/>
  <c r="H163" i="117"/>
  <c r="L168" i="91"/>
  <c r="L166" i="91" s="1"/>
  <c r="L275" i="91" s="1"/>
  <c r="H276" i="127" s="1"/>
  <c r="J168" i="91"/>
  <c r="J166" i="91" s="1"/>
  <c r="J176" i="91"/>
  <c r="J174" i="91" s="1"/>
  <c r="J276" i="91" s="1"/>
  <c r="H179" i="117"/>
  <c r="H181" i="117"/>
  <c r="L184" i="91"/>
  <c r="L182" i="91" s="1"/>
  <c r="L277" i="91" s="1"/>
  <c r="H278" i="127" s="1"/>
  <c r="J184" i="91"/>
  <c r="J182" i="91" s="1"/>
  <c r="J277" i="91" s="1"/>
  <c r="H189" i="117"/>
  <c r="L192" i="91"/>
  <c r="L190" i="91" s="1"/>
  <c r="L278" i="91" s="1"/>
  <c r="H279" i="127" s="1"/>
  <c r="H195" i="117"/>
  <c r="H197" i="117"/>
  <c r="D200" i="91"/>
  <c r="D198" i="91" s="1"/>
  <c r="D279" i="91" s="1"/>
  <c r="L200" i="91"/>
  <c r="L198" i="91" s="1"/>
  <c r="L279" i="91" s="1"/>
  <c r="H280" i="127" s="1"/>
  <c r="J200" i="91"/>
  <c r="J198" i="91" s="1"/>
  <c r="J279" i="91" s="1"/>
  <c r="H280" i="125" s="1"/>
  <c r="H203" i="117"/>
  <c r="L148" i="117"/>
  <c r="L165" i="117"/>
  <c r="L173" i="117"/>
  <c r="L187" i="117"/>
  <c r="L189" i="117"/>
  <c r="L197" i="117"/>
  <c r="L205" i="117"/>
  <c r="L216" i="117"/>
  <c r="I89" i="97"/>
  <c r="I261" i="97"/>
  <c r="N261" i="124" s="1"/>
  <c r="D160" i="97"/>
  <c r="D158" i="97" s="1"/>
  <c r="D275" i="97" s="1"/>
  <c r="N275" i="119" s="1"/>
  <c r="J160" i="97"/>
  <c r="J158" i="97" s="1"/>
  <c r="N163" i="117"/>
  <c r="N165" i="117"/>
  <c r="N169" i="117"/>
  <c r="L168" i="97"/>
  <c r="L166" i="97" s="1"/>
  <c r="L276" i="97" s="1"/>
  <c r="N276" i="127" s="1"/>
  <c r="N181" i="117"/>
  <c r="N187" i="117"/>
  <c r="D192" i="97"/>
  <c r="D190" i="97" s="1"/>
  <c r="D279" i="97" s="1"/>
  <c r="N279" i="119" s="1"/>
  <c r="L192" i="97"/>
  <c r="L190" i="97" s="1"/>
  <c r="L279" i="97" s="1"/>
  <c r="N197" i="117"/>
  <c r="D200" i="97"/>
  <c r="L200" i="97"/>
  <c r="L198" i="97"/>
  <c r="L280" i="97" s="1"/>
  <c r="N280" i="127" s="1"/>
  <c r="J200" i="97"/>
  <c r="J198" i="97"/>
  <c r="J280" i="97" s="1"/>
  <c r="N280" i="125" s="1"/>
  <c r="N205" i="117"/>
  <c r="N207" i="117"/>
  <c r="I261" i="96"/>
  <c r="M261" i="124" s="1"/>
  <c r="AJ261" i="124" s="1"/>
  <c r="M147" i="117"/>
  <c r="AJ147" i="117" s="1"/>
  <c r="M148" i="117"/>
  <c r="AJ148" i="117" s="1"/>
  <c r="D168" i="96"/>
  <c r="D166" i="96" s="1"/>
  <c r="D276" i="96" s="1"/>
  <c r="M276" i="119" s="1"/>
  <c r="AJ276" i="119" s="1"/>
  <c r="L168" i="96"/>
  <c r="L166" i="96" s="1"/>
  <c r="L276" i="96" s="1"/>
  <c r="M276" i="127" s="1"/>
  <c r="AJ276" i="127" s="1"/>
  <c r="J168" i="96"/>
  <c r="J166" i="96" s="1"/>
  <c r="M171" i="117"/>
  <c r="AJ171" i="117" s="1"/>
  <c r="L176" i="96"/>
  <c r="L174" i="96" s="1"/>
  <c r="L277" i="96" s="1"/>
  <c r="J176" i="96"/>
  <c r="J174" i="96" s="1"/>
  <c r="J277" i="96" s="1"/>
  <c r="M277" i="125" s="1"/>
  <c r="AJ277" i="125" s="1"/>
  <c r="M187" i="117"/>
  <c r="AJ187" i="117" s="1"/>
  <c r="M189" i="117"/>
  <c r="AJ189" i="117" s="1"/>
  <c r="M193" i="117"/>
  <c r="AJ193" i="117" s="1"/>
  <c r="M195" i="117"/>
  <c r="AJ195" i="117" s="1"/>
  <c r="M197" i="117"/>
  <c r="AJ197" i="117" s="1"/>
  <c r="J200" i="96"/>
  <c r="J198" i="96" s="1"/>
  <c r="J280" i="96" s="1"/>
  <c r="I89" i="100"/>
  <c r="L160" i="100"/>
  <c r="L158" i="100" s="1"/>
  <c r="Q163" i="117"/>
  <c r="Q165" i="117"/>
  <c r="Q169" i="117"/>
  <c r="L168" i="100"/>
  <c r="L166" i="100" s="1"/>
  <c r="L276" i="100" s="1"/>
  <c r="Q171" i="117"/>
  <c r="Q173" i="117"/>
  <c r="D176" i="100"/>
  <c r="D174" i="100" s="1"/>
  <c r="D277" i="100" s="1"/>
  <c r="Q277" i="119" s="1"/>
  <c r="L176" i="100"/>
  <c r="L174" i="100" s="1"/>
  <c r="L277" i="100" s="1"/>
  <c r="J176" i="100"/>
  <c r="J174" i="100" s="1"/>
  <c r="J277" i="100" s="1"/>
  <c r="Q277" i="125" s="1"/>
  <c r="Q181" i="117"/>
  <c r="Q187" i="117"/>
  <c r="Q189" i="117"/>
  <c r="D192" i="100"/>
  <c r="D190" i="100" s="1"/>
  <c r="D279" i="100" s="1"/>
  <c r="Q279" i="119" s="1"/>
  <c r="Q195" i="117"/>
  <c r="Q197" i="117"/>
  <c r="D200" i="100"/>
  <c r="D198" i="100" s="1"/>
  <c r="D280" i="100" s="1"/>
  <c r="Q280" i="119" s="1"/>
  <c r="Q205" i="117"/>
  <c r="I89" i="99"/>
  <c r="I261" i="99" s="1"/>
  <c r="P261" i="124" s="1"/>
  <c r="P147" i="117"/>
  <c r="P148" i="117"/>
  <c r="L160" i="99"/>
  <c r="L158" i="99" s="1"/>
  <c r="P165" i="117"/>
  <c r="D168" i="99"/>
  <c r="D166" i="99" s="1"/>
  <c r="D276" i="99" s="1"/>
  <c r="L168" i="99"/>
  <c r="P173" i="117"/>
  <c r="P177" i="117"/>
  <c r="L176" i="99"/>
  <c r="L174" i="99" s="1"/>
  <c r="L277" i="99" s="1"/>
  <c r="P277" i="127" s="1"/>
  <c r="P181" i="117"/>
  <c r="P185" i="117"/>
  <c r="J184" i="99"/>
  <c r="J182" i="99" s="1"/>
  <c r="J278" i="99" s="1"/>
  <c r="P189" i="117"/>
  <c r="D192" i="99"/>
  <c r="D190" i="99" s="1"/>
  <c r="L192" i="99"/>
  <c r="L190" i="99" s="1"/>
  <c r="P197" i="117"/>
  <c r="P203" i="117"/>
  <c r="T148" i="117"/>
  <c r="D160" i="103"/>
  <c r="D158" i="103" s="1"/>
  <c r="D275" i="103" s="1"/>
  <c r="T275" i="119" s="1"/>
  <c r="L160" i="103"/>
  <c r="L158" i="103" s="1"/>
  <c r="L275" i="103" s="1"/>
  <c r="T275" i="127" s="1"/>
  <c r="J160" i="103"/>
  <c r="J158" i="103" s="1"/>
  <c r="J275" i="103" s="1"/>
  <c r="T163" i="117"/>
  <c r="T169" i="117"/>
  <c r="T171" i="117"/>
  <c r="V147" i="117"/>
  <c r="V161" i="117"/>
  <c r="V173" i="117"/>
  <c r="V181" i="117"/>
  <c r="V187" i="117"/>
  <c r="V189" i="117"/>
  <c r="J190" i="105"/>
  <c r="J279" i="105" s="1"/>
  <c r="V195" i="117"/>
  <c r="V205" i="117"/>
  <c r="I89" i="104"/>
  <c r="I261" i="104" s="1"/>
  <c r="U261" i="124" s="1"/>
  <c r="U147" i="117"/>
  <c r="D160" i="104"/>
  <c r="D158" i="104" s="1"/>
  <c r="D275" i="104" s="1"/>
  <c r="U275" i="119" s="1"/>
  <c r="L160" i="104"/>
  <c r="L158" i="104" s="1"/>
  <c r="L275" i="104" s="1"/>
  <c r="U275" i="127" s="1"/>
  <c r="U165" i="117"/>
  <c r="U173" i="117"/>
  <c r="D176" i="104"/>
  <c r="D174" i="104" s="1"/>
  <c r="D277" i="104" s="1"/>
  <c r="U277" i="119" s="1"/>
  <c r="L176" i="104"/>
  <c r="L174" i="104" s="1"/>
  <c r="L277" i="104" s="1"/>
  <c r="U277" i="127" s="1"/>
  <c r="U181" i="117"/>
  <c r="U189" i="117"/>
  <c r="D192" i="104"/>
  <c r="D190" i="104" s="1"/>
  <c r="D279" i="104" s="1"/>
  <c r="L192" i="104"/>
  <c r="L190" i="104" s="1"/>
  <c r="U197" i="117"/>
  <c r="D200" i="104"/>
  <c r="D198" i="104" s="1"/>
  <c r="D280" i="104" s="1"/>
  <c r="U280" i="119" s="1"/>
  <c r="J200" i="104"/>
  <c r="J198" i="104" s="1"/>
  <c r="J280" i="104" s="1"/>
  <c r="U280" i="125" s="1"/>
  <c r="U205" i="117"/>
  <c r="U207" i="117"/>
  <c r="D176" i="103"/>
  <c r="D174" i="103" s="1"/>
  <c r="D277" i="103" s="1"/>
  <c r="T277" i="119" s="1"/>
  <c r="L176" i="103"/>
  <c r="L174" i="103" s="1"/>
  <c r="L277" i="103" s="1"/>
  <c r="T277" i="127" s="1"/>
  <c r="J176" i="103"/>
  <c r="J174" i="103" s="1"/>
  <c r="J277" i="103" s="1"/>
  <c r="T277" i="125" s="1"/>
  <c r="T181" i="117"/>
  <c r="J184" i="103"/>
  <c r="J182" i="103" s="1"/>
  <c r="J278" i="103" s="1"/>
  <c r="T278" i="125" s="1"/>
  <c r="T187" i="117"/>
  <c r="D192" i="103"/>
  <c r="D190" i="103" s="1"/>
  <c r="D279" i="103" s="1"/>
  <c r="T279" i="119" s="1"/>
  <c r="L192" i="103"/>
  <c r="L190" i="103" s="1"/>
  <c r="L279" i="103" s="1"/>
  <c r="J192" i="103"/>
  <c r="J190" i="103" s="1"/>
  <c r="J279" i="103" s="1"/>
  <c r="T279" i="125" s="1"/>
  <c r="T195" i="117"/>
  <c r="T201" i="117"/>
  <c r="L200" i="103"/>
  <c r="L198" i="103" s="1"/>
  <c r="J200" i="103"/>
  <c r="J198" i="103" s="1"/>
  <c r="J280" i="103" s="1"/>
  <c r="T205" i="117"/>
  <c r="T207" i="117"/>
  <c r="T216" i="117"/>
  <c r="I89" i="107"/>
  <c r="I261" i="107" s="1"/>
  <c r="X261" i="124" s="1"/>
  <c r="X147" i="117"/>
  <c r="X148" i="117"/>
  <c r="X161" i="117"/>
  <c r="L160" i="107"/>
  <c r="L158" i="107" s="1"/>
  <c r="L275" i="107" s="1"/>
  <c r="X275" i="127" s="1"/>
  <c r="J160" i="107"/>
  <c r="J158" i="107" s="1"/>
  <c r="J275" i="107" s="1"/>
  <c r="X275" i="125" s="1"/>
  <c r="X165" i="117"/>
  <c r="Z147" i="117"/>
  <c r="Z165" i="117"/>
  <c r="Z171" i="117"/>
  <c r="Z173" i="117"/>
  <c r="Z179" i="117"/>
  <c r="Z181" i="117"/>
  <c r="Z187" i="117"/>
  <c r="Z189" i="117"/>
  <c r="Z195" i="117"/>
  <c r="Z197" i="117"/>
  <c r="Z203" i="117"/>
  <c r="Z205" i="117"/>
  <c r="I89" i="108"/>
  <c r="I261" i="108" s="1"/>
  <c r="L160" i="108"/>
  <c r="L158" i="108" s="1"/>
  <c r="J160" i="108"/>
  <c r="J158" i="108" s="1"/>
  <c r="J275" i="108" s="1"/>
  <c r="Y275" i="125" s="1"/>
  <c r="Y163" i="117"/>
  <c r="D168" i="108"/>
  <c r="D166" i="108" s="1"/>
  <c r="D276" i="108" s="1"/>
  <c r="Y276" i="119" s="1"/>
  <c r="L168" i="108"/>
  <c r="L166" i="108" s="1"/>
  <c r="L276" i="108" s="1"/>
  <c r="Y276" i="127" s="1"/>
  <c r="J168" i="108"/>
  <c r="J166" i="108" s="1"/>
  <c r="J276" i="108" s="1"/>
  <c r="Y276" i="125" s="1"/>
  <c r="Y171" i="117"/>
  <c r="Y173" i="117"/>
  <c r="D176" i="108"/>
  <c r="D174" i="108" s="1"/>
  <c r="D277" i="108" s="1"/>
  <c r="Y277" i="119" s="1"/>
  <c r="L176" i="108"/>
  <c r="L174" i="108" s="1"/>
  <c r="L277" i="108" s="1"/>
  <c r="Y277" i="127" s="1"/>
  <c r="J176" i="108"/>
  <c r="J174" i="108" s="1"/>
  <c r="J277" i="108" s="1"/>
  <c r="Y277" i="125" s="1"/>
  <c r="Y181" i="117"/>
  <c r="D184" i="108"/>
  <c r="D182" i="108" s="1"/>
  <c r="D278" i="108" s="1"/>
  <c r="Y278" i="119" s="1"/>
  <c r="L184" i="108"/>
  <c r="L182" i="108" s="1"/>
  <c r="L278" i="108" s="1"/>
  <c r="J184" i="108"/>
  <c r="J182" i="108" s="1"/>
  <c r="J278" i="108" s="1"/>
  <c r="Y189" i="117"/>
  <c r="D192" i="108"/>
  <c r="D190" i="108" s="1"/>
  <c r="D279" i="108" s="1"/>
  <c r="L192" i="108"/>
  <c r="L190" i="108" s="1"/>
  <c r="L279" i="108" s="1"/>
  <c r="Y279" i="127" s="1"/>
  <c r="J192" i="108"/>
  <c r="J190" i="108" s="1"/>
  <c r="J279" i="108" s="1"/>
  <c r="Y279" i="125" s="1"/>
  <c r="Y197" i="117"/>
  <c r="D200" i="108"/>
  <c r="D198" i="108" s="1"/>
  <c r="D280" i="108" s="1"/>
  <c r="Y280" i="119" s="1"/>
  <c r="Y203" i="117"/>
  <c r="Y205" i="117"/>
  <c r="L168" i="107"/>
  <c r="L166" i="107" s="1"/>
  <c r="X171" i="117"/>
  <c r="L176" i="107"/>
  <c r="L174" i="107" s="1"/>
  <c r="L277" i="107" s="1"/>
  <c r="X277" i="127" s="1"/>
  <c r="X179" i="117"/>
  <c r="X181" i="117"/>
  <c r="X185" i="117"/>
  <c r="L184" i="107"/>
  <c r="L182" i="107" s="1"/>
  <c r="L278" i="107" s="1"/>
  <c r="X278" i="127" s="1"/>
  <c r="J184" i="107"/>
  <c r="J182" i="107" s="1"/>
  <c r="J278" i="107" s="1"/>
  <c r="X278" i="125" s="1"/>
  <c r="X193" i="117"/>
  <c r="L192" i="107"/>
  <c r="L190" i="107" s="1"/>
  <c r="L279" i="107" s="1"/>
  <c r="X279" i="127" s="1"/>
  <c r="J192" i="107"/>
  <c r="J190" i="107" s="1"/>
  <c r="J279" i="107" s="1"/>
  <c r="X279" i="125" s="1"/>
  <c r="X195" i="117"/>
  <c r="X201" i="117"/>
  <c r="J200" i="107"/>
  <c r="J198" i="107" s="1"/>
  <c r="J280" i="107" s="1"/>
  <c r="X203" i="117"/>
  <c r="X207" i="117"/>
  <c r="AD165" i="117"/>
  <c r="AD171" i="117"/>
  <c r="AD173" i="117"/>
  <c r="AD177" i="117"/>
  <c r="AD187" i="117"/>
  <c r="AD195" i="117"/>
  <c r="AD197" i="117"/>
  <c r="AD207" i="117"/>
  <c r="I89" i="112"/>
  <c r="I261" i="112" s="1"/>
  <c r="AC147" i="117"/>
  <c r="AC161" i="117"/>
  <c r="L160" i="112"/>
  <c r="L158" i="112" s="1"/>
  <c r="D168" i="112"/>
  <c r="D166" i="112" s="1"/>
  <c r="D276" i="112" s="1"/>
  <c r="AC276" i="119" s="1"/>
  <c r="L168" i="112"/>
  <c r="L166" i="112" s="1"/>
  <c r="L276" i="112" s="1"/>
  <c r="AC276" i="127" s="1"/>
  <c r="J168" i="112"/>
  <c r="J166" i="112" s="1"/>
  <c r="J276" i="112" s="1"/>
  <c r="AC276" i="125" s="1"/>
  <c r="D176" i="112"/>
  <c r="D174" i="112" s="1"/>
  <c r="J176" i="112"/>
  <c r="J174" i="112" s="1"/>
  <c r="J277" i="112" s="1"/>
  <c r="AC277" i="125" s="1"/>
  <c r="AC181" i="117"/>
  <c r="AC185" i="117"/>
  <c r="L184" i="112"/>
  <c r="L182" i="112" s="1"/>
  <c r="L278" i="112" s="1"/>
  <c r="AC278" i="127" s="1"/>
  <c r="AC189" i="117"/>
  <c r="D192" i="112"/>
  <c r="D190" i="112" s="1"/>
  <c r="D279" i="112" s="1"/>
  <c r="AC279" i="119" s="1"/>
  <c r="AC195" i="117"/>
  <c r="AC197" i="117"/>
  <c r="AC201" i="117"/>
  <c r="L200" i="112"/>
  <c r="L198" i="112" s="1"/>
  <c r="L280" i="112" s="1"/>
  <c r="AC280" i="127" s="1"/>
  <c r="AC205" i="117"/>
  <c r="AC207" i="117"/>
  <c r="I89" i="111"/>
  <c r="I261" i="111" s="1"/>
  <c r="AB261" i="124" s="1"/>
  <c r="AB148" i="117"/>
  <c r="AB163" i="117"/>
  <c r="L168" i="111"/>
  <c r="L166" i="111" s="1"/>
  <c r="AB171" i="117"/>
  <c r="AB173" i="117"/>
  <c r="AB177" i="117"/>
  <c r="AB179" i="117"/>
  <c r="AB187" i="117"/>
  <c r="AB195" i="117"/>
  <c r="D200" i="111"/>
  <c r="D198" i="111" s="1"/>
  <c r="L200" i="111"/>
  <c r="L198" i="111" s="1"/>
  <c r="L280" i="111" s="1"/>
  <c r="AB280" i="127" s="1"/>
  <c r="J200" i="111"/>
  <c r="J198" i="111" s="1"/>
  <c r="J280" i="111" s="1"/>
  <c r="AB207" i="117"/>
  <c r="AB216" i="117"/>
  <c r="D160" i="114"/>
  <c r="D158" i="114" s="1"/>
  <c r="D275" i="114" s="1"/>
  <c r="AE275" i="119" s="1"/>
  <c r="AE185" i="117"/>
  <c r="AE207" i="117"/>
  <c r="C296" i="114"/>
  <c r="AE216" i="117"/>
  <c r="AD147" i="117"/>
  <c r="AD201" i="117"/>
  <c r="E282" i="113"/>
  <c r="AD282" i="120" s="1"/>
  <c r="AD169" i="117"/>
  <c r="D160" i="112"/>
  <c r="D158" i="112" s="1"/>
  <c r="D275" i="112" s="1"/>
  <c r="AC275" i="119" s="1"/>
  <c r="AC169" i="117"/>
  <c r="D200" i="112"/>
  <c r="D198" i="112" s="1"/>
  <c r="D280" i="112" s="1"/>
  <c r="AC280" i="119" s="1"/>
  <c r="AB147" i="117"/>
  <c r="AA177" i="117"/>
  <c r="D192" i="110"/>
  <c r="D190" i="110" s="1"/>
  <c r="D279" i="110" s="1"/>
  <c r="D168" i="110"/>
  <c r="D166" i="110" s="1"/>
  <c r="D184" i="110"/>
  <c r="D182" i="110" s="1"/>
  <c r="D278" i="110" s="1"/>
  <c r="AA278" i="119" s="1"/>
  <c r="AA216" i="117"/>
  <c r="Z207" i="117"/>
  <c r="Z216" i="117"/>
  <c r="Y169" i="117"/>
  <c r="I76" i="108"/>
  <c r="I259" i="108" s="1"/>
  <c r="Y259" i="124" s="1"/>
  <c r="Y177" i="117"/>
  <c r="Y193" i="117"/>
  <c r="Y201" i="117"/>
  <c r="E282" i="107"/>
  <c r="X282" i="120" s="1"/>
  <c r="C296" i="107"/>
  <c r="X216" i="117"/>
  <c r="I76" i="106"/>
  <c r="I259" i="106" s="1"/>
  <c r="W259" i="124" s="1"/>
  <c r="D200" i="106"/>
  <c r="D198" i="106" s="1"/>
  <c r="D280" i="106" s="1"/>
  <c r="W280" i="119" s="1"/>
  <c r="W161" i="117"/>
  <c r="D168" i="105"/>
  <c r="D166" i="105" s="1"/>
  <c r="D276" i="105" s="1"/>
  <c r="V185" i="117"/>
  <c r="V207" i="117"/>
  <c r="D168" i="104"/>
  <c r="D166" i="104" s="1"/>
  <c r="D276" i="104" s="1"/>
  <c r="D184" i="104"/>
  <c r="D182" i="104" s="1"/>
  <c r="D278" i="104" s="1"/>
  <c r="U201" i="117"/>
  <c r="D168" i="102"/>
  <c r="D166" i="102" s="1"/>
  <c r="D276" i="102" s="1"/>
  <c r="S169" i="117"/>
  <c r="S177" i="117"/>
  <c r="D176" i="102"/>
  <c r="D174" i="102" s="1"/>
  <c r="D277" i="102" s="1"/>
  <c r="S277" i="119" s="1"/>
  <c r="S185" i="117"/>
  <c r="D184" i="102"/>
  <c r="D182" i="102" s="1"/>
  <c r="D278" i="102" s="1"/>
  <c r="S278" i="119" s="1"/>
  <c r="D192" i="102"/>
  <c r="D190" i="102" s="1"/>
  <c r="D279" i="102" s="1"/>
  <c r="S279" i="119" s="1"/>
  <c r="S193" i="117"/>
  <c r="S201" i="117"/>
  <c r="D200" i="102"/>
  <c r="D198" i="102" s="1"/>
  <c r="D280" i="102" s="1"/>
  <c r="S216" i="117"/>
  <c r="I89" i="102"/>
  <c r="S161" i="117"/>
  <c r="D168" i="100"/>
  <c r="D166" i="100" s="1"/>
  <c r="D276" i="100" s="1"/>
  <c r="Q276" i="119" s="1"/>
  <c r="Q177" i="117"/>
  <c r="Q216" i="117"/>
  <c r="D184" i="99"/>
  <c r="D182" i="99" s="1"/>
  <c r="D278" i="99" s="1"/>
  <c r="P216" i="117"/>
  <c r="P234" i="117"/>
  <c r="D168" i="97"/>
  <c r="D166" i="97" s="1"/>
  <c r="D276" i="97" s="1"/>
  <c r="N216" i="117"/>
  <c r="M216" i="117"/>
  <c r="AJ216" i="117" s="1"/>
  <c r="M234" i="117"/>
  <c r="AJ234" i="117" s="1"/>
  <c r="J147" i="117"/>
  <c r="I148" i="117"/>
  <c r="D200" i="89"/>
  <c r="D198" i="89" s="1"/>
  <c r="D279" i="89" s="1"/>
  <c r="E201" i="117"/>
  <c r="E200" i="117" s="1"/>
  <c r="E198" i="117" s="1"/>
  <c r="I76" i="88"/>
  <c r="I258" i="88" s="1"/>
  <c r="E161" i="117"/>
  <c r="E169" i="117"/>
  <c r="E177" i="117"/>
  <c r="E185" i="117"/>
  <c r="E193" i="117"/>
  <c r="I255" i="88"/>
  <c r="I259" i="112"/>
  <c r="AC259" i="124" s="1"/>
  <c r="C274" i="88"/>
  <c r="AE162" i="117"/>
  <c r="C160" i="114"/>
  <c r="C158" i="114" s="1"/>
  <c r="D190" i="114"/>
  <c r="D279" i="114" s="1"/>
  <c r="AE279" i="119" s="1"/>
  <c r="AD216" i="117"/>
  <c r="AC164" i="117"/>
  <c r="AC178" i="117"/>
  <c r="C176" i="112"/>
  <c r="C174" i="112" s="1"/>
  <c r="C277" i="112" s="1"/>
  <c r="AC277" i="118" s="1"/>
  <c r="AC196" i="117"/>
  <c r="AB178" i="117"/>
  <c r="AA170" i="117"/>
  <c r="C168" i="110"/>
  <c r="C166" i="110" s="1"/>
  <c r="AA188" i="117"/>
  <c r="AA202" i="117"/>
  <c r="C200" i="110"/>
  <c r="C198" i="110" s="1"/>
  <c r="C280" i="110" s="1"/>
  <c r="O280" i="110" s="1"/>
  <c r="AA280" i="117" s="1"/>
  <c r="AA207" i="117"/>
  <c r="Z159" i="117"/>
  <c r="E186" i="117"/>
  <c r="C281" i="88"/>
  <c r="AE167" i="117"/>
  <c r="C176" i="114"/>
  <c r="C174" i="114" s="1"/>
  <c r="C277" i="114" s="1"/>
  <c r="AE277" i="118" s="1"/>
  <c r="K176" i="114"/>
  <c r="K174" i="114" s="1"/>
  <c r="K277" i="114" s="1"/>
  <c r="AE277" i="126" s="1"/>
  <c r="AE183" i="117"/>
  <c r="C192" i="114"/>
  <c r="C190" i="114" s="1"/>
  <c r="C279" i="114" s="1"/>
  <c r="AE279" i="118" s="1"/>
  <c r="K192" i="114"/>
  <c r="K190" i="114" s="1"/>
  <c r="K279" i="114" s="1"/>
  <c r="AE279" i="126" s="1"/>
  <c r="AE237" i="117"/>
  <c r="AD178" i="117"/>
  <c r="I82" i="112"/>
  <c r="I260" i="112" s="1"/>
  <c r="AC167" i="117"/>
  <c r="E184" i="112"/>
  <c r="E182" i="112" s="1"/>
  <c r="E278" i="112" s="1"/>
  <c r="AC278" i="120" s="1"/>
  <c r="AC186" i="117"/>
  <c r="C184" i="112"/>
  <c r="C182" i="112" s="1"/>
  <c r="C278" i="112" s="1"/>
  <c r="AC199" i="117"/>
  <c r="AC203" i="117"/>
  <c r="C281" i="112"/>
  <c r="AC281" i="118" s="1"/>
  <c r="J158" i="111"/>
  <c r="J275" i="111" s="1"/>
  <c r="C168" i="111"/>
  <c r="C166" i="111" s="1"/>
  <c r="D176" i="111"/>
  <c r="D174" i="111" s="1"/>
  <c r="D277" i="111" s="1"/>
  <c r="AB277" i="119" s="1"/>
  <c r="L176" i="111"/>
  <c r="L174" i="111" s="1"/>
  <c r="L277" i="111" s="1"/>
  <c r="AB277" i="127" s="1"/>
  <c r="AB181" i="117"/>
  <c r="AB185" i="117"/>
  <c r="AB186" i="117"/>
  <c r="C200" i="111"/>
  <c r="C198" i="111" s="1"/>
  <c r="C280" i="111" s="1"/>
  <c r="AB280" i="118" s="1"/>
  <c r="E200" i="111"/>
  <c r="E198" i="111" s="1"/>
  <c r="AA159" i="117"/>
  <c r="K160" i="110"/>
  <c r="K158" i="110" s="1"/>
  <c r="K275" i="110" s="1"/>
  <c r="AA275" i="126" s="1"/>
  <c r="E176" i="110"/>
  <c r="E174" i="110" s="1"/>
  <c r="E277" i="110" s="1"/>
  <c r="AA277" i="120" s="1"/>
  <c r="AA178" i="117"/>
  <c r="C176" i="110"/>
  <c r="C174" i="110" s="1"/>
  <c r="C277" i="110" s="1"/>
  <c r="AA191" i="117"/>
  <c r="AA195" i="117"/>
  <c r="J200" i="110"/>
  <c r="J198" i="110" s="1"/>
  <c r="J280" i="110" s="1"/>
  <c r="AA280" i="125" s="1"/>
  <c r="Z163" i="117"/>
  <c r="C160" i="109"/>
  <c r="C158" i="109" s="1"/>
  <c r="C275" i="109" s="1"/>
  <c r="Z196" i="117"/>
  <c r="C192" i="109"/>
  <c r="C190" i="109" s="1"/>
  <c r="C279" i="109" s="1"/>
  <c r="Z279" i="118" s="1"/>
  <c r="E160" i="114"/>
  <c r="E158" i="114" s="1"/>
  <c r="AE163" i="117"/>
  <c r="J168" i="114"/>
  <c r="J166" i="114" s="1"/>
  <c r="C168" i="114"/>
  <c r="C166" i="114" s="1"/>
  <c r="C276" i="114" s="1"/>
  <c r="K168" i="114"/>
  <c r="K166" i="114" s="1"/>
  <c r="E176" i="114"/>
  <c r="E174" i="114" s="1"/>
  <c r="E277" i="114" s="1"/>
  <c r="AE277" i="120" s="1"/>
  <c r="L182" i="114"/>
  <c r="L278" i="114" s="1"/>
  <c r="AE278" i="127" s="1"/>
  <c r="J184" i="114"/>
  <c r="J182" i="114" s="1"/>
  <c r="J278" i="114" s="1"/>
  <c r="AE278" i="125" s="1"/>
  <c r="C184" i="114"/>
  <c r="C182" i="114" s="1"/>
  <c r="C278" i="114" s="1"/>
  <c r="AE278" i="118" s="1"/>
  <c r="E192" i="114"/>
  <c r="E190" i="114"/>
  <c r="E279" i="114" s="1"/>
  <c r="AE279" i="120" s="1"/>
  <c r="AE195" i="117"/>
  <c r="L198" i="114"/>
  <c r="L280" i="114" s="1"/>
  <c r="J200" i="114"/>
  <c r="J198" i="114" s="1"/>
  <c r="J280" i="114" s="1"/>
  <c r="AE280" i="125" s="1"/>
  <c r="I76" i="113"/>
  <c r="I259" i="113" s="1"/>
  <c r="C168" i="113"/>
  <c r="C166" i="113" s="1"/>
  <c r="C276" i="113" s="1"/>
  <c r="AD276" i="118" s="1"/>
  <c r="D176" i="113"/>
  <c r="D174" i="113" s="1"/>
  <c r="D277" i="113" s="1"/>
  <c r="AD277" i="119" s="1"/>
  <c r="L176" i="113"/>
  <c r="L174" i="113" s="1"/>
  <c r="AD185" i="117"/>
  <c r="AD186" i="117"/>
  <c r="C200" i="113"/>
  <c r="C198" i="113" s="1"/>
  <c r="C280" i="113" s="1"/>
  <c r="C160" i="112"/>
  <c r="C158" i="112" s="1"/>
  <c r="AC175" i="117"/>
  <c r="AC179" i="117"/>
  <c r="J184" i="112"/>
  <c r="J182" i="112" s="1"/>
  <c r="C192" i="112"/>
  <c r="C190" i="112" s="1"/>
  <c r="C279" i="112" s="1"/>
  <c r="E282" i="112"/>
  <c r="AC282" i="120" s="1"/>
  <c r="AB161" i="117"/>
  <c r="AB162" i="117"/>
  <c r="C176" i="111"/>
  <c r="C174" i="111" s="1"/>
  <c r="C277" i="111" s="1"/>
  <c r="D184" i="111"/>
  <c r="D182" i="111" s="1"/>
  <c r="D278" i="111" s="1"/>
  <c r="L184" i="111"/>
  <c r="L182" i="111" s="1"/>
  <c r="L278" i="111" s="1"/>
  <c r="AB278" i="127" s="1"/>
  <c r="AB189" i="117"/>
  <c r="AB193" i="117"/>
  <c r="AB194" i="117"/>
  <c r="C282" i="111"/>
  <c r="I82" i="110"/>
  <c r="I260" i="110" s="1"/>
  <c r="AA260" i="124" s="1"/>
  <c r="AA167" i="117"/>
  <c r="AA171" i="117"/>
  <c r="J176" i="110"/>
  <c r="J174" i="110" s="1"/>
  <c r="J277" i="110" s="1"/>
  <c r="AA277" i="125" s="1"/>
  <c r="C184" i="110"/>
  <c r="C182" i="110" s="1"/>
  <c r="C278" i="110" s="1"/>
  <c r="AA199" i="117"/>
  <c r="AA203" i="117"/>
  <c r="I256" i="109"/>
  <c r="Z256" i="124" s="1"/>
  <c r="Z161" i="117"/>
  <c r="I82" i="114"/>
  <c r="I260" i="114" s="1"/>
  <c r="AE159" i="117"/>
  <c r="AE175" i="117"/>
  <c r="K184" i="114"/>
  <c r="K182" i="114" s="1"/>
  <c r="K278" i="114" s="1"/>
  <c r="AE278" i="126" s="1"/>
  <c r="AE191" i="117"/>
  <c r="C200" i="114"/>
  <c r="C198" i="114" s="1"/>
  <c r="C280" i="114" s="1"/>
  <c r="K200" i="114"/>
  <c r="K198" i="114" s="1"/>
  <c r="K280" i="114" s="1"/>
  <c r="AE280" i="126" s="1"/>
  <c r="C281" i="114"/>
  <c r="O281" i="114" s="1"/>
  <c r="AE281" i="117" s="1"/>
  <c r="AD161" i="117"/>
  <c r="AD162" i="117"/>
  <c r="C176" i="113"/>
  <c r="C174" i="113" s="1"/>
  <c r="D184" i="113"/>
  <c r="D182" i="113" s="1"/>
  <c r="D278" i="113" s="1"/>
  <c r="AD278" i="119" s="1"/>
  <c r="L184" i="113"/>
  <c r="L182" i="113" s="1"/>
  <c r="L278" i="113" s="1"/>
  <c r="AD278" i="127" s="1"/>
  <c r="AD189" i="117"/>
  <c r="AD193" i="117"/>
  <c r="AD194" i="117"/>
  <c r="J160" i="112"/>
  <c r="J158" i="112" s="1"/>
  <c r="J275" i="112" s="1"/>
  <c r="AC275" i="125" s="1"/>
  <c r="C168" i="112"/>
  <c r="C166" i="112" s="1"/>
  <c r="C276" i="112" s="1"/>
  <c r="AC183" i="117"/>
  <c r="AC187" i="117"/>
  <c r="J192" i="112"/>
  <c r="J190" i="112" s="1"/>
  <c r="J279" i="112" s="1"/>
  <c r="AC279" i="125" s="1"/>
  <c r="C200" i="112"/>
  <c r="C198" i="112" s="1"/>
  <c r="C280" i="112" s="1"/>
  <c r="I76" i="111"/>
  <c r="I259" i="111" s="1"/>
  <c r="D160" i="111"/>
  <c r="D158" i="111" s="1"/>
  <c r="D275" i="111" s="1"/>
  <c r="AB275" i="119" s="1"/>
  <c r="L160" i="111"/>
  <c r="L158" i="111" s="1"/>
  <c r="L275" i="111" s="1"/>
  <c r="AB275" i="127" s="1"/>
  <c r="AB165" i="117"/>
  <c r="AB169" i="117"/>
  <c r="AB170" i="117"/>
  <c r="C184" i="111"/>
  <c r="C182" i="111" s="1"/>
  <c r="C278" i="111" s="1"/>
  <c r="D192" i="111"/>
  <c r="D190" i="111" s="1"/>
  <c r="D279" i="111" s="1"/>
  <c r="AB279" i="119" s="1"/>
  <c r="L192" i="111"/>
  <c r="L190" i="111" s="1"/>
  <c r="L279" i="111" s="1"/>
  <c r="AB279" i="127" s="1"/>
  <c r="AB197" i="117"/>
  <c r="AA162" i="117"/>
  <c r="C160" i="110"/>
  <c r="C158" i="110" s="1"/>
  <c r="C275" i="110" s="1"/>
  <c r="AA275" i="118" s="1"/>
  <c r="AA175" i="117"/>
  <c r="AA179" i="117"/>
  <c r="J184" i="110"/>
  <c r="J182" i="110" s="1"/>
  <c r="J278" i="110" s="1"/>
  <c r="AA278" i="125" s="1"/>
  <c r="C192" i="110"/>
  <c r="C190" i="110" s="1"/>
  <c r="C279" i="110" s="1"/>
  <c r="D176" i="109"/>
  <c r="D174" i="109" s="1"/>
  <c r="I256" i="107"/>
  <c r="X256" i="124" s="1"/>
  <c r="C296" i="88"/>
  <c r="C298" i="88"/>
  <c r="O298" i="88" s="1"/>
  <c r="E298" i="114"/>
  <c r="C297" i="113"/>
  <c r="C299" i="111"/>
  <c r="E298" i="110"/>
  <c r="E176" i="109"/>
  <c r="E174" i="109" s="1"/>
  <c r="Z185" i="117"/>
  <c r="D184" i="109"/>
  <c r="D182" i="109" s="1"/>
  <c r="D278" i="109" s="1"/>
  <c r="Z278" i="119" s="1"/>
  <c r="J184" i="109"/>
  <c r="J182" i="109" s="1"/>
  <c r="J278" i="109" s="1"/>
  <c r="Z278" i="125" s="1"/>
  <c r="J198" i="109"/>
  <c r="J280" i="109"/>
  <c r="Z280" i="125" s="1"/>
  <c r="Z164" i="117"/>
  <c r="Z167" i="117"/>
  <c r="C184" i="109"/>
  <c r="C182" i="109" s="1"/>
  <c r="C278" i="109" s="1"/>
  <c r="Z278" i="118" s="1"/>
  <c r="E184" i="109"/>
  <c r="E182" i="109" s="1"/>
  <c r="E278" i="109" s="1"/>
  <c r="Z278" i="120" s="1"/>
  <c r="D192" i="109"/>
  <c r="D190" i="109" s="1"/>
  <c r="D279" i="109" s="1"/>
  <c r="Z279" i="119" s="1"/>
  <c r="L192" i="109"/>
  <c r="L190" i="109" s="1"/>
  <c r="J192" i="109"/>
  <c r="J190" i="109" s="1"/>
  <c r="J279" i="109" s="1"/>
  <c r="Z279" i="125" s="1"/>
  <c r="D168" i="109"/>
  <c r="D166" i="109" s="1"/>
  <c r="D276" i="109" s="1"/>
  <c r="Z276" i="119" s="1"/>
  <c r="L168" i="109"/>
  <c r="L166" i="109" s="1"/>
  <c r="L276" i="109" s="1"/>
  <c r="Z276" i="127" s="1"/>
  <c r="D200" i="109"/>
  <c r="D198" i="109" s="1"/>
  <c r="D280" i="109" s="1"/>
  <c r="Z280" i="119" s="1"/>
  <c r="L200" i="109"/>
  <c r="L198" i="109" s="1"/>
  <c r="L280" i="109" s="1"/>
  <c r="Z280" i="127" s="1"/>
  <c r="I260" i="106"/>
  <c r="W260" i="124" s="1"/>
  <c r="Y207" i="117"/>
  <c r="C281" i="108"/>
  <c r="O281" i="108" s="1"/>
  <c r="Y281" i="117" s="1"/>
  <c r="C282" i="107"/>
  <c r="W193" i="117"/>
  <c r="W205" i="117"/>
  <c r="W207" i="117"/>
  <c r="W237" i="117"/>
  <c r="C299" i="106"/>
  <c r="C297" i="109"/>
  <c r="D158" i="108"/>
  <c r="D275" i="108" s="1"/>
  <c r="Y275" i="119" s="1"/>
  <c r="D160" i="107"/>
  <c r="D158" i="107" s="1"/>
  <c r="D275" i="107" s="1"/>
  <c r="X275" i="119" s="1"/>
  <c r="D168" i="107"/>
  <c r="D166" i="107" s="1"/>
  <c r="D276" i="107" s="1"/>
  <c r="X276" i="119" s="1"/>
  <c r="D176" i="107"/>
  <c r="D174" i="107" s="1"/>
  <c r="D277" i="107" s="1"/>
  <c r="X277" i="119" s="1"/>
  <c r="D184" i="107"/>
  <c r="D182" i="107" s="1"/>
  <c r="D278" i="107" s="1"/>
  <c r="X278" i="119" s="1"/>
  <c r="D192" i="107"/>
  <c r="D190" i="107" s="1"/>
  <c r="D279" i="107" s="1"/>
  <c r="X279" i="119" s="1"/>
  <c r="D200" i="107"/>
  <c r="D198" i="107" s="1"/>
  <c r="D280" i="107" s="1"/>
  <c r="X280" i="119" s="1"/>
  <c r="C299" i="107"/>
  <c r="O299" i="107" s="1"/>
  <c r="D190" i="106"/>
  <c r="D279" i="106" s="1"/>
  <c r="J192" i="106"/>
  <c r="J190" i="106" s="1"/>
  <c r="W194" i="117"/>
  <c r="C192" i="106"/>
  <c r="C190" i="106" s="1"/>
  <c r="C279" i="106" s="1"/>
  <c r="W206" i="117"/>
  <c r="C281" i="106"/>
  <c r="O281" i="106" s="1"/>
  <c r="W281" i="117" s="1"/>
  <c r="K198" i="105"/>
  <c r="K280" i="105" s="1"/>
  <c r="C281" i="109"/>
  <c r="Z281" i="118" s="1"/>
  <c r="C160" i="108"/>
  <c r="C158" i="108" s="1"/>
  <c r="C168" i="108"/>
  <c r="C166" i="108" s="1"/>
  <c r="C276" i="108" s="1"/>
  <c r="C176" i="108"/>
  <c r="C174" i="108" s="1"/>
  <c r="C277" i="108" s="1"/>
  <c r="Y277" i="118" s="1"/>
  <c r="C184" i="108"/>
  <c r="C182" i="108" s="1"/>
  <c r="C278" i="108" s="1"/>
  <c r="Y278" i="118" s="1"/>
  <c r="C192" i="108"/>
  <c r="C190" i="108" s="1"/>
  <c r="C279" i="108" s="1"/>
  <c r="C200" i="108"/>
  <c r="C198" i="108" s="1"/>
  <c r="C280" i="108" s="1"/>
  <c r="C281" i="107"/>
  <c r="O281" i="107" s="1"/>
  <c r="X281" i="117" s="1"/>
  <c r="C160" i="106"/>
  <c r="C158" i="106" s="1"/>
  <c r="C168" i="106"/>
  <c r="C166" i="106" s="1"/>
  <c r="C276" i="106" s="1"/>
  <c r="W276" i="118" s="1"/>
  <c r="C176" i="106"/>
  <c r="C174" i="106" s="1"/>
  <c r="C277" i="106" s="1"/>
  <c r="C296" i="106"/>
  <c r="E182" i="106"/>
  <c r="E278" i="106" s="1"/>
  <c r="W278" i="120" s="1"/>
  <c r="J184" i="106"/>
  <c r="J182" i="106" s="1"/>
  <c r="J278" i="106" s="1"/>
  <c r="W278" i="125" s="1"/>
  <c r="W195" i="117"/>
  <c r="C200" i="106"/>
  <c r="C198" i="106" s="1"/>
  <c r="C280" i="106" s="1"/>
  <c r="K200" i="106"/>
  <c r="K198" i="106" s="1"/>
  <c r="K280" i="106" s="1"/>
  <c r="W280" i="126" s="1"/>
  <c r="K182" i="105"/>
  <c r="K278" i="105" s="1"/>
  <c r="V278" i="126" s="1"/>
  <c r="V159" i="117"/>
  <c r="V167" i="117"/>
  <c r="V171" i="117"/>
  <c r="V175" i="117"/>
  <c r="V191" i="117"/>
  <c r="E298" i="105"/>
  <c r="U161" i="117"/>
  <c r="U177" i="117"/>
  <c r="U193" i="117"/>
  <c r="C281" i="104"/>
  <c r="U281" i="118" s="1"/>
  <c r="I256" i="103"/>
  <c r="T256" i="124" s="1"/>
  <c r="C276" i="105"/>
  <c r="V276" i="118" s="1"/>
  <c r="C277" i="105"/>
  <c r="C278" i="105"/>
  <c r="C279" i="105"/>
  <c r="V279" i="118" s="1"/>
  <c r="C280" i="105"/>
  <c r="V280" i="118" s="1"/>
  <c r="J160" i="104"/>
  <c r="J158" i="104" s="1"/>
  <c r="J275" i="104" s="1"/>
  <c r="U275" i="125" s="1"/>
  <c r="U162" i="117"/>
  <c r="K160" i="104"/>
  <c r="K158" i="104" s="1"/>
  <c r="E168" i="104"/>
  <c r="E166" i="104" s="1"/>
  <c r="U171" i="117"/>
  <c r="J176" i="104"/>
  <c r="J174" i="104" s="1"/>
  <c r="J277" i="104" s="1"/>
  <c r="U277" i="125" s="1"/>
  <c r="U178" i="117"/>
  <c r="C277" i="104"/>
  <c r="U277" i="118" s="1"/>
  <c r="K176" i="104"/>
  <c r="K174" i="104" s="1"/>
  <c r="K277" i="104" s="1"/>
  <c r="U277" i="126" s="1"/>
  <c r="E184" i="104"/>
  <c r="E182" i="104" s="1"/>
  <c r="E278" i="104" s="1"/>
  <c r="U187" i="117"/>
  <c r="J192" i="104"/>
  <c r="J190" i="104" s="1"/>
  <c r="U194" i="117"/>
  <c r="C279" i="104"/>
  <c r="K192" i="104"/>
  <c r="K190" i="104" s="1"/>
  <c r="K279" i="104" s="1"/>
  <c r="U279" i="126" s="1"/>
  <c r="E200" i="104"/>
  <c r="E198" i="104" s="1"/>
  <c r="E280" i="104" s="1"/>
  <c r="U280" i="120" s="1"/>
  <c r="U203" i="117"/>
  <c r="E282" i="104"/>
  <c r="U282" i="120" s="1"/>
  <c r="T161" i="117"/>
  <c r="T162" i="117"/>
  <c r="C277" i="103"/>
  <c r="T277" i="118" s="1"/>
  <c r="D184" i="103"/>
  <c r="D182" i="103" s="1"/>
  <c r="D278" i="103" s="1"/>
  <c r="L184" i="103"/>
  <c r="L182" i="103" s="1"/>
  <c r="L278" i="103" s="1"/>
  <c r="I256" i="105"/>
  <c r="V256" i="124" s="1"/>
  <c r="D282" i="105"/>
  <c r="V282" i="119" s="1"/>
  <c r="C297" i="105"/>
  <c r="O297" i="105" s="1"/>
  <c r="T170" i="117"/>
  <c r="I82" i="104"/>
  <c r="I260" i="104" s="1"/>
  <c r="U163" i="117"/>
  <c r="L166" i="104"/>
  <c r="L276" i="104" s="1"/>
  <c r="J168" i="104"/>
  <c r="J166" i="104" s="1"/>
  <c r="J276" i="104" s="1"/>
  <c r="U276" i="125" s="1"/>
  <c r="C276" i="104"/>
  <c r="U276" i="118" s="1"/>
  <c r="K168" i="104"/>
  <c r="K166" i="104" s="1"/>
  <c r="K276" i="104" s="1"/>
  <c r="U276" i="126" s="1"/>
  <c r="U179" i="117"/>
  <c r="J184" i="104"/>
  <c r="J182" i="104" s="1"/>
  <c r="J278" i="104" s="1"/>
  <c r="U278" i="125" s="1"/>
  <c r="C278" i="104"/>
  <c r="U278" i="118" s="1"/>
  <c r="K184" i="104"/>
  <c r="K182" i="104" s="1"/>
  <c r="K278" i="104" s="1"/>
  <c r="U278" i="126" s="1"/>
  <c r="U195" i="117"/>
  <c r="L198" i="104"/>
  <c r="L280" i="104" s="1"/>
  <c r="U280" i="127" s="1"/>
  <c r="U202" i="117"/>
  <c r="C280" i="104"/>
  <c r="U280" i="118" s="1"/>
  <c r="D168" i="103"/>
  <c r="D166" i="103" s="1"/>
  <c r="D276" i="103" s="1"/>
  <c r="T276" i="119" s="1"/>
  <c r="L168" i="103"/>
  <c r="L166" i="103" s="1"/>
  <c r="L276" i="103" s="1"/>
  <c r="T177" i="117"/>
  <c r="C279" i="103"/>
  <c r="T279" i="118" s="1"/>
  <c r="C282" i="103"/>
  <c r="S180" i="117"/>
  <c r="C299" i="103"/>
  <c r="J160" i="102"/>
  <c r="J158" i="102" s="1"/>
  <c r="J275" i="102" s="1"/>
  <c r="S275" i="125" s="1"/>
  <c r="E168" i="102"/>
  <c r="E166" i="102" s="1"/>
  <c r="S170" i="117"/>
  <c r="C276" i="102"/>
  <c r="S183" i="117"/>
  <c r="C278" i="102"/>
  <c r="S278" i="118" s="1"/>
  <c r="K184" i="102"/>
  <c r="K182" i="102" s="1"/>
  <c r="K278" i="102" s="1"/>
  <c r="S278" i="126" s="1"/>
  <c r="J192" i="102"/>
  <c r="J190" i="102"/>
  <c r="J279" i="102" s="1"/>
  <c r="S279" i="125" s="1"/>
  <c r="E200" i="102"/>
  <c r="E198" i="102" s="1"/>
  <c r="E280" i="102" s="1"/>
  <c r="S280" i="120" s="1"/>
  <c r="S207" i="117"/>
  <c r="C281" i="102"/>
  <c r="O281" i="102" s="1"/>
  <c r="S281" i="117" s="1"/>
  <c r="S159" i="117"/>
  <c r="J168" i="102"/>
  <c r="J166" i="102" s="1"/>
  <c r="J276" i="102" s="1"/>
  <c r="S276" i="125" s="1"/>
  <c r="O176" i="102"/>
  <c r="O174" i="102" s="1"/>
  <c r="C277" i="102"/>
  <c r="S277" i="118" s="1"/>
  <c r="S191" i="117"/>
  <c r="C279" i="102"/>
  <c r="K192" i="102"/>
  <c r="K190" i="102" s="1"/>
  <c r="K279" i="102" s="1"/>
  <c r="S279" i="126" s="1"/>
  <c r="O192" i="102"/>
  <c r="O190" i="102" s="1"/>
  <c r="J200" i="102"/>
  <c r="J198" i="102" s="1"/>
  <c r="J280" i="102" s="1"/>
  <c r="S167" i="117"/>
  <c r="S171" i="117"/>
  <c r="J176" i="102"/>
  <c r="J174" i="102" s="1"/>
  <c r="J277" i="102" s="1"/>
  <c r="S277" i="125" s="1"/>
  <c r="S199" i="117"/>
  <c r="D160" i="100"/>
  <c r="D158" i="100" s="1"/>
  <c r="D275" i="100" s="1"/>
  <c r="Q275" i="119" s="1"/>
  <c r="Q161" i="117"/>
  <c r="P183" i="117"/>
  <c r="C280" i="97"/>
  <c r="N280" i="118" s="1"/>
  <c r="N202" i="117"/>
  <c r="E298" i="102"/>
  <c r="O298" i="102" s="1"/>
  <c r="Q203" i="117"/>
  <c r="C280" i="100"/>
  <c r="Q280" i="118" s="1"/>
  <c r="Q207" i="117"/>
  <c r="C282" i="100"/>
  <c r="P171" i="117"/>
  <c r="C276" i="99"/>
  <c r="P191" i="117"/>
  <c r="P169" i="117"/>
  <c r="O169" i="117"/>
  <c r="C276" i="98"/>
  <c r="O276" i="118" s="1"/>
  <c r="O170" i="117"/>
  <c r="N162" i="117"/>
  <c r="D184" i="97"/>
  <c r="D182" i="97" s="1"/>
  <c r="D278" i="97" s="1"/>
  <c r="O184" i="97"/>
  <c r="O182" i="97" s="1"/>
  <c r="Q188" i="117"/>
  <c r="C278" i="100"/>
  <c r="Q278" i="118" s="1"/>
  <c r="P159" i="117"/>
  <c r="N147" i="117"/>
  <c r="M169" i="117"/>
  <c r="AJ169" i="117" s="1"/>
  <c r="C276" i="96"/>
  <c r="M170" i="117"/>
  <c r="AJ170" i="117" s="1"/>
  <c r="M207" i="117"/>
  <c r="AJ207" i="117" s="1"/>
  <c r="I255" i="95"/>
  <c r="K201" i="117"/>
  <c r="E160" i="100"/>
  <c r="E158" i="100" s="1"/>
  <c r="Q183" i="117"/>
  <c r="K182" i="100"/>
  <c r="K278" i="100" s="1"/>
  <c r="Q278" i="126" s="1"/>
  <c r="Q186" i="117"/>
  <c r="E200" i="100"/>
  <c r="E198" i="100" s="1"/>
  <c r="E280" i="100" s="1"/>
  <c r="P163" i="117"/>
  <c r="P194" i="117"/>
  <c r="L200" i="99"/>
  <c r="L198" i="99" s="1"/>
  <c r="L280" i="99" s="1"/>
  <c r="P280" i="127" s="1"/>
  <c r="O236" i="117"/>
  <c r="E298" i="98"/>
  <c r="E176" i="97"/>
  <c r="E174" i="97" s="1"/>
  <c r="E277" i="97" s="1"/>
  <c r="N277" i="120" s="1"/>
  <c r="N178" i="117"/>
  <c r="I257" i="97"/>
  <c r="N257" i="124" s="1"/>
  <c r="I256" i="96"/>
  <c r="M256" i="124" s="1"/>
  <c r="AJ256" i="124" s="1"/>
  <c r="L186" i="117"/>
  <c r="C184" i="95"/>
  <c r="C182" i="95" s="1"/>
  <c r="C277" i="95" s="1"/>
  <c r="L278" i="118" s="1"/>
  <c r="J177" i="117"/>
  <c r="C176" i="93"/>
  <c r="C174" i="93" s="1"/>
  <c r="C276" i="93" s="1"/>
  <c r="J188" i="117"/>
  <c r="G199" i="117"/>
  <c r="Q147" i="117"/>
  <c r="J160" i="100"/>
  <c r="J158" i="100" s="1"/>
  <c r="J275" i="100" s="1"/>
  <c r="Q275" i="125" s="1"/>
  <c r="D184" i="100"/>
  <c r="D182" i="100" s="1"/>
  <c r="D278" i="100" s="1"/>
  <c r="Q278" i="119" s="1"/>
  <c r="Q185" i="117"/>
  <c r="L184" i="100"/>
  <c r="L182" i="100" s="1"/>
  <c r="L278" i="100" s="1"/>
  <c r="E192" i="100"/>
  <c r="E190" i="100" s="1"/>
  <c r="E279" i="100" s="1"/>
  <c r="Q279" i="120" s="1"/>
  <c r="O192" i="100"/>
  <c r="O190" i="100" s="1"/>
  <c r="J200" i="100"/>
  <c r="J198" i="100" s="1"/>
  <c r="J280" i="100" s="1"/>
  <c r="Q280" i="125" s="1"/>
  <c r="K200" i="100"/>
  <c r="K198" i="100" s="1"/>
  <c r="K280" i="100" s="1"/>
  <c r="E160" i="99"/>
  <c r="E158" i="99" s="1"/>
  <c r="P161" i="117"/>
  <c r="C278" i="99"/>
  <c r="O278" i="99" s="1"/>
  <c r="P278" i="117" s="1"/>
  <c r="P186" i="117"/>
  <c r="P193" i="117"/>
  <c r="P195" i="117"/>
  <c r="C279" i="99"/>
  <c r="P279" i="118" s="1"/>
  <c r="D200" i="99"/>
  <c r="D198" i="99" s="1"/>
  <c r="D280" i="99" s="1"/>
  <c r="P280" i="119" s="1"/>
  <c r="O159" i="117"/>
  <c r="O175" i="117"/>
  <c r="E192" i="98"/>
  <c r="E190" i="98" s="1"/>
  <c r="E279" i="98" s="1"/>
  <c r="O279" i="120" s="1"/>
  <c r="C282" i="98"/>
  <c r="O207" i="117"/>
  <c r="I82" i="97"/>
  <c r="I260" i="97" s="1"/>
  <c r="N260" i="124" s="1"/>
  <c r="N175" i="117"/>
  <c r="E192" i="97"/>
  <c r="E190" i="97" s="1"/>
  <c r="E279" i="97" s="1"/>
  <c r="N279" i="120" s="1"/>
  <c r="N193" i="117"/>
  <c r="J160" i="96"/>
  <c r="J158" i="96"/>
  <c r="J275" i="96" s="1"/>
  <c r="M275" i="125" s="1"/>
  <c r="AJ275" i="125" s="1"/>
  <c r="K192" i="96"/>
  <c r="K190" i="96" s="1"/>
  <c r="K279" i="96" s="1"/>
  <c r="M279" i="126" s="1"/>
  <c r="AJ279" i="126" s="1"/>
  <c r="L179" i="117"/>
  <c r="C176" i="95"/>
  <c r="C174" i="95" s="1"/>
  <c r="C276" i="95" s="1"/>
  <c r="L191" i="117"/>
  <c r="K186" i="117"/>
  <c r="D184" i="94"/>
  <c r="D182" i="94" s="1"/>
  <c r="D277" i="94" s="1"/>
  <c r="I179" i="117"/>
  <c r="C176" i="92"/>
  <c r="C174" i="92" s="1"/>
  <c r="D184" i="90"/>
  <c r="D182" i="90" s="1"/>
  <c r="D277" i="90" s="1"/>
  <c r="C277" i="100"/>
  <c r="Q277" i="118" s="1"/>
  <c r="Q178" i="117"/>
  <c r="L166" i="99"/>
  <c r="L276" i="99" s="1"/>
  <c r="P276" i="127" s="1"/>
  <c r="C277" i="99"/>
  <c r="P277" i="118" s="1"/>
  <c r="P207" i="117"/>
  <c r="J168" i="98"/>
  <c r="J166" i="98" s="1"/>
  <c r="J276" i="98" s="1"/>
  <c r="O276" i="125" s="1"/>
  <c r="M167" i="117"/>
  <c r="AJ167" i="117" s="1"/>
  <c r="M175" i="117"/>
  <c r="AJ175" i="117" s="1"/>
  <c r="M183" i="117"/>
  <c r="AJ183" i="117" s="1"/>
  <c r="D168" i="95"/>
  <c r="D166" i="95" s="1"/>
  <c r="D275" i="95" s="1"/>
  <c r="L276" i="119" s="1"/>
  <c r="L169" i="117"/>
  <c r="L177" i="117"/>
  <c r="L207" i="117"/>
  <c r="C295" i="95"/>
  <c r="O295" i="95" s="1"/>
  <c r="K169" i="117"/>
  <c r="C168" i="94"/>
  <c r="C166" i="94"/>
  <c r="C275" i="94" s="1"/>
  <c r="I255" i="93"/>
  <c r="C160" i="95"/>
  <c r="C158" i="95" s="1"/>
  <c r="C274" i="95" s="1"/>
  <c r="L275" i="118" s="1"/>
  <c r="L162" i="117"/>
  <c r="L199" i="117"/>
  <c r="K198" i="95"/>
  <c r="K279" i="95" s="1"/>
  <c r="L202" i="117"/>
  <c r="I255" i="94"/>
  <c r="K167" i="117"/>
  <c r="K181" i="117"/>
  <c r="C176" i="94"/>
  <c r="C174" i="94" s="1"/>
  <c r="C276" i="94" s="1"/>
  <c r="K277" i="118" s="1"/>
  <c r="C184" i="94"/>
  <c r="C182" i="94" s="1"/>
  <c r="K185" i="117"/>
  <c r="K191" i="117"/>
  <c r="K195" i="117"/>
  <c r="C192" i="94"/>
  <c r="C190" i="94"/>
  <c r="C278" i="94" s="1"/>
  <c r="I258" i="90"/>
  <c r="G159" i="117"/>
  <c r="G178" i="117"/>
  <c r="D176" i="90"/>
  <c r="D174" i="90" s="1"/>
  <c r="D276" i="90" s="1"/>
  <c r="G277" i="119" s="1"/>
  <c r="J192" i="100"/>
  <c r="J190" i="100" s="1"/>
  <c r="J279" i="100" s="1"/>
  <c r="Q279" i="125" s="1"/>
  <c r="J168" i="99"/>
  <c r="J166" i="99" s="1"/>
  <c r="D279" i="99"/>
  <c r="E200" i="99"/>
  <c r="E198" i="99" s="1"/>
  <c r="E280" i="99" s="1"/>
  <c r="P280" i="120" s="1"/>
  <c r="C281" i="99"/>
  <c r="O281" i="99" s="1"/>
  <c r="P281" i="117" s="1"/>
  <c r="J158" i="98"/>
  <c r="C278" i="98"/>
  <c r="O278" i="118" s="1"/>
  <c r="O188" i="117"/>
  <c r="J192" i="98"/>
  <c r="J190" i="98" s="1"/>
  <c r="J279" i="98" s="1"/>
  <c r="D176" i="97"/>
  <c r="D174" i="97" s="1"/>
  <c r="N177" i="117"/>
  <c r="L176" i="97"/>
  <c r="L174" i="97" s="1"/>
  <c r="L277" i="97" s="1"/>
  <c r="N277" i="127" s="1"/>
  <c r="E184" i="97"/>
  <c r="E182" i="97" s="1"/>
  <c r="E278" i="97" s="1"/>
  <c r="N278" i="120" s="1"/>
  <c r="J192" i="97"/>
  <c r="J190" i="97" s="1"/>
  <c r="J279" i="97" s="1"/>
  <c r="N279" i="125" s="1"/>
  <c r="K192" i="97"/>
  <c r="K190" i="97" s="1"/>
  <c r="K279" i="97" s="1"/>
  <c r="N279" i="126" s="1"/>
  <c r="K198" i="97"/>
  <c r="K280" i="97" s="1"/>
  <c r="N280" i="126" s="1"/>
  <c r="K160" i="96"/>
  <c r="K158" i="96" s="1"/>
  <c r="K275" i="96" s="1"/>
  <c r="E184" i="96"/>
  <c r="E182" i="96" s="1"/>
  <c r="E278" i="96" s="1"/>
  <c r="M278" i="120" s="1"/>
  <c r="AJ278" i="120" s="1"/>
  <c r="M201" i="117"/>
  <c r="AJ201" i="117" s="1"/>
  <c r="C280" i="96"/>
  <c r="M280" i="118" s="1"/>
  <c r="AJ280" i="118" s="1"/>
  <c r="K200" i="96"/>
  <c r="K198" i="96" s="1"/>
  <c r="K280" i="96" s="1"/>
  <c r="M280" i="126" s="1"/>
  <c r="AJ280" i="126" s="1"/>
  <c r="I82" i="95"/>
  <c r="L174" i="95"/>
  <c r="L276" i="95" s="1"/>
  <c r="L277" i="127" s="1"/>
  <c r="D200" i="95"/>
  <c r="D198" i="95" s="1"/>
  <c r="D279" i="95" s="1"/>
  <c r="L280" i="119" s="1"/>
  <c r="L201" i="117"/>
  <c r="L200" i="95"/>
  <c r="L198" i="95" s="1"/>
  <c r="L279" i="95" s="1"/>
  <c r="L280" i="127" s="1"/>
  <c r="K193" i="117"/>
  <c r="C295" i="94"/>
  <c r="J204" i="117"/>
  <c r="I89" i="92"/>
  <c r="I260" i="92" s="1"/>
  <c r="I161" i="117"/>
  <c r="D160" i="92"/>
  <c r="D158" i="92" s="1"/>
  <c r="Q179" i="117"/>
  <c r="J184" i="100"/>
  <c r="J182" i="100" s="1"/>
  <c r="J278" i="100" s="1"/>
  <c r="Q278" i="125" s="1"/>
  <c r="D160" i="99"/>
  <c r="D158" i="99"/>
  <c r="D275" i="99" s="1"/>
  <c r="J176" i="99"/>
  <c r="J174" i="99" s="1"/>
  <c r="J277" i="99" s="1"/>
  <c r="P277" i="125" s="1"/>
  <c r="K176" i="99"/>
  <c r="K174" i="99" s="1"/>
  <c r="L184" i="99"/>
  <c r="L182" i="99" s="1"/>
  <c r="L278" i="99" s="1"/>
  <c r="P278" i="127" s="1"/>
  <c r="C280" i="99"/>
  <c r="J200" i="99"/>
  <c r="J198" i="99" s="1"/>
  <c r="J280" i="99" s="1"/>
  <c r="P280" i="125" s="1"/>
  <c r="I256" i="98"/>
  <c r="O256" i="124" s="1"/>
  <c r="O162" i="117"/>
  <c r="E160" i="98"/>
  <c r="E158" i="98" s="1"/>
  <c r="O173" i="117"/>
  <c r="O177" i="117"/>
  <c r="C277" i="98"/>
  <c r="O277" i="118" s="1"/>
  <c r="K176" i="98"/>
  <c r="K174" i="98" s="1"/>
  <c r="K277" i="98" s="1"/>
  <c r="O277" i="126" s="1"/>
  <c r="E182" i="98"/>
  <c r="E278" i="98" s="1"/>
  <c r="O278" i="120" s="1"/>
  <c r="O183" i="117"/>
  <c r="O191" i="117"/>
  <c r="K200" i="98"/>
  <c r="K198" i="98" s="1"/>
  <c r="K280" i="98" s="1"/>
  <c r="O280" i="126" s="1"/>
  <c r="C296" i="98"/>
  <c r="E160" i="97"/>
  <c r="E158" i="97" s="1"/>
  <c r="N161" i="117"/>
  <c r="C276" i="97"/>
  <c r="N276" i="118" s="1"/>
  <c r="N170" i="117"/>
  <c r="C277" i="97"/>
  <c r="C279" i="97"/>
  <c r="C282" i="97"/>
  <c r="C277" i="96"/>
  <c r="M277" i="118" s="1"/>
  <c r="AJ277" i="118" s="1"/>
  <c r="M180" i="117"/>
  <c r="AJ180" i="117" s="1"/>
  <c r="J184" i="96"/>
  <c r="J182" i="96"/>
  <c r="J278" i="96" s="1"/>
  <c r="M278" i="125" s="1"/>
  <c r="AJ278" i="125" s="1"/>
  <c r="J192" i="96"/>
  <c r="J190" i="96" s="1"/>
  <c r="J279" i="96" s="1"/>
  <c r="M199" i="117"/>
  <c r="AJ199" i="117" s="1"/>
  <c r="D200" i="96"/>
  <c r="D198" i="96" s="1"/>
  <c r="D280" i="96" s="1"/>
  <c r="M280" i="119" s="1"/>
  <c r="AJ280" i="119" s="1"/>
  <c r="L200" i="96"/>
  <c r="L198" i="96" s="1"/>
  <c r="L280" i="96" s="1"/>
  <c r="M280" i="127" s="1"/>
  <c r="AJ280" i="127" s="1"/>
  <c r="L167" i="117"/>
  <c r="K166" i="95"/>
  <c r="K275" i="95" s="1"/>
  <c r="L276" i="126" s="1"/>
  <c r="E184" i="95"/>
  <c r="E182" i="95" s="1"/>
  <c r="C192" i="95"/>
  <c r="C190" i="95" s="1"/>
  <c r="L194" i="117"/>
  <c r="C200" i="95"/>
  <c r="C198" i="95" s="1"/>
  <c r="C279" i="95" s="1"/>
  <c r="K159" i="117"/>
  <c r="K170" i="117"/>
  <c r="D168" i="94"/>
  <c r="D166" i="94" s="1"/>
  <c r="C200" i="94"/>
  <c r="C198" i="94" s="1"/>
  <c r="C279" i="94" s="1"/>
  <c r="J191" i="117"/>
  <c r="I159" i="117"/>
  <c r="K158" i="92"/>
  <c r="I191" i="117"/>
  <c r="H162" i="117"/>
  <c r="D160" i="91"/>
  <c r="D158" i="91" s="1"/>
  <c r="H178" i="117"/>
  <c r="D176" i="91"/>
  <c r="D174" i="91" s="1"/>
  <c r="D276" i="91" s="1"/>
  <c r="H193" i="117"/>
  <c r="J160" i="99"/>
  <c r="J158" i="99" s="1"/>
  <c r="J275" i="99" s="1"/>
  <c r="P275" i="125" s="1"/>
  <c r="P167" i="117"/>
  <c r="P187" i="117"/>
  <c r="J192" i="99"/>
  <c r="J190" i="99" s="1"/>
  <c r="J279" i="99" s="1"/>
  <c r="P279" i="125" s="1"/>
  <c r="O161" i="117"/>
  <c r="D168" i="98"/>
  <c r="D166" i="98" s="1"/>
  <c r="D276" i="98" s="1"/>
  <c r="O276" i="119" s="1"/>
  <c r="L168" i="98"/>
  <c r="L166" i="98" s="1"/>
  <c r="O189" i="117"/>
  <c r="D200" i="98"/>
  <c r="D198" i="98" s="1"/>
  <c r="L200" i="98"/>
  <c r="L198" i="98" s="1"/>
  <c r="L280" i="98" s="1"/>
  <c r="O280" i="127" s="1"/>
  <c r="N159" i="117"/>
  <c r="N179" i="117"/>
  <c r="J184" i="97"/>
  <c r="J182" i="97" s="1"/>
  <c r="J278" i="97" s="1"/>
  <c r="N278" i="125" s="1"/>
  <c r="N191" i="117"/>
  <c r="D198" i="97"/>
  <c r="D280" i="97" s="1"/>
  <c r="D160" i="96"/>
  <c r="D158" i="96" s="1"/>
  <c r="D275" i="96" s="1"/>
  <c r="M275" i="119" s="1"/>
  <c r="AJ275" i="119" s="1"/>
  <c r="L160" i="96"/>
  <c r="L158" i="96" s="1"/>
  <c r="M181" i="117"/>
  <c r="AJ181" i="117" s="1"/>
  <c r="M185" i="117"/>
  <c r="AJ185" i="117" s="1"/>
  <c r="D192" i="96"/>
  <c r="D190" i="96" s="1"/>
  <c r="D279" i="96" s="1"/>
  <c r="M279" i="119" s="1"/>
  <c r="AJ279" i="119" s="1"/>
  <c r="L192" i="96"/>
  <c r="L190" i="96" s="1"/>
  <c r="L279" i="96" s="1"/>
  <c r="M279" i="127" s="1"/>
  <c r="AJ279" i="127" s="1"/>
  <c r="D158" i="95"/>
  <c r="D274" i="95" s="1"/>
  <c r="L171" i="117"/>
  <c r="J176" i="95"/>
  <c r="J174" i="95" s="1"/>
  <c r="J276" i="95" s="1"/>
  <c r="L190" i="95"/>
  <c r="L278" i="95" s="1"/>
  <c r="L279" i="127" s="1"/>
  <c r="L203" i="117"/>
  <c r="I76" i="94"/>
  <c r="I258" i="94" s="1"/>
  <c r="K259" i="124" s="1"/>
  <c r="K166" i="94"/>
  <c r="K275" i="94" s="1"/>
  <c r="K276" i="126" s="1"/>
  <c r="L184" i="94"/>
  <c r="L182" i="94" s="1"/>
  <c r="L277" i="94" s="1"/>
  <c r="K278" i="127" s="1"/>
  <c r="K188" i="117"/>
  <c r="K196" i="117"/>
  <c r="J198" i="94"/>
  <c r="J279" i="94" s="1"/>
  <c r="K280" i="125" s="1"/>
  <c r="C298" i="94"/>
  <c r="K274" i="93"/>
  <c r="J159" i="117"/>
  <c r="J184" i="93"/>
  <c r="J182" i="93" s="1"/>
  <c r="J200" i="93"/>
  <c r="J198" i="93" s="1"/>
  <c r="J279" i="93" s="1"/>
  <c r="J280" i="125" s="1"/>
  <c r="I177" i="117"/>
  <c r="G147" i="117"/>
  <c r="D160" i="98"/>
  <c r="D158" i="98" s="1"/>
  <c r="D275" i="98" s="1"/>
  <c r="O275" i="119" s="1"/>
  <c r="L160" i="98"/>
  <c r="L158" i="98" s="1"/>
  <c r="L275" i="98" s="1"/>
  <c r="O181" i="117"/>
  <c r="D192" i="98"/>
  <c r="D190" i="98" s="1"/>
  <c r="D279" i="98" s="1"/>
  <c r="L192" i="98"/>
  <c r="L190" i="98" s="1"/>
  <c r="L279" i="98" s="1"/>
  <c r="O279" i="127" s="1"/>
  <c r="L158" i="97"/>
  <c r="N171" i="117"/>
  <c r="J176" i="97"/>
  <c r="J174" i="97" s="1"/>
  <c r="J277" i="97" s="1"/>
  <c r="N203" i="117"/>
  <c r="C281" i="97"/>
  <c r="N281" i="118" s="1"/>
  <c r="M173" i="117"/>
  <c r="AJ173" i="117" s="1"/>
  <c r="D184" i="96"/>
  <c r="D182" i="96" s="1"/>
  <c r="D278" i="96" s="1"/>
  <c r="L184" i="96"/>
  <c r="L182" i="96" s="1"/>
  <c r="L278" i="96" s="1"/>
  <c r="M278" i="127" s="1"/>
  <c r="AJ278" i="127" s="1"/>
  <c r="M205" i="117"/>
  <c r="AJ205" i="117" s="1"/>
  <c r="L163" i="117"/>
  <c r="J168" i="95"/>
  <c r="J166" i="95" s="1"/>
  <c r="J275" i="95" s="1"/>
  <c r="L175" i="117"/>
  <c r="L195" i="117"/>
  <c r="J200" i="95"/>
  <c r="J198" i="95"/>
  <c r="J279" i="95" s="1"/>
  <c r="E160" i="94"/>
  <c r="E158" i="94" s="1"/>
  <c r="K161" i="117"/>
  <c r="E168" i="94"/>
  <c r="E166" i="94" s="1"/>
  <c r="E275" i="94" s="1"/>
  <c r="J168" i="94"/>
  <c r="J166" i="94" s="1"/>
  <c r="K173" i="117"/>
  <c r="O176" i="94"/>
  <c r="K176" i="94"/>
  <c r="K174" i="94" s="1"/>
  <c r="K276" i="94" s="1"/>
  <c r="K182" i="94"/>
  <c r="K277" i="94" s="1"/>
  <c r="E184" i="94"/>
  <c r="E182" i="94"/>
  <c r="E277" i="94" s="1"/>
  <c r="K198" i="94"/>
  <c r="K279" i="94" s="1"/>
  <c r="J175" i="117"/>
  <c r="D184" i="92"/>
  <c r="D182" i="92" s="1"/>
  <c r="D277" i="92" s="1"/>
  <c r="I278" i="119" s="1"/>
  <c r="I189" i="117"/>
  <c r="I193" i="117"/>
  <c r="D192" i="92"/>
  <c r="D190" i="92" s="1"/>
  <c r="D278" i="92" s="1"/>
  <c r="I279" i="119" s="1"/>
  <c r="C281" i="94"/>
  <c r="O281" i="94" s="1"/>
  <c r="K282" i="117" s="1"/>
  <c r="I82" i="93"/>
  <c r="I259" i="93" s="1"/>
  <c r="D160" i="93"/>
  <c r="D158" i="93" s="1"/>
  <c r="D274" i="93" s="1"/>
  <c r="J275" i="119" s="1"/>
  <c r="L160" i="93"/>
  <c r="L158" i="93" s="1"/>
  <c r="J172" i="117"/>
  <c r="E160" i="92"/>
  <c r="E158" i="92" s="1"/>
  <c r="E274" i="92" s="1"/>
  <c r="I275" i="120" s="1"/>
  <c r="J160" i="92"/>
  <c r="J158" i="92" s="1"/>
  <c r="J274" i="92" s="1"/>
  <c r="I275" i="125" s="1"/>
  <c r="I163" i="117"/>
  <c r="C160" i="92"/>
  <c r="C158" i="92" s="1"/>
  <c r="C274" i="92" s="1"/>
  <c r="I275" i="118" s="1"/>
  <c r="I175" i="117"/>
  <c r="K174" i="92"/>
  <c r="K276" i="92" s="1"/>
  <c r="I277" i="126" s="1"/>
  <c r="E192" i="92"/>
  <c r="E190" i="92" s="1"/>
  <c r="E278" i="92" s="1"/>
  <c r="J192" i="92"/>
  <c r="J190" i="92" s="1"/>
  <c r="I195" i="117"/>
  <c r="C192" i="92"/>
  <c r="C190" i="92" s="1"/>
  <c r="C278" i="92" s="1"/>
  <c r="I235" i="117"/>
  <c r="C296" i="92"/>
  <c r="H161" i="117"/>
  <c r="C160" i="91"/>
  <c r="C158" i="91" s="1"/>
  <c r="C200" i="91"/>
  <c r="C198" i="91" s="1"/>
  <c r="C279" i="91" s="1"/>
  <c r="H280" i="118" s="1"/>
  <c r="K200" i="91"/>
  <c r="K198" i="91" s="1"/>
  <c r="C158" i="94"/>
  <c r="C274" i="94" s="1"/>
  <c r="K275" i="118" s="1"/>
  <c r="K172" i="117"/>
  <c r="E176" i="94"/>
  <c r="E174" i="94" s="1"/>
  <c r="E276" i="94" s="1"/>
  <c r="K190" i="94"/>
  <c r="K278" i="94" s="1"/>
  <c r="K279" i="126" s="1"/>
  <c r="K204" i="117"/>
  <c r="J161" i="117"/>
  <c r="C160" i="93"/>
  <c r="C158" i="93" s="1"/>
  <c r="J193" i="117"/>
  <c r="C192" i="93"/>
  <c r="C190" i="93" s="1"/>
  <c r="C278" i="93" s="1"/>
  <c r="J279" i="118" s="1"/>
  <c r="J236" i="117"/>
  <c r="E297" i="93"/>
  <c r="O297" i="93" s="1"/>
  <c r="I207" i="117"/>
  <c r="C281" i="92"/>
  <c r="D168" i="93"/>
  <c r="D166" i="93" s="1"/>
  <c r="D275" i="93" s="1"/>
  <c r="J276" i="119" s="1"/>
  <c r="L168" i="93"/>
  <c r="L166" i="93" s="1"/>
  <c r="L275" i="93" s="1"/>
  <c r="J276" i="127" s="1"/>
  <c r="D184" i="93"/>
  <c r="D182" i="93" s="1"/>
  <c r="L184" i="93"/>
  <c r="L182" i="93" s="1"/>
  <c r="L277" i="93" s="1"/>
  <c r="J278" i="127" s="1"/>
  <c r="D200" i="93"/>
  <c r="D198" i="93" s="1"/>
  <c r="D279" i="93" s="1"/>
  <c r="J280" i="119" s="1"/>
  <c r="L200" i="93"/>
  <c r="L198" i="93" s="1"/>
  <c r="L279" i="93" s="1"/>
  <c r="J280" i="127" s="1"/>
  <c r="I76" i="92"/>
  <c r="I258" i="92" s="1"/>
  <c r="H159" i="117"/>
  <c r="H167" i="117"/>
  <c r="H173" i="117"/>
  <c r="C168" i="91"/>
  <c r="C166" i="91" s="1"/>
  <c r="C176" i="91"/>
  <c r="C174" i="91"/>
  <c r="C276" i="91" s="1"/>
  <c r="H277" i="118" s="1"/>
  <c r="H177" i="117"/>
  <c r="H183" i="117"/>
  <c r="H187" i="117"/>
  <c r="C184" i="91"/>
  <c r="C182" i="91" s="1"/>
  <c r="C277" i="91" s="1"/>
  <c r="H278" i="118" s="1"/>
  <c r="C160" i="90"/>
  <c r="C158" i="90" s="1"/>
  <c r="C274" i="90" s="1"/>
  <c r="G275" i="118" s="1"/>
  <c r="G169" i="117"/>
  <c r="J162" i="117"/>
  <c r="J169" i="117"/>
  <c r="C168" i="93"/>
  <c r="C166" i="93" s="1"/>
  <c r="K168" i="93"/>
  <c r="K166" i="93" s="1"/>
  <c r="K275" i="93" s="1"/>
  <c r="J178" i="117"/>
  <c r="J185" i="117"/>
  <c r="J184" i="117" s="1"/>
  <c r="C184" i="93"/>
  <c r="C182" i="93" s="1"/>
  <c r="C277" i="93" s="1"/>
  <c r="J278" i="118" s="1"/>
  <c r="K184" i="93"/>
  <c r="K182" i="93" s="1"/>
  <c r="K277" i="93" s="1"/>
  <c r="J194" i="117"/>
  <c r="J201" i="117"/>
  <c r="C200" i="93"/>
  <c r="C198" i="93" s="1"/>
  <c r="C279" i="93" s="1"/>
  <c r="K200" i="93"/>
  <c r="K198" i="93" s="1"/>
  <c r="K279" i="93" s="1"/>
  <c r="J280" i="126" s="1"/>
  <c r="J207" i="117"/>
  <c r="I164" i="117"/>
  <c r="I160" i="117" s="1"/>
  <c r="I158" i="117" s="1"/>
  <c r="C166" i="92"/>
  <c r="C275" i="92" s="1"/>
  <c r="I276" i="118" s="1"/>
  <c r="E168" i="92"/>
  <c r="E166" i="92" s="1"/>
  <c r="E275" i="92" s="1"/>
  <c r="I276" i="120" s="1"/>
  <c r="J168" i="92"/>
  <c r="J166" i="92" s="1"/>
  <c r="J275" i="92" s="1"/>
  <c r="I276" i="125" s="1"/>
  <c r="I180" i="117"/>
  <c r="I183" i="117"/>
  <c r="K182" i="92"/>
  <c r="K277" i="92" s="1"/>
  <c r="I278" i="126" s="1"/>
  <c r="E184" i="92"/>
  <c r="E182" i="92" s="1"/>
  <c r="E277" i="92" s="1"/>
  <c r="J184" i="92"/>
  <c r="J182" i="92" s="1"/>
  <c r="J277" i="92" s="1"/>
  <c r="I278" i="125" s="1"/>
  <c r="I196" i="117"/>
  <c r="I199" i="117"/>
  <c r="E200" i="92"/>
  <c r="E198" i="92"/>
  <c r="E279" i="92" s="1"/>
  <c r="J200" i="92"/>
  <c r="J198" i="92" s="1"/>
  <c r="J279" i="92"/>
  <c r="I237" i="117"/>
  <c r="I255" i="91"/>
  <c r="I76" i="91"/>
  <c r="I258" i="91" s="1"/>
  <c r="I82" i="91"/>
  <c r="I259" i="91" s="1"/>
  <c r="H260" i="124" s="1"/>
  <c r="H185" i="117"/>
  <c r="L176" i="91"/>
  <c r="L174" i="91" s="1"/>
  <c r="L276" i="91"/>
  <c r="H277" i="127" s="1"/>
  <c r="H180" i="117"/>
  <c r="H188" i="117"/>
  <c r="H199" i="117"/>
  <c r="C298" i="91"/>
  <c r="O298" i="91" s="1"/>
  <c r="D160" i="90"/>
  <c r="D158" i="90" s="1"/>
  <c r="O160" i="90"/>
  <c r="L160" i="90"/>
  <c r="L158" i="90" s="1"/>
  <c r="K160" i="90"/>
  <c r="K158" i="90" s="1"/>
  <c r="G177" i="117"/>
  <c r="C176" i="90"/>
  <c r="C174" i="90" s="1"/>
  <c r="C276" i="90" s="1"/>
  <c r="G277" i="118" s="1"/>
  <c r="E160" i="91"/>
  <c r="E158" i="91" s="1"/>
  <c r="J160" i="91"/>
  <c r="J158" i="91" s="1"/>
  <c r="J274" i="91" s="1"/>
  <c r="H275" i="125" s="1"/>
  <c r="H165" i="117"/>
  <c r="K168" i="91"/>
  <c r="K166" i="91" s="1"/>
  <c r="K275" i="91" s="1"/>
  <c r="H276" i="126" s="1"/>
  <c r="E176" i="91"/>
  <c r="E174" i="91" s="1"/>
  <c r="E276" i="91" s="1"/>
  <c r="K190" i="91"/>
  <c r="K278" i="91" s="1"/>
  <c r="H207" i="117"/>
  <c r="G175" i="117"/>
  <c r="I82" i="90"/>
  <c r="I259" i="90" s="1"/>
  <c r="E160" i="90"/>
  <c r="E158" i="90" s="1"/>
  <c r="E166" i="90"/>
  <c r="E275" i="90" s="1"/>
  <c r="G167" i="117"/>
  <c r="G183" i="117"/>
  <c r="C184" i="90"/>
  <c r="C182" i="90" s="1"/>
  <c r="C192" i="90"/>
  <c r="C190" i="90" s="1"/>
  <c r="C278" i="90" s="1"/>
  <c r="G279" i="118" s="1"/>
  <c r="G201" i="117"/>
  <c r="H164" i="117"/>
  <c r="E168" i="91"/>
  <c r="E166" i="91" s="1"/>
  <c r="E275" i="91" s="1"/>
  <c r="H276" i="120" s="1"/>
  <c r="K182" i="91"/>
  <c r="K277" i="91" s="1"/>
  <c r="H278" i="126" s="1"/>
  <c r="H196" i="117"/>
  <c r="E200" i="91"/>
  <c r="E198" i="91" s="1"/>
  <c r="E279" i="91" s="1"/>
  <c r="H280" i="120" s="1"/>
  <c r="J166" i="90"/>
  <c r="J275" i="90" s="1"/>
  <c r="D168" i="90"/>
  <c r="D166" i="90" s="1"/>
  <c r="D275" i="90" s="1"/>
  <c r="L184" i="90"/>
  <c r="L182" i="90" s="1"/>
  <c r="E190" i="90"/>
  <c r="E278" i="90" s="1"/>
  <c r="G191" i="117"/>
  <c r="F169" i="117"/>
  <c r="D168" i="89"/>
  <c r="D166" i="89" s="1"/>
  <c r="D275" i="89"/>
  <c r="F276" i="119" s="1"/>
  <c r="C166" i="90"/>
  <c r="C275" i="90" s="1"/>
  <c r="G180" i="117"/>
  <c r="E184" i="90"/>
  <c r="E182" i="90" s="1"/>
  <c r="E277" i="90" s="1"/>
  <c r="C198" i="90"/>
  <c r="C279" i="90" s="1"/>
  <c r="K198" i="90"/>
  <c r="K279" i="90" s="1"/>
  <c r="G280" i="126" s="1"/>
  <c r="G207" i="117"/>
  <c r="C281" i="90"/>
  <c r="O281" i="90" s="1"/>
  <c r="F163" i="117"/>
  <c r="C160" i="89"/>
  <c r="C158" i="89" s="1"/>
  <c r="F185" i="117"/>
  <c r="D184" i="89"/>
  <c r="D182" i="89" s="1"/>
  <c r="D277" i="89" s="1"/>
  <c r="G172" i="117"/>
  <c r="E176" i="90"/>
  <c r="E174" i="90" s="1"/>
  <c r="E276" i="90" s="1"/>
  <c r="G277" i="120" s="1"/>
  <c r="K190" i="90"/>
  <c r="K278" i="90" s="1"/>
  <c r="G204" i="117"/>
  <c r="E274" i="89"/>
  <c r="F161" i="117"/>
  <c r="D160" i="89"/>
  <c r="D158" i="89" s="1"/>
  <c r="F165" i="117"/>
  <c r="J160" i="89"/>
  <c r="J158" i="89" s="1"/>
  <c r="F195" i="117"/>
  <c r="C192" i="89"/>
  <c r="C190" i="89" s="1"/>
  <c r="C278" i="89" s="1"/>
  <c r="F279" i="118" s="1"/>
  <c r="F216" i="117"/>
  <c r="G237" i="117"/>
  <c r="F159" i="117"/>
  <c r="K158" i="89"/>
  <c r="F172" i="117"/>
  <c r="F177" i="117"/>
  <c r="D176" i="89"/>
  <c r="D174" i="89"/>
  <c r="D276" i="89" s="1"/>
  <c r="F277" i="119" s="1"/>
  <c r="F181" i="117"/>
  <c r="F191" i="117"/>
  <c r="K190" i="89"/>
  <c r="K278" i="89" s="1"/>
  <c r="F204" i="117"/>
  <c r="C200" i="89"/>
  <c r="C198" i="89" s="1"/>
  <c r="F167" i="117"/>
  <c r="E168" i="89"/>
  <c r="E166" i="89" s="1"/>
  <c r="F175" i="117"/>
  <c r="K174" i="89"/>
  <c r="K276" i="89" s="1"/>
  <c r="F188" i="117"/>
  <c r="F193" i="117"/>
  <c r="D192" i="89"/>
  <c r="D190" i="89" s="1"/>
  <c r="D278" i="89" s="1"/>
  <c r="F279" i="119" s="1"/>
  <c r="F197" i="117"/>
  <c r="L200" i="89"/>
  <c r="L198" i="89" s="1"/>
  <c r="L279" i="89" s="1"/>
  <c r="F280" i="127" s="1"/>
  <c r="J168" i="89"/>
  <c r="J166" i="89" s="1"/>
  <c r="F179" i="117"/>
  <c r="C176" i="89"/>
  <c r="C174" i="89" s="1"/>
  <c r="C276" i="89" s="1"/>
  <c r="F183" i="117"/>
  <c r="E184" i="89"/>
  <c r="E182" i="89" s="1"/>
  <c r="E277" i="89"/>
  <c r="F278" i="120" s="1"/>
  <c r="J184" i="89"/>
  <c r="J182" i="89" s="1"/>
  <c r="J277" i="89" s="1"/>
  <c r="F278" i="125" s="1"/>
  <c r="F199" i="117"/>
  <c r="K198" i="89"/>
  <c r="K279" i="89"/>
  <c r="E200" i="89"/>
  <c r="E198" i="89" s="1"/>
  <c r="E279" i="89" s="1"/>
  <c r="F280" i="120" s="1"/>
  <c r="C281" i="89"/>
  <c r="O281" i="89" s="1"/>
  <c r="F282" i="117" s="1"/>
  <c r="F207" i="117"/>
  <c r="C296" i="89"/>
  <c r="F235" i="117"/>
  <c r="J200" i="89"/>
  <c r="J198" i="89" s="1"/>
  <c r="J279" i="89" s="1"/>
  <c r="F206" i="117"/>
  <c r="D167" i="117"/>
  <c r="O168" i="87"/>
  <c r="O166" i="87" s="1"/>
  <c r="C168" i="87"/>
  <c r="C166" i="87" s="1"/>
  <c r="C275" i="87" s="1"/>
  <c r="D179" i="117"/>
  <c r="D183" i="117"/>
  <c r="D185" i="117"/>
  <c r="C184" i="87"/>
  <c r="C182" i="87" s="1"/>
  <c r="C277" i="87" s="1"/>
  <c r="D195" i="117"/>
  <c r="D199" i="117"/>
  <c r="D201" i="117"/>
  <c r="C200" i="87"/>
  <c r="C198" i="87" s="1"/>
  <c r="C279" i="87" s="1"/>
  <c r="D147" i="117"/>
  <c r="D274" i="87"/>
  <c r="D206" i="117"/>
  <c r="D161" i="117"/>
  <c r="C160" i="87"/>
  <c r="C158" i="87" s="1"/>
  <c r="C274" i="87" s="1"/>
  <c r="D275" i="118" s="1"/>
  <c r="K160" i="87"/>
  <c r="K158" i="87" s="1"/>
  <c r="D177" i="117"/>
  <c r="C176" i="87"/>
  <c r="C174" i="87" s="1"/>
  <c r="K176" i="87"/>
  <c r="K174" i="87"/>
  <c r="K276" i="87" s="1"/>
  <c r="E190" i="87"/>
  <c r="E278" i="87" s="1"/>
  <c r="D279" i="120" s="1"/>
  <c r="D193" i="117"/>
  <c r="C192" i="87"/>
  <c r="C190" i="87"/>
  <c r="C278" i="87" s="1"/>
  <c r="K192" i="87"/>
  <c r="K190" i="87" s="1"/>
  <c r="K278" i="87" s="1"/>
  <c r="D163" i="117"/>
  <c r="D207" i="117"/>
  <c r="I82" i="87"/>
  <c r="I259" i="87" s="1"/>
  <c r="D168" i="87"/>
  <c r="D166" i="87" s="1"/>
  <c r="D275" i="87" s="1"/>
  <c r="L168" i="87"/>
  <c r="L166" i="87" s="1"/>
  <c r="D184" i="87"/>
  <c r="D182" i="87" s="1"/>
  <c r="D277" i="87" s="1"/>
  <c r="D278" i="119" s="1"/>
  <c r="L184" i="87"/>
  <c r="L182" i="87" s="1"/>
  <c r="L277" i="87"/>
  <c r="D278" i="127" s="1"/>
  <c r="D200" i="87"/>
  <c r="D198" i="87" s="1"/>
  <c r="D279" i="87" s="1"/>
  <c r="L200" i="87"/>
  <c r="L198" i="87" s="1"/>
  <c r="L279" i="87" s="1"/>
  <c r="D280" i="127" s="1"/>
  <c r="O200" i="98"/>
  <c r="O198" i="98" s="1"/>
  <c r="O200" i="99"/>
  <c r="O198" i="99" s="1"/>
  <c r="O200" i="92"/>
  <c r="O168" i="92"/>
  <c r="O166" i="92" s="1"/>
  <c r="O184" i="105"/>
  <c r="O182" i="105" s="1"/>
  <c r="O200" i="103"/>
  <c r="O198" i="103" s="1"/>
  <c r="O176" i="108"/>
  <c r="O174" i="108" s="1"/>
  <c r="L274" i="88"/>
  <c r="E275" i="127" s="1"/>
  <c r="J280" i="105"/>
  <c r="O168" i="108"/>
  <c r="O166" i="108" s="1"/>
  <c r="O160" i="108"/>
  <c r="O158" i="108" s="1"/>
  <c r="L157" i="92"/>
  <c r="G282" i="117"/>
  <c r="O192" i="105"/>
  <c r="O190" i="105" s="1"/>
  <c r="O160" i="106"/>
  <c r="O158" i="106" s="1"/>
  <c r="O192" i="107"/>
  <c r="O190" i="107" s="1"/>
  <c r="O160" i="107"/>
  <c r="O158" i="107" s="1"/>
  <c r="O192" i="108"/>
  <c r="O190" i="108" s="1"/>
  <c r="I46" i="88"/>
  <c r="I4" i="88" s="1"/>
  <c r="O200" i="108"/>
  <c r="O198" i="108" s="1"/>
  <c r="O200" i="114"/>
  <c r="O198" i="114" s="1"/>
  <c r="E216" i="117"/>
  <c r="H216" i="117"/>
  <c r="N183" i="117"/>
  <c r="P199" i="117"/>
  <c r="O200" i="91"/>
  <c r="H201" i="117"/>
  <c r="O192" i="98"/>
  <c r="O190" i="98" s="1"/>
  <c r="O193" i="117"/>
  <c r="Q159" i="117"/>
  <c r="O192" i="97"/>
  <c r="O190" i="97" s="1"/>
  <c r="O184" i="100"/>
  <c r="O182" i="100" s="1"/>
  <c r="S178" i="117"/>
  <c r="U170" i="117"/>
  <c r="O176" i="105"/>
  <c r="O174" i="105" s="1"/>
  <c r="V179" i="117"/>
  <c r="O160" i="105"/>
  <c r="O158" i="105" s="1"/>
  <c r="V163" i="117"/>
  <c r="O168" i="109"/>
  <c r="O166" i="109" s="1"/>
  <c r="Z169" i="117"/>
  <c r="O184" i="109"/>
  <c r="O182" i="109" s="1"/>
  <c r="O192" i="110"/>
  <c r="O190" i="110" s="1"/>
  <c r="AA194" i="117"/>
  <c r="AB201" i="117"/>
  <c r="O160" i="112"/>
  <c r="O158" i="112" s="1"/>
  <c r="AC162" i="117"/>
  <c r="O160" i="88"/>
  <c r="O158" i="88" s="1"/>
  <c r="E162" i="117"/>
  <c r="O192" i="88"/>
  <c r="O190" i="88" s="1"/>
  <c r="E194" i="117"/>
  <c r="O200" i="88"/>
  <c r="O198" i="88" s="1"/>
  <c r="O160" i="96"/>
  <c r="O158" i="96" s="1"/>
  <c r="M163" i="117"/>
  <c r="AJ163" i="117" s="1"/>
  <c r="H169" i="117"/>
  <c r="O160" i="94"/>
  <c r="O176" i="96"/>
  <c r="O174" i="96" s="1"/>
  <c r="M177" i="117"/>
  <c r="AJ177" i="117" s="1"/>
  <c r="O185" i="117"/>
  <c r="Q193" i="117"/>
  <c r="O192" i="90"/>
  <c r="O190" i="90" s="1"/>
  <c r="G193" i="117"/>
  <c r="N185" i="117"/>
  <c r="U186" i="117"/>
  <c r="O192" i="103"/>
  <c r="O190" i="103" s="1"/>
  <c r="T193" i="117"/>
  <c r="V199" i="117"/>
  <c r="O200" i="106"/>
  <c r="O198" i="106" s="1"/>
  <c r="W202" i="117"/>
  <c r="O200" i="109"/>
  <c r="O198" i="109" s="1"/>
  <c r="Z201" i="117"/>
  <c r="O192" i="109"/>
  <c r="O190" i="109" s="1"/>
  <c r="Z193" i="117"/>
  <c r="O160" i="110"/>
  <c r="O158" i="110" s="1"/>
  <c r="O200" i="112"/>
  <c r="O198" i="112" s="1"/>
  <c r="AC202" i="117"/>
  <c r="O176" i="113"/>
  <c r="O174" i="113" s="1"/>
  <c r="AD181" i="117"/>
  <c r="O184" i="114"/>
  <c r="O182" i="114" s="1"/>
  <c r="AE186" i="117"/>
  <c r="O176" i="114"/>
  <c r="O174" i="114" s="1"/>
  <c r="AE179" i="117"/>
  <c r="O168" i="114"/>
  <c r="O166" i="114" s="1"/>
  <c r="AE170" i="117"/>
  <c r="AD202" i="117"/>
  <c r="O200" i="105"/>
  <c r="O198" i="105" s="1"/>
  <c r="V201" i="117"/>
  <c r="O200" i="102"/>
  <c r="O198" i="102" s="1"/>
  <c r="S203" i="117"/>
  <c r="S163" i="117"/>
  <c r="O184" i="102"/>
  <c r="O182" i="102" s="1"/>
  <c r="S187" i="117"/>
  <c r="O168" i="103"/>
  <c r="O166" i="103" s="1"/>
  <c r="T173" i="117"/>
  <c r="T189" i="117"/>
  <c r="W189" i="117"/>
  <c r="O168" i="112"/>
  <c r="O166" i="112" s="1"/>
  <c r="AC170" i="117"/>
  <c r="O184" i="110"/>
  <c r="O182" i="110" s="1"/>
  <c r="AA186" i="117"/>
  <c r="O192" i="114"/>
  <c r="O190" i="114" s="1"/>
  <c r="AE199" i="117"/>
  <c r="O176" i="88"/>
  <c r="O174" i="88" s="1"/>
  <c r="E178" i="117"/>
  <c r="AD170" i="117"/>
  <c r="O176" i="106"/>
  <c r="O174" i="106" s="1"/>
  <c r="W177" i="117"/>
  <c r="O184" i="108"/>
  <c r="O182" i="108" s="1"/>
  <c r="Y185" i="117"/>
  <c r="O184" i="90"/>
  <c r="O182" i="90" s="1"/>
  <c r="G185" i="117"/>
  <c r="G161" i="117"/>
  <c r="O184" i="87"/>
  <c r="O182" i="87" s="1"/>
  <c r="D169" i="117"/>
  <c r="O200" i="89"/>
  <c r="I167" i="117"/>
  <c r="O184" i="96"/>
  <c r="O182" i="96" s="1"/>
  <c r="O184" i="95"/>
  <c r="L185" i="117"/>
  <c r="Q191" i="117"/>
  <c r="O192" i="96"/>
  <c r="O190" i="96" s="1"/>
  <c r="M194" i="117"/>
  <c r="AJ194" i="117" s="1"/>
  <c r="O200" i="100"/>
  <c r="O198" i="100" s="1"/>
  <c r="Q201" i="117"/>
  <c r="O160" i="100"/>
  <c r="S195" i="117"/>
  <c r="V183" i="117"/>
  <c r="O176" i="109"/>
  <c r="O174" i="109" s="1"/>
  <c r="Z177" i="117"/>
  <c r="O192" i="112"/>
  <c r="O190" i="112" s="1"/>
  <c r="AC194" i="117"/>
  <c r="O168" i="88"/>
  <c r="O166" i="88" s="1"/>
  <c r="E170" i="117"/>
  <c r="O168" i="106"/>
  <c r="O166" i="106" s="1"/>
  <c r="W169" i="117"/>
  <c r="Y148" i="117"/>
  <c r="W233" i="117"/>
  <c r="O232" i="99"/>
  <c r="W148" i="117"/>
  <c r="J157" i="88"/>
  <c r="J274" i="88"/>
  <c r="J273" i="88" s="1"/>
  <c r="J307" i="88" s="1"/>
  <c r="O168" i="100"/>
  <c r="O166" i="100" s="1"/>
  <c r="O200" i="97"/>
  <c r="O198" i="97" s="1"/>
  <c r="O160" i="114"/>
  <c r="O158" i="114" s="1"/>
  <c r="O176" i="112"/>
  <c r="O174" i="112" s="1"/>
  <c r="O176" i="111"/>
  <c r="O174" i="111" s="1"/>
  <c r="O200" i="110"/>
  <c r="O198" i="110" s="1"/>
  <c r="O168" i="110"/>
  <c r="O166" i="110" s="1"/>
  <c r="O200" i="104"/>
  <c r="O198" i="104" s="1"/>
  <c r="O160" i="104"/>
  <c r="O158" i="104" s="1"/>
  <c r="O192" i="99"/>
  <c r="O190" i="99" s="1"/>
  <c r="O176" i="98"/>
  <c r="O200" i="96"/>
  <c r="O198" i="96" s="1"/>
  <c r="O192" i="95"/>
  <c r="O190" i="95" s="1"/>
  <c r="O160" i="95"/>
  <c r="O158" i="95" s="1"/>
  <c r="O192" i="94"/>
  <c r="O190" i="94" s="1"/>
  <c r="O200" i="93"/>
  <c r="O198" i="93" s="1"/>
  <c r="O176" i="91"/>
  <c r="O174" i="91" s="1"/>
  <c r="O160" i="91"/>
  <c r="O158" i="91" s="1"/>
  <c r="O192" i="91"/>
  <c r="O190" i="91" s="1"/>
  <c r="O160" i="89"/>
  <c r="O158" i="89" s="1"/>
  <c r="O184" i="88"/>
  <c r="O182" i="88"/>
  <c r="J275" i="94"/>
  <c r="K276" i="125" s="1"/>
  <c r="C274" i="91"/>
  <c r="C275" i="104"/>
  <c r="O200" i="90"/>
  <c r="O198" i="90" s="1"/>
  <c r="L274" i="90"/>
  <c r="G275" i="127" s="1"/>
  <c r="C274" i="93"/>
  <c r="K274" i="94"/>
  <c r="E274" i="93"/>
  <c r="J275" i="120" s="1"/>
  <c r="L275" i="99"/>
  <c r="P275" i="127" s="1"/>
  <c r="O192" i="89"/>
  <c r="O190" i="89" s="1"/>
  <c r="O176" i="89"/>
  <c r="O174" i="89" s="1"/>
  <c r="J274" i="89"/>
  <c r="F275" i="125" s="1"/>
  <c r="O184" i="89"/>
  <c r="O182" i="89" s="1"/>
  <c r="O168" i="89"/>
  <c r="O166" i="89" s="1"/>
  <c r="O176" i="90"/>
  <c r="O174" i="90" s="1"/>
  <c r="O184" i="91"/>
  <c r="O182" i="91" s="1"/>
  <c r="O192" i="93"/>
  <c r="O190" i="93" s="1"/>
  <c r="O160" i="93"/>
  <c r="O158" i="93" s="1"/>
  <c r="L275" i="97"/>
  <c r="N275" i="127" s="1"/>
  <c r="O160" i="98"/>
  <c r="O158" i="98" s="1"/>
  <c r="O200" i="95"/>
  <c r="O198" i="95" s="1"/>
  <c r="O176" i="97"/>
  <c r="O174" i="97" s="1"/>
  <c r="I46" i="93"/>
  <c r="I4" i="93" s="1"/>
  <c r="O168" i="94"/>
  <c r="O166" i="94" s="1"/>
  <c r="O176" i="95"/>
  <c r="O174" i="95" s="1"/>
  <c r="O176" i="100"/>
  <c r="O174" i="100" s="1"/>
  <c r="O168" i="99"/>
  <c r="O166" i="99" s="1"/>
  <c r="O176" i="104"/>
  <c r="O174" i="104" s="1"/>
  <c r="O168" i="111"/>
  <c r="O166" i="111" s="1"/>
  <c r="O160" i="109"/>
  <c r="O158" i="109" s="1"/>
  <c r="O160" i="111"/>
  <c r="O158" i="111" s="1"/>
  <c r="L277" i="113"/>
  <c r="AD277" i="127" s="1"/>
  <c r="O198" i="89"/>
  <c r="D274" i="89"/>
  <c r="F275" i="119" s="1"/>
  <c r="K274" i="91"/>
  <c r="C275" i="96"/>
  <c r="M275" i="118" s="1"/>
  <c r="AJ275" i="118" s="1"/>
  <c r="C275" i="99"/>
  <c r="P275" i="118" s="1"/>
  <c r="O184" i="93"/>
  <c r="O182" i="93" s="1"/>
  <c r="L274" i="93"/>
  <c r="J275" i="127" s="1"/>
  <c r="O192" i="92"/>
  <c r="O190" i="92" s="1"/>
  <c r="O176" i="92"/>
  <c r="O174" i="92" s="1"/>
  <c r="O160" i="97"/>
  <c r="O158" i="97" s="1"/>
  <c r="O168" i="95"/>
  <c r="O166" i="95" s="1"/>
  <c r="O160" i="99"/>
  <c r="O158" i="99" s="1"/>
  <c r="O176" i="93"/>
  <c r="O174" i="93" s="1"/>
  <c r="L275" i="100"/>
  <c r="O168" i="96"/>
  <c r="O166" i="96" s="1"/>
  <c r="O168" i="98"/>
  <c r="O166" i="98" s="1"/>
  <c r="O168" i="102"/>
  <c r="O166" i="102" s="1"/>
  <c r="O192" i="111"/>
  <c r="O190" i="111" s="1"/>
  <c r="O198" i="92"/>
  <c r="O168" i="93"/>
  <c r="O166" i="93" s="1"/>
  <c r="O168" i="90"/>
  <c r="O166" i="90" s="1"/>
  <c r="L274" i="95"/>
  <c r="L275" i="127" s="1"/>
  <c r="D274" i="91"/>
  <c r="H275" i="119" s="1"/>
  <c r="K274" i="92"/>
  <c r="O168" i="97"/>
  <c r="O166" i="97" s="1"/>
  <c r="O160" i="92"/>
  <c r="O158" i="92" s="1"/>
  <c r="O158" i="90"/>
  <c r="O184" i="94"/>
  <c r="O182" i="94" s="1"/>
  <c r="I46" i="94"/>
  <c r="I4" i="94" s="1"/>
  <c r="O184" i="99"/>
  <c r="O182" i="99" s="1"/>
  <c r="C275" i="100"/>
  <c r="Q275" i="118" s="1"/>
  <c r="O200" i="94"/>
  <c r="O198" i="94" s="1"/>
  <c r="C275" i="97"/>
  <c r="C275" i="103"/>
  <c r="O192" i="104"/>
  <c r="O190" i="104" s="1"/>
  <c r="O160" i="113"/>
  <c r="O158" i="113" s="1"/>
  <c r="O184" i="113"/>
  <c r="O182" i="113" s="1"/>
  <c r="O184" i="111"/>
  <c r="O182" i="111" s="1"/>
  <c r="K274" i="89"/>
  <c r="K273" i="89" s="1"/>
  <c r="K307" i="89" s="1"/>
  <c r="K157" i="89"/>
  <c r="C274" i="89"/>
  <c r="F275" i="118" s="1"/>
  <c r="C275" i="102"/>
  <c r="S275" i="118" s="1"/>
  <c r="O160" i="103"/>
  <c r="O158" i="103" s="1"/>
  <c r="C275" i="105"/>
  <c r="O192" i="106"/>
  <c r="O190" i="106" s="1"/>
  <c r="O192" i="113"/>
  <c r="O190" i="113" s="1"/>
  <c r="O176" i="110"/>
  <c r="O174" i="110" s="1"/>
  <c r="O184" i="112"/>
  <c r="O182" i="112" s="1"/>
  <c r="O192" i="87"/>
  <c r="O190" i="87" s="1"/>
  <c r="O176" i="87"/>
  <c r="O174" i="87" s="1"/>
  <c r="O160" i="87"/>
  <c r="O158" i="87" s="1"/>
  <c r="C223" i="126"/>
  <c r="C223" i="125"/>
  <c r="C216" i="126"/>
  <c r="C216" i="125"/>
  <c r="C223" i="120"/>
  <c r="C223" i="119"/>
  <c r="C216" i="120"/>
  <c r="C216" i="119"/>
  <c r="C207" i="126"/>
  <c r="C207" i="125"/>
  <c r="C205" i="126"/>
  <c r="C205" i="125"/>
  <c r="C204" i="126"/>
  <c r="C204" i="125"/>
  <c r="C203" i="126"/>
  <c r="C203" i="125"/>
  <c r="C202" i="126"/>
  <c r="C202" i="125"/>
  <c r="C201" i="126"/>
  <c r="C201" i="125"/>
  <c r="C199" i="126"/>
  <c r="C199" i="125"/>
  <c r="C197" i="126"/>
  <c r="C197" i="125"/>
  <c r="C196" i="126"/>
  <c r="C196" i="125"/>
  <c r="C195" i="126"/>
  <c r="C195" i="125"/>
  <c r="C194" i="126"/>
  <c r="C194" i="125"/>
  <c r="C193" i="126"/>
  <c r="C193" i="125"/>
  <c r="C191" i="126"/>
  <c r="C191" i="125"/>
  <c r="C189" i="126"/>
  <c r="C189" i="125"/>
  <c r="C188" i="126"/>
  <c r="C188" i="125"/>
  <c r="C187" i="126"/>
  <c r="C187" i="125"/>
  <c r="C186" i="126"/>
  <c r="C186" i="125"/>
  <c r="C185" i="126"/>
  <c r="C185" i="125"/>
  <c r="C183" i="126"/>
  <c r="C183" i="125"/>
  <c r="C181" i="126"/>
  <c r="C181" i="125"/>
  <c r="C180" i="126"/>
  <c r="C180" i="125"/>
  <c r="C179" i="126"/>
  <c r="C179" i="125"/>
  <c r="C178" i="126"/>
  <c r="C178" i="125"/>
  <c r="C177" i="126"/>
  <c r="C177" i="125"/>
  <c r="C175" i="126"/>
  <c r="C175" i="125"/>
  <c r="C173" i="126"/>
  <c r="C173" i="125"/>
  <c r="C172" i="126"/>
  <c r="C172" i="125"/>
  <c r="C171" i="126"/>
  <c r="C171" i="125"/>
  <c r="C170" i="126"/>
  <c r="C170" i="125"/>
  <c r="C169" i="126"/>
  <c r="C169" i="125"/>
  <c r="C167" i="126"/>
  <c r="C167" i="125"/>
  <c r="C165" i="126"/>
  <c r="C165" i="125"/>
  <c r="C164" i="126"/>
  <c r="C164" i="125"/>
  <c r="C163" i="126"/>
  <c r="C163" i="125"/>
  <c r="C162" i="126"/>
  <c r="C162" i="125"/>
  <c r="C161" i="126"/>
  <c r="C161" i="125"/>
  <c r="C159" i="126"/>
  <c r="C159" i="125"/>
  <c r="C207" i="120"/>
  <c r="C207" i="119"/>
  <c r="C207" i="118"/>
  <c r="C206" i="118"/>
  <c r="C205" i="120"/>
  <c r="C205" i="119"/>
  <c r="C205" i="118"/>
  <c r="C204" i="120"/>
  <c r="C204" i="119"/>
  <c r="C204" i="118"/>
  <c r="C203" i="120"/>
  <c r="C203" i="119"/>
  <c r="C203" i="118"/>
  <c r="C202" i="120"/>
  <c r="C202" i="119"/>
  <c r="C202" i="118"/>
  <c r="C201" i="120"/>
  <c r="C201" i="119"/>
  <c r="C201" i="118"/>
  <c r="C199" i="120"/>
  <c r="C199" i="119"/>
  <c r="C199" i="118"/>
  <c r="C197" i="120"/>
  <c r="C197" i="119"/>
  <c r="C197" i="118"/>
  <c r="C196" i="120"/>
  <c r="C196" i="119"/>
  <c r="C196" i="118"/>
  <c r="C195" i="120"/>
  <c r="C195" i="119"/>
  <c r="C195" i="118"/>
  <c r="C194" i="120"/>
  <c r="C194" i="119"/>
  <c r="C194" i="118"/>
  <c r="C193" i="120"/>
  <c r="C193" i="119"/>
  <c r="C193" i="118"/>
  <c r="C191" i="120"/>
  <c r="C191" i="119"/>
  <c r="C191" i="118"/>
  <c r="C189" i="120"/>
  <c r="C189" i="119"/>
  <c r="C189" i="118"/>
  <c r="C188" i="120"/>
  <c r="C188" i="119"/>
  <c r="C188" i="118"/>
  <c r="C187" i="120"/>
  <c r="C187" i="119"/>
  <c r="C187" i="118"/>
  <c r="C186" i="120"/>
  <c r="C186" i="119"/>
  <c r="C186" i="118"/>
  <c r="C185" i="120"/>
  <c r="C185" i="119"/>
  <c r="C185" i="118"/>
  <c r="C183" i="120"/>
  <c r="C183" i="119"/>
  <c r="C183" i="118"/>
  <c r="C181" i="120"/>
  <c r="C181" i="119"/>
  <c r="C181" i="118"/>
  <c r="C180" i="120"/>
  <c r="C180" i="119"/>
  <c r="C180" i="118"/>
  <c r="C179" i="120"/>
  <c r="C179" i="119"/>
  <c r="C179" i="118"/>
  <c r="C178" i="120"/>
  <c r="C178" i="119"/>
  <c r="C178" i="118"/>
  <c r="C177" i="120"/>
  <c r="C177" i="119"/>
  <c r="C177" i="118"/>
  <c r="C175" i="120"/>
  <c r="C175" i="119"/>
  <c r="C175" i="118"/>
  <c r="C173" i="120"/>
  <c r="C173" i="119"/>
  <c r="C173" i="118"/>
  <c r="C172" i="120"/>
  <c r="C172" i="119"/>
  <c r="C172" i="118"/>
  <c r="C171" i="120"/>
  <c r="C171" i="119"/>
  <c r="C171" i="118"/>
  <c r="C170" i="120"/>
  <c r="C170" i="119"/>
  <c r="C170" i="118"/>
  <c r="C169" i="120"/>
  <c r="C169" i="119"/>
  <c r="C169" i="118"/>
  <c r="C167" i="120"/>
  <c r="C167" i="119"/>
  <c r="C167" i="118"/>
  <c r="C165" i="120"/>
  <c r="C165" i="119"/>
  <c r="C165" i="118"/>
  <c r="C164" i="120"/>
  <c r="C164" i="119"/>
  <c r="C164" i="118"/>
  <c r="C163" i="120"/>
  <c r="C163" i="119"/>
  <c r="C163" i="118"/>
  <c r="C162" i="120"/>
  <c r="C162" i="119"/>
  <c r="C162" i="118"/>
  <c r="C161" i="120"/>
  <c r="C161" i="119"/>
  <c r="C161" i="118"/>
  <c r="C159" i="120"/>
  <c r="C159" i="119"/>
  <c r="C159" i="118"/>
  <c r="C94" i="124"/>
  <c r="C93" i="124"/>
  <c r="C90" i="124"/>
  <c r="C88" i="124"/>
  <c r="C87" i="124"/>
  <c r="C86" i="124"/>
  <c r="C85" i="124"/>
  <c r="C84" i="124"/>
  <c r="C83" i="124"/>
  <c r="C81" i="124"/>
  <c r="C80" i="124"/>
  <c r="C79" i="124"/>
  <c r="C78" i="124"/>
  <c r="C77" i="124"/>
  <c r="C71" i="124"/>
  <c r="C64" i="124" s="1"/>
  <c r="C237" i="117"/>
  <c r="C236" i="117"/>
  <c r="C216" i="117"/>
  <c r="C223" i="117"/>
  <c r="C205" i="117"/>
  <c r="C203" i="117"/>
  <c r="C201" i="117"/>
  <c r="C196" i="117"/>
  <c r="C194" i="117"/>
  <c r="C189" i="117"/>
  <c r="C187" i="117"/>
  <c r="C185" i="117"/>
  <c r="C180" i="117"/>
  <c r="C178" i="117"/>
  <c r="C173" i="117"/>
  <c r="C171" i="117"/>
  <c r="C169" i="117"/>
  <c r="C206" i="117"/>
  <c r="C165" i="117"/>
  <c r="C161" i="117"/>
  <c r="C163" i="117"/>
  <c r="C170" i="117"/>
  <c r="C172" i="117"/>
  <c r="C177" i="117"/>
  <c r="C179" i="117"/>
  <c r="C181" i="117"/>
  <c r="C186" i="117"/>
  <c r="C188" i="117"/>
  <c r="C193" i="117"/>
  <c r="C195" i="117"/>
  <c r="C197" i="117"/>
  <c r="C202" i="117"/>
  <c r="C204" i="117"/>
  <c r="C159" i="117"/>
  <c r="C162" i="117"/>
  <c r="C167" i="117"/>
  <c r="C183" i="117"/>
  <c r="C199" i="117"/>
  <c r="C164" i="117"/>
  <c r="C175" i="117"/>
  <c r="C191" i="117"/>
  <c r="C207" i="117"/>
  <c r="C149" i="117"/>
  <c r="C147" i="117"/>
  <c r="C148" i="117"/>
  <c r="AE262" i="124"/>
  <c r="AD262" i="124"/>
  <c r="AA262" i="124"/>
  <c r="Z262" i="124"/>
  <c r="X262" i="124"/>
  <c r="V262" i="124"/>
  <c r="U262" i="124"/>
  <c r="O262" i="124"/>
  <c r="N262" i="124"/>
  <c r="M262" i="124"/>
  <c r="AJ262" i="124" s="1"/>
  <c r="L262" i="124"/>
  <c r="K262" i="124"/>
  <c r="J262" i="124"/>
  <c r="I262" i="124"/>
  <c r="H262" i="124"/>
  <c r="G262" i="124"/>
  <c r="F262" i="124"/>
  <c r="E262" i="124"/>
  <c r="D262" i="124"/>
  <c r="AE261" i="124"/>
  <c r="AC261" i="124"/>
  <c r="Y261" i="124"/>
  <c r="K261" i="124"/>
  <c r="I261" i="124"/>
  <c r="G261" i="124"/>
  <c r="E261" i="124"/>
  <c r="AE260" i="124"/>
  <c r="AD260" i="124"/>
  <c r="AC260" i="124"/>
  <c r="V260" i="124"/>
  <c r="U260" i="124"/>
  <c r="T260" i="124"/>
  <c r="O260" i="124"/>
  <c r="K260" i="124"/>
  <c r="G260" i="124"/>
  <c r="F260" i="124"/>
  <c r="E260" i="124"/>
  <c r="D260" i="124"/>
  <c r="AD259" i="124"/>
  <c r="AB259" i="124"/>
  <c r="AA259" i="124"/>
  <c r="U259" i="124"/>
  <c r="Q259" i="124"/>
  <c r="O259" i="124"/>
  <c r="L259" i="124"/>
  <c r="J259" i="124"/>
  <c r="I259" i="124"/>
  <c r="H259" i="124"/>
  <c r="G259" i="124"/>
  <c r="E259" i="124"/>
  <c r="AE257" i="124"/>
  <c r="AD257" i="124"/>
  <c r="V257" i="124"/>
  <c r="T257" i="124"/>
  <c r="P257" i="124"/>
  <c r="O257" i="124"/>
  <c r="L257" i="124"/>
  <c r="K257" i="124"/>
  <c r="H257" i="124"/>
  <c r="E257" i="124"/>
  <c r="S256" i="124"/>
  <c r="N256" i="124"/>
  <c r="L256" i="124"/>
  <c r="K256" i="124"/>
  <c r="J256" i="124"/>
  <c r="I256" i="124"/>
  <c r="E256" i="124"/>
  <c r="W299" i="118"/>
  <c r="O299" i="118"/>
  <c r="L299" i="118"/>
  <c r="K299" i="118"/>
  <c r="G299" i="118"/>
  <c r="Z298" i="120"/>
  <c r="W298" i="120"/>
  <c r="V298" i="120"/>
  <c r="N298" i="120"/>
  <c r="K298" i="120"/>
  <c r="G298" i="120"/>
  <c r="F298" i="120"/>
  <c r="AD297" i="118"/>
  <c r="AC297" i="118"/>
  <c r="Q297" i="118"/>
  <c r="N297" i="118"/>
  <c r="F297" i="118"/>
  <c r="AE296" i="118"/>
  <c r="AA296" i="118"/>
  <c r="K296" i="118"/>
  <c r="G296" i="118"/>
  <c r="Z282" i="118"/>
  <c r="V282" i="118"/>
  <c r="M282" i="118"/>
  <c r="AJ282" i="118" s="1"/>
  <c r="L282" i="118"/>
  <c r="K282" i="118"/>
  <c r="J282" i="118"/>
  <c r="I282" i="118"/>
  <c r="H282" i="118"/>
  <c r="G282" i="118"/>
  <c r="F282" i="118"/>
  <c r="E282" i="118"/>
  <c r="D282" i="118"/>
  <c r="AB282" i="119"/>
  <c r="S282" i="119"/>
  <c r="P282" i="119"/>
  <c r="O282" i="119"/>
  <c r="L282" i="119"/>
  <c r="K282" i="119"/>
  <c r="J282" i="119"/>
  <c r="I282" i="119"/>
  <c r="H282" i="119"/>
  <c r="G282" i="119"/>
  <c r="F282" i="119"/>
  <c r="E282" i="119"/>
  <c r="D282" i="119"/>
  <c r="AA282" i="120"/>
  <c r="S282" i="120"/>
  <c r="N282" i="120"/>
  <c r="L282" i="120"/>
  <c r="K282" i="120"/>
  <c r="J282" i="120"/>
  <c r="H282" i="120"/>
  <c r="G282" i="120"/>
  <c r="F282" i="120"/>
  <c r="E282" i="120"/>
  <c r="D282" i="120"/>
  <c r="AE282" i="125"/>
  <c r="AD282" i="125"/>
  <c r="AC282" i="125"/>
  <c r="AB282" i="125"/>
  <c r="AA282" i="125"/>
  <c r="X282" i="125"/>
  <c r="W282" i="125"/>
  <c r="U282" i="125"/>
  <c r="T282" i="125"/>
  <c r="S282" i="125"/>
  <c r="Q282" i="125"/>
  <c r="O282" i="125"/>
  <c r="N282" i="125"/>
  <c r="M282" i="125"/>
  <c r="AJ282" i="125" s="1"/>
  <c r="L282" i="125"/>
  <c r="K282" i="125"/>
  <c r="J282" i="125"/>
  <c r="I282" i="125"/>
  <c r="H282" i="125"/>
  <c r="G282" i="125"/>
  <c r="F282" i="125"/>
  <c r="E282" i="125"/>
  <c r="D282" i="125"/>
  <c r="AE282" i="126"/>
  <c r="AD282" i="126"/>
  <c r="AB282" i="126"/>
  <c r="AA282" i="126"/>
  <c r="Y282" i="126"/>
  <c r="X282" i="126"/>
  <c r="V282" i="126"/>
  <c r="U282" i="126"/>
  <c r="T282" i="126"/>
  <c r="Q282" i="126"/>
  <c r="P282" i="126"/>
  <c r="O282" i="126"/>
  <c r="N282" i="126"/>
  <c r="M282" i="126"/>
  <c r="AJ282" i="126" s="1"/>
  <c r="L282" i="126"/>
  <c r="K282" i="126"/>
  <c r="J282" i="126"/>
  <c r="I282" i="126"/>
  <c r="H282" i="126"/>
  <c r="G282" i="126"/>
  <c r="F282" i="126"/>
  <c r="E282" i="126"/>
  <c r="D282" i="126"/>
  <c r="AE282" i="127"/>
  <c r="AD282" i="127"/>
  <c r="AC282" i="127"/>
  <c r="AB282" i="127"/>
  <c r="AA282" i="127"/>
  <c r="Y282" i="127"/>
  <c r="W282" i="127"/>
  <c r="U282" i="127"/>
  <c r="T282" i="127"/>
  <c r="P282" i="127"/>
  <c r="N282" i="127"/>
  <c r="M282" i="127"/>
  <c r="AJ282" i="127" s="1"/>
  <c r="AA281" i="118"/>
  <c r="Q281" i="118"/>
  <c r="L281" i="118"/>
  <c r="K281" i="118"/>
  <c r="J281" i="118"/>
  <c r="I281" i="118"/>
  <c r="H281" i="118"/>
  <c r="G281" i="118"/>
  <c r="F281" i="118"/>
  <c r="E281" i="118"/>
  <c r="D281" i="118"/>
  <c r="O280" i="118"/>
  <c r="L280" i="118"/>
  <c r="E280" i="118"/>
  <c r="D280" i="118"/>
  <c r="AA280" i="119"/>
  <c r="V280" i="119"/>
  <c r="S280" i="119"/>
  <c r="K280" i="119"/>
  <c r="H280" i="119"/>
  <c r="G280" i="119"/>
  <c r="F280" i="119"/>
  <c r="E280" i="119"/>
  <c r="D280" i="119"/>
  <c r="AE280" i="120"/>
  <c r="AD280" i="120"/>
  <c r="AC280" i="120"/>
  <c r="AA280" i="120"/>
  <c r="Z280" i="120"/>
  <c r="Y280" i="120"/>
  <c r="T280" i="120"/>
  <c r="Q280" i="120"/>
  <c r="O280" i="120"/>
  <c r="L280" i="120"/>
  <c r="D280" i="120"/>
  <c r="AC280" i="125"/>
  <c r="AB280" i="125"/>
  <c r="X280" i="125"/>
  <c r="W280" i="125"/>
  <c r="V280" i="125"/>
  <c r="T280" i="125"/>
  <c r="S280" i="125"/>
  <c r="M280" i="125"/>
  <c r="AJ280" i="125" s="1"/>
  <c r="L280" i="125"/>
  <c r="I280" i="125"/>
  <c r="G280" i="125"/>
  <c r="F280" i="125"/>
  <c r="E280" i="125"/>
  <c r="D280" i="125"/>
  <c r="AC280" i="126"/>
  <c r="AA280" i="126"/>
  <c r="V280" i="126"/>
  <c r="U280" i="126"/>
  <c r="Q280" i="126"/>
  <c r="P280" i="126"/>
  <c r="L280" i="126"/>
  <c r="K280" i="126"/>
  <c r="I280" i="126"/>
  <c r="F280" i="126"/>
  <c r="E280" i="126"/>
  <c r="D280" i="126"/>
  <c r="AE280" i="127"/>
  <c r="AA280" i="127"/>
  <c r="V280" i="127"/>
  <c r="S280" i="127"/>
  <c r="K279" i="118"/>
  <c r="I279" i="118"/>
  <c r="AD279" i="119"/>
  <c r="AA279" i="119"/>
  <c r="Y279" i="119"/>
  <c r="W279" i="119"/>
  <c r="U279" i="119"/>
  <c r="P279" i="119"/>
  <c r="L279" i="119"/>
  <c r="K279" i="119"/>
  <c r="H279" i="119"/>
  <c r="G279" i="119"/>
  <c r="E279" i="119"/>
  <c r="D279" i="119"/>
  <c r="AC279" i="120"/>
  <c r="AA279" i="120"/>
  <c r="Y279" i="120"/>
  <c r="X279" i="120"/>
  <c r="U279" i="120"/>
  <c r="T279" i="120"/>
  <c r="S279" i="120"/>
  <c r="L279" i="120"/>
  <c r="I279" i="120"/>
  <c r="H279" i="120"/>
  <c r="G279" i="120"/>
  <c r="F279" i="120"/>
  <c r="E279" i="120"/>
  <c r="AE279" i="125"/>
  <c r="AB279" i="125"/>
  <c r="AA279" i="125"/>
  <c r="V279" i="125"/>
  <c r="O279" i="125"/>
  <c r="M279" i="125"/>
  <c r="AJ279" i="125" s="1"/>
  <c r="L279" i="125"/>
  <c r="K279" i="125"/>
  <c r="F279" i="125"/>
  <c r="E279" i="125"/>
  <c r="D279" i="125"/>
  <c r="AD279" i="126"/>
  <c r="AB279" i="126"/>
  <c r="X279" i="126"/>
  <c r="T279" i="126"/>
  <c r="P279" i="126"/>
  <c r="L279" i="126"/>
  <c r="G279" i="126"/>
  <c r="F279" i="126"/>
  <c r="E279" i="126"/>
  <c r="D279" i="126"/>
  <c r="AD279" i="127"/>
  <c r="AC279" i="127"/>
  <c r="AA279" i="127"/>
  <c r="W279" i="127"/>
  <c r="T279" i="127"/>
  <c r="S279" i="127"/>
  <c r="Q279" i="127"/>
  <c r="N279" i="127"/>
  <c r="I278" i="118"/>
  <c r="E278" i="118"/>
  <c r="D278" i="118"/>
  <c r="AC278" i="119"/>
  <c r="AB278" i="119"/>
  <c r="U278" i="119"/>
  <c r="T278" i="119"/>
  <c r="P278" i="119"/>
  <c r="O278" i="119"/>
  <c r="N278" i="119"/>
  <c r="K278" i="119"/>
  <c r="H278" i="119"/>
  <c r="G278" i="119"/>
  <c r="F278" i="119"/>
  <c r="E278" i="119"/>
  <c r="AE278" i="120"/>
  <c r="AA278" i="120"/>
  <c r="Y278" i="120"/>
  <c r="X278" i="120"/>
  <c r="V278" i="120"/>
  <c r="U278" i="120"/>
  <c r="S278" i="120"/>
  <c r="Q278" i="120"/>
  <c r="P278" i="120"/>
  <c r="J278" i="120"/>
  <c r="I278" i="120"/>
  <c r="H278" i="120"/>
  <c r="G278" i="120"/>
  <c r="E278" i="120"/>
  <c r="AB278" i="125"/>
  <c r="Y278" i="125"/>
  <c r="S278" i="125"/>
  <c r="P278" i="125"/>
  <c r="L278" i="125"/>
  <c r="H278" i="125"/>
  <c r="G278" i="125"/>
  <c r="E278" i="125"/>
  <c r="AC278" i="126"/>
  <c r="AA278" i="126"/>
  <c r="Y278" i="126"/>
  <c r="X278" i="126"/>
  <c r="W278" i="126"/>
  <c r="T278" i="126"/>
  <c r="O278" i="126"/>
  <c r="K278" i="126"/>
  <c r="J278" i="126"/>
  <c r="G278" i="126"/>
  <c r="F278" i="126"/>
  <c r="E278" i="126"/>
  <c r="D278" i="126"/>
  <c r="Z278" i="127"/>
  <c r="Y278" i="127"/>
  <c r="U278" i="127"/>
  <c r="T278" i="127"/>
  <c r="S278" i="127"/>
  <c r="Q278" i="127"/>
  <c r="F277" i="118"/>
  <c r="E277" i="118"/>
  <c r="I277" i="119"/>
  <c r="W277" i="120"/>
  <c r="L277" i="120"/>
  <c r="K277" i="120"/>
  <c r="J277" i="120"/>
  <c r="I277" i="120"/>
  <c r="H277" i="120"/>
  <c r="F277" i="120"/>
  <c r="D277" i="120"/>
  <c r="K277" i="125"/>
  <c r="J277" i="125"/>
  <c r="H277" i="125"/>
  <c r="G277" i="125"/>
  <c r="F277" i="125"/>
  <c r="E277" i="125"/>
  <c r="L277" i="126"/>
  <c r="J277" i="126"/>
  <c r="H277" i="126"/>
  <c r="G277" i="126"/>
  <c r="F277" i="126"/>
  <c r="E277" i="126"/>
  <c r="D277" i="126"/>
  <c r="Z277" i="127"/>
  <c r="V277" i="127"/>
  <c r="S277" i="127"/>
  <c r="Q277" i="127"/>
  <c r="O277" i="127"/>
  <c r="M277" i="127"/>
  <c r="AJ277" i="127" s="1"/>
  <c r="L276" i="118"/>
  <c r="K276" i="118"/>
  <c r="G276" i="118"/>
  <c r="F276" i="118"/>
  <c r="E276" i="118"/>
  <c r="D276" i="118"/>
  <c r="P276" i="119"/>
  <c r="I276" i="119"/>
  <c r="H276" i="119"/>
  <c r="E276" i="119"/>
  <c r="D276" i="119"/>
  <c r="L276" i="120"/>
  <c r="G276" i="120"/>
  <c r="E276" i="120"/>
  <c r="D276" i="120"/>
  <c r="L276" i="125"/>
  <c r="G276" i="125"/>
  <c r="E276" i="125"/>
  <c r="D276" i="125"/>
  <c r="I276" i="126"/>
  <c r="G276" i="126"/>
  <c r="F276" i="126"/>
  <c r="D276" i="126"/>
  <c r="U276" i="127"/>
  <c r="T276" i="127"/>
  <c r="S276" i="127"/>
  <c r="Q276" i="127"/>
  <c r="J275" i="118"/>
  <c r="H275" i="118"/>
  <c r="E275" i="118"/>
  <c r="L275" i="119"/>
  <c r="E275" i="119"/>
  <c r="D275" i="119"/>
  <c r="F275" i="120"/>
  <c r="L275" i="125"/>
  <c r="K275" i="125"/>
  <c r="J275" i="125"/>
  <c r="E275" i="125"/>
  <c r="D275" i="125"/>
  <c r="K275" i="126"/>
  <c r="J275" i="126"/>
  <c r="I275" i="126"/>
  <c r="H275" i="126"/>
  <c r="F275" i="126"/>
  <c r="E275" i="126"/>
  <c r="AA275" i="127"/>
  <c r="Z275" i="127"/>
  <c r="W275" i="127"/>
  <c r="S275" i="127"/>
  <c r="Q275" i="127"/>
  <c r="O275" i="127"/>
  <c r="E200" i="21"/>
  <c r="L200" i="21"/>
  <c r="K200" i="21"/>
  <c r="J200" i="21"/>
  <c r="D200" i="21"/>
  <c r="C200" i="21"/>
  <c r="C198" i="21" s="1"/>
  <c r="C279" i="21" s="1"/>
  <c r="C280" i="118" s="1"/>
  <c r="C192" i="21"/>
  <c r="D192" i="21"/>
  <c r="K192" i="21"/>
  <c r="K190" i="21" s="1"/>
  <c r="K278" i="21" s="1"/>
  <c r="C279" i="126" s="1"/>
  <c r="L192" i="21"/>
  <c r="J192" i="21"/>
  <c r="E192" i="21"/>
  <c r="L184" i="21"/>
  <c r="K184" i="21"/>
  <c r="K182" i="21" s="1"/>
  <c r="K277" i="21" s="1"/>
  <c r="C278" i="126" s="1"/>
  <c r="J184" i="21"/>
  <c r="E184" i="21"/>
  <c r="E182" i="21" s="1"/>
  <c r="E277" i="21" s="1"/>
  <c r="C278" i="120" s="1"/>
  <c r="D184" i="21"/>
  <c r="C184" i="21"/>
  <c r="C176" i="21"/>
  <c r="C174" i="21" s="1"/>
  <c r="L176" i="21"/>
  <c r="L174" i="21" s="1"/>
  <c r="K176" i="21"/>
  <c r="J176" i="21"/>
  <c r="E176" i="21"/>
  <c r="E174" i="21" s="1"/>
  <c r="D176" i="21"/>
  <c r="C168" i="21"/>
  <c r="C166" i="21" s="1"/>
  <c r="C275" i="21" s="1"/>
  <c r="L168" i="21"/>
  <c r="K168" i="21"/>
  <c r="J168" i="21"/>
  <c r="E168" i="21"/>
  <c r="D168" i="21"/>
  <c r="D166" i="21" s="1"/>
  <c r="D275" i="21" s="1"/>
  <c r="C276" i="119" s="1"/>
  <c r="L160" i="21"/>
  <c r="K160" i="21"/>
  <c r="J160" i="21"/>
  <c r="E160" i="21"/>
  <c r="D160" i="21"/>
  <c r="C160" i="21"/>
  <c r="C158" i="21" s="1"/>
  <c r="C274" i="21" s="1"/>
  <c r="F200" i="125"/>
  <c r="F198" i="125" s="1"/>
  <c r="W184" i="120"/>
  <c r="W182" i="120" s="1"/>
  <c r="M200" i="125"/>
  <c r="AJ200" i="125" s="1"/>
  <c r="AC200" i="125"/>
  <c r="AB200" i="120"/>
  <c r="K200" i="120"/>
  <c r="O200" i="120"/>
  <c r="O198" i="120" s="1"/>
  <c r="AE200" i="120"/>
  <c r="AE198" i="120" s="1"/>
  <c r="D200" i="126"/>
  <c r="AC168" i="127"/>
  <c r="AC166" i="127" s="1"/>
  <c r="K176" i="120"/>
  <c r="H160" i="125"/>
  <c r="H158" i="125" s="1"/>
  <c r="E176" i="125"/>
  <c r="E174" i="125" s="1"/>
  <c r="E176" i="120"/>
  <c r="AE184" i="127"/>
  <c r="AE182" i="127" s="1"/>
  <c r="E184" i="118"/>
  <c r="E182" i="118" s="1"/>
  <c r="AB176" i="127"/>
  <c r="AB174" i="127" s="1"/>
  <c r="O192" i="126"/>
  <c r="O190" i="126" s="1"/>
  <c r="D184" i="126"/>
  <c r="AD184" i="120"/>
  <c r="U192" i="127"/>
  <c r="U190" i="127" s="1"/>
  <c r="U192" i="119"/>
  <c r="U190" i="119" s="1"/>
  <c r="AE200" i="126"/>
  <c r="AE198" i="126" s="1"/>
  <c r="AE192" i="120"/>
  <c r="AD192" i="127"/>
  <c r="AD190" i="127" s="1"/>
  <c r="AD176" i="125"/>
  <c r="AD174" i="125" s="1"/>
  <c r="AD192" i="125"/>
  <c r="AC176" i="120"/>
  <c r="AC174" i="120" s="1"/>
  <c r="Z192" i="119"/>
  <c r="Z190" i="119" s="1"/>
  <c r="X184" i="125"/>
  <c r="X182" i="125" s="1"/>
  <c r="X176" i="125"/>
  <c r="W176" i="127"/>
  <c r="W192" i="126"/>
  <c r="W190" i="126" s="1"/>
  <c r="V192" i="119"/>
  <c r="V190" i="119" s="1"/>
  <c r="V176" i="127"/>
  <c r="V174" i="127" s="1"/>
  <c r="U192" i="125"/>
  <c r="U184" i="120"/>
  <c r="U182" i="120" s="1"/>
  <c r="T192" i="120"/>
  <c r="T190" i="120" s="1"/>
  <c r="T192" i="126"/>
  <c r="T190" i="126" s="1"/>
  <c r="S184" i="119"/>
  <c r="S182" i="119" s="1"/>
  <c r="N192" i="126"/>
  <c r="N190" i="126" s="1"/>
  <c r="M192" i="127"/>
  <c r="AJ192" i="127" s="1"/>
  <c r="M168" i="127"/>
  <c r="AJ168" i="127" s="1"/>
  <c r="M176" i="126"/>
  <c r="AJ176" i="126" s="1"/>
  <c r="L176" i="125"/>
  <c r="L176" i="118"/>
  <c r="L174" i="118" s="1"/>
  <c r="L184" i="126"/>
  <c r="L182" i="126" s="1"/>
  <c r="L192" i="118"/>
  <c r="L190" i="118" s="1"/>
  <c r="K184" i="126"/>
  <c r="K182" i="126" s="1"/>
  <c r="K184" i="119"/>
  <c r="K182" i="119" s="1"/>
  <c r="J168" i="125"/>
  <c r="J166" i="125" s="1"/>
  <c r="J192" i="119"/>
  <c r="J190" i="119" s="1"/>
  <c r="J176" i="120"/>
  <c r="J174" i="120" s="1"/>
  <c r="H184" i="126"/>
  <c r="H182" i="126" s="1"/>
  <c r="H192" i="126"/>
  <c r="H168" i="125"/>
  <c r="H192" i="120"/>
  <c r="H190" i="120" s="1"/>
  <c r="G192" i="118"/>
  <c r="G168" i="118"/>
  <c r="G166" i="118" s="1"/>
  <c r="G184" i="125"/>
  <c r="G184" i="118"/>
  <c r="G182" i="118" s="1"/>
  <c r="G168" i="125"/>
  <c r="F168" i="119"/>
  <c r="F166" i="119" s="1"/>
  <c r="F168" i="125"/>
  <c r="F192" i="120"/>
  <c r="E184" i="119"/>
  <c r="E182" i="119" s="1"/>
  <c r="J200" i="120"/>
  <c r="J198" i="120" s="1"/>
  <c r="U200" i="120"/>
  <c r="U198" i="120" s="1"/>
  <c r="D168" i="126"/>
  <c r="D168" i="125"/>
  <c r="D176" i="120"/>
  <c r="D184" i="125"/>
  <c r="D182" i="125" s="1"/>
  <c r="D200" i="125"/>
  <c r="D198" i="125" s="1"/>
  <c r="O200" i="21"/>
  <c r="O192" i="21"/>
  <c r="O190" i="21" s="1"/>
  <c r="V200" i="126"/>
  <c r="V198" i="126" s="1"/>
  <c r="G200" i="125"/>
  <c r="E200" i="126"/>
  <c r="E198" i="126" s="1"/>
  <c r="U200" i="126"/>
  <c r="K200" i="125"/>
  <c r="K198" i="125" s="1"/>
  <c r="O200" i="127"/>
  <c r="O198" i="127" s="1"/>
  <c r="W200" i="127"/>
  <c r="W198" i="127" s="1"/>
  <c r="W200" i="119"/>
  <c r="W198" i="119" s="1"/>
  <c r="T160" i="120"/>
  <c r="D160" i="126"/>
  <c r="D158" i="126" s="1"/>
  <c r="O160" i="126"/>
  <c r="J160" i="126"/>
  <c r="J158" i="126" s="1"/>
  <c r="N160" i="126"/>
  <c r="AD160" i="126"/>
  <c r="G160" i="125"/>
  <c r="G158" i="125" s="1"/>
  <c r="L160" i="125"/>
  <c r="L158" i="125" s="1"/>
  <c r="X160" i="119"/>
  <c r="X158" i="119" s="1"/>
  <c r="AB160" i="119"/>
  <c r="AB158" i="119" s="1"/>
  <c r="AC160" i="127"/>
  <c r="AC158" i="127" s="1"/>
  <c r="E160" i="125"/>
  <c r="I160" i="125"/>
  <c r="M160" i="125"/>
  <c r="AJ160" i="125" s="1"/>
  <c r="Q160" i="125"/>
  <c r="AC160" i="125"/>
  <c r="AC158" i="125" s="1"/>
  <c r="U160" i="120"/>
  <c r="U158" i="120" s="1"/>
  <c r="K160" i="120"/>
  <c r="K158" i="120" s="1"/>
  <c r="AC160" i="119"/>
  <c r="K160" i="119"/>
  <c r="K158" i="119" s="1"/>
  <c r="Z160" i="119"/>
  <c r="J160" i="118"/>
  <c r="O184" i="21"/>
  <c r="O182" i="21" s="1"/>
  <c r="O176" i="21"/>
  <c r="O168" i="21"/>
  <c r="O166" i="21" s="1"/>
  <c r="AE62" i="124"/>
  <c r="AE53" i="124" s="1"/>
  <c r="AD62" i="124"/>
  <c r="AD53" i="124" s="1"/>
  <c r="AC62" i="124"/>
  <c r="AC53" i="124" s="1"/>
  <c r="AB62" i="124"/>
  <c r="AB53" i="124" s="1"/>
  <c r="AA62" i="124"/>
  <c r="AA53" i="124" s="1"/>
  <c r="Z62" i="124"/>
  <c r="Z53" i="124" s="1"/>
  <c r="Y62" i="124"/>
  <c r="Y53" i="124" s="1"/>
  <c r="X62" i="124"/>
  <c r="X53" i="124" s="1"/>
  <c r="W62" i="124"/>
  <c r="W53" i="124" s="1"/>
  <c r="V62" i="124"/>
  <c r="V53" i="124" s="1"/>
  <c r="U62" i="124"/>
  <c r="T62" i="124"/>
  <c r="T53" i="124" s="1"/>
  <c r="S62" i="124"/>
  <c r="S53" i="124" s="1"/>
  <c r="R53" i="124"/>
  <c r="Q62" i="124"/>
  <c r="Q53" i="124" s="1"/>
  <c r="P62" i="124"/>
  <c r="P53" i="124" s="1"/>
  <c r="O62" i="124"/>
  <c r="O53" i="124" s="1"/>
  <c r="N62" i="124"/>
  <c r="M62" i="124"/>
  <c r="AJ62" i="124" s="1"/>
  <c r="L62" i="124"/>
  <c r="L53" i="124" s="1"/>
  <c r="K62" i="124"/>
  <c r="J62" i="124"/>
  <c r="J53" i="124" s="1"/>
  <c r="I62" i="124"/>
  <c r="I53" i="124" s="1"/>
  <c r="H62" i="124"/>
  <c r="H53" i="124" s="1"/>
  <c r="G62" i="124"/>
  <c r="G53" i="124" s="1"/>
  <c r="F62" i="124"/>
  <c r="E62" i="124"/>
  <c r="D62" i="124"/>
  <c r="D53" i="124" s="1"/>
  <c r="C62" i="124"/>
  <c r="H166" i="125"/>
  <c r="AE190" i="120"/>
  <c r="O158" i="126"/>
  <c r="U198" i="126"/>
  <c r="U190" i="125"/>
  <c r="D166" i="126"/>
  <c r="D182" i="126"/>
  <c r="D198" i="126"/>
  <c r="T232" i="117"/>
  <c r="L174" i="125"/>
  <c r="AB89" i="124"/>
  <c r="X89" i="124"/>
  <c r="S89" i="124"/>
  <c r="P89" i="124"/>
  <c r="M89" i="124"/>
  <c r="AJ89" i="124" s="1"/>
  <c r="J89" i="124"/>
  <c r="I89" i="124"/>
  <c r="H89" i="124"/>
  <c r="F89" i="124"/>
  <c r="V82" i="124"/>
  <c r="X76" i="124"/>
  <c r="F76" i="124"/>
  <c r="AC64" i="124"/>
  <c r="Z64" i="124"/>
  <c r="X64" i="124"/>
  <c r="W64" i="124"/>
  <c r="U64" i="124"/>
  <c r="S64" i="124"/>
  <c r="R64" i="124"/>
  <c r="N64" i="124"/>
  <c r="L64" i="124"/>
  <c r="K64" i="124"/>
  <c r="J64" i="124"/>
  <c r="H64" i="124"/>
  <c r="G64" i="124"/>
  <c r="E64" i="124"/>
  <c r="D64" i="124"/>
  <c r="U53" i="124"/>
  <c r="N53" i="124"/>
  <c r="M53" i="124"/>
  <c r="AJ53" i="124" s="1"/>
  <c r="K53" i="124"/>
  <c r="F53" i="124"/>
  <c r="E53" i="124"/>
  <c r="C89" i="124"/>
  <c r="O174" i="21"/>
  <c r="O198" i="21"/>
  <c r="E297" i="21"/>
  <c r="O297" i="21" s="1"/>
  <c r="L281" i="21"/>
  <c r="C282" i="127" s="1"/>
  <c r="K281" i="21"/>
  <c r="C282" i="126" s="1"/>
  <c r="J281" i="21"/>
  <c r="C282" i="125" s="1"/>
  <c r="E281" i="21"/>
  <c r="C282" i="120"/>
  <c r="D281" i="21"/>
  <c r="C282" i="119"/>
  <c r="C298" i="21"/>
  <c r="C281" i="21"/>
  <c r="C280" i="21"/>
  <c r="O280" i="21" s="1"/>
  <c r="I261" i="21"/>
  <c r="C262" i="124" s="1"/>
  <c r="C231" i="21"/>
  <c r="C295" i="21" s="1"/>
  <c r="O295" i="21" s="1"/>
  <c r="L198" i="21"/>
  <c r="L279" i="21"/>
  <c r="C280" i="127" s="1"/>
  <c r="K198" i="21"/>
  <c r="K279" i="21" s="1"/>
  <c r="C280" i="126" s="1"/>
  <c r="J198" i="21"/>
  <c r="J279" i="21" s="1"/>
  <c r="C280" i="125" s="1"/>
  <c r="E198" i="21"/>
  <c r="E279" i="21" s="1"/>
  <c r="C280" i="120" s="1"/>
  <c r="D198" i="21"/>
  <c r="D279" i="21" s="1"/>
  <c r="C280" i="119" s="1"/>
  <c r="L190" i="21"/>
  <c r="L278" i="21" s="1"/>
  <c r="C279" i="127" s="1"/>
  <c r="J190" i="21"/>
  <c r="J278" i="21" s="1"/>
  <c r="C279" i="125" s="1"/>
  <c r="E190" i="21"/>
  <c r="E278" i="21" s="1"/>
  <c r="C279" i="120" s="1"/>
  <c r="D190" i="21"/>
  <c r="D278" i="21" s="1"/>
  <c r="C279" i="119" s="1"/>
  <c r="C190" i="21"/>
  <c r="C278" i="21" s="1"/>
  <c r="L182" i="21"/>
  <c r="L277" i="21" s="1"/>
  <c r="C278" i="127" s="1"/>
  <c r="J182" i="21"/>
  <c r="J277" i="21" s="1"/>
  <c r="D182" i="21"/>
  <c r="D277" i="21" s="1"/>
  <c r="C278" i="119" s="1"/>
  <c r="C182" i="21"/>
  <c r="C277" i="21" s="1"/>
  <c r="L276" i="21"/>
  <c r="C277" i="127" s="1"/>
  <c r="K174" i="21"/>
  <c r="K276" i="21" s="1"/>
  <c r="C277" i="126" s="1"/>
  <c r="J174" i="21"/>
  <c r="J276" i="21"/>
  <c r="C277" i="125" s="1"/>
  <c r="D174" i="21"/>
  <c r="D276" i="21" s="1"/>
  <c r="C277" i="119" s="1"/>
  <c r="L166" i="21"/>
  <c r="L275" i="21" s="1"/>
  <c r="C276" i="127" s="1"/>
  <c r="K166" i="21"/>
  <c r="K275" i="21" s="1"/>
  <c r="C276" i="126" s="1"/>
  <c r="J166" i="21"/>
  <c r="J275" i="21" s="1"/>
  <c r="C276" i="125" s="1"/>
  <c r="E166" i="21"/>
  <c r="E275" i="21" s="1"/>
  <c r="L158" i="21"/>
  <c r="L274" i="21" s="1"/>
  <c r="C275" i="127" s="1"/>
  <c r="K158" i="21"/>
  <c r="K274" i="21" s="1"/>
  <c r="J158" i="21"/>
  <c r="J274" i="21" s="1"/>
  <c r="C275" i="125" s="1"/>
  <c r="E158" i="21"/>
  <c r="E274" i="21" s="1"/>
  <c r="D158" i="21"/>
  <c r="D157" i="21" s="1"/>
  <c r="I89" i="21"/>
  <c r="I260" i="21" s="1"/>
  <c r="C261" i="124" s="1"/>
  <c r="I82" i="21"/>
  <c r="I259" i="21" s="1"/>
  <c r="C260" i="124" s="1"/>
  <c r="I76" i="21"/>
  <c r="I258" i="21" s="1"/>
  <c r="C259" i="124" s="1"/>
  <c r="I64" i="21"/>
  <c r="I256" i="21" s="1"/>
  <c r="C257" i="124" s="1"/>
  <c r="I53" i="21"/>
  <c r="I255" i="21" s="1"/>
  <c r="C282" i="118"/>
  <c r="C281" i="118"/>
  <c r="C281" i="117"/>
  <c r="AE222" i="127"/>
  <c r="AE222" i="126"/>
  <c r="AE222" i="125"/>
  <c r="AE222" i="120"/>
  <c r="AE219" i="128"/>
  <c r="AE219" i="127"/>
  <c r="AE219" i="126"/>
  <c r="AE219" i="125"/>
  <c r="AE213" i="127"/>
  <c r="AE213" i="126"/>
  <c r="AE213" i="125"/>
  <c r="AE212" i="127"/>
  <c r="AE212" i="126"/>
  <c r="AE212" i="125"/>
  <c r="AD222" i="127"/>
  <c r="AD222" i="126"/>
  <c r="AD222" i="125"/>
  <c r="AD222" i="120"/>
  <c r="AD219" i="128"/>
  <c r="AD219" i="127"/>
  <c r="AD219" i="126"/>
  <c r="AD219" i="125"/>
  <c r="AD213" i="127"/>
  <c r="AD213" i="126"/>
  <c r="AD213" i="125"/>
  <c r="AD212" i="127"/>
  <c r="AD212" i="126"/>
  <c r="AD212" i="125"/>
  <c r="AC222" i="127"/>
  <c r="AC222" i="126"/>
  <c r="AC222" i="125"/>
  <c r="AC222" i="120"/>
  <c r="AC219" i="128"/>
  <c r="AC219" i="127"/>
  <c r="AC219" i="126"/>
  <c r="AC219" i="125"/>
  <c r="AC213" i="127"/>
  <c r="AC213" i="126"/>
  <c r="AC213" i="125"/>
  <c r="AC212" i="127"/>
  <c r="AC212" i="126"/>
  <c r="AC212" i="125"/>
  <c r="AB222" i="127"/>
  <c r="AB222" i="126"/>
  <c r="AB222" i="125"/>
  <c r="AB222" i="120"/>
  <c r="AB219" i="128"/>
  <c r="AB219" i="127"/>
  <c r="AB219" i="126"/>
  <c r="AB219" i="125"/>
  <c r="AB213" i="127"/>
  <c r="AB213" i="126"/>
  <c r="AB213" i="125"/>
  <c r="AB212" i="127"/>
  <c r="AB212" i="126"/>
  <c r="AB212" i="125"/>
  <c r="AA222" i="127"/>
  <c r="AA222" i="126"/>
  <c r="AA222" i="125"/>
  <c r="AA222" i="120"/>
  <c r="AA219" i="128"/>
  <c r="AA219" i="127"/>
  <c r="AA219" i="126"/>
  <c r="AA219" i="125"/>
  <c r="AA213" i="127"/>
  <c r="AA213" i="126"/>
  <c r="AA213" i="125"/>
  <c r="AA212" i="127"/>
  <c r="AA212" i="126"/>
  <c r="AA212" i="125"/>
  <c r="Z222" i="127"/>
  <c r="Z222" i="126"/>
  <c r="Z222" i="125"/>
  <c r="Z222" i="120"/>
  <c r="Z219" i="128"/>
  <c r="Z219" i="127"/>
  <c r="Z219" i="126"/>
  <c r="Z219" i="125"/>
  <c r="Z213" i="127"/>
  <c r="Z213" i="126"/>
  <c r="Z213" i="125"/>
  <c r="Z212" i="127"/>
  <c r="Z212" i="126"/>
  <c r="Z212" i="125"/>
  <c r="Y222" i="127"/>
  <c r="Y222" i="126"/>
  <c r="Y222" i="125"/>
  <c r="Y222" i="120"/>
  <c r="Y219" i="128"/>
  <c r="Y219" i="127"/>
  <c r="Y219" i="126"/>
  <c r="Y219" i="125"/>
  <c r="Y213" i="127"/>
  <c r="Y213" i="126"/>
  <c r="Y213" i="125"/>
  <c r="Y212" i="127"/>
  <c r="Y212" i="126"/>
  <c r="Y212" i="125"/>
  <c r="X222" i="127"/>
  <c r="X222" i="126"/>
  <c r="X222" i="125"/>
  <c r="X222" i="120"/>
  <c r="X219" i="128"/>
  <c r="X219" i="127"/>
  <c r="X219" i="126"/>
  <c r="X219" i="125"/>
  <c r="X213" i="127"/>
  <c r="X213" i="126"/>
  <c r="X213" i="125"/>
  <c r="X212" i="127"/>
  <c r="X212" i="126"/>
  <c r="X212" i="125"/>
  <c r="W222" i="127"/>
  <c r="W222" i="126"/>
  <c r="W222" i="125"/>
  <c r="W222" i="120"/>
  <c r="W219" i="128"/>
  <c r="W219" i="127"/>
  <c r="W219" i="126"/>
  <c r="W219" i="125"/>
  <c r="W213" i="127"/>
  <c r="W213" i="126"/>
  <c r="W213" i="125"/>
  <c r="W212" i="127"/>
  <c r="W212" i="126"/>
  <c r="W212" i="125"/>
  <c r="V222" i="127"/>
  <c r="V222" i="126"/>
  <c r="V222" i="125"/>
  <c r="V222" i="120"/>
  <c r="V219" i="128"/>
  <c r="V219" i="127"/>
  <c r="V219" i="126"/>
  <c r="V219" i="125"/>
  <c r="V213" i="127"/>
  <c r="V213" i="126"/>
  <c r="V213" i="125"/>
  <c r="V212" i="127"/>
  <c r="V212" i="126"/>
  <c r="V212" i="125"/>
  <c r="U222" i="127"/>
  <c r="U222" i="126"/>
  <c r="U222" i="125"/>
  <c r="U222" i="120"/>
  <c r="U219" i="128"/>
  <c r="U219" i="127"/>
  <c r="U219" i="126"/>
  <c r="U219" i="125"/>
  <c r="U213" i="127"/>
  <c r="U213" i="126"/>
  <c r="U213" i="125"/>
  <c r="U212" i="127"/>
  <c r="U212" i="126"/>
  <c r="U212" i="125"/>
  <c r="T222" i="127"/>
  <c r="T222" i="126"/>
  <c r="T222" i="125"/>
  <c r="T222" i="120"/>
  <c r="T219" i="128"/>
  <c r="T219" i="127"/>
  <c r="T219" i="126"/>
  <c r="T219" i="125"/>
  <c r="T213" i="127"/>
  <c r="T213" i="126"/>
  <c r="T213" i="125"/>
  <c r="T212" i="127"/>
  <c r="T212" i="126"/>
  <c r="T212" i="125"/>
  <c r="S222" i="127"/>
  <c r="S222" i="126"/>
  <c r="S222" i="125"/>
  <c r="S222" i="120"/>
  <c r="S219" i="128"/>
  <c r="S219" i="127"/>
  <c r="S219" i="126"/>
  <c r="S219" i="125"/>
  <c r="S213" i="127"/>
  <c r="S213" i="126"/>
  <c r="S213" i="125"/>
  <c r="S212" i="127"/>
  <c r="S212" i="126"/>
  <c r="S212" i="125"/>
  <c r="Q222" i="127"/>
  <c r="Q222" i="126"/>
  <c r="Q222" i="125"/>
  <c r="Q222" i="120"/>
  <c r="Q219" i="128"/>
  <c r="Q219" i="127"/>
  <c r="Q219" i="126"/>
  <c r="Q219" i="125"/>
  <c r="Q213" i="127"/>
  <c r="Q213" i="126"/>
  <c r="Q213" i="125"/>
  <c r="Q212" i="127"/>
  <c r="Q212" i="126"/>
  <c r="Q212" i="125"/>
  <c r="P222" i="127"/>
  <c r="P222" i="126"/>
  <c r="P222" i="125"/>
  <c r="P222" i="120"/>
  <c r="P219" i="128"/>
  <c r="P219" i="127"/>
  <c r="P219" i="126"/>
  <c r="P219" i="125"/>
  <c r="P213" i="127"/>
  <c r="P213" i="126"/>
  <c r="P213" i="125"/>
  <c r="P212" i="127"/>
  <c r="P212" i="126"/>
  <c r="P212" i="125"/>
  <c r="O222" i="127"/>
  <c r="O222" i="126"/>
  <c r="O222" i="125"/>
  <c r="O222" i="120"/>
  <c r="O219" i="128"/>
  <c r="O219" i="127"/>
  <c r="O219" i="126"/>
  <c r="O219" i="125"/>
  <c r="O213" i="127"/>
  <c r="O213" i="126"/>
  <c r="O213" i="125"/>
  <c r="O212" i="127"/>
  <c r="O212" i="126"/>
  <c r="O212" i="125"/>
  <c r="N222" i="127"/>
  <c r="N222" i="126"/>
  <c r="N222" i="125"/>
  <c r="N222" i="120"/>
  <c r="N219" i="128"/>
  <c r="N219" i="127"/>
  <c r="N219" i="126"/>
  <c r="N219" i="125"/>
  <c r="N213" i="127"/>
  <c r="N213" i="126"/>
  <c r="N213" i="125"/>
  <c r="N212" i="127"/>
  <c r="N212" i="126"/>
  <c r="N212" i="125"/>
  <c r="M222" i="127"/>
  <c r="AJ222" i="127" s="1"/>
  <c r="M222" i="126"/>
  <c r="AJ222" i="126" s="1"/>
  <c r="M222" i="125"/>
  <c r="AJ222" i="125" s="1"/>
  <c r="M222" i="120"/>
  <c r="AJ222" i="120" s="1"/>
  <c r="M219" i="128"/>
  <c r="AJ219" i="128" s="1"/>
  <c r="M219" i="127"/>
  <c r="AJ219" i="127" s="1"/>
  <c r="M219" i="126"/>
  <c r="AJ219" i="126" s="1"/>
  <c r="M219" i="125"/>
  <c r="AJ219" i="125" s="1"/>
  <c r="M213" i="127"/>
  <c r="AJ213" i="127" s="1"/>
  <c r="M213" i="126"/>
  <c r="AJ213" i="126" s="1"/>
  <c r="M213" i="125"/>
  <c r="AJ213" i="125" s="1"/>
  <c r="M212" i="127"/>
  <c r="AJ212" i="127" s="1"/>
  <c r="M212" i="126"/>
  <c r="AJ212" i="126" s="1"/>
  <c r="M212" i="125"/>
  <c r="AJ212" i="125" s="1"/>
  <c r="L222" i="126"/>
  <c r="L222" i="125"/>
  <c r="L222" i="120"/>
  <c r="L219" i="128"/>
  <c r="L219" i="126"/>
  <c r="L219" i="125"/>
  <c r="L213" i="126"/>
  <c r="L213" i="125"/>
  <c r="L212" i="126"/>
  <c r="L212" i="125"/>
  <c r="K222" i="126"/>
  <c r="K222" i="125"/>
  <c r="K222" i="120"/>
  <c r="K219" i="128"/>
  <c r="K219" i="126"/>
  <c r="K219" i="125"/>
  <c r="K213" i="126"/>
  <c r="K213" i="125"/>
  <c r="K212" i="126"/>
  <c r="K212" i="125"/>
  <c r="J222" i="126"/>
  <c r="J222" i="125"/>
  <c r="J222" i="120"/>
  <c r="J219" i="128"/>
  <c r="J219" i="126"/>
  <c r="J219" i="125"/>
  <c r="J213" i="126"/>
  <c r="J213" i="125"/>
  <c r="J212" i="126"/>
  <c r="J212" i="125"/>
  <c r="I222" i="126"/>
  <c r="I222" i="125"/>
  <c r="I222" i="120"/>
  <c r="I219" i="128"/>
  <c r="I219" i="126"/>
  <c r="I219" i="125"/>
  <c r="I213" i="126"/>
  <c r="I213" i="125"/>
  <c r="I212" i="126"/>
  <c r="I212" i="125"/>
  <c r="H222" i="126"/>
  <c r="H222" i="125"/>
  <c r="H222" i="120"/>
  <c r="H219" i="128"/>
  <c r="H219" i="126"/>
  <c r="H219" i="125"/>
  <c r="H213" i="126"/>
  <c r="H213" i="125"/>
  <c r="H212" i="126"/>
  <c r="H212" i="125"/>
  <c r="G222" i="126"/>
  <c r="G222" i="125"/>
  <c r="G222" i="120"/>
  <c r="G219" i="128"/>
  <c r="G219" i="126"/>
  <c r="G219" i="125"/>
  <c r="G213" i="126"/>
  <c r="G213" i="125"/>
  <c r="G212" i="126"/>
  <c r="G212" i="125"/>
  <c r="F222" i="126"/>
  <c r="F222" i="125"/>
  <c r="F222" i="120"/>
  <c r="F219" i="128"/>
  <c r="F219" i="126"/>
  <c r="F219" i="125"/>
  <c r="F213" i="126"/>
  <c r="F213" i="125"/>
  <c r="F212" i="126"/>
  <c r="F212" i="125"/>
  <c r="E222" i="126"/>
  <c r="E222" i="125"/>
  <c r="E222" i="120"/>
  <c r="E219" i="128"/>
  <c r="E219" i="126"/>
  <c r="E219" i="125"/>
  <c r="E213" i="126"/>
  <c r="E213" i="125"/>
  <c r="E212" i="126"/>
  <c r="E212" i="125"/>
  <c r="D222" i="126"/>
  <c r="D222" i="125"/>
  <c r="D222" i="120"/>
  <c r="D219" i="128"/>
  <c r="D219" i="126"/>
  <c r="D219" i="125"/>
  <c r="D213" i="126"/>
  <c r="D213" i="125"/>
  <c r="D212" i="126"/>
  <c r="D212" i="125"/>
  <c r="D211" i="118"/>
  <c r="C209" i="87"/>
  <c r="O209" i="87" s="1"/>
  <c r="D213" i="118"/>
  <c r="D221" i="126"/>
  <c r="D220" i="126" s="1"/>
  <c r="K219" i="87"/>
  <c r="K286" i="87"/>
  <c r="D287" i="126" s="1"/>
  <c r="M287" i="87"/>
  <c r="D288" i="128" s="1"/>
  <c r="D224" i="128"/>
  <c r="E221" i="125"/>
  <c r="J219" i="88"/>
  <c r="J286" i="88"/>
  <c r="E287" i="125" s="1"/>
  <c r="L287" i="88"/>
  <c r="E288" i="127" s="1"/>
  <c r="L213" i="89"/>
  <c r="L284" i="89"/>
  <c r="F285" i="127" s="1"/>
  <c r="C287" i="89"/>
  <c r="F224" i="117"/>
  <c r="F224" i="118"/>
  <c r="G211" i="125"/>
  <c r="J209" i="90"/>
  <c r="H211" i="118"/>
  <c r="C209" i="91"/>
  <c r="O209" i="91" s="1"/>
  <c r="H213" i="118"/>
  <c r="H221" i="126"/>
  <c r="K219" i="91"/>
  <c r="K286" i="91"/>
  <c r="H287" i="126" s="1"/>
  <c r="H224" i="120"/>
  <c r="E287" i="91"/>
  <c r="L209" i="92"/>
  <c r="I218" i="125"/>
  <c r="I217" i="125" s="1"/>
  <c r="J216" i="92"/>
  <c r="J285" i="92"/>
  <c r="I286" i="125" s="1"/>
  <c r="L287" i="92"/>
  <c r="I288" i="127" s="1"/>
  <c r="L213" i="93"/>
  <c r="L284" i="93" s="1"/>
  <c r="J285" i="127" s="1"/>
  <c r="J224" i="126"/>
  <c r="K287" i="93"/>
  <c r="J288" i="126" s="1"/>
  <c r="K211" i="125"/>
  <c r="J209" i="94"/>
  <c r="L212" i="118"/>
  <c r="L215" i="125"/>
  <c r="L214" i="125"/>
  <c r="J213" i="95"/>
  <c r="J284" i="95"/>
  <c r="L285" i="125" s="1"/>
  <c r="L218" i="126"/>
  <c r="L217" i="126" s="1"/>
  <c r="K216" i="95"/>
  <c r="K285" i="95" s="1"/>
  <c r="L286" i="126" s="1"/>
  <c r="M287" i="95"/>
  <c r="L288" i="128" s="1"/>
  <c r="L224" i="128"/>
  <c r="M218" i="125"/>
  <c r="J217" i="96"/>
  <c r="J286" i="96" s="1"/>
  <c r="M286" i="125" s="1"/>
  <c r="AJ286" i="125" s="1"/>
  <c r="M221" i="125"/>
  <c r="AJ221" i="125" s="1"/>
  <c r="J220" i="96"/>
  <c r="J287" i="96"/>
  <c r="M287" i="125" s="1"/>
  <c r="AJ287" i="125" s="1"/>
  <c r="M224" i="119"/>
  <c r="AJ224" i="119" s="1"/>
  <c r="D288" i="96"/>
  <c r="M288" i="119" s="1"/>
  <c r="AJ288" i="119" s="1"/>
  <c r="N211" i="126"/>
  <c r="K210" i="97"/>
  <c r="N218" i="128"/>
  <c r="M217" i="97"/>
  <c r="N224" i="126"/>
  <c r="K288" i="97"/>
  <c r="N288" i="126" s="1"/>
  <c r="O215" i="126"/>
  <c r="K214" i="98"/>
  <c r="K285" i="98" s="1"/>
  <c r="O218" i="127"/>
  <c r="O217" i="127"/>
  <c r="L217" i="98"/>
  <c r="L286" i="98"/>
  <c r="O286" i="127" s="1"/>
  <c r="O221" i="127"/>
  <c r="L220" i="98"/>
  <c r="L287" i="98" s="1"/>
  <c r="O287" i="127" s="1"/>
  <c r="O224" i="125"/>
  <c r="J288" i="98"/>
  <c r="O288" i="125"/>
  <c r="P212" i="118"/>
  <c r="J214" i="99"/>
  <c r="J285" i="99" s="1"/>
  <c r="P285" i="125" s="1"/>
  <c r="P215" i="125"/>
  <c r="P214" i="125" s="1"/>
  <c r="M288" i="99"/>
  <c r="P288" i="128" s="1"/>
  <c r="P224" i="128"/>
  <c r="Q224" i="127"/>
  <c r="L288" i="100"/>
  <c r="Q288" i="127" s="1"/>
  <c r="S211" i="125"/>
  <c r="J210" i="102"/>
  <c r="S221" i="127"/>
  <c r="S220" i="127" s="1"/>
  <c r="L220" i="102"/>
  <c r="L287" i="102"/>
  <c r="S287" i="127" s="1"/>
  <c r="S224" i="125"/>
  <c r="J288" i="102"/>
  <c r="S288" i="125"/>
  <c r="T212" i="118"/>
  <c r="J214" i="103"/>
  <c r="J285" i="103" s="1"/>
  <c r="T285" i="125" s="1"/>
  <c r="T215" i="125"/>
  <c r="T214" i="125" s="1"/>
  <c r="T221" i="126"/>
  <c r="K220" i="103"/>
  <c r="K287" i="103" s="1"/>
  <c r="T287" i="126" s="1"/>
  <c r="E288" i="103"/>
  <c r="T288" i="120" s="1"/>
  <c r="T224" i="120"/>
  <c r="U211" i="127"/>
  <c r="L210" i="104"/>
  <c r="U218" i="125"/>
  <c r="U217" i="125" s="1"/>
  <c r="J217" i="104"/>
  <c r="J286" i="104" s="1"/>
  <c r="U286" i="125" s="1"/>
  <c r="U221" i="125"/>
  <c r="U220" i="125" s="1"/>
  <c r="J220" i="104"/>
  <c r="J287" i="104" s="1"/>
  <c r="U287" i="125" s="1"/>
  <c r="U224" i="127"/>
  <c r="L288" i="104"/>
  <c r="U288" i="127"/>
  <c r="V211" i="126"/>
  <c r="K210" i="105"/>
  <c r="V215" i="127"/>
  <c r="V214" i="127" s="1"/>
  <c r="L214" i="105"/>
  <c r="L285" i="105" s="1"/>
  <c r="V285" i="127" s="1"/>
  <c r="V218" i="128"/>
  <c r="M217" i="105"/>
  <c r="M209" i="105" s="1"/>
  <c r="C288" i="105"/>
  <c r="V288" i="118" s="1"/>
  <c r="V224" i="117"/>
  <c r="V224" i="118"/>
  <c r="V224" i="126"/>
  <c r="K288" i="105"/>
  <c r="V288" i="126" s="1"/>
  <c r="W211" i="125"/>
  <c r="J210" i="106"/>
  <c r="J284" i="106" s="1"/>
  <c r="W284" i="125" s="1"/>
  <c r="W215" i="126"/>
  <c r="W214" i="126" s="1"/>
  <c r="K214" i="106"/>
  <c r="K285" i="106" s="1"/>
  <c r="W285" i="126" s="1"/>
  <c r="W218" i="127"/>
  <c r="L217" i="106"/>
  <c r="L286" i="106" s="1"/>
  <c r="W286" i="127" s="1"/>
  <c r="W221" i="127"/>
  <c r="L220" i="106"/>
  <c r="L287" i="106"/>
  <c r="W287" i="127" s="1"/>
  <c r="W224" i="125"/>
  <c r="J288" i="106"/>
  <c r="W288" i="125"/>
  <c r="X211" i="118"/>
  <c r="X212" i="118"/>
  <c r="X213" i="118"/>
  <c r="X215" i="125"/>
  <c r="X214" i="125" s="1"/>
  <c r="J214" i="107"/>
  <c r="J285" i="107" s="1"/>
  <c r="X285" i="125" s="1"/>
  <c r="X218" i="126"/>
  <c r="K217" i="107"/>
  <c r="K286" i="107" s="1"/>
  <c r="X286" i="126" s="1"/>
  <c r="X221" i="126"/>
  <c r="X220" i="126" s="1"/>
  <c r="K220" i="107"/>
  <c r="K287" i="107" s="1"/>
  <c r="X287" i="126" s="1"/>
  <c r="X224" i="120"/>
  <c r="E288" i="107"/>
  <c r="X288" i="120" s="1"/>
  <c r="X224" i="128"/>
  <c r="M288" i="107"/>
  <c r="X288" i="128" s="1"/>
  <c r="Y211" i="127"/>
  <c r="L210" i="108"/>
  <c r="Y218" i="125"/>
  <c r="Y217" i="125" s="1"/>
  <c r="J217" i="108"/>
  <c r="J286" i="108" s="1"/>
  <c r="Y286" i="125" s="1"/>
  <c r="Y221" i="125"/>
  <c r="Y220" i="125" s="1"/>
  <c r="J220" i="108"/>
  <c r="J287" i="108"/>
  <c r="Y287" i="125" s="1"/>
  <c r="Y224" i="119"/>
  <c r="D288" i="108"/>
  <c r="Y288" i="119" s="1"/>
  <c r="Y224" i="127"/>
  <c r="L288" i="108"/>
  <c r="Y288" i="127" s="1"/>
  <c r="Z211" i="126"/>
  <c r="K210" i="109"/>
  <c r="Z215" i="127"/>
  <c r="Z214" i="127" s="1"/>
  <c r="L214" i="109"/>
  <c r="L285" i="109" s="1"/>
  <c r="Z285" i="127" s="1"/>
  <c r="M217" i="109"/>
  <c r="Z218" i="128"/>
  <c r="Z217" i="128" s="1"/>
  <c r="C288" i="109"/>
  <c r="Z288" i="118" s="1"/>
  <c r="Z224" i="117"/>
  <c r="Z224" i="118"/>
  <c r="Z224" i="126"/>
  <c r="K288" i="109"/>
  <c r="Z288" i="126"/>
  <c r="AA211" i="125"/>
  <c r="J210" i="110"/>
  <c r="J284" i="110" s="1"/>
  <c r="AA284" i="125" s="1"/>
  <c r="AA215" i="126"/>
  <c r="AA214" i="126" s="1"/>
  <c r="K214" i="110"/>
  <c r="K285" i="110" s="1"/>
  <c r="AA218" i="127"/>
  <c r="L217" i="110"/>
  <c r="L286" i="110" s="1"/>
  <c r="AA286" i="127" s="1"/>
  <c r="AA221" i="127"/>
  <c r="L220" i="110"/>
  <c r="L287" i="110" s="1"/>
  <c r="AA287" i="127" s="1"/>
  <c r="AA224" i="125"/>
  <c r="J288" i="110"/>
  <c r="AA288" i="125" s="1"/>
  <c r="AB211" i="118"/>
  <c r="O210" i="111"/>
  <c r="AB212" i="118"/>
  <c r="AB213" i="118"/>
  <c r="J214" i="111"/>
  <c r="J285" i="111" s="1"/>
  <c r="AB215" i="125"/>
  <c r="AB214" i="125" s="1"/>
  <c r="AB218" i="126"/>
  <c r="K217" i="111"/>
  <c r="K286" i="111"/>
  <c r="AB286" i="126" s="1"/>
  <c r="AB221" i="126"/>
  <c r="AB220" i="126" s="1"/>
  <c r="K220" i="111"/>
  <c r="K287" i="111"/>
  <c r="AB287" i="126" s="1"/>
  <c r="AB224" i="120"/>
  <c r="E288" i="111"/>
  <c r="AB224" i="128"/>
  <c r="M288" i="111"/>
  <c r="AB288" i="128"/>
  <c r="AC211" i="127"/>
  <c r="L210" i="112"/>
  <c r="L284" i="112" s="1"/>
  <c r="AC218" i="125"/>
  <c r="AC217" i="125" s="1"/>
  <c r="J217" i="112"/>
  <c r="AC221" i="125"/>
  <c r="J220" i="112"/>
  <c r="J287" i="112" s="1"/>
  <c r="AC287" i="125" s="1"/>
  <c r="AC224" i="119"/>
  <c r="D288" i="112"/>
  <c r="AC288" i="119" s="1"/>
  <c r="AC224" i="127"/>
  <c r="L288" i="112"/>
  <c r="AC288" i="127"/>
  <c r="AD211" i="126"/>
  <c r="K210" i="113"/>
  <c r="AD215" i="127"/>
  <c r="AD214" i="127" s="1"/>
  <c r="L214" i="113"/>
  <c r="L285" i="113" s="1"/>
  <c r="AD285" i="127" s="1"/>
  <c r="M217" i="113"/>
  <c r="AD218" i="128"/>
  <c r="C288" i="113"/>
  <c r="AD288" i="118" s="1"/>
  <c r="AD224" i="117"/>
  <c r="AD224" i="118"/>
  <c r="AD224" i="126"/>
  <c r="K288" i="113"/>
  <c r="AD288" i="126" s="1"/>
  <c r="AE211" i="125"/>
  <c r="J210" i="114"/>
  <c r="AE215" i="126"/>
  <c r="AE214" i="126" s="1"/>
  <c r="K214" i="114"/>
  <c r="K285" i="114"/>
  <c r="AE285" i="126" s="1"/>
  <c r="AE218" i="127"/>
  <c r="L217" i="114"/>
  <c r="L286" i="114"/>
  <c r="AE286" i="127" s="1"/>
  <c r="AE221" i="127"/>
  <c r="L220" i="114"/>
  <c r="L287" i="114"/>
  <c r="AE287" i="127" s="1"/>
  <c r="AE224" i="125"/>
  <c r="J288" i="114"/>
  <c r="AE288" i="125"/>
  <c r="D211" i="125"/>
  <c r="J209" i="87"/>
  <c r="D215" i="126"/>
  <c r="D214" i="126" s="1"/>
  <c r="K213" i="87"/>
  <c r="K284" i="87" s="1"/>
  <c r="D285" i="126" s="1"/>
  <c r="L216" i="87"/>
  <c r="L285" i="87" s="1"/>
  <c r="D286" i="127" s="1"/>
  <c r="L219" i="87"/>
  <c r="L286" i="87"/>
  <c r="D287" i="127" s="1"/>
  <c r="D224" i="125"/>
  <c r="J287" i="87"/>
  <c r="D288" i="125"/>
  <c r="E211" i="118"/>
  <c r="C209" i="88"/>
  <c r="E212" i="118"/>
  <c r="E213" i="118"/>
  <c r="E215" i="125"/>
  <c r="E214" i="125" s="1"/>
  <c r="J213" i="88"/>
  <c r="J284" i="88" s="1"/>
  <c r="E285" i="125" s="1"/>
  <c r="E218" i="126"/>
  <c r="K216" i="88"/>
  <c r="K285" i="88" s="1"/>
  <c r="E286" i="126" s="1"/>
  <c r="E221" i="126"/>
  <c r="K219" i="88"/>
  <c r="K286" i="88" s="1"/>
  <c r="E287" i="126" s="1"/>
  <c r="E224" i="120"/>
  <c r="E287" i="88"/>
  <c r="E288" i="120" s="1"/>
  <c r="M287" i="88"/>
  <c r="E288" i="128" s="1"/>
  <c r="E224" i="128"/>
  <c r="L209" i="89"/>
  <c r="F218" i="125"/>
  <c r="F217" i="125" s="1"/>
  <c r="J216" i="89"/>
  <c r="J285" i="89"/>
  <c r="F286" i="125" s="1"/>
  <c r="F221" i="125"/>
  <c r="J219" i="89"/>
  <c r="J286" i="89"/>
  <c r="F287" i="125" s="1"/>
  <c r="D287" i="89"/>
  <c r="F288" i="119" s="1"/>
  <c r="F224" i="119"/>
  <c r="L287" i="89"/>
  <c r="F288" i="127" s="1"/>
  <c r="G211" i="126"/>
  <c r="K209" i="90"/>
  <c r="K283" i="90" s="1"/>
  <c r="L213" i="90"/>
  <c r="L284" i="90"/>
  <c r="G285" i="127" s="1"/>
  <c r="G218" i="128"/>
  <c r="M216" i="90"/>
  <c r="G224" i="117"/>
  <c r="C287" i="90"/>
  <c r="G224" i="118"/>
  <c r="G224" i="126"/>
  <c r="K287" i="90"/>
  <c r="G288" i="126"/>
  <c r="H211" i="125"/>
  <c r="J209" i="91"/>
  <c r="H215" i="126"/>
  <c r="H214" i="126" s="1"/>
  <c r="K213" i="91"/>
  <c r="K284" i="91" s="1"/>
  <c r="H285" i="126" s="1"/>
  <c r="L216" i="91"/>
  <c r="L285" i="91" s="1"/>
  <c r="H286" i="127" s="1"/>
  <c r="L219" i="91"/>
  <c r="L286" i="91" s="1"/>
  <c r="H287" i="127" s="1"/>
  <c r="J287" i="91"/>
  <c r="H288" i="125"/>
  <c r="H224" i="125"/>
  <c r="I211" i="118"/>
  <c r="C209" i="92"/>
  <c r="O209" i="92" s="1"/>
  <c r="I212" i="118"/>
  <c r="I213" i="118"/>
  <c r="I215" i="125"/>
  <c r="J213" i="92"/>
  <c r="J284" i="92"/>
  <c r="I285" i="125" s="1"/>
  <c r="I218" i="126"/>
  <c r="K216" i="92"/>
  <c r="K285" i="92" s="1"/>
  <c r="I286" i="126" s="1"/>
  <c r="I221" i="126"/>
  <c r="K219" i="92"/>
  <c r="K286" i="92"/>
  <c r="I287" i="126" s="1"/>
  <c r="I224" i="120"/>
  <c r="E287" i="92"/>
  <c r="M287" i="92"/>
  <c r="I288" i="128" s="1"/>
  <c r="I224" i="128"/>
  <c r="L209" i="93"/>
  <c r="L283" i="93" s="1"/>
  <c r="J284" i="127" s="1"/>
  <c r="J218" i="125"/>
  <c r="J216" i="93"/>
  <c r="J285" i="93" s="1"/>
  <c r="J286" i="125" s="1"/>
  <c r="J221" i="125"/>
  <c r="J219" i="93"/>
  <c r="J286" i="93" s="1"/>
  <c r="J287" i="125" s="1"/>
  <c r="J224" i="119"/>
  <c r="D287" i="93"/>
  <c r="J288" i="119" s="1"/>
  <c r="L287" i="93"/>
  <c r="J288" i="127" s="1"/>
  <c r="K211" i="126"/>
  <c r="K209" i="94"/>
  <c r="K283" i="94" s="1"/>
  <c r="L213" i="94"/>
  <c r="L284" i="94" s="1"/>
  <c r="K285" i="127" s="1"/>
  <c r="K218" i="128"/>
  <c r="M216" i="94"/>
  <c r="C287" i="94"/>
  <c r="K224" i="117"/>
  <c r="K224" i="118"/>
  <c r="K224" i="126"/>
  <c r="K287" i="94"/>
  <c r="K288" i="126" s="1"/>
  <c r="L211" i="125"/>
  <c r="J209" i="95"/>
  <c r="J283" i="95" s="1"/>
  <c r="L215" i="126"/>
  <c r="L214" i="126" s="1"/>
  <c r="K213" i="95"/>
  <c r="K284" i="95" s="1"/>
  <c r="L285" i="126" s="1"/>
  <c r="L216" i="95"/>
  <c r="L285" i="95" s="1"/>
  <c r="L286" i="127" s="1"/>
  <c r="L219" i="95"/>
  <c r="L286" i="95" s="1"/>
  <c r="L287" i="127" s="1"/>
  <c r="J287" i="95"/>
  <c r="L288" i="125"/>
  <c r="L224" i="125"/>
  <c r="M211" i="118"/>
  <c r="AJ211" i="118" s="1"/>
  <c r="M212" i="118"/>
  <c r="AJ212" i="118" s="1"/>
  <c r="M213" i="118"/>
  <c r="AJ213" i="118" s="1"/>
  <c r="M215" i="125"/>
  <c r="J214" i="96"/>
  <c r="J285" i="96"/>
  <c r="M285" i="125" s="1"/>
  <c r="AJ285" i="125" s="1"/>
  <c r="M218" i="126"/>
  <c r="K217" i="96"/>
  <c r="K286" i="96" s="1"/>
  <c r="M286" i="126" s="1"/>
  <c r="AJ286" i="126" s="1"/>
  <c r="M221" i="126"/>
  <c r="K220" i="96"/>
  <c r="K287" i="96" s="1"/>
  <c r="M287" i="126" s="1"/>
  <c r="AJ287" i="126" s="1"/>
  <c r="M224" i="120"/>
  <c r="AJ224" i="120" s="1"/>
  <c r="E288" i="96"/>
  <c r="M288" i="120" s="1"/>
  <c r="AJ288" i="120" s="1"/>
  <c r="M288" i="96"/>
  <c r="M288" i="128" s="1"/>
  <c r="AJ288" i="128" s="1"/>
  <c r="M224" i="128"/>
  <c r="AJ224" i="128" s="1"/>
  <c r="N211" i="127"/>
  <c r="L210" i="97"/>
  <c r="L284" i="97" s="1"/>
  <c r="N284" i="127" s="1"/>
  <c r="N218" i="125"/>
  <c r="N217" i="125" s="1"/>
  <c r="J217" i="97"/>
  <c r="J286" i="97"/>
  <c r="N286" i="125" s="1"/>
  <c r="N221" i="125"/>
  <c r="J220" i="97"/>
  <c r="J287" i="97"/>
  <c r="N287" i="125" s="1"/>
  <c r="N224" i="119"/>
  <c r="D288" i="97"/>
  <c r="N288" i="119" s="1"/>
  <c r="L288" i="97"/>
  <c r="N288" i="127"/>
  <c r="N224" i="127"/>
  <c r="O211" i="126"/>
  <c r="K210" i="98"/>
  <c r="O215" i="127"/>
  <c r="O214" i="127"/>
  <c r="L214" i="98"/>
  <c r="L285" i="98"/>
  <c r="O285" i="127" s="1"/>
  <c r="O218" i="128"/>
  <c r="M217" i="98"/>
  <c r="C288" i="98"/>
  <c r="O288" i="118" s="1"/>
  <c r="O224" i="117"/>
  <c r="O224" i="118"/>
  <c r="O224" i="126"/>
  <c r="K288" i="98"/>
  <c r="O288" i="126"/>
  <c r="P211" i="125"/>
  <c r="J210" i="99"/>
  <c r="P215" i="126"/>
  <c r="P214" i="126" s="1"/>
  <c r="K214" i="99"/>
  <c r="P218" i="127"/>
  <c r="L217" i="99"/>
  <c r="L286" i="99"/>
  <c r="P286" i="127" s="1"/>
  <c r="P221" i="127"/>
  <c r="L220" i="99"/>
  <c r="L287" i="99" s="1"/>
  <c r="P287" i="127" s="1"/>
  <c r="J288" i="99"/>
  <c r="P288" i="125" s="1"/>
  <c r="P224" i="125"/>
  <c r="Q211" i="118"/>
  <c r="Q212" i="118"/>
  <c r="Q213" i="118"/>
  <c r="Q215" i="125"/>
  <c r="Q214" i="125" s="1"/>
  <c r="J214" i="100"/>
  <c r="J285" i="100" s="1"/>
  <c r="Q285" i="125" s="1"/>
  <c r="Q218" i="126"/>
  <c r="Q217" i="126" s="1"/>
  <c r="K217" i="100"/>
  <c r="K286" i="100" s="1"/>
  <c r="Q286" i="126" s="1"/>
  <c r="Q221" i="126"/>
  <c r="Q220" i="126" s="1"/>
  <c r="K220" i="100"/>
  <c r="K287" i="100"/>
  <c r="Q287" i="126" s="1"/>
  <c r="Q224" i="120"/>
  <c r="E288" i="100"/>
  <c r="Q288" i="120" s="1"/>
  <c r="M288" i="100"/>
  <c r="Q224" i="128"/>
  <c r="S211" i="126"/>
  <c r="K210" i="102"/>
  <c r="K284" i="102" s="1"/>
  <c r="S215" i="127"/>
  <c r="L214" i="102"/>
  <c r="L285" i="102" s="1"/>
  <c r="S285" i="127" s="1"/>
  <c r="S218" i="128"/>
  <c r="M217" i="102"/>
  <c r="C288" i="102"/>
  <c r="S224" i="117"/>
  <c r="S224" i="118"/>
  <c r="S224" i="126"/>
  <c r="K288" i="102"/>
  <c r="S288" i="126" s="1"/>
  <c r="T211" i="125"/>
  <c r="J210" i="103"/>
  <c r="J284" i="103" s="1"/>
  <c r="T215" i="126"/>
  <c r="T214" i="126" s="1"/>
  <c r="K214" i="103"/>
  <c r="K285" i="103" s="1"/>
  <c r="T285" i="126" s="1"/>
  <c r="T218" i="127"/>
  <c r="T217" i="127" s="1"/>
  <c r="L217" i="103"/>
  <c r="L286" i="103"/>
  <c r="T286" i="127" s="1"/>
  <c r="T221" i="127"/>
  <c r="L220" i="103"/>
  <c r="L287" i="103"/>
  <c r="T287" i="127" s="1"/>
  <c r="J288" i="103"/>
  <c r="T288" i="125" s="1"/>
  <c r="T224" i="125"/>
  <c r="U211" i="118"/>
  <c r="C284" i="104"/>
  <c r="U284" i="118" s="1"/>
  <c r="U212" i="118"/>
  <c r="U213" i="118"/>
  <c r="U215" i="125"/>
  <c r="U214" i="125" s="1"/>
  <c r="J214" i="104"/>
  <c r="J285" i="104" s="1"/>
  <c r="U218" i="126"/>
  <c r="U217" i="126" s="1"/>
  <c r="K217" i="104"/>
  <c r="K286" i="104"/>
  <c r="U286" i="126" s="1"/>
  <c r="U221" i="126"/>
  <c r="K220" i="104"/>
  <c r="K287" i="104" s="1"/>
  <c r="U287" i="126" s="1"/>
  <c r="U224" i="120"/>
  <c r="E288" i="104"/>
  <c r="U288" i="120" s="1"/>
  <c r="U224" i="128"/>
  <c r="M288" i="104"/>
  <c r="U288" i="128" s="1"/>
  <c r="L210" i="105"/>
  <c r="L284" i="105" s="1"/>
  <c r="V284" i="127" s="1"/>
  <c r="V211" i="127"/>
  <c r="V218" i="125"/>
  <c r="V217" i="125" s="1"/>
  <c r="J217" i="105"/>
  <c r="J286" i="105"/>
  <c r="V286" i="125" s="1"/>
  <c r="V221" i="125"/>
  <c r="V220" i="125" s="1"/>
  <c r="J220" i="105"/>
  <c r="J287" i="105" s="1"/>
  <c r="V287" i="125" s="1"/>
  <c r="V224" i="119"/>
  <c r="D288" i="105"/>
  <c r="V288" i="119" s="1"/>
  <c r="L288" i="105"/>
  <c r="V288" i="127" s="1"/>
  <c r="V224" i="127"/>
  <c r="W211" i="126"/>
  <c r="K210" i="106"/>
  <c r="K284" i="106" s="1"/>
  <c r="W215" i="127"/>
  <c r="W214" i="127" s="1"/>
  <c r="L214" i="106"/>
  <c r="L285" i="106" s="1"/>
  <c r="W285" i="127" s="1"/>
  <c r="W218" i="128"/>
  <c r="M217" i="106"/>
  <c r="W224" i="117"/>
  <c r="C288" i="106"/>
  <c r="W288" i="118" s="1"/>
  <c r="W224" i="118"/>
  <c r="W224" i="126"/>
  <c r="K288" i="106"/>
  <c r="W288" i="126" s="1"/>
  <c r="X211" i="125"/>
  <c r="J210" i="107"/>
  <c r="J284" i="107" s="1"/>
  <c r="X284" i="125" s="1"/>
  <c r="X215" i="126"/>
  <c r="X214" i="126" s="1"/>
  <c r="K214" i="107"/>
  <c r="K285" i="107"/>
  <c r="X285" i="126" s="1"/>
  <c r="X218" i="127"/>
  <c r="X217" i="127" s="1"/>
  <c r="L217" i="107"/>
  <c r="L286" i="107" s="1"/>
  <c r="X286" i="127" s="1"/>
  <c r="X221" i="127"/>
  <c r="L220" i="107"/>
  <c r="L287" i="107" s="1"/>
  <c r="X287" i="127" s="1"/>
  <c r="J288" i="107"/>
  <c r="X288" i="125" s="1"/>
  <c r="X224" i="125"/>
  <c r="Y211" i="118"/>
  <c r="O210" i="108"/>
  <c r="Y212" i="118"/>
  <c r="Y213" i="118"/>
  <c r="Y215" i="125"/>
  <c r="J214" i="108"/>
  <c r="J285" i="108" s="1"/>
  <c r="Y285" i="125" s="1"/>
  <c r="Y218" i="126"/>
  <c r="Y217" i="126" s="1"/>
  <c r="K217" i="108"/>
  <c r="K286" i="108" s="1"/>
  <c r="Y286" i="126" s="1"/>
  <c r="Y221" i="126"/>
  <c r="K220" i="108"/>
  <c r="K287" i="108" s="1"/>
  <c r="Y287" i="126" s="1"/>
  <c r="Y224" i="120"/>
  <c r="E288" i="108"/>
  <c r="Y288" i="120" s="1"/>
  <c r="M288" i="108"/>
  <c r="Y288" i="128" s="1"/>
  <c r="Y224" i="128"/>
  <c r="L210" i="109"/>
  <c r="L284" i="109" s="1"/>
  <c r="Z211" i="127"/>
  <c r="Z218" i="125"/>
  <c r="J217" i="109"/>
  <c r="J286" i="109" s="1"/>
  <c r="Z286" i="125" s="1"/>
  <c r="Z221" i="125"/>
  <c r="Z220" i="125"/>
  <c r="J220" i="109"/>
  <c r="J287" i="109" s="1"/>
  <c r="Z287" i="125" s="1"/>
  <c r="Z224" i="119"/>
  <c r="D288" i="109"/>
  <c r="Z288" i="119" s="1"/>
  <c r="L288" i="109"/>
  <c r="Z288" i="127" s="1"/>
  <c r="Z224" i="127"/>
  <c r="AA211" i="126"/>
  <c r="K210" i="110"/>
  <c r="AA215" i="127"/>
  <c r="L214" i="110"/>
  <c r="L285" i="110" s="1"/>
  <c r="AA285" i="127" s="1"/>
  <c r="AA218" i="128"/>
  <c r="M217" i="110"/>
  <c r="C288" i="110"/>
  <c r="AA224" i="117"/>
  <c r="AA224" i="118"/>
  <c r="AA224" i="126"/>
  <c r="K288" i="110"/>
  <c r="AA288" i="126" s="1"/>
  <c r="AB211" i="125"/>
  <c r="J210" i="111"/>
  <c r="J284" i="111" s="1"/>
  <c r="AB284" i="125" s="1"/>
  <c r="AB215" i="126"/>
  <c r="K214" i="111"/>
  <c r="K285" i="111" s="1"/>
  <c r="AB285" i="126" s="1"/>
  <c r="AB218" i="127"/>
  <c r="AB217" i="127" s="1"/>
  <c r="L217" i="111"/>
  <c r="L286" i="111" s="1"/>
  <c r="AB286" i="127" s="1"/>
  <c r="AB221" i="127"/>
  <c r="L220" i="111"/>
  <c r="L287" i="111"/>
  <c r="AB287" i="127" s="1"/>
  <c r="AB224" i="125"/>
  <c r="J288" i="111"/>
  <c r="AB288" i="125"/>
  <c r="AC211" i="118"/>
  <c r="O210" i="112"/>
  <c r="AC212" i="118"/>
  <c r="AC213" i="118"/>
  <c r="AC215" i="125"/>
  <c r="AC214" i="125" s="1"/>
  <c r="J214" i="112"/>
  <c r="J285" i="112" s="1"/>
  <c r="AC285" i="125" s="1"/>
  <c r="AC218" i="126"/>
  <c r="K217" i="112"/>
  <c r="K286" i="112"/>
  <c r="AC286" i="126" s="1"/>
  <c r="AC221" i="126"/>
  <c r="K220" i="112"/>
  <c r="K287" i="112" s="1"/>
  <c r="AC287" i="126" s="1"/>
  <c r="AC224" i="120"/>
  <c r="E288" i="112"/>
  <c r="AC224" i="128"/>
  <c r="M288" i="112"/>
  <c r="AC288" i="128" s="1"/>
  <c r="L210" i="113"/>
  <c r="AD211" i="127"/>
  <c r="AD218" i="125"/>
  <c r="J217" i="113"/>
  <c r="J286" i="113" s="1"/>
  <c r="AD286" i="125" s="1"/>
  <c r="AD221" i="125"/>
  <c r="J220" i="113"/>
  <c r="J287" i="113" s="1"/>
  <c r="AD287" i="125" s="1"/>
  <c r="D288" i="113"/>
  <c r="AD288" i="119" s="1"/>
  <c r="AD224" i="119"/>
  <c r="L288" i="113"/>
  <c r="AD288" i="127" s="1"/>
  <c r="AD224" i="127"/>
  <c r="AE211" i="126"/>
  <c r="K210" i="114"/>
  <c r="AE215" i="127"/>
  <c r="AE214" i="127" s="1"/>
  <c r="L214" i="114"/>
  <c r="L285" i="114" s="1"/>
  <c r="AE285" i="127" s="1"/>
  <c r="AE218" i="128"/>
  <c r="M217" i="114"/>
  <c r="C288" i="114"/>
  <c r="AE224" i="117"/>
  <c r="AE224" i="118"/>
  <c r="AE224" i="126"/>
  <c r="K288" i="114"/>
  <c r="AE288" i="126" s="1"/>
  <c r="N213" i="118"/>
  <c r="N215" i="125"/>
  <c r="N214" i="125" s="1"/>
  <c r="J214" i="97"/>
  <c r="N218" i="126"/>
  <c r="K217" i="97"/>
  <c r="K286" i="97"/>
  <c r="N286" i="126" s="1"/>
  <c r="N221" i="126"/>
  <c r="K220" i="97"/>
  <c r="K287" i="97"/>
  <c r="N287" i="126" s="1"/>
  <c r="N224" i="120"/>
  <c r="E288" i="97"/>
  <c r="N288" i="120" s="1"/>
  <c r="M288" i="97"/>
  <c r="N288" i="128"/>
  <c r="N224" i="128"/>
  <c r="L210" i="98"/>
  <c r="L284" i="98" s="1"/>
  <c r="O211" i="127"/>
  <c r="J217" i="98"/>
  <c r="J286" i="98" s="1"/>
  <c r="O286" i="125" s="1"/>
  <c r="O218" i="125"/>
  <c r="O221" i="125"/>
  <c r="O220" i="125"/>
  <c r="J220" i="98"/>
  <c r="J287" i="98" s="1"/>
  <c r="O287" i="125" s="1"/>
  <c r="O224" i="119"/>
  <c r="D288" i="98"/>
  <c r="O288" i="119" s="1"/>
  <c r="O224" i="127"/>
  <c r="L288" i="98"/>
  <c r="O288" i="127" s="1"/>
  <c r="P211" i="126"/>
  <c r="P210" i="126" s="1"/>
  <c r="K210" i="99"/>
  <c r="K284" i="99" s="1"/>
  <c r="P284" i="126" s="1"/>
  <c r="P215" i="127"/>
  <c r="P214" i="127" s="1"/>
  <c r="L214" i="99"/>
  <c r="L285" i="99" s="1"/>
  <c r="P285" i="127"/>
  <c r="P218" i="128"/>
  <c r="M217" i="99"/>
  <c r="C288" i="99"/>
  <c r="P288" i="118" s="1"/>
  <c r="P224" i="117"/>
  <c r="P224" i="118"/>
  <c r="P224" i="126"/>
  <c r="K288" i="99"/>
  <c r="P288" i="126" s="1"/>
  <c r="Q211" i="125"/>
  <c r="J210" i="100"/>
  <c r="Q215" i="126"/>
  <c r="K214" i="100"/>
  <c r="K285" i="100" s="1"/>
  <c r="Q285" i="126" s="1"/>
  <c r="Q218" i="127"/>
  <c r="Q217" i="127" s="1"/>
  <c r="L217" i="100"/>
  <c r="Q221" i="127"/>
  <c r="L220" i="100"/>
  <c r="L287" i="100" s="1"/>
  <c r="Q287" i="127" s="1"/>
  <c r="Q224" i="125"/>
  <c r="J288" i="100"/>
  <c r="Q288" i="125" s="1"/>
  <c r="L210" i="102"/>
  <c r="L284" i="102" s="1"/>
  <c r="S211" i="127"/>
  <c r="S210" i="127" s="1"/>
  <c r="J217" i="102"/>
  <c r="J286" i="102" s="1"/>
  <c r="S286" i="125" s="1"/>
  <c r="S218" i="125"/>
  <c r="S217" i="125" s="1"/>
  <c r="S221" i="125"/>
  <c r="J220" i="102"/>
  <c r="J287" i="102" s="1"/>
  <c r="S287" i="125" s="1"/>
  <c r="S224" i="119"/>
  <c r="D288" i="102"/>
  <c r="S288" i="119" s="1"/>
  <c r="S224" i="127"/>
  <c r="L288" i="102"/>
  <c r="S288" i="127" s="1"/>
  <c r="T211" i="126"/>
  <c r="K210" i="103"/>
  <c r="K284" i="103" s="1"/>
  <c r="T284" i="126" s="1"/>
  <c r="T215" i="127"/>
  <c r="T214" i="127" s="1"/>
  <c r="L214" i="103"/>
  <c r="T218" i="128"/>
  <c r="T217" i="128" s="1"/>
  <c r="M217" i="103"/>
  <c r="M209" i="103" s="1"/>
  <c r="C288" i="103"/>
  <c r="T288" i="118" s="1"/>
  <c r="T224" i="117"/>
  <c r="T224" i="118"/>
  <c r="T224" i="126"/>
  <c r="K288" i="103"/>
  <c r="T288" i="126" s="1"/>
  <c r="U211" i="125"/>
  <c r="J210" i="104"/>
  <c r="K214" i="104"/>
  <c r="K285" i="104" s="1"/>
  <c r="U285" i="126" s="1"/>
  <c r="U215" i="126"/>
  <c r="U214" i="126" s="1"/>
  <c r="L217" i="104"/>
  <c r="U218" i="127"/>
  <c r="U221" i="127"/>
  <c r="L220" i="104"/>
  <c r="L287" i="104" s="1"/>
  <c r="U287" i="127" s="1"/>
  <c r="U224" i="125"/>
  <c r="J288" i="104"/>
  <c r="U288" i="125"/>
  <c r="V211" i="118"/>
  <c r="V212" i="118"/>
  <c r="V213" i="118"/>
  <c r="V215" i="125"/>
  <c r="V214" i="125" s="1"/>
  <c r="J214" i="105"/>
  <c r="J285" i="105"/>
  <c r="V218" i="126"/>
  <c r="K217" i="105"/>
  <c r="K286" i="105" s="1"/>
  <c r="V286" i="126" s="1"/>
  <c r="V221" i="126"/>
  <c r="V220" i="126" s="1"/>
  <c r="K220" i="105"/>
  <c r="E288" i="105"/>
  <c r="V288" i="120" s="1"/>
  <c r="V224" i="120"/>
  <c r="M288" i="105"/>
  <c r="V288" i="128" s="1"/>
  <c r="V224" i="128"/>
  <c r="L210" i="106"/>
  <c r="W211" i="127"/>
  <c r="J217" i="106"/>
  <c r="W218" i="125"/>
  <c r="W217" i="125" s="1"/>
  <c r="W221" i="125"/>
  <c r="J220" i="106"/>
  <c r="J287" i="106"/>
  <c r="W287" i="125" s="1"/>
  <c r="W224" i="119"/>
  <c r="D288" i="106"/>
  <c r="W288" i="119" s="1"/>
  <c r="W224" i="127"/>
  <c r="L288" i="106"/>
  <c r="W288" i="127" s="1"/>
  <c r="X211" i="126"/>
  <c r="K210" i="107"/>
  <c r="X215" i="127"/>
  <c r="X214" i="127" s="1"/>
  <c r="L214" i="107"/>
  <c r="L285" i="107" s="1"/>
  <c r="X285" i="127" s="1"/>
  <c r="X218" i="128"/>
  <c r="X217" i="128" s="1"/>
  <c r="X209" i="128" s="1"/>
  <c r="M217" i="107"/>
  <c r="M286" i="107" s="1"/>
  <c r="C288" i="107"/>
  <c r="X288" i="118" s="1"/>
  <c r="X224" i="117"/>
  <c r="X224" i="118"/>
  <c r="X224" i="126"/>
  <c r="K288" i="107"/>
  <c r="X288" i="126"/>
  <c r="J210" i="108"/>
  <c r="Y211" i="125"/>
  <c r="K214" i="108"/>
  <c r="K285" i="108" s="1"/>
  <c r="Y285" i="126" s="1"/>
  <c r="Y215" i="126"/>
  <c r="Y214" i="126" s="1"/>
  <c r="L217" i="108"/>
  <c r="L286" i="108" s="1"/>
  <c r="Y286" i="127"/>
  <c r="Y218" i="127"/>
  <c r="Y221" i="127"/>
  <c r="Y220" i="127" s="1"/>
  <c r="L220" i="108"/>
  <c r="L287" i="108" s="1"/>
  <c r="Y287" i="127" s="1"/>
  <c r="Y224" i="125"/>
  <c r="J288" i="108"/>
  <c r="Y288" i="125"/>
  <c r="O210" i="109"/>
  <c r="Z211" i="118"/>
  <c r="Z212" i="118"/>
  <c r="Z213" i="118"/>
  <c r="Z215" i="125"/>
  <c r="Z214" i="125" s="1"/>
  <c r="J214" i="109"/>
  <c r="J285" i="109" s="1"/>
  <c r="Z285" i="125" s="1"/>
  <c r="Z218" i="126"/>
  <c r="K217" i="109"/>
  <c r="K286" i="109" s="1"/>
  <c r="Z286" i="126" s="1"/>
  <c r="Z221" i="126"/>
  <c r="Z220" i="126" s="1"/>
  <c r="K220" i="109"/>
  <c r="K287" i="109" s="1"/>
  <c r="Z287" i="126" s="1"/>
  <c r="Z224" i="120"/>
  <c r="E288" i="109"/>
  <c r="M288" i="109"/>
  <c r="Z288" i="128"/>
  <c r="Z224" i="128"/>
  <c r="L210" i="110"/>
  <c r="AA211" i="127"/>
  <c r="AA218" i="125"/>
  <c r="AA217" i="125" s="1"/>
  <c r="J217" i="110"/>
  <c r="J286" i="110" s="1"/>
  <c r="AA286" i="125" s="1"/>
  <c r="AA221" i="125"/>
  <c r="J220" i="110"/>
  <c r="J287" i="110" s="1"/>
  <c r="AA287" i="125" s="1"/>
  <c r="AA224" i="119"/>
  <c r="D288" i="110"/>
  <c r="AA288" i="119" s="1"/>
  <c r="AA224" i="127"/>
  <c r="L288" i="110"/>
  <c r="AA288" i="127"/>
  <c r="AB211" i="126"/>
  <c r="AB210" i="126" s="1"/>
  <c r="K210" i="111"/>
  <c r="AB215" i="127"/>
  <c r="AB214" i="127" s="1"/>
  <c r="L214" i="111"/>
  <c r="L285" i="111" s="1"/>
  <c r="AB285" i="127" s="1"/>
  <c r="AB218" i="128"/>
  <c r="AB217" i="128" s="1"/>
  <c r="M217" i="111"/>
  <c r="C288" i="111"/>
  <c r="AB224" i="117"/>
  <c r="AB224" i="118"/>
  <c r="AB224" i="126"/>
  <c r="K288" i="111"/>
  <c r="AB288" i="126" s="1"/>
  <c r="AC211" i="125"/>
  <c r="J210" i="112"/>
  <c r="AC215" i="126"/>
  <c r="AC214" i="126" s="1"/>
  <c r="K214" i="112"/>
  <c r="K285" i="112" s="1"/>
  <c r="AC285" i="126" s="1"/>
  <c r="L217" i="112"/>
  <c r="L286" i="112"/>
  <c r="AC286" i="127" s="1"/>
  <c r="AC218" i="127"/>
  <c r="AC221" i="127"/>
  <c r="AC220" i="127" s="1"/>
  <c r="L220" i="112"/>
  <c r="L287" i="112" s="1"/>
  <c r="AC287" i="127" s="1"/>
  <c r="AC224" i="125"/>
  <c r="J288" i="112"/>
  <c r="AC288" i="125" s="1"/>
  <c r="O210" i="113"/>
  <c r="AD211" i="118"/>
  <c r="AD212" i="118"/>
  <c r="AD213" i="118"/>
  <c r="AD215" i="125"/>
  <c r="AD214" i="125" s="1"/>
  <c r="J214" i="113"/>
  <c r="J285" i="113" s="1"/>
  <c r="AD218" i="126"/>
  <c r="K217" i="113"/>
  <c r="K286" i="113" s="1"/>
  <c r="AD286" i="126"/>
  <c r="AD221" i="126"/>
  <c r="AD220" i="126" s="1"/>
  <c r="K220" i="113"/>
  <c r="K287" i="113"/>
  <c r="AD287" i="126" s="1"/>
  <c r="AD224" i="120"/>
  <c r="E288" i="113"/>
  <c r="AD288" i="120" s="1"/>
  <c r="M288" i="113"/>
  <c r="AD288" i="128"/>
  <c r="AD224" i="128"/>
  <c r="L210" i="114"/>
  <c r="AE211" i="127"/>
  <c r="J217" i="114"/>
  <c r="J286" i="114" s="1"/>
  <c r="AE286" i="125" s="1"/>
  <c r="AE218" i="125"/>
  <c r="AE217" i="125" s="1"/>
  <c r="AE221" i="125"/>
  <c r="J220" i="114"/>
  <c r="AE224" i="119"/>
  <c r="D288" i="114"/>
  <c r="AE224" i="127"/>
  <c r="L288" i="114"/>
  <c r="AE288" i="127" s="1"/>
  <c r="D212" i="118"/>
  <c r="D215" i="125"/>
  <c r="D214" i="125" s="1"/>
  <c r="J213" i="87"/>
  <c r="J284" i="87"/>
  <c r="D285" i="125" s="1"/>
  <c r="D218" i="126"/>
  <c r="D217" i="126" s="1"/>
  <c r="K216" i="87"/>
  <c r="K285" i="87" s="1"/>
  <c r="D286" i="126" s="1"/>
  <c r="D224" i="120"/>
  <c r="E287" i="87"/>
  <c r="L209" i="88"/>
  <c r="L283" i="88" s="1"/>
  <c r="E284" i="127" s="1"/>
  <c r="E218" i="125"/>
  <c r="E217" i="125" s="1"/>
  <c r="J216" i="88"/>
  <c r="J285" i="88" s="1"/>
  <c r="E286" i="125"/>
  <c r="E224" i="119"/>
  <c r="D287" i="88"/>
  <c r="E288" i="119" s="1"/>
  <c r="F211" i="126"/>
  <c r="K209" i="89"/>
  <c r="F218" i="128"/>
  <c r="F217" i="128" s="1"/>
  <c r="M216" i="89"/>
  <c r="K287" i="89"/>
  <c r="F288" i="126"/>
  <c r="F224" i="126"/>
  <c r="G215" i="126"/>
  <c r="K213" i="90"/>
  <c r="K284" i="90" s="1"/>
  <c r="G285" i="126" s="1"/>
  <c r="L216" i="90"/>
  <c r="L285" i="90" s="1"/>
  <c r="G286" i="127" s="1"/>
  <c r="L219" i="90"/>
  <c r="L286" i="90" s="1"/>
  <c r="G287" i="127" s="1"/>
  <c r="G224" i="125"/>
  <c r="J287" i="90"/>
  <c r="G288" i="125"/>
  <c r="H212" i="118"/>
  <c r="J213" i="91"/>
  <c r="J284" i="91" s="1"/>
  <c r="H285" i="125" s="1"/>
  <c r="H215" i="125"/>
  <c r="H214" i="125" s="1"/>
  <c r="H218" i="126"/>
  <c r="H217" i="126" s="1"/>
  <c r="K216" i="91"/>
  <c r="K285" i="91" s="1"/>
  <c r="H286" i="126" s="1"/>
  <c r="H224" i="128"/>
  <c r="M287" i="91"/>
  <c r="H288" i="128" s="1"/>
  <c r="I221" i="125"/>
  <c r="I220" i="125" s="1"/>
  <c r="J219" i="92"/>
  <c r="J286" i="92" s="1"/>
  <c r="I287" i="125" s="1"/>
  <c r="I224" i="119"/>
  <c r="D287" i="92"/>
  <c r="I288" i="119"/>
  <c r="J211" i="126"/>
  <c r="J210" i="126" s="1"/>
  <c r="K209" i="93"/>
  <c r="J218" i="128"/>
  <c r="J217" i="128" s="1"/>
  <c r="M216" i="93"/>
  <c r="C287" i="93"/>
  <c r="J224" i="117"/>
  <c r="J224" i="118"/>
  <c r="K215" i="126"/>
  <c r="K213" i="94"/>
  <c r="K284" i="94" s="1"/>
  <c r="K285" i="126" s="1"/>
  <c r="L216" i="94"/>
  <c r="L285" i="94" s="1"/>
  <c r="K286" i="127" s="1"/>
  <c r="L219" i="94"/>
  <c r="L286" i="94" s="1"/>
  <c r="K287" i="127" s="1"/>
  <c r="K224" i="125"/>
  <c r="J287" i="94"/>
  <c r="K288" i="125"/>
  <c r="L211" i="118"/>
  <c r="C209" i="95"/>
  <c r="O209" i="95" s="1"/>
  <c r="L213" i="118"/>
  <c r="L221" i="126"/>
  <c r="K219" i="95"/>
  <c r="K286" i="95" s="1"/>
  <c r="L287" i="126" s="1"/>
  <c r="L224" i="120"/>
  <c r="E287" i="95"/>
  <c r="L288" i="120"/>
  <c r="M211" i="127"/>
  <c r="AJ211" i="127" s="1"/>
  <c r="L210" i="96"/>
  <c r="M224" i="127"/>
  <c r="AJ224" i="127" s="1"/>
  <c r="L288" i="96"/>
  <c r="M288" i="127" s="1"/>
  <c r="AJ288" i="127" s="1"/>
  <c r="N215" i="127"/>
  <c r="L214" i="97"/>
  <c r="L285" i="97" s="1"/>
  <c r="N285" i="127" s="1"/>
  <c r="C288" i="97"/>
  <c r="N224" i="117"/>
  <c r="N224" i="118"/>
  <c r="O211" i="125"/>
  <c r="J210" i="98"/>
  <c r="J284" i="98" s="1"/>
  <c r="P211" i="118"/>
  <c r="C284" i="99"/>
  <c r="P213" i="118"/>
  <c r="P218" i="126"/>
  <c r="K217" i="99"/>
  <c r="K286" i="99" s="1"/>
  <c r="P286" i="126" s="1"/>
  <c r="P221" i="126"/>
  <c r="K220" i="99"/>
  <c r="K287" i="99" s="1"/>
  <c r="P287" i="126" s="1"/>
  <c r="E288" i="99"/>
  <c r="P224" i="120"/>
  <c r="Q211" i="127"/>
  <c r="L210" i="100"/>
  <c r="L284" i="100" s="1"/>
  <c r="Q218" i="125"/>
  <c r="Q217" i="125" s="1"/>
  <c r="J217" i="100"/>
  <c r="J286" i="100" s="1"/>
  <c r="Q286" i="125" s="1"/>
  <c r="Q221" i="125"/>
  <c r="J220" i="100"/>
  <c r="J287" i="100"/>
  <c r="Q287" i="125" s="1"/>
  <c r="Q224" i="119"/>
  <c r="D288" i="100"/>
  <c r="Q288" i="119" s="1"/>
  <c r="S215" i="126"/>
  <c r="K214" i="102"/>
  <c r="K285" i="102" s="1"/>
  <c r="S285" i="126" s="1"/>
  <c r="S218" i="127"/>
  <c r="L217" i="102"/>
  <c r="T211" i="118"/>
  <c r="C284" i="103"/>
  <c r="T213" i="118"/>
  <c r="K217" i="103"/>
  <c r="K286" i="103" s="1"/>
  <c r="T286" i="126" s="1"/>
  <c r="T218" i="126"/>
  <c r="T224" i="128"/>
  <c r="M288" i="103"/>
  <c r="T288" i="128" s="1"/>
  <c r="U224" i="119"/>
  <c r="D288" i="104"/>
  <c r="U288" i="119" s="1"/>
  <c r="D211" i="126"/>
  <c r="K209" i="87"/>
  <c r="L213" i="87"/>
  <c r="L284" i="87"/>
  <c r="D285" i="127" s="1"/>
  <c r="D218" i="128"/>
  <c r="D217" i="128" s="1"/>
  <c r="M216" i="87"/>
  <c r="M285" i="87" s="1"/>
  <c r="C287" i="87"/>
  <c r="D224" i="117"/>
  <c r="D224" i="118"/>
  <c r="D224" i="126"/>
  <c r="K287" i="87"/>
  <c r="D288" i="126" s="1"/>
  <c r="E211" i="125"/>
  <c r="J209" i="88"/>
  <c r="E215" i="126"/>
  <c r="E214" i="126" s="1"/>
  <c r="K213" i="88"/>
  <c r="K284" i="88" s="1"/>
  <c r="E285" i="126"/>
  <c r="L216" i="88"/>
  <c r="L285" i="88" s="1"/>
  <c r="E286" i="127" s="1"/>
  <c r="L219" i="88"/>
  <c r="L286" i="88"/>
  <c r="E287" i="127" s="1"/>
  <c r="J287" i="88"/>
  <c r="E288" i="125" s="1"/>
  <c r="E224" i="125"/>
  <c r="F211" i="118"/>
  <c r="C209" i="89"/>
  <c r="O209" i="89" s="1"/>
  <c r="F212" i="118"/>
  <c r="F213" i="118"/>
  <c r="F215" i="125"/>
  <c r="F214" i="125" s="1"/>
  <c r="J213" i="89"/>
  <c r="J284" i="89"/>
  <c r="F285" i="125" s="1"/>
  <c r="F218" i="126"/>
  <c r="K216" i="89"/>
  <c r="K285" i="89"/>
  <c r="F286" i="126" s="1"/>
  <c r="F221" i="126"/>
  <c r="F220" i="126" s="1"/>
  <c r="K219" i="89"/>
  <c r="F224" i="120"/>
  <c r="E287" i="89"/>
  <c r="F288" i="120" s="1"/>
  <c r="F224" i="128"/>
  <c r="M287" i="89"/>
  <c r="F288" i="128"/>
  <c r="L209" i="90"/>
  <c r="L283" i="90" s="1"/>
  <c r="G284" i="127" s="1"/>
  <c r="G218" i="125"/>
  <c r="G217" i="125" s="1"/>
  <c r="J216" i="90"/>
  <c r="J285" i="90" s="1"/>
  <c r="G286" i="125" s="1"/>
  <c r="G221" i="125"/>
  <c r="J219" i="90"/>
  <c r="J286" i="90" s="1"/>
  <c r="G287" i="125" s="1"/>
  <c r="G224" i="119"/>
  <c r="D287" i="90"/>
  <c r="G288" i="119"/>
  <c r="L287" i="90"/>
  <c r="G288" i="127" s="1"/>
  <c r="H211" i="126"/>
  <c r="K209" i="91"/>
  <c r="K208" i="91" s="1"/>
  <c r="L213" i="91"/>
  <c r="L284" i="91" s="1"/>
  <c r="H285" i="127" s="1"/>
  <c r="H218" i="128"/>
  <c r="H217" i="128" s="1"/>
  <c r="M216" i="91"/>
  <c r="C287" i="91"/>
  <c r="H224" i="117"/>
  <c r="H224" i="118"/>
  <c r="H224" i="126"/>
  <c r="K287" i="91"/>
  <c r="H288" i="126" s="1"/>
  <c r="J209" i="92"/>
  <c r="J283" i="92" s="1"/>
  <c r="I211" i="125"/>
  <c r="K213" i="92"/>
  <c r="K284" i="92" s="1"/>
  <c r="I285" i="126" s="1"/>
  <c r="I215" i="126"/>
  <c r="L216" i="92"/>
  <c r="L285" i="92" s="1"/>
  <c r="I286" i="127" s="1"/>
  <c r="L219" i="92"/>
  <c r="L286" i="92"/>
  <c r="I287" i="127" s="1"/>
  <c r="I224" i="125"/>
  <c r="J287" i="92"/>
  <c r="I288" i="125" s="1"/>
  <c r="J211" i="118"/>
  <c r="C209" i="93"/>
  <c r="J212" i="118"/>
  <c r="J213" i="118"/>
  <c r="J215" i="125"/>
  <c r="J213" i="93"/>
  <c r="J284" i="93" s="1"/>
  <c r="J218" i="126"/>
  <c r="K216" i="93"/>
  <c r="K285" i="93" s="1"/>
  <c r="J286" i="126" s="1"/>
  <c r="J221" i="126"/>
  <c r="K219" i="93"/>
  <c r="K286" i="93"/>
  <c r="J287" i="126" s="1"/>
  <c r="E287" i="93"/>
  <c r="J288" i="120" s="1"/>
  <c r="J224" i="120"/>
  <c r="J224" i="128"/>
  <c r="M287" i="93"/>
  <c r="L209" i="94"/>
  <c r="L208" i="94" s="1"/>
  <c r="J216" i="94"/>
  <c r="K218" i="125"/>
  <c r="K217" i="125" s="1"/>
  <c r="K221" i="125"/>
  <c r="K220" i="125" s="1"/>
  <c r="J219" i="94"/>
  <c r="J286" i="94" s="1"/>
  <c r="K287" i="125" s="1"/>
  <c r="K224" i="119"/>
  <c r="D287" i="94"/>
  <c r="K288" i="119" s="1"/>
  <c r="L287" i="94"/>
  <c r="K288" i="127" s="1"/>
  <c r="L211" i="126"/>
  <c r="K209" i="95"/>
  <c r="L213" i="95"/>
  <c r="L218" i="128"/>
  <c r="L217" i="128" s="1"/>
  <c r="M216" i="95"/>
  <c r="C287" i="95"/>
  <c r="L224" i="117"/>
  <c r="L224" i="118"/>
  <c r="L224" i="126"/>
  <c r="K287" i="95"/>
  <c r="L288" i="126" s="1"/>
  <c r="M211" i="125"/>
  <c r="J210" i="96"/>
  <c r="M215" i="126"/>
  <c r="K214" i="96"/>
  <c r="K285" i="96" s="1"/>
  <c r="M285" i="126" s="1"/>
  <c r="AJ285" i="126" s="1"/>
  <c r="M218" i="127"/>
  <c r="L217" i="96"/>
  <c r="L286" i="96" s="1"/>
  <c r="M286" i="127" s="1"/>
  <c r="AJ286" i="127" s="1"/>
  <c r="M221" i="127"/>
  <c r="AJ221" i="127" s="1"/>
  <c r="L220" i="96"/>
  <c r="L287" i="96" s="1"/>
  <c r="M287" i="127" s="1"/>
  <c r="AJ287" i="127" s="1"/>
  <c r="M224" i="125"/>
  <c r="AJ224" i="125" s="1"/>
  <c r="J288" i="96"/>
  <c r="M288" i="125"/>
  <c r="AJ288" i="125" s="1"/>
  <c r="N211" i="118"/>
  <c r="C284" i="97"/>
  <c r="N212" i="118"/>
  <c r="L209" i="87"/>
  <c r="L208" i="87" s="1"/>
  <c r="D218" i="125"/>
  <c r="J216" i="87"/>
  <c r="J285" i="87"/>
  <c r="D286" i="125" s="1"/>
  <c r="D221" i="125"/>
  <c r="J219" i="87"/>
  <c r="J286" i="87"/>
  <c r="D287" i="125" s="1"/>
  <c r="D224" i="119"/>
  <c r="D287" i="87"/>
  <c r="D288" i="119"/>
  <c r="L287" i="87"/>
  <c r="D288" i="127" s="1"/>
  <c r="E211" i="126"/>
  <c r="K209" i="88"/>
  <c r="K208" i="88" s="1"/>
  <c r="L213" i="88"/>
  <c r="L284" i="88" s="1"/>
  <c r="E285" i="127" s="1"/>
  <c r="E218" i="128"/>
  <c r="M216" i="88"/>
  <c r="C287" i="88"/>
  <c r="E224" i="117"/>
  <c r="E224" i="118"/>
  <c r="K287" i="88"/>
  <c r="E288" i="126" s="1"/>
  <c r="E224" i="126"/>
  <c r="F211" i="125"/>
  <c r="J209" i="89"/>
  <c r="F215" i="126"/>
  <c r="K213" i="89"/>
  <c r="K284" i="89"/>
  <c r="L216" i="89"/>
  <c r="L285" i="89" s="1"/>
  <c r="F286" i="127" s="1"/>
  <c r="L219" i="89"/>
  <c r="L286" i="89" s="1"/>
  <c r="F287" i="127" s="1"/>
  <c r="F224" i="125"/>
  <c r="J287" i="89"/>
  <c r="F288" i="125" s="1"/>
  <c r="G211" i="118"/>
  <c r="C209" i="90"/>
  <c r="O209" i="90" s="1"/>
  <c r="G212" i="118"/>
  <c r="G213" i="118"/>
  <c r="G215" i="125"/>
  <c r="G214" i="125" s="1"/>
  <c r="J213" i="90"/>
  <c r="J284" i="90" s="1"/>
  <c r="G285" i="125" s="1"/>
  <c r="G218" i="126"/>
  <c r="K216" i="90"/>
  <c r="K285" i="90" s="1"/>
  <c r="G286" i="126" s="1"/>
  <c r="G221" i="126"/>
  <c r="K219" i="90"/>
  <c r="K286" i="90" s="1"/>
  <c r="G287" i="126" s="1"/>
  <c r="E287" i="90"/>
  <c r="G288" i="120" s="1"/>
  <c r="G224" i="120"/>
  <c r="M287" i="90"/>
  <c r="G224" i="128"/>
  <c r="L209" i="91"/>
  <c r="H218" i="125"/>
  <c r="J216" i="91"/>
  <c r="J285" i="91" s="1"/>
  <c r="H286" i="125" s="1"/>
  <c r="J219" i="91"/>
  <c r="J286" i="91" s="1"/>
  <c r="H287" i="125" s="1"/>
  <c r="H221" i="125"/>
  <c r="H224" i="119"/>
  <c r="D287" i="91"/>
  <c r="H288" i="119" s="1"/>
  <c r="L287" i="91"/>
  <c r="H288" i="127" s="1"/>
  <c r="I211" i="126"/>
  <c r="K209" i="92"/>
  <c r="L213" i="92"/>
  <c r="I218" i="128"/>
  <c r="M216" i="92"/>
  <c r="M208" i="92" s="1"/>
  <c r="C287" i="92"/>
  <c r="O287" i="92" s="1"/>
  <c r="I224" i="117"/>
  <c r="I224" i="118"/>
  <c r="K287" i="92"/>
  <c r="I288" i="126" s="1"/>
  <c r="I224" i="126"/>
  <c r="J211" i="125"/>
  <c r="J209" i="93"/>
  <c r="J215" i="126"/>
  <c r="J214" i="126" s="1"/>
  <c r="K213" i="93"/>
  <c r="K284" i="93" s="1"/>
  <c r="J285" i="126" s="1"/>
  <c r="L216" i="93"/>
  <c r="L285" i="93" s="1"/>
  <c r="J286" i="127" s="1"/>
  <c r="L219" i="93"/>
  <c r="L286" i="93" s="1"/>
  <c r="J287" i="127" s="1"/>
  <c r="J224" i="125"/>
  <c r="J287" i="93"/>
  <c r="J288" i="125" s="1"/>
  <c r="K211" i="118"/>
  <c r="C209" i="94"/>
  <c r="O209" i="94" s="1"/>
  <c r="K212" i="118"/>
  <c r="K213" i="118"/>
  <c r="K215" i="125"/>
  <c r="J213" i="94"/>
  <c r="J284" i="94" s="1"/>
  <c r="K218" i="126"/>
  <c r="K216" i="94"/>
  <c r="K285" i="94" s="1"/>
  <c r="K286" i="126" s="1"/>
  <c r="K221" i="126"/>
  <c r="K219" i="94"/>
  <c r="K286" i="94" s="1"/>
  <c r="K287" i="126" s="1"/>
  <c r="E287" i="94"/>
  <c r="K288" i="120" s="1"/>
  <c r="K224" i="120"/>
  <c r="M287" i="94"/>
  <c r="K224" i="128"/>
  <c r="L209" i="95"/>
  <c r="J216" i="95"/>
  <c r="J285" i="95" s="1"/>
  <c r="L286" i="125"/>
  <c r="L218" i="125"/>
  <c r="J219" i="95"/>
  <c r="J286" i="95"/>
  <c r="L287" i="125" s="1"/>
  <c r="L221" i="125"/>
  <c r="L224" i="119"/>
  <c r="D287" i="95"/>
  <c r="L287" i="95"/>
  <c r="L288" i="127" s="1"/>
  <c r="M211" i="126"/>
  <c r="AJ211" i="126" s="1"/>
  <c r="K210" i="96"/>
  <c r="M215" i="127"/>
  <c r="AJ215" i="127" s="1"/>
  <c r="L214" i="96"/>
  <c r="L285" i="96" s="1"/>
  <c r="M285" i="127" s="1"/>
  <c r="AJ285" i="127" s="1"/>
  <c r="M218" i="128"/>
  <c r="M217" i="96"/>
  <c r="C288" i="96"/>
  <c r="M288" i="118" s="1"/>
  <c r="AJ288" i="118" s="1"/>
  <c r="M224" i="117"/>
  <c r="AJ224" i="117" s="1"/>
  <c r="M224" i="118"/>
  <c r="AJ224" i="118" s="1"/>
  <c r="K288" i="96"/>
  <c r="M288" i="126" s="1"/>
  <c r="AJ288" i="126" s="1"/>
  <c r="M224" i="126"/>
  <c r="AJ224" i="126" s="1"/>
  <c r="N211" i="125"/>
  <c r="J210" i="97"/>
  <c r="J284" i="97" s="1"/>
  <c r="N215" i="126"/>
  <c r="K214" i="97"/>
  <c r="K285" i="97" s="1"/>
  <c r="N285" i="126" s="1"/>
  <c r="N218" i="127"/>
  <c r="L217" i="97"/>
  <c r="L286" i="97"/>
  <c r="N286" i="127" s="1"/>
  <c r="N221" i="127"/>
  <c r="N220" i="127" s="1"/>
  <c r="L220" i="97"/>
  <c r="L287" i="97" s="1"/>
  <c r="N287" i="127"/>
  <c r="N224" i="125"/>
  <c r="J288" i="97"/>
  <c r="N288" i="125" s="1"/>
  <c r="O211" i="118"/>
  <c r="O212" i="118"/>
  <c r="O213" i="118"/>
  <c r="O215" i="125"/>
  <c r="O214" i="125" s="1"/>
  <c r="J214" i="98"/>
  <c r="J285" i="98" s="1"/>
  <c r="O285" i="125" s="1"/>
  <c r="O218" i="126"/>
  <c r="O217" i="126" s="1"/>
  <c r="K217" i="98"/>
  <c r="K286" i="98" s="1"/>
  <c r="O286" i="126" s="1"/>
  <c r="O221" i="126"/>
  <c r="O220" i="126" s="1"/>
  <c r="K220" i="98"/>
  <c r="K287" i="98"/>
  <c r="O287" i="126" s="1"/>
  <c r="E288" i="98"/>
  <c r="O288" i="120" s="1"/>
  <c r="O224" i="120"/>
  <c r="M288" i="98"/>
  <c r="O224" i="128"/>
  <c r="P211" i="127"/>
  <c r="L210" i="99"/>
  <c r="P218" i="125"/>
  <c r="P217" i="125" s="1"/>
  <c r="J217" i="99"/>
  <c r="J286" i="99" s="1"/>
  <c r="P286" i="125" s="1"/>
  <c r="J220" i="99"/>
  <c r="J287" i="99"/>
  <c r="P287" i="125" s="1"/>
  <c r="P221" i="125"/>
  <c r="P224" i="119"/>
  <c r="D288" i="99"/>
  <c r="P288" i="119" s="1"/>
  <c r="P224" i="127"/>
  <c r="L288" i="99"/>
  <c r="P288" i="127" s="1"/>
  <c r="Q211" i="126"/>
  <c r="K210" i="100"/>
  <c r="Q215" i="127"/>
  <c r="Q214" i="127" s="1"/>
  <c r="L214" i="100"/>
  <c r="L285" i="100" s="1"/>
  <c r="Q285" i="127" s="1"/>
  <c r="Q218" i="128"/>
  <c r="M217" i="100"/>
  <c r="C288" i="100"/>
  <c r="Q224" i="117"/>
  <c r="Q224" i="118"/>
  <c r="Q224" i="126"/>
  <c r="K288" i="100"/>
  <c r="Q288" i="126" s="1"/>
  <c r="S211" i="118"/>
  <c r="S212" i="118"/>
  <c r="S213" i="118"/>
  <c r="S215" i="125"/>
  <c r="S214" i="125" s="1"/>
  <c r="J214" i="102"/>
  <c r="J285" i="102"/>
  <c r="S285" i="125" s="1"/>
  <c r="S218" i="126"/>
  <c r="S217" i="126" s="1"/>
  <c r="K217" i="102"/>
  <c r="K286" i="102" s="1"/>
  <c r="S286" i="126" s="1"/>
  <c r="S221" i="126"/>
  <c r="K220" i="102"/>
  <c r="K287" i="102" s="1"/>
  <c r="S287" i="126" s="1"/>
  <c r="E288" i="102"/>
  <c r="S224" i="120"/>
  <c r="S224" i="128"/>
  <c r="M288" i="102"/>
  <c r="T211" i="127"/>
  <c r="L210" i="103"/>
  <c r="T218" i="125"/>
  <c r="J217" i="103"/>
  <c r="J286" i="103" s="1"/>
  <c r="T286" i="125" s="1"/>
  <c r="J220" i="103"/>
  <c r="J287" i="103"/>
  <c r="T287" i="125" s="1"/>
  <c r="T221" i="125"/>
  <c r="T224" i="119"/>
  <c r="D288" i="103"/>
  <c r="T288" i="119" s="1"/>
  <c r="T224" i="127"/>
  <c r="L288" i="103"/>
  <c r="T288" i="127" s="1"/>
  <c r="U211" i="126"/>
  <c r="K210" i="104"/>
  <c r="K209" i="104" s="1"/>
  <c r="U215" i="127"/>
  <c r="L214" i="104"/>
  <c r="L285" i="104"/>
  <c r="U285" i="127" s="1"/>
  <c r="U218" i="128"/>
  <c r="U217" i="128" s="1"/>
  <c r="M217" i="104"/>
  <c r="C288" i="104"/>
  <c r="U288" i="118" s="1"/>
  <c r="U224" i="117"/>
  <c r="U224" i="118"/>
  <c r="K288" i="104"/>
  <c r="U288" i="126" s="1"/>
  <c r="U224" i="126"/>
  <c r="V211" i="125"/>
  <c r="V210" i="125" s="1"/>
  <c r="J210" i="105"/>
  <c r="J209" i="105" s="1"/>
  <c r="V215" i="126"/>
  <c r="V214" i="126" s="1"/>
  <c r="K214" i="105"/>
  <c r="K285" i="105"/>
  <c r="V285" i="126" s="1"/>
  <c r="V218" i="127"/>
  <c r="V217" i="127" s="1"/>
  <c r="L217" i="105"/>
  <c r="L286" i="105" s="1"/>
  <c r="V286" i="127" s="1"/>
  <c r="V221" i="127"/>
  <c r="V220" i="127" s="1"/>
  <c r="L220" i="105"/>
  <c r="L287" i="105" s="1"/>
  <c r="V287" i="127" s="1"/>
  <c r="V224" i="125"/>
  <c r="J288" i="105"/>
  <c r="V288" i="125" s="1"/>
  <c r="W211" i="118"/>
  <c r="W212" i="118"/>
  <c r="W213" i="118"/>
  <c r="W215" i="125"/>
  <c r="W214" i="125" s="1"/>
  <c r="J214" i="106"/>
  <c r="J285" i="106"/>
  <c r="W285" i="125" s="1"/>
  <c r="W218" i="126"/>
  <c r="W217" i="126" s="1"/>
  <c r="K217" i="106"/>
  <c r="K286" i="106" s="1"/>
  <c r="W286" i="126" s="1"/>
  <c r="W221" i="126"/>
  <c r="K220" i="106"/>
  <c r="K287" i="106" s="1"/>
  <c r="W287" i="126" s="1"/>
  <c r="E288" i="106"/>
  <c r="W288" i="120" s="1"/>
  <c r="W224" i="120"/>
  <c r="W224" i="128"/>
  <c r="M288" i="106"/>
  <c r="X211" i="127"/>
  <c r="L210" i="107"/>
  <c r="L284" i="107" s="1"/>
  <c r="X284" i="127" s="1"/>
  <c r="X218" i="125"/>
  <c r="J217" i="107"/>
  <c r="J286" i="107" s="1"/>
  <c r="X286" i="125" s="1"/>
  <c r="X221" i="125"/>
  <c r="J220" i="107"/>
  <c r="J287" i="107" s="1"/>
  <c r="X287" i="125"/>
  <c r="X224" i="119"/>
  <c r="D288" i="107"/>
  <c r="X288" i="119" s="1"/>
  <c r="X224" i="127"/>
  <c r="L288" i="107"/>
  <c r="X288" i="127" s="1"/>
  <c r="Y211" i="126"/>
  <c r="K210" i="108"/>
  <c r="Y215" i="127"/>
  <c r="L214" i="108"/>
  <c r="L285" i="108"/>
  <c r="Y218" i="128"/>
  <c r="Y217" i="128" s="1"/>
  <c r="Y209" i="128" s="1"/>
  <c r="M217" i="108"/>
  <c r="M286" i="108" s="1"/>
  <c r="C288" i="108"/>
  <c r="O288" i="108" s="1"/>
  <c r="Y224" i="117"/>
  <c r="Y224" i="118"/>
  <c r="K288" i="108"/>
  <c r="Y288" i="126" s="1"/>
  <c r="Y224" i="126"/>
  <c r="Z211" i="125"/>
  <c r="Z210" i="125" s="1"/>
  <c r="J210" i="109"/>
  <c r="J284" i="109" s="1"/>
  <c r="Z215" i="126"/>
  <c r="Z214" i="126" s="1"/>
  <c r="K214" i="109"/>
  <c r="Z218" i="127"/>
  <c r="Z217" i="127" s="1"/>
  <c r="L217" i="109"/>
  <c r="L286" i="109" s="1"/>
  <c r="Z286" i="127" s="1"/>
  <c r="Z221" i="127"/>
  <c r="L220" i="109"/>
  <c r="L287" i="109" s="1"/>
  <c r="Z287" i="127" s="1"/>
  <c r="Z224" i="125"/>
  <c r="J288" i="109"/>
  <c r="Z288" i="125" s="1"/>
  <c r="AA211" i="118"/>
  <c r="AA212" i="118"/>
  <c r="AA213" i="118"/>
  <c r="AA215" i="125"/>
  <c r="AA214" i="125" s="1"/>
  <c r="J214" i="110"/>
  <c r="AA218" i="126"/>
  <c r="AA217" i="126" s="1"/>
  <c r="K217" i="110"/>
  <c r="K286" i="110"/>
  <c r="AA286" i="126" s="1"/>
  <c r="AA221" i="126"/>
  <c r="K220" i="110"/>
  <c r="K209" i="110" s="1"/>
  <c r="K287" i="110"/>
  <c r="AA287" i="126" s="1"/>
  <c r="E288" i="110"/>
  <c r="AA288" i="120" s="1"/>
  <c r="AA224" i="120"/>
  <c r="AA224" i="128"/>
  <c r="M288" i="110"/>
  <c r="AB211" i="127"/>
  <c r="L210" i="111"/>
  <c r="L209" i="111" s="1"/>
  <c r="AB218" i="125"/>
  <c r="J217" i="111"/>
  <c r="AB221" i="125"/>
  <c r="J220" i="111"/>
  <c r="J287" i="111" s="1"/>
  <c r="AB287" i="125" s="1"/>
  <c r="AB224" i="119"/>
  <c r="D288" i="111"/>
  <c r="AB288" i="119" s="1"/>
  <c r="AB224" i="127"/>
  <c r="L288" i="111"/>
  <c r="AB288" i="127" s="1"/>
  <c r="AC211" i="126"/>
  <c r="K210" i="112"/>
  <c r="AC215" i="127"/>
  <c r="AC214" i="127" s="1"/>
  <c r="L214" i="112"/>
  <c r="AC218" i="128"/>
  <c r="M217" i="112"/>
  <c r="C288" i="112"/>
  <c r="AC224" i="117"/>
  <c r="AC224" i="118"/>
  <c r="K288" i="112"/>
  <c r="AC288" i="126"/>
  <c r="AC224" i="126"/>
  <c r="AD211" i="125"/>
  <c r="AD210" i="125" s="1"/>
  <c r="J210" i="113"/>
  <c r="J284" i="113" s="1"/>
  <c r="AD284" i="125" s="1"/>
  <c r="AD215" i="126"/>
  <c r="K214" i="113"/>
  <c r="AD218" i="127"/>
  <c r="AD217" i="127" s="1"/>
  <c r="L217" i="113"/>
  <c r="L286" i="113" s="1"/>
  <c r="AD286" i="127" s="1"/>
  <c r="AD221" i="127"/>
  <c r="L220" i="113"/>
  <c r="L287" i="113" s="1"/>
  <c r="AD224" i="125"/>
  <c r="J288" i="113"/>
  <c r="AD288" i="125" s="1"/>
  <c r="O210" i="114"/>
  <c r="AE211" i="118"/>
  <c r="AE212" i="118"/>
  <c r="AE213" i="118"/>
  <c r="AE215" i="125"/>
  <c r="AE214" i="125" s="1"/>
  <c r="J214" i="114"/>
  <c r="J285" i="114"/>
  <c r="AE285" i="125" s="1"/>
  <c r="AE218" i="126"/>
  <c r="AE217" i="126" s="1"/>
  <c r="K217" i="114"/>
  <c r="K286" i="114" s="1"/>
  <c r="AE286" i="126" s="1"/>
  <c r="AE221" i="126"/>
  <c r="K220" i="114"/>
  <c r="K287" i="114" s="1"/>
  <c r="AE287" i="126" s="1"/>
  <c r="E288" i="114"/>
  <c r="AE288" i="120" s="1"/>
  <c r="AE224" i="120"/>
  <c r="M288" i="114"/>
  <c r="AE224" i="128"/>
  <c r="K284" i="112"/>
  <c r="K283" i="112" s="1"/>
  <c r="K309" i="112" s="1"/>
  <c r="M286" i="100"/>
  <c r="M209" i="100"/>
  <c r="M285" i="88"/>
  <c r="M208" i="88"/>
  <c r="C283" i="95"/>
  <c r="K284" i="110"/>
  <c r="C284" i="111"/>
  <c r="AB284" i="118" s="1"/>
  <c r="L284" i="108"/>
  <c r="Y284" i="127" s="1"/>
  <c r="J284" i="105"/>
  <c r="V284" i="125" s="1"/>
  <c r="J283" i="89"/>
  <c r="J208" i="89"/>
  <c r="J283" i="88"/>
  <c r="J284" i="108"/>
  <c r="J209" i="108"/>
  <c r="J284" i="99"/>
  <c r="P284" i="125" s="1"/>
  <c r="M286" i="97"/>
  <c r="M209" i="97"/>
  <c r="C283" i="91"/>
  <c r="C284" i="114"/>
  <c r="AE284" i="118" s="1"/>
  <c r="M286" i="104"/>
  <c r="M209" i="104"/>
  <c r="M285" i="92"/>
  <c r="M282" i="92" s="1"/>
  <c r="M308" i="92" s="1"/>
  <c r="K283" i="95"/>
  <c r="K208" i="95"/>
  <c r="M285" i="91"/>
  <c r="M208" i="91"/>
  <c r="K283" i="87"/>
  <c r="J284" i="112"/>
  <c r="J284" i="104"/>
  <c r="K284" i="114"/>
  <c r="AE284" i="126" s="1"/>
  <c r="M286" i="110"/>
  <c r="AA286" i="128" s="1"/>
  <c r="M209" i="110"/>
  <c r="M286" i="106"/>
  <c r="M209" i="106"/>
  <c r="M286" i="102"/>
  <c r="M209" i="102"/>
  <c r="M286" i="98"/>
  <c r="M209" i="98"/>
  <c r="M285" i="94"/>
  <c r="M208" i="94"/>
  <c r="M285" i="90"/>
  <c r="M208" i="90"/>
  <c r="K208" i="90"/>
  <c r="AB288" i="120"/>
  <c r="J284" i="102"/>
  <c r="S284" i="125" s="1"/>
  <c r="J208" i="90"/>
  <c r="J283" i="90"/>
  <c r="C215" i="125"/>
  <c r="C214" i="125" s="1"/>
  <c r="J213" i="21"/>
  <c r="J284" i="21" s="1"/>
  <c r="C285" i="125" s="1"/>
  <c r="AE288" i="128"/>
  <c r="J284" i="96"/>
  <c r="K283" i="89"/>
  <c r="J283" i="87"/>
  <c r="J208" i="87"/>
  <c r="L283" i="92"/>
  <c r="I284" i="127" s="1"/>
  <c r="L213" i="21"/>
  <c r="L284" i="21" s="1"/>
  <c r="C285" i="127" s="1"/>
  <c r="L284" i="103"/>
  <c r="L284" i="99"/>
  <c r="L283" i="99" s="1"/>
  <c r="L309" i="99" s="1"/>
  <c r="L283" i="95"/>
  <c r="L284" i="127" s="1"/>
  <c r="C283" i="94"/>
  <c r="L283" i="91"/>
  <c r="H284" i="127" s="1"/>
  <c r="L208" i="91"/>
  <c r="C283" i="90"/>
  <c r="J208" i="92"/>
  <c r="C284" i="113"/>
  <c r="L284" i="110"/>
  <c r="AA284" i="127" s="1"/>
  <c r="I288" i="117"/>
  <c r="I288" i="120"/>
  <c r="G288" i="118"/>
  <c r="L283" i="89"/>
  <c r="F284" i="127" s="1"/>
  <c r="K284" i="113"/>
  <c r="K284" i="109"/>
  <c r="Z284" i="126" s="1"/>
  <c r="K284" i="105"/>
  <c r="L284" i="104"/>
  <c r="C283" i="87"/>
  <c r="M209" i="108"/>
  <c r="K284" i="108"/>
  <c r="W288" i="128"/>
  <c r="K284" i="104"/>
  <c r="K284" i="96"/>
  <c r="K283" i="92"/>
  <c r="K283" i="88"/>
  <c r="M208" i="87"/>
  <c r="P288" i="120"/>
  <c r="J284" i="100"/>
  <c r="J283" i="93"/>
  <c r="J284" i="125" s="1"/>
  <c r="J208" i="93"/>
  <c r="M285" i="93"/>
  <c r="M208" i="93"/>
  <c r="J208" i="95"/>
  <c r="J283" i="91"/>
  <c r="C215" i="126"/>
  <c r="K213" i="21"/>
  <c r="S288" i="120"/>
  <c r="C284" i="102"/>
  <c r="C284" i="98"/>
  <c r="O284" i="118" s="1"/>
  <c r="L283" i="87"/>
  <c r="D284" i="127" s="1"/>
  <c r="L288" i="118"/>
  <c r="L283" i="94"/>
  <c r="K284" i="127" s="1"/>
  <c r="C283" i="89"/>
  <c r="D288" i="118"/>
  <c r="K283" i="93"/>
  <c r="K208" i="93"/>
  <c r="M286" i="111"/>
  <c r="M209" i="111"/>
  <c r="C284" i="109"/>
  <c r="Z284" i="118" s="1"/>
  <c r="M209" i="107"/>
  <c r="K284" i="107"/>
  <c r="C284" i="105"/>
  <c r="M286" i="103"/>
  <c r="M209" i="99"/>
  <c r="M286" i="99"/>
  <c r="M283" i="99" s="1"/>
  <c r="M309" i="99" s="1"/>
  <c r="AE288" i="118"/>
  <c r="L284" i="113"/>
  <c r="C284" i="112"/>
  <c r="AA288" i="118"/>
  <c r="C284" i="108"/>
  <c r="C284" i="100"/>
  <c r="C284" i="96"/>
  <c r="M284" i="118" s="1"/>
  <c r="AJ284" i="118" s="1"/>
  <c r="C283" i="92"/>
  <c r="J284" i="114"/>
  <c r="AE284" i="125" s="1"/>
  <c r="M286" i="113"/>
  <c r="AD286" i="128" s="1"/>
  <c r="AD283" i="128" s="1"/>
  <c r="M209" i="113"/>
  <c r="M286" i="109"/>
  <c r="M283" i="109" s="1"/>
  <c r="M309" i="109" s="1"/>
  <c r="M209" i="109"/>
  <c r="K284" i="97"/>
  <c r="N284" i="126" s="1"/>
  <c r="K209" i="97"/>
  <c r="J283" i="94"/>
  <c r="H288" i="120"/>
  <c r="Z286" i="128"/>
  <c r="F284" i="118"/>
  <c r="G284" i="118"/>
  <c r="S286" i="128"/>
  <c r="U284" i="125"/>
  <c r="M283" i="97"/>
  <c r="M309" i="97" s="1"/>
  <c r="N286" i="128"/>
  <c r="N283" i="128" s="1"/>
  <c r="L284" i="118"/>
  <c r="Q286" i="128"/>
  <c r="K282" i="88"/>
  <c r="K308" i="88" s="1"/>
  <c r="E284" i="126"/>
  <c r="Y284" i="126"/>
  <c r="D284" i="118"/>
  <c r="F284" i="126"/>
  <c r="O286" i="128"/>
  <c r="K282" i="87"/>
  <c r="K308" i="87" s="1"/>
  <c r="D284" i="126"/>
  <c r="L284" i="126"/>
  <c r="M283" i="104"/>
  <c r="M309" i="104" s="1"/>
  <c r="U286" i="128"/>
  <c r="K284" i="125"/>
  <c r="AD284" i="127"/>
  <c r="M283" i="111"/>
  <c r="M309" i="111" s="1"/>
  <c r="AB286" i="128"/>
  <c r="AB283" i="128" s="1"/>
  <c r="G284" i="125"/>
  <c r="K286" i="128"/>
  <c r="H284" i="118"/>
  <c r="J282" i="88"/>
  <c r="J308" i="88" s="1"/>
  <c r="E284" i="125"/>
  <c r="J286" i="128"/>
  <c r="K282" i="92"/>
  <c r="K308" i="92" s="1"/>
  <c r="I284" i="126"/>
  <c r="AD284" i="126"/>
  <c r="O284" i="125"/>
  <c r="G286" i="128"/>
  <c r="M282" i="91"/>
  <c r="M308" i="91" s="1"/>
  <c r="H286" i="128"/>
  <c r="I286" i="128"/>
  <c r="I283" i="128" s="1"/>
  <c r="Q284" i="127"/>
  <c r="K282" i="94"/>
  <c r="K308" i="94" s="1"/>
  <c r="K284" i="126"/>
  <c r="AA284" i="126"/>
  <c r="C222" i="126"/>
  <c r="C222" i="125"/>
  <c r="C219" i="126"/>
  <c r="C219" i="128"/>
  <c r="C219" i="125"/>
  <c r="C212" i="126"/>
  <c r="C213" i="126"/>
  <c r="C213" i="125"/>
  <c r="C212" i="125"/>
  <c r="C222" i="120"/>
  <c r="C224" i="120"/>
  <c r="E287" i="21"/>
  <c r="C288" i="120" s="1"/>
  <c r="L209" i="21"/>
  <c r="L216" i="21"/>
  <c r="L285" i="21" s="1"/>
  <c r="C286" i="127" s="1"/>
  <c r="C224" i="125"/>
  <c r="J287" i="21"/>
  <c r="C288" i="125" s="1"/>
  <c r="C213" i="118"/>
  <c r="C212" i="118"/>
  <c r="C224" i="117"/>
  <c r="C224" i="118"/>
  <c r="C287" i="21"/>
  <c r="C211" i="125"/>
  <c r="J209" i="21"/>
  <c r="C211" i="126"/>
  <c r="K209" i="21"/>
  <c r="C218" i="126"/>
  <c r="K216" i="21"/>
  <c r="K285" i="21"/>
  <c r="C286" i="126" s="1"/>
  <c r="C224" i="128"/>
  <c r="M287" i="21"/>
  <c r="C288" i="128" s="1"/>
  <c r="C224" i="119"/>
  <c r="D287" i="21"/>
  <c r="C288" i="119" s="1"/>
  <c r="C218" i="125"/>
  <c r="J216" i="21"/>
  <c r="J285" i="21"/>
  <c r="C286" i="125" s="1"/>
  <c r="C221" i="125"/>
  <c r="J219" i="21"/>
  <c r="J286" i="21" s="1"/>
  <c r="C287" i="125" s="1"/>
  <c r="L219" i="21"/>
  <c r="L286" i="21"/>
  <c r="C287" i="127" s="1"/>
  <c r="L287" i="21"/>
  <c r="C288" i="127" s="1"/>
  <c r="C211" i="118"/>
  <c r="C209" i="21"/>
  <c r="O209" i="21" s="1"/>
  <c r="C218" i="128"/>
  <c r="M216" i="21"/>
  <c r="M285" i="21" s="1"/>
  <c r="C286" i="128" s="1"/>
  <c r="C221" i="126"/>
  <c r="K219" i="21"/>
  <c r="K286" i="21" s="1"/>
  <c r="C287" i="126" s="1"/>
  <c r="C224" i="126"/>
  <c r="K287" i="21"/>
  <c r="C288" i="126" s="1"/>
  <c r="C283" i="21"/>
  <c r="K283" i="21"/>
  <c r="C284" i="126" s="1"/>
  <c r="C288" i="118"/>
  <c r="M208" i="21"/>
  <c r="J283" i="21"/>
  <c r="C284" i="125" s="1"/>
  <c r="J208" i="21"/>
  <c r="M282" i="21"/>
  <c r="M308" i="21" s="1"/>
  <c r="E221" i="119"/>
  <c r="Q221" i="119"/>
  <c r="Y221" i="119"/>
  <c r="D221" i="119"/>
  <c r="H221" i="119"/>
  <c r="L221" i="119"/>
  <c r="P221" i="119"/>
  <c r="T221" i="119"/>
  <c r="X221" i="119"/>
  <c r="AB221" i="119"/>
  <c r="I221" i="119"/>
  <c r="U221" i="119"/>
  <c r="AC221" i="119"/>
  <c r="F221" i="119"/>
  <c r="J221" i="119"/>
  <c r="N221" i="119"/>
  <c r="V221" i="119"/>
  <c r="Z221" i="119"/>
  <c r="AD221" i="119"/>
  <c r="M221" i="119"/>
  <c r="AJ221" i="119" s="1"/>
  <c r="C221" i="119"/>
  <c r="G221" i="119"/>
  <c r="K221" i="119"/>
  <c r="O221" i="119"/>
  <c r="S221" i="119"/>
  <c r="W221" i="119"/>
  <c r="AA221" i="119"/>
  <c r="AE221" i="119"/>
  <c r="D287" i="113"/>
  <c r="D287" i="111"/>
  <c r="D287" i="110"/>
  <c r="AA287" i="119" s="1"/>
  <c r="D287" i="106"/>
  <c r="W287" i="119" s="1"/>
  <c r="D287" i="105"/>
  <c r="V287" i="119" s="1"/>
  <c r="U221" i="117"/>
  <c r="D287" i="102"/>
  <c r="S287" i="119" s="1"/>
  <c r="D287" i="100"/>
  <c r="D287" i="99"/>
  <c r="D219" i="93"/>
  <c r="D286" i="93" s="1"/>
  <c r="D219" i="92"/>
  <c r="D286" i="92" s="1"/>
  <c r="I221" i="117"/>
  <c r="D219" i="90"/>
  <c r="D286" i="90" s="1"/>
  <c r="G221" i="117"/>
  <c r="F221" i="117"/>
  <c r="D219" i="88"/>
  <c r="D286" i="88" s="1"/>
  <c r="E287" i="119" s="1"/>
  <c r="AD221" i="117"/>
  <c r="E218" i="119"/>
  <c r="F215" i="119"/>
  <c r="F214" i="119" s="1"/>
  <c r="D213" i="89"/>
  <c r="D284" i="89" s="1"/>
  <c r="H218" i="119"/>
  <c r="I215" i="120"/>
  <c r="I214" i="120" s="1"/>
  <c r="E213" i="92"/>
  <c r="K218" i="120"/>
  <c r="M215" i="120"/>
  <c r="AJ215" i="120" s="1"/>
  <c r="E214" i="96"/>
  <c r="E285" i="96" s="1"/>
  <c r="M285" i="120" s="1"/>
  <c r="AJ285" i="120" s="1"/>
  <c r="O218" i="120"/>
  <c r="R214" i="117"/>
  <c r="T218" i="119"/>
  <c r="U218" i="120"/>
  <c r="W221" i="120"/>
  <c r="E287" i="106"/>
  <c r="W287" i="120" s="1"/>
  <c r="Y221" i="120"/>
  <c r="E287" i="108"/>
  <c r="Y287" i="120" s="1"/>
  <c r="AB215" i="119"/>
  <c r="AB214" i="119" s="1"/>
  <c r="D285" i="111"/>
  <c r="AB285" i="119" s="1"/>
  <c r="AE218" i="120"/>
  <c r="P211" i="119"/>
  <c r="D213" i="119"/>
  <c r="D213" i="117"/>
  <c r="Z213" i="119"/>
  <c r="Z213" i="117"/>
  <c r="T213" i="119"/>
  <c r="T213" i="117"/>
  <c r="U212" i="119"/>
  <c r="U212" i="117"/>
  <c r="J212" i="119"/>
  <c r="J212" i="117"/>
  <c r="Y221" i="117"/>
  <c r="C221" i="120"/>
  <c r="C220" i="120" s="1"/>
  <c r="E219" i="21"/>
  <c r="E286" i="21" s="1"/>
  <c r="C287" i="120" s="1"/>
  <c r="F221" i="120"/>
  <c r="E219" i="89"/>
  <c r="E286" i="89" s="1"/>
  <c r="D222" i="119"/>
  <c r="D222" i="117"/>
  <c r="F219" i="118"/>
  <c r="I221" i="120"/>
  <c r="E219" i="92"/>
  <c r="E286" i="92" s="1"/>
  <c r="I287" i="120" s="1"/>
  <c r="J215" i="119"/>
  <c r="J214" i="119" s="1"/>
  <c r="D213" i="93"/>
  <c r="D284" i="93" s="1"/>
  <c r="L222" i="119"/>
  <c r="L222" i="117"/>
  <c r="N215" i="119"/>
  <c r="N214" i="119" s="1"/>
  <c r="D285" i="97"/>
  <c r="N215" i="117"/>
  <c r="P215" i="119"/>
  <c r="D285" i="99"/>
  <c r="P215" i="117"/>
  <c r="P214" i="117" s="1"/>
  <c r="Q215" i="120"/>
  <c r="S218" i="120"/>
  <c r="T222" i="119"/>
  <c r="T222" i="117"/>
  <c r="V215" i="119"/>
  <c r="D285" i="105"/>
  <c r="V285" i="119" s="1"/>
  <c r="V215" i="117"/>
  <c r="X219" i="118"/>
  <c r="Z215" i="120"/>
  <c r="E285" i="109"/>
  <c r="AB218" i="119"/>
  <c r="AC219" i="118"/>
  <c r="AD215" i="120"/>
  <c r="AD214" i="120" s="1"/>
  <c r="W211" i="119"/>
  <c r="I212" i="119"/>
  <c r="I212" i="117"/>
  <c r="O212" i="119"/>
  <c r="O212" i="117"/>
  <c r="AE213" i="119"/>
  <c r="AE213" i="117"/>
  <c r="Q211" i="119"/>
  <c r="N212" i="119"/>
  <c r="N212" i="117"/>
  <c r="AB213" i="119"/>
  <c r="Z221" i="117"/>
  <c r="C215" i="119"/>
  <c r="D213" i="21"/>
  <c r="D284" i="21" s="1"/>
  <c r="E213" i="87"/>
  <c r="D215" i="120"/>
  <c r="E215" i="119"/>
  <c r="E214" i="119" s="1"/>
  <c r="D213" i="88"/>
  <c r="D284" i="88"/>
  <c r="E219" i="118"/>
  <c r="F218" i="120"/>
  <c r="G222" i="119"/>
  <c r="G222" i="117"/>
  <c r="H221" i="120"/>
  <c r="E219" i="91"/>
  <c r="E286" i="91" s="1"/>
  <c r="H287" i="120" s="1"/>
  <c r="H215" i="120"/>
  <c r="E213" i="91"/>
  <c r="I215" i="119"/>
  <c r="I214" i="119" s="1"/>
  <c r="D213" i="92"/>
  <c r="D284" i="92" s="1"/>
  <c r="O213" i="92"/>
  <c r="I219" i="118"/>
  <c r="J218" i="120"/>
  <c r="K218" i="119"/>
  <c r="K222" i="119"/>
  <c r="K222" i="117"/>
  <c r="L221" i="120"/>
  <c r="E219" i="95"/>
  <c r="E286" i="95" s="1"/>
  <c r="L287" i="120" s="1"/>
  <c r="L215" i="120"/>
  <c r="L214" i="120" s="1"/>
  <c r="E213" i="95"/>
  <c r="M215" i="119"/>
  <c r="AJ215" i="119" s="1"/>
  <c r="D214" i="96"/>
  <c r="D285" i="96" s="1"/>
  <c r="O285" i="96" s="1"/>
  <c r="M285" i="117" s="1"/>
  <c r="M219" i="118"/>
  <c r="AJ219" i="118" s="1"/>
  <c r="N218" i="120"/>
  <c r="O218" i="119"/>
  <c r="O222" i="117"/>
  <c r="O222" i="119"/>
  <c r="P219" i="118"/>
  <c r="P218" i="120"/>
  <c r="Q215" i="119"/>
  <c r="Q214" i="119" s="1"/>
  <c r="O214" i="100"/>
  <c r="D285" i="100"/>
  <c r="Q285" i="119" s="1"/>
  <c r="Q219" i="118"/>
  <c r="S218" i="119"/>
  <c r="S222" i="119"/>
  <c r="S222" i="117"/>
  <c r="T215" i="120"/>
  <c r="E285" i="103"/>
  <c r="T285" i="120" s="1"/>
  <c r="U218" i="119"/>
  <c r="V218" i="120"/>
  <c r="W215" i="120"/>
  <c r="W214" i="120" s="1"/>
  <c r="W215" i="119"/>
  <c r="D285" i="106"/>
  <c r="W215" i="117"/>
  <c r="X221" i="120"/>
  <c r="E287" i="107"/>
  <c r="X287" i="120" s="1"/>
  <c r="X218" i="120"/>
  <c r="Y215" i="119"/>
  <c r="Y214" i="119" s="1"/>
  <c r="D285" i="108"/>
  <c r="O214" i="108"/>
  <c r="Y219" i="118"/>
  <c r="Z219" i="118"/>
  <c r="AA215" i="119"/>
  <c r="AA214" i="119" s="1"/>
  <c r="D285" i="110"/>
  <c r="AA221" i="120"/>
  <c r="E287" i="110"/>
  <c r="AB218" i="120"/>
  <c r="AC218" i="120"/>
  <c r="AC218" i="119"/>
  <c r="AD219" i="118"/>
  <c r="AE218" i="119"/>
  <c r="AE222" i="117"/>
  <c r="AE222" i="119"/>
  <c r="AA212" i="119"/>
  <c r="AA212" i="117"/>
  <c r="W213" i="119"/>
  <c r="W213" i="117"/>
  <c r="M213" i="119"/>
  <c r="AJ213" i="119" s="1"/>
  <c r="M213" i="117"/>
  <c r="AJ213" i="117" s="1"/>
  <c r="I213" i="119"/>
  <c r="I213" i="117"/>
  <c r="E211" i="119"/>
  <c r="X211" i="119"/>
  <c r="O211" i="119"/>
  <c r="F212" i="119"/>
  <c r="F212" i="117"/>
  <c r="AD213" i="119"/>
  <c r="AD213" i="117"/>
  <c r="Z211" i="119"/>
  <c r="D284" i="109"/>
  <c r="Z284" i="119" s="1"/>
  <c r="V212" i="119"/>
  <c r="V212" i="117"/>
  <c r="L211" i="119"/>
  <c r="D283" i="95"/>
  <c r="L284" i="119" s="1"/>
  <c r="H211" i="119"/>
  <c r="T212" i="119"/>
  <c r="T212" i="117"/>
  <c r="C212" i="119"/>
  <c r="C212" i="117"/>
  <c r="Y212" i="119"/>
  <c r="Y212" i="117"/>
  <c r="U213" i="119"/>
  <c r="U213" i="117"/>
  <c r="G211" i="119"/>
  <c r="G211" i="117"/>
  <c r="AB211" i="119"/>
  <c r="D284" i="111"/>
  <c r="AB284" i="119" s="1"/>
  <c r="S213" i="119"/>
  <c r="S213" i="117"/>
  <c r="D219" i="94"/>
  <c r="D286" i="94" s="1"/>
  <c r="D219" i="87"/>
  <c r="D286" i="87" s="1"/>
  <c r="D287" i="119" s="1"/>
  <c r="D218" i="120"/>
  <c r="E213" i="89"/>
  <c r="F215" i="120"/>
  <c r="F214" i="120" s="1"/>
  <c r="E215" i="120"/>
  <c r="E213" i="88"/>
  <c r="G218" i="120"/>
  <c r="J219" i="118"/>
  <c r="M221" i="120"/>
  <c r="AJ221" i="120" s="1"/>
  <c r="E220" i="96"/>
  <c r="E287" i="96" s="1"/>
  <c r="M287" i="120" s="1"/>
  <c r="AJ287" i="120" s="1"/>
  <c r="N219" i="118"/>
  <c r="P215" i="120"/>
  <c r="Q221" i="120"/>
  <c r="E287" i="100"/>
  <c r="Q287" i="120" s="1"/>
  <c r="U219" i="118"/>
  <c r="V219" i="118"/>
  <c r="X218" i="119"/>
  <c r="Y215" i="120"/>
  <c r="Y214" i="120" s="1"/>
  <c r="AA218" i="119"/>
  <c r="AC215" i="119"/>
  <c r="D285" i="112"/>
  <c r="AC215" i="117"/>
  <c r="AD222" i="119"/>
  <c r="AD222" i="117"/>
  <c r="AA211" i="119"/>
  <c r="E213" i="119"/>
  <c r="E213" i="117"/>
  <c r="F211" i="119"/>
  <c r="V213" i="119"/>
  <c r="V213" i="117"/>
  <c r="H213" i="119"/>
  <c r="H213" i="117"/>
  <c r="AC211" i="119"/>
  <c r="D284" i="112"/>
  <c r="AC284" i="119" s="1"/>
  <c r="K213" i="119"/>
  <c r="K213" i="117"/>
  <c r="S212" i="119"/>
  <c r="S212" i="117"/>
  <c r="O219" i="21"/>
  <c r="L221" i="117"/>
  <c r="O219" i="95"/>
  <c r="C219" i="118"/>
  <c r="D215" i="119"/>
  <c r="D214" i="119" s="1"/>
  <c r="D213" i="87"/>
  <c r="D284" i="87" s="1"/>
  <c r="D215" i="117"/>
  <c r="D219" i="118"/>
  <c r="E218" i="120"/>
  <c r="F222" i="117"/>
  <c r="F222" i="119"/>
  <c r="G221" i="120"/>
  <c r="G220" i="120" s="1"/>
  <c r="E219" i="90"/>
  <c r="E286" i="90" s="1"/>
  <c r="G287" i="120" s="1"/>
  <c r="G215" i="120"/>
  <c r="G214" i="120" s="1"/>
  <c r="E213" i="90"/>
  <c r="H215" i="119"/>
  <c r="H214" i="119" s="1"/>
  <c r="D213" i="91"/>
  <c r="D284" i="91" s="1"/>
  <c r="H219" i="118"/>
  <c r="I218" i="120"/>
  <c r="J218" i="119"/>
  <c r="J222" i="119"/>
  <c r="J222" i="117"/>
  <c r="K215" i="120"/>
  <c r="K214" i="120" s="1"/>
  <c r="E213" i="94"/>
  <c r="L215" i="119"/>
  <c r="L215" i="117"/>
  <c r="D213" i="95"/>
  <c r="D284" i="95" s="1"/>
  <c r="L219" i="118"/>
  <c r="M218" i="120"/>
  <c r="AJ218" i="120" s="1"/>
  <c r="N218" i="119"/>
  <c r="N222" i="119"/>
  <c r="N222" i="117"/>
  <c r="E287" i="98"/>
  <c r="O287" i="120" s="1"/>
  <c r="O221" i="120"/>
  <c r="O215" i="120"/>
  <c r="E285" i="98"/>
  <c r="O285" i="120" s="1"/>
  <c r="P218" i="119"/>
  <c r="P222" i="119"/>
  <c r="P222" i="117"/>
  <c r="Q218" i="120"/>
  <c r="S221" i="120"/>
  <c r="E287" i="102"/>
  <c r="S287" i="120" s="1"/>
  <c r="S215" i="120"/>
  <c r="T215" i="119"/>
  <c r="D285" i="103"/>
  <c r="T285" i="119" s="1"/>
  <c r="T219" i="118"/>
  <c r="U221" i="120"/>
  <c r="E287" i="104"/>
  <c r="V222" i="119"/>
  <c r="V222" i="117"/>
  <c r="W219" i="118"/>
  <c r="W218" i="120"/>
  <c r="X215" i="119"/>
  <c r="D285" i="107"/>
  <c r="X285" i="119" s="1"/>
  <c r="X222" i="119"/>
  <c r="X222" i="117"/>
  <c r="Y218" i="120"/>
  <c r="Z218" i="119"/>
  <c r="Z215" i="119"/>
  <c r="D285" i="109"/>
  <c r="Z285" i="119" s="1"/>
  <c r="AA215" i="120"/>
  <c r="AA214" i="120" s="1"/>
  <c r="E285" i="110"/>
  <c r="AA285" i="120" s="1"/>
  <c r="AA218" i="120"/>
  <c r="AB215" i="120"/>
  <c r="AB222" i="119"/>
  <c r="AB222" i="117"/>
  <c r="AD218" i="119"/>
  <c r="D285" i="113"/>
  <c r="AD215" i="119"/>
  <c r="AE221" i="120"/>
  <c r="E287" i="114"/>
  <c r="AE287" i="120" s="1"/>
  <c r="AE215" i="120"/>
  <c r="AA213" i="119"/>
  <c r="AA213" i="117"/>
  <c r="P212" i="119"/>
  <c r="P212" i="117"/>
  <c r="M212" i="119"/>
  <c r="AJ212" i="119" s="1"/>
  <c r="M212" i="117"/>
  <c r="AJ212" i="117" s="1"/>
  <c r="I211" i="119"/>
  <c r="I211" i="117"/>
  <c r="I210" i="117" s="1"/>
  <c r="D211" i="119"/>
  <c r="X212" i="119"/>
  <c r="X212" i="117"/>
  <c r="O213" i="119"/>
  <c r="O213" i="117"/>
  <c r="AE211" i="119"/>
  <c r="AE211" i="117"/>
  <c r="AD211" i="119"/>
  <c r="D284" i="113"/>
  <c r="AD284" i="119" s="1"/>
  <c r="AD211" i="117"/>
  <c r="Z212" i="119"/>
  <c r="Z212" i="117"/>
  <c r="Q212" i="119"/>
  <c r="Q212" i="117"/>
  <c r="L213" i="119"/>
  <c r="L213" i="117"/>
  <c r="H212" i="119"/>
  <c r="H212" i="117"/>
  <c r="N213" i="119"/>
  <c r="N213" i="117"/>
  <c r="AC212" i="119"/>
  <c r="AC212" i="117"/>
  <c r="Y213" i="119"/>
  <c r="Y213" i="117"/>
  <c r="U211" i="119"/>
  <c r="K211" i="119"/>
  <c r="K211" i="117"/>
  <c r="G212" i="119"/>
  <c r="G212" i="117"/>
  <c r="AB212" i="119"/>
  <c r="AB212" i="117"/>
  <c r="J211" i="119"/>
  <c r="D283" i="93"/>
  <c r="J284" i="119" s="1"/>
  <c r="D287" i="114"/>
  <c r="AA221" i="117"/>
  <c r="X221" i="117"/>
  <c r="D287" i="103"/>
  <c r="E222" i="119"/>
  <c r="E222" i="117"/>
  <c r="G215" i="119"/>
  <c r="G214" i="119" s="1"/>
  <c r="D213" i="90"/>
  <c r="D284" i="90" s="1"/>
  <c r="O213" i="90"/>
  <c r="G219" i="118"/>
  <c r="H218" i="120"/>
  <c r="I218" i="119"/>
  <c r="I222" i="119"/>
  <c r="I222" i="117"/>
  <c r="E213" i="93"/>
  <c r="E284" i="93" s="1"/>
  <c r="J215" i="120"/>
  <c r="J214" i="120" s="1"/>
  <c r="K215" i="119"/>
  <c r="O213" i="94"/>
  <c r="D213" i="94"/>
  <c r="D284" i="94" s="1"/>
  <c r="K219" i="118"/>
  <c r="L218" i="120"/>
  <c r="N221" i="120"/>
  <c r="E287" i="97"/>
  <c r="N287" i="120" s="1"/>
  <c r="E285" i="97"/>
  <c r="N215" i="120"/>
  <c r="O215" i="119"/>
  <c r="O215" i="117"/>
  <c r="D285" i="98"/>
  <c r="O219" i="118"/>
  <c r="Q218" i="119"/>
  <c r="Q222" i="119"/>
  <c r="Q222" i="117"/>
  <c r="S215" i="119"/>
  <c r="S214" i="119" s="1"/>
  <c r="D285" i="102"/>
  <c r="S219" i="118"/>
  <c r="T218" i="120"/>
  <c r="U215" i="120"/>
  <c r="U214" i="120" s="1"/>
  <c r="E285" i="104"/>
  <c r="U285" i="120" s="1"/>
  <c r="U215" i="119"/>
  <c r="D285" i="104"/>
  <c r="U285" i="119" s="1"/>
  <c r="V221" i="120"/>
  <c r="E287" i="105"/>
  <c r="V287" i="120" s="1"/>
  <c r="V215" i="120"/>
  <c r="V214" i="120" s="1"/>
  <c r="W218" i="119"/>
  <c r="W222" i="119"/>
  <c r="W222" i="117"/>
  <c r="X215" i="120"/>
  <c r="Y218" i="119"/>
  <c r="E287" i="109"/>
  <c r="Z287" i="120" s="1"/>
  <c r="Z221" i="120"/>
  <c r="Z218" i="120"/>
  <c r="AA219" i="118"/>
  <c r="AA222" i="119"/>
  <c r="AA220" i="119" s="1"/>
  <c r="AA222" i="117"/>
  <c r="AB219" i="118"/>
  <c r="AC215" i="120"/>
  <c r="AC214" i="120" s="1"/>
  <c r="E287" i="113"/>
  <c r="AD287" i="120" s="1"/>
  <c r="AD221" i="120"/>
  <c r="AD218" i="120"/>
  <c r="AE215" i="119"/>
  <c r="D285" i="114"/>
  <c r="AE285" i="119" s="1"/>
  <c r="AE215" i="117"/>
  <c r="AE219" i="118"/>
  <c r="W212" i="119"/>
  <c r="W212" i="117"/>
  <c r="P213" i="119"/>
  <c r="M211" i="119"/>
  <c r="AJ211" i="119" s="1"/>
  <c r="E212" i="119"/>
  <c r="E212" i="117"/>
  <c r="D212" i="119"/>
  <c r="D212" i="117"/>
  <c r="X213" i="119"/>
  <c r="X213" i="117"/>
  <c r="F213" i="119"/>
  <c r="F213" i="117"/>
  <c r="AE212" i="119"/>
  <c r="AE212" i="117"/>
  <c r="AD212" i="119"/>
  <c r="AD212" i="117"/>
  <c r="V211" i="119"/>
  <c r="D284" i="105"/>
  <c r="Q213" i="119"/>
  <c r="Q213" i="117"/>
  <c r="L212" i="119"/>
  <c r="L212" i="117"/>
  <c r="T211" i="119"/>
  <c r="N211" i="119"/>
  <c r="D284" i="97"/>
  <c r="N284" i="119" s="1"/>
  <c r="AC213" i="119"/>
  <c r="AC213" i="117"/>
  <c r="Y211" i="119"/>
  <c r="K212" i="119"/>
  <c r="K212" i="117"/>
  <c r="G213" i="119"/>
  <c r="G213" i="117"/>
  <c r="S211" i="119"/>
  <c r="J213" i="119"/>
  <c r="J213" i="117"/>
  <c r="AE221" i="117"/>
  <c r="O220" i="102"/>
  <c r="D287" i="98"/>
  <c r="O220" i="105"/>
  <c r="D287" i="97"/>
  <c r="D219" i="89"/>
  <c r="D286" i="89" s="1"/>
  <c r="D287" i="107"/>
  <c r="D219" i="95"/>
  <c r="D286" i="95" s="1"/>
  <c r="L287" i="119" s="1"/>
  <c r="H221" i="117"/>
  <c r="Q221" i="117"/>
  <c r="M219" i="119"/>
  <c r="AJ219" i="119" s="1"/>
  <c r="D219" i="119"/>
  <c r="L219" i="119"/>
  <c r="F219" i="119"/>
  <c r="V219" i="119"/>
  <c r="G219" i="119"/>
  <c r="D284" i="96"/>
  <c r="O214" i="98"/>
  <c r="M218" i="119"/>
  <c r="AJ218" i="119" s="1"/>
  <c r="D217" i="96"/>
  <c r="D286" i="96" s="1"/>
  <c r="M286" i="119" s="1"/>
  <c r="AJ286" i="119" s="1"/>
  <c r="D211" i="117"/>
  <c r="D283" i="92"/>
  <c r="I284" i="119" s="1"/>
  <c r="E285" i="114"/>
  <c r="AE285" i="120" s="1"/>
  <c r="X215" i="117"/>
  <c r="X214" i="117" s="1"/>
  <c r="O214" i="107"/>
  <c r="T215" i="117"/>
  <c r="T214" i="117" s="1"/>
  <c r="O214" i="103"/>
  <c r="D216" i="89"/>
  <c r="D285" i="89"/>
  <c r="F286" i="119" s="1"/>
  <c r="F218" i="119"/>
  <c r="E285" i="99"/>
  <c r="P285" i="120" s="1"/>
  <c r="H222" i="119"/>
  <c r="H222" i="117"/>
  <c r="D219" i="91"/>
  <c r="D286" i="91" s="1"/>
  <c r="E284" i="88"/>
  <c r="AB211" i="117"/>
  <c r="D283" i="90"/>
  <c r="G284" i="119" s="1"/>
  <c r="H211" i="117"/>
  <c r="Z211" i="117"/>
  <c r="D284" i="98"/>
  <c r="O284" i="119" s="1"/>
  <c r="D284" i="107"/>
  <c r="X284" i="119" s="1"/>
  <c r="AB221" i="120"/>
  <c r="E287" i="111"/>
  <c r="AB287" i="120" s="1"/>
  <c r="O220" i="111"/>
  <c r="AA215" i="117"/>
  <c r="O214" i="110"/>
  <c r="G218" i="119"/>
  <c r="D216" i="90"/>
  <c r="D285" i="90"/>
  <c r="G286" i="119" s="1"/>
  <c r="E285" i="113"/>
  <c r="F285" i="119"/>
  <c r="P218" i="118"/>
  <c r="Y218" i="118"/>
  <c r="C219" i="120"/>
  <c r="O214" i="114"/>
  <c r="D218" i="118"/>
  <c r="C216" i="87"/>
  <c r="C208" i="87" s="1"/>
  <c r="F218" i="118"/>
  <c r="F217" i="118" s="1"/>
  <c r="C216" i="89"/>
  <c r="M218" i="118"/>
  <c r="AJ218" i="118" s="1"/>
  <c r="C217" i="96"/>
  <c r="C209" i="96" s="1"/>
  <c r="S218" i="118"/>
  <c r="V218" i="118"/>
  <c r="Z218" i="118"/>
  <c r="C286" i="109"/>
  <c r="AC218" i="118"/>
  <c r="C218" i="119"/>
  <c r="AC221" i="120"/>
  <c r="AC220" i="120" s="1"/>
  <c r="E287" i="112"/>
  <c r="AC287" i="120" s="1"/>
  <c r="D287" i="108"/>
  <c r="Y222" i="117"/>
  <c r="Y222" i="119"/>
  <c r="E285" i="107"/>
  <c r="X285" i="120" s="1"/>
  <c r="M221" i="117"/>
  <c r="AJ221" i="117" s="1"/>
  <c r="D283" i="87"/>
  <c r="D284" i="119" s="1"/>
  <c r="AC222" i="119"/>
  <c r="AC222" i="117"/>
  <c r="D287" i="112"/>
  <c r="E285" i="111"/>
  <c r="AB285" i="120" s="1"/>
  <c r="V218" i="119"/>
  <c r="D286" i="105"/>
  <c r="V286" i="119" s="1"/>
  <c r="E219" i="94"/>
  <c r="E286" i="94" s="1"/>
  <c r="K287" i="120" s="1"/>
  <c r="K221" i="120"/>
  <c r="K220" i="120" s="1"/>
  <c r="O219" i="94"/>
  <c r="F211" i="117"/>
  <c r="E285" i="108"/>
  <c r="Y285" i="120" s="1"/>
  <c r="E284" i="89"/>
  <c r="D283" i="91"/>
  <c r="H284" i="119" s="1"/>
  <c r="E211" i="117"/>
  <c r="E285" i="106"/>
  <c r="W285" i="120" s="1"/>
  <c r="U222" i="119"/>
  <c r="D287" i="104"/>
  <c r="D284" i="100"/>
  <c r="Q284" i="119" s="1"/>
  <c r="E285" i="100"/>
  <c r="Q285" i="120" s="1"/>
  <c r="L218" i="118"/>
  <c r="C216" i="95"/>
  <c r="C285" i="95" s="1"/>
  <c r="AB218" i="118"/>
  <c r="C213" i="119"/>
  <c r="C213" i="117"/>
  <c r="D284" i="102"/>
  <c r="S284" i="119" s="1"/>
  <c r="E285" i="112"/>
  <c r="G218" i="118"/>
  <c r="G217" i="118" s="1"/>
  <c r="C216" i="90"/>
  <c r="J218" i="118"/>
  <c r="C216" i="93"/>
  <c r="J218" i="117"/>
  <c r="N218" i="118"/>
  <c r="Q218" i="118"/>
  <c r="W218" i="118"/>
  <c r="AA218" i="118"/>
  <c r="AD218" i="118"/>
  <c r="AD217" i="118" s="1"/>
  <c r="C218" i="118"/>
  <c r="C216" i="21"/>
  <c r="C211" i="119"/>
  <c r="C211" i="117"/>
  <c r="C215" i="120"/>
  <c r="E213" i="21"/>
  <c r="V221" i="117"/>
  <c r="D284" i="108"/>
  <c r="Y284" i="119" s="1"/>
  <c r="D284" i="103"/>
  <c r="T284" i="119" s="1"/>
  <c r="M222" i="119"/>
  <c r="AJ222" i="119" s="1"/>
  <c r="M222" i="117"/>
  <c r="AJ222" i="117" s="1"/>
  <c r="D220" i="96"/>
  <c r="D287" i="96" s="1"/>
  <c r="M287" i="119" s="1"/>
  <c r="AJ287" i="119" s="1"/>
  <c r="G285" i="119"/>
  <c r="D284" i="104"/>
  <c r="U284" i="119" s="1"/>
  <c r="D284" i="114"/>
  <c r="AE284" i="119" s="1"/>
  <c r="E285" i="102"/>
  <c r="S285" i="120" s="1"/>
  <c r="E284" i="90"/>
  <c r="O213" i="87"/>
  <c r="AC211" i="117"/>
  <c r="D283" i="89"/>
  <c r="F284" i="119" s="1"/>
  <c r="AA211" i="117"/>
  <c r="D218" i="119"/>
  <c r="D216" i="87"/>
  <c r="D285" i="87" s="1"/>
  <c r="D286" i="119"/>
  <c r="X211" i="117"/>
  <c r="D283" i="88"/>
  <c r="E284" i="119" s="1"/>
  <c r="O214" i="106"/>
  <c r="E284" i="91"/>
  <c r="H285" i="120" s="1"/>
  <c r="E215" i="117"/>
  <c r="E214" i="117" s="1"/>
  <c r="O213" i="88"/>
  <c r="E284" i="87"/>
  <c r="O213" i="21"/>
  <c r="D284" i="106"/>
  <c r="W284" i="119" s="1"/>
  <c r="O214" i="105"/>
  <c r="E221" i="120"/>
  <c r="E219" i="88"/>
  <c r="E286" i="88" s="1"/>
  <c r="E287" i="120" s="1"/>
  <c r="E221" i="117"/>
  <c r="Z222" i="117"/>
  <c r="Z222" i="119"/>
  <c r="D287" i="109"/>
  <c r="Z287" i="119" s="1"/>
  <c r="O219" i="90"/>
  <c r="I218" i="118"/>
  <c r="I218" i="117"/>
  <c r="C216" i="92"/>
  <c r="U218" i="118"/>
  <c r="E218" i="118"/>
  <c r="C216" i="88"/>
  <c r="C285" i="88" s="1"/>
  <c r="H218" i="118"/>
  <c r="C216" i="91"/>
  <c r="K218" i="118"/>
  <c r="C216" i="94"/>
  <c r="K218" i="117"/>
  <c r="O218" i="118"/>
  <c r="O218" i="117"/>
  <c r="T218" i="118"/>
  <c r="X218" i="117"/>
  <c r="X218" i="118"/>
  <c r="AE218" i="118"/>
  <c r="L219" i="117"/>
  <c r="C222" i="119"/>
  <c r="C222" i="117"/>
  <c r="D219" i="21"/>
  <c r="D286" i="21" s="1"/>
  <c r="C218" i="120"/>
  <c r="E216" i="21"/>
  <c r="E285" i="21"/>
  <c r="C286" i="120" s="1"/>
  <c r="E285" i="105"/>
  <c r="V285" i="120" s="1"/>
  <c r="U215" i="117"/>
  <c r="O214" i="104"/>
  <c r="P221" i="120"/>
  <c r="E287" i="99"/>
  <c r="P287" i="120" s="1"/>
  <c r="K215" i="117"/>
  <c r="K214" i="117" s="1"/>
  <c r="J221" i="120"/>
  <c r="E219" i="93"/>
  <c r="E286" i="93" s="1"/>
  <c r="J287" i="120" s="1"/>
  <c r="O219" i="93"/>
  <c r="G219" i="117"/>
  <c r="O221" i="117"/>
  <c r="D283" i="94"/>
  <c r="K284" i="119" s="1"/>
  <c r="O214" i="109"/>
  <c r="Z215" i="117"/>
  <c r="E284" i="94"/>
  <c r="H215" i="117"/>
  <c r="O213" i="91"/>
  <c r="D285" i="119"/>
  <c r="C221" i="117"/>
  <c r="D284" i="110"/>
  <c r="AA284" i="119" s="1"/>
  <c r="O214" i="112"/>
  <c r="L211" i="117"/>
  <c r="T221" i="120"/>
  <c r="E287" i="103"/>
  <c r="T287" i="120" s="1"/>
  <c r="T221" i="117"/>
  <c r="E284" i="95"/>
  <c r="E285" i="119"/>
  <c r="E219" i="87"/>
  <c r="E286" i="87" s="1"/>
  <c r="D221" i="120"/>
  <c r="O214" i="99"/>
  <c r="N285" i="119"/>
  <c r="J215" i="117"/>
  <c r="J214" i="117" s="1"/>
  <c r="O213" i="93"/>
  <c r="D284" i="99"/>
  <c r="P284" i="119" s="1"/>
  <c r="AB215" i="117"/>
  <c r="AB214" i="117" s="1"/>
  <c r="O214" i="111"/>
  <c r="L218" i="119"/>
  <c r="D216" i="95"/>
  <c r="D285" i="95" s="1"/>
  <c r="E284" i="92"/>
  <c r="I285" i="120" s="1"/>
  <c r="F215" i="117"/>
  <c r="O213" i="89"/>
  <c r="O219" i="92"/>
  <c r="O220" i="113"/>
  <c r="O220" i="108"/>
  <c r="O219" i="87"/>
  <c r="D221" i="117"/>
  <c r="P221" i="117"/>
  <c r="I219" i="120"/>
  <c r="I217" i="120" s="1"/>
  <c r="E216" i="92"/>
  <c r="U219" i="119"/>
  <c r="U219" i="117"/>
  <c r="C286" i="107"/>
  <c r="X286" i="118" s="1"/>
  <c r="T218" i="117"/>
  <c r="C285" i="92"/>
  <c r="C208" i="92"/>
  <c r="D285" i="120"/>
  <c r="F219" i="120"/>
  <c r="F217" i="120" s="1"/>
  <c r="E216" i="89"/>
  <c r="V219" i="120"/>
  <c r="C218" i="117"/>
  <c r="C286" i="113"/>
  <c r="C286" i="97"/>
  <c r="C285" i="93"/>
  <c r="C208" i="93"/>
  <c r="L218" i="117"/>
  <c r="O216" i="95"/>
  <c r="U222" i="117"/>
  <c r="O220" i="104"/>
  <c r="K221" i="117"/>
  <c r="E219" i="120"/>
  <c r="E216" i="88"/>
  <c r="Z219" i="120"/>
  <c r="E286" i="109"/>
  <c r="C286" i="112"/>
  <c r="AC286" i="118" s="1"/>
  <c r="C286" i="102"/>
  <c r="C286" i="96"/>
  <c r="F218" i="117"/>
  <c r="C285" i="87"/>
  <c r="E219" i="119"/>
  <c r="E217" i="119" s="1"/>
  <c r="D216" i="88"/>
  <c r="E219" i="117"/>
  <c r="AC219" i="120"/>
  <c r="E286" i="112"/>
  <c r="Y218" i="117"/>
  <c r="P218" i="117"/>
  <c r="H219" i="119"/>
  <c r="D216" i="91"/>
  <c r="H219" i="117"/>
  <c r="N219" i="120"/>
  <c r="E286" i="97"/>
  <c r="N286" i="120" s="1"/>
  <c r="L219" i="120"/>
  <c r="E216" i="95"/>
  <c r="AE218" i="117"/>
  <c r="C286" i="98"/>
  <c r="O286" i="118" s="1"/>
  <c r="C285" i="94"/>
  <c r="C208" i="94"/>
  <c r="H218" i="117"/>
  <c r="U218" i="117"/>
  <c r="Z285" i="120"/>
  <c r="D283" i="21"/>
  <c r="C284" i="119" s="1"/>
  <c r="S219" i="119"/>
  <c r="S219" i="117"/>
  <c r="J219" i="119"/>
  <c r="J219" i="117"/>
  <c r="D216" i="93"/>
  <c r="AE219" i="120"/>
  <c r="S219" i="120"/>
  <c r="S217" i="120" s="1"/>
  <c r="Y219" i="119"/>
  <c r="Y219" i="117"/>
  <c r="AD218" i="117"/>
  <c r="Q218" i="117"/>
  <c r="N218" i="117"/>
  <c r="AC285" i="120"/>
  <c r="U219" i="120"/>
  <c r="C286" i="111"/>
  <c r="AB286" i="118" s="1"/>
  <c r="AC221" i="117"/>
  <c r="O220" i="112"/>
  <c r="I219" i="119"/>
  <c r="D216" i="92"/>
  <c r="I219" i="117"/>
  <c r="AA219" i="120"/>
  <c r="W219" i="120"/>
  <c r="E286" i="106"/>
  <c r="W286" i="120" s="1"/>
  <c r="H219" i="120"/>
  <c r="E216" i="91"/>
  <c r="V218" i="117"/>
  <c r="S218" i="117"/>
  <c r="M218" i="117"/>
  <c r="AJ218" i="117" s="1"/>
  <c r="C285" i="89"/>
  <c r="C208" i="89"/>
  <c r="F219" i="117"/>
  <c r="AB221" i="117"/>
  <c r="P219" i="120"/>
  <c r="Z219" i="119"/>
  <c r="Z219" i="117"/>
  <c r="L285" i="120"/>
  <c r="J221" i="117"/>
  <c r="AD219" i="119"/>
  <c r="D286" i="113"/>
  <c r="AD219" i="117"/>
  <c r="M219" i="120"/>
  <c r="AJ219" i="120" s="1"/>
  <c r="E286" i="96"/>
  <c r="C287" i="119"/>
  <c r="T219" i="120"/>
  <c r="C286" i="114"/>
  <c r="C208" i="88"/>
  <c r="M219" i="117"/>
  <c r="AJ219" i="117" s="1"/>
  <c r="G285" i="120"/>
  <c r="J285" i="120"/>
  <c r="E284" i="21"/>
  <c r="T219" i="119"/>
  <c r="D286" i="103"/>
  <c r="T219" i="117"/>
  <c r="AC219" i="119"/>
  <c r="AC219" i="117"/>
  <c r="D286" i="112"/>
  <c r="AC286" i="119" s="1"/>
  <c r="G219" i="120"/>
  <c r="E216" i="90"/>
  <c r="E285" i="90" s="1"/>
  <c r="C286" i="106"/>
  <c r="C286" i="100"/>
  <c r="Q286" i="118" s="1"/>
  <c r="C285" i="90"/>
  <c r="C208" i="90"/>
  <c r="AB218" i="117"/>
  <c r="V219" i="117"/>
  <c r="P219" i="119"/>
  <c r="P219" i="117"/>
  <c r="Y219" i="120"/>
  <c r="E286" i="108"/>
  <c r="Z218" i="117"/>
  <c r="C286" i="105"/>
  <c r="V286" i="118" s="1"/>
  <c r="O219" i="120"/>
  <c r="E286" i="98"/>
  <c r="O286" i="120" s="1"/>
  <c r="N219" i="119"/>
  <c r="N219" i="117"/>
  <c r="D286" i="97"/>
  <c r="N286" i="119" s="1"/>
  <c r="E285" i="120"/>
  <c r="K285" i="120"/>
  <c r="J219" i="120"/>
  <c r="E216" i="93"/>
  <c r="E285" i="93" s="1"/>
  <c r="AB219" i="119"/>
  <c r="AB217" i="119" s="1"/>
  <c r="AB219" i="117"/>
  <c r="D286" i="111"/>
  <c r="AB286" i="119" s="1"/>
  <c r="O219" i="119"/>
  <c r="O217" i="119" s="1"/>
  <c r="O219" i="117"/>
  <c r="AE219" i="119"/>
  <c r="O217" i="114"/>
  <c r="AE219" i="117"/>
  <c r="C286" i="103"/>
  <c r="C285" i="91"/>
  <c r="C208" i="91"/>
  <c r="E218" i="117"/>
  <c r="AA219" i="119"/>
  <c r="AA219" i="117"/>
  <c r="D219" i="120"/>
  <c r="D217" i="120" s="1"/>
  <c r="E216" i="87"/>
  <c r="E285" i="87" s="1"/>
  <c r="D219" i="117"/>
  <c r="AB219" i="120"/>
  <c r="E286" i="111"/>
  <c r="C285" i="21"/>
  <c r="X219" i="119"/>
  <c r="D286" i="107"/>
  <c r="X219" i="117"/>
  <c r="AA218" i="117"/>
  <c r="W218" i="117"/>
  <c r="G218" i="117"/>
  <c r="O216" i="90"/>
  <c r="Q219" i="120"/>
  <c r="W219" i="119"/>
  <c r="W219" i="117"/>
  <c r="D286" i="106"/>
  <c r="F285" i="120"/>
  <c r="C219" i="119"/>
  <c r="C219" i="117"/>
  <c r="X219" i="120"/>
  <c r="AD219" i="120"/>
  <c r="E286" i="113"/>
  <c r="AD286" i="120" s="1"/>
  <c r="D216" i="21"/>
  <c r="D285" i="21" s="1"/>
  <c r="K219" i="119"/>
  <c r="K217" i="119" s="1"/>
  <c r="D216" i="94"/>
  <c r="K219" i="117"/>
  <c r="AC218" i="117"/>
  <c r="D218" i="117"/>
  <c r="C286" i="108"/>
  <c r="Y286" i="118" s="1"/>
  <c r="K219" i="120"/>
  <c r="K217" i="120" s="1"/>
  <c r="E216" i="94"/>
  <c r="E285" i="94" s="1"/>
  <c r="Q219" i="119"/>
  <c r="Q217" i="119" s="1"/>
  <c r="Q219" i="117"/>
  <c r="D286" i="100"/>
  <c r="O217" i="104"/>
  <c r="O216" i="89"/>
  <c r="O217" i="106"/>
  <c r="C282" i="91"/>
  <c r="C308" i="91" s="1"/>
  <c r="D286" i="114"/>
  <c r="AE286" i="119" s="1"/>
  <c r="E286" i="99"/>
  <c r="P286" i="120" s="1"/>
  <c r="E285" i="91"/>
  <c r="H286" i="120" s="1"/>
  <c r="E286" i="110"/>
  <c r="AA286" i="120" s="1"/>
  <c r="E286" i="104"/>
  <c r="U286" i="120" s="1"/>
  <c r="E286" i="105"/>
  <c r="V286" i="120" s="1"/>
  <c r="O216" i="94"/>
  <c r="E285" i="92"/>
  <c r="I286" i="120" s="1"/>
  <c r="E286" i="100"/>
  <c r="Q286" i="120" s="1"/>
  <c r="C286" i="118"/>
  <c r="D286" i="99"/>
  <c r="P286" i="119" s="1"/>
  <c r="D286" i="109"/>
  <c r="Z286" i="119" s="1"/>
  <c r="F286" i="118"/>
  <c r="C282" i="89"/>
  <c r="C308" i="89" s="1"/>
  <c r="E286" i="102"/>
  <c r="S286" i="120" s="1"/>
  <c r="E285" i="95"/>
  <c r="O217" i="99"/>
  <c r="D285" i="88"/>
  <c r="E286" i="119" s="1"/>
  <c r="D286" i="104"/>
  <c r="U286" i="119" s="1"/>
  <c r="D285" i="94"/>
  <c r="K286" i="119" s="1"/>
  <c r="G286" i="118"/>
  <c r="C282" i="90"/>
  <c r="C308" i="90" s="1"/>
  <c r="W286" i="118"/>
  <c r="E282" i="21"/>
  <c r="E308" i="21" s="1"/>
  <c r="C309" i="120" s="1"/>
  <c r="O217" i="96"/>
  <c r="O217" i="105"/>
  <c r="D285" i="91"/>
  <c r="H286" i="119" s="1"/>
  <c r="E285" i="89"/>
  <c r="I286" i="118"/>
  <c r="C282" i="92"/>
  <c r="C308" i="92" s="1"/>
  <c r="O216" i="87"/>
  <c r="E286" i="107"/>
  <c r="X286" i="120" s="1"/>
  <c r="D286" i="110"/>
  <c r="AA286" i="119" s="1"/>
  <c r="D286" i="98"/>
  <c r="O286" i="119" s="1"/>
  <c r="O217" i="107"/>
  <c r="E286" i="103"/>
  <c r="T286" i="120" s="1"/>
  <c r="D285" i="92"/>
  <c r="D286" i="108"/>
  <c r="Y286" i="119" s="1"/>
  <c r="D285" i="93"/>
  <c r="D286" i="102"/>
  <c r="S286" i="119" s="1"/>
  <c r="O217" i="108"/>
  <c r="E285" i="88"/>
  <c r="N286" i="118"/>
  <c r="AD286" i="118"/>
  <c r="L286" i="120"/>
  <c r="J286" i="119"/>
  <c r="F286" i="120"/>
  <c r="E286" i="120"/>
  <c r="I286" i="119"/>
  <c r="AE150" i="127"/>
  <c r="AE150" i="125"/>
  <c r="AE150" i="120"/>
  <c r="AE143" i="127"/>
  <c r="AE140" i="127"/>
  <c r="AE139" i="127"/>
  <c r="AE138" i="127"/>
  <c r="AE137" i="127"/>
  <c r="AE136" i="127"/>
  <c r="AE131" i="127"/>
  <c r="AE130" i="127"/>
  <c r="AE129" i="127"/>
  <c r="AE125" i="127"/>
  <c r="AE124" i="127"/>
  <c r="AE123" i="127"/>
  <c r="AE122" i="127"/>
  <c r="AE121" i="127"/>
  <c r="AE120" i="127"/>
  <c r="AE119" i="127"/>
  <c r="AE116" i="127"/>
  <c r="AE115" i="127"/>
  <c r="AE114" i="127"/>
  <c r="AD150" i="127"/>
  <c r="AD150" i="125"/>
  <c r="AD150" i="120"/>
  <c r="AD143" i="127"/>
  <c r="AD140" i="127"/>
  <c r="AD139" i="127"/>
  <c r="AD138" i="127"/>
  <c r="AD137" i="127"/>
  <c r="AD136" i="127"/>
  <c r="AD131" i="127"/>
  <c r="AD130" i="127"/>
  <c r="AD129" i="127"/>
  <c r="AD125" i="127"/>
  <c r="AD124" i="127"/>
  <c r="AD123" i="127"/>
  <c r="AD122" i="127"/>
  <c r="AD121" i="127"/>
  <c r="AD119" i="127"/>
  <c r="AD116" i="127"/>
  <c r="AD115" i="127"/>
  <c r="AD114" i="127"/>
  <c r="AC150" i="127"/>
  <c r="AC150" i="125"/>
  <c r="AC150" i="120"/>
  <c r="AC143" i="127"/>
  <c r="AC140" i="127"/>
  <c r="AC139" i="127"/>
  <c r="AC138" i="127"/>
  <c r="AC137" i="127"/>
  <c r="AC136" i="127"/>
  <c r="AC131" i="127"/>
  <c r="AC130" i="127"/>
  <c r="AC129" i="127"/>
  <c r="AC125" i="127"/>
  <c r="AC124" i="127"/>
  <c r="AC123" i="127"/>
  <c r="AC122" i="127"/>
  <c r="AC121" i="127"/>
  <c r="AC119" i="127"/>
  <c r="AC116" i="127"/>
  <c r="AC115" i="127"/>
  <c r="AC114" i="127"/>
  <c r="AB150" i="127"/>
  <c r="AB150" i="125"/>
  <c r="AB150" i="120"/>
  <c r="AB143" i="127"/>
  <c r="AB140" i="127"/>
  <c r="AB139" i="127"/>
  <c r="AB138" i="127"/>
  <c r="AB137" i="127"/>
  <c r="AB136" i="127"/>
  <c r="AB131" i="127"/>
  <c r="AB130" i="127"/>
  <c r="AB129" i="127"/>
  <c r="AB125" i="127"/>
  <c r="AB124" i="127"/>
  <c r="AB123" i="127"/>
  <c r="AB122" i="127"/>
  <c r="AB121" i="127"/>
  <c r="AB119" i="127"/>
  <c r="AB116" i="127"/>
  <c r="AB115" i="127"/>
  <c r="AB114" i="127"/>
  <c r="AA150" i="127"/>
  <c r="AA150" i="126"/>
  <c r="AA150" i="125"/>
  <c r="AA150" i="120"/>
  <c r="AA143" i="127"/>
  <c r="AA140" i="127"/>
  <c r="AA139" i="127"/>
  <c r="AA138" i="127"/>
  <c r="AA137" i="127"/>
  <c r="AA136" i="127"/>
  <c r="AA131" i="127"/>
  <c r="AA130" i="127"/>
  <c r="AA129" i="127"/>
  <c r="AA125" i="127"/>
  <c r="AA124" i="127"/>
  <c r="AA123" i="127"/>
  <c r="AA122" i="127"/>
  <c r="AA121" i="127"/>
  <c r="AA119" i="127"/>
  <c r="AA116" i="127"/>
  <c r="AA115" i="127"/>
  <c r="AA114" i="127"/>
  <c r="Z150" i="127"/>
  <c r="Z150" i="126"/>
  <c r="Z150" i="125"/>
  <c r="Z150" i="120"/>
  <c r="Z143" i="127"/>
  <c r="Z140" i="127"/>
  <c r="Z139" i="127"/>
  <c r="Z138" i="127"/>
  <c r="Z137" i="127"/>
  <c r="Z136" i="127"/>
  <c r="Z131" i="127"/>
  <c r="Z130" i="127"/>
  <c r="Z125" i="127"/>
  <c r="Z124" i="127"/>
  <c r="Z123" i="127"/>
  <c r="Z122" i="127"/>
  <c r="Z121" i="127"/>
  <c r="Z119" i="127"/>
  <c r="Z116" i="127"/>
  <c r="Z115" i="127"/>
  <c r="Z114" i="127"/>
  <c r="Y150" i="127"/>
  <c r="Y150" i="125"/>
  <c r="Y150" i="120"/>
  <c r="Y143" i="127"/>
  <c r="Y140" i="127"/>
  <c r="Y139" i="127"/>
  <c r="Y138" i="127"/>
  <c r="Y137" i="127"/>
  <c r="Y136" i="127"/>
  <c r="Y131" i="127"/>
  <c r="Y130" i="127"/>
  <c r="Y129" i="127"/>
  <c r="Y125" i="127"/>
  <c r="Y124" i="127"/>
  <c r="Y123" i="127"/>
  <c r="Y122" i="127"/>
  <c r="Y121" i="127"/>
  <c r="Y120" i="127"/>
  <c r="Y119" i="127"/>
  <c r="Y116" i="127"/>
  <c r="Y115" i="127"/>
  <c r="Y114" i="127"/>
  <c r="X150" i="127"/>
  <c r="X150" i="125"/>
  <c r="X150" i="120"/>
  <c r="X143" i="127"/>
  <c r="X140" i="127"/>
  <c r="X139" i="127"/>
  <c r="X138" i="127"/>
  <c r="X137" i="127"/>
  <c r="X136" i="127"/>
  <c r="X131" i="127"/>
  <c r="X130" i="127"/>
  <c r="X129" i="127"/>
  <c r="X125" i="127"/>
  <c r="X124" i="127"/>
  <c r="X123" i="127"/>
  <c r="X122" i="127"/>
  <c r="X121" i="127"/>
  <c r="X120" i="127"/>
  <c r="X119" i="127"/>
  <c r="X116" i="127"/>
  <c r="X115" i="127"/>
  <c r="X114" i="127"/>
  <c r="W150" i="127"/>
  <c r="W150" i="125"/>
  <c r="W150" i="120"/>
  <c r="W143" i="127"/>
  <c r="W140" i="127"/>
  <c r="W139" i="127"/>
  <c r="W138" i="127"/>
  <c r="W137" i="127"/>
  <c r="W136" i="127"/>
  <c r="W131" i="127"/>
  <c r="W130" i="127"/>
  <c r="W129" i="127"/>
  <c r="W125" i="127"/>
  <c r="W124" i="127"/>
  <c r="W123" i="127"/>
  <c r="W122" i="127"/>
  <c r="W121" i="127"/>
  <c r="W120" i="127"/>
  <c r="W119" i="127"/>
  <c r="W116" i="127"/>
  <c r="W115" i="127"/>
  <c r="W114" i="127"/>
  <c r="V150" i="127"/>
  <c r="V150" i="125"/>
  <c r="V150" i="120"/>
  <c r="V143" i="127"/>
  <c r="V140" i="127"/>
  <c r="V139" i="127"/>
  <c r="V138" i="127"/>
  <c r="V137" i="127"/>
  <c r="V136" i="127"/>
  <c r="V131" i="127"/>
  <c r="V130" i="127"/>
  <c r="V129" i="127"/>
  <c r="V125" i="127"/>
  <c r="V124" i="127"/>
  <c r="V123" i="127"/>
  <c r="V122" i="127"/>
  <c r="V121" i="127"/>
  <c r="V119" i="127"/>
  <c r="V116" i="127"/>
  <c r="V115" i="127"/>
  <c r="V114" i="127"/>
  <c r="U150" i="127"/>
  <c r="U150" i="125"/>
  <c r="U150" i="120"/>
  <c r="U143" i="127"/>
  <c r="U140" i="127"/>
  <c r="U139" i="127"/>
  <c r="U138" i="127"/>
  <c r="U137" i="127"/>
  <c r="U136" i="127"/>
  <c r="U131" i="127"/>
  <c r="U130" i="127"/>
  <c r="U125" i="127"/>
  <c r="U124" i="127"/>
  <c r="U123" i="127"/>
  <c r="U122" i="127"/>
  <c r="U121" i="127"/>
  <c r="U119" i="127"/>
  <c r="U116" i="127"/>
  <c r="U115" i="127"/>
  <c r="U114" i="127"/>
  <c r="T150" i="127"/>
  <c r="T150" i="125"/>
  <c r="T150" i="120"/>
  <c r="T143" i="127"/>
  <c r="T140" i="127"/>
  <c r="T139" i="127"/>
  <c r="T138" i="127"/>
  <c r="T137" i="127"/>
  <c r="T136" i="127"/>
  <c r="T131" i="127"/>
  <c r="T130" i="127"/>
  <c r="T125" i="127"/>
  <c r="T124" i="127"/>
  <c r="T123" i="127"/>
  <c r="T122" i="127"/>
  <c r="T121" i="127"/>
  <c r="T119" i="127"/>
  <c r="T116" i="127"/>
  <c r="T115" i="127"/>
  <c r="T114" i="127"/>
  <c r="S150" i="127"/>
  <c r="S150" i="125"/>
  <c r="S150" i="120"/>
  <c r="S143" i="127"/>
  <c r="S140" i="127"/>
  <c r="S139" i="127"/>
  <c r="S138" i="127"/>
  <c r="S137" i="127"/>
  <c r="S136" i="127"/>
  <c r="S131" i="127"/>
  <c r="S130" i="127"/>
  <c r="S129" i="127"/>
  <c r="S125" i="127"/>
  <c r="S124" i="127"/>
  <c r="S123" i="127"/>
  <c r="S122" i="127"/>
  <c r="S121" i="127"/>
  <c r="S120" i="127"/>
  <c r="S119" i="127"/>
  <c r="S116" i="127"/>
  <c r="S115" i="127"/>
  <c r="S114" i="127"/>
  <c r="Q150" i="127"/>
  <c r="Q150" i="125"/>
  <c r="Q150" i="120"/>
  <c r="Q143" i="127"/>
  <c r="Q140" i="127"/>
  <c r="Q139" i="127"/>
  <c r="Q138" i="127"/>
  <c r="Q137" i="127"/>
  <c r="Q136" i="127"/>
  <c r="Q131" i="127"/>
  <c r="Q130" i="127"/>
  <c r="Q129" i="127"/>
  <c r="Q125" i="127"/>
  <c r="Q124" i="127"/>
  <c r="Q123" i="127"/>
  <c r="Q122" i="127"/>
  <c r="Q121" i="127"/>
  <c r="Q119" i="127"/>
  <c r="Q116" i="127"/>
  <c r="Q115" i="127"/>
  <c r="Q114" i="127"/>
  <c r="P150" i="127"/>
  <c r="P150" i="125"/>
  <c r="P150" i="120"/>
  <c r="P143" i="127"/>
  <c r="P140" i="127"/>
  <c r="P139" i="127"/>
  <c r="P138" i="127"/>
  <c r="P137" i="127"/>
  <c r="P136" i="127"/>
  <c r="P131" i="127"/>
  <c r="P130" i="127"/>
  <c r="P129" i="127"/>
  <c r="P125" i="127"/>
  <c r="P124" i="127"/>
  <c r="P123" i="127"/>
  <c r="P122" i="127"/>
  <c r="P121" i="127"/>
  <c r="P120" i="127"/>
  <c r="P119" i="127"/>
  <c r="P116" i="127"/>
  <c r="P115" i="127"/>
  <c r="P114" i="127"/>
  <c r="O150" i="127"/>
  <c r="O150" i="125"/>
  <c r="O150" i="120"/>
  <c r="O143" i="127"/>
  <c r="O140" i="127"/>
  <c r="O139" i="127"/>
  <c r="O138" i="127"/>
  <c r="O137" i="127"/>
  <c r="O136" i="127"/>
  <c r="O131" i="127"/>
  <c r="O130" i="127"/>
  <c r="O129" i="127"/>
  <c r="O125" i="127"/>
  <c r="O124" i="127"/>
  <c r="O123" i="127"/>
  <c r="O122" i="127"/>
  <c r="O121" i="127"/>
  <c r="O119" i="127"/>
  <c r="O116" i="127"/>
  <c r="O115" i="127"/>
  <c r="O114" i="127"/>
  <c r="N150" i="127"/>
  <c r="N150" i="125"/>
  <c r="N150" i="120"/>
  <c r="N143" i="127"/>
  <c r="N140" i="127"/>
  <c r="N139" i="127"/>
  <c r="N138" i="127"/>
  <c r="N137" i="127"/>
  <c r="N136" i="127"/>
  <c r="N131" i="127"/>
  <c r="N130" i="127"/>
  <c r="N129" i="127"/>
  <c r="N125" i="127"/>
  <c r="N124" i="127"/>
  <c r="N123" i="127"/>
  <c r="N122" i="127"/>
  <c r="N121" i="127"/>
  <c r="N120" i="127"/>
  <c r="N119" i="127"/>
  <c r="N116" i="127"/>
  <c r="N115" i="127"/>
  <c r="N114" i="127"/>
  <c r="M150" i="127"/>
  <c r="AJ150" i="127" s="1"/>
  <c r="M150" i="125"/>
  <c r="AJ150" i="125" s="1"/>
  <c r="M150" i="120"/>
  <c r="AJ150" i="120" s="1"/>
  <c r="M143" i="127"/>
  <c r="AJ143" i="127" s="1"/>
  <c r="M140" i="127"/>
  <c r="AJ140" i="127" s="1"/>
  <c r="M139" i="127"/>
  <c r="AJ139" i="127" s="1"/>
  <c r="M138" i="127"/>
  <c r="AJ138" i="127" s="1"/>
  <c r="M137" i="127"/>
  <c r="AJ137" i="127" s="1"/>
  <c r="M136" i="127"/>
  <c r="AJ136" i="127" s="1"/>
  <c r="M131" i="127"/>
  <c r="AJ131" i="127" s="1"/>
  <c r="M130" i="127"/>
  <c r="AJ130" i="127" s="1"/>
  <c r="M129" i="127"/>
  <c r="AJ129" i="127" s="1"/>
  <c r="M125" i="127"/>
  <c r="AJ125" i="127" s="1"/>
  <c r="M124" i="127"/>
  <c r="AJ124" i="127" s="1"/>
  <c r="M123" i="127"/>
  <c r="AJ123" i="127" s="1"/>
  <c r="M122" i="127"/>
  <c r="AJ122" i="127" s="1"/>
  <c r="M121" i="127"/>
  <c r="AJ121" i="127" s="1"/>
  <c r="M120" i="127"/>
  <c r="AJ120" i="127" s="1"/>
  <c r="M119" i="127"/>
  <c r="AJ119" i="127" s="1"/>
  <c r="M116" i="127"/>
  <c r="AJ116" i="127" s="1"/>
  <c r="M115" i="127"/>
  <c r="AJ115" i="127" s="1"/>
  <c r="M114" i="127"/>
  <c r="AJ114" i="127" s="1"/>
  <c r="L150" i="125"/>
  <c r="L150" i="120"/>
  <c r="K150" i="126"/>
  <c r="K150" i="125"/>
  <c r="K150" i="120"/>
  <c r="J150" i="125"/>
  <c r="J150" i="120"/>
  <c r="I150" i="125"/>
  <c r="I150" i="120"/>
  <c r="H150" i="125"/>
  <c r="H150" i="120"/>
  <c r="G150" i="126"/>
  <c r="G150" i="125"/>
  <c r="G150" i="120"/>
  <c r="F150" i="125"/>
  <c r="F150" i="120"/>
  <c r="F125" i="120"/>
  <c r="F124" i="120"/>
  <c r="F123" i="120"/>
  <c r="F122" i="120"/>
  <c r="F121" i="120"/>
  <c r="F120" i="120"/>
  <c r="F119" i="120"/>
  <c r="F116" i="120"/>
  <c r="F115" i="120"/>
  <c r="F114" i="120"/>
  <c r="E150" i="125"/>
  <c r="E150" i="120"/>
  <c r="E125" i="120"/>
  <c r="E124" i="120"/>
  <c r="E123" i="120"/>
  <c r="E122" i="120"/>
  <c r="E121" i="120"/>
  <c r="E120" i="120"/>
  <c r="E119" i="120"/>
  <c r="E116" i="120"/>
  <c r="E115" i="120"/>
  <c r="E114" i="120"/>
  <c r="D150" i="125"/>
  <c r="D150" i="120"/>
  <c r="D125" i="120"/>
  <c r="D124" i="120"/>
  <c r="D123" i="120"/>
  <c r="D122" i="120"/>
  <c r="D121" i="120"/>
  <c r="D120" i="120"/>
  <c r="D116" i="120"/>
  <c r="D115" i="120"/>
  <c r="C150" i="126"/>
  <c r="C150" i="125"/>
  <c r="C150" i="120"/>
  <c r="C125" i="120"/>
  <c r="C119" i="120"/>
  <c r="C120" i="120"/>
  <c r="C121" i="120"/>
  <c r="C122" i="120"/>
  <c r="C123" i="120"/>
  <c r="C124" i="120"/>
  <c r="C116" i="120"/>
  <c r="C115" i="120"/>
  <c r="C114" i="120"/>
  <c r="C126" i="120"/>
  <c r="C126" i="117"/>
  <c r="C129" i="119"/>
  <c r="C129" i="117"/>
  <c r="C146" i="120"/>
  <c r="E145" i="21"/>
  <c r="E268" i="21" s="1"/>
  <c r="L272" i="21"/>
  <c r="C273" i="127" s="1"/>
  <c r="D110" i="117"/>
  <c r="D110" i="119"/>
  <c r="D114" i="119"/>
  <c r="D119" i="119"/>
  <c r="D123" i="119"/>
  <c r="D123" i="117"/>
  <c r="D129" i="119"/>
  <c r="D129" i="117"/>
  <c r="D137" i="120"/>
  <c r="D137" i="117"/>
  <c r="D142" i="120"/>
  <c r="D144" i="119"/>
  <c r="D267" i="87"/>
  <c r="L267" i="87"/>
  <c r="D268" i="127" s="1"/>
  <c r="D153" i="117"/>
  <c r="D153" i="118"/>
  <c r="D156" i="119"/>
  <c r="D272" i="87"/>
  <c r="D273" i="119"/>
  <c r="L272" i="87"/>
  <c r="D273" i="127" s="1"/>
  <c r="E101" i="119"/>
  <c r="E101" i="117"/>
  <c r="E114" i="119"/>
  <c r="E114" i="117"/>
  <c r="E119" i="119"/>
  <c r="E119" i="117"/>
  <c r="E123" i="119"/>
  <c r="E123" i="117"/>
  <c r="E129" i="119"/>
  <c r="E129" i="117"/>
  <c r="E135" i="120"/>
  <c r="E135" i="117"/>
  <c r="E137" i="120"/>
  <c r="E137" i="117"/>
  <c r="E142" i="120"/>
  <c r="E146" i="126"/>
  <c r="L272" i="88"/>
  <c r="E273" i="127" s="1"/>
  <c r="F114" i="119"/>
  <c r="F114" i="117"/>
  <c r="F119" i="119"/>
  <c r="F119" i="117"/>
  <c r="F123" i="119"/>
  <c r="F123" i="117"/>
  <c r="F129" i="119"/>
  <c r="F129" i="117"/>
  <c r="F131" i="119"/>
  <c r="F131" i="117"/>
  <c r="F144" i="119"/>
  <c r="D267" i="89"/>
  <c r="L267" i="89"/>
  <c r="F268" i="127" s="1"/>
  <c r="F146" i="126"/>
  <c r="F153" i="117"/>
  <c r="F153" i="118"/>
  <c r="L267" i="90"/>
  <c r="G268" i="127" s="1"/>
  <c r="L267" i="91"/>
  <c r="H268" i="127" s="1"/>
  <c r="D272" i="91"/>
  <c r="H273" i="119" s="1"/>
  <c r="H156" i="119"/>
  <c r="L272" i="91"/>
  <c r="H273" i="127" s="1"/>
  <c r="L272" i="92"/>
  <c r="I273" i="127" s="1"/>
  <c r="C116" i="119"/>
  <c r="C116" i="117"/>
  <c r="C121" i="119"/>
  <c r="C121" i="117"/>
  <c r="C125" i="119"/>
  <c r="C125" i="117"/>
  <c r="C130" i="119"/>
  <c r="C130" i="117"/>
  <c r="C142" i="120"/>
  <c r="E141" i="21"/>
  <c r="C144" i="125"/>
  <c r="J267" i="21"/>
  <c r="C156" i="118"/>
  <c r="C156" i="117"/>
  <c r="C272" i="21"/>
  <c r="C273" i="118" s="1"/>
  <c r="C156" i="119"/>
  <c r="D272" i="21"/>
  <c r="C273" i="119" s="1"/>
  <c r="C156" i="126"/>
  <c r="K272" i="21"/>
  <c r="C273" i="126" s="1"/>
  <c r="D98" i="119"/>
  <c r="D97" i="87"/>
  <c r="D114" i="120"/>
  <c r="D118" i="119"/>
  <c r="D119" i="120"/>
  <c r="L145" i="87"/>
  <c r="L268" i="87" s="1"/>
  <c r="D269" i="127" s="1"/>
  <c r="D150" i="126"/>
  <c r="D156" i="117"/>
  <c r="E98" i="119"/>
  <c r="E113" i="119"/>
  <c r="D112" i="88"/>
  <c r="E118" i="119"/>
  <c r="D117" i="88"/>
  <c r="E122" i="119"/>
  <c r="E122" i="117"/>
  <c r="E146" i="119"/>
  <c r="D145" i="88"/>
  <c r="D268" i="88" s="1"/>
  <c r="E269" i="119" s="1"/>
  <c r="L145" i="88"/>
  <c r="L268" i="88" s="1"/>
  <c r="E269" i="127" s="1"/>
  <c r="E150" i="126"/>
  <c r="D112" i="89"/>
  <c r="F113" i="119"/>
  <c r="F118" i="119"/>
  <c r="D117" i="89"/>
  <c r="D111" i="89" s="1"/>
  <c r="D264" i="89" s="1"/>
  <c r="F122" i="119"/>
  <c r="F122" i="117"/>
  <c r="L141" i="89"/>
  <c r="F144" i="117"/>
  <c r="F146" i="119"/>
  <c r="D145" i="89"/>
  <c r="D268" i="89" s="1"/>
  <c r="L145" i="89"/>
  <c r="L268" i="89" s="1"/>
  <c r="F269" i="127" s="1"/>
  <c r="F150" i="126"/>
  <c r="L141" i="90"/>
  <c r="L145" i="90"/>
  <c r="L268" i="90" s="1"/>
  <c r="G269" i="127" s="1"/>
  <c r="L141" i="91"/>
  <c r="L145" i="91"/>
  <c r="L268" i="91" s="1"/>
  <c r="H269" i="127" s="1"/>
  <c r="H150" i="126"/>
  <c r="E272" i="91"/>
  <c r="H273" i="120"/>
  <c r="H156" i="120"/>
  <c r="L141" i="92"/>
  <c r="I150" i="126"/>
  <c r="L141" i="93"/>
  <c r="L145" i="93"/>
  <c r="L268" i="93" s="1"/>
  <c r="J269" i="127" s="1"/>
  <c r="J150" i="126"/>
  <c r="L141" i="95"/>
  <c r="L150" i="126"/>
  <c r="M135" i="127"/>
  <c r="AJ135" i="127" s="1"/>
  <c r="M142" i="127"/>
  <c r="AJ142" i="127" s="1"/>
  <c r="L141" i="96"/>
  <c r="M146" i="127"/>
  <c r="AJ146" i="127" s="1"/>
  <c r="L145" i="96"/>
  <c r="L269" i="96" s="1"/>
  <c r="M269" i="127" s="1"/>
  <c r="AJ269" i="127" s="1"/>
  <c r="M150" i="126"/>
  <c r="AJ150" i="126" s="1"/>
  <c r="N135" i="127"/>
  <c r="N150" i="126"/>
  <c r="O120" i="127"/>
  <c r="O135" i="127"/>
  <c r="O146" i="127"/>
  <c r="L145" i="98"/>
  <c r="L269" i="98" s="1"/>
  <c r="O269" i="127" s="1"/>
  <c r="O150" i="126"/>
  <c r="P135" i="127"/>
  <c r="P146" i="127"/>
  <c r="L145" i="99"/>
  <c r="L269" i="99" s="1"/>
  <c r="P269" i="127" s="1"/>
  <c r="P150" i="126"/>
  <c r="P156" i="117"/>
  <c r="Q120" i="127"/>
  <c r="Q135" i="127"/>
  <c r="Q142" i="127"/>
  <c r="L141" i="100"/>
  <c r="Q146" i="127"/>
  <c r="L145" i="100"/>
  <c r="L269" i="100" s="1"/>
  <c r="Q269" i="127" s="1"/>
  <c r="Q150" i="126"/>
  <c r="S135" i="127"/>
  <c r="S146" i="127"/>
  <c r="L145" i="102"/>
  <c r="L269" i="102" s="1"/>
  <c r="S269" i="127" s="1"/>
  <c r="S150" i="126"/>
  <c r="T120" i="127"/>
  <c r="T129" i="127"/>
  <c r="T135" i="127"/>
  <c r="T146" i="127"/>
  <c r="L145" i="103"/>
  <c r="L269" i="103" s="1"/>
  <c r="T269" i="127" s="1"/>
  <c r="T150" i="126"/>
  <c r="U120" i="127"/>
  <c r="U129" i="127"/>
  <c r="U135" i="127"/>
  <c r="U142" i="127"/>
  <c r="L141" i="104"/>
  <c r="U146" i="127"/>
  <c r="L145" i="104"/>
  <c r="L269" i="104" s="1"/>
  <c r="U269" i="127" s="1"/>
  <c r="U150" i="126"/>
  <c r="V120" i="127"/>
  <c r="V135" i="127"/>
  <c r="V142" i="127"/>
  <c r="L141" i="105"/>
  <c r="V146" i="127"/>
  <c r="L145" i="105"/>
  <c r="L269" i="105" s="1"/>
  <c r="V269" i="127" s="1"/>
  <c r="V150" i="126"/>
  <c r="W135" i="127"/>
  <c r="W142" i="127"/>
  <c r="L141" i="106"/>
  <c r="W146" i="127"/>
  <c r="L145" i="106"/>
  <c r="L269" i="106"/>
  <c r="W269" i="127" s="1"/>
  <c r="W150" i="126"/>
  <c r="X135" i="127"/>
  <c r="X142" i="127"/>
  <c r="L141" i="107"/>
  <c r="X150" i="126"/>
  <c r="Y135" i="127"/>
  <c r="Y146" i="127"/>
  <c r="L145" i="108"/>
  <c r="L269" i="108" s="1"/>
  <c r="Y269" i="127" s="1"/>
  <c r="Y150" i="126"/>
  <c r="Z120" i="127"/>
  <c r="Z129" i="127"/>
  <c r="Z135" i="127"/>
  <c r="Z156" i="120"/>
  <c r="E273" i="109"/>
  <c r="Z273" i="120" s="1"/>
  <c r="AA120" i="127"/>
  <c r="AA135" i="127"/>
  <c r="AA142" i="127"/>
  <c r="L141" i="110"/>
  <c r="AA146" i="127"/>
  <c r="L145" i="110"/>
  <c r="L269" i="110" s="1"/>
  <c r="AA269" i="127" s="1"/>
  <c r="AB120" i="127"/>
  <c r="AB135" i="127"/>
  <c r="AB142" i="127"/>
  <c r="L141" i="111"/>
  <c r="AB150" i="126"/>
  <c r="AC120" i="127"/>
  <c r="AC135" i="127"/>
  <c r="AC142" i="127"/>
  <c r="AC141" i="127" s="1"/>
  <c r="L141" i="112"/>
  <c r="AC150" i="126"/>
  <c r="AD120" i="127"/>
  <c r="AD135" i="127"/>
  <c r="AD150" i="126"/>
  <c r="AE135" i="127"/>
  <c r="AE146" i="127"/>
  <c r="L145" i="114"/>
  <c r="L269" i="114" s="1"/>
  <c r="AE269" i="127" s="1"/>
  <c r="AE150" i="126"/>
  <c r="C115" i="119"/>
  <c r="C115" i="117"/>
  <c r="C120" i="119"/>
  <c r="C120" i="117"/>
  <c r="C131" i="119"/>
  <c r="C131" i="117"/>
  <c r="C143" i="120"/>
  <c r="C143" i="117"/>
  <c r="C146" i="125"/>
  <c r="J145" i="21"/>
  <c r="J268" i="21" s="1"/>
  <c r="C269" i="125" s="1"/>
  <c r="D99" i="119"/>
  <c r="D99" i="117"/>
  <c r="D104" i="119"/>
  <c r="D104" i="117"/>
  <c r="D108" i="119"/>
  <c r="D108" i="117"/>
  <c r="D113" i="120"/>
  <c r="D116" i="119"/>
  <c r="D116" i="117"/>
  <c r="D118" i="120"/>
  <c r="D121" i="119"/>
  <c r="D121" i="117"/>
  <c r="D125" i="119"/>
  <c r="D125" i="117"/>
  <c r="D128" i="119"/>
  <c r="D127" i="87"/>
  <c r="D265" i="87" s="1"/>
  <c r="O265" i="87" s="1"/>
  <c r="D130" i="117"/>
  <c r="D130" i="119"/>
  <c r="D134" i="120"/>
  <c r="D136" i="120"/>
  <c r="D136" i="117"/>
  <c r="D140" i="117"/>
  <c r="D140" i="120"/>
  <c r="D144" i="125"/>
  <c r="J267" i="87"/>
  <c r="D146" i="120"/>
  <c r="E145" i="87"/>
  <c r="E268" i="87" s="1"/>
  <c r="D269" i="120" s="1"/>
  <c r="D150" i="119"/>
  <c r="D150" i="117"/>
  <c r="D155" i="118"/>
  <c r="C271" i="87"/>
  <c r="D155" i="117"/>
  <c r="E113" i="120"/>
  <c r="E112" i="120" s="1"/>
  <c r="E112" i="88"/>
  <c r="E116" i="119"/>
  <c r="E116" i="117"/>
  <c r="E118" i="120"/>
  <c r="E117" i="88"/>
  <c r="E121" i="117"/>
  <c r="E121" i="119"/>
  <c r="E125" i="119"/>
  <c r="E125" i="117"/>
  <c r="E141" i="88"/>
  <c r="E146" i="120"/>
  <c r="E145" i="120" s="1"/>
  <c r="E145" i="88"/>
  <c r="E268" i="88" s="1"/>
  <c r="E269" i="120" s="1"/>
  <c r="E150" i="119"/>
  <c r="E150" i="117"/>
  <c r="E155" i="117"/>
  <c r="E155" i="118"/>
  <c r="C271" i="88"/>
  <c r="O271" i="88" s="1"/>
  <c r="F113" i="120"/>
  <c r="E112" i="89"/>
  <c r="F116" i="119"/>
  <c r="F116" i="117"/>
  <c r="F118" i="120"/>
  <c r="E117" i="89"/>
  <c r="E111" i="89" s="1"/>
  <c r="E264" i="89" s="1"/>
  <c r="F121" i="119"/>
  <c r="F121" i="117"/>
  <c r="F125" i="119"/>
  <c r="F125" i="117"/>
  <c r="F146" i="120"/>
  <c r="E145" i="89"/>
  <c r="E268" i="89" s="1"/>
  <c r="F269" i="120" s="1"/>
  <c r="F150" i="119"/>
  <c r="F150" i="117"/>
  <c r="G144" i="125"/>
  <c r="J267" i="90"/>
  <c r="G150" i="119"/>
  <c r="G150" i="117"/>
  <c r="H150" i="117"/>
  <c r="H150" i="119"/>
  <c r="J267" i="92"/>
  <c r="I144" i="125"/>
  <c r="I150" i="119"/>
  <c r="I150" i="117"/>
  <c r="J150" i="119"/>
  <c r="J150" i="117"/>
  <c r="K144" i="125"/>
  <c r="J267" i="94"/>
  <c r="K268" i="125" s="1"/>
  <c r="L140" i="120"/>
  <c r="L140" i="117"/>
  <c r="L144" i="125"/>
  <c r="J267" i="95"/>
  <c r="L150" i="119"/>
  <c r="L150" i="117"/>
  <c r="M140" i="120"/>
  <c r="AJ140" i="120" s="1"/>
  <c r="M140" i="117"/>
  <c r="AJ140" i="117" s="1"/>
  <c r="M144" i="125"/>
  <c r="AJ144" i="125" s="1"/>
  <c r="J268" i="96"/>
  <c r="M268" i="125" s="1"/>
  <c r="AJ268" i="125" s="1"/>
  <c r="M150" i="117"/>
  <c r="AJ150" i="117" s="1"/>
  <c r="M150" i="119"/>
  <c r="AJ150" i="119" s="1"/>
  <c r="N140" i="120"/>
  <c r="N140" i="117"/>
  <c r="J268" i="97"/>
  <c r="N268" i="125" s="1"/>
  <c r="N144" i="125"/>
  <c r="N150" i="119"/>
  <c r="N150" i="117"/>
  <c r="O144" i="125"/>
  <c r="J268" i="98"/>
  <c r="O150" i="119"/>
  <c r="O150" i="117"/>
  <c r="P140" i="120"/>
  <c r="P140" i="117"/>
  <c r="P144" i="125"/>
  <c r="J268" i="99"/>
  <c r="P268" i="125" s="1"/>
  <c r="P150" i="119"/>
  <c r="P150" i="117"/>
  <c r="Q140" i="120"/>
  <c r="Q140" i="117"/>
  <c r="Q144" i="125"/>
  <c r="J268" i="100"/>
  <c r="Q268" i="125" s="1"/>
  <c r="Q150" i="119"/>
  <c r="Q150" i="117"/>
  <c r="S140" i="120"/>
  <c r="S140" i="117"/>
  <c r="S144" i="125"/>
  <c r="J268" i="102"/>
  <c r="S268" i="125" s="1"/>
  <c r="S150" i="119"/>
  <c r="S150" i="117"/>
  <c r="T140" i="120"/>
  <c r="T140" i="117"/>
  <c r="T144" i="125"/>
  <c r="J268" i="103"/>
  <c r="T268" i="125" s="1"/>
  <c r="T150" i="119"/>
  <c r="T150" i="117"/>
  <c r="U140" i="120"/>
  <c r="U140" i="117"/>
  <c r="U144" i="125"/>
  <c r="J268" i="104"/>
  <c r="U268" i="125" s="1"/>
  <c r="U150" i="119"/>
  <c r="U150" i="117"/>
  <c r="V140" i="117"/>
  <c r="V140" i="120"/>
  <c r="V144" i="125"/>
  <c r="J268" i="105"/>
  <c r="V268" i="125" s="1"/>
  <c r="V150" i="119"/>
  <c r="V150" i="117"/>
  <c r="W140" i="120"/>
  <c r="W140" i="117"/>
  <c r="W144" i="125"/>
  <c r="J268" i="106"/>
  <c r="W268" i="125" s="1"/>
  <c r="W150" i="119"/>
  <c r="W150" i="117"/>
  <c r="X140" i="120"/>
  <c r="X140" i="117"/>
  <c r="X144" i="125"/>
  <c r="J268" i="107"/>
  <c r="X268" i="125" s="1"/>
  <c r="X150" i="119"/>
  <c r="X150" i="117"/>
  <c r="X156" i="125"/>
  <c r="J273" i="107"/>
  <c r="X273" i="125" s="1"/>
  <c r="Y140" i="120"/>
  <c r="Y140" i="117"/>
  <c r="Y144" i="125"/>
  <c r="J268" i="108"/>
  <c r="Y150" i="117"/>
  <c r="Y150" i="119"/>
  <c r="J273" i="108"/>
  <c r="Y273" i="125" s="1"/>
  <c r="Y156" i="125"/>
  <c r="Z140" i="120"/>
  <c r="Z140" i="117"/>
  <c r="Z144" i="125"/>
  <c r="J268" i="109"/>
  <c r="Z268" i="125" s="1"/>
  <c r="Z150" i="119"/>
  <c r="Z150" i="117"/>
  <c r="AA140" i="120"/>
  <c r="AA140" i="117"/>
  <c r="AA144" i="125"/>
  <c r="J268" i="110"/>
  <c r="AA268" i="125" s="1"/>
  <c r="AA150" i="119"/>
  <c r="AA150" i="117"/>
  <c r="AB140" i="120"/>
  <c r="AB140" i="117"/>
  <c r="AB144" i="125"/>
  <c r="J268" i="111"/>
  <c r="AB268" i="125" s="1"/>
  <c r="AB150" i="119"/>
  <c r="AB150" i="117"/>
  <c r="AB156" i="125"/>
  <c r="J273" i="111"/>
  <c r="AB273" i="125" s="1"/>
  <c r="AC140" i="120"/>
  <c r="AC140" i="117"/>
  <c r="AC144" i="125"/>
  <c r="J268" i="112"/>
  <c r="AC268" i="125" s="1"/>
  <c r="AC150" i="117"/>
  <c r="AC150" i="119"/>
  <c r="AD140" i="117"/>
  <c r="AD140" i="120"/>
  <c r="J268" i="113"/>
  <c r="AD268" i="125" s="1"/>
  <c r="AD144" i="125"/>
  <c r="AD150" i="119"/>
  <c r="AD150" i="117"/>
  <c r="AD156" i="125"/>
  <c r="J273" i="113"/>
  <c r="AD273" i="125" s="1"/>
  <c r="AE140" i="120"/>
  <c r="AE140" i="117"/>
  <c r="AE144" i="125"/>
  <c r="J268" i="114"/>
  <c r="AE268" i="125" s="1"/>
  <c r="AE150" i="119"/>
  <c r="AE150" i="117"/>
  <c r="L141" i="21"/>
  <c r="C153" i="118"/>
  <c r="C153" i="117"/>
  <c r="D146" i="126"/>
  <c r="C113" i="119"/>
  <c r="D112" i="21"/>
  <c r="C113" i="120"/>
  <c r="E112" i="21"/>
  <c r="L112" i="21"/>
  <c r="C118" i="119"/>
  <c r="D117" i="21"/>
  <c r="C122" i="119"/>
  <c r="C122" i="117"/>
  <c r="L267" i="21"/>
  <c r="C268" i="127" s="1"/>
  <c r="C146" i="119"/>
  <c r="D145" i="21"/>
  <c r="D268" i="21" s="1"/>
  <c r="O268" i="21" s="1"/>
  <c r="L145" i="21"/>
  <c r="L268" i="21" s="1"/>
  <c r="C269" i="127" s="1"/>
  <c r="C155" i="118"/>
  <c r="C155" i="117"/>
  <c r="C271" i="21"/>
  <c r="O271" i="21" s="1"/>
  <c r="C156" i="120"/>
  <c r="E272" i="21"/>
  <c r="C273" i="120" s="1"/>
  <c r="C114" i="119"/>
  <c r="C114" i="117"/>
  <c r="C119" i="119"/>
  <c r="C119" i="117"/>
  <c r="C123" i="119"/>
  <c r="C123" i="117"/>
  <c r="C118" i="120"/>
  <c r="E117" i="21"/>
  <c r="L117" i="21"/>
  <c r="C128" i="119"/>
  <c r="D127" i="21"/>
  <c r="D265" i="21" s="1"/>
  <c r="L127" i="21"/>
  <c r="L265" i="21" s="1"/>
  <c r="C266" i="127" s="1"/>
  <c r="C134" i="120"/>
  <c r="C144" i="120"/>
  <c r="E267" i="21"/>
  <c r="C268" i="120" s="1"/>
  <c r="C144" i="126"/>
  <c r="K267" i="21"/>
  <c r="C268" i="126" s="1"/>
  <c r="C150" i="119"/>
  <c r="C150" i="117"/>
  <c r="C146" i="126"/>
  <c r="K145" i="21"/>
  <c r="K268" i="21"/>
  <c r="C269" i="126" s="1"/>
  <c r="C154" i="118"/>
  <c r="C154" i="117"/>
  <c r="C270" i="21"/>
  <c r="O270" i="21" s="1"/>
  <c r="C271" i="117" s="1"/>
  <c r="C156" i="125"/>
  <c r="J272" i="21"/>
  <c r="C273" i="125" s="1"/>
  <c r="D105" i="119"/>
  <c r="D105" i="117"/>
  <c r="L112" i="87"/>
  <c r="D115" i="119"/>
  <c r="D115" i="117"/>
  <c r="L117" i="87"/>
  <c r="D120" i="119"/>
  <c r="D120" i="117"/>
  <c r="D124" i="119"/>
  <c r="D124" i="117"/>
  <c r="L127" i="87"/>
  <c r="L265" i="87" s="1"/>
  <c r="D266" i="127" s="1"/>
  <c r="L133" i="87"/>
  <c r="D144" i="126"/>
  <c r="K267" i="87"/>
  <c r="D268" i="126"/>
  <c r="D146" i="125"/>
  <c r="J145" i="87"/>
  <c r="J95" i="87" s="1"/>
  <c r="J268" i="87"/>
  <c r="D269" i="125" s="1"/>
  <c r="D152" i="118"/>
  <c r="C151" i="87"/>
  <c r="D156" i="118"/>
  <c r="C272" i="87"/>
  <c r="D156" i="126"/>
  <c r="K272" i="87"/>
  <c r="D273" i="126"/>
  <c r="E105" i="117"/>
  <c r="E105" i="119"/>
  <c r="L112" i="88"/>
  <c r="E115" i="119"/>
  <c r="E115" i="117"/>
  <c r="L117" i="88"/>
  <c r="E120" i="119"/>
  <c r="E120" i="117"/>
  <c r="E124" i="119"/>
  <c r="E124" i="117"/>
  <c r="L127" i="88"/>
  <c r="L265" i="88"/>
  <c r="E266" i="127" s="1"/>
  <c r="L133" i="88"/>
  <c r="E144" i="126"/>
  <c r="K267" i="88"/>
  <c r="E268" i="126" s="1"/>
  <c r="E146" i="125"/>
  <c r="J145" i="88"/>
  <c r="J268" i="88" s="1"/>
  <c r="E269" i="125" s="1"/>
  <c r="E152" i="118"/>
  <c r="C151" i="88"/>
  <c r="C272" i="88"/>
  <c r="E156" i="118"/>
  <c r="K272" i="88"/>
  <c r="E273" i="126" s="1"/>
  <c r="E156" i="126"/>
  <c r="F105" i="117"/>
  <c r="F105" i="119"/>
  <c r="L112" i="89"/>
  <c r="F115" i="117"/>
  <c r="F115" i="119"/>
  <c r="L117" i="89"/>
  <c r="L111" i="89" s="1"/>
  <c r="F120" i="119"/>
  <c r="F120" i="117"/>
  <c r="F124" i="117"/>
  <c r="F124" i="119"/>
  <c r="L127" i="89"/>
  <c r="L265" i="89" s="1"/>
  <c r="F266" i="127" s="1"/>
  <c r="L133" i="89"/>
  <c r="L132" i="89" s="1"/>
  <c r="L266" i="89" s="1"/>
  <c r="F267" i="127" s="1"/>
  <c r="K267" i="89"/>
  <c r="F268" i="126" s="1"/>
  <c r="F144" i="126"/>
  <c r="F146" i="125"/>
  <c r="J145" i="89"/>
  <c r="J268" i="89" s="1"/>
  <c r="F269" i="125" s="1"/>
  <c r="F152" i="118"/>
  <c r="F151" i="118" s="1"/>
  <c r="C151" i="89"/>
  <c r="F156" i="118"/>
  <c r="F156" i="117"/>
  <c r="C272" i="89"/>
  <c r="K272" i="89"/>
  <c r="F273" i="126" s="1"/>
  <c r="F156" i="126"/>
  <c r="L117" i="90"/>
  <c r="L127" i="90"/>
  <c r="L265" i="90" s="1"/>
  <c r="G266" i="127" s="1"/>
  <c r="L133" i="90"/>
  <c r="L132" i="90" s="1"/>
  <c r="L266" i="90" s="1"/>
  <c r="G267" i="127" s="1"/>
  <c r="G156" i="118"/>
  <c r="C272" i="90"/>
  <c r="G156" i="126"/>
  <c r="K272" i="90"/>
  <c r="G273" i="126" s="1"/>
  <c r="L112" i="91"/>
  <c r="L117" i="91"/>
  <c r="L127" i="91"/>
  <c r="L265" i="91" s="1"/>
  <c r="H266" i="127" s="1"/>
  <c r="L133" i="91"/>
  <c r="H144" i="126"/>
  <c r="K267" i="91"/>
  <c r="H268" i="126" s="1"/>
  <c r="H156" i="118"/>
  <c r="C272" i="91"/>
  <c r="O272" i="91" s="1"/>
  <c r="H273" i="117" s="1"/>
  <c r="H156" i="117"/>
  <c r="L112" i="92"/>
  <c r="L117" i="92"/>
  <c r="L133" i="92"/>
  <c r="I156" i="118"/>
  <c r="C272" i="92"/>
  <c r="I156" i="117"/>
  <c r="I156" i="126"/>
  <c r="K272" i="92"/>
  <c r="I273" i="126" s="1"/>
  <c r="L112" i="93"/>
  <c r="L117" i="93"/>
  <c r="L111" i="93" s="1"/>
  <c r="L127" i="93"/>
  <c r="L265" i="93" s="1"/>
  <c r="J266" i="127" s="1"/>
  <c r="L133" i="93"/>
  <c r="L132" i="93" s="1"/>
  <c r="L266" i="93" s="1"/>
  <c r="J267" i="127" s="1"/>
  <c r="K267" i="93"/>
  <c r="J268" i="126" s="1"/>
  <c r="J144" i="126"/>
  <c r="J156" i="118"/>
  <c r="C272" i="93"/>
  <c r="J156" i="117"/>
  <c r="L117" i="94"/>
  <c r="L127" i="94"/>
  <c r="L265" i="94" s="1"/>
  <c r="K266" i="127" s="1"/>
  <c r="L133" i="94"/>
  <c r="K156" i="118"/>
  <c r="C272" i="94"/>
  <c r="K156" i="126"/>
  <c r="K272" i="94"/>
  <c r="K273" i="126" s="1"/>
  <c r="L112" i="95"/>
  <c r="L117" i="95"/>
  <c r="L127" i="95"/>
  <c r="L265" i="95"/>
  <c r="L266" i="127" s="1"/>
  <c r="L133" i="95"/>
  <c r="L132" i="95" s="1"/>
  <c r="L266" i="95" s="1"/>
  <c r="L267" i="127" s="1"/>
  <c r="L144" i="126"/>
  <c r="K267" i="95"/>
  <c r="L268" i="126" s="1"/>
  <c r="L156" i="118"/>
  <c r="L156" i="117"/>
  <c r="C272" i="95"/>
  <c r="L156" i="126"/>
  <c r="K272" i="95"/>
  <c r="L273" i="126" s="1"/>
  <c r="M113" i="127"/>
  <c r="L112" i="96"/>
  <c r="M118" i="127"/>
  <c r="L117" i="96"/>
  <c r="M128" i="127"/>
  <c r="L127" i="96"/>
  <c r="L266" i="96" s="1"/>
  <c r="M266" i="127" s="1"/>
  <c r="AJ266" i="127" s="1"/>
  <c r="M134" i="127"/>
  <c r="AJ134" i="127" s="1"/>
  <c r="L133" i="96"/>
  <c r="M144" i="126"/>
  <c r="AJ144" i="126" s="1"/>
  <c r="K268" i="96"/>
  <c r="M156" i="118"/>
  <c r="AJ156" i="118" s="1"/>
  <c r="C273" i="96"/>
  <c r="M273" i="118" s="1"/>
  <c r="AJ273" i="118" s="1"/>
  <c r="M156" i="117"/>
  <c r="AJ156" i="117" s="1"/>
  <c r="M156" i="126"/>
  <c r="AJ156" i="126" s="1"/>
  <c r="K273" i="96"/>
  <c r="M273" i="126" s="1"/>
  <c r="AJ273" i="126" s="1"/>
  <c r="N113" i="127"/>
  <c r="L112" i="97"/>
  <c r="N118" i="127"/>
  <c r="L117" i="97"/>
  <c r="N128" i="127"/>
  <c r="L127" i="97"/>
  <c r="L266" i="97" s="1"/>
  <c r="N266" i="127" s="1"/>
  <c r="N134" i="127"/>
  <c r="L133" i="97"/>
  <c r="N156" i="118"/>
  <c r="C273" i="97"/>
  <c r="N273" i="118" s="1"/>
  <c r="N156" i="117"/>
  <c r="K273" i="97"/>
  <c r="N273" i="126" s="1"/>
  <c r="N156" i="126"/>
  <c r="O113" i="127"/>
  <c r="L112" i="98"/>
  <c r="O118" i="127"/>
  <c r="L117" i="98"/>
  <c r="O128" i="127"/>
  <c r="L127" i="98"/>
  <c r="L266" i="98" s="1"/>
  <c r="O266" i="127" s="1"/>
  <c r="O134" i="127"/>
  <c r="L133" i="98"/>
  <c r="O144" i="126"/>
  <c r="K268" i="98"/>
  <c r="O268" i="126" s="1"/>
  <c r="O156" i="118"/>
  <c r="O156" i="117"/>
  <c r="C273" i="98"/>
  <c r="O156" i="126"/>
  <c r="K273" i="98"/>
  <c r="O273" i="126" s="1"/>
  <c r="P113" i="127"/>
  <c r="L112" i="99"/>
  <c r="P118" i="127"/>
  <c r="L117" i="99"/>
  <c r="P128" i="127"/>
  <c r="L127" i="99"/>
  <c r="L266" i="99" s="1"/>
  <c r="P266" i="127" s="1"/>
  <c r="P134" i="127"/>
  <c r="L133" i="99"/>
  <c r="P156" i="118"/>
  <c r="C273" i="99"/>
  <c r="P273" i="118" s="1"/>
  <c r="P156" i="126"/>
  <c r="K273" i="99"/>
  <c r="P273" i="126" s="1"/>
  <c r="Q113" i="127"/>
  <c r="L112" i="100"/>
  <c r="Q118" i="127"/>
  <c r="L117" i="100"/>
  <c r="Q128" i="127"/>
  <c r="L127" i="100"/>
  <c r="L266" i="100" s="1"/>
  <c r="Q266" i="127" s="1"/>
  <c r="Q134" i="127"/>
  <c r="Q156" i="118"/>
  <c r="C273" i="100"/>
  <c r="Q273" i="118" s="1"/>
  <c r="Q156" i="117"/>
  <c r="R112" i="127"/>
  <c r="S113" i="127"/>
  <c r="L112" i="102"/>
  <c r="S118" i="127"/>
  <c r="L117" i="102"/>
  <c r="L111" i="102" s="1"/>
  <c r="S128" i="127"/>
  <c r="L127" i="102"/>
  <c r="L266" i="102" s="1"/>
  <c r="S266" i="127" s="1"/>
  <c r="S134" i="127"/>
  <c r="L133" i="102"/>
  <c r="S156" i="118"/>
  <c r="C273" i="102"/>
  <c r="S273" i="118" s="1"/>
  <c r="S156" i="117"/>
  <c r="S156" i="126"/>
  <c r="K273" i="102"/>
  <c r="S273" i="126" s="1"/>
  <c r="T113" i="127"/>
  <c r="T112" i="127" s="1"/>
  <c r="L112" i="103"/>
  <c r="T118" i="127"/>
  <c r="L117" i="103"/>
  <c r="T128" i="127"/>
  <c r="L127" i="103"/>
  <c r="L266" i="103" s="1"/>
  <c r="T266" i="127" s="1"/>
  <c r="T134" i="127"/>
  <c r="L133" i="103"/>
  <c r="T144" i="126"/>
  <c r="K268" i="103"/>
  <c r="T268" i="126" s="1"/>
  <c r="T156" i="118"/>
  <c r="C273" i="103"/>
  <c r="T273" i="118" s="1"/>
  <c r="T156" i="117"/>
  <c r="T156" i="126"/>
  <c r="K273" i="103"/>
  <c r="T273" i="126" s="1"/>
  <c r="U113" i="127"/>
  <c r="L112" i="104"/>
  <c r="U118" i="127"/>
  <c r="U128" i="127"/>
  <c r="L127" i="104"/>
  <c r="L266" i="104" s="1"/>
  <c r="U266" i="127" s="1"/>
  <c r="U134" i="127"/>
  <c r="U144" i="126"/>
  <c r="K268" i="104"/>
  <c r="U268" i="126" s="1"/>
  <c r="U156" i="118"/>
  <c r="C273" i="104"/>
  <c r="U156" i="117"/>
  <c r="U156" i="126"/>
  <c r="K273" i="104"/>
  <c r="U273" i="126" s="1"/>
  <c r="V113" i="127"/>
  <c r="V112" i="127" s="1"/>
  <c r="L112" i="105"/>
  <c r="V118" i="127"/>
  <c r="L117" i="105"/>
  <c r="V128" i="127"/>
  <c r="L127" i="105"/>
  <c r="L266" i="105" s="1"/>
  <c r="V266" i="127" s="1"/>
  <c r="V134" i="127"/>
  <c r="L133" i="105"/>
  <c r="V156" i="118"/>
  <c r="C273" i="105"/>
  <c r="V156" i="117"/>
  <c r="K273" i="105"/>
  <c r="V273" i="126" s="1"/>
  <c r="V156" i="126"/>
  <c r="L112" i="106"/>
  <c r="W113" i="127"/>
  <c r="W112" i="127" s="1"/>
  <c r="W118" i="127"/>
  <c r="L117" i="106"/>
  <c r="W128" i="127"/>
  <c r="L127" i="106"/>
  <c r="L266" i="106" s="1"/>
  <c r="W266" i="127" s="1"/>
  <c r="W134" i="127"/>
  <c r="W156" i="118"/>
  <c r="C273" i="106"/>
  <c r="W273" i="118" s="1"/>
  <c r="W156" i="117"/>
  <c r="W156" i="126"/>
  <c r="K273" i="106"/>
  <c r="W273" i="126" s="1"/>
  <c r="X113" i="127"/>
  <c r="L112" i="107"/>
  <c r="X118" i="127"/>
  <c r="L117" i="107"/>
  <c r="X128" i="127"/>
  <c r="L127" i="107"/>
  <c r="L266" i="107" s="1"/>
  <c r="X266" i="127" s="1"/>
  <c r="X134" i="127"/>
  <c r="L133" i="107"/>
  <c r="X144" i="126"/>
  <c r="K268" i="107"/>
  <c r="X156" i="118"/>
  <c r="C273" i="107"/>
  <c r="X156" i="117"/>
  <c r="X156" i="126"/>
  <c r="K273" i="107"/>
  <c r="X273" i="126" s="1"/>
  <c r="Y113" i="127"/>
  <c r="Y112" i="127" s="1"/>
  <c r="L112" i="108"/>
  <c r="Y118" i="127"/>
  <c r="L117" i="108"/>
  <c r="Y128" i="127"/>
  <c r="L127" i="108"/>
  <c r="L266" i="108" s="1"/>
  <c r="Y266" i="127" s="1"/>
  <c r="Y134" i="127"/>
  <c r="L133" i="108"/>
  <c r="Y144" i="126"/>
  <c r="K268" i="108"/>
  <c r="Y268" i="126" s="1"/>
  <c r="Y156" i="118"/>
  <c r="C273" i="108"/>
  <c r="Y273" i="118" s="1"/>
  <c r="Y156" i="117"/>
  <c r="Y156" i="126"/>
  <c r="K273" i="108"/>
  <c r="Y273" i="126" s="1"/>
  <c r="Z113" i="127"/>
  <c r="L112" i="109"/>
  <c r="Z118" i="127"/>
  <c r="L117" i="109"/>
  <c r="Z128" i="127"/>
  <c r="L127" i="109"/>
  <c r="L266" i="109" s="1"/>
  <c r="Z266" i="127" s="1"/>
  <c r="Z134" i="127"/>
  <c r="L133" i="109"/>
  <c r="Z156" i="118"/>
  <c r="Z156" i="117"/>
  <c r="C273" i="109"/>
  <c r="Z273" i="118" s="1"/>
  <c r="K273" i="109"/>
  <c r="Z273" i="126" s="1"/>
  <c r="Z156" i="126"/>
  <c r="AA113" i="127"/>
  <c r="L112" i="110"/>
  <c r="AA118" i="127"/>
  <c r="AA128" i="127"/>
  <c r="L127" i="110"/>
  <c r="L266" i="110" s="1"/>
  <c r="AA266" i="127" s="1"/>
  <c r="AA134" i="127"/>
  <c r="L133" i="110"/>
  <c r="L132" i="110" s="1"/>
  <c r="L267" i="110" s="1"/>
  <c r="AA267" i="127" s="1"/>
  <c r="AA156" i="118"/>
  <c r="C273" i="110"/>
  <c r="AA273" i="118" s="1"/>
  <c r="AA156" i="117"/>
  <c r="AA156" i="126"/>
  <c r="K273" i="110"/>
  <c r="AA273" i="126" s="1"/>
  <c r="AB113" i="127"/>
  <c r="L112" i="111"/>
  <c r="AB118" i="127"/>
  <c r="L117" i="111"/>
  <c r="AB128" i="127"/>
  <c r="L127" i="111"/>
  <c r="L266" i="111" s="1"/>
  <c r="AB266" i="127" s="1"/>
  <c r="AB134" i="127"/>
  <c r="L133" i="111"/>
  <c r="K268" i="111"/>
  <c r="AB144" i="126"/>
  <c r="AB156" i="118"/>
  <c r="AB156" i="117"/>
  <c r="C273" i="111"/>
  <c r="AB273" i="118" s="1"/>
  <c r="AB156" i="126"/>
  <c r="K273" i="111"/>
  <c r="AB273" i="126" s="1"/>
  <c r="AC113" i="127"/>
  <c r="L112" i="112"/>
  <c r="AC118" i="127"/>
  <c r="L117" i="112"/>
  <c r="AC128" i="127"/>
  <c r="L127" i="112"/>
  <c r="L266" i="112" s="1"/>
  <c r="AC266" i="127" s="1"/>
  <c r="AC134" i="127"/>
  <c r="L133" i="112"/>
  <c r="L132" i="112" s="1"/>
  <c r="L267" i="112" s="1"/>
  <c r="AC267" i="127" s="1"/>
  <c r="AC144" i="126"/>
  <c r="K268" i="112"/>
  <c r="AC156" i="118"/>
  <c r="C273" i="112"/>
  <c r="AC273" i="118" s="1"/>
  <c r="AC156" i="117"/>
  <c r="AC156" i="126"/>
  <c r="K273" i="112"/>
  <c r="AC273" i="126" s="1"/>
  <c r="AD113" i="127"/>
  <c r="L112" i="113"/>
  <c r="AD118" i="127"/>
  <c r="L117" i="113"/>
  <c r="L127" i="113"/>
  <c r="L266" i="113" s="1"/>
  <c r="AD266" i="127" s="1"/>
  <c r="AD128" i="127"/>
  <c r="AD134" i="127"/>
  <c r="L133" i="113"/>
  <c r="AD156" i="118"/>
  <c r="C273" i="113"/>
  <c r="AD273" i="118" s="1"/>
  <c r="AD156" i="117"/>
  <c r="AD156" i="126"/>
  <c r="K273" i="113"/>
  <c r="AD273" i="126" s="1"/>
  <c r="L112" i="114"/>
  <c r="AE113" i="127"/>
  <c r="AE112" i="127" s="1"/>
  <c r="AE118" i="127"/>
  <c r="L117" i="114"/>
  <c r="L127" i="114"/>
  <c r="L266" i="114" s="1"/>
  <c r="AE266" i="127" s="1"/>
  <c r="AE128" i="127"/>
  <c r="AE134" i="127"/>
  <c r="L133" i="114"/>
  <c r="AE156" i="118"/>
  <c r="C273" i="114"/>
  <c r="AE156" i="117"/>
  <c r="AE156" i="126"/>
  <c r="K273" i="114"/>
  <c r="AE273" i="126" s="1"/>
  <c r="C124" i="119"/>
  <c r="C124" i="117"/>
  <c r="C144" i="119"/>
  <c r="C144" i="117"/>
  <c r="D267" i="21"/>
  <c r="O267" i="21" s="1"/>
  <c r="C152" i="118"/>
  <c r="C151" i="21"/>
  <c r="L267" i="92"/>
  <c r="I268" i="127" s="1"/>
  <c r="D272" i="92"/>
  <c r="I273" i="119" s="1"/>
  <c r="I156" i="119"/>
  <c r="L267" i="93"/>
  <c r="J268" i="127" s="1"/>
  <c r="D272" i="93"/>
  <c r="J273" i="119" s="1"/>
  <c r="J156" i="119"/>
  <c r="L272" i="93"/>
  <c r="J273" i="127" s="1"/>
  <c r="L267" i="94"/>
  <c r="K268" i="127" s="1"/>
  <c r="K156" i="117"/>
  <c r="L272" i="94"/>
  <c r="K273" i="127" s="1"/>
  <c r="L267" i="95"/>
  <c r="L268" i="127" s="1"/>
  <c r="L156" i="119"/>
  <c r="D272" i="95"/>
  <c r="L273" i="119" s="1"/>
  <c r="L272" i="95"/>
  <c r="L273" i="127" s="1"/>
  <c r="M144" i="127"/>
  <c r="AJ144" i="127" s="1"/>
  <c r="L268" i="96"/>
  <c r="M268" i="127" s="1"/>
  <c r="AJ268" i="127" s="1"/>
  <c r="D273" i="96"/>
  <c r="M273" i="119" s="1"/>
  <c r="AJ273" i="119" s="1"/>
  <c r="M156" i="119"/>
  <c r="AJ156" i="119" s="1"/>
  <c r="L273" i="96"/>
  <c r="M273" i="127" s="1"/>
  <c r="AJ273" i="127" s="1"/>
  <c r="M156" i="127"/>
  <c r="AJ156" i="127" s="1"/>
  <c r="N144" i="127"/>
  <c r="L268" i="97"/>
  <c r="N268" i="127" s="1"/>
  <c r="D273" i="97"/>
  <c r="N273" i="119" s="1"/>
  <c r="N156" i="119"/>
  <c r="N156" i="127"/>
  <c r="L273" i="97"/>
  <c r="N273" i="127" s="1"/>
  <c r="O144" i="127"/>
  <c r="L268" i="98"/>
  <c r="O268" i="127" s="1"/>
  <c r="O156" i="119"/>
  <c r="D273" i="98"/>
  <c r="O273" i="119" s="1"/>
  <c r="L273" i="98"/>
  <c r="O273" i="127" s="1"/>
  <c r="O156" i="127"/>
  <c r="L268" i="99"/>
  <c r="P268" i="127" s="1"/>
  <c r="P144" i="127"/>
  <c r="D273" i="99"/>
  <c r="P273" i="119" s="1"/>
  <c r="P156" i="119"/>
  <c r="L273" i="99"/>
  <c r="P273" i="127" s="1"/>
  <c r="P156" i="127"/>
  <c r="Q156" i="119"/>
  <c r="D273" i="100"/>
  <c r="Q273" i="119" s="1"/>
  <c r="L273" i="100"/>
  <c r="Q273" i="127" s="1"/>
  <c r="Q156" i="127"/>
  <c r="S144" i="127"/>
  <c r="L268" i="102"/>
  <c r="S268" i="127" s="1"/>
  <c r="S156" i="119"/>
  <c r="D273" i="102"/>
  <c r="S273" i="119" s="1"/>
  <c r="L273" i="102"/>
  <c r="S273" i="127" s="1"/>
  <c r="S156" i="127"/>
  <c r="T144" i="127"/>
  <c r="L268" i="103"/>
  <c r="T268" i="127" s="1"/>
  <c r="D273" i="103"/>
  <c r="T273" i="119" s="1"/>
  <c r="T156" i="119"/>
  <c r="T156" i="127"/>
  <c r="L273" i="103"/>
  <c r="T273" i="127" s="1"/>
  <c r="U144" i="127"/>
  <c r="L268" i="104"/>
  <c r="U268" i="127" s="1"/>
  <c r="U156" i="119"/>
  <c r="D273" i="104"/>
  <c r="U273" i="119" s="1"/>
  <c r="L273" i="104"/>
  <c r="U273" i="127" s="1"/>
  <c r="U156" i="127"/>
  <c r="V144" i="127"/>
  <c r="L268" i="105"/>
  <c r="V268" i="127" s="1"/>
  <c r="D273" i="105"/>
  <c r="V273" i="119" s="1"/>
  <c r="V156" i="119"/>
  <c r="L273" i="105"/>
  <c r="V273" i="127" s="1"/>
  <c r="V156" i="127"/>
  <c r="W144" i="127"/>
  <c r="L268" i="106"/>
  <c r="W268" i="127" s="1"/>
  <c r="W156" i="119"/>
  <c r="D273" i="106"/>
  <c r="W273" i="119" s="1"/>
  <c r="W156" i="127"/>
  <c r="L273" i="106"/>
  <c r="W273" i="127" s="1"/>
  <c r="L268" i="107"/>
  <c r="X268" i="127" s="1"/>
  <c r="X144" i="127"/>
  <c r="X156" i="119"/>
  <c r="D273" i="107"/>
  <c r="X273" i="119" s="1"/>
  <c r="L273" i="107"/>
  <c r="X273" i="127" s="1"/>
  <c r="X156" i="127"/>
  <c r="Y144" i="127"/>
  <c r="L268" i="108"/>
  <c r="Y268" i="127" s="1"/>
  <c r="Y156" i="119"/>
  <c r="D273" i="108"/>
  <c r="Y273" i="119" s="1"/>
  <c r="Y156" i="127"/>
  <c r="L273" i="108"/>
  <c r="Y273" i="127" s="1"/>
  <c r="Z144" i="127"/>
  <c r="L268" i="109"/>
  <c r="Z268" i="127" s="1"/>
  <c r="Z156" i="119"/>
  <c r="D273" i="109"/>
  <c r="Z273" i="119" s="1"/>
  <c r="L273" i="109"/>
  <c r="Z273" i="127" s="1"/>
  <c r="Z156" i="127"/>
  <c r="AA156" i="119"/>
  <c r="D273" i="110"/>
  <c r="AA273" i="119" s="1"/>
  <c r="L273" i="110"/>
  <c r="AA273" i="127" s="1"/>
  <c r="AA156" i="127"/>
  <c r="AB144" i="127"/>
  <c r="L268" i="111"/>
  <c r="AB268" i="127" s="1"/>
  <c r="D273" i="111"/>
  <c r="AB273" i="119" s="1"/>
  <c r="AB156" i="119"/>
  <c r="AB156" i="127"/>
  <c r="L273" i="111"/>
  <c r="AB273" i="127" s="1"/>
  <c r="AC144" i="127"/>
  <c r="L268" i="112"/>
  <c r="AC268" i="127" s="1"/>
  <c r="D273" i="112"/>
  <c r="AC273" i="119" s="1"/>
  <c r="AC156" i="119"/>
  <c r="L273" i="112"/>
  <c r="AC273" i="127" s="1"/>
  <c r="AC156" i="127"/>
  <c r="AD144" i="127"/>
  <c r="L268" i="113"/>
  <c r="AD268" i="127" s="1"/>
  <c r="D273" i="113"/>
  <c r="AD273" i="119" s="1"/>
  <c r="AD156" i="119"/>
  <c r="AD156" i="127"/>
  <c r="L273" i="113"/>
  <c r="AD273" i="127" s="1"/>
  <c r="AE144" i="127"/>
  <c r="L268" i="114"/>
  <c r="AE268" i="127" s="1"/>
  <c r="D273" i="114"/>
  <c r="AE273" i="119" s="1"/>
  <c r="AE156" i="119"/>
  <c r="L273" i="114"/>
  <c r="AE273" i="127" s="1"/>
  <c r="AE156" i="127"/>
  <c r="G156" i="117"/>
  <c r="E156" i="117"/>
  <c r="L133" i="100"/>
  <c r="K145" i="87"/>
  <c r="K268" i="87" s="1"/>
  <c r="D269" i="126" s="1"/>
  <c r="L117" i="110"/>
  <c r="L133" i="106"/>
  <c r="L132" i="106" s="1"/>
  <c r="L267" i="106" s="1"/>
  <c r="W267" i="127" s="1"/>
  <c r="L133" i="104"/>
  <c r="L117" i="104"/>
  <c r="E117" i="87"/>
  <c r="E112" i="87"/>
  <c r="E111" i="87" s="1"/>
  <c r="E264" i="87" s="1"/>
  <c r="D265" i="120" s="1"/>
  <c r="L112" i="94"/>
  <c r="L111" i="94" s="1"/>
  <c r="L264" i="94" s="1"/>
  <c r="K265" i="127" s="1"/>
  <c r="L127" i="92"/>
  <c r="L265" i="92" s="1"/>
  <c r="I266" i="127" s="1"/>
  <c r="D112" i="120"/>
  <c r="Q144" i="126"/>
  <c r="K268" i="100"/>
  <c r="Q268" i="126" s="1"/>
  <c r="P144" i="126"/>
  <c r="K268" i="99"/>
  <c r="P268" i="126" s="1"/>
  <c r="H273" i="118"/>
  <c r="G273" i="118"/>
  <c r="F109" i="117"/>
  <c r="F109" i="119"/>
  <c r="F100" i="117"/>
  <c r="F100" i="119"/>
  <c r="C95" i="88"/>
  <c r="C269" i="88"/>
  <c r="C269" i="87"/>
  <c r="O269" i="87" s="1"/>
  <c r="C95" i="87"/>
  <c r="L111" i="87"/>
  <c r="K95" i="21"/>
  <c r="C272" i="117"/>
  <c r="C272" i="118"/>
  <c r="W156" i="125"/>
  <c r="J273" i="106"/>
  <c r="W273" i="125" s="1"/>
  <c r="V156" i="125"/>
  <c r="J273" i="105"/>
  <c r="V273" i="125" s="1"/>
  <c r="J273" i="104"/>
  <c r="U273" i="125" s="1"/>
  <c r="U156" i="125"/>
  <c r="T156" i="125"/>
  <c r="J273" i="103"/>
  <c r="T273" i="125" s="1"/>
  <c r="S156" i="125"/>
  <c r="J273" i="102"/>
  <c r="S273" i="125" s="1"/>
  <c r="Q156" i="125"/>
  <c r="J273" i="100"/>
  <c r="Q273" i="125" s="1"/>
  <c r="P156" i="125"/>
  <c r="J273" i="99"/>
  <c r="P273" i="125" s="1"/>
  <c r="O156" i="125"/>
  <c r="J273" i="98"/>
  <c r="O273" i="125" s="1"/>
  <c r="N156" i="125"/>
  <c r="J273" i="97"/>
  <c r="N273" i="125" s="1"/>
  <c r="J273" i="96"/>
  <c r="M273" i="125" s="1"/>
  <c r="AJ273" i="125" s="1"/>
  <c r="M156" i="125"/>
  <c r="AJ156" i="125" s="1"/>
  <c r="L156" i="125"/>
  <c r="J272" i="95"/>
  <c r="L273" i="125" s="1"/>
  <c r="K156" i="125"/>
  <c r="J272" i="94"/>
  <c r="K273" i="125" s="1"/>
  <c r="J156" i="125"/>
  <c r="J272" i="93"/>
  <c r="J273" i="125" s="1"/>
  <c r="H156" i="125"/>
  <c r="J272" i="91"/>
  <c r="H273" i="125" s="1"/>
  <c r="F155" i="118"/>
  <c r="C271" i="89"/>
  <c r="O271" i="89" s="1"/>
  <c r="F272" i="117" s="1"/>
  <c r="F155" i="117"/>
  <c r="F143" i="120"/>
  <c r="F143" i="117"/>
  <c r="F138" i="120"/>
  <c r="F138" i="117"/>
  <c r="F134" i="120"/>
  <c r="E133" i="89"/>
  <c r="F128" i="119"/>
  <c r="F128" i="117"/>
  <c r="D127" i="89"/>
  <c r="D265" i="89" s="1"/>
  <c r="O265" i="89" s="1"/>
  <c r="F266" i="117" s="1"/>
  <c r="F108" i="117"/>
  <c r="F108" i="119"/>
  <c r="F99" i="119"/>
  <c r="F99" i="117"/>
  <c r="E272" i="117"/>
  <c r="E272" i="118"/>
  <c r="D266" i="117"/>
  <c r="D266" i="119"/>
  <c r="AC146" i="127"/>
  <c r="L145" i="112"/>
  <c r="L269" i="112" s="1"/>
  <c r="AC269" i="127" s="1"/>
  <c r="Z146" i="127"/>
  <c r="L145" i="109"/>
  <c r="L269" i="109" s="1"/>
  <c r="Z269" i="127" s="1"/>
  <c r="E273" i="99"/>
  <c r="P273" i="120" s="1"/>
  <c r="P156" i="120"/>
  <c r="P142" i="127"/>
  <c r="P141" i="127" s="1"/>
  <c r="L141" i="99"/>
  <c r="L132" i="99" s="1"/>
  <c r="L267" i="99" s="1"/>
  <c r="P267" i="127" s="1"/>
  <c r="O142" i="127"/>
  <c r="L141" i="98"/>
  <c r="N142" i="127"/>
  <c r="L141" i="97"/>
  <c r="E272" i="95"/>
  <c r="L273" i="120"/>
  <c r="L156" i="120"/>
  <c r="L145" i="94"/>
  <c r="L268" i="94" s="1"/>
  <c r="K269" i="127" s="1"/>
  <c r="O145" i="89"/>
  <c r="F146" i="117"/>
  <c r="F126" i="120"/>
  <c r="F126" i="117"/>
  <c r="O117" i="89"/>
  <c r="F118" i="117"/>
  <c r="F103" i="117"/>
  <c r="F103" i="119"/>
  <c r="D102" i="89"/>
  <c r="E156" i="120"/>
  <c r="E272" i="88"/>
  <c r="E273" i="120" s="1"/>
  <c r="E113" i="117"/>
  <c r="O112" i="88"/>
  <c r="E98" i="117"/>
  <c r="D154" i="118"/>
  <c r="D154" i="117"/>
  <c r="C270" i="87"/>
  <c r="O270" i="87" s="1"/>
  <c r="E267" i="87"/>
  <c r="D268" i="120" s="1"/>
  <c r="D144" i="120"/>
  <c r="D122" i="117"/>
  <c r="D122" i="119"/>
  <c r="D117" i="87"/>
  <c r="D98" i="117"/>
  <c r="O97" i="87"/>
  <c r="C268" i="125"/>
  <c r="F142" i="120"/>
  <c r="F141" i="120" s="1"/>
  <c r="E141" i="89"/>
  <c r="F137" i="120"/>
  <c r="F137" i="117"/>
  <c r="F106" i="119"/>
  <c r="F106" i="117"/>
  <c r="E153" i="117"/>
  <c r="E153" i="118"/>
  <c r="E151" i="118" s="1"/>
  <c r="L267" i="88"/>
  <c r="E268" i="127" s="1"/>
  <c r="D142" i="117"/>
  <c r="D131" i="119"/>
  <c r="D131" i="117"/>
  <c r="D114" i="117"/>
  <c r="D106" i="119"/>
  <c r="D106" i="117"/>
  <c r="K268" i="114"/>
  <c r="AE268" i="126" s="1"/>
  <c r="AE144" i="126"/>
  <c r="C139" i="120"/>
  <c r="C139" i="117"/>
  <c r="K268" i="113"/>
  <c r="AD268" i="126" s="1"/>
  <c r="AD144" i="126"/>
  <c r="K268" i="97"/>
  <c r="N268" i="126" s="1"/>
  <c r="N144" i="126"/>
  <c r="K272" i="93"/>
  <c r="J273" i="126" s="1"/>
  <c r="J156" i="126"/>
  <c r="L111" i="92"/>
  <c r="L264" i="92" s="1"/>
  <c r="I265" i="127" s="1"/>
  <c r="H156" i="126"/>
  <c r="K272" i="91"/>
  <c r="H273" i="126" s="1"/>
  <c r="L112" i="90"/>
  <c r="L111" i="90" s="1"/>
  <c r="E109" i="117"/>
  <c r="E109" i="119"/>
  <c r="E100" i="117"/>
  <c r="E100" i="119"/>
  <c r="D152" i="117"/>
  <c r="O151" i="87"/>
  <c r="E133" i="21"/>
  <c r="E132" i="21" s="1"/>
  <c r="C269" i="119"/>
  <c r="L111" i="21"/>
  <c r="Z156" i="125"/>
  <c r="J273" i="109"/>
  <c r="Z273" i="125" s="1"/>
  <c r="O268" i="125"/>
  <c r="K150" i="119"/>
  <c r="K150" i="117"/>
  <c r="K140" i="120"/>
  <c r="K140" i="117"/>
  <c r="J144" i="125"/>
  <c r="J267" i="93"/>
  <c r="J268" i="125" s="1"/>
  <c r="J140" i="120"/>
  <c r="J140" i="117"/>
  <c r="J272" i="92"/>
  <c r="I273" i="125" s="1"/>
  <c r="I156" i="125"/>
  <c r="H144" i="125"/>
  <c r="J267" i="91"/>
  <c r="H268" i="125" s="1"/>
  <c r="H140" i="120"/>
  <c r="H140" i="117"/>
  <c r="G156" i="125"/>
  <c r="J272" i="90"/>
  <c r="G273" i="125" s="1"/>
  <c r="E143" i="120"/>
  <c r="E141" i="120" s="1"/>
  <c r="E143" i="117"/>
  <c r="E138" i="120"/>
  <c r="E138" i="117"/>
  <c r="E134" i="120"/>
  <c r="E133" i="88"/>
  <c r="E132" i="88" s="1"/>
  <c r="E266" i="88" s="1"/>
  <c r="E134" i="117"/>
  <c r="E128" i="119"/>
  <c r="D127" i="88"/>
  <c r="D265" i="88" s="1"/>
  <c r="E108" i="117"/>
  <c r="E108" i="119"/>
  <c r="E99" i="119"/>
  <c r="E99" i="117"/>
  <c r="D268" i="125"/>
  <c r="D134" i="117"/>
  <c r="D128" i="117"/>
  <c r="AE156" i="120"/>
  <c r="E273" i="114"/>
  <c r="AE273" i="120" s="1"/>
  <c r="AE142" i="127"/>
  <c r="L141" i="114"/>
  <c r="AD156" i="120"/>
  <c r="E273" i="113"/>
  <c r="AD273" i="120" s="1"/>
  <c r="AD142" i="127"/>
  <c r="AD141" i="127" s="1"/>
  <c r="L141" i="113"/>
  <c r="AB146" i="127"/>
  <c r="L145" i="111"/>
  <c r="L269" i="111" s="1"/>
  <c r="AB269" i="127" s="1"/>
  <c r="Y156" i="120"/>
  <c r="E273" i="108"/>
  <c r="Y273" i="120" s="1"/>
  <c r="E273" i="107"/>
  <c r="X273" i="120" s="1"/>
  <c r="X156" i="120"/>
  <c r="W156" i="120"/>
  <c r="E273" i="106"/>
  <c r="W273" i="120" s="1"/>
  <c r="T156" i="120"/>
  <c r="E273" i="103"/>
  <c r="T273" i="120" s="1"/>
  <c r="S156" i="120"/>
  <c r="E273" i="102"/>
  <c r="S273" i="120" s="1"/>
  <c r="N146" i="127"/>
  <c r="L145" i="97"/>
  <c r="L269" i="97" s="1"/>
  <c r="N269" i="127" s="1"/>
  <c r="L145" i="92"/>
  <c r="L268" i="92" s="1"/>
  <c r="I269" i="127" s="1"/>
  <c r="G156" i="120"/>
  <c r="E272" i="90"/>
  <c r="G273" i="120" s="1"/>
  <c r="F154" i="118"/>
  <c r="F154" i="117"/>
  <c r="C270" i="89"/>
  <c r="O270" i="89" s="1"/>
  <c r="E146" i="117"/>
  <c r="O145" i="88"/>
  <c r="L141" i="88"/>
  <c r="E126" i="117"/>
  <c r="E126" i="120"/>
  <c r="D111" i="88"/>
  <c r="D264" i="88"/>
  <c r="E265" i="119" s="1"/>
  <c r="E103" i="119"/>
  <c r="D102" i="88"/>
  <c r="D118" i="117"/>
  <c r="D113" i="119"/>
  <c r="D112" i="119" s="1"/>
  <c r="D113" i="117"/>
  <c r="D112" i="87"/>
  <c r="D103" i="119"/>
  <c r="D102" i="87"/>
  <c r="D96" i="87" s="1"/>
  <c r="D263" i="87" s="1"/>
  <c r="O263" i="87" s="1"/>
  <c r="D103" i="117"/>
  <c r="C140" i="120"/>
  <c r="C140" i="117"/>
  <c r="L272" i="90"/>
  <c r="G273" i="127" s="1"/>
  <c r="D272" i="89"/>
  <c r="F273" i="119" s="1"/>
  <c r="F156" i="119"/>
  <c r="K145" i="89"/>
  <c r="E142" i="117"/>
  <c r="E131" i="119"/>
  <c r="E131" i="117"/>
  <c r="E106" i="119"/>
  <c r="E106" i="117"/>
  <c r="D144" i="117"/>
  <c r="Q144" i="127"/>
  <c r="L268" i="100"/>
  <c r="Q268" i="127" s="1"/>
  <c r="C152" i="117"/>
  <c r="O151" i="21"/>
  <c r="K156" i="119"/>
  <c r="D272" i="94"/>
  <c r="K273" i="119" s="1"/>
  <c r="C268" i="119"/>
  <c r="C268" i="117"/>
  <c r="AC268" i="126"/>
  <c r="AA144" i="126"/>
  <c r="K268" i="110"/>
  <c r="AA268" i="126" s="1"/>
  <c r="Z144" i="126"/>
  <c r="K268" i="109"/>
  <c r="Z268" i="126" s="1"/>
  <c r="Q156" i="126"/>
  <c r="K273" i="100"/>
  <c r="Q273" i="126" s="1"/>
  <c r="M268" i="126"/>
  <c r="L273" i="118"/>
  <c r="O151" i="89"/>
  <c r="F152" i="117"/>
  <c r="F151" i="117" s="1"/>
  <c r="E273" i="118"/>
  <c r="D109" i="117"/>
  <c r="D109" i="119"/>
  <c r="D100" i="117"/>
  <c r="D100" i="119"/>
  <c r="C134" i="117"/>
  <c r="C146" i="117"/>
  <c r="O145" i="21"/>
  <c r="C137" i="120"/>
  <c r="C137" i="117"/>
  <c r="C113" i="117"/>
  <c r="O112" i="21"/>
  <c r="AE156" i="125"/>
  <c r="J273" i="114"/>
  <c r="AE273" i="125" s="1"/>
  <c r="AA156" i="125"/>
  <c r="J273" i="110"/>
  <c r="AA273" i="125" s="1"/>
  <c r="O140" i="120"/>
  <c r="O140" i="117"/>
  <c r="L268" i="125"/>
  <c r="I140" i="117"/>
  <c r="I140" i="120"/>
  <c r="F156" i="125"/>
  <c r="J272" i="89"/>
  <c r="F273" i="125"/>
  <c r="J267" i="89"/>
  <c r="F144" i="125"/>
  <c r="J95" i="89"/>
  <c r="F140" i="120"/>
  <c r="F140" i="117"/>
  <c r="F136" i="117"/>
  <c r="F136" i="120"/>
  <c r="F130" i="119"/>
  <c r="F130" i="117"/>
  <c r="F104" i="119"/>
  <c r="F104" i="117"/>
  <c r="J272" i="88"/>
  <c r="E273" i="125" s="1"/>
  <c r="E156" i="125"/>
  <c r="AC156" i="120"/>
  <c r="E273" i="112"/>
  <c r="AC273" i="120" s="1"/>
  <c r="Z142" i="127"/>
  <c r="Z141" i="127" s="1"/>
  <c r="L141" i="109"/>
  <c r="Y142" i="127"/>
  <c r="L141" i="108"/>
  <c r="L132" i="108" s="1"/>
  <c r="U156" i="120"/>
  <c r="E273" i="104"/>
  <c r="U273" i="120" s="1"/>
  <c r="T142" i="127"/>
  <c r="T141" i="127" s="1"/>
  <c r="L141" i="103"/>
  <c r="S142" i="127"/>
  <c r="S141" i="127" s="1"/>
  <c r="L141" i="102"/>
  <c r="L132" i="102" s="1"/>
  <c r="L267" i="102" s="1"/>
  <c r="Q156" i="120"/>
  <c r="E273" i="100"/>
  <c r="Q273" i="120" s="1"/>
  <c r="N156" i="120"/>
  <c r="E273" i="97"/>
  <c r="N273" i="120" s="1"/>
  <c r="L145" i="95"/>
  <c r="L268" i="95" s="1"/>
  <c r="L269" i="127" s="1"/>
  <c r="J156" i="120"/>
  <c r="E272" i="93"/>
  <c r="E267" i="89"/>
  <c r="F268" i="120" s="1"/>
  <c r="F144" i="120"/>
  <c r="F107" i="117"/>
  <c r="F107" i="119"/>
  <c r="F98" i="119"/>
  <c r="D97" i="89"/>
  <c r="E154" i="118"/>
  <c r="C270" i="88"/>
  <c r="E271" i="118" s="1"/>
  <c r="E154" i="117"/>
  <c r="E118" i="117"/>
  <c r="O117" i="88"/>
  <c r="D156" i="120"/>
  <c r="E272" i="87"/>
  <c r="D146" i="119"/>
  <c r="D145" i="87"/>
  <c r="D268" i="87" s="1"/>
  <c r="L141" i="87"/>
  <c r="L132" i="87" s="1"/>
  <c r="D126" i="120"/>
  <c r="D126" i="117"/>
  <c r="F268" i="119"/>
  <c r="F139" i="120"/>
  <c r="F139" i="117"/>
  <c r="F135" i="120"/>
  <c r="F135" i="117"/>
  <c r="F110" i="119"/>
  <c r="F110" i="117"/>
  <c r="F101" i="119"/>
  <c r="F101" i="117"/>
  <c r="D272" i="88"/>
  <c r="E273" i="119" s="1"/>
  <c r="E156" i="119"/>
  <c r="K145" i="88"/>
  <c r="E144" i="119"/>
  <c r="D267" i="88"/>
  <c r="E268" i="119" s="1"/>
  <c r="E144" i="117"/>
  <c r="D268" i="119"/>
  <c r="D139" i="117"/>
  <c r="D139" i="120"/>
  <c r="D135" i="117"/>
  <c r="D135" i="120"/>
  <c r="D119" i="117"/>
  <c r="D101" i="119"/>
  <c r="AA144" i="127"/>
  <c r="L268" i="110"/>
  <c r="AA268" i="127" s="1"/>
  <c r="S144" i="126"/>
  <c r="K268" i="102"/>
  <c r="S268" i="126" s="1"/>
  <c r="C95" i="21"/>
  <c r="C269" i="21"/>
  <c r="AB268" i="126"/>
  <c r="X268" i="126"/>
  <c r="K268" i="106"/>
  <c r="W268" i="126" s="1"/>
  <c r="W144" i="126"/>
  <c r="V144" i="126"/>
  <c r="K268" i="105"/>
  <c r="K144" i="126"/>
  <c r="K267" i="94"/>
  <c r="K267" i="92"/>
  <c r="I144" i="126"/>
  <c r="K267" i="90"/>
  <c r="G268" i="126" s="1"/>
  <c r="G144" i="126"/>
  <c r="F273" i="118"/>
  <c r="C269" i="89"/>
  <c r="O269" i="89" s="1"/>
  <c r="C95" i="89"/>
  <c r="O151" i="88"/>
  <c r="E152" i="117"/>
  <c r="C138" i="120"/>
  <c r="C138" i="117"/>
  <c r="C128" i="117"/>
  <c r="O127" i="21"/>
  <c r="C118" i="117"/>
  <c r="O117" i="21"/>
  <c r="E111" i="21"/>
  <c r="AC156" i="125"/>
  <c r="J273" i="112"/>
  <c r="AC273" i="125" s="1"/>
  <c r="Y268" i="125"/>
  <c r="I268" i="125"/>
  <c r="G268" i="125"/>
  <c r="G140" i="117"/>
  <c r="G140" i="120"/>
  <c r="E144" i="125"/>
  <c r="J267" i="88"/>
  <c r="J95" i="88"/>
  <c r="E140" i="117"/>
  <c r="E140" i="120"/>
  <c r="E136" i="120"/>
  <c r="E136" i="117"/>
  <c r="E130" i="119"/>
  <c r="E104" i="119"/>
  <c r="E104" i="117"/>
  <c r="J272" i="87"/>
  <c r="D273" i="125" s="1"/>
  <c r="D156" i="125"/>
  <c r="E141" i="87"/>
  <c r="D143" i="117"/>
  <c r="D143" i="120"/>
  <c r="D141" i="120" s="1"/>
  <c r="D138" i="120"/>
  <c r="D138" i="117"/>
  <c r="E133" i="87"/>
  <c r="E132" i="87" s="1"/>
  <c r="E266" i="87" s="1"/>
  <c r="O266" i="87" s="1"/>
  <c r="L133" i="21"/>
  <c r="L132" i="21" s="1"/>
  <c r="L266" i="21" s="1"/>
  <c r="C267" i="127" s="1"/>
  <c r="C135" i="120"/>
  <c r="C135" i="117"/>
  <c r="AD146" i="127"/>
  <c r="L145" i="113"/>
  <c r="L269" i="113" s="1"/>
  <c r="AD269" i="127" s="1"/>
  <c r="E273" i="111"/>
  <c r="AB273" i="120" s="1"/>
  <c r="AB156" i="120"/>
  <c r="AA156" i="120"/>
  <c r="E273" i="110"/>
  <c r="X146" i="127"/>
  <c r="L145" i="107"/>
  <c r="L269" i="107" s="1"/>
  <c r="X269" i="127" s="1"/>
  <c r="V156" i="120"/>
  <c r="E273" i="105"/>
  <c r="V273" i="120" s="1"/>
  <c r="O156" i="120"/>
  <c r="E273" i="98"/>
  <c r="O273" i="120" s="1"/>
  <c r="M156" i="120"/>
  <c r="AJ156" i="120" s="1"/>
  <c r="E273" i="96"/>
  <c r="M273" i="120" s="1"/>
  <c r="AJ273" i="120" s="1"/>
  <c r="K156" i="120"/>
  <c r="E272" i="94"/>
  <c r="K273" i="120" s="1"/>
  <c r="L141" i="94"/>
  <c r="L132" i="94" s="1"/>
  <c r="L266" i="94" s="1"/>
  <c r="K267" i="127" s="1"/>
  <c r="I156" i="120"/>
  <c r="E272" i="92"/>
  <c r="I273" i="120" s="1"/>
  <c r="F156" i="120"/>
  <c r="E272" i="89"/>
  <c r="F273" i="120" s="1"/>
  <c r="F269" i="119"/>
  <c r="F113" i="117"/>
  <c r="O112" i="89"/>
  <c r="E267" i="88"/>
  <c r="E268" i="120" s="1"/>
  <c r="E144" i="120"/>
  <c r="E107" i="117"/>
  <c r="E107" i="119"/>
  <c r="D97" i="88"/>
  <c r="D96" i="88" s="1"/>
  <c r="D263" i="88" s="1"/>
  <c r="O263" i="88" s="1"/>
  <c r="D107" i="117"/>
  <c r="D107" i="119"/>
  <c r="J95" i="21"/>
  <c r="C142" i="117"/>
  <c r="O141" i="21"/>
  <c r="C136" i="120"/>
  <c r="C136" i="117"/>
  <c r="G156" i="119"/>
  <c r="D272" i="90"/>
  <c r="G273" i="119" s="1"/>
  <c r="L272" i="89"/>
  <c r="F273" i="127" s="1"/>
  <c r="E139" i="120"/>
  <c r="E139" i="117"/>
  <c r="E110" i="119"/>
  <c r="E110" i="117"/>
  <c r="O141" i="88"/>
  <c r="O127" i="87"/>
  <c r="D96" i="89"/>
  <c r="O117" i="87"/>
  <c r="I268" i="126"/>
  <c r="F270" i="118"/>
  <c r="J262" i="87"/>
  <c r="J306" i="87" s="1"/>
  <c r="L264" i="21"/>
  <c r="C265" i="127" s="1"/>
  <c r="L95" i="21"/>
  <c r="L264" i="87"/>
  <c r="D265" i="127" s="1"/>
  <c r="D270" i="117"/>
  <c r="D270" i="118"/>
  <c r="F271" i="117"/>
  <c r="F271" i="118"/>
  <c r="K268" i="126"/>
  <c r="C270" i="118"/>
  <c r="D146" i="117"/>
  <c r="D145" i="117" s="1"/>
  <c r="O145" i="87"/>
  <c r="O97" i="89"/>
  <c r="F98" i="117"/>
  <c r="K268" i="89"/>
  <c r="K95" i="89"/>
  <c r="O102" i="87"/>
  <c r="D111" i="87"/>
  <c r="D264" i="87" s="1"/>
  <c r="D265" i="119" s="1"/>
  <c r="E132" i="89"/>
  <c r="E266" i="89" s="1"/>
  <c r="O266" i="89" s="1"/>
  <c r="F267" i="117" s="1"/>
  <c r="E103" i="117"/>
  <c r="O102" i="88"/>
  <c r="E128" i="117"/>
  <c r="E264" i="21"/>
  <c r="D263" i="89"/>
  <c r="O111" i="21"/>
  <c r="L264" i="90"/>
  <c r="G265" i="127" s="1"/>
  <c r="F142" i="117"/>
  <c r="O141" i="89"/>
  <c r="D271" i="117"/>
  <c r="D271" i="118"/>
  <c r="O97" i="88"/>
  <c r="F266" i="119"/>
  <c r="F134" i="117"/>
  <c r="O141" i="87"/>
  <c r="O111" i="88"/>
  <c r="E270" i="118"/>
  <c r="F269" i="126"/>
  <c r="C103" i="119"/>
  <c r="C100" i="119"/>
  <c r="C100" i="117"/>
  <c r="C108" i="119"/>
  <c r="C108" i="117"/>
  <c r="C99" i="119"/>
  <c r="C101" i="119"/>
  <c r="C101" i="117"/>
  <c r="C104" i="119"/>
  <c r="C104" i="117"/>
  <c r="C109" i="119"/>
  <c r="C109" i="117"/>
  <c r="C105" i="119"/>
  <c r="C105" i="117"/>
  <c r="C107" i="119"/>
  <c r="C107" i="117"/>
  <c r="C98" i="119"/>
  <c r="C98" i="117"/>
  <c r="D97" i="21"/>
  <c r="C110" i="119"/>
  <c r="C110" i="117"/>
  <c r="D102" i="21"/>
  <c r="C106" i="119"/>
  <c r="C106" i="117"/>
  <c r="AE93" i="123"/>
  <c r="AE93" i="122"/>
  <c r="AE93" i="121"/>
  <c r="AE93" i="120"/>
  <c r="AE91" i="123"/>
  <c r="AE88" i="123"/>
  <c r="AE88" i="122"/>
  <c r="AE87" i="123"/>
  <c r="AE86" i="123"/>
  <c r="AE86" i="122"/>
  <c r="AE85" i="123"/>
  <c r="AE85" i="122"/>
  <c r="AE84" i="123"/>
  <c r="AE84" i="122"/>
  <c r="AE81" i="123"/>
  <c r="AE81" i="122"/>
  <c r="AE80" i="123"/>
  <c r="AE80" i="122"/>
  <c r="AE79" i="123"/>
  <c r="AE79" i="122"/>
  <c r="AE78" i="123"/>
  <c r="AE78" i="122"/>
  <c r="AE75" i="128"/>
  <c r="AE75" i="127"/>
  <c r="AE75" i="126"/>
  <c r="AE75" i="125"/>
  <c r="AE75" i="120"/>
  <c r="AE75" i="119"/>
  <c r="AE74" i="128"/>
  <c r="AE74" i="127"/>
  <c r="AE74" i="126"/>
  <c r="AE74" i="125"/>
  <c r="AE74" i="120"/>
  <c r="AE74" i="119"/>
  <c r="AE71" i="128"/>
  <c r="AE71" i="127"/>
  <c r="AE71" i="126"/>
  <c r="AE71" i="125"/>
  <c r="AE71" i="123"/>
  <c r="AE71" i="122"/>
  <c r="AE71" i="121"/>
  <c r="AE71" i="119"/>
  <c r="AE70" i="128"/>
  <c r="AE69" i="128"/>
  <c r="AE68" i="128"/>
  <c r="AE68" i="127"/>
  <c r="AE68" i="126"/>
  <c r="AE68" i="125"/>
  <c r="AE68" i="123"/>
  <c r="AE68" i="122"/>
  <c r="AE67" i="128"/>
  <c r="AE67" i="127"/>
  <c r="AE67" i="126"/>
  <c r="AE67" i="125"/>
  <c r="AE66" i="128"/>
  <c r="AE66" i="127"/>
  <c r="AE66" i="126"/>
  <c r="AE66" i="125"/>
  <c r="AE63" i="128"/>
  <c r="AE63" i="127"/>
  <c r="AE63" i="126"/>
  <c r="AE63" i="125"/>
  <c r="AE63" i="120"/>
  <c r="AE63" i="119"/>
  <c r="AE61" i="128"/>
  <c r="AE61" i="127"/>
  <c r="AE61" i="126"/>
  <c r="AE61" i="125"/>
  <c r="AE58" i="128"/>
  <c r="AE58" i="127"/>
  <c r="AE58" i="126"/>
  <c r="AE58" i="125"/>
  <c r="AE58" i="119"/>
  <c r="AE57" i="128"/>
  <c r="AE57" i="127"/>
  <c r="AE57" i="120"/>
  <c r="AE56" i="127"/>
  <c r="AE56" i="126"/>
  <c r="AE56" i="125"/>
  <c r="AE56" i="120"/>
  <c r="AE55" i="125"/>
  <c r="AE52" i="128"/>
  <c r="AE52" i="127"/>
  <c r="AE52" i="126"/>
  <c r="AE52" i="125"/>
  <c r="AE51" i="128"/>
  <c r="AD93" i="123"/>
  <c r="AD93" i="122"/>
  <c r="AD93" i="121"/>
  <c r="AD93" i="120"/>
  <c r="AD91" i="123"/>
  <c r="AD88" i="123"/>
  <c r="AD88" i="122"/>
  <c r="AD87" i="123"/>
  <c r="AD86" i="123"/>
  <c r="AD86" i="122"/>
  <c r="AD85" i="123"/>
  <c r="AD85" i="122"/>
  <c r="AD84" i="123"/>
  <c r="AD84" i="122"/>
  <c r="AD81" i="123"/>
  <c r="AD81" i="122"/>
  <c r="AD80" i="123"/>
  <c r="AD80" i="122"/>
  <c r="AD79" i="123"/>
  <c r="AD79" i="122"/>
  <c r="AD78" i="123"/>
  <c r="AD78" i="122"/>
  <c r="AD75" i="128"/>
  <c r="AD75" i="127"/>
  <c r="AD75" i="126"/>
  <c r="AD75" i="125"/>
  <c r="AD75" i="120"/>
  <c r="AD75" i="119"/>
  <c r="AD74" i="128"/>
  <c r="AD74" i="127"/>
  <c r="AD74" i="126"/>
  <c r="AD74" i="125"/>
  <c r="AD74" i="120"/>
  <c r="AD74" i="119"/>
  <c r="AD71" i="128"/>
  <c r="AD71" i="127"/>
  <c r="AD71" i="126"/>
  <c r="AD71" i="125"/>
  <c r="AD71" i="123"/>
  <c r="AD71" i="122"/>
  <c r="AD71" i="121"/>
  <c r="AD71" i="119"/>
  <c r="AD70" i="128"/>
  <c r="AD69" i="128"/>
  <c r="AD68" i="128"/>
  <c r="AD68" i="127"/>
  <c r="AD68" i="126"/>
  <c r="AD68" i="125"/>
  <c r="AD68" i="123"/>
  <c r="AD68" i="122"/>
  <c r="AD67" i="128"/>
  <c r="AD67" i="127"/>
  <c r="AD67" i="126"/>
  <c r="AD67" i="125"/>
  <c r="AD66" i="128"/>
  <c r="AD66" i="127"/>
  <c r="AD66" i="126"/>
  <c r="AD66" i="125"/>
  <c r="AD63" i="128"/>
  <c r="AD63" i="127"/>
  <c r="AD63" i="126"/>
  <c r="AD63" i="125"/>
  <c r="AD63" i="120"/>
  <c r="AD63" i="119"/>
  <c r="AD61" i="128"/>
  <c r="AD61" i="127"/>
  <c r="AD61" i="126"/>
  <c r="AD61" i="125"/>
  <c r="AD58" i="128"/>
  <c r="AD58" i="127"/>
  <c r="AD58" i="126"/>
  <c r="AD58" i="125"/>
  <c r="AD58" i="119"/>
  <c r="AD57" i="128"/>
  <c r="AD57" i="127"/>
  <c r="AD57" i="120"/>
  <c r="AD56" i="127"/>
  <c r="AD56" i="126"/>
  <c r="AD56" i="125"/>
  <c r="AD56" i="120"/>
  <c r="AD55" i="125"/>
  <c r="AD52" i="128"/>
  <c r="AD52" i="127"/>
  <c r="AD52" i="126"/>
  <c r="AD52" i="125"/>
  <c r="AD51" i="128"/>
  <c r="AC93" i="123"/>
  <c r="AC93" i="122"/>
  <c r="AC93" i="121"/>
  <c r="AC93" i="120"/>
  <c r="AC91" i="123"/>
  <c r="AC88" i="123"/>
  <c r="AC88" i="122"/>
  <c r="AC87" i="123"/>
  <c r="AC86" i="123"/>
  <c r="AC86" i="122"/>
  <c r="AC85" i="123"/>
  <c r="AC85" i="122"/>
  <c r="AC84" i="123"/>
  <c r="AC84" i="122"/>
  <c r="AC81" i="123"/>
  <c r="AC81" i="122"/>
  <c r="AC80" i="123"/>
  <c r="AC80" i="122"/>
  <c r="AC79" i="123"/>
  <c r="AC79" i="122"/>
  <c r="AC78" i="123"/>
  <c r="AC78" i="122"/>
  <c r="AC75" i="128"/>
  <c r="AC75" i="127"/>
  <c r="AC75" i="126"/>
  <c r="AC75" i="125"/>
  <c r="AC75" i="120"/>
  <c r="AC75" i="119"/>
  <c r="AC74" i="128"/>
  <c r="AC74" i="127"/>
  <c r="AC74" i="126"/>
  <c r="AC74" i="125"/>
  <c r="AC74" i="120"/>
  <c r="AC74" i="119"/>
  <c r="AC71" i="128"/>
  <c r="AC71" i="127"/>
  <c r="AC71" i="126"/>
  <c r="AC71" i="125"/>
  <c r="AC71" i="123"/>
  <c r="AC71" i="122"/>
  <c r="AC71" i="121"/>
  <c r="AC71" i="119"/>
  <c r="AC70" i="128"/>
  <c r="AC69" i="128"/>
  <c r="AC68" i="128"/>
  <c r="AC68" i="127"/>
  <c r="AC68" i="126"/>
  <c r="AC68" i="125"/>
  <c r="AC68" i="123"/>
  <c r="AC68" i="122"/>
  <c r="AC67" i="128"/>
  <c r="AC67" i="127"/>
  <c r="AC67" i="126"/>
  <c r="AC67" i="125"/>
  <c r="AC66" i="128"/>
  <c r="AC66" i="127"/>
  <c r="AC66" i="126"/>
  <c r="AC66" i="125"/>
  <c r="AC63" i="128"/>
  <c r="AC63" i="127"/>
  <c r="AC63" i="126"/>
  <c r="AC63" i="125"/>
  <c r="AC63" i="120"/>
  <c r="AC63" i="119"/>
  <c r="AC61" i="128"/>
  <c r="AC61" i="127"/>
  <c r="AC61" i="126"/>
  <c r="AC61" i="125"/>
  <c r="AC58" i="128"/>
  <c r="AC58" i="127"/>
  <c r="AC58" i="126"/>
  <c r="AC58" i="125"/>
  <c r="AC58" i="119"/>
  <c r="AC57" i="128"/>
  <c r="AC57" i="127"/>
  <c r="AC57" i="120"/>
  <c r="AC56" i="127"/>
  <c r="AC56" i="126"/>
  <c r="AC56" i="125"/>
  <c r="AC56" i="120"/>
  <c r="AC55" i="125"/>
  <c r="AC52" i="128"/>
  <c r="AC52" i="127"/>
  <c r="AC52" i="126"/>
  <c r="AC52" i="125"/>
  <c r="AC51" i="128"/>
  <c r="AB93" i="123"/>
  <c r="AB93" i="122"/>
  <c r="AB93" i="121"/>
  <c r="AB93" i="120"/>
  <c r="AB91" i="123"/>
  <c r="AB88" i="123"/>
  <c r="AB88" i="122"/>
  <c r="AB87" i="123"/>
  <c r="AB86" i="123"/>
  <c r="AB86" i="122"/>
  <c r="AB85" i="123"/>
  <c r="AB85" i="122"/>
  <c r="AB84" i="123"/>
  <c r="AB84" i="122"/>
  <c r="AB81" i="123"/>
  <c r="AB81" i="122"/>
  <c r="AB80" i="123"/>
  <c r="AB80" i="122"/>
  <c r="AB79" i="123"/>
  <c r="AB79" i="122"/>
  <c r="AB78" i="123"/>
  <c r="AB78" i="122"/>
  <c r="AB75" i="128"/>
  <c r="AB75" i="127"/>
  <c r="AB75" i="126"/>
  <c r="AB75" i="125"/>
  <c r="AB75" i="120"/>
  <c r="AB75" i="119"/>
  <c r="AB74" i="128"/>
  <c r="AB74" i="127"/>
  <c r="AB74" i="126"/>
  <c r="AB74" i="125"/>
  <c r="AB74" i="120"/>
  <c r="AB74" i="119"/>
  <c r="AB71" i="128"/>
  <c r="AB71" i="127"/>
  <c r="AB71" i="126"/>
  <c r="AB71" i="125"/>
  <c r="AB71" i="123"/>
  <c r="AB71" i="122"/>
  <c r="AB71" i="121"/>
  <c r="AB71" i="119"/>
  <c r="AB70" i="128"/>
  <c r="AB69" i="128"/>
  <c r="AB68" i="128"/>
  <c r="AB68" i="127"/>
  <c r="AB68" i="126"/>
  <c r="AB68" i="125"/>
  <c r="AB68" i="123"/>
  <c r="AB68" i="122"/>
  <c r="AB67" i="128"/>
  <c r="AB67" i="127"/>
  <c r="AB67" i="126"/>
  <c r="AB67" i="125"/>
  <c r="AB66" i="128"/>
  <c r="AB66" i="127"/>
  <c r="AB66" i="126"/>
  <c r="AB66" i="125"/>
  <c r="AB63" i="128"/>
  <c r="AB63" i="127"/>
  <c r="AB63" i="126"/>
  <c r="AB63" i="125"/>
  <c r="AB63" i="120"/>
  <c r="AB63" i="119"/>
  <c r="AB61" i="128"/>
  <c r="AB61" i="127"/>
  <c r="AB61" i="126"/>
  <c r="AB61" i="125"/>
  <c r="AB58" i="128"/>
  <c r="AB58" i="127"/>
  <c r="AB58" i="126"/>
  <c r="AB58" i="125"/>
  <c r="AB58" i="119"/>
  <c r="AB57" i="128"/>
  <c r="AB57" i="127"/>
  <c r="AB57" i="120"/>
  <c r="AB56" i="127"/>
  <c r="AB56" i="126"/>
  <c r="AB56" i="125"/>
  <c r="AB56" i="120"/>
  <c r="AB55" i="125"/>
  <c r="AB52" i="128"/>
  <c r="AB52" i="127"/>
  <c r="AB52" i="126"/>
  <c r="AB52" i="125"/>
  <c r="AB51" i="128"/>
  <c r="AA93" i="123"/>
  <c r="AA93" i="122"/>
  <c r="AA93" i="121"/>
  <c r="AA93" i="120"/>
  <c r="AA91" i="123"/>
  <c r="AA88" i="123"/>
  <c r="AA88" i="122"/>
  <c r="AA87" i="123"/>
  <c r="AA86" i="123"/>
  <c r="AA86" i="122"/>
  <c r="AA85" i="123"/>
  <c r="AA85" i="122"/>
  <c r="AA84" i="123"/>
  <c r="AA84" i="122"/>
  <c r="AA81" i="123"/>
  <c r="AA81" i="122"/>
  <c r="AA80" i="123"/>
  <c r="AA80" i="122"/>
  <c r="AA79" i="123"/>
  <c r="AA79" i="122"/>
  <c r="AA78" i="123"/>
  <c r="AA78" i="122"/>
  <c r="AA75" i="128"/>
  <c r="AA75" i="127"/>
  <c r="AA75" i="126"/>
  <c r="AA75" i="125"/>
  <c r="AA75" i="120"/>
  <c r="AA75" i="119"/>
  <c r="AA74" i="128"/>
  <c r="AA74" i="127"/>
  <c r="AA74" i="126"/>
  <c r="AA74" i="125"/>
  <c r="AA74" i="120"/>
  <c r="AA74" i="119"/>
  <c r="AA71" i="128"/>
  <c r="AA71" i="127"/>
  <c r="AA71" i="126"/>
  <c r="AA71" i="125"/>
  <c r="AA71" i="123"/>
  <c r="AA71" i="122"/>
  <c r="AA71" i="121"/>
  <c r="AA71" i="119"/>
  <c r="AA70" i="128"/>
  <c r="AA69" i="128"/>
  <c r="AA68" i="128"/>
  <c r="AA68" i="127"/>
  <c r="AA68" i="126"/>
  <c r="AA68" i="125"/>
  <c r="AA68" i="123"/>
  <c r="AA68" i="122"/>
  <c r="AA67" i="128"/>
  <c r="AA67" i="127"/>
  <c r="AA67" i="126"/>
  <c r="AA67" i="125"/>
  <c r="AA66" i="128"/>
  <c r="AA66" i="127"/>
  <c r="AA66" i="126"/>
  <c r="AA66" i="125"/>
  <c r="AA63" i="128"/>
  <c r="AA63" i="127"/>
  <c r="AA63" i="126"/>
  <c r="AA63" i="125"/>
  <c r="AA63" i="120"/>
  <c r="AA63" i="119"/>
  <c r="AA61" i="128"/>
  <c r="AA61" i="127"/>
  <c r="AA61" i="126"/>
  <c r="AA61" i="125"/>
  <c r="AA58" i="128"/>
  <c r="AA58" i="127"/>
  <c r="AA58" i="126"/>
  <c r="AA58" i="125"/>
  <c r="AA58" i="119"/>
  <c r="AA57" i="128"/>
  <c r="AA57" i="127"/>
  <c r="AA57" i="120"/>
  <c r="AA56" i="127"/>
  <c r="AA56" i="126"/>
  <c r="AA56" i="125"/>
  <c r="AA56" i="120"/>
  <c r="AA55" i="125"/>
  <c r="AA52" i="128"/>
  <c r="AA52" i="127"/>
  <c r="AA52" i="126"/>
  <c r="AA52" i="125"/>
  <c r="AA51" i="128"/>
  <c r="Z93" i="123"/>
  <c r="Z93" i="122"/>
  <c r="Z93" i="121"/>
  <c r="Z93" i="120"/>
  <c r="Z91" i="123"/>
  <c r="Z88" i="123"/>
  <c r="Z88" i="122"/>
  <c r="Z87" i="123"/>
  <c r="Z86" i="123"/>
  <c r="Z86" i="122"/>
  <c r="Z85" i="123"/>
  <c r="Z85" i="122"/>
  <c r="Z84" i="123"/>
  <c r="Z84" i="122"/>
  <c r="Z81" i="123"/>
  <c r="Z81" i="122"/>
  <c r="Z80" i="123"/>
  <c r="Z80" i="122"/>
  <c r="Z79" i="123"/>
  <c r="Z79" i="122"/>
  <c r="Z78" i="123"/>
  <c r="Z78" i="122"/>
  <c r="Z75" i="128"/>
  <c r="Z75" i="127"/>
  <c r="Z75" i="126"/>
  <c r="Z75" i="125"/>
  <c r="Z75" i="120"/>
  <c r="Z75" i="119"/>
  <c r="Z74" i="128"/>
  <c r="Z74" i="127"/>
  <c r="Z74" i="126"/>
  <c r="Z74" i="125"/>
  <c r="Z74" i="120"/>
  <c r="Z74" i="119"/>
  <c r="Z71" i="128"/>
  <c r="Z71" i="127"/>
  <c r="Z71" i="126"/>
  <c r="Z71" i="125"/>
  <c r="Z71" i="123"/>
  <c r="Z71" i="122"/>
  <c r="Z71" i="121"/>
  <c r="Z71" i="119"/>
  <c r="Z70" i="128"/>
  <c r="Z69" i="128"/>
  <c r="Z68" i="128"/>
  <c r="Z68" i="127"/>
  <c r="Z68" i="126"/>
  <c r="Z68" i="125"/>
  <c r="Z68" i="123"/>
  <c r="Z68" i="122"/>
  <c r="Z67" i="128"/>
  <c r="Z67" i="127"/>
  <c r="Z67" i="126"/>
  <c r="Z67" i="125"/>
  <c r="Z66" i="128"/>
  <c r="Z66" i="127"/>
  <c r="Z66" i="126"/>
  <c r="Z66" i="125"/>
  <c r="Z63" i="128"/>
  <c r="Z63" i="127"/>
  <c r="Z63" i="126"/>
  <c r="Z63" i="125"/>
  <c r="Z63" i="120"/>
  <c r="Z63" i="119"/>
  <c r="Z61" i="128"/>
  <c r="Z61" i="127"/>
  <c r="Z61" i="126"/>
  <c r="Z61" i="125"/>
  <c r="Z58" i="128"/>
  <c r="Z58" i="127"/>
  <c r="Z58" i="126"/>
  <c r="Z58" i="125"/>
  <c r="Z58" i="119"/>
  <c r="Z57" i="128"/>
  <c r="Z57" i="127"/>
  <c r="Z57" i="120"/>
  <c r="Z56" i="127"/>
  <c r="Z56" i="126"/>
  <c r="Z56" i="125"/>
  <c r="Z56" i="120"/>
  <c r="Z55" i="125"/>
  <c r="Z52" i="128"/>
  <c r="Z52" i="127"/>
  <c r="Z52" i="126"/>
  <c r="Z52" i="125"/>
  <c r="Z51" i="128"/>
  <c r="Y93" i="123"/>
  <c r="Y93" i="122"/>
  <c r="Y93" i="121"/>
  <c r="Y93" i="120"/>
  <c r="Y91" i="123"/>
  <c r="Y88" i="123"/>
  <c r="Y88" i="122"/>
  <c r="Y87" i="123"/>
  <c r="Y86" i="123"/>
  <c r="Y86" i="122"/>
  <c r="Y85" i="123"/>
  <c r="Y85" i="122"/>
  <c r="Y84" i="123"/>
  <c r="Y84" i="122"/>
  <c r="Y81" i="123"/>
  <c r="Y81" i="122"/>
  <c r="Y80" i="123"/>
  <c r="Y80" i="122"/>
  <c r="Y79" i="123"/>
  <c r="Y79" i="122"/>
  <c r="Y78" i="123"/>
  <c r="Y78" i="122"/>
  <c r="Y75" i="128"/>
  <c r="Y75" i="127"/>
  <c r="Y75" i="126"/>
  <c r="Y75" i="125"/>
  <c r="Y75" i="120"/>
  <c r="Y75" i="119"/>
  <c r="Y74" i="128"/>
  <c r="Y74" i="127"/>
  <c r="Y74" i="126"/>
  <c r="Y74" i="125"/>
  <c r="Y74" i="120"/>
  <c r="Y74" i="119"/>
  <c r="Y71" i="128"/>
  <c r="Y71" i="127"/>
  <c r="Y71" i="126"/>
  <c r="Y71" i="125"/>
  <c r="Y71" i="123"/>
  <c r="Y71" i="122"/>
  <c r="Y71" i="121"/>
  <c r="Y71" i="119"/>
  <c r="Y70" i="128"/>
  <c r="Y69" i="128"/>
  <c r="Y68" i="128"/>
  <c r="Y68" i="127"/>
  <c r="Y68" i="126"/>
  <c r="Y68" i="125"/>
  <c r="Y68" i="123"/>
  <c r="Y68" i="122"/>
  <c r="Y67" i="128"/>
  <c r="Y67" i="127"/>
  <c r="Y67" i="126"/>
  <c r="Y67" i="125"/>
  <c r="Y66" i="128"/>
  <c r="Y66" i="127"/>
  <c r="Y66" i="126"/>
  <c r="Y66" i="125"/>
  <c r="Y63" i="128"/>
  <c r="Y63" i="127"/>
  <c r="Y63" i="126"/>
  <c r="Y63" i="125"/>
  <c r="Y63" i="120"/>
  <c r="Y63" i="119"/>
  <c r="Y61" i="128"/>
  <c r="Y61" i="127"/>
  <c r="Y61" i="126"/>
  <c r="Y61" i="125"/>
  <c r="Y58" i="128"/>
  <c r="Y58" i="127"/>
  <c r="Y58" i="126"/>
  <c r="Y58" i="125"/>
  <c r="Y58" i="119"/>
  <c r="Y57" i="128"/>
  <c r="Y57" i="127"/>
  <c r="Y57" i="120"/>
  <c r="Y56" i="127"/>
  <c r="Y56" i="126"/>
  <c r="Y56" i="125"/>
  <c r="Y56" i="120"/>
  <c r="Y55" i="125"/>
  <c r="Y52" i="128"/>
  <c r="Y52" i="127"/>
  <c r="Y52" i="126"/>
  <c r="Y52" i="125"/>
  <c r="Y51" i="128"/>
  <c r="X93" i="123"/>
  <c r="X93" i="122"/>
  <c r="X93" i="121"/>
  <c r="X93" i="120"/>
  <c r="X91" i="123"/>
  <c r="X88" i="123"/>
  <c r="X88" i="122"/>
  <c r="X87" i="123"/>
  <c r="X86" i="123"/>
  <c r="X86" i="122"/>
  <c r="X85" i="123"/>
  <c r="X85" i="122"/>
  <c r="X84" i="123"/>
  <c r="X84" i="122"/>
  <c r="X81" i="123"/>
  <c r="X81" i="122"/>
  <c r="X80" i="123"/>
  <c r="X80" i="122"/>
  <c r="X79" i="123"/>
  <c r="X79" i="122"/>
  <c r="X78" i="123"/>
  <c r="X78" i="122"/>
  <c r="X75" i="128"/>
  <c r="X75" i="127"/>
  <c r="X75" i="126"/>
  <c r="X75" i="125"/>
  <c r="X75" i="120"/>
  <c r="X75" i="119"/>
  <c r="X74" i="128"/>
  <c r="X74" i="127"/>
  <c r="X74" i="126"/>
  <c r="X74" i="125"/>
  <c r="X74" i="120"/>
  <c r="X74" i="119"/>
  <c r="X71" i="128"/>
  <c r="X71" i="127"/>
  <c r="X71" i="126"/>
  <c r="X71" i="125"/>
  <c r="X71" i="123"/>
  <c r="X71" i="122"/>
  <c r="X71" i="121"/>
  <c r="X71" i="119"/>
  <c r="X70" i="128"/>
  <c r="X69" i="128"/>
  <c r="X68" i="128"/>
  <c r="X68" i="127"/>
  <c r="X68" i="126"/>
  <c r="X68" i="125"/>
  <c r="X68" i="123"/>
  <c r="X68" i="122"/>
  <c r="X67" i="128"/>
  <c r="X67" i="127"/>
  <c r="X67" i="126"/>
  <c r="X67" i="125"/>
  <c r="X66" i="128"/>
  <c r="X66" i="127"/>
  <c r="X66" i="126"/>
  <c r="X66" i="125"/>
  <c r="X63" i="128"/>
  <c r="X63" i="127"/>
  <c r="X63" i="126"/>
  <c r="X63" i="125"/>
  <c r="X63" i="120"/>
  <c r="X63" i="119"/>
  <c r="X61" i="128"/>
  <c r="X61" i="127"/>
  <c r="X61" i="126"/>
  <c r="X61" i="125"/>
  <c r="X58" i="128"/>
  <c r="X58" i="127"/>
  <c r="X58" i="126"/>
  <c r="X58" i="125"/>
  <c r="X58" i="119"/>
  <c r="X57" i="128"/>
  <c r="X57" i="127"/>
  <c r="X57" i="120"/>
  <c r="X56" i="127"/>
  <c r="X56" i="126"/>
  <c r="X56" i="125"/>
  <c r="X56" i="120"/>
  <c r="X55" i="125"/>
  <c r="X52" i="128"/>
  <c r="X52" i="127"/>
  <c r="X52" i="126"/>
  <c r="X52" i="125"/>
  <c r="X51" i="128"/>
  <c r="W93" i="123"/>
  <c r="W93" i="122"/>
  <c r="W93" i="121"/>
  <c r="W93" i="120"/>
  <c r="W91" i="123"/>
  <c r="W88" i="123"/>
  <c r="W88" i="122"/>
  <c r="W87" i="123"/>
  <c r="W86" i="123"/>
  <c r="W86" i="122"/>
  <c r="W85" i="123"/>
  <c r="W85" i="122"/>
  <c r="W84" i="123"/>
  <c r="W84" i="122"/>
  <c r="W81" i="123"/>
  <c r="W81" i="122"/>
  <c r="W80" i="123"/>
  <c r="W80" i="122"/>
  <c r="W79" i="123"/>
  <c r="W79" i="122"/>
  <c r="W78" i="123"/>
  <c r="W78" i="122"/>
  <c r="W75" i="128"/>
  <c r="W75" i="127"/>
  <c r="W75" i="126"/>
  <c r="W75" i="125"/>
  <c r="W75" i="120"/>
  <c r="W75" i="119"/>
  <c r="W74" i="128"/>
  <c r="W74" i="127"/>
  <c r="W74" i="126"/>
  <c r="W74" i="125"/>
  <c r="W74" i="120"/>
  <c r="W74" i="119"/>
  <c r="W71" i="128"/>
  <c r="W71" i="127"/>
  <c r="W71" i="126"/>
  <c r="W71" i="125"/>
  <c r="W71" i="123"/>
  <c r="W71" i="122"/>
  <c r="W71" i="121"/>
  <c r="W71" i="119"/>
  <c r="W70" i="128"/>
  <c r="W69" i="128"/>
  <c r="W68" i="128"/>
  <c r="W68" i="127"/>
  <c r="W68" i="126"/>
  <c r="W68" i="125"/>
  <c r="W68" i="123"/>
  <c r="W68" i="122"/>
  <c r="W67" i="128"/>
  <c r="W67" i="127"/>
  <c r="W67" i="126"/>
  <c r="W67" i="125"/>
  <c r="W66" i="128"/>
  <c r="W66" i="127"/>
  <c r="W66" i="126"/>
  <c r="W66" i="125"/>
  <c r="W63" i="128"/>
  <c r="W63" i="127"/>
  <c r="W63" i="126"/>
  <c r="W63" i="125"/>
  <c r="W63" i="120"/>
  <c r="W63" i="119"/>
  <c r="W61" i="128"/>
  <c r="W61" i="127"/>
  <c r="W61" i="126"/>
  <c r="W61" i="125"/>
  <c r="W58" i="128"/>
  <c r="W58" i="127"/>
  <c r="W58" i="126"/>
  <c r="W58" i="125"/>
  <c r="W58" i="119"/>
  <c r="W57" i="128"/>
  <c r="W57" i="127"/>
  <c r="W57" i="120"/>
  <c r="W56" i="127"/>
  <c r="W56" i="126"/>
  <c r="W56" i="125"/>
  <c r="W56" i="120"/>
  <c r="W55" i="125"/>
  <c r="W52" i="128"/>
  <c r="W52" i="127"/>
  <c r="W52" i="126"/>
  <c r="W52" i="125"/>
  <c r="W51" i="128"/>
  <c r="V93" i="123"/>
  <c r="V93" i="122"/>
  <c r="V93" i="121"/>
  <c r="V93" i="120"/>
  <c r="V91" i="123"/>
  <c r="V88" i="123"/>
  <c r="V88" i="122"/>
  <c r="V87" i="123"/>
  <c r="V86" i="123"/>
  <c r="V86" i="122"/>
  <c r="V85" i="123"/>
  <c r="V85" i="122"/>
  <c r="V84" i="123"/>
  <c r="V84" i="122"/>
  <c r="V81" i="123"/>
  <c r="V81" i="122"/>
  <c r="V80" i="123"/>
  <c r="V80" i="122"/>
  <c r="V79" i="123"/>
  <c r="V79" i="122"/>
  <c r="V78" i="123"/>
  <c r="V78" i="122"/>
  <c r="V75" i="128"/>
  <c r="V75" i="127"/>
  <c r="V75" i="126"/>
  <c r="V75" i="125"/>
  <c r="V75" i="120"/>
  <c r="V75" i="119"/>
  <c r="V74" i="128"/>
  <c r="V74" i="127"/>
  <c r="V74" i="126"/>
  <c r="V74" i="125"/>
  <c r="V74" i="120"/>
  <c r="V74" i="119"/>
  <c r="V71" i="128"/>
  <c r="V71" i="127"/>
  <c r="V71" i="126"/>
  <c r="V71" i="125"/>
  <c r="V71" i="123"/>
  <c r="V71" i="122"/>
  <c r="V71" i="121"/>
  <c r="V71" i="119"/>
  <c r="V70" i="128"/>
  <c r="V69" i="128"/>
  <c r="V68" i="128"/>
  <c r="V68" i="127"/>
  <c r="V68" i="126"/>
  <c r="V68" i="125"/>
  <c r="V68" i="123"/>
  <c r="V68" i="122"/>
  <c r="V67" i="128"/>
  <c r="V67" i="127"/>
  <c r="V67" i="126"/>
  <c r="V67" i="125"/>
  <c r="V66" i="128"/>
  <c r="V66" i="127"/>
  <c r="V66" i="126"/>
  <c r="V66" i="125"/>
  <c r="V63" i="128"/>
  <c r="V63" i="127"/>
  <c r="V63" i="126"/>
  <c r="V63" i="125"/>
  <c r="V63" i="120"/>
  <c r="V63" i="119"/>
  <c r="V61" i="128"/>
  <c r="V61" i="127"/>
  <c r="V61" i="126"/>
  <c r="V61" i="125"/>
  <c r="V58" i="128"/>
  <c r="V58" i="127"/>
  <c r="V58" i="126"/>
  <c r="V58" i="125"/>
  <c r="V58" i="119"/>
  <c r="V57" i="128"/>
  <c r="V57" i="127"/>
  <c r="V57" i="120"/>
  <c r="V56" i="127"/>
  <c r="V56" i="126"/>
  <c r="V56" i="125"/>
  <c r="V56" i="120"/>
  <c r="V55" i="125"/>
  <c r="V52" i="128"/>
  <c r="V52" i="127"/>
  <c r="V52" i="126"/>
  <c r="V52" i="125"/>
  <c r="V51" i="128"/>
  <c r="U93" i="123"/>
  <c r="U93" i="122"/>
  <c r="U93" i="121"/>
  <c r="U93" i="120"/>
  <c r="U91" i="123"/>
  <c r="U88" i="123"/>
  <c r="U88" i="122"/>
  <c r="U87" i="123"/>
  <c r="U86" i="123"/>
  <c r="U86" i="122"/>
  <c r="U85" i="123"/>
  <c r="U85" i="122"/>
  <c r="U84" i="123"/>
  <c r="U84" i="122"/>
  <c r="U81" i="123"/>
  <c r="U81" i="122"/>
  <c r="U80" i="123"/>
  <c r="U80" i="122"/>
  <c r="U79" i="123"/>
  <c r="U79" i="122"/>
  <c r="U78" i="123"/>
  <c r="U78" i="122"/>
  <c r="U75" i="128"/>
  <c r="U75" i="127"/>
  <c r="U75" i="126"/>
  <c r="U75" i="125"/>
  <c r="U75" i="120"/>
  <c r="U75" i="119"/>
  <c r="U74" i="128"/>
  <c r="U74" i="127"/>
  <c r="U74" i="126"/>
  <c r="U74" i="125"/>
  <c r="U74" i="120"/>
  <c r="U74" i="119"/>
  <c r="U71" i="128"/>
  <c r="U71" i="127"/>
  <c r="U71" i="126"/>
  <c r="U71" i="125"/>
  <c r="U71" i="123"/>
  <c r="U71" i="122"/>
  <c r="U71" i="121"/>
  <c r="U71" i="119"/>
  <c r="U70" i="128"/>
  <c r="U69" i="128"/>
  <c r="U68" i="128"/>
  <c r="U68" i="127"/>
  <c r="U68" i="126"/>
  <c r="U68" i="125"/>
  <c r="U68" i="123"/>
  <c r="U68" i="122"/>
  <c r="U67" i="128"/>
  <c r="U67" i="127"/>
  <c r="U67" i="126"/>
  <c r="U67" i="125"/>
  <c r="U66" i="128"/>
  <c r="U66" i="127"/>
  <c r="U66" i="126"/>
  <c r="U66" i="125"/>
  <c r="U63" i="128"/>
  <c r="U63" i="127"/>
  <c r="U63" i="126"/>
  <c r="U63" i="125"/>
  <c r="U63" i="120"/>
  <c r="U63" i="119"/>
  <c r="U61" i="128"/>
  <c r="U61" i="127"/>
  <c r="U61" i="126"/>
  <c r="U61" i="125"/>
  <c r="U58" i="128"/>
  <c r="U58" i="127"/>
  <c r="U58" i="126"/>
  <c r="U58" i="125"/>
  <c r="U58" i="119"/>
  <c r="U57" i="128"/>
  <c r="U57" i="127"/>
  <c r="U57" i="120"/>
  <c r="U56" i="127"/>
  <c r="U56" i="126"/>
  <c r="U56" i="125"/>
  <c r="U56" i="120"/>
  <c r="U55" i="125"/>
  <c r="U52" i="128"/>
  <c r="U52" i="127"/>
  <c r="U52" i="126"/>
  <c r="U52" i="125"/>
  <c r="U51" i="128"/>
  <c r="T93" i="123"/>
  <c r="T93" i="122"/>
  <c r="T93" i="121"/>
  <c r="T93" i="120"/>
  <c r="T91" i="123"/>
  <c r="T88" i="123"/>
  <c r="T88" i="122"/>
  <c r="T87" i="123"/>
  <c r="T86" i="123"/>
  <c r="T86" i="122"/>
  <c r="T85" i="123"/>
  <c r="T85" i="122"/>
  <c r="T84" i="123"/>
  <c r="T84" i="122"/>
  <c r="T81" i="123"/>
  <c r="T81" i="122"/>
  <c r="T80" i="123"/>
  <c r="T80" i="122"/>
  <c r="T79" i="123"/>
  <c r="T79" i="122"/>
  <c r="T78" i="123"/>
  <c r="T78" i="122"/>
  <c r="T75" i="128"/>
  <c r="T75" i="127"/>
  <c r="T75" i="126"/>
  <c r="T75" i="125"/>
  <c r="T75" i="120"/>
  <c r="T75" i="119"/>
  <c r="T74" i="128"/>
  <c r="T74" i="127"/>
  <c r="T74" i="126"/>
  <c r="T74" i="125"/>
  <c r="T74" i="120"/>
  <c r="T74" i="119"/>
  <c r="T71" i="128"/>
  <c r="T71" i="127"/>
  <c r="T71" i="126"/>
  <c r="T71" i="125"/>
  <c r="T71" i="123"/>
  <c r="T71" i="122"/>
  <c r="T71" i="121"/>
  <c r="T71" i="119"/>
  <c r="T70" i="128"/>
  <c r="T69" i="128"/>
  <c r="T68" i="128"/>
  <c r="T68" i="127"/>
  <c r="T68" i="126"/>
  <c r="T68" i="125"/>
  <c r="T68" i="123"/>
  <c r="T68" i="122"/>
  <c r="T67" i="128"/>
  <c r="T67" i="127"/>
  <c r="T67" i="126"/>
  <c r="T67" i="125"/>
  <c r="T66" i="128"/>
  <c r="T66" i="127"/>
  <c r="T66" i="126"/>
  <c r="T66" i="125"/>
  <c r="T63" i="128"/>
  <c r="T63" i="127"/>
  <c r="T63" i="126"/>
  <c r="T63" i="125"/>
  <c r="T63" i="120"/>
  <c r="T63" i="119"/>
  <c r="T61" i="128"/>
  <c r="T61" i="127"/>
  <c r="T61" i="126"/>
  <c r="T61" i="125"/>
  <c r="T58" i="128"/>
  <c r="T58" i="127"/>
  <c r="T58" i="126"/>
  <c r="T58" i="125"/>
  <c r="T58" i="119"/>
  <c r="T57" i="128"/>
  <c r="T57" i="127"/>
  <c r="T57" i="120"/>
  <c r="T56" i="127"/>
  <c r="T56" i="126"/>
  <c r="T56" i="125"/>
  <c r="T56" i="120"/>
  <c r="T55" i="125"/>
  <c r="T52" i="128"/>
  <c r="T52" i="127"/>
  <c r="T52" i="126"/>
  <c r="T52" i="125"/>
  <c r="T51" i="128"/>
  <c r="S93" i="123"/>
  <c r="S93" i="122"/>
  <c r="S93" i="121"/>
  <c r="S93" i="120"/>
  <c r="S91" i="123"/>
  <c r="S88" i="123"/>
  <c r="S88" i="122"/>
  <c r="S87" i="123"/>
  <c r="S86" i="123"/>
  <c r="S86" i="122"/>
  <c r="S85" i="123"/>
  <c r="S85" i="122"/>
  <c r="S84" i="123"/>
  <c r="S84" i="122"/>
  <c r="S81" i="123"/>
  <c r="S81" i="122"/>
  <c r="S80" i="123"/>
  <c r="S80" i="122"/>
  <c r="S79" i="123"/>
  <c r="S79" i="122"/>
  <c r="S78" i="123"/>
  <c r="S78" i="122"/>
  <c r="S75" i="128"/>
  <c r="S75" i="127"/>
  <c r="S75" i="126"/>
  <c r="S75" i="125"/>
  <c r="S75" i="120"/>
  <c r="S75" i="119"/>
  <c r="S74" i="128"/>
  <c r="S74" i="127"/>
  <c r="S74" i="126"/>
  <c r="S74" i="125"/>
  <c r="S74" i="120"/>
  <c r="S74" i="119"/>
  <c r="S71" i="128"/>
  <c r="S71" i="127"/>
  <c r="S71" i="126"/>
  <c r="S71" i="125"/>
  <c r="S71" i="123"/>
  <c r="S71" i="122"/>
  <c r="S71" i="121"/>
  <c r="S71" i="119"/>
  <c r="S70" i="128"/>
  <c r="S69" i="128"/>
  <c r="S68" i="128"/>
  <c r="S68" i="127"/>
  <c r="S68" i="126"/>
  <c r="S68" i="125"/>
  <c r="S68" i="123"/>
  <c r="S68" i="122"/>
  <c r="S67" i="128"/>
  <c r="S67" i="127"/>
  <c r="S67" i="126"/>
  <c r="S67" i="125"/>
  <c r="S66" i="128"/>
  <c r="S66" i="127"/>
  <c r="S66" i="126"/>
  <c r="S66" i="125"/>
  <c r="S63" i="128"/>
  <c r="S63" i="127"/>
  <c r="S63" i="126"/>
  <c r="S63" i="125"/>
  <c r="S63" i="120"/>
  <c r="S63" i="119"/>
  <c r="S61" i="128"/>
  <c r="S61" i="127"/>
  <c r="S61" i="126"/>
  <c r="S61" i="125"/>
  <c r="S58" i="128"/>
  <c r="S58" i="127"/>
  <c r="S58" i="126"/>
  <c r="S58" i="125"/>
  <c r="S58" i="119"/>
  <c r="S57" i="128"/>
  <c r="S57" i="127"/>
  <c r="S57" i="120"/>
  <c r="S56" i="127"/>
  <c r="S56" i="126"/>
  <c r="S56" i="125"/>
  <c r="S56" i="120"/>
  <c r="S55" i="125"/>
  <c r="S52" i="128"/>
  <c r="S52" i="127"/>
  <c r="S52" i="126"/>
  <c r="S52" i="125"/>
  <c r="S51" i="128"/>
  <c r="Q93" i="123"/>
  <c r="Q93" i="122"/>
  <c r="Q93" i="121"/>
  <c r="Q89" i="121" s="1"/>
  <c r="Q93" i="120"/>
  <c r="Q91" i="123"/>
  <c r="Q88" i="123"/>
  <c r="Q88" i="122"/>
  <c r="Q87" i="123"/>
  <c r="Q86" i="123"/>
  <c r="Q86" i="122"/>
  <c r="Q85" i="123"/>
  <c r="Q85" i="122"/>
  <c r="Q84" i="123"/>
  <c r="Q84" i="122"/>
  <c r="Q81" i="123"/>
  <c r="Q81" i="122"/>
  <c r="Q80" i="123"/>
  <c r="Q80" i="122"/>
  <c r="Q79" i="123"/>
  <c r="Q79" i="122"/>
  <c r="Q78" i="123"/>
  <c r="Q78" i="122"/>
  <c r="Q75" i="128"/>
  <c r="Q75" i="127"/>
  <c r="Q75" i="126"/>
  <c r="Q75" i="125"/>
  <c r="Q75" i="120"/>
  <c r="Q75" i="119"/>
  <c r="Q74" i="128"/>
  <c r="Q74" i="127"/>
  <c r="Q74" i="126"/>
  <c r="Q74" i="125"/>
  <c r="Q74" i="120"/>
  <c r="Q74" i="119"/>
  <c r="Q71" i="128"/>
  <c r="Q71" i="127"/>
  <c r="Q71" i="126"/>
  <c r="Q71" i="125"/>
  <c r="Q71" i="123"/>
  <c r="Q71" i="122"/>
  <c r="Q71" i="121"/>
  <c r="Q71" i="119"/>
  <c r="Q70" i="128"/>
  <c r="Q69" i="128"/>
  <c r="Q68" i="128"/>
  <c r="Q68" i="127"/>
  <c r="Q68" i="126"/>
  <c r="Q68" i="125"/>
  <c r="Q68" i="123"/>
  <c r="Q68" i="122"/>
  <c r="Q67" i="128"/>
  <c r="Q67" i="127"/>
  <c r="Q67" i="126"/>
  <c r="Q67" i="125"/>
  <c r="Q66" i="128"/>
  <c r="Q66" i="127"/>
  <c r="Q66" i="126"/>
  <c r="Q66" i="125"/>
  <c r="Q63" i="128"/>
  <c r="Q63" i="127"/>
  <c r="Q63" i="126"/>
  <c r="Q63" i="125"/>
  <c r="Q63" i="120"/>
  <c r="Q63" i="119"/>
  <c r="Q61" i="128"/>
  <c r="Q61" i="127"/>
  <c r="Q61" i="126"/>
  <c r="Q61" i="125"/>
  <c r="Q58" i="128"/>
  <c r="Q58" i="127"/>
  <c r="Q58" i="126"/>
  <c r="Q58" i="125"/>
  <c r="Q58" i="119"/>
  <c r="Q57" i="128"/>
  <c r="Q57" i="127"/>
  <c r="Q57" i="120"/>
  <c r="Q56" i="127"/>
  <c r="Q56" i="126"/>
  <c r="Q56" i="125"/>
  <c r="Q56" i="120"/>
  <c r="Q55" i="125"/>
  <c r="Q52" i="128"/>
  <c r="Q52" i="127"/>
  <c r="Q52" i="126"/>
  <c r="Q52" i="125"/>
  <c r="Q51" i="128"/>
  <c r="P93" i="123"/>
  <c r="P93" i="122"/>
  <c r="P93" i="121"/>
  <c r="P93" i="120"/>
  <c r="P91" i="123"/>
  <c r="P88" i="123"/>
  <c r="P88" i="122"/>
  <c r="P87" i="123"/>
  <c r="P86" i="123"/>
  <c r="P86" i="122"/>
  <c r="P85" i="123"/>
  <c r="P85" i="122"/>
  <c r="P84" i="123"/>
  <c r="P84" i="122"/>
  <c r="P81" i="123"/>
  <c r="P81" i="122"/>
  <c r="P80" i="123"/>
  <c r="P80" i="122"/>
  <c r="P79" i="123"/>
  <c r="P79" i="122"/>
  <c r="P78" i="123"/>
  <c r="P78" i="122"/>
  <c r="P75" i="128"/>
  <c r="P75" i="127"/>
  <c r="P75" i="126"/>
  <c r="P75" i="125"/>
  <c r="P75" i="120"/>
  <c r="P75" i="119"/>
  <c r="P74" i="128"/>
  <c r="P74" i="127"/>
  <c r="P74" i="126"/>
  <c r="P74" i="125"/>
  <c r="P74" i="120"/>
  <c r="P74" i="119"/>
  <c r="P71" i="128"/>
  <c r="P71" i="127"/>
  <c r="P71" i="126"/>
  <c r="P71" i="125"/>
  <c r="P71" i="123"/>
  <c r="P71" i="122"/>
  <c r="P71" i="121"/>
  <c r="P71" i="119"/>
  <c r="P70" i="128"/>
  <c r="P69" i="128"/>
  <c r="P68" i="128"/>
  <c r="P68" i="127"/>
  <c r="P68" i="126"/>
  <c r="P68" i="125"/>
  <c r="P68" i="123"/>
  <c r="P68" i="122"/>
  <c r="P67" i="128"/>
  <c r="P67" i="127"/>
  <c r="P67" i="126"/>
  <c r="P67" i="125"/>
  <c r="P66" i="128"/>
  <c r="P66" i="127"/>
  <c r="P66" i="126"/>
  <c r="P66" i="125"/>
  <c r="P63" i="128"/>
  <c r="P63" i="127"/>
  <c r="P63" i="126"/>
  <c r="P63" i="125"/>
  <c r="P63" i="120"/>
  <c r="P63" i="119"/>
  <c r="P61" i="128"/>
  <c r="P61" i="127"/>
  <c r="P61" i="126"/>
  <c r="P61" i="125"/>
  <c r="P58" i="128"/>
  <c r="P58" i="127"/>
  <c r="P58" i="126"/>
  <c r="P58" i="125"/>
  <c r="P58" i="119"/>
  <c r="P57" i="128"/>
  <c r="P57" i="127"/>
  <c r="P57" i="120"/>
  <c r="P56" i="127"/>
  <c r="P56" i="126"/>
  <c r="P56" i="125"/>
  <c r="P56" i="120"/>
  <c r="P55" i="125"/>
  <c r="P52" i="128"/>
  <c r="P52" i="127"/>
  <c r="P52" i="126"/>
  <c r="P52" i="125"/>
  <c r="P51" i="128"/>
  <c r="O93" i="123"/>
  <c r="O93" i="122"/>
  <c r="O93" i="121"/>
  <c r="O93" i="120"/>
  <c r="O91" i="123"/>
  <c r="O88" i="123"/>
  <c r="O88" i="122"/>
  <c r="O87" i="123"/>
  <c r="O86" i="123"/>
  <c r="O86" i="122"/>
  <c r="O85" i="123"/>
  <c r="O85" i="122"/>
  <c r="O84" i="123"/>
  <c r="O84" i="122"/>
  <c r="O81" i="123"/>
  <c r="O81" i="122"/>
  <c r="O80" i="123"/>
  <c r="O80" i="122"/>
  <c r="O79" i="123"/>
  <c r="O79" i="122"/>
  <c r="O78" i="123"/>
  <c r="O78" i="122"/>
  <c r="O75" i="128"/>
  <c r="O75" i="127"/>
  <c r="O75" i="126"/>
  <c r="O75" i="125"/>
  <c r="O75" i="120"/>
  <c r="O75" i="119"/>
  <c r="O74" i="128"/>
  <c r="O74" i="127"/>
  <c r="O74" i="126"/>
  <c r="O74" i="125"/>
  <c r="O74" i="120"/>
  <c r="O74" i="119"/>
  <c r="O71" i="128"/>
  <c r="O71" i="127"/>
  <c r="O71" i="126"/>
  <c r="O71" i="125"/>
  <c r="O71" i="123"/>
  <c r="O71" i="122"/>
  <c r="O71" i="121"/>
  <c r="O71" i="119"/>
  <c r="O70" i="128"/>
  <c r="O69" i="128"/>
  <c r="O68" i="128"/>
  <c r="O68" i="127"/>
  <c r="O68" i="126"/>
  <c r="O68" i="125"/>
  <c r="O68" i="123"/>
  <c r="O68" i="122"/>
  <c r="O67" i="128"/>
  <c r="O67" i="127"/>
  <c r="O67" i="126"/>
  <c r="O67" i="125"/>
  <c r="O66" i="128"/>
  <c r="O66" i="127"/>
  <c r="O66" i="126"/>
  <c r="O66" i="125"/>
  <c r="O63" i="128"/>
  <c r="O63" i="127"/>
  <c r="O63" i="126"/>
  <c r="O63" i="125"/>
  <c r="O63" i="120"/>
  <c r="O63" i="119"/>
  <c r="O61" i="128"/>
  <c r="O61" i="127"/>
  <c r="O61" i="126"/>
  <c r="O61" i="125"/>
  <c r="O58" i="128"/>
  <c r="O58" i="127"/>
  <c r="O58" i="126"/>
  <c r="O58" i="125"/>
  <c r="O58" i="119"/>
  <c r="O57" i="128"/>
  <c r="O57" i="127"/>
  <c r="O57" i="120"/>
  <c r="O56" i="127"/>
  <c r="O56" i="126"/>
  <c r="O56" i="125"/>
  <c r="O56" i="120"/>
  <c r="O55" i="125"/>
  <c r="O52" i="128"/>
  <c r="O52" i="127"/>
  <c r="O52" i="126"/>
  <c r="O52" i="125"/>
  <c r="O51" i="128"/>
  <c r="N93" i="123"/>
  <c r="N93" i="122"/>
  <c r="N93" i="121"/>
  <c r="N93" i="120"/>
  <c r="N91" i="123"/>
  <c r="N88" i="123"/>
  <c r="N88" i="122"/>
  <c r="N87" i="123"/>
  <c r="N86" i="123"/>
  <c r="N86" i="122"/>
  <c r="N85" i="123"/>
  <c r="N85" i="122"/>
  <c r="N84" i="123"/>
  <c r="N84" i="122"/>
  <c r="N81" i="123"/>
  <c r="N81" i="122"/>
  <c r="N80" i="123"/>
  <c r="N80" i="122"/>
  <c r="N79" i="123"/>
  <c r="N79" i="122"/>
  <c r="N78" i="123"/>
  <c r="N78" i="122"/>
  <c r="N75" i="128"/>
  <c r="N75" i="127"/>
  <c r="N75" i="126"/>
  <c r="N75" i="125"/>
  <c r="N75" i="120"/>
  <c r="N75" i="119"/>
  <c r="N74" i="128"/>
  <c r="N74" i="127"/>
  <c r="N74" i="126"/>
  <c r="N74" i="125"/>
  <c r="N74" i="120"/>
  <c r="N74" i="119"/>
  <c r="N71" i="128"/>
  <c r="N71" i="127"/>
  <c r="N71" i="126"/>
  <c r="N71" i="125"/>
  <c r="N71" i="123"/>
  <c r="N71" i="122"/>
  <c r="N71" i="121"/>
  <c r="N71" i="119"/>
  <c r="N70" i="128"/>
  <c r="N69" i="128"/>
  <c r="N68" i="128"/>
  <c r="N68" i="127"/>
  <c r="N68" i="126"/>
  <c r="N68" i="125"/>
  <c r="N68" i="123"/>
  <c r="N68" i="122"/>
  <c r="N67" i="128"/>
  <c r="N67" i="127"/>
  <c r="N67" i="126"/>
  <c r="N67" i="125"/>
  <c r="N66" i="128"/>
  <c r="N66" i="127"/>
  <c r="N66" i="126"/>
  <c r="N66" i="125"/>
  <c r="N63" i="128"/>
  <c r="N63" i="127"/>
  <c r="N63" i="126"/>
  <c r="N63" i="125"/>
  <c r="N63" i="120"/>
  <c r="N63" i="119"/>
  <c r="N61" i="128"/>
  <c r="N61" i="127"/>
  <c r="N61" i="126"/>
  <c r="N61" i="125"/>
  <c r="N58" i="128"/>
  <c r="N58" i="127"/>
  <c r="N58" i="126"/>
  <c r="N58" i="125"/>
  <c r="N58" i="119"/>
  <c r="N57" i="128"/>
  <c r="N57" i="127"/>
  <c r="N57" i="120"/>
  <c r="N56" i="127"/>
  <c r="N56" i="126"/>
  <c r="N56" i="125"/>
  <c r="N56" i="120"/>
  <c r="N55" i="125"/>
  <c r="N52" i="128"/>
  <c r="N52" i="127"/>
  <c r="N52" i="126"/>
  <c r="N52" i="125"/>
  <c r="N51" i="128"/>
  <c r="M93" i="123"/>
  <c r="AJ93" i="123" s="1"/>
  <c r="M93" i="122"/>
  <c r="AJ93" i="122" s="1"/>
  <c r="M93" i="121"/>
  <c r="AJ93" i="121" s="1"/>
  <c r="M93" i="120"/>
  <c r="AJ93" i="120" s="1"/>
  <c r="M91" i="123"/>
  <c r="AJ91" i="123" s="1"/>
  <c r="M88" i="123"/>
  <c r="AJ88" i="123" s="1"/>
  <c r="M88" i="122"/>
  <c r="AJ88" i="122" s="1"/>
  <c r="M87" i="123"/>
  <c r="AJ87" i="123" s="1"/>
  <c r="M86" i="123"/>
  <c r="AJ86" i="123" s="1"/>
  <c r="M86" i="122"/>
  <c r="AJ86" i="122" s="1"/>
  <c r="M85" i="123"/>
  <c r="AJ85" i="123" s="1"/>
  <c r="M85" i="122"/>
  <c r="AJ85" i="122" s="1"/>
  <c r="M84" i="123"/>
  <c r="AJ84" i="123" s="1"/>
  <c r="M84" i="122"/>
  <c r="AJ84" i="122" s="1"/>
  <c r="M81" i="123"/>
  <c r="AJ81" i="123" s="1"/>
  <c r="M81" i="122"/>
  <c r="AJ81" i="122" s="1"/>
  <c r="M80" i="123"/>
  <c r="AJ80" i="123" s="1"/>
  <c r="M80" i="122"/>
  <c r="AJ80" i="122" s="1"/>
  <c r="M79" i="123"/>
  <c r="AJ79" i="123" s="1"/>
  <c r="M79" i="122"/>
  <c r="AJ79" i="122" s="1"/>
  <c r="M78" i="123"/>
  <c r="AJ78" i="123" s="1"/>
  <c r="M78" i="122"/>
  <c r="AJ78" i="122" s="1"/>
  <c r="M75" i="128"/>
  <c r="AJ75" i="128" s="1"/>
  <c r="M75" i="127"/>
  <c r="AJ75" i="127" s="1"/>
  <c r="M75" i="126"/>
  <c r="AJ75" i="126" s="1"/>
  <c r="M75" i="125"/>
  <c r="AJ75" i="125" s="1"/>
  <c r="M75" i="120"/>
  <c r="AJ75" i="120" s="1"/>
  <c r="M75" i="119"/>
  <c r="AJ75" i="119" s="1"/>
  <c r="M74" i="128"/>
  <c r="AJ74" i="128" s="1"/>
  <c r="M74" i="127"/>
  <c r="AJ74" i="127" s="1"/>
  <c r="M74" i="126"/>
  <c r="AJ74" i="126" s="1"/>
  <c r="M74" i="125"/>
  <c r="AJ74" i="125" s="1"/>
  <c r="M74" i="120"/>
  <c r="AJ74" i="120" s="1"/>
  <c r="M74" i="119"/>
  <c r="AJ74" i="119" s="1"/>
  <c r="M71" i="128"/>
  <c r="AJ71" i="128" s="1"/>
  <c r="M71" i="127"/>
  <c r="AJ71" i="127" s="1"/>
  <c r="M71" i="126"/>
  <c r="AJ71" i="126" s="1"/>
  <c r="M71" i="125"/>
  <c r="AJ71" i="125" s="1"/>
  <c r="M71" i="123"/>
  <c r="AJ71" i="123" s="1"/>
  <c r="M71" i="122"/>
  <c r="AJ71" i="122" s="1"/>
  <c r="M71" i="121"/>
  <c r="AJ71" i="121" s="1"/>
  <c r="M71" i="119"/>
  <c r="AJ71" i="119" s="1"/>
  <c r="M70" i="128"/>
  <c r="AJ70" i="128" s="1"/>
  <c r="M69" i="128"/>
  <c r="AJ69" i="128" s="1"/>
  <c r="M68" i="128"/>
  <c r="AJ68" i="128" s="1"/>
  <c r="M68" i="127"/>
  <c r="AJ68" i="127" s="1"/>
  <c r="M68" i="126"/>
  <c r="AJ68" i="126" s="1"/>
  <c r="M68" i="125"/>
  <c r="AJ68" i="125" s="1"/>
  <c r="M68" i="123"/>
  <c r="AJ68" i="123" s="1"/>
  <c r="M68" i="122"/>
  <c r="AJ68" i="122" s="1"/>
  <c r="M67" i="128"/>
  <c r="AJ67" i="128" s="1"/>
  <c r="M67" i="127"/>
  <c r="AJ67" i="127" s="1"/>
  <c r="M67" i="126"/>
  <c r="AJ67" i="126" s="1"/>
  <c r="M67" i="125"/>
  <c r="AJ67" i="125" s="1"/>
  <c r="M66" i="128"/>
  <c r="AJ66" i="128" s="1"/>
  <c r="M66" i="127"/>
  <c r="AJ66" i="127" s="1"/>
  <c r="M66" i="126"/>
  <c r="AJ66" i="126" s="1"/>
  <c r="M66" i="125"/>
  <c r="AJ66" i="125" s="1"/>
  <c r="M63" i="128"/>
  <c r="AJ63" i="128" s="1"/>
  <c r="M63" i="127"/>
  <c r="AJ63" i="127" s="1"/>
  <c r="M63" i="126"/>
  <c r="AJ63" i="126" s="1"/>
  <c r="M63" i="125"/>
  <c r="AJ63" i="125" s="1"/>
  <c r="M63" i="120"/>
  <c r="AJ63" i="120" s="1"/>
  <c r="M63" i="119"/>
  <c r="AJ63" i="119" s="1"/>
  <c r="M61" i="128"/>
  <c r="AJ61" i="128" s="1"/>
  <c r="M61" i="127"/>
  <c r="AJ61" i="127" s="1"/>
  <c r="M61" i="126"/>
  <c r="AJ61" i="126" s="1"/>
  <c r="M61" i="125"/>
  <c r="AJ61" i="125" s="1"/>
  <c r="M58" i="128"/>
  <c r="AJ58" i="128" s="1"/>
  <c r="M58" i="127"/>
  <c r="AJ58" i="127" s="1"/>
  <c r="M58" i="126"/>
  <c r="AJ58" i="126" s="1"/>
  <c r="M58" i="125"/>
  <c r="AJ58" i="125" s="1"/>
  <c r="M58" i="119"/>
  <c r="AJ58" i="119" s="1"/>
  <c r="M57" i="128"/>
  <c r="AJ57" i="128" s="1"/>
  <c r="M57" i="127"/>
  <c r="AJ57" i="127" s="1"/>
  <c r="M57" i="120"/>
  <c r="AJ57" i="120" s="1"/>
  <c r="M56" i="127"/>
  <c r="AJ56" i="127" s="1"/>
  <c r="M56" i="126"/>
  <c r="AJ56" i="126" s="1"/>
  <c r="M56" i="125"/>
  <c r="AJ56" i="125" s="1"/>
  <c r="M56" i="120"/>
  <c r="AJ56" i="120" s="1"/>
  <c r="M55" i="125"/>
  <c r="AJ55" i="125" s="1"/>
  <c r="M52" i="128"/>
  <c r="AJ52" i="128" s="1"/>
  <c r="M52" i="127"/>
  <c r="AJ52" i="127" s="1"/>
  <c r="M52" i="126"/>
  <c r="AJ52" i="126" s="1"/>
  <c r="M52" i="125"/>
  <c r="AJ52" i="125" s="1"/>
  <c r="M51" i="128"/>
  <c r="AJ51" i="128" s="1"/>
  <c r="L93" i="123"/>
  <c r="L93" i="122"/>
  <c r="L93" i="121"/>
  <c r="L93" i="120"/>
  <c r="L91" i="123"/>
  <c r="L88" i="123"/>
  <c r="L88" i="122"/>
  <c r="L87" i="123"/>
  <c r="L86" i="123"/>
  <c r="L86" i="122"/>
  <c r="L85" i="123"/>
  <c r="L85" i="122"/>
  <c r="L84" i="123"/>
  <c r="L84" i="122"/>
  <c r="L81" i="123"/>
  <c r="L81" i="122"/>
  <c r="L80" i="123"/>
  <c r="L80" i="122"/>
  <c r="L79" i="123"/>
  <c r="L79" i="122"/>
  <c r="L78" i="123"/>
  <c r="L78" i="122"/>
  <c r="L75" i="128"/>
  <c r="L75" i="126"/>
  <c r="L75" i="125"/>
  <c r="L75" i="120"/>
  <c r="L75" i="119"/>
  <c r="L74" i="128"/>
  <c r="L74" i="126"/>
  <c r="L74" i="125"/>
  <c r="L74" i="120"/>
  <c r="L74" i="119"/>
  <c r="L71" i="128"/>
  <c r="L71" i="126"/>
  <c r="L71" i="125"/>
  <c r="L71" i="123"/>
  <c r="L71" i="122"/>
  <c r="L71" i="121"/>
  <c r="L71" i="119"/>
  <c r="L70" i="128"/>
  <c r="L69" i="128"/>
  <c r="L68" i="128"/>
  <c r="L68" i="126"/>
  <c r="L68" i="125"/>
  <c r="L68" i="123"/>
  <c r="L68" i="122"/>
  <c r="L67" i="128"/>
  <c r="L67" i="126"/>
  <c r="L67" i="125"/>
  <c r="L67" i="118"/>
  <c r="L66" i="128"/>
  <c r="L66" i="126"/>
  <c r="L66" i="125"/>
  <c r="L63" i="128"/>
  <c r="L63" i="126"/>
  <c r="L63" i="125"/>
  <c r="L63" i="120"/>
  <c r="L63" i="119"/>
  <c r="L61" i="128"/>
  <c r="L61" i="126"/>
  <c r="L61" i="125"/>
  <c r="L58" i="128"/>
  <c r="L58" i="126"/>
  <c r="L58" i="125"/>
  <c r="L58" i="119"/>
  <c r="L57" i="128"/>
  <c r="L57" i="120"/>
  <c r="L56" i="126"/>
  <c r="L56" i="125"/>
  <c r="L56" i="120"/>
  <c r="L55" i="125"/>
  <c r="L52" i="128"/>
  <c r="L52" i="126"/>
  <c r="L52" i="125"/>
  <c r="L51" i="128"/>
  <c r="K93" i="123"/>
  <c r="K93" i="122"/>
  <c r="K93" i="121"/>
  <c r="K93" i="120"/>
  <c r="K91" i="123"/>
  <c r="K88" i="123"/>
  <c r="K88" i="122"/>
  <c r="K87" i="123"/>
  <c r="K86" i="123"/>
  <c r="K86" i="122"/>
  <c r="K85" i="123"/>
  <c r="K85" i="122"/>
  <c r="K84" i="123"/>
  <c r="K84" i="122"/>
  <c r="K81" i="123"/>
  <c r="K81" i="122"/>
  <c r="K80" i="123"/>
  <c r="K80" i="122"/>
  <c r="K79" i="123"/>
  <c r="K79" i="122"/>
  <c r="K78" i="123"/>
  <c r="K78" i="122"/>
  <c r="K75" i="128"/>
  <c r="K75" i="126"/>
  <c r="K75" i="125"/>
  <c r="K75" i="120"/>
  <c r="K75" i="119"/>
  <c r="K74" i="128"/>
  <c r="K74" i="126"/>
  <c r="K74" i="125"/>
  <c r="K74" i="120"/>
  <c r="K74" i="119"/>
  <c r="K71" i="128"/>
  <c r="K71" i="126"/>
  <c r="K71" i="125"/>
  <c r="K71" i="123"/>
  <c r="K71" i="122"/>
  <c r="K71" i="121"/>
  <c r="K71" i="119"/>
  <c r="K70" i="128"/>
  <c r="K69" i="128"/>
  <c r="K68" i="128"/>
  <c r="K68" i="126"/>
  <c r="K68" i="125"/>
  <c r="K68" i="123"/>
  <c r="K68" i="122"/>
  <c r="K67" i="128"/>
  <c r="K67" i="126"/>
  <c r="K67" i="125"/>
  <c r="K66" i="128"/>
  <c r="K66" i="126"/>
  <c r="K66" i="125"/>
  <c r="K63" i="128"/>
  <c r="K63" i="126"/>
  <c r="K63" i="125"/>
  <c r="K63" i="120"/>
  <c r="K63" i="119"/>
  <c r="K61" i="128"/>
  <c r="K61" i="126"/>
  <c r="K61" i="125"/>
  <c r="K58" i="128"/>
  <c r="K58" i="126"/>
  <c r="K58" i="125"/>
  <c r="K58" i="119"/>
  <c r="K57" i="128"/>
  <c r="K57" i="120"/>
  <c r="K56" i="126"/>
  <c r="K56" i="125"/>
  <c r="K56" i="120"/>
  <c r="K55" i="125"/>
  <c r="K52" i="128"/>
  <c r="K52" i="126"/>
  <c r="K52" i="125"/>
  <c r="K51" i="128"/>
  <c r="J93" i="123"/>
  <c r="J93" i="122"/>
  <c r="J93" i="121"/>
  <c r="J93" i="120"/>
  <c r="J91" i="123"/>
  <c r="J88" i="123"/>
  <c r="J88" i="122"/>
  <c r="J87" i="123"/>
  <c r="J86" i="123"/>
  <c r="J86" i="122"/>
  <c r="J85" i="123"/>
  <c r="J85" i="122"/>
  <c r="J84" i="123"/>
  <c r="J84" i="122"/>
  <c r="J81" i="123"/>
  <c r="J81" i="122"/>
  <c r="J80" i="123"/>
  <c r="J80" i="122"/>
  <c r="J79" i="123"/>
  <c r="J79" i="122"/>
  <c r="J78" i="123"/>
  <c r="J78" i="122"/>
  <c r="J75" i="128"/>
  <c r="J75" i="126"/>
  <c r="J75" i="125"/>
  <c r="J75" i="120"/>
  <c r="J75" i="119"/>
  <c r="J74" i="128"/>
  <c r="J74" i="126"/>
  <c r="J74" i="125"/>
  <c r="J74" i="120"/>
  <c r="J74" i="119"/>
  <c r="J71" i="128"/>
  <c r="J71" i="126"/>
  <c r="J71" i="125"/>
  <c r="J71" i="123"/>
  <c r="J71" i="122"/>
  <c r="J71" i="121"/>
  <c r="J71" i="119"/>
  <c r="J70" i="128"/>
  <c r="J69" i="128"/>
  <c r="J68" i="128"/>
  <c r="J68" i="126"/>
  <c r="J68" i="125"/>
  <c r="J68" i="123"/>
  <c r="J68" i="122"/>
  <c r="J67" i="128"/>
  <c r="J67" i="126"/>
  <c r="J67" i="125"/>
  <c r="J66" i="128"/>
  <c r="J66" i="126"/>
  <c r="J66" i="125"/>
  <c r="J63" i="128"/>
  <c r="J63" i="126"/>
  <c r="J63" i="125"/>
  <c r="J63" i="120"/>
  <c r="J63" i="119"/>
  <c r="J61" i="128"/>
  <c r="J61" i="126"/>
  <c r="J61" i="125"/>
  <c r="J58" i="128"/>
  <c r="J58" i="126"/>
  <c r="J58" i="125"/>
  <c r="J58" i="119"/>
  <c r="J57" i="128"/>
  <c r="J57" i="120"/>
  <c r="J56" i="126"/>
  <c r="J56" i="125"/>
  <c r="J56" i="120"/>
  <c r="J55" i="125"/>
  <c r="J52" i="128"/>
  <c r="J52" i="126"/>
  <c r="J52" i="125"/>
  <c r="J51" i="128"/>
  <c r="I93" i="123"/>
  <c r="I93" i="122"/>
  <c r="I93" i="121"/>
  <c r="I93" i="120"/>
  <c r="I91" i="123"/>
  <c r="I88" i="123"/>
  <c r="I88" i="122"/>
  <c r="I87" i="123"/>
  <c r="I86" i="123"/>
  <c r="I86" i="122"/>
  <c r="I85" i="123"/>
  <c r="I85" i="122"/>
  <c r="I84" i="123"/>
  <c r="I84" i="122"/>
  <c r="I81" i="123"/>
  <c r="I81" i="122"/>
  <c r="I80" i="123"/>
  <c r="I80" i="122"/>
  <c r="I79" i="123"/>
  <c r="I79" i="122"/>
  <c r="I78" i="123"/>
  <c r="I78" i="122"/>
  <c r="I75" i="128"/>
  <c r="I75" i="126"/>
  <c r="I75" i="125"/>
  <c r="I75" i="120"/>
  <c r="I75" i="119"/>
  <c r="I74" i="128"/>
  <c r="I74" i="126"/>
  <c r="I74" i="125"/>
  <c r="I74" i="120"/>
  <c r="I74" i="119"/>
  <c r="I71" i="128"/>
  <c r="I71" i="126"/>
  <c r="I71" i="125"/>
  <c r="I71" i="123"/>
  <c r="I71" i="122"/>
  <c r="I71" i="121"/>
  <c r="I71" i="119"/>
  <c r="I70" i="128"/>
  <c r="I69" i="128"/>
  <c r="I68" i="128"/>
  <c r="I68" i="126"/>
  <c r="I68" i="125"/>
  <c r="I68" i="123"/>
  <c r="I68" i="122"/>
  <c r="I67" i="128"/>
  <c r="I67" i="126"/>
  <c r="I67" i="125"/>
  <c r="I66" i="128"/>
  <c r="I66" i="126"/>
  <c r="I66" i="125"/>
  <c r="I63" i="128"/>
  <c r="I63" i="126"/>
  <c r="I63" i="125"/>
  <c r="I63" i="120"/>
  <c r="I63" i="119"/>
  <c r="I61" i="128"/>
  <c r="I61" i="126"/>
  <c r="I61" i="125"/>
  <c r="I58" i="128"/>
  <c r="I58" i="126"/>
  <c r="I58" i="125"/>
  <c r="I58" i="119"/>
  <c r="I57" i="128"/>
  <c r="I57" i="120"/>
  <c r="I56" i="126"/>
  <c r="I56" i="125"/>
  <c r="I56" i="120"/>
  <c r="I55" i="125"/>
  <c r="I52" i="128"/>
  <c r="I52" i="126"/>
  <c r="I52" i="125"/>
  <c r="I51" i="128"/>
  <c r="H93" i="123"/>
  <c r="H93" i="122"/>
  <c r="H93" i="121"/>
  <c r="H93" i="120"/>
  <c r="H91" i="123"/>
  <c r="H88" i="123"/>
  <c r="H88" i="122"/>
  <c r="H87" i="123"/>
  <c r="H86" i="123"/>
  <c r="H86" i="122"/>
  <c r="H85" i="123"/>
  <c r="H85" i="122"/>
  <c r="H84" i="123"/>
  <c r="H84" i="122"/>
  <c r="H81" i="123"/>
  <c r="H81" i="122"/>
  <c r="H80" i="123"/>
  <c r="H80" i="122"/>
  <c r="H79" i="123"/>
  <c r="H79" i="122"/>
  <c r="H78" i="123"/>
  <c r="H78" i="122"/>
  <c r="H75" i="128"/>
  <c r="H75" i="126"/>
  <c r="H75" i="125"/>
  <c r="H75" i="120"/>
  <c r="H75" i="119"/>
  <c r="H74" i="128"/>
  <c r="H74" i="126"/>
  <c r="H74" i="125"/>
  <c r="H74" i="120"/>
  <c r="H74" i="119"/>
  <c r="H71" i="128"/>
  <c r="H71" i="126"/>
  <c r="H71" i="125"/>
  <c r="H71" i="123"/>
  <c r="H71" i="122"/>
  <c r="H71" i="121"/>
  <c r="H71" i="119"/>
  <c r="H70" i="128"/>
  <c r="H69" i="128"/>
  <c r="H68" i="128"/>
  <c r="H68" i="126"/>
  <c r="H68" i="125"/>
  <c r="H68" i="123"/>
  <c r="H68" i="122"/>
  <c r="H67" i="128"/>
  <c r="H67" i="126"/>
  <c r="H67" i="125"/>
  <c r="H66" i="128"/>
  <c r="H66" i="126"/>
  <c r="H66" i="125"/>
  <c r="H63" i="128"/>
  <c r="H63" i="126"/>
  <c r="H63" i="125"/>
  <c r="H63" i="120"/>
  <c r="H63" i="119"/>
  <c r="H61" i="128"/>
  <c r="H61" i="126"/>
  <c r="H61" i="125"/>
  <c r="H58" i="128"/>
  <c r="H58" i="126"/>
  <c r="H58" i="125"/>
  <c r="H58" i="119"/>
  <c r="H57" i="128"/>
  <c r="H57" i="120"/>
  <c r="H56" i="126"/>
  <c r="H56" i="125"/>
  <c r="H56" i="120"/>
  <c r="H55" i="125"/>
  <c r="H52" i="128"/>
  <c r="H52" i="126"/>
  <c r="H52" i="125"/>
  <c r="H51" i="128"/>
  <c r="G93" i="123"/>
  <c r="G93" i="122"/>
  <c r="G93" i="121"/>
  <c r="G93" i="120"/>
  <c r="G91" i="123"/>
  <c r="G88" i="123"/>
  <c r="G88" i="122"/>
  <c r="G87" i="123"/>
  <c r="G86" i="123"/>
  <c r="G86" i="122"/>
  <c r="G85" i="123"/>
  <c r="G85" i="122"/>
  <c r="G84" i="123"/>
  <c r="G84" i="122"/>
  <c r="G81" i="123"/>
  <c r="G81" i="122"/>
  <c r="G80" i="123"/>
  <c r="G80" i="122"/>
  <c r="G79" i="123"/>
  <c r="G79" i="122"/>
  <c r="G78" i="123"/>
  <c r="G78" i="122"/>
  <c r="G75" i="128"/>
  <c r="G75" i="126"/>
  <c r="G75" i="125"/>
  <c r="G75" i="120"/>
  <c r="G75" i="119"/>
  <c r="G74" i="128"/>
  <c r="G74" i="126"/>
  <c r="G74" i="125"/>
  <c r="G74" i="120"/>
  <c r="G74" i="119"/>
  <c r="G71" i="128"/>
  <c r="G71" i="126"/>
  <c r="G71" i="125"/>
  <c r="G71" i="123"/>
  <c r="G71" i="122"/>
  <c r="G71" i="121"/>
  <c r="G71" i="119"/>
  <c r="G70" i="128"/>
  <c r="G69" i="128"/>
  <c r="G68" i="128"/>
  <c r="G68" i="126"/>
  <c r="G68" i="125"/>
  <c r="G68" i="123"/>
  <c r="G68" i="122"/>
  <c r="G67" i="128"/>
  <c r="G67" i="126"/>
  <c r="G67" i="125"/>
  <c r="G66" i="128"/>
  <c r="G66" i="126"/>
  <c r="G66" i="125"/>
  <c r="G63" i="128"/>
  <c r="G63" i="126"/>
  <c r="G63" i="125"/>
  <c r="G63" i="120"/>
  <c r="G63" i="119"/>
  <c r="G61" i="128"/>
  <c r="G61" i="126"/>
  <c r="G61" i="125"/>
  <c r="G58" i="128"/>
  <c r="G58" i="126"/>
  <c r="G58" i="125"/>
  <c r="G58" i="119"/>
  <c r="G57" i="128"/>
  <c r="G57" i="120"/>
  <c r="G56" i="126"/>
  <c r="G56" i="125"/>
  <c r="G56" i="120"/>
  <c r="G55" i="125"/>
  <c r="G52" i="128"/>
  <c r="G52" i="126"/>
  <c r="G52" i="125"/>
  <c r="G51" i="128"/>
  <c r="F93" i="123"/>
  <c r="F93" i="122"/>
  <c r="F93" i="121"/>
  <c r="F93" i="120"/>
  <c r="F91" i="123"/>
  <c r="F88" i="123"/>
  <c r="F88" i="122"/>
  <c r="F87" i="123"/>
  <c r="F86" i="123"/>
  <c r="F86" i="122"/>
  <c r="F85" i="123"/>
  <c r="F85" i="122"/>
  <c r="F84" i="123"/>
  <c r="F84" i="122"/>
  <c r="F81" i="123"/>
  <c r="F81" i="122"/>
  <c r="F80" i="123"/>
  <c r="F80" i="122"/>
  <c r="F79" i="123"/>
  <c r="F79" i="122"/>
  <c r="F78" i="123"/>
  <c r="F78" i="122"/>
  <c r="F75" i="128"/>
  <c r="F75" i="126"/>
  <c r="F75" i="125"/>
  <c r="F75" i="120"/>
  <c r="F75" i="119"/>
  <c r="F74" i="128"/>
  <c r="F74" i="126"/>
  <c r="F74" i="125"/>
  <c r="F74" i="120"/>
  <c r="F74" i="119"/>
  <c r="F71" i="128"/>
  <c r="F71" i="126"/>
  <c r="F71" i="125"/>
  <c r="F71" i="123"/>
  <c r="F71" i="122"/>
  <c r="F71" i="121"/>
  <c r="F71" i="119"/>
  <c r="F70" i="128"/>
  <c r="F69" i="128"/>
  <c r="F68" i="128"/>
  <c r="F68" i="126"/>
  <c r="F68" i="125"/>
  <c r="F68" i="123"/>
  <c r="F68" i="122"/>
  <c r="F67" i="128"/>
  <c r="F67" i="126"/>
  <c r="F67" i="125"/>
  <c r="F66" i="128"/>
  <c r="F66" i="126"/>
  <c r="F66" i="125"/>
  <c r="F63" i="128"/>
  <c r="F63" i="126"/>
  <c r="F63" i="125"/>
  <c r="F63" i="120"/>
  <c r="F63" i="119"/>
  <c r="F61" i="128"/>
  <c r="F61" i="126"/>
  <c r="F61" i="125"/>
  <c r="F58" i="128"/>
  <c r="F58" i="126"/>
  <c r="F58" i="125"/>
  <c r="F58" i="119"/>
  <c r="F57" i="128"/>
  <c r="F57" i="120"/>
  <c r="F56" i="126"/>
  <c r="F56" i="125"/>
  <c r="F56" i="120"/>
  <c r="F55" i="125"/>
  <c r="F52" i="128"/>
  <c r="F52" i="126"/>
  <c r="F52" i="125"/>
  <c r="F51" i="128"/>
  <c r="F51" i="125"/>
  <c r="J47" i="89"/>
  <c r="F59" i="118"/>
  <c r="F59" i="117"/>
  <c r="F65" i="119"/>
  <c r="J89" i="89"/>
  <c r="J260" i="89" s="1"/>
  <c r="F261" i="125" s="1"/>
  <c r="F93" i="125"/>
  <c r="F89" i="125" s="1"/>
  <c r="G51" i="125"/>
  <c r="J47" i="90"/>
  <c r="G59" i="118"/>
  <c r="G59" i="117"/>
  <c r="G65" i="119"/>
  <c r="G68" i="118"/>
  <c r="G68" i="117"/>
  <c r="G73" i="126"/>
  <c r="K72" i="90"/>
  <c r="K257" i="90" s="1"/>
  <c r="G258" i="126" s="1"/>
  <c r="G77" i="121"/>
  <c r="F76" i="90"/>
  <c r="G77" i="117"/>
  <c r="G81" i="121"/>
  <c r="G81" i="117"/>
  <c r="L261" i="90"/>
  <c r="G262" i="127" s="1"/>
  <c r="H94" i="118"/>
  <c r="C261" i="91"/>
  <c r="H94" i="117"/>
  <c r="H53" i="92"/>
  <c r="I62" i="123"/>
  <c r="I53" i="123" s="1"/>
  <c r="I94" i="118"/>
  <c r="C261" i="92"/>
  <c r="I94" i="117"/>
  <c r="J59" i="117"/>
  <c r="J59" i="118"/>
  <c r="J65" i="119"/>
  <c r="J68" i="118"/>
  <c r="J68" i="117"/>
  <c r="J73" i="126"/>
  <c r="K72" i="93"/>
  <c r="K257" i="93" s="1"/>
  <c r="J258" i="126" s="1"/>
  <c r="J77" i="121"/>
  <c r="F76" i="93"/>
  <c r="J77" i="117"/>
  <c r="J81" i="121"/>
  <c r="J81" i="117"/>
  <c r="J94" i="118"/>
  <c r="J94" i="117"/>
  <c r="C261" i="93"/>
  <c r="K51" i="125"/>
  <c r="J47" i="94"/>
  <c r="K65" i="128"/>
  <c r="M64" i="94"/>
  <c r="M256" i="94" s="1"/>
  <c r="K257" i="128" s="1"/>
  <c r="K68" i="118"/>
  <c r="K68" i="117"/>
  <c r="K77" i="121"/>
  <c r="F76" i="94"/>
  <c r="K77" i="117"/>
  <c r="K81" i="121"/>
  <c r="K81" i="117"/>
  <c r="L261" i="94"/>
  <c r="K262" i="127" s="1"/>
  <c r="L54" i="125"/>
  <c r="J53" i="95"/>
  <c r="J255" i="95" s="1"/>
  <c r="L256" i="125" s="1"/>
  <c r="L59" i="118"/>
  <c r="L59" i="117"/>
  <c r="L65" i="119"/>
  <c r="L81" i="121"/>
  <c r="L81" i="117"/>
  <c r="L261" i="95"/>
  <c r="L262" i="127" s="1"/>
  <c r="J53" i="96"/>
  <c r="J256" i="96" s="1"/>
  <c r="M256" i="125" s="1"/>
  <c r="AJ256" i="125" s="1"/>
  <c r="M54" i="125"/>
  <c r="AJ54" i="125" s="1"/>
  <c r="H53" i="96"/>
  <c r="H256" i="96" s="1"/>
  <c r="M256" i="123" s="1"/>
  <c r="AJ256" i="123" s="1"/>
  <c r="M62" i="123"/>
  <c r="AJ62" i="123" s="1"/>
  <c r="M77" i="121"/>
  <c r="AJ77" i="121" s="1"/>
  <c r="F76" i="96"/>
  <c r="M77" i="117"/>
  <c r="AJ77" i="117" s="1"/>
  <c r="M93" i="125"/>
  <c r="J261" i="96"/>
  <c r="M261" i="125" s="1"/>
  <c r="AJ261" i="125" s="1"/>
  <c r="N51" i="125"/>
  <c r="J47" i="97"/>
  <c r="J255" i="97" s="1"/>
  <c r="N59" i="117"/>
  <c r="N59" i="118"/>
  <c r="N73" i="126"/>
  <c r="K72" i="97"/>
  <c r="K258" i="97" s="1"/>
  <c r="N258" i="126" s="1"/>
  <c r="M47" i="89"/>
  <c r="M254" i="89" s="1"/>
  <c r="F48" i="128"/>
  <c r="L47" i="89"/>
  <c r="F54" i="119"/>
  <c r="F53" i="89"/>
  <c r="F62" i="117"/>
  <c r="F62" i="121"/>
  <c r="F53" i="121" s="1"/>
  <c r="F67" i="122"/>
  <c r="G64" i="89"/>
  <c r="G256" i="89" s="1"/>
  <c r="F257" i="122" s="1"/>
  <c r="E72" i="89"/>
  <c r="E257" i="89" s="1"/>
  <c r="F258" i="120" s="1"/>
  <c r="F73" i="120"/>
  <c r="F79" i="121"/>
  <c r="F79" i="117"/>
  <c r="F94" i="120"/>
  <c r="E261" i="89"/>
  <c r="F262" i="120" s="1"/>
  <c r="G48" i="128"/>
  <c r="M47" i="90"/>
  <c r="L53" i="90"/>
  <c r="L255" i="90" s="1"/>
  <c r="G256" i="127" s="1"/>
  <c r="G57" i="118"/>
  <c r="G57" i="117"/>
  <c r="G58" i="118"/>
  <c r="G58" i="117"/>
  <c r="G73" i="128"/>
  <c r="M72" i="90"/>
  <c r="M257" i="90" s="1"/>
  <c r="G258" i="128" s="1"/>
  <c r="G77" i="123"/>
  <c r="H76" i="90"/>
  <c r="H258" i="90" s="1"/>
  <c r="G259" i="123" s="1"/>
  <c r="G79" i="121"/>
  <c r="G79" i="117"/>
  <c r="G93" i="118"/>
  <c r="G89" i="118" s="1"/>
  <c r="G93" i="117"/>
  <c r="C89" i="90"/>
  <c r="C260" i="90" s="1"/>
  <c r="L89" i="90"/>
  <c r="L260" i="90" s="1"/>
  <c r="G261" i="127" s="1"/>
  <c r="G94" i="125"/>
  <c r="J261" i="90"/>
  <c r="G262" i="125" s="1"/>
  <c r="L47" i="91"/>
  <c r="H54" i="119"/>
  <c r="H57" i="117"/>
  <c r="H57" i="118"/>
  <c r="F53" i="91"/>
  <c r="H62" i="117"/>
  <c r="H62" i="121"/>
  <c r="H53" i="121" s="1"/>
  <c r="K64" i="91"/>
  <c r="K256" i="91" s="1"/>
  <c r="H257" i="126" s="1"/>
  <c r="H65" i="126"/>
  <c r="H67" i="122"/>
  <c r="H64" i="122" s="1"/>
  <c r="G64" i="91"/>
  <c r="G256" i="91" s="1"/>
  <c r="H257" i="122" s="1"/>
  <c r="H73" i="120"/>
  <c r="E72" i="91"/>
  <c r="E257" i="91" s="1"/>
  <c r="H258" i="120" s="1"/>
  <c r="H73" i="128"/>
  <c r="M72" i="91"/>
  <c r="M257" i="91" s="1"/>
  <c r="H258" i="128" s="1"/>
  <c r="H77" i="123"/>
  <c r="H76" i="91"/>
  <c r="H258" i="91" s="1"/>
  <c r="H259" i="123" s="1"/>
  <c r="H79" i="121"/>
  <c r="H79" i="117"/>
  <c r="F89" i="91"/>
  <c r="F260" i="91" s="1"/>
  <c r="H261" i="121" s="1"/>
  <c r="H90" i="121"/>
  <c r="H93" i="118"/>
  <c r="H89" i="118" s="1"/>
  <c r="C89" i="91"/>
  <c r="C260" i="91" s="1"/>
  <c r="H93" i="117"/>
  <c r="L89" i="91"/>
  <c r="L260" i="91" s="1"/>
  <c r="H261" i="127" s="1"/>
  <c r="E261" i="91"/>
  <c r="H262" i="120" s="1"/>
  <c r="H94" i="120"/>
  <c r="H94" i="125"/>
  <c r="J261" i="91"/>
  <c r="H262" i="125" s="1"/>
  <c r="I48" i="128"/>
  <c r="M47" i="92"/>
  <c r="L47" i="92"/>
  <c r="I54" i="119"/>
  <c r="L53" i="92"/>
  <c r="L255" i="92" s="1"/>
  <c r="I256" i="127" s="1"/>
  <c r="I57" i="118"/>
  <c r="I57" i="117"/>
  <c r="I58" i="118"/>
  <c r="I58" i="117"/>
  <c r="F53" i="92"/>
  <c r="I62" i="117"/>
  <c r="I62" i="121"/>
  <c r="I53" i="121" s="1"/>
  <c r="I65" i="126"/>
  <c r="K64" i="92"/>
  <c r="K256" i="92" s="1"/>
  <c r="I257" i="126" s="1"/>
  <c r="I67" i="122"/>
  <c r="G64" i="92"/>
  <c r="G256" i="92" s="1"/>
  <c r="I257" i="122" s="1"/>
  <c r="I73" i="120"/>
  <c r="E72" i="92"/>
  <c r="E257" i="92" s="1"/>
  <c r="I258" i="120" s="1"/>
  <c r="I73" i="128"/>
  <c r="M72" i="92"/>
  <c r="M257" i="92" s="1"/>
  <c r="I258" i="128" s="1"/>
  <c r="I77" i="123"/>
  <c r="H76" i="92"/>
  <c r="H258" i="92" s="1"/>
  <c r="I259" i="123" s="1"/>
  <c r="I79" i="121"/>
  <c r="I79" i="117"/>
  <c r="F89" i="92"/>
  <c r="F260" i="92" s="1"/>
  <c r="I261" i="121" s="1"/>
  <c r="I90" i="121"/>
  <c r="I93" i="118"/>
  <c r="I89" i="118" s="1"/>
  <c r="I93" i="117"/>
  <c r="C89" i="92"/>
  <c r="C260" i="92" s="1"/>
  <c r="L89" i="92"/>
  <c r="L260" i="92" s="1"/>
  <c r="I261" i="127" s="1"/>
  <c r="I94" i="120"/>
  <c r="E261" i="92"/>
  <c r="I262" i="120" s="1"/>
  <c r="J261" i="92"/>
  <c r="I262" i="125" s="1"/>
  <c r="I94" i="125"/>
  <c r="J48" i="128"/>
  <c r="M47" i="93"/>
  <c r="L47" i="93"/>
  <c r="J54" i="119"/>
  <c r="L53" i="93"/>
  <c r="L255" i="93" s="1"/>
  <c r="J256" i="127" s="1"/>
  <c r="J57" i="118"/>
  <c r="J57" i="117"/>
  <c r="J58" i="118"/>
  <c r="J58" i="117"/>
  <c r="J62" i="117"/>
  <c r="F53" i="93"/>
  <c r="J62" i="121"/>
  <c r="J53" i="121" s="1"/>
  <c r="J65" i="126"/>
  <c r="K64" i="93"/>
  <c r="K256" i="93" s="1"/>
  <c r="J257" i="126" s="1"/>
  <c r="G64" i="93"/>
  <c r="G256" i="93" s="1"/>
  <c r="J257" i="122" s="1"/>
  <c r="J67" i="122"/>
  <c r="J73" i="120"/>
  <c r="E72" i="93"/>
  <c r="E257" i="93" s="1"/>
  <c r="J258" i="120" s="1"/>
  <c r="J73" i="128"/>
  <c r="M72" i="93"/>
  <c r="M257" i="93" s="1"/>
  <c r="J258" i="128" s="1"/>
  <c r="H76" i="93"/>
  <c r="H258" i="93" s="1"/>
  <c r="J259" i="123" s="1"/>
  <c r="J77" i="123"/>
  <c r="J79" i="121"/>
  <c r="J79" i="117"/>
  <c r="J90" i="121"/>
  <c r="F89" i="93"/>
  <c r="F260" i="93" s="1"/>
  <c r="J261" i="121" s="1"/>
  <c r="J93" i="118"/>
  <c r="J89" i="118" s="1"/>
  <c r="J93" i="117"/>
  <c r="C89" i="93"/>
  <c r="C260" i="93" s="1"/>
  <c r="L89" i="93"/>
  <c r="L260" i="93" s="1"/>
  <c r="J261" i="127" s="1"/>
  <c r="J94" i="120"/>
  <c r="E261" i="93"/>
  <c r="J262" i="120" s="1"/>
  <c r="J94" i="125"/>
  <c r="J261" i="93"/>
  <c r="J262" i="125" s="1"/>
  <c r="K48" i="128"/>
  <c r="M47" i="94"/>
  <c r="L47" i="94"/>
  <c r="K54" i="119"/>
  <c r="L53" i="94"/>
  <c r="L255" i="94" s="1"/>
  <c r="K256" i="127" s="1"/>
  <c r="K57" i="118"/>
  <c r="K57" i="117"/>
  <c r="K58" i="118"/>
  <c r="K58" i="117"/>
  <c r="F53" i="94"/>
  <c r="F255" i="94" s="1"/>
  <c r="K62" i="117"/>
  <c r="K62" i="121"/>
  <c r="K53" i="121" s="1"/>
  <c r="K65" i="126"/>
  <c r="K64" i="94"/>
  <c r="K256" i="94" s="1"/>
  <c r="K257" i="126" s="1"/>
  <c r="K67" i="122"/>
  <c r="G64" i="94"/>
  <c r="G256" i="94" s="1"/>
  <c r="K257" i="122" s="1"/>
  <c r="K73" i="120"/>
  <c r="E72" i="94"/>
  <c r="E257" i="94" s="1"/>
  <c r="K258" i="120" s="1"/>
  <c r="K73" i="128"/>
  <c r="M72" i="94"/>
  <c r="M257" i="94" s="1"/>
  <c r="K258" i="128" s="1"/>
  <c r="K77" i="123"/>
  <c r="H76" i="94"/>
  <c r="H258" i="94" s="1"/>
  <c r="K259" i="123" s="1"/>
  <c r="K79" i="121"/>
  <c r="K79" i="117"/>
  <c r="K90" i="121"/>
  <c r="F89" i="94"/>
  <c r="F260" i="94" s="1"/>
  <c r="K261" i="121" s="1"/>
  <c r="K93" i="118"/>
  <c r="K89" i="118" s="1"/>
  <c r="C89" i="94"/>
  <c r="C260" i="94" s="1"/>
  <c r="K93" i="117"/>
  <c r="L89" i="94"/>
  <c r="L260" i="94" s="1"/>
  <c r="K261" i="127" s="1"/>
  <c r="K94" i="120"/>
  <c r="E261" i="94"/>
  <c r="K262" i="120" s="1"/>
  <c r="K94" i="125"/>
  <c r="J261" i="94"/>
  <c r="K262" i="125" s="1"/>
  <c r="L48" i="128"/>
  <c r="M47" i="95"/>
  <c r="L47" i="95"/>
  <c r="L54" i="119"/>
  <c r="L53" i="95"/>
  <c r="L255" i="95" s="1"/>
  <c r="L256" i="127" s="1"/>
  <c r="L57" i="117"/>
  <c r="L57" i="118"/>
  <c r="L58" i="118"/>
  <c r="L58" i="117"/>
  <c r="F53" i="95"/>
  <c r="L62" i="117"/>
  <c r="L62" i="121"/>
  <c r="L53" i="121" s="1"/>
  <c r="K64" i="95"/>
  <c r="K256" i="95" s="1"/>
  <c r="L257" i="126" s="1"/>
  <c r="L65" i="126"/>
  <c r="L67" i="122"/>
  <c r="G64" i="95"/>
  <c r="G256" i="95" s="1"/>
  <c r="L257" i="122" s="1"/>
  <c r="L73" i="120"/>
  <c r="E72" i="95"/>
  <c r="E257" i="95" s="1"/>
  <c r="L258" i="120" s="1"/>
  <c r="L73" i="128"/>
  <c r="M72" i="95"/>
  <c r="M257" i="95" s="1"/>
  <c r="L258" i="128" s="1"/>
  <c r="L77" i="123"/>
  <c r="H76" i="95"/>
  <c r="H258" i="95" s="1"/>
  <c r="L259" i="123" s="1"/>
  <c r="L79" i="117"/>
  <c r="L79" i="121"/>
  <c r="L90" i="121"/>
  <c r="F89" i="95"/>
  <c r="F260" i="95" s="1"/>
  <c r="L261" i="121" s="1"/>
  <c r="C89" i="95"/>
  <c r="C260" i="95" s="1"/>
  <c r="L93" i="118"/>
  <c r="L89" i="118" s="1"/>
  <c r="L93" i="117"/>
  <c r="L89" i="95"/>
  <c r="L260" i="95" s="1"/>
  <c r="L261" i="127" s="1"/>
  <c r="L94" i="120"/>
  <c r="E261" i="95"/>
  <c r="L262" i="120" s="1"/>
  <c r="L94" i="125"/>
  <c r="J261" i="95"/>
  <c r="L262" i="125" s="1"/>
  <c r="M47" i="96"/>
  <c r="M48" i="128"/>
  <c r="M51" i="127"/>
  <c r="L47" i="96"/>
  <c r="L255" i="96" s="1"/>
  <c r="M255" i="127" s="1"/>
  <c r="AJ255" i="127" s="1"/>
  <c r="M54" i="119"/>
  <c r="AJ54" i="119" s="1"/>
  <c r="M54" i="127"/>
  <c r="AJ54" i="127" s="1"/>
  <c r="L53" i="96"/>
  <c r="L256" i="96" s="1"/>
  <c r="M256" i="127" s="1"/>
  <c r="AJ256" i="127" s="1"/>
  <c r="M57" i="118"/>
  <c r="AJ57" i="118" s="1"/>
  <c r="M57" i="117"/>
  <c r="AJ57" i="117" s="1"/>
  <c r="M58" i="118"/>
  <c r="AJ58" i="118" s="1"/>
  <c r="M58" i="117"/>
  <c r="AJ58" i="117" s="1"/>
  <c r="F53" i="96"/>
  <c r="F256" i="96" s="1"/>
  <c r="M256" i="121" s="1"/>
  <c r="AJ256" i="121" s="1"/>
  <c r="M62" i="117"/>
  <c r="AJ62" i="117" s="1"/>
  <c r="M62" i="121"/>
  <c r="AJ62" i="121" s="1"/>
  <c r="M65" i="126"/>
  <c r="AJ65" i="126" s="1"/>
  <c r="K64" i="96"/>
  <c r="K257" i="96" s="1"/>
  <c r="M257" i="126" s="1"/>
  <c r="AJ257" i="126" s="1"/>
  <c r="M67" i="122"/>
  <c r="AJ67" i="122" s="1"/>
  <c r="G64" i="96"/>
  <c r="G257" i="96" s="1"/>
  <c r="M257" i="122" s="1"/>
  <c r="AJ257" i="122" s="1"/>
  <c r="E72" i="96"/>
  <c r="E258" i="96" s="1"/>
  <c r="M258" i="120" s="1"/>
  <c r="AJ258" i="120" s="1"/>
  <c r="M73" i="120"/>
  <c r="AJ73" i="120" s="1"/>
  <c r="M73" i="128"/>
  <c r="M72" i="96"/>
  <c r="M258" i="96" s="1"/>
  <c r="M258" i="128" s="1"/>
  <c r="AJ258" i="128" s="1"/>
  <c r="M77" i="123"/>
  <c r="AJ77" i="123" s="1"/>
  <c r="H76" i="96"/>
  <c r="H259" i="96" s="1"/>
  <c r="M259" i="123" s="1"/>
  <c r="AJ259" i="123" s="1"/>
  <c r="M79" i="121"/>
  <c r="AJ79" i="121" s="1"/>
  <c r="M79" i="117"/>
  <c r="AJ79" i="117" s="1"/>
  <c r="M90" i="121"/>
  <c r="AJ90" i="121" s="1"/>
  <c r="F261" i="96"/>
  <c r="M261" i="121" s="1"/>
  <c r="AJ261" i="121" s="1"/>
  <c r="M93" i="118"/>
  <c r="AJ93" i="118" s="1"/>
  <c r="C89" i="96"/>
  <c r="C261" i="96" s="1"/>
  <c r="M261" i="118" s="1"/>
  <c r="AJ261" i="118" s="1"/>
  <c r="M93" i="117"/>
  <c r="AJ93" i="117" s="1"/>
  <c r="M93" i="127"/>
  <c r="L261" i="96"/>
  <c r="M261" i="127" s="1"/>
  <c r="AJ261" i="127" s="1"/>
  <c r="M94" i="120"/>
  <c r="AJ94" i="120" s="1"/>
  <c r="E262" i="96"/>
  <c r="M262" i="120" s="1"/>
  <c r="AJ262" i="120" s="1"/>
  <c r="J262" i="96"/>
  <c r="M262" i="125" s="1"/>
  <c r="AJ262" i="125" s="1"/>
  <c r="M94" i="125"/>
  <c r="AJ94" i="125" s="1"/>
  <c r="N48" i="128"/>
  <c r="M47" i="97"/>
  <c r="M255" i="97" s="1"/>
  <c r="N51" i="127"/>
  <c r="N47" i="127" s="1"/>
  <c r="L47" i="97"/>
  <c r="N54" i="119"/>
  <c r="N54" i="127"/>
  <c r="L53" i="97"/>
  <c r="L256" i="97" s="1"/>
  <c r="N256" i="127" s="1"/>
  <c r="N57" i="118"/>
  <c r="N57" i="117"/>
  <c r="N58" i="118"/>
  <c r="N58" i="117"/>
  <c r="N62" i="117"/>
  <c r="F53" i="97"/>
  <c r="N62" i="121"/>
  <c r="N53" i="121" s="1"/>
  <c r="N65" i="126"/>
  <c r="K64" i="97"/>
  <c r="K257" i="97" s="1"/>
  <c r="N257" i="126" s="1"/>
  <c r="N67" i="122"/>
  <c r="G64" i="97"/>
  <c r="G257" i="97" s="1"/>
  <c r="N257" i="122" s="1"/>
  <c r="N73" i="120"/>
  <c r="E72" i="97"/>
  <c r="E258" i="97" s="1"/>
  <c r="N258" i="120" s="1"/>
  <c r="N73" i="128"/>
  <c r="M72" i="97"/>
  <c r="M258" i="97" s="1"/>
  <c r="N258" i="128" s="1"/>
  <c r="N77" i="123"/>
  <c r="H76" i="97"/>
  <c r="H259" i="97" s="1"/>
  <c r="N259" i="123" s="1"/>
  <c r="N79" i="121"/>
  <c r="N79" i="117"/>
  <c r="N90" i="121"/>
  <c r="F89" i="97"/>
  <c r="F261" i="97" s="1"/>
  <c r="N261" i="121" s="1"/>
  <c r="N93" i="118"/>
  <c r="N89" i="118" s="1"/>
  <c r="N93" i="117"/>
  <c r="C89" i="97"/>
  <c r="C261" i="97" s="1"/>
  <c r="N261" i="118" s="1"/>
  <c r="N93" i="127"/>
  <c r="N89" i="127" s="1"/>
  <c r="L89" i="97"/>
  <c r="L261" i="97" s="1"/>
  <c r="N261" i="127" s="1"/>
  <c r="N94" i="120"/>
  <c r="E262" i="97"/>
  <c r="N262" i="120" s="1"/>
  <c r="N94" i="125"/>
  <c r="J262" i="97"/>
  <c r="N262" i="125" s="1"/>
  <c r="O48" i="128"/>
  <c r="M47" i="98"/>
  <c r="M255" i="98" s="1"/>
  <c r="O255" i="128" s="1"/>
  <c r="L47" i="98"/>
  <c r="O51" i="127"/>
  <c r="O54" i="119"/>
  <c r="O54" i="127"/>
  <c r="L53" i="98"/>
  <c r="L256" i="98" s="1"/>
  <c r="O256" i="127" s="1"/>
  <c r="O57" i="118"/>
  <c r="O57" i="117"/>
  <c r="O58" i="118"/>
  <c r="O58" i="117"/>
  <c r="F53" i="98"/>
  <c r="F256" i="98" s="1"/>
  <c r="O256" i="121" s="1"/>
  <c r="O62" i="117"/>
  <c r="O62" i="121"/>
  <c r="O53" i="121" s="1"/>
  <c r="O65" i="126"/>
  <c r="K64" i="98"/>
  <c r="K257" i="98" s="1"/>
  <c r="O257" i="126" s="1"/>
  <c r="O67" i="122"/>
  <c r="G64" i="98"/>
  <c r="G257" i="98" s="1"/>
  <c r="O257" i="122" s="1"/>
  <c r="O73" i="120"/>
  <c r="E72" i="98"/>
  <c r="E258" i="98" s="1"/>
  <c r="O258" i="120" s="1"/>
  <c r="O73" i="128"/>
  <c r="M72" i="98"/>
  <c r="M258" i="98" s="1"/>
  <c r="O258" i="128" s="1"/>
  <c r="O77" i="123"/>
  <c r="H76" i="98"/>
  <c r="H259" i="98" s="1"/>
  <c r="O259" i="123" s="1"/>
  <c r="O79" i="121"/>
  <c r="O79" i="117"/>
  <c r="O90" i="121"/>
  <c r="F89" i="98"/>
  <c r="F261" i="98" s="1"/>
  <c r="O261" i="121" s="1"/>
  <c r="O93" i="118"/>
  <c r="O89" i="118" s="1"/>
  <c r="O93" i="117"/>
  <c r="C89" i="98"/>
  <c r="C261" i="98" s="1"/>
  <c r="O93" i="127"/>
  <c r="O89" i="127" s="1"/>
  <c r="L89" i="98"/>
  <c r="L261" i="98" s="1"/>
  <c r="O261" i="127" s="1"/>
  <c r="O94" i="120"/>
  <c r="E262" i="98"/>
  <c r="O262" i="120" s="1"/>
  <c r="O94" i="125"/>
  <c r="J262" i="98"/>
  <c r="O262" i="125" s="1"/>
  <c r="P48" i="128"/>
  <c r="M47" i="99"/>
  <c r="P51" i="127"/>
  <c r="L47" i="99"/>
  <c r="P54" i="119"/>
  <c r="P54" i="127"/>
  <c r="L53" i="99"/>
  <c r="L256" i="99" s="1"/>
  <c r="P256" i="127" s="1"/>
  <c r="P57" i="117"/>
  <c r="P57" i="118"/>
  <c r="P58" i="117"/>
  <c r="P58" i="118"/>
  <c r="F53" i="99"/>
  <c r="P62" i="117"/>
  <c r="P62" i="121"/>
  <c r="P53" i="121" s="1"/>
  <c r="K64" i="99"/>
  <c r="K257" i="99" s="1"/>
  <c r="P257" i="126" s="1"/>
  <c r="P65" i="126"/>
  <c r="P67" i="122"/>
  <c r="G64" i="99"/>
  <c r="G257" i="99" s="1"/>
  <c r="P257" i="122" s="1"/>
  <c r="P73" i="120"/>
  <c r="E72" i="99"/>
  <c r="E258" i="99" s="1"/>
  <c r="P73" i="128"/>
  <c r="M72" i="99"/>
  <c r="M258" i="99" s="1"/>
  <c r="P258" i="128" s="1"/>
  <c r="P77" i="123"/>
  <c r="H76" i="99"/>
  <c r="H259" i="99" s="1"/>
  <c r="P259" i="123" s="1"/>
  <c r="P79" i="121"/>
  <c r="P79" i="117"/>
  <c r="P90" i="121"/>
  <c r="F89" i="99"/>
  <c r="F261" i="99" s="1"/>
  <c r="P261" i="121" s="1"/>
  <c r="P93" i="118"/>
  <c r="P89" i="118" s="1"/>
  <c r="P93" i="117"/>
  <c r="C89" i="99"/>
  <c r="C261" i="99" s="1"/>
  <c r="L89" i="99"/>
  <c r="L261" i="99" s="1"/>
  <c r="P261" i="127" s="1"/>
  <c r="P93" i="127"/>
  <c r="P89" i="127" s="1"/>
  <c r="E262" i="99"/>
  <c r="P262" i="120" s="1"/>
  <c r="P94" i="120"/>
  <c r="P94" i="125"/>
  <c r="J262" i="99"/>
  <c r="P262" i="125" s="1"/>
  <c r="Q48" i="128"/>
  <c r="M47" i="100"/>
  <c r="M255" i="100" s="1"/>
  <c r="Q255" i="128" s="1"/>
  <c r="Q51" i="127"/>
  <c r="L47" i="100"/>
  <c r="Q54" i="119"/>
  <c r="Q54" i="127"/>
  <c r="L53" i="100"/>
  <c r="L256" i="100" s="1"/>
  <c r="Q256" i="127" s="1"/>
  <c r="Q57" i="118"/>
  <c r="Q57" i="117"/>
  <c r="Q58" i="118"/>
  <c r="Q58" i="117"/>
  <c r="F53" i="100"/>
  <c r="Q62" i="117"/>
  <c r="Q53" i="121"/>
  <c r="Q65" i="126"/>
  <c r="K64" i="100"/>
  <c r="K257" i="100" s="1"/>
  <c r="Q257" i="126" s="1"/>
  <c r="Q67" i="122"/>
  <c r="G64" i="100"/>
  <c r="G257" i="100" s="1"/>
  <c r="Q257" i="122" s="1"/>
  <c r="Q73" i="120"/>
  <c r="E72" i="100"/>
  <c r="E258" i="100" s="1"/>
  <c r="Q258" i="120" s="1"/>
  <c r="Q73" i="128"/>
  <c r="M72" i="100"/>
  <c r="M258" i="100" s="1"/>
  <c r="Q258" i="128" s="1"/>
  <c r="Q77" i="123"/>
  <c r="H76" i="100"/>
  <c r="H259" i="100" s="1"/>
  <c r="Q259" i="123" s="1"/>
  <c r="Q79" i="121"/>
  <c r="Q79" i="117"/>
  <c r="F89" i="100"/>
  <c r="F261" i="100" s="1"/>
  <c r="Q261" i="121" s="1"/>
  <c r="Q93" i="118"/>
  <c r="Q89" i="118" s="1"/>
  <c r="C89" i="100"/>
  <c r="C261" i="100" s="1"/>
  <c r="Q261" i="118" s="1"/>
  <c r="Q93" i="117"/>
  <c r="Q93" i="127"/>
  <c r="Q89" i="127" s="1"/>
  <c r="L89" i="100"/>
  <c r="L261" i="100" s="1"/>
  <c r="Q261" i="127" s="1"/>
  <c r="Q94" i="120"/>
  <c r="E262" i="100"/>
  <c r="Q262" i="120" s="1"/>
  <c r="Q94" i="125"/>
  <c r="J262" i="100"/>
  <c r="Q262" i="125" s="1"/>
  <c r="R47" i="127"/>
  <c r="R53" i="121"/>
  <c r="R89" i="127"/>
  <c r="S48" i="128"/>
  <c r="M47" i="102"/>
  <c r="M255" i="102" s="1"/>
  <c r="S51" i="127"/>
  <c r="L47" i="102"/>
  <c r="S54" i="119"/>
  <c r="S54" i="127"/>
  <c r="L53" i="102"/>
  <c r="L256" i="102" s="1"/>
  <c r="S256" i="127" s="1"/>
  <c r="S57" i="118"/>
  <c r="S57" i="117"/>
  <c r="S58" i="118"/>
  <c r="S58" i="117"/>
  <c r="S62" i="117"/>
  <c r="F53" i="102"/>
  <c r="S62" i="121"/>
  <c r="S53" i="121" s="1"/>
  <c r="S65" i="126"/>
  <c r="K64" i="102"/>
  <c r="K257" i="102" s="1"/>
  <c r="S257" i="126" s="1"/>
  <c r="S67" i="122"/>
  <c r="G64" i="102"/>
  <c r="G257" i="102" s="1"/>
  <c r="S257" i="122" s="1"/>
  <c r="S73" i="120"/>
  <c r="E72" i="102"/>
  <c r="E258" i="102" s="1"/>
  <c r="S258" i="120" s="1"/>
  <c r="S73" i="128"/>
  <c r="M72" i="102"/>
  <c r="M258" i="102" s="1"/>
  <c r="S258" i="128" s="1"/>
  <c r="S77" i="123"/>
  <c r="H76" i="102"/>
  <c r="H259" i="102" s="1"/>
  <c r="S259" i="123" s="1"/>
  <c r="S79" i="121"/>
  <c r="S79" i="117"/>
  <c r="S90" i="121"/>
  <c r="F89" i="102"/>
  <c r="F261" i="102" s="1"/>
  <c r="S261" i="121" s="1"/>
  <c r="S93" i="118"/>
  <c r="S89" i="118" s="1"/>
  <c r="S93" i="117"/>
  <c r="C89" i="102"/>
  <c r="C261" i="102" s="1"/>
  <c r="S93" i="127"/>
  <c r="S89" i="127" s="1"/>
  <c r="L89" i="102"/>
  <c r="L261" i="102" s="1"/>
  <c r="S261" i="127" s="1"/>
  <c r="S94" i="120"/>
  <c r="E262" i="102"/>
  <c r="S262" i="120" s="1"/>
  <c r="S94" i="125"/>
  <c r="J262" i="102"/>
  <c r="S262" i="125" s="1"/>
  <c r="T48" i="128"/>
  <c r="M47" i="103"/>
  <c r="T51" i="127"/>
  <c r="L47" i="103"/>
  <c r="L255" i="103" s="1"/>
  <c r="T255" i="127" s="1"/>
  <c r="T54" i="119"/>
  <c r="T54" i="127"/>
  <c r="L53" i="103"/>
  <c r="L256" i="103" s="1"/>
  <c r="T256" i="127" s="1"/>
  <c r="T57" i="118"/>
  <c r="T57" i="117"/>
  <c r="T58" i="118"/>
  <c r="T58" i="117"/>
  <c r="F53" i="103"/>
  <c r="F256" i="103" s="1"/>
  <c r="T256" i="121" s="1"/>
  <c r="T62" i="117"/>
  <c r="T62" i="121"/>
  <c r="T53" i="121" s="1"/>
  <c r="T65" i="126"/>
  <c r="K64" i="103"/>
  <c r="K257" i="103" s="1"/>
  <c r="T257" i="126" s="1"/>
  <c r="T67" i="122"/>
  <c r="G64" i="103"/>
  <c r="G257" i="103" s="1"/>
  <c r="T257" i="122" s="1"/>
  <c r="T73" i="120"/>
  <c r="E72" i="103"/>
  <c r="E258" i="103" s="1"/>
  <c r="T258" i="120" s="1"/>
  <c r="T73" i="128"/>
  <c r="M72" i="103"/>
  <c r="M258" i="103" s="1"/>
  <c r="T258" i="128" s="1"/>
  <c r="T77" i="123"/>
  <c r="H76" i="103"/>
  <c r="H259" i="103" s="1"/>
  <c r="T259" i="123" s="1"/>
  <c r="T79" i="121"/>
  <c r="T79" i="117"/>
  <c r="T90" i="121"/>
  <c r="F89" i="103"/>
  <c r="F261" i="103" s="1"/>
  <c r="T261" i="121" s="1"/>
  <c r="C89" i="103"/>
  <c r="C261" i="103" s="1"/>
  <c r="T93" i="118"/>
  <c r="T89" i="118" s="1"/>
  <c r="T93" i="117"/>
  <c r="L89" i="103"/>
  <c r="L261" i="103" s="1"/>
  <c r="T261" i="127" s="1"/>
  <c r="T93" i="127"/>
  <c r="T89" i="127" s="1"/>
  <c r="T94" i="120"/>
  <c r="E262" i="103"/>
  <c r="T262" i="120" s="1"/>
  <c r="T94" i="125"/>
  <c r="J262" i="103"/>
  <c r="T262" i="125" s="1"/>
  <c r="M47" i="104"/>
  <c r="M255" i="104" s="1"/>
  <c r="U255" i="128" s="1"/>
  <c r="U48" i="128"/>
  <c r="U51" i="127"/>
  <c r="L47" i="104"/>
  <c r="L255" i="104" s="1"/>
  <c r="U255" i="127" s="1"/>
  <c r="U54" i="119"/>
  <c r="U54" i="127"/>
  <c r="L53" i="104"/>
  <c r="L256" i="104" s="1"/>
  <c r="U256" i="127" s="1"/>
  <c r="U57" i="118"/>
  <c r="U57" i="117"/>
  <c r="U58" i="118"/>
  <c r="U58" i="117"/>
  <c r="F53" i="104"/>
  <c r="F256" i="104" s="1"/>
  <c r="U256" i="121" s="1"/>
  <c r="U62" i="117"/>
  <c r="U62" i="121"/>
  <c r="U53" i="121" s="1"/>
  <c r="U65" i="126"/>
  <c r="K64" i="104"/>
  <c r="K257" i="104" s="1"/>
  <c r="U257" i="126" s="1"/>
  <c r="U67" i="122"/>
  <c r="G64" i="104"/>
  <c r="G257" i="104" s="1"/>
  <c r="U257" i="122" s="1"/>
  <c r="E72" i="104"/>
  <c r="E258" i="104" s="1"/>
  <c r="U258" i="120" s="1"/>
  <c r="U73" i="120"/>
  <c r="M72" i="104"/>
  <c r="M258" i="104" s="1"/>
  <c r="U258" i="128" s="1"/>
  <c r="U73" i="128"/>
  <c r="U77" i="123"/>
  <c r="H76" i="104"/>
  <c r="H259" i="104" s="1"/>
  <c r="U259" i="123" s="1"/>
  <c r="U79" i="121"/>
  <c r="U79" i="117"/>
  <c r="U90" i="121"/>
  <c r="F89" i="104"/>
  <c r="F261" i="104" s="1"/>
  <c r="U261" i="121" s="1"/>
  <c r="C89" i="104"/>
  <c r="C261" i="104" s="1"/>
  <c r="U93" i="118"/>
  <c r="U89" i="118" s="1"/>
  <c r="U93" i="117"/>
  <c r="U93" i="127"/>
  <c r="U89" i="127" s="1"/>
  <c r="L89" i="104"/>
  <c r="L261" i="104" s="1"/>
  <c r="U261" i="127" s="1"/>
  <c r="U94" i="120"/>
  <c r="E262" i="104"/>
  <c r="U262" i="120" s="1"/>
  <c r="J262" i="104"/>
  <c r="U262" i="125" s="1"/>
  <c r="U94" i="125"/>
  <c r="V48" i="128"/>
  <c r="M47" i="105"/>
  <c r="M255" i="105" s="1"/>
  <c r="V255" i="128" s="1"/>
  <c r="V51" i="127"/>
  <c r="L47" i="105"/>
  <c r="L255" i="105" s="1"/>
  <c r="V255" i="127" s="1"/>
  <c r="V54" i="119"/>
  <c r="V54" i="127"/>
  <c r="L53" i="105"/>
  <c r="L256" i="105" s="1"/>
  <c r="V256" i="127" s="1"/>
  <c r="V57" i="118"/>
  <c r="V57" i="117"/>
  <c r="V58" i="118"/>
  <c r="V58" i="117"/>
  <c r="V62" i="117"/>
  <c r="F53" i="105"/>
  <c r="V62" i="121"/>
  <c r="V53" i="121" s="1"/>
  <c r="V65" i="126"/>
  <c r="K64" i="105"/>
  <c r="K257" i="105" s="1"/>
  <c r="V257" i="126" s="1"/>
  <c r="G64" i="105"/>
  <c r="G257" i="105" s="1"/>
  <c r="V257" i="122" s="1"/>
  <c r="V67" i="122"/>
  <c r="V73" i="120"/>
  <c r="E72" i="105"/>
  <c r="E258" i="105" s="1"/>
  <c r="V258" i="120" s="1"/>
  <c r="V73" i="128"/>
  <c r="M72" i="105"/>
  <c r="M258" i="105" s="1"/>
  <c r="V258" i="128" s="1"/>
  <c r="V77" i="123"/>
  <c r="H76" i="105"/>
  <c r="H259" i="105" s="1"/>
  <c r="V259" i="123" s="1"/>
  <c r="V79" i="121"/>
  <c r="V79" i="117"/>
  <c r="V90" i="121"/>
  <c r="F89" i="105"/>
  <c r="F261" i="105" s="1"/>
  <c r="V261" i="121" s="1"/>
  <c r="V93" i="118"/>
  <c r="V89" i="118" s="1"/>
  <c r="V93" i="117"/>
  <c r="C89" i="105"/>
  <c r="C261" i="105" s="1"/>
  <c r="V93" i="127"/>
  <c r="V89" i="127" s="1"/>
  <c r="L89" i="105"/>
  <c r="L261" i="105" s="1"/>
  <c r="V261" i="127" s="1"/>
  <c r="V94" i="120"/>
  <c r="E262" i="105"/>
  <c r="V262" i="120" s="1"/>
  <c r="V94" i="125"/>
  <c r="J262" i="105"/>
  <c r="V262" i="125" s="1"/>
  <c r="W48" i="128"/>
  <c r="M47" i="106"/>
  <c r="M255" i="106" s="1"/>
  <c r="W255" i="128" s="1"/>
  <c r="W51" i="127"/>
  <c r="W47" i="127" s="1"/>
  <c r="L47" i="106"/>
  <c r="L255" i="106" s="1"/>
  <c r="W255" i="127" s="1"/>
  <c r="W54" i="119"/>
  <c r="W54" i="127"/>
  <c r="L53" i="106"/>
  <c r="L256" i="106" s="1"/>
  <c r="W256" i="127" s="1"/>
  <c r="W57" i="118"/>
  <c r="W57" i="117"/>
  <c r="W58" i="118"/>
  <c r="W58" i="117"/>
  <c r="F53" i="106"/>
  <c r="F256" i="106" s="1"/>
  <c r="W256" i="121" s="1"/>
  <c r="W62" i="117"/>
  <c r="W62" i="121"/>
  <c r="W53" i="121" s="1"/>
  <c r="W65" i="126"/>
  <c r="K64" i="106"/>
  <c r="K257" i="106" s="1"/>
  <c r="W257" i="126" s="1"/>
  <c r="W67" i="122"/>
  <c r="G64" i="106"/>
  <c r="G257" i="106" s="1"/>
  <c r="W257" i="122" s="1"/>
  <c r="W73" i="120"/>
  <c r="E72" i="106"/>
  <c r="E258" i="106" s="1"/>
  <c r="W258" i="120" s="1"/>
  <c r="W73" i="128"/>
  <c r="M72" i="106"/>
  <c r="M258" i="106" s="1"/>
  <c r="W258" i="128" s="1"/>
  <c r="W77" i="123"/>
  <c r="H76" i="106"/>
  <c r="H259" i="106" s="1"/>
  <c r="W259" i="123" s="1"/>
  <c r="W79" i="121"/>
  <c r="W79" i="117"/>
  <c r="W90" i="121"/>
  <c r="F89" i="106"/>
  <c r="F261" i="106" s="1"/>
  <c r="W261" i="121" s="1"/>
  <c r="W93" i="118"/>
  <c r="W89" i="118" s="1"/>
  <c r="W93" i="117"/>
  <c r="C89" i="106"/>
  <c r="C261" i="106" s="1"/>
  <c r="W93" i="127"/>
  <c r="W89" i="127" s="1"/>
  <c r="L89" i="106"/>
  <c r="L261" i="106" s="1"/>
  <c r="W261" i="127" s="1"/>
  <c r="W94" i="120"/>
  <c r="E262" i="106"/>
  <c r="W262" i="120" s="1"/>
  <c r="W94" i="125"/>
  <c r="J262" i="106"/>
  <c r="W262" i="125" s="1"/>
  <c r="X48" i="128"/>
  <c r="M47" i="107"/>
  <c r="M255" i="107" s="1"/>
  <c r="X255" i="128" s="1"/>
  <c r="X51" i="127"/>
  <c r="L47" i="107"/>
  <c r="L255" i="107" s="1"/>
  <c r="X255" i="127" s="1"/>
  <c r="X54" i="119"/>
  <c r="X54" i="127"/>
  <c r="L53" i="107"/>
  <c r="L256" i="107" s="1"/>
  <c r="X256" i="127" s="1"/>
  <c r="X57" i="118"/>
  <c r="X57" i="117"/>
  <c r="X58" i="118"/>
  <c r="X58" i="117"/>
  <c r="F53" i="107"/>
  <c r="F256" i="107" s="1"/>
  <c r="X256" i="121" s="1"/>
  <c r="X62" i="117"/>
  <c r="X62" i="121"/>
  <c r="X53" i="121" s="1"/>
  <c r="X65" i="126"/>
  <c r="K64" i="107"/>
  <c r="K257" i="107" s="1"/>
  <c r="X257" i="126" s="1"/>
  <c r="X67" i="122"/>
  <c r="X64" i="122" s="1"/>
  <c r="G64" i="107"/>
  <c r="G257" i="107" s="1"/>
  <c r="X257" i="122" s="1"/>
  <c r="X73" i="120"/>
  <c r="E72" i="107"/>
  <c r="E258" i="107" s="1"/>
  <c r="X258" i="120" s="1"/>
  <c r="X73" i="128"/>
  <c r="M72" i="107"/>
  <c r="M258" i="107" s="1"/>
  <c r="X258" i="128" s="1"/>
  <c r="X77" i="123"/>
  <c r="H76" i="107"/>
  <c r="H259" i="107" s="1"/>
  <c r="X259" i="123" s="1"/>
  <c r="X79" i="121"/>
  <c r="X79" i="117"/>
  <c r="F89" i="107"/>
  <c r="F261" i="107" s="1"/>
  <c r="X261" i="121" s="1"/>
  <c r="X90" i="121"/>
  <c r="X93" i="118"/>
  <c r="X89" i="118" s="1"/>
  <c r="X93" i="117"/>
  <c r="C89" i="107"/>
  <c r="C261" i="107" s="1"/>
  <c r="L89" i="107"/>
  <c r="L261" i="107" s="1"/>
  <c r="X261" i="127" s="1"/>
  <c r="X93" i="127"/>
  <c r="X89" i="127" s="1"/>
  <c r="E262" i="107"/>
  <c r="X262" i="120" s="1"/>
  <c r="X94" i="120"/>
  <c r="X94" i="125"/>
  <c r="J262" i="107"/>
  <c r="X262" i="125" s="1"/>
  <c r="M47" i="108"/>
  <c r="M255" i="108" s="1"/>
  <c r="Y48" i="128"/>
  <c r="L47" i="108"/>
  <c r="L255" i="108" s="1"/>
  <c r="Y255" i="127" s="1"/>
  <c r="Y51" i="127"/>
  <c r="Y54" i="119"/>
  <c r="Y54" i="127"/>
  <c r="L53" i="108"/>
  <c r="L256" i="108" s="1"/>
  <c r="Y256" i="127" s="1"/>
  <c r="Y57" i="118"/>
  <c r="Y57" i="117"/>
  <c r="Y58" i="118"/>
  <c r="Y58" i="117"/>
  <c r="F53" i="108"/>
  <c r="F256" i="108" s="1"/>
  <c r="Y256" i="121" s="1"/>
  <c r="Y62" i="117"/>
  <c r="Y62" i="121"/>
  <c r="Y53" i="121" s="1"/>
  <c r="Y65" i="126"/>
  <c r="K64" i="108"/>
  <c r="K257" i="108" s="1"/>
  <c r="Y257" i="126" s="1"/>
  <c r="Y67" i="122"/>
  <c r="G64" i="108"/>
  <c r="G257" i="108" s="1"/>
  <c r="Y257" i="122" s="1"/>
  <c r="Y73" i="120"/>
  <c r="E72" i="108"/>
  <c r="E258" i="108" s="1"/>
  <c r="Y258" i="120" s="1"/>
  <c r="Y73" i="128"/>
  <c r="M72" i="108"/>
  <c r="M258" i="108" s="1"/>
  <c r="Y258" i="128" s="1"/>
  <c r="Y77" i="123"/>
  <c r="H76" i="108"/>
  <c r="H259" i="108" s="1"/>
  <c r="Y259" i="123" s="1"/>
  <c r="Y79" i="121"/>
  <c r="Y79" i="117"/>
  <c r="Y90" i="121"/>
  <c r="F261" i="108"/>
  <c r="Y261" i="121" s="1"/>
  <c r="Y93" i="118"/>
  <c r="Y89" i="118" s="1"/>
  <c r="Y93" i="117"/>
  <c r="C89" i="108"/>
  <c r="C261" i="108" s="1"/>
  <c r="Y261" i="118" s="1"/>
  <c r="Y93" i="127"/>
  <c r="Y89" i="127" s="1"/>
  <c r="L89" i="108"/>
  <c r="L261" i="108" s="1"/>
  <c r="Y261" i="127" s="1"/>
  <c r="Y94" i="120"/>
  <c r="E262" i="108"/>
  <c r="Y262" i="120" s="1"/>
  <c r="J262" i="108"/>
  <c r="Y262" i="125" s="1"/>
  <c r="Y94" i="125"/>
  <c r="Z48" i="128"/>
  <c r="M47" i="109"/>
  <c r="M255" i="109" s="1"/>
  <c r="Z255" i="128" s="1"/>
  <c r="L47" i="109"/>
  <c r="Z51" i="127"/>
  <c r="Z54" i="119"/>
  <c r="Z54" i="127"/>
  <c r="L53" i="109"/>
  <c r="L256" i="109" s="1"/>
  <c r="Z256" i="127" s="1"/>
  <c r="Z57" i="118"/>
  <c r="Z57" i="117"/>
  <c r="Z58" i="118"/>
  <c r="Z58" i="117"/>
  <c r="F53" i="109"/>
  <c r="F256" i="109" s="1"/>
  <c r="Z256" i="121" s="1"/>
  <c r="Z62" i="117"/>
  <c r="Z62" i="121"/>
  <c r="Z53" i="121" s="1"/>
  <c r="Z65" i="126"/>
  <c r="K64" i="109"/>
  <c r="K257" i="109" s="1"/>
  <c r="Z257" i="126" s="1"/>
  <c r="G64" i="109"/>
  <c r="G257" i="109" s="1"/>
  <c r="Z257" i="122" s="1"/>
  <c r="Z67" i="122"/>
  <c r="Z73" i="120"/>
  <c r="E72" i="109"/>
  <c r="E258" i="109" s="1"/>
  <c r="Z258" i="120" s="1"/>
  <c r="Z73" i="128"/>
  <c r="M72" i="109"/>
  <c r="M258" i="109" s="1"/>
  <c r="Z258" i="128" s="1"/>
  <c r="Z77" i="123"/>
  <c r="H76" i="109"/>
  <c r="H259" i="109" s="1"/>
  <c r="Z259" i="123" s="1"/>
  <c r="Z79" i="121"/>
  <c r="Z79" i="117"/>
  <c r="Z90" i="121"/>
  <c r="F261" i="109"/>
  <c r="Z261" i="121" s="1"/>
  <c r="Z93" i="118"/>
  <c r="Z89" i="118" s="1"/>
  <c r="C89" i="109"/>
  <c r="C261" i="109" s="1"/>
  <c r="Z261" i="118" s="1"/>
  <c r="Z93" i="117"/>
  <c r="Z93" i="127"/>
  <c r="Z89" i="127" s="1"/>
  <c r="L89" i="109"/>
  <c r="L261" i="109" s="1"/>
  <c r="Z261" i="127" s="1"/>
  <c r="Z94" i="120"/>
  <c r="E262" i="109"/>
  <c r="Z262" i="120" s="1"/>
  <c r="Z94" i="125"/>
  <c r="J262" i="109"/>
  <c r="Z262" i="125" s="1"/>
  <c r="AA48" i="128"/>
  <c r="M47" i="110"/>
  <c r="L47" i="110"/>
  <c r="L255" i="110" s="1"/>
  <c r="AA255" i="127" s="1"/>
  <c r="AA51" i="127"/>
  <c r="AA47" i="127" s="1"/>
  <c r="AA54" i="119"/>
  <c r="AA54" i="127"/>
  <c r="L53" i="110"/>
  <c r="L256" i="110" s="1"/>
  <c r="AA256" i="127" s="1"/>
  <c r="AA57" i="118"/>
  <c r="AA57" i="117"/>
  <c r="AA58" i="118"/>
  <c r="AA58" i="117"/>
  <c r="AA62" i="117"/>
  <c r="F53" i="110"/>
  <c r="F256" i="110" s="1"/>
  <c r="AA256" i="121" s="1"/>
  <c r="AA62" i="121"/>
  <c r="AA53" i="121" s="1"/>
  <c r="AA65" i="126"/>
  <c r="K64" i="110"/>
  <c r="K257" i="110" s="1"/>
  <c r="AA257" i="126" s="1"/>
  <c r="AA67" i="122"/>
  <c r="G64" i="110"/>
  <c r="G257" i="110" s="1"/>
  <c r="AA257" i="122" s="1"/>
  <c r="AA73" i="120"/>
  <c r="E72" i="110"/>
  <c r="E258" i="110" s="1"/>
  <c r="AA258" i="120" s="1"/>
  <c r="AA73" i="128"/>
  <c r="M72" i="110"/>
  <c r="M258" i="110" s="1"/>
  <c r="AA258" i="128" s="1"/>
  <c r="AA77" i="123"/>
  <c r="H76" i="110"/>
  <c r="H259" i="110" s="1"/>
  <c r="AA259" i="123" s="1"/>
  <c r="AA79" i="121"/>
  <c r="AA79" i="117"/>
  <c r="AA90" i="121"/>
  <c r="AA89" i="121" s="1"/>
  <c r="F261" i="110"/>
  <c r="AA261" i="121" s="1"/>
  <c r="AA93" i="118"/>
  <c r="AA89" i="118" s="1"/>
  <c r="C89" i="110"/>
  <c r="C261" i="110" s="1"/>
  <c r="AA93" i="117"/>
  <c r="AA93" i="127"/>
  <c r="AA89" i="127" s="1"/>
  <c r="L89" i="110"/>
  <c r="L261" i="110" s="1"/>
  <c r="AA261" i="127" s="1"/>
  <c r="AA94" i="120"/>
  <c r="E262" i="110"/>
  <c r="AA262" i="120" s="1"/>
  <c r="AA94" i="125"/>
  <c r="J262" i="110"/>
  <c r="AA262" i="125" s="1"/>
  <c r="AB48" i="128"/>
  <c r="M47" i="111"/>
  <c r="M255" i="111" s="1"/>
  <c r="AB255" i="128" s="1"/>
  <c r="AB51" i="127"/>
  <c r="L47" i="111"/>
  <c r="L255" i="111" s="1"/>
  <c r="AB255" i="127" s="1"/>
  <c r="AB54" i="119"/>
  <c r="AB54" i="127"/>
  <c r="L53" i="111"/>
  <c r="L256" i="111" s="1"/>
  <c r="AB256" i="127" s="1"/>
  <c r="AB57" i="118"/>
  <c r="AB57" i="117"/>
  <c r="AB58" i="118"/>
  <c r="AB58" i="117"/>
  <c r="F53" i="111"/>
  <c r="F256" i="111" s="1"/>
  <c r="AB62" i="117"/>
  <c r="AB62" i="121"/>
  <c r="AB53" i="121" s="1"/>
  <c r="AB65" i="126"/>
  <c r="K64" i="111"/>
  <c r="K257" i="111" s="1"/>
  <c r="AB257" i="126" s="1"/>
  <c r="AB67" i="122"/>
  <c r="G64" i="111"/>
  <c r="G257" i="111" s="1"/>
  <c r="AB257" i="122" s="1"/>
  <c r="AB73" i="120"/>
  <c r="E72" i="111"/>
  <c r="E258" i="111" s="1"/>
  <c r="AB258" i="120" s="1"/>
  <c r="AB73" i="128"/>
  <c r="M72" i="111"/>
  <c r="M258" i="111" s="1"/>
  <c r="AB258" i="128" s="1"/>
  <c r="AB77" i="123"/>
  <c r="H76" i="111"/>
  <c r="H259" i="111" s="1"/>
  <c r="AB259" i="123" s="1"/>
  <c r="AB79" i="121"/>
  <c r="AB79" i="117"/>
  <c r="AB90" i="121"/>
  <c r="F261" i="111"/>
  <c r="AB261" i="121" s="1"/>
  <c r="AB93" i="118"/>
  <c r="AB89" i="118" s="1"/>
  <c r="C89" i="111"/>
  <c r="C261" i="111" s="1"/>
  <c r="AB261" i="118" s="1"/>
  <c r="AB93" i="117"/>
  <c r="L89" i="111"/>
  <c r="L261" i="111" s="1"/>
  <c r="AB261" i="127" s="1"/>
  <c r="AB93" i="127"/>
  <c r="AB89" i="127" s="1"/>
  <c r="AB94" i="120"/>
  <c r="E262" i="111"/>
  <c r="AB262" i="120" s="1"/>
  <c r="AB94" i="125"/>
  <c r="J262" i="111"/>
  <c r="AB262" i="125" s="1"/>
  <c r="AC48" i="128"/>
  <c r="M47" i="112"/>
  <c r="M255" i="112" s="1"/>
  <c r="L47" i="112"/>
  <c r="AC51" i="127"/>
  <c r="AC54" i="119"/>
  <c r="AC54" i="127"/>
  <c r="L53" i="112"/>
  <c r="L256" i="112" s="1"/>
  <c r="AC256" i="127" s="1"/>
  <c r="AC57" i="118"/>
  <c r="AC57" i="117"/>
  <c r="AC58" i="118"/>
  <c r="AC58" i="117"/>
  <c r="AC62" i="117"/>
  <c r="F53" i="112"/>
  <c r="AC62" i="121"/>
  <c r="AC53" i="121" s="1"/>
  <c r="AC65" i="126"/>
  <c r="K64" i="112"/>
  <c r="K257" i="112" s="1"/>
  <c r="AC257" i="126" s="1"/>
  <c r="AC67" i="122"/>
  <c r="G64" i="112"/>
  <c r="G257" i="112" s="1"/>
  <c r="AC257" i="122" s="1"/>
  <c r="AC73" i="120"/>
  <c r="E72" i="112"/>
  <c r="E258" i="112" s="1"/>
  <c r="AC258" i="120" s="1"/>
  <c r="AC73" i="128"/>
  <c r="M72" i="112"/>
  <c r="M258" i="112" s="1"/>
  <c r="AC258" i="128" s="1"/>
  <c r="AC77" i="123"/>
  <c r="H76" i="112"/>
  <c r="H259" i="112" s="1"/>
  <c r="AC259" i="123" s="1"/>
  <c r="AC79" i="121"/>
  <c r="AC79" i="117"/>
  <c r="AC90" i="121"/>
  <c r="F261" i="112"/>
  <c r="AC261" i="121" s="1"/>
  <c r="AC93" i="118"/>
  <c r="AC89" i="118" s="1"/>
  <c r="AC93" i="117"/>
  <c r="C89" i="112"/>
  <c r="C261" i="112" s="1"/>
  <c r="AC93" i="127"/>
  <c r="AC89" i="127" s="1"/>
  <c r="L89" i="112"/>
  <c r="L261" i="112" s="1"/>
  <c r="AC261" i="127" s="1"/>
  <c r="AC94" i="120"/>
  <c r="E262" i="112"/>
  <c r="AC262" i="120" s="1"/>
  <c r="AC94" i="125"/>
  <c r="J262" i="112"/>
  <c r="AC262" i="125" s="1"/>
  <c r="AD48" i="128"/>
  <c r="M47" i="113"/>
  <c r="M255" i="113" s="1"/>
  <c r="AD255" i="128" s="1"/>
  <c r="AD51" i="127"/>
  <c r="L47" i="113"/>
  <c r="L255" i="113" s="1"/>
  <c r="AD255" i="127" s="1"/>
  <c r="AD54" i="119"/>
  <c r="AD54" i="127"/>
  <c r="L53" i="113"/>
  <c r="L256" i="113" s="1"/>
  <c r="AD256" i="127" s="1"/>
  <c r="AD57" i="118"/>
  <c r="AD57" i="117"/>
  <c r="AD58" i="118"/>
  <c r="AD58" i="117"/>
  <c r="F53" i="113"/>
  <c r="F256" i="113" s="1"/>
  <c r="AD256" i="121" s="1"/>
  <c r="AD62" i="117"/>
  <c r="AD62" i="121"/>
  <c r="AD53" i="121" s="1"/>
  <c r="AD65" i="126"/>
  <c r="K64" i="113"/>
  <c r="K257" i="113" s="1"/>
  <c r="AD257" i="126" s="1"/>
  <c r="G64" i="113"/>
  <c r="G257" i="113" s="1"/>
  <c r="AD257" i="122" s="1"/>
  <c r="AD67" i="122"/>
  <c r="AD73" i="120"/>
  <c r="E72" i="113"/>
  <c r="E258" i="113" s="1"/>
  <c r="AD258" i="120" s="1"/>
  <c r="AD73" i="128"/>
  <c r="M72" i="113"/>
  <c r="M258" i="113" s="1"/>
  <c r="AD258" i="128" s="1"/>
  <c r="H76" i="113"/>
  <c r="H259" i="113" s="1"/>
  <c r="AD259" i="123" s="1"/>
  <c r="AD77" i="123"/>
  <c r="AD79" i="121"/>
  <c r="AD79" i="117"/>
  <c r="AD90" i="121"/>
  <c r="F261" i="113"/>
  <c r="AD261" i="121" s="1"/>
  <c r="AD93" i="118"/>
  <c r="AD89" i="118" s="1"/>
  <c r="C89" i="113"/>
  <c r="C261" i="113" s="1"/>
  <c r="AD93" i="117"/>
  <c r="AD93" i="127"/>
  <c r="AD89" i="127" s="1"/>
  <c r="L89" i="113"/>
  <c r="L261" i="113" s="1"/>
  <c r="AD261" i="127" s="1"/>
  <c r="AD94" i="120"/>
  <c r="E262" i="113"/>
  <c r="AD262" i="120" s="1"/>
  <c r="AD94" i="125"/>
  <c r="J262" i="113"/>
  <c r="AD262" i="125" s="1"/>
  <c r="AE48" i="128"/>
  <c r="M47" i="114"/>
  <c r="M255" i="114" s="1"/>
  <c r="AE255" i="128" s="1"/>
  <c r="AE51" i="127"/>
  <c r="AE47" i="127" s="1"/>
  <c r="L47" i="114"/>
  <c r="AE54" i="119"/>
  <c r="L53" i="114"/>
  <c r="AE54" i="127"/>
  <c r="AE57" i="118"/>
  <c r="AE57" i="117"/>
  <c r="AE58" i="118"/>
  <c r="AE58" i="117"/>
  <c r="F53" i="114"/>
  <c r="AE62" i="117"/>
  <c r="AE62" i="121"/>
  <c r="AE53" i="121" s="1"/>
  <c r="AE65" i="126"/>
  <c r="K64" i="114"/>
  <c r="K257" i="114" s="1"/>
  <c r="AE257" i="126" s="1"/>
  <c r="AE67" i="122"/>
  <c r="G64" i="114"/>
  <c r="G257" i="114" s="1"/>
  <c r="AE257" i="122" s="1"/>
  <c r="AE73" i="120"/>
  <c r="E72" i="114"/>
  <c r="E258" i="114" s="1"/>
  <c r="AE258" i="120" s="1"/>
  <c r="AE73" i="128"/>
  <c r="M72" i="114"/>
  <c r="M258" i="114" s="1"/>
  <c r="AE258" i="128" s="1"/>
  <c r="AE77" i="123"/>
  <c r="H76" i="114"/>
  <c r="H259" i="114" s="1"/>
  <c r="AE259" i="123" s="1"/>
  <c r="AE79" i="121"/>
  <c r="AE79" i="117"/>
  <c r="AE90" i="121"/>
  <c r="AE89" i="121" s="1"/>
  <c r="F261" i="114"/>
  <c r="AE261" i="121" s="1"/>
  <c r="AE93" i="117"/>
  <c r="C89" i="114"/>
  <c r="C261" i="114" s="1"/>
  <c r="AE93" i="118"/>
  <c r="AE89" i="118" s="1"/>
  <c r="AE93" i="127"/>
  <c r="AE89" i="127" s="1"/>
  <c r="L89" i="114"/>
  <c r="L261" i="114" s="1"/>
  <c r="AE261" i="127" s="1"/>
  <c r="AE94" i="120"/>
  <c r="E262" i="114"/>
  <c r="AE262" i="120" s="1"/>
  <c r="AE94" i="125"/>
  <c r="J262" i="114"/>
  <c r="AE262" i="125" s="1"/>
  <c r="H53" i="89"/>
  <c r="F62" i="123"/>
  <c r="F53" i="123" s="1"/>
  <c r="F65" i="128"/>
  <c r="M64" i="89"/>
  <c r="M256" i="89" s="1"/>
  <c r="F257" i="128" s="1"/>
  <c r="F68" i="118"/>
  <c r="F68" i="117"/>
  <c r="F77" i="121"/>
  <c r="F76" i="89"/>
  <c r="F77" i="117"/>
  <c r="F81" i="121"/>
  <c r="F81" i="117"/>
  <c r="L261" i="89"/>
  <c r="F262" i="127" s="1"/>
  <c r="G54" i="125"/>
  <c r="J53" i="90"/>
  <c r="J255" i="90" s="1"/>
  <c r="H53" i="90"/>
  <c r="H255" i="90" s="1"/>
  <c r="G62" i="123"/>
  <c r="G53" i="123" s="1"/>
  <c r="G94" i="122"/>
  <c r="G261" i="90"/>
  <c r="G262" i="122" s="1"/>
  <c r="H52" i="118"/>
  <c r="H52" i="117"/>
  <c r="F76" i="91"/>
  <c r="H77" i="121"/>
  <c r="H77" i="117"/>
  <c r="H81" i="121"/>
  <c r="H81" i="117"/>
  <c r="H91" i="122"/>
  <c r="H91" i="117"/>
  <c r="H93" i="125"/>
  <c r="H89" i="125" s="1"/>
  <c r="J89" i="91"/>
  <c r="J260" i="91" s="1"/>
  <c r="H261" i="125" s="1"/>
  <c r="J47" i="92"/>
  <c r="J254" i="92" s="1"/>
  <c r="I51" i="125"/>
  <c r="I65" i="128"/>
  <c r="M64" i="92"/>
  <c r="M256" i="92" s="1"/>
  <c r="I257" i="128" s="1"/>
  <c r="I68" i="118"/>
  <c r="I68" i="117"/>
  <c r="I73" i="126"/>
  <c r="K72" i="92"/>
  <c r="K257" i="92" s="1"/>
  <c r="I258" i="126" s="1"/>
  <c r="I77" i="121"/>
  <c r="F76" i="92"/>
  <c r="I77" i="117"/>
  <c r="I81" i="121"/>
  <c r="I81" i="117"/>
  <c r="I91" i="122"/>
  <c r="I91" i="117"/>
  <c r="I94" i="122"/>
  <c r="G261" i="92"/>
  <c r="I262" i="122" s="1"/>
  <c r="J52" i="118"/>
  <c r="J52" i="117"/>
  <c r="L261" i="93"/>
  <c r="J262" i="127" s="1"/>
  <c r="K54" i="125"/>
  <c r="J53" i="94"/>
  <c r="J255" i="94" s="1"/>
  <c r="K256" i="125" s="1"/>
  <c r="H53" i="94"/>
  <c r="H255" i="94" s="1"/>
  <c r="K256" i="123" s="1"/>
  <c r="K62" i="123"/>
  <c r="K53" i="123" s="1"/>
  <c r="K94" i="118"/>
  <c r="C261" i="94"/>
  <c r="K262" i="118" s="1"/>
  <c r="K94" i="117"/>
  <c r="H53" i="95"/>
  <c r="L62" i="123"/>
  <c r="L53" i="123" s="1"/>
  <c r="L77" i="121"/>
  <c r="F76" i="95"/>
  <c r="L77" i="117"/>
  <c r="L91" i="122"/>
  <c r="L91" i="117"/>
  <c r="L94" i="122"/>
  <c r="G261" i="95"/>
  <c r="L262" i="122" s="1"/>
  <c r="M52" i="117"/>
  <c r="AJ52" i="117" s="1"/>
  <c r="M52" i="118"/>
  <c r="AJ52" i="118" s="1"/>
  <c r="M59" i="118"/>
  <c r="AJ59" i="118" s="1"/>
  <c r="M59" i="117"/>
  <c r="AJ59" i="117" s="1"/>
  <c r="M65" i="119"/>
  <c r="AJ65" i="119" s="1"/>
  <c r="M91" i="122"/>
  <c r="AJ91" i="122" s="1"/>
  <c r="M91" i="117"/>
  <c r="AJ91" i="117" s="1"/>
  <c r="L262" i="96"/>
  <c r="M262" i="127" s="1"/>
  <c r="AJ262" i="127" s="1"/>
  <c r="M94" i="127"/>
  <c r="AJ94" i="127" s="1"/>
  <c r="L53" i="89"/>
  <c r="L255" i="89" s="1"/>
  <c r="F256" i="127" s="1"/>
  <c r="F57" i="118"/>
  <c r="F57" i="117"/>
  <c r="F58" i="118"/>
  <c r="F58" i="117"/>
  <c r="F65" i="126"/>
  <c r="K64" i="89"/>
  <c r="K256" i="89" s="1"/>
  <c r="F257" i="126" s="1"/>
  <c r="M72" i="89"/>
  <c r="M257" i="89" s="1"/>
  <c r="F258" i="128" s="1"/>
  <c r="F73" i="128"/>
  <c r="F77" i="123"/>
  <c r="H76" i="89"/>
  <c r="H258" i="89" s="1"/>
  <c r="F259" i="123" s="1"/>
  <c r="F90" i="121"/>
  <c r="F89" i="89"/>
  <c r="F260" i="89" s="1"/>
  <c r="F261" i="121" s="1"/>
  <c r="F93" i="118"/>
  <c r="F89" i="118" s="1"/>
  <c r="C89" i="89"/>
  <c r="C260" i="89" s="1"/>
  <c r="F93" i="117"/>
  <c r="L89" i="89"/>
  <c r="L260" i="89" s="1"/>
  <c r="F261" i="127" s="1"/>
  <c r="J261" i="89"/>
  <c r="F262" i="125" s="1"/>
  <c r="F94" i="125"/>
  <c r="L47" i="90"/>
  <c r="L254" i="90" s="1"/>
  <c r="G255" i="127" s="1"/>
  <c r="G54" i="119"/>
  <c r="G62" i="117"/>
  <c r="F53" i="90"/>
  <c r="G62" i="121"/>
  <c r="G53" i="121" s="1"/>
  <c r="G65" i="126"/>
  <c r="K64" i="90"/>
  <c r="K256" i="90" s="1"/>
  <c r="G257" i="126" s="1"/>
  <c r="G64" i="90"/>
  <c r="G256" i="90" s="1"/>
  <c r="G257" i="122" s="1"/>
  <c r="G67" i="122"/>
  <c r="G73" i="120"/>
  <c r="E72" i="90"/>
  <c r="E257" i="90" s="1"/>
  <c r="G258" i="120" s="1"/>
  <c r="G90" i="121"/>
  <c r="F89" i="90"/>
  <c r="F260" i="90" s="1"/>
  <c r="G261" i="121" s="1"/>
  <c r="G94" i="120"/>
  <c r="E261" i="90"/>
  <c r="G262" i="120" s="1"/>
  <c r="H48" i="128"/>
  <c r="M47" i="91"/>
  <c r="L53" i="91"/>
  <c r="L255" i="91" s="1"/>
  <c r="H256" i="127" s="1"/>
  <c r="H58" i="117"/>
  <c r="H58" i="118"/>
  <c r="F51" i="118"/>
  <c r="F51" i="117"/>
  <c r="F54" i="120"/>
  <c r="F54" i="128"/>
  <c r="M53" i="89"/>
  <c r="M255" i="89" s="1"/>
  <c r="F256" i="128" s="1"/>
  <c r="G53" i="89"/>
  <c r="F62" i="122"/>
  <c r="F53" i="122" s="1"/>
  <c r="L64" i="89"/>
  <c r="F67" i="123"/>
  <c r="H64" i="89"/>
  <c r="H256" i="89" s="1"/>
  <c r="F257" i="123" s="1"/>
  <c r="F71" i="118"/>
  <c r="F71" i="117"/>
  <c r="F73" i="125"/>
  <c r="J72" i="89"/>
  <c r="J257" i="89" s="1"/>
  <c r="F258" i="125" s="1"/>
  <c r="F78" i="121"/>
  <c r="F78" i="117"/>
  <c r="F83" i="123"/>
  <c r="H82" i="89"/>
  <c r="H259" i="89" s="1"/>
  <c r="F88" i="121"/>
  <c r="F88" i="117"/>
  <c r="F90" i="122"/>
  <c r="G89" i="89"/>
  <c r="G260" i="89" s="1"/>
  <c r="F261" i="122" s="1"/>
  <c r="F93" i="119"/>
  <c r="F89" i="119" s="1"/>
  <c r="D89" i="89"/>
  <c r="D260" i="89" s="1"/>
  <c r="F261" i="119" s="1"/>
  <c r="M89" i="89"/>
  <c r="M260" i="89" s="1"/>
  <c r="F261" i="128" s="1"/>
  <c r="F93" i="128"/>
  <c r="F89" i="128" s="1"/>
  <c r="F261" i="89"/>
  <c r="F262" i="121" s="1"/>
  <c r="F94" i="121"/>
  <c r="F94" i="126"/>
  <c r="K261" i="89"/>
  <c r="F262" i="126" s="1"/>
  <c r="G51" i="118"/>
  <c r="G51" i="117"/>
  <c r="G54" i="120"/>
  <c r="G54" i="128"/>
  <c r="M53" i="90"/>
  <c r="M255" i="90" s="1"/>
  <c r="G256" i="128" s="1"/>
  <c r="G53" i="90"/>
  <c r="G255" i="90" s="1"/>
  <c r="G256" i="122" s="1"/>
  <c r="G62" i="122"/>
  <c r="G53" i="122" s="1"/>
  <c r="L64" i="90"/>
  <c r="L256" i="90" s="1"/>
  <c r="G257" i="127" s="1"/>
  <c r="G67" i="123"/>
  <c r="H64" i="90"/>
  <c r="H256" i="90" s="1"/>
  <c r="G257" i="123" s="1"/>
  <c r="G71" i="118"/>
  <c r="G71" i="117"/>
  <c r="G73" i="125"/>
  <c r="J72" i="90"/>
  <c r="J257" i="90" s="1"/>
  <c r="G258" i="125" s="1"/>
  <c r="G78" i="121"/>
  <c r="G78" i="117"/>
  <c r="H82" i="90"/>
  <c r="H259" i="90" s="1"/>
  <c r="G260" i="123" s="1"/>
  <c r="G83" i="123"/>
  <c r="G88" i="121"/>
  <c r="G88" i="117"/>
  <c r="G90" i="122"/>
  <c r="G89" i="90"/>
  <c r="G260" i="90" s="1"/>
  <c r="G261" i="122" s="1"/>
  <c r="G93" i="119"/>
  <c r="G89" i="119" s="1"/>
  <c r="D89" i="90"/>
  <c r="D260" i="90" s="1"/>
  <c r="G261" i="119" s="1"/>
  <c r="G93" i="128"/>
  <c r="G89" i="128" s="1"/>
  <c r="M89" i="90"/>
  <c r="M260" i="90" s="1"/>
  <c r="G261" i="128" s="1"/>
  <c r="G94" i="121"/>
  <c r="F261" i="90"/>
  <c r="G262" i="121" s="1"/>
  <c r="G94" i="126"/>
  <c r="K261" i="90"/>
  <c r="G262" i="126" s="1"/>
  <c r="H51" i="117"/>
  <c r="H51" i="118"/>
  <c r="H54" i="120"/>
  <c r="H54" i="128"/>
  <c r="M53" i="91"/>
  <c r="M255" i="91" s="1"/>
  <c r="H256" i="128" s="1"/>
  <c r="G53" i="91"/>
  <c r="H62" i="122"/>
  <c r="H53" i="122" s="1"/>
  <c r="L64" i="91"/>
  <c r="L256" i="91" s="1"/>
  <c r="H257" i="127" s="1"/>
  <c r="H67" i="123"/>
  <c r="H64" i="91"/>
  <c r="H256" i="91" s="1"/>
  <c r="H257" i="123" s="1"/>
  <c r="H71" i="118"/>
  <c r="H71" i="117"/>
  <c r="H73" i="125"/>
  <c r="J72" i="91"/>
  <c r="J257" i="91" s="1"/>
  <c r="H258" i="125" s="1"/>
  <c r="H78" i="121"/>
  <c r="H78" i="117"/>
  <c r="H83" i="123"/>
  <c r="H82" i="91"/>
  <c r="H259" i="91" s="1"/>
  <c r="H260" i="123" s="1"/>
  <c r="H88" i="121"/>
  <c r="H88" i="117"/>
  <c r="H90" i="122"/>
  <c r="G89" i="91"/>
  <c r="G260" i="91" s="1"/>
  <c r="H261" i="122" s="1"/>
  <c r="D89" i="91"/>
  <c r="D260" i="91" s="1"/>
  <c r="H261" i="119" s="1"/>
  <c r="H93" i="119"/>
  <c r="H89" i="119" s="1"/>
  <c r="H93" i="128"/>
  <c r="H89" i="128" s="1"/>
  <c r="M89" i="91"/>
  <c r="M260" i="91" s="1"/>
  <c r="H261" i="128" s="1"/>
  <c r="H94" i="121"/>
  <c r="F261" i="91"/>
  <c r="H262" i="121" s="1"/>
  <c r="H94" i="126"/>
  <c r="K261" i="91"/>
  <c r="H262" i="126" s="1"/>
  <c r="I51" i="118"/>
  <c r="I51" i="117"/>
  <c r="I54" i="120"/>
  <c r="I54" i="128"/>
  <c r="M53" i="92"/>
  <c r="M255" i="92" s="1"/>
  <c r="I256" i="128" s="1"/>
  <c r="G53" i="92"/>
  <c r="I62" i="122"/>
  <c r="I53" i="122" s="1"/>
  <c r="L64" i="92"/>
  <c r="I67" i="123"/>
  <c r="H64" i="92"/>
  <c r="H256" i="92" s="1"/>
  <c r="I257" i="123" s="1"/>
  <c r="I71" i="118"/>
  <c r="I71" i="117"/>
  <c r="I73" i="125"/>
  <c r="J72" i="92"/>
  <c r="J257" i="92" s="1"/>
  <c r="I258" i="125" s="1"/>
  <c r="I78" i="121"/>
  <c r="I78" i="117"/>
  <c r="I83" i="123"/>
  <c r="H82" i="92"/>
  <c r="H259" i="92" s="1"/>
  <c r="I260" i="123" s="1"/>
  <c r="I88" i="121"/>
  <c r="I88" i="117"/>
  <c r="I90" i="122"/>
  <c r="G89" i="92"/>
  <c r="G260" i="92" s="1"/>
  <c r="I261" i="122" s="1"/>
  <c r="I93" i="119"/>
  <c r="I89" i="119" s="1"/>
  <c r="D89" i="92"/>
  <c r="D260" i="92" s="1"/>
  <c r="I261" i="119" s="1"/>
  <c r="M89" i="92"/>
  <c r="M260" i="92" s="1"/>
  <c r="I261" i="128" s="1"/>
  <c r="I93" i="128"/>
  <c r="I89" i="128" s="1"/>
  <c r="F261" i="92"/>
  <c r="I262" i="121" s="1"/>
  <c r="I94" i="121"/>
  <c r="I94" i="126"/>
  <c r="K261" i="92"/>
  <c r="I262" i="126" s="1"/>
  <c r="J51" i="118"/>
  <c r="J51" i="117"/>
  <c r="J54" i="120"/>
  <c r="J54" i="128"/>
  <c r="M53" i="93"/>
  <c r="G53" i="93"/>
  <c r="J62" i="122"/>
  <c r="J53" i="122" s="1"/>
  <c r="L64" i="93"/>
  <c r="L256" i="93" s="1"/>
  <c r="J257" i="127" s="1"/>
  <c r="J67" i="123"/>
  <c r="H64" i="93"/>
  <c r="H256" i="93" s="1"/>
  <c r="J257" i="123" s="1"/>
  <c r="J71" i="118"/>
  <c r="J71" i="117"/>
  <c r="J73" i="125"/>
  <c r="J72" i="93"/>
  <c r="J257" i="93" s="1"/>
  <c r="J258" i="125" s="1"/>
  <c r="J78" i="121"/>
  <c r="J78" i="117"/>
  <c r="J83" i="123"/>
  <c r="H82" i="93"/>
  <c r="H259" i="93" s="1"/>
  <c r="J260" i="123" s="1"/>
  <c r="J88" i="121"/>
  <c r="J88" i="117"/>
  <c r="J90" i="122"/>
  <c r="G89" i="93"/>
  <c r="G260" i="93" s="1"/>
  <c r="J261" i="122" s="1"/>
  <c r="J93" i="119"/>
  <c r="J89" i="119" s="1"/>
  <c r="D89" i="93"/>
  <c r="D260" i="93" s="1"/>
  <c r="J261" i="119" s="1"/>
  <c r="J93" i="128"/>
  <c r="J89" i="128" s="1"/>
  <c r="M89" i="93"/>
  <c r="M260" i="93" s="1"/>
  <c r="J261" i="128" s="1"/>
  <c r="J94" i="121"/>
  <c r="F261" i="93"/>
  <c r="J262" i="121" s="1"/>
  <c r="J94" i="126"/>
  <c r="K261" i="93"/>
  <c r="J262" i="126" s="1"/>
  <c r="K51" i="118"/>
  <c r="K51" i="117"/>
  <c r="K54" i="120"/>
  <c r="K54" i="128"/>
  <c r="M53" i="94"/>
  <c r="M255" i="94" s="1"/>
  <c r="K256" i="128" s="1"/>
  <c r="G53" i="94"/>
  <c r="K62" i="122"/>
  <c r="K53" i="122" s="1"/>
  <c r="L64" i="94"/>
  <c r="L256" i="94" s="1"/>
  <c r="K257" i="127" s="1"/>
  <c r="K67" i="123"/>
  <c r="K64" i="123" s="1"/>
  <c r="H64" i="94"/>
  <c r="H256" i="94" s="1"/>
  <c r="K71" i="118"/>
  <c r="K71" i="117"/>
  <c r="K73" i="125"/>
  <c r="J72" i="94"/>
  <c r="J257" i="94" s="1"/>
  <c r="K258" i="125" s="1"/>
  <c r="K78" i="121"/>
  <c r="K78" i="117"/>
  <c r="K83" i="123"/>
  <c r="H82" i="94"/>
  <c r="H259" i="94" s="1"/>
  <c r="K260" i="123" s="1"/>
  <c r="K88" i="121"/>
  <c r="K88" i="117"/>
  <c r="K90" i="122"/>
  <c r="G89" i="94"/>
  <c r="G260" i="94" s="1"/>
  <c r="K261" i="122" s="1"/>
  <c r="K93" i="119"/>
  <c r="K89" i="119" s="1"/>
  <c r="D89" i="94"/>
  <c r="D260" i="94" s="1"/>
  <c r="K93" i="128"/>
  <c r="K89" i="128" s="1"/>
  <c r="M89" i="94"/>
  <c r="M260" i="94" s="1"/>
  <c r="K261" i="128" s="1"/>
  <c r="K94" i="121"/>
  <c r="F261" i="94"/>
  <c r="K262" i="121" s="1"/>
  <c r="K94" i="126"/>
  <c r="K261" i="94"/>
  <c r="K262" i="126" s="1"/>
  <c r="L51" i="117"/>
  <c r="L51" i="118"/>
  <c r="L54" i="120"/>
  <c r="L54" i="128"/>
  <c r="M53" i="95"/>
  <c r="G53" i="95"/>
  <c r="L62" i="122"/>
  <c r="L53" i="122" s="1"/>
  <c r="L64" i="95"/>
  <c r="L256" i="95" s="1"/>
  <c r="L257" i="127" s="1"/>
  <c r="L67" i="117"/>
  <c r="H64" i="95"/>
  <c r="H256" i="95" s="1"/>
  <c r="L257" i="123" s="1"/>
  <c r="L67" i="123"/>
  <c r="L71" i="118"/>
  <c r="L71" i="117"/>
  <c r="L73" i="125"/>
  <c r="L72" i="125" s="1"/>
  <c r="J72" i="95"/>
  <c r="J257" i="95" s="1"/>
  <c r="L258" i="125" s="1"/>
  <c r="L78" i="121"/>
  <c r="L78" i="117"/>
  <c r="L83" i="123"/>
  <c r="H82" i="95"/>
  <c r="H259" i="95" s="1"/>
  <c r="L88" i="121"/>
  <c r="L88" i="117"/>
  <c r="L90" i="122"/>
  <c r="G89" i="95"/>
  <c r="G260" i="95" s="1"/>
  <c r="D89" i="95"/>
  <c r="D260" i="95" s="1"/>
  <c r="L261" i="119" s="1"/>
  <c r="L93" i="119"/>
  <c r="L89" i="119" s="1"/>
  <c r="L93" i="128"/>
  <c r="L89" i="128" s="1"/>
  <c r="M89" i="95"/>
  <c r="M260" i="95" s="1"/>
  <c r="L261" i="128" s="1"/>
  <c r="L94" i="121"/>
  <c r="F261" i="95"/>
  <c r="L262" i="121" s="1"/>
  <c r="L94" i="126"/>
  <c r="K261" i="95"/>
  <c r="L262" i="126" s="1"/>
  <c r="M51" i="118"/>
  <c r="AJ51" i="118" s="1"/>
  <c r="M51" i="117"/>
  <c r="AJ51" i="117" s="1"/>
  <c r="M54" i="120"/>
  <c r="AJ54" i="120" s="1"/>
  <c r="M54" i="128"/>
  <c r="AJ54" i="128" s="1"/>
  <c r="M53" i="96"/>
  <c r="M256" i="96" s="1"/>
  <c r="M256" i="128" s="1"/>
  <c r="AJ256" i="128" s="1"/>
  <c r="G53" i="96"/>
  <c r="M62" i="122"/>
  <c r="AJ62" i="122" s="1"/>
  <c r="M65" i="127"/>
  <c r="L64" i="96"/>
  <c r="L257" i="96" s="1"/>
  <c r="M257" i="127" s="1"/>
  <c r="AJ257" i="127" s="1"/>
  <c r="M67" i="123"/>
  <c r="AJ67" i="123" s="1"/>
  <c r="H64" i="96"/>
  <c r="H257" i="96" s="1"/>
  <c r="M257" i="123" s="1"/>
  <c r="AJ257" i="123" s="1"/>
  <c r="M71" i="118"/>
  <c r="AJ71" i="118" s="1"/>
  <c r="M71" i="117"/>
  <c r="AJ71" i="117" s="1"/>
  <c r="M73" i="125"/>
  <c r="AJ73" i="125" s="1"/>
  <c r="J72" i="96"/>
  <c r="J258" i="96" s="1"/>
  <c r="M78" i="121"/>
  <c r="AJ78" i="121" s="1"/>
  <c r="M78" i="117"/>
  <c r="AJ78" i="117" s="1"/>
  <c r="M83" i="123"/>
  <c r="AJ83" i="123" s="1"/>
  <c r="H82" i="96"/>
  <c r="H260" i="96" s="1"/>
  <c r="M260" i="123" s="1"/>
  <c r="AJ260" i="123" s="1"/>
  <c r="M88" i="121"/>
  <c r="AJ88" i="121" s="1"/>
  <c r="M88" i="117"/>
  <c r="AJ88" i="117" s="1"/>
  <c r="M90" i="122"/>
  <c r="AJ90" i="122" s="1"/>
  <c r="G261" i="96"/>
  <c r="M261" i="122" s="1"/>
  <c r="AJ261" i="122" s="1"/>
  <c r="M93" i="119"/>
  <c r="AJ93" i="119" s="1"/>
  <c r="D261" i="96"/>
  <c r="M261" i="119" s="1"/>
  <c r="AJ261" i="119" s="1"/>
  <c r="M261" i="96"/>
  <c r="M261" i="128" s="1"/>
  <c r="AJ261" i="128" s="1"/>
  <c r="M93" i="128"/>
  <c r="F262" i="96"/>
  <c r="M262" i="121" s="1"/>
  <c r="AJ262" i="121" s="1"/>
  <c r="M94" i="121"/>
  <c r="AJ94" i="121" s="1"/>
  <c r="M94" i="126"/>
  <c r="AJ94" i="126" s="1"/>
  <c r="K262" i="96"/>
  <c r="M262" i="126" s="1"/>
  <c r="AJ262" i="126" s="1"/>
  <c r="N51" i="118"/>
  <c r="N51" i="117"/>
  <c r="N54" i="120"/>
  <c r="N54" i="128"/>
  <c r="M53" i="97"/>
  <c r="M256" i="97" s="1"/>
  <c r="N256" i="128" s="1"/>
  <c r="G53" i="97"/>
  <c r="N62" i="122"/>
  <c r="N53" i="122" s="1"/>
  <c r="N65" i="127"/>
  <c r="L64" i="97"/>
  <c r="L257" i="97" s="1"/>
  <c r="N257" i="127"/>
  <c r="N67" i="123"/>
  <c r="H64" i="97"/>
  <c r="H257" i="97" s="1"/>
  <c r="N257" i="123" s="1"/>
  <c r="N71" i="118"/>
  <c r="N71" i="117"/>
  <c r="J72" i="97"/>
  <c r="J258" i="97" s="1"/>
  <c r="N258" i="125" s="1"/>
  <c r="N73" i="125"/>
  <c r="N78" i="121"/>
  <c r="N78" i="117"/>
  <c r="N83" i="123"/>
  <c r="H82" i="97"/>
  <c r="H260" i="97" s="1"/>
  <c r="N260" i="123" s="1"/>
  <c r="N88" i="121"/>
  <c r="N88" i="117"/>
  <c r="N90" i="122"/>
  <c r="G89" i="97"/>
  <c r="G261" i="97" s="1"/>
  <c r="N261" i="122" s="1"/>
  <c r="N93" i="119"/>
  <c r="N89" i="119" s="1"/>
  <c r="D89" i="97"/>
  <c r="D261" i="97" s="1"/>
  <c r="N261" i="119" s="1"/>
  <c r="N93" i="128"/>
  <c r="N89" i="128" s="1"/>
  <c r="M89" i="97"/>
  <c r="M261" i="97" s="1"/>
  <c r="N261" i="128" s="1"/>
  <c r="N94" i="121"/>
  <c r="F262" i="97"/>
  <c r="N262" i="121" s="1"/>
  <c r="N94" i="126"/>
  <c r="K262" i="97"/>
  <c r="N262" i="126" s="1"/>
  <c r="O51" i="118"/>
  <c r="O51" i="117"/>
  <c r="O54" i="120"/>
  <c r="O54" i="128"/>
  <c r="M53" i="98"/>
  <c r="M256" i="98" s="1"/>
  <c r="O256" i="128" s="1"/>
  <c r="G53" i="98"/>
  <c r="G256" i="98" s="1"/>
  <c r="O256" i="122" s="1"/>
  <c r="O62" i="122"/>
  <c r="O53" i="122" s="1"/>
  <c r="O65" i="127"/>
  <c r="L64" i="98"/>
  <c r="L257" i="98" s="1"/>
  <c r="O257" i="127" s="1"/>
  <c r="O67" i="123"/>
  <c r="O64" i="123" s="1"/>
  <c r="H64" i="98"/>
  <c r="H257" i="98" s="1"/>
  <c r="O257" i="123" s="1"/>
  <c r="O71" i="118"/>
  <c r="O71" i="117"/>
  <c r="O73" i="125"/>
  <c r="J72" i="98"/>
  <c r="J258" i="98" s="1"/>
  <c r="O258" i="125" s="1"/>
  <c r="O78" i="121"/>
  <c r="O78" i="117"/>
  <c r="O83" i="123"/>
  <c r="H82" i="98"/>
  <c r="H260" i="98" s="1"/>
  <c r="O260" i="123" s="1"/>
  <c r="O88" i="121"/>
  <c r="O88" i="117"/>
  <c r="O90" i="122"/>
  <c r="G89" i="98"/>
  <c r="G261" i="98" s="1"/>
  <c r="O261" i="122" s="1"/>
  <c r="O93" i="119"/>
  <c r="O89" i="119" s="1"/>
  <c r="D89" i="98"/>
  <c r="D261" i="98" s="1"/>
  <c r="O261" i="119" s="1"/>
  <c r="O93" i="128"/>
  <c r="O89" i="128" s="1"/>
  <c r="M89" i="98"/>
  <c r="M261" i="98" s="1"/>
  <c r="O261" i="128" s="1"/>
  <c r="O94" i="121"/>
  <c r="F262" i="98"/>
  <c r="O262" i="121" s="1"/>
  <c r="O94" i="126"/>
  <c r="K262" i="98"/>
  <c r="O262" i="126" s="1"/>
  <c r="P51" i="117"/>
  <c r="P51" i="118"/>
  <c r="P54" i="120"/>
  <c r="P54" i="128"/>
  <c r="M53" i="99"/>
  <c r="M256" i="99" s="1"/>
  <c r="P256" i="128" s="1"/>
  <c r="G53" i="99"/>
  <c r="G256" i="99" s="1"/>
  <c r="P256" i="122" s="1"/>
  <c r="P62" i="122"/>
  <c r="P53" i="122" s="1"/>
  <c r="P65" i="127"/>
  <c r="L64" i="99"/>
  <c r="L257" i="99" s="1"/>
  <c r="P257" i="127" s="1"/>
  <c r="P67" i="123"/>
  <c r="H64" i="99"/>
  <c r="H257" i="99" s="1"/>
  <c r="P257" i="123" s="1"/>
  <c r="P71" i="118"/>
  <c r="P71" i="117"/>
  <c r="P73" i="125"/>
  <c r="J72" i="99"/>
  <c r="J258" i="99" s="1"/>
  <c r="P258" i="125" s="1"/>
  <c r="P78" i="121"/>
  <c r="P78" i="117"/>
  <c r="P83" i="123"/>
  <c r="H82" i="99"/>
  <c r="H260" i="99" s="1"/>
  <c r="P260" i="123" s="1"/>
  <c r="P88" i="117"/>
  <c r="P88" i="121"/>
  <c r="P90" i="122"/>
  <c r="G89" i="99"/>
  <c r="G261" i="99" s="1"/>
  <c r="P261" i="122" s="1"/>
  <c r="D89" i="99"/>
  <c r="D261" i="99" s="1"/>
  <c r="P261" i="119" s="1"/>
  <c r="P93" i="119"/>
  <c r="P89" i="119" s="1"/>
  <c r="P93" i="128"/>
  <c r="P89" i="128" s="1"/>
  <c r="M89" i="99"/>
  <c r="M261" i="99" s="1"/>
  <c r="P261" i="128" s="1"/>
  <c r="P94" i="121"/>
  <c r="F262" i="99"/>
  <c r="P262" i="121" s="1"/>
  <c r="P94" i="126"/>
  <c r="K262" i="99"/>
  <c r="P262" i="126" s="1"/>
  <c r="Q51" i="118"/>
  <c r="Q51" i="117"/>
  <c r="Q54" i="120"/>
  <c r="Q54" i="128"/>
  <c r="M53" i="100"/>
  <c r="M256" i="100" s="1"/>
  <c r="Q256" i="128" s="1"/>
  <c r="G53" i="100"/>
  <c r="G256" i="100" s="1"/>
  <c r="Q256" i="122" s="1"/>
  <c r="Q53" i="122"/>
  <c r="Q65" i="127"/>
  <c r="L64" i="100"/>
  <c r="L257" i="100" s="1"/>
  <c r="Q257" i="127" s="1"/>
  <c r="Q67" i="123"/>
  <c r="H64" i="100"/>
  <c r="H257" i="100" s="1"/>
  <c r="Q257" i="123" s="1"/>
  <c r="Q71" i="118"/>
  <c r="Q71" i="117"/>
  <c r="Q73" i="125"/>
  <c r="J72" i="100"/>
  <c r="J258" i="100" s="1"/>
  <c r="Q258" i="125" s="1"/>
  <c r="Q78" i="121"/>
  <c r="Q78" i="117"/>
  <c r="Q83" i="123"/>
  <c r="H82" i="100"/>
  <c r="H260" i="100" s="1"/>
  <c r="Q260" i="123" s="1"/>
  <c r="Q88" i="121"/>
  <c r="Q88" i="117"/>
  <c r="Q90" i="122"/>
  <c r="G89" i="100"/>
  <c r="G261" i="100" s="1"/>
  <c r="Q261" i="122" s="1"/>
  <c r="Q93" i="119"/>
  <c r="Q89" i="119" s="1"/>
  <c r="D89" i="100"/>
  <c r="D261" i="100" s="1"/>
  <c r="Q261" i="119" s="1"/>
  <c r="Q93" i="128"/>
  <c r="Q89" i="128" s="1"/>
  <c r="M89" i="100"/>
  <c r="M261" i="100" s="1"/>
  <c r="Q261" i="128" s="1"/>
  <c r="Q94" i="121"/>
  <c r="F262" i="100"/>
  <c r="Q262" i="121" s="1"/>
  <c r="Q94" i="126"/>
  <c r="K262" i="100"/>
  <c r="Q262" i="126" s="1"/>
  <c r="R53" i="122"/>
  <c r="S51" i="118"/>
  <c r="S51" i="117"/>
  <c r="S54" i="120"/>
  <c r="S54" i="128"/>
  <c r="M53" i="102"/>
  <c r="M256" i="102" s="1"/>
  <c r="S256" i="128" s="1"/>
  <c r="G53" i="102"/>
  <c r="G256" i="102" s="1"/>
  <c r="S256" i="122" s="1"/>
  <c r="S62" i="122"/>
  <c r="S53" i="122" s="1"/>
  <c r="S65" i="127"/>
  <c r="L64" i="102"/>
  <c r="L257" i="102" s="1"/>
  <c r="S257" i="127" s="1"/>
  <c r="S67" i="123"/>
  <c r="H64" i="102"/>
  <c r="H257" i="102" s="1"/>
  <c r="S257" i="123" s="1"/>
  <c r="S71" i="118"/>
  <c r="S71" i="117"/>
  <c r="S73" i="125"/>
  <c r="J72" i="102"/>
  <c r="J258" i="102" s="1"/>
  <c r="S258" i="125" s="1"/>
  <c r="S78" i="121"/>
  <c r="S78" i="117"/>
  <c r="S83" i="123"/>
  <c r="H82" i="102"/>
  <c r="H260" i="102" s="1"/>
  <c r="S260" i="123" s="1"/>
  <c r="S88" i="121"/>
  <c r="S88" i="117"/>
  <c r="S90" i="122"/>
  <c r="G89" i="102"/>
  <c r="G261" i="102" s="1"/>
  <c r="S261" i="122" s="1"/>
  <c r="S93" i="119"/>
  <c r="S89" i="119" s="1"/>
  <c r="D89" i="102"/>
  <c r="D261" i="102" s="1"/>
  <c r="S261" i="119" s="1"/>
  <c r="S93" i="128"/>
  <c r="S89" i="128" s="1"/>
  <c r="M89" i="102"/>
  <c r="M261" i="102" s="1"/>
  <c r="S261" i="128" s="1"/>
  <c r="S94" i="121"/>
  <c r="F262" i="102"/>
  <c r="S262" i="121" s="1"/>
  <c r="S94" i="126"/>
  <c r="K262" i="102"/>
  <c r="S262" i="126" s="1"/>
  <c r="T51" i="118"/>
  <c r="T51" i="117"/>
  <c r="T54" i="120"/>
  <c r="T54" i="128"/>
  <c r="M53" i="103"/>
  <c r="M256" i="103" s="1"/>
  <c r="T256" i="128" s="1"/>
  <c r="G53" i="103"/>
  <c r="T62" i="122"/>
  <c r="T53" i="122" s="1"/>
  <c r="T65" i="127"/>
  <c r="L64" i="103"/>
  <c r="T67" i="123"/>
  <c r="H64" i="103"/>
  <c r="H257" i="103" s="1"/>
  <c r="T257" i="123" s="1"/>
  <c r="T71" i="118"/>
  <c r="T71" i="117"/>
  <c r="T73" i="125"/>
  <c r="J72" i="103"/>
  <c r="J258" i="103" s="1"/>
  <c r="T258" i="125" s="1"/>
  <c r="T78" i="121"/>
  <c r="T78" i="117"/>
  <c r="T83" i="123"/>
  <c r="H82" i="103"/>
  <c r="H260" i="103" s="1"/>
  <c r="T260" i="123" s="1"/>
  <c r="T88" i="121"/>
  <c r="T88" i="117"/>
  <c r="T90" i="122"/>
  <c r="G89" i="103"/>
  <c r="G261" i="103" s="1"/>
  <c r="T261" i="122" s="1"/>
  <c r="D89" i="103"/>
  <c r="D261" i="103" s="1"/>
  <c r="T261" i="119" s="1"/>
  <c r="T93" i="119"/>
  <c r="T89" i="119" s="1"/>
  <c r="T93" i="128"/>
  <c r="T89" i="128" s="1"/>
  <c r="M89" i="103"/>
  <c r="M261" i="103" s="1"/>
  <c r="T261" i="128" s="1"/>
  <c r="T94" i="121"/>
  <c r="F262" i="103"/>
  <c r="T262" i="121" s="1"/>
  <c r="T94" i="126"/>
  <c r="K262" i="103"/>
  <c r="T262" i="126" s="1"/>
  <c r="U51" i="118"/>
  <c r="U51" i="117"/>
  <c r="U54" i="120"/>
  <c r="U54" i="128"/>
  <c r="M53" i="104"/>
  <c r="M256" i="104" s="1"/>
  <c r="U256" i="128" s="1"/>
  <c r="G53" i="104"/>
  <c r="G256" i="104" s="1"/>
  <c r="U256" i="122" s="1"/>
  <c r="U62" i="122"/>
  <c r="U53" i="122" s="1"/>
  <c r="U65" i="127"/>
  <c r="L64" i="104"/>
  <c r="L257" i="104" s="1"/>
  <c r="U257" i="127" s="1"/>
  <c r="U67" i="123"/>
  <c r="H64" i="104"/>
  <c r="H257" i="104" s="1"/>
  <c r="U257" i="123" s="1"/>
  <c r="U71" i="118"/>
  <c r="U71" i="117"/>
  <c r="U73" i="125"/>
  <c r="J72" i="104"/>
  <c r="J258" i="104" s="1"/>
  <c r="U258" i="125" s="1"/>
  <c r="U78" i="121"/>
  <c r="U78" i="117"/>
  <c r="U83" i="123"/>
  <c r="H82" i="104"/>
  <c r="H260" i="104" s="1"/>
  <c r="U260" i="123" s="1"/>
  <c r="U88" i="121"/>
  <c r="U88" i="117"/>
  <c r="G89" i="104"/>
  <c r="G261" i="104" s="1"/>
  <c r="U261" i="122" s="1"/>
  <c r="U90" i="122"/>
  <c r="U93" i="119"/>
  <c r="U89" i="119" s="1"/>
  <c r="D89" i="104"/>
  <c r="D261" i="104" s="1"/>
  <c r="U261" i="119" s="1"/>
  <c r="M89" i="104"/>
  <c r="M261" i="104" s="1"/>
  <c r="U261" i="128" s="1"/>
  <c r="U93" i="128"/>
  <c r="U89" i="128" s="1"/>
  <c r="U94" i="121"/>
  <c r="F262" i="104"/>
  <c r="U262" i="121" s="1"/>
  <c r="U94" i="126"/>
  <c r="K262" i="104"/>
  <c r="U262" i="126" s="1"/>
  <c r="V51" i="118"/>
  <c r="V51" i="117"/>
  <c r="V54" i="120"/>
  <c r="V54" i="128"/>
  <c r="M53" i="105"/>
  <c r="M256" i="105" s="1"/>
  <c r="V256" i="128" s="1"/>
  <c r="G53" i="105"/>
  <c r="V62" i="122"/>
  <c r="V53" i="122" s="1"/>
  <c r="V65" i="127"/>
  <c r="L64" i="105"/>
  <c r="L257" i="105" s="1"/>
  <c r="V257" i="127" s="1"/>
  <c r="V67" i="123"/>
  <c r="H64" i="105"/>
  <c r="H257" i="105" s="1"/>
  <c r="V257" i="123" s="1"/>
  <c r="V71" i="118"/>
  <c r="V71" i="117"/>
  <c r="V73" i="125"/>
  <c r="J72" i="105"/>
  <c r="J258" i="105" s="1"/>
  <c r="V258" i="125" s="1"/>
  <c r="V78" i="121"/>
  <c r="V78" i="117"/>
  <c r="H82" i="105"/>
  <c r="H260" i="105" s="1"/>
  <c r="V260" i="123" s="1"/>
  <c r="V83" i="123"/>
  <c r="V88" i="121"/>
  <c r="V88" i="117"/>
  <c r="V90" i="122"/>
  <c r="G89" i="105"/>
  <c r="G261" i="105" s="1"/>
  <c r="V261" i="122" s="1"/>
  <c r="V93" i="119"/>
  <c r="V89" i="119" s="1"/>
  <c r="D89" i="105"/>
  <c r="D261" i="105" s="1"/>
  <c r="V261" i="119" s="1"/>
  <c r="V93" i="128"/>
  <c r="V89" i="128" s="1"/>
  <c r="M89" i="105"/>
  <c r="M261" i="105" s="1"/>
  <c r="V261" i="128" s="1"/>
  <c r="V94" i="121"/>
  <c r="F262" i="105"/>
  <c r="V262" i="121" s="1"/>
  <c r="V94" i="126"/>
  <c r="K262" i="105"/>
  <c r="V262" i="126" s="1"/>
  <c r="W51" i="118"/>
  <c r="W51" i="117"/>
  <c r="W54" i="120"/>
  <c r="W54" i="128"/>
  <c r="M53" i="106"/>
  <c r="M256" i="106" s="1"/>
  <c r="W256" i="128" s="1"/>
  <c r="G53" i="106"/>
  <c r="G256" i="106" s="1"/>
  <c r="W256" i="122" s="1"/>
  <c r="W62" i="122"/>
  <c r="W53" i="122" s="1"/>
  <c r="W65" i="127"/>
  <c r="L64" i="106"/>
  <c r="W67" i="123"/>
  <c r="H64" i="106"/>
  <c r="H257" i="106" s="1"/>
  <c r="W257" i="123" s="1"/>
  <c r="W71" i="118"/>
  <c r="W71" i="117"/>
  <c r="W73" i="125"/>
  <c r="J72" i="106"/>
  <c r="J258" i="106" s="1"/>
  <c r="W258" i="125" s="1"/>
  <c r="W78" i="121"/>
  <c r="W78" i="117"/>
  <c r="W83" i="123"/>
  <c r="H82" i="106"/>
  <c r="H260" i="106" s="1"/>
  <c r="W88" i="121"/>
  <c r="W88" i="117"/>
  <c r="W90" i="122"/>
  <c r="G89" i="106"/>
  <c r="G261" i="106" s="1"/>
  <c r="W261" i="122" s="1"/>
  <c r="W93" i="119"/>
  <c r="W89" i="119" s="1"/>
  <c r="D89" i="106"/>
  <c r="D261" i="106" s="1"/>
  <c r="W261" i="119" s="1"/>
  <c r="W93" i="128"/>
  <c r="W89" i="128" s="1"/>
  <c r="M89" i="106"/>
  <c r="M261" i="106" s="1"/>
  <c r="W261" i="128" s="1"/>
  <c r="W94" i="121"/>
  <c r="F262" i="106"/>
  <c r="W262" i="121" s="1"/>
  <c r="W94" i="126"/>
  <c r="K262" i="106"/>
  <c r="W262" i="126" s="1"/>
  <c r="X51" i="117"/>
  <c r="X51" i="118"/>
  <c r="X54" i="120"/>
  <c r="X54" i="128"/>
  <c r="M53" i="107"/>
  <c r="M256" i="107" s="1"/>
  <c r="X256" i="128" s="1"/>
  <c r="G53" i="107"/>
  <c r="G256" i="107" s="1"/>
  <c r="X62" i="122"/>
  <c r="X53" i="122" s="1"/>
  <c r="X65" i="127"/>
  <c r="L64" i="107"/>
  <c r="L257" i="107" s="1"/>
  <c r="X257" i="127" s="1"/>
  <c r="X67" i="123"/>
  <c r="H64" i="107"/>
  <c r="H257" i="107" s="1"/>
  <c r="X257" i="123" s="1"/>
  <c r="X71" i="118"/>
  <c r="X71" i="117"/>
  <c r="X73" i="125"/>
  <c r="J72" i="107"/>
  <c r="J258" i="107" s="1"/>
  <c r="X258" i="125" s="1"/>
  <c r="X78" i="121"/>
  <c r="X78" i="117"/>
  <c r="X83" i="123"/>
  <c r="H82" i="107"/>
  <c r="H260" i="107" s="1"/>
  <c r="X260" i="123" s="1"/>
  <c r="X88" i="121"/>
  <c r="X88" i="117"/>
  <c r="X90" i="122"/>
  <c r="G89" i="107"/>
  <c r="G261" i="107" s="1"/>
  <c r="X261" i="122" s="1"/>
  <c r="D89" i="107"/>
  <c r="D261" i="107" s="1"/>
  <c r="X261" i="119" s="1"/>
  <c r="X93" i="119"/>
  <c r="X89" i="119" s="1"/>
  <c r="X93" i="128"/>
  <c r="X89" i="128" s="1"/>
  <c r="M89" i="107"/>
  <c r="M261" i="107" s="1"/>
  <c r="X261" i="128" s="1"/>
  <c r="X94" i="121"/>
  <c r="F262" i="107"/>
  <c r="X262" i="121" s="1"/>
  <c r="X94" i="126"/>
  <c r="K262" i="107"/>
  <c r="X262" i="126" s="1"/>
  <c r="Y51" i="118"/>
  <c r="Y51" i="117"/>
  <c r="Y54" i="120"/>
  <c r="Y54" i="128"/>
  <c r="M53" i="108"/>
  <c r="M256" i="108" s="1"/>
  <c r="Y256" i="128" s="1"/>
  <c r="G53" i="108"/>
  <c r="G256" i="108" s="1"/>
  <c r="Y256" i="122" s="1"/>
  <c r="Y62" i="122"/>
  <c r="Y53" i="122" s="1"/>
  <c r="Y65" i="127"/>
  <c r="L64" i="108"/>
  <c r="L257" i="108" s="1"/>
  <c r="Y67" i="123"/>
  <c r="H64" i="108"/>
  <c r="H257" i="108" s="1"/>
  <c r="Y257" i="123" s="1"/>
  <c r="Y71" i="118"/>
  <c r="Y71" i="117"/>
  <c r="Y73" i="125"/>
  <c r="J72" i="108"/>
  <c r="J258" i="108" s="1"/>
  <c r="Y258" i="125" s="1"/>
  <c r="Y78" i="121"/>
  <c r="Y78" i="117"/>
  <c r="Y83" i="123"/>
  <c r="H82" i="108"/>
  <c r="H260" i="108" s="1"/>
  <c r="Y260" i="123" s="1"/>
  <c r="Y88" i="121"/>
  <c r="Y88" i="117"/>
  <c r="Y90" i="122"/>
  <c r="G89" i="108"/>
  <c r="G261" i="108" s="1"/>
  <c r="Y261" i="122" s="1"/>
  <c r="Y93" i="119"/>
  <c r="Y89" i="119" s="1"/>
  <c r="D89" i="108"/>
  <c r="D261" i="108" s="1"/>
  <c r="Y261" i="119" s="1"/>
  <c r="M89" i="108"/>
  <c r="M261" i="108" s="1"/>
  <c r="Y261" i="128" s="1"/>
  <c r="Y93" i="128"/>
  <c r="Y89" i="128" s="1"/>
  <c r="F262" i="108"/>
  <c r="Y262" i="121" s="1"/>
  <c r="Y94" i="121"/>
  <c r="Y94" i="126"/>
  <c r="K262" i="108"/>
  <c r="Y262" i="126" s="1"/>
  <c r="Z51" i="118"/>
  <c r="Z51" i="117"/>
  <c r="Z54" i="120"/>
  <c r="Z54" i="128"/>
  <c r="M53" i="109"/>
  <c r="M256" i="109" s="1"/>
  <c r="Z256" i="128" s="1"/>
  <c r="G53" i="109"/>
  <c r="G256" i="109" s="1"/>
  <c r="Z256" i="122" s="1"/>
  <c r="Z62" i="122"/>
  <c r="Z53" i="122" s="1"/>
  <c r="Z65" i="127"/>
  <c r="L64" i="109"/>
  <c r="L257" i="109" s="1"/>
  <c r="Z67" i="123"/>
  <c r="H64" i="109"/>
  <c r="H257" i="109" s="1"/>
  <c r="Z257" i="123" s="1"/>
  <c r="Z71" i="118"/>
  <c r="Z71" i="117"/>
  <c r="J72" i="109"/>
  <c r="J258" i="109" s="1"/>
  <c r="Z258" i="125" s="1"/>
  <c r="Z73" i="125"/>
  <c r="Z78" i="121"/>
  <c r="Z78" i="117"/>
  <c r="Z83" i="123"/>
  <c r="H82" i="109"/>
  <c r="H260" i="109" s="1"/>
  <c r="Z260" i="123" s="1"/>
  <c r="Z88" i="121"/>
  <c r="Z88" i="117"/>
  <c r="Z90" i="122"/>
  <c r="G89" i="109"/>
  <c r="G261" i="109" s="1"/>
  <c r="Z261" i="122" s="1"/>
  <c r="Z93" i="119"/>
  <c r="Z89" i="119" s="1"/>
  <c r="D89" i="109"/>
  <c r="D261" i="109" s="1"/>
  <c r="Z261" i="119" s="1"/>
  <c r="Z93" i="128"/>
  <c r="Z89" i="128" s="1"/>
  <c r="M89" i="109"/>
  <c r="M261" i="109" s="1"/>
  <c r="Z261" i="128" s="1"/>
  <c r="Z94" i="121"/>
  <c r="F262" i="109"/>
  <c r="Z262" i="121" s="1"/>
  <c r="Z94" i="126"/>
  <c r="K262" i="109"/>
  <c r="Z262" i="126" s="1"/>
  <c r="AA51" i="118"/>
  <c r="AA51" i="117"/>
  <c r="AA54" i="120"/>
  <c r="AA54" i="128"/>
  <c r="M53" i="110"/>
  <c r="M256" i="110" s="1"/>
  <c r="AA256" i="128" s="1"/>
  <c r="G53" i="110"/>
  <c r="G256" i="110" s="1"/>
  <c r="AA256" i="122" s="1"/>
  <c r="AA62" i="122"/>
  <c r="AA53" i="122" s="1"/>
  <c r="AA65" i="127"/>
  <c r="L64" i="110"/>
  <c r="L257" i="110" s="1"/>
  <c r="AA257" i="127" s="1"/>
  <c r="AA67" i="123"/>
  <c r="H64" i="110"/>
  <c r="H257" i="110" s="1"/>
  <c r="AA257" i="123" s="1"/>
  <c r="AA71" i="118"/>
  <c r="AA71" i="117"/>
  <c r="AA73" i="125"/>
  <c r="J72" i="110"/>
  <c r="J258" i="110" s="1"/>
  <c r="AA258" i="125" s="1"/>
  <c r="AA78" i="121"/>
  <c r="AA78" i="117"/>
  <c r="AA83" i="123"/>
  <c r="H82" i="110"/>
  <c r="H260" i="110" s="1"/>
  <c r="AA260" i="123" s="1"/>
  <c r="AA88" i="121"/>
  <c r="AA88" i="117"/>
  <c r="AA90" i="122"/>
  <c r="G89" i="110"/>
  <c r="G261" i="110" s="1"/>
  <c r="AA261" i="122" s="1"/>
  <c r="AA93" i="119"/>
  <c r="AA89" i="119" s="1"/>
  <c r="D89" i="110"/>
  <c r="D261" i="110" s="1"/>
  <c r="AA261" i="119" s="1"/>
  <c r="AA93" i="128"/>
  <c r="AA89" i="128" s="1"/>
  <c r="M89" i="110"/>
  <c r="M261" i="110" s="1"/>
  <c r="AA261" i="128" s="1"/>
  <c r="AA94" i="121"/>
  <c r="F262" i="110"/>
  <c r="AA262" i="121" s="1"/>
  <c r="AA94" i="126"/>
  <c r="K262" i="110"/>
  <c r="AA262" i="126" s="1"/>
  <c r="AB51" i="118"/>
  <c r="AB51" i="117"/>
  <c r="AB54" i="120"/>
  <c r="AB54" i="128"/>
  <c r="M53" i="111"/>
  <c r="M256" i="111" s="1"/>
  <c r="AB256" i="128" s="1"/>
  <c r="G53" i="111"/>
  <c r="G256" i="111" s="1"/>
  <c r="AB256" i="122" s="1"/>
  <c r="AB62" i="122"/>
  <c r="AB53" i="122" s="1"/>
  <c r="AB65" i="127"/>
  <c r="L64" i="111"/>
  <c r="L257" i="111" s="1"/>
  <c r="AB257" i="127" s="1"/>
  <c r="AB67" i="123"/>
  <c r="H64" i="111"/>
  <c r="H257" i="111" s="1"/>
  <c r="AB257" i="123" s="1"/>
  <c r="AB71" i="118"/>
  <c r="AB71" i="117"/>
  <c r="AB73" i="125"/>
  <c r="J72" i="111"/>
  <c r="J258" i="111" s="1"/>
  <c r="AB258" i="125" s="1"/>
  <c r="AB78" i="121"/>
  <c r="AB78" i="117"/>
  <c r="AB83" i="123"/>
  <c r="H82" i="111"/>
  <c r="H260" i="111" s="1"/>
  <c r="AB260" i="123" s="1"/>
  <c r="AB88" i="121"/>
  <c r="AB88" i="117"/>
  <c r="AB90" i="122"/>
  <c r="G89" i="111"/>
  <c r="G261" i="111" s="1"/>
  <c r="AB261" i="122" s="1"/>
  <c r="AB93" i="119"/>
  <c r="AB89" i="119" s="1"/>
  <c r="D89" i="111"/>
  <c r="D261" i="111" s="1"/>
  <c r="AB261" i="119" s="1"/>
  <c r="AB93" i="128"/>
  <c r="AB89" i="128" s="1"/>
  <c r="M89" i="111"/>
  <c r="M261" i="111" s="1"/>
  <c r="AB261" i="128" s="1"/>
  <c r="AB94" i="121"/>
  <c r="F262" i="111"/>
  <c r="AB262" i="121" s="1"/>
  <c r="AB94" i="126"/>
  <c r="K262" i="111"/>
  <c r="AB262" i="126" s="1"/>
  <c r="AC51" i="118"/>
  <c r="AC51" i="117"/>
  <c r="AC54" i="120"/>
  <c r="AC54" i="128"/>
  <c r="M53" i="112"/>
  <c r="M256" i="112" s="1"/>
  <c r="AC256" i="128" s="1"/>
  <c r="G53" i="112"/>
  <c r="G256" i="112" s="1"/>
  <c r="AC256" i="122" s="1"/>
  <c r="AC62" i="122"/>
  <c r="AC53" i="122" s="1"/>
  <c r="AC65" i="127"/>
  <c r="L64" i="112"/>
  <c r="L257" i="112" s="1"/>
  <c r="AC257" i="127" s="1"/>
  <c r="AC67" i="123"/>
  <c r="H64" i="112"/>
  <c r="H257" i="112" s="1"/>
  <c r="AC257" i="123" s="1"/>
  <c r="AC71" i="118"/>
  <c r="AC71" i="117"/>
  <c r="AC73" i="125"/>
  <c r="J72" i="112"/>
  <c r="J258" i="112" s="1"/>
  <c r="AC258" i="125" s="1"/>
  <c r="AC78" i="121"/>
  <c r="AC78" i="117"/>
  <c r="AC83" i="123"/>
  <c r="H82" i="112"/>
  <c r="H260" i="112" s="1"/>
  <c r="AC260" i="123" s="1"/>
  <c r="AC88" i="121"/>
  <c r="AC88" i="117"/>
  <c r="AC90" i="122"/>
  <c r="G89" i="112"/>
  <c r="G261" i="112" s="1"/>
  <c r="AC261" i="122" s="1"/>
  <c r="AC93" i="119"/>
  <c r="AC89" i="119" s="1"/>
  <c r="D89" i="112"/>
  <c r="D261" i="112" s="1"/>
  <c r="AC261" i="119" s="1"/>
  <c r="AC93" i="128"/>
  <c r="AC89" i="128" s="1"/>
  <c r="M89" i="112"/>
  <c r="M261" i="112" s="1"/>
  <c r="AC261" i="128" s="1"/>
  <c r="F262" i="112"/>
  <c r="AC262" i="121" s="1"/>
  <c r="AC94" i="121"/>
  <c r="AC94" i="126"/>
  <c r="K262" i="112"/>
  <c r="AC262" i="126" s="1"/>
  <c r="AD51" i="118"/>
  <c r="AD51" i="117"/>
  <c r="AD54" i="120"/>
  <c r="AD54" i="128"/>
  <c r="M53" i="113"/>
  <c r="M256" i="113" s="1"/>
  <c r="AD256" i="128" s="1"/>
  <c r="G53" i="113"/>
  <c r="AD62" i="122"/>
  <c r="AD53" i="122" s="1"/>
  <c r="AD65" i="127"/>
  <c r="L64" i="113"/>
  <c r="L257" i="113" s="1"/>
  <c r="AD257" i="127" s="1"/>
  <c r="H64" i="113"/>
  <c r="H257" i="113" s="1"/>
  <c r="AD257" i="123" s="1"/>
  <c r="AD67" i="123"/>
  <c r="AD71" i="118"/>
  <c r="AD71" i="117"/>
  <c r="J72" i="113"/>
  <c r="J258" i="113" s="1"/>
  <c r="AD258" i="125" s="1"/>
  <c r="AD73" i="125"/>
  <c r="AD78" i="121"/>
  <c r="AD78" i="117"/>
  <c r="H82" i="113"/>
  <c r="H260" i="113" s="1"/>
  <c r="AD260" i="123" s="1"/>
  <c r="AD83" i="123"/>
  <c r="AD88" i="121"/>
  <c r="AD88" i="117"/>
  <c r="AD90" i="122"/>
  <c r="G89" i="113"/>
  <c r="G261" i="113" s="1"/>
  <c r="AD261" i="122" s="1"/>
  <c r="AD93" i="119"/>
  <c r="AD89" i="119" s="1"/>
  <c r="D89" i="113"/>
  <c r="D261" i="113" s="1"/>
  <c r="AD261" i="119" s="1"/>
  <c r="AD93" i="128"/>
  <c r="AD89" i="128" s="1"/>
  <c r="M89" i="113"/>
  <c r="M261" i="113" s="1"/>
  <c r="AD261" i="128" s="1"/>
  <c r="AD94" i="121"/>
  <c r="F262" i="113"/>
  <c r="AD262" i="121" s="1"/>
  <c r="AD94" i="126"/>
  <c r="K262" i="113"/>
  <c r="AD262" i="126" s="1"/>
  <c r="AE51" i="118"/>
  <c r="AE51" i="117"/>
  <c r="AE54" i="120"/>
  <c r="AE54" i="128"/>
  <c r="M53" i="114"/>
  <c r="M256" i="114" s="1"/>
  <c r="AE256" i="128" s="1"/>
  <c r="G53" i="114"/>
  <c r="G256" i="114" s="1"/>
  <c r="AE256" i="122" s="1"/>
  <c r="AE62" i="122"/>
  <c r="AE65" i="127"/>
  <c r="L64" i="114"/>
  <c r="L257" i="114" s="1"/>
  <c r="AE257" i="127" s="1"/>
  <c r="AE67" i="123"/>
  <c r="H64" i="114"/>
  <c r="H257" i="114" s="1"/>
  <c r="AE257" i="123" s="1"/>
  <c r="AE71" i="118"/>
  <c r="AE71" i="117"/>
  <c r="AE73" i="125"/>
  <c r="J72" i="114"/>
  <c r="J258" i="114" s="1"/>
  <c r="AE258" i="125" s="1"/>
  <c r="AE78" i="121"/>
  <c r="AE78" i="117"/>
  <c r="AE83" i="123"/>
  <c r="H82" i="114"/>
  <c r="H260" i="114" s="1"/>
  <c r="AE260" i="123" s="1"/>
  <c r="AE88" i="121"/>
  <c r="AE88" i="117"/>
  <c r="AE90" i="122"/>
  <c r="G89" i="114"/>
  <c r="G261" i="114" s="1"/>
  <c r="AE261" i="122" s="1"/>
  <c r="AE93" i="119"/>
  <c r="AE89" i="119" s="1"/>
  <c r="D89" i="114"/>
  <c r="D261" i="114" s="1"/>
  <c r="AE261" i="119" s="1"/>
  <c r="AE93" i="128"/>
  <c r="AE89" i="128" s="1"/>
  <c r="M89" i="114"/>
  <c r="M261" i="114" s="1"/>
  <c r="AE261" i="128" s="1"/>
  <c r="AE94" i="121"/>
  <c r="F262" i="114"/>
  <c r="AE262" i="121" s="1"/>
  <c r="AE94" i="126"/>
  <c r="K262" i="114"/>
  <c r="AE262" i="126" s="1"/>
  <c r="F54" i="125"/>
  <c r="J53" i="89"/>
  <c r="F73" i="126"/>
  <c r="K72" i="89"/>
  <c r="K257" i="89" s="1"/>
  <c r="F258" i="126" s="1"/>
  <c r="C261" i="89"/>
  <c r="F94" i="118"/>
  <c r="F94" i="117"/>
  <c r="J89" i="90"/>
  <c r="J260" i="90" s="1"/>
  <c r="G261" i="125" s="1"/>
  <c r="G93" i="125"/>
  <c r="G89" i="125" s="1"/>
  <c r="H59" i="118"/>
  <c r="H59" i="117"/>
  <c r="H65" i="119"/>
  <c r="H68" i="118"/>
  <c r="H68" i="117"/>
  <c r="K72" i="91"/>
  <c r="K257" i="91" s="1"/>
  <c r="H258" i="126" s="1"/>
  <c r="H73" i="126"/>
  <c r="H72" i="126" s="1"/>
  <c r="H94" i="122"/>
  <c r="G261" i="91"/>
  <c r="H262" i="122"/>
  <c r="I52" i="117"/>
  <c r="I52" i="118"/>
  <c r="I93" i="125"/>
  <c r="I89" i="125" s="1"/>
  <c r="J89" i="92"/>
  <c r="J260" i="92" s="1"/>
  <c r="I261" i="125" s="1"/>
  <c r="J51" i="125"/>
  <c r="J47" i="125" s="1"/>
  <c r="J47" i="93"/>
  <c r="J65" i="128"/>
  <c r="M64" i="93"/>
  <c r="M256" i="93" s="1"/>
  <c r="J257" i="128" s="1"/>
  <c r="J91" i="122"/>
  <c r="J91" i="117"/>
  <c r="J93" i="125"/>
  <c r="J89" i="125" s="1"/>
  <c r="J89" i="93"/>
  <c r="J260" i="93"/>
  <c r="J261" i="125" s="1"/>
  <c r="K91" i="122"/>
  <c r="K89" i="122" s="1"/>
  <c r="K91" i="117"/>
  <c r="K94" i="122"/>
  <c r="G261" i="94"/>
  <c r="K262" i="122" s="1"/>
  <c r="L52" i="118"/>
  <c r="L52" i="117"/>
  <c r="L65" i="128"/>
  <c r="M64" i="95"/>
  <c r="M256" i="95" s="1"/>
  <c r="L257" i="128" s="1"/>
  <c r="L68" i="118"/>
  <c r="L68" i="117"/>
  <c r="K72" i="95"/>
  <c r="K257" i="95" s="1"/>
  <c r="L258" i="126" s="1"/>
  <c r="L73" i="126"/>
  <c r="L94" i="118"/>
  <c r="C261" i="95"/>
  <c r="L94" i="117"/>
  <c r="M51" i="125"/>
  <c r="J47" i="96"/>
  <c r="J255" i="96" s="1"/>
  <c r="M255" i="125" s="1"/>
  <c r="M94" i="122"/>
  <c r="AJ94" i="122" s="1"/>
  <c r="G262" i="96"/>
  <c r="M262" i="122" s="1"/>
  <c r="AJ262" i="122" s="1"/>
  <c r="N65" i="119"/>
  <c r="N81" i="121"/>
  <c r="N81" i="117"/>
  <c r="N91" i="122"/>
  <c r="N91" i="117"/>
  <c r="J89" i="97"/>
  <c r="J261" i="97" s="1"/>
  <c r="N261" i="125" s="1"/>
  <c r="N93" i="125"/>
  <c r="N89" i="125" s="1"/>
  <c r="G262" i="97"/>
  <c r="N262" i="122" s="1"/>
  <c r="N94" i="122"/>
  <c r="O51" i="125"/>
  <c r="J47" i="98"/>
  <c r="O65" i="128"/>
  <c r="M64" i="98"/>
  <c r="O68" i="118"/>
  <c r="O68" i="117"/>
  <c r="K72" i="98"/>
  <c r="K258" i="98" s="1"/>
  <c r="O258" i="126" s="1"/>
  <c r="O73" i="126"/>
  <c r="O77" i="121"/>
  <c r="O77" i="117"/>
  <c r="F76" i="98"/>
  <c r="F259" i="98" s="1"/>
  <c r="O81" i="121"/>
  <c r="O81" i="117"/>
  <c r="O91" i="122"/>
  <c r="O91" i="117"/>
  <c r="O93" i="125"/>
  <c r="O89" i="125" s="1"/>
  <c r="J89" i="98"/>
  <c r="J261" i="98" s="1"/>
  <c r="O261" i="125" s="1"/>
  <c r="O94" i="122"/>
  <c r="G262" i="98"/>
  <c r="O262" i="122" s="1"/>
  <c r="P51" i="125"/>
  <c r="J47" i="99"/>
  <c r="J255" i="99" s="1"/>
  <c r="P255" i="125" s="1"/>
  <c r="P59" i="118"/>
  <c r="P59" i="117"/>
  <c r="H53" i="99"/>
  <c r="H256" i="99" s="1"/>
  <c r="P256" i="123" s="1"/>
  <c r="P62" i="123"/>
  <c r="P53" i="123" s="1"/>
  <c r="P65" i="119"/>
  <c r="P68" i="118"/>
  <c r="P68" i="117"/>
  <c r="P73" i="126"/>
  <c r="K72" i="99"/>
  <c r="K258" i="99" s="1"/>
  <c r="P258" i="126" s="1"/>
  <c r="P77" i="121"/>
  <c r="P77" i="117"/>
  <c r="F76" i="99"/>
  <c r="P81" i="121"/>
  <c r="P81" i="117"/>
  <c r="P91" i="117"/>
  <c r="P91" i="122"/>
  <c r="P93" i="125"/>
  <c r="P89" i="125" s="1"/>
  <c r="J89" i="99"/>
  <c r="J261" i="99" s="1"/>
  <c r="P261" i="125" s="1"/>
  <c r="P94" i="118"/>
  <c r="C262" i="99"/>
  <c r="P262" i="118" s="1"/>
  <c r="P94" i="117"/>
  <c r="P94" i="122"/>
  <c r="G262" i="99"/>
  <c r="P262" i="122" s="1"/>
  <c r="L262" i="99"/>
  <c r="P262" i="127" s="1"/>
  <c r="P94" i="127"/>
  <c r="Q51" i="125"/>
  <c r="Q47" i="125" s="1"/>
  <c r="J47" i="100"/>
  <c r="J255" i="100" s="1"/>
  <c r="Q52" i="118"/>
  <c r="Q52" i="117"/>
  <c r="Q54" i="125"/>
  <c r="J53" i="100"/>
  <c r="J256" i="100" s="1"/>
  <c r="Q256" i="125" s="1"/>
  <c r="Q59" i="118"/>
  <c r="Q59" i="117"/>
  <c r="H53" i="100"/>
  <c r="Q62" i="123"/>
  <c r="Q53" i="123" s="1"/>
  <c r="Q65" i="119"/>
  <c r="Q65" i="128"/>
  <c r="M64" i="100"/>
  <c r="M257" i="100" s="1"/>
  <c r="Q257" i="128" s="1"/>
  <c r="Q68" i="118"/>
  <c r="Q68" i="117"/>
  <c r="Q73" i="126"/>
  <c r="K72" i="100"/>
  <c r="K258" i="100" s="1"/>
  <c r="Q258" i="126" s="1"/>
  <c r="Q77" i="121"/>
  <c r="Q77" i="117"/>
  <c r="F76" i="100"/>
  <c r="Q81" i="121"/>
  <c r="Q81" i="117"/>
  <c r="Q91" i="122"/>
  <c r="Q91" i="117"/>
  <c r="Q93" i="125"/>
  <c r="Q89" i="125" s="1"/>
  <c r="J89" i="100"/>
  <c r="J261" i="100" s="1"/>
  <c r="Q261" i="125" s="1"/>
  <c r="Q94" i="118"/>
  <c r="Q94" i="117"/>
  <c r="C262" i="100"/>
  <c r="Q262" i="118" s="1"/>
  <c r="Q94" i="122"/>
  <c r="G262" i="100"/>
  <c r="Q262" i="122" s="1"/>
  <c r="Q94" i="127"/>
  <c r="L262" i="100"/>
  <c r="Q262" i="127" s="1"/>
  <c r="R47" i="125"/>
  <c r="R53" i="123"/>
  <c r="R89" i="125"/>
  <c r="S51" i="125"/>
  <c r="J47" i="102"/>
  <c r="J255" i="102" s="1"/>
  <c r="S52" i="118"/>
  <c r="S52" i="117"/>
  <c r="S54" i="125"/>
  <c r="J53" i="102"/>
  <c r="J256" i="102" s="1"/>
  <c r="S256" i="125" s="1"/>
  <c r="S59" i="118"/>
  <c r="S59" i="117"/>
  <c r="H53" i="102"/>
  <c r="H256" i="102" s="1"/>
  <c r="S256" i="123" s="1"/>
  <c r="S62" i="123"/>
  <c r="S53" i="123" s="1"/>
  <c r="S65" i="119"/>
  <c r="S65" i="128"/>
  <c r="M64" i="102"/>
  <c r="M257" i="102" s="1"/>
  <c r="S68" i="118"/>
  <c r="S68" i="117"/>
  <c r="S73" i="126"/>
  <c r="K72" i="102"/>
  <c r="K258" i="102" s="1"/>
  <c r="S258" i="126" s="1"/>
  <c r="S77" i="121"/>
  <c r="S77" i="117"/>
  <c r="F76" i="102"/>
  <c r="S81" i="121"/>
  <c r="S81" i="117"/>
  <c r="S91" i="122"/>
  <c r="S91" i="117"/>
  <c r="S93" i="125"/>
  <c r="S89" i="125" s="1"/>
  <c r="J89" i="102"/>
  <c r="J261" i="102"/>
  <c r="S261" i="125" s="1"/>
  <c r="S94" i="118"/>
  <c r="C262" i="102"/>
  <c r="S262" i="118" s="1"/>
  <c r="S94" i="117"/>
  <c r="S94" i="122"/>
  <c r="G262" i="102"/>
  <c r="S262" i="122" s="1"/>
  <c r="S94" i="127"/>
  <c r="L262" i="102"/>
  <c r="S262" i="127" s="1"/>
  <c r="T51" i="125"/>
  <c r="J47" i="103"/>
  <c r="J255" i="103" s="1"/>
  <c r="T255" i="125" s="1"/>
  <c r="T52" i="118"/>
  <c r="T52" i="117"/>
  <c r="T54" i="125"/>
  <c r="J53" i="103"/>
  <c r="J256" i="103" s="1"/>
  <c r="T256" i="125" s="1"/>
  <c r="T59" i="118"/>
  <c r="T59" i="117"/>
  <c r="H53" i="103"/>
  <c r="H256" i="103" s="1"/>
  <c r="T62" i="123"/>
  <c r="T53" i="123" s="1"/>
  <c r="T65" i="119"/>
  <c r="T65" i="128"/>
  <c r="M64" i="103"/>
  <c r="M257" i="103" s="1"/>
  <c r="T257" i="128" s="1"/>
  <c r="T68" i="118"/>
  <c r="T68" i="117"/>
  <c r="T73" i="126"/>
  <c r="K72" i="103"/>
  <c r="K258" i="103" s="1"/>
  <c r="T258" i="126" s="1"/>
  <c r="T77" i="121"/>
  <c r="F76" i="103"/>
  <c r="T77" i="117"/>
  <c r="T81" i="117"/>
  <c r="T81" i="121"/>
  <c r="T91" i="122"/>
  <c r="T91" i="117"/>
  <c r="T93" i="125"/>
  <c r="T89" i="125" s="1"/>
  <c r="J89" i="103"/>
  <c r="J261" i="103" s="1"/>
  <c r="T261" i="125" s="1"/>
  <c r="T94" i="118"/>
  <c r="C262" i="103"/>
  <c r="T262" i="118" s="1"/>
  <c r="T94" i="117"/>
  <c r="T94" i="122"/>
  <c r="G262" i="103"/>
  <c r="T262" i="122" s="1"/>
  <c r="T94" i="127"/>
  <c r="L262" i="103"/>
  <c r="T262" i="127" s="1"/>
  <c r="U51" i="125"/>
  <c r="J47" i="104"/>
  <c r="J255" i="104" s="1"/>
  <c r="U255" i="125" s="1"/>
  <c r="U52" i="117"/>
  <c r="U52" i="118"/>
  <c r="U54" i="125"/>
  <c r="J53" i="104"/>
  <c r="J256" i="104" s="1"/>
  <c r="U59" i="118"/>
  <c r="U59" i="117"/>
  <c r="H53" i="104"/>
  <c r="H256" i="104" s="1"/>
  <c r="U256" i="123" s="1"/>
  <c r="U62" i="123"/>
  <c r="U53" i="123" s="1"/>
  <c r="U65" i="119"/>
  <c r="U65" i="128"/>
  <c r="M64" i="104"/>
  <c r="M257" i="104" s="1"/>
  <c r="U257" i="128" s="1"/>
  <c r="U68" i="118"/>
  <c r="U68" i="117"/>
  <c r="U73" i="126"/>
  <c r="K72" i="104"/>
  <c r="K258" i="104" s="1"/>
  <c r="U258" i="126" s="1"/>
  <c r="U77" i="121"/>
  <c r="F76" i="104"/>
  <c r="F259" i="104" s="1"/>
  <c r="U77" i="117"/>
  <c r="U81" i="121"/>
  <c r="U81" i="117"/>
  <c r="U91" i="122"/>
  <c r="U91" i="117"/>
  <c r="U93" i="125"/>
  <c r="U89" i="125" s="1"/>
  <c r="J89" i="104"/>
  <c r="J261" i="104" s="1"/>
  <c r="U261" i="125" s="1"/>
  <c r="U94" i="118"/>
  <c r="C262" i="104"/>
  <c r="U262" i="118" s="1"/>
  <c r="U94" i="117"/>
  <c r="U94" i="122"/>
  <c r="G262" i="104"/>
  <c r="U262" i="122" s="1"/>
  <c r="L262" i="104"/>
  <c r="U262" i="127" s="1"/>
  <c r="U94" i="127"/>
  <c r="V51" i="125"/>
  <c r="V47" i="125" s="1"/>
  <c r="J47" i="105"/>
  <c r="J255" i="105" s="1"/>
  <c r="V255" i="125" s="1"/>
  <c r="V52" i="118"/>
  <c r="V52" i="117"/>
  <c r="V54" i="125"/>
  <c r="J53" i="105"/>
  <c r="J256" i="105" s="1"/>
  <c r="V256" i="125" s="1"/>
  <c r="V59" i="118"/>
  <c r="V59" i="117"/>
  <c r="H53" i="105"/>
  <c r="H256" i="105" s="1"/>
  <c r="V256" i="123" s="1"/>
  <c r="V62" i="123"/>
  <c r="V53" i="123" s="1"/>
  <c r="V65" i="119"/>
  <c r="M64" i="105"/>
  <c r="M257" i="105" s="1"/>
  <c r="V257" i="128" s="1"/>
  <c r="V65" i="128"/>
  <c r="V68" i="118"/>
  <c r="V68" i="117"/>
  <c r="V73" i="126"/>
  <c r="K72" i="105"/>
  <c r="K258" i="105" s="1"/>
  <c r="V258" i="126" s="1"/>
  <c r="V77" i="121"/>
  <c r="F76" i="105"/>
  <c r="F259" i="105" s="1"/>
  <c r="V77" i="117"/>
  <c r="V81" i="121"/>
  <c r="V81" i="117"/>
  <c r="V91" i="122"/>
  <c r="V91" i="117"/>
  <c r="V93" i="125"/>
  <c r="V89" i="125" s="1"/>
  <c r="J89" i="105"/>
  <c r="J261" i="105" s="1"/>
  <c r="V261" i="125" s="1"/>
  <c r="V94" i="118"/>
  <c r="C262" i="105"/>
  <c r="V262" i="118" s="1"/>
  <c r="V94" i="117"/>
  <c r="G262" i="105"/>
  <c r="V262" i="122" s="1"/>
  <c r="V94" i="122"/>
  <c r="V94" i="127"/>
  <c r="L262" i="105"/>
  <c r="V262" i="127" s="1"/>
  <c r="W51" i="125"/>
  <c r="J47" i="106"/>
  <c r="J255" i="106" s="1"/>
  <c r="W255" i="125" s="1"/>
  <c r="W52" i="118"/>
  <c r="W52" i="117"/>
  <c r="W54" i="125"/>
  <c r="J53" i="106"/>
  <c r="J256" i="106" s="1"/>
  <c r="W256" i="125" s="1"/>
  <c r="W59" i="118"/>
  <c r="W59" i="117"/>
  <c r="H53" i="106"/>
  <c r="H256" i="106" s="1"/>
  <c r="W256" i="123" s="1"/>
  <c r="W62" i="123"/>
  <c r="W53" i="123" s="1"/>
  <c r="W65" i="119"/>
  <c r="W65" i="128"/>
  <c r="M64" i="106"/>
  <c r="M257" i="106" s="1"/>
  <c r="W257" i="128" s="1"/>
  <c r="W68" i="118"/>
  <c r="W68" i="117"/>
  <c r="K72" i="106"/>
  <c r="K258" i="106" s="1"/>
  <c r="W258" i="126" s="1"/>
  <c r="W73" i="126"/>
  <c r="W77" i="121"/>
  <c r="F76" i="106"/>
  <c r="F259" i="106" s="1"/>
  <c r="W259" i="121" s="1"/>
  <c r="W77" i="117"/>
  <c r="W81" i="121"/>
  <c r="W81" i="117"/>
  <c r="W91" i="122"/>
  <c r="W91" i="117"/>
  <c r="W93" i="125"/>
  <c r="W89" i="125" s="1"/>
  <c r="J89" i="106"/>
  <c r="J261" i="106" s="1"/>
  <c r="W261" i="125" s="1"/>
  <c r="W94" i="118"/>
  <c r="C262" i="106"/>
  <c r="W262" i="118" s="1"/>
  <c r="W94" i="117"/>
  <c r="W94" i="122"/>
  <c r="G262" i="106"/>
  <c r="W262" i="122" s="1"/>
  <c r="L262" i="106"/>
  <c r="W262" i="127" s="1"/>
  <c r="W94" i="127"/>
  <c r="X51" i="125"/>
  <c r="X47" i="125" s="1"/>
  <c r="J47" i="107"/>
  <c r="X52" i="118"/>
  <c r="X52" i="117"/>
  <c r="X54" i="125"/>
  <c r="J53" i="107"/>
  <c r="J256" i="107" s="1"/>
  <c r="X256" i="125" s="1"/>
  <c r="X59" i="118"/>
  <c r="X59" i="117"/>
  <c r="H53" i="107"/>
  <c r="H256" i="107" s="1"/>
  <c r="X62" i="123"/>
  <c r="X53" i="123" s="1"/>
  <c r="X65" i="119"/>
  <c r="X65" i="128"/>
  <c r="M64" i="107"/>
  <c r="M257" i="107" s="1"/>
  <c r="X257" i="128" s="1"/>
  <c r="X68" i="118"/>
  <c r="X68" i="117"/>
  <c r="X73" i="126"/>
  <c r="K72" i="107"/>
  <c r="K258" i="107" s="1"/>
  <c r="X258" i="126" s="1"/>
  <c r="F76" i="107"/>
  <c r="F259" i="107" s="1"/>
  <c r="X77" i="121"/>
  <c r="X77" i="117"/>
  <c r="X81" i="121"/>
  <c r="X81" i="117"/>
  <c r="X91" i="122"/>
  <c r="X91" i="117"/>
  <c r="X93" i="125"/>
  <c r="X89" i="125" s="1"/>
  <c r="J89" i="107"/>
  <c r="J261" i="107" s="1"/>
  <c r="X261" i="125" s="1"/>
  <c r="X94" i="118"/>
  <c r="C262" i="107"/>
  <c r="X94" i="117"/>
  <c r="X94" i="122"/>
  <c r="G262" i="107"/>
  <c r="X262" i="122" s="1"/>
  <c r="X94" i="127"/>
  <c r="L262" i="107"/>
  <c r="X262" i="127" s="1"/>
  <c r="Y51" i="125"/>
  <c r="J47" i="108"/>
  <c r="J255" i="108" s="1"/>
  <c r="Y255" i="125" s="1"/>
  <c r="Y52" i="117"/>
  <c r="Y52" i="118"/>
  <c r="Y54" i="125"/>
  <c r="J53" i="108"/>
  <c r="J256" i="108" s="1"/>
  <c r="Y256" i="125" s="1"/>
  <c r="Y59" i="118"/>
  <c r="Y59" i="117"/>
  <c r="H53" i="108"/>
  <c r="H256" i="108" s="1"/>
  <c r="Y256" i="123" s="1"/>
  <c r="Y62" i="123"/>
  <c r="Y53" i="123" s="1"/>
  <c r="Y65" i="119"/>
  <c r="Y65" i="128"/>
  <c r="M64" i="108"/>
  <c r="M257" i="108" s="1"/>
  <c r="Y257" i="128" s="1"/>
  <c r="Y68" i="118"/>
  <c r="Y68" i="117"/>
  <c r="Y73" i="126"/>
  <c r="K72" i="108"/>
  <c r="K258" i="108" s="1"/>
  <c r="Y258" i="126" s="1"/>
  <c r="Y77" i="121"/>
  <c r="F76" i="108"/>
  <c r="F259" i="108" s="1"/>
  <c r="Y77" i="117"/>
  <c r="Y81" i="121"/>
  <c r="Y81" i="117"/>
  <c r="Y91" i="122"/>
  <c r="Y91" i="117"/>
  <c r="Y93" i="125"/>
  <c r="Y89" i="125" s="1"/>
  <c r="J89" i="108"/>
  <c r="J261" i="108" s="1"/>
  <c r="Y261" i="125" s="1"/>
  <c r="Y94" i="118"/>
  <c r="C262" i="108"/>
  <c r="Y94" i="117"/>
  <c r="Y94" i="122"/>
  <c r="G262" i="108"/>
  <c r="Y262" i="122" s="1"/>
  <c r="L262" i="108"/>
  <c r="Y262" i="127" s="1"/>
  <c r="Y94" i="127"/>
  <c r="Z51" i="125"/>
  <c r="Z47" i="125" s="1"/>
  <c r="J47" i="109"/>
  <c r="J255" i="109" s="1"/>
  <c r="Z255" i="125" s="1"/>
  <c r="Z52" i="118"/>
  <c r="Z52" i="117"/>
  <c r="Z54" i="125"/>
  <c r="J53" i="109"/>
  <c r="J256" i="109" s="1"/>
  <c r="Z256" i="125" s="1"/>
  <c r="Z59" i="117"/>
  <c r="Z59" i="118"/>
  <c r="H53" i="109"/>
  <c r="H256" i="109" s="1"/>
  <c r="Z256" i="123" s="1"/>
  <c r="Z62" i="123"/>
  <c r="Z53" i="123" s="1"/>
  <c r="Z65" i="119"/>
  <c r="Z65" i="128"/>
  <c r="M64" i="109"/>
  <c r="M257" i="109" s="1"/>
  <c r="Z257" i="128" s="1"/>
  <c r="Z68" i="118"/>
  <c r="Z68" i="117"/>
  <c r="Z73" i="126"/>
  <c r="K72" i="109"/>
  <c r="K258" i="109" s="1"/>
  <c r="Z258" i="126" s="1"/>
  <c r="Z77" i="121"/>
  <c r="F76" i="109"/>
  <c r="Z77" i="117"/>
  <c r="Z81" i="121"/>
  <c r="Z81" i="117"/>
  <c r="Z91" i="122"/>
  <c r="Z91" i="117"/>
  <c r="J89" i="109"/>
  <c r="J261" i="109" s="1"/>
  <c r="Z261" i="125" s="1"/>
  <c r="Z93" i="125"/>
  <c r="Z89" i="125" s="1"/>
  <c r="Z94" i="118"/>
  <c r="C262" i="109"/>
  <c r="Z94" i="117"/>
  <c r="Z94" i="122"/>
  <c r="G262" i="109"/>
  <c r="Z262" i="122" s="1"/>
  <c r="Z94" i="127"/>
  <c r="L262" i="109"/>
  <c r="Z262" i="127" s="1"/>
  <c r="AA51" i="125"/>
  <c r="J47" i="110"/>
  <c r="J255" i="110" s="1"/>
  <c r="AA52" i="118"/>
  <c r="AA52" i="117"/>
  <c r="AA54" i="125"/>
  <c r="J53" i="110"/>
  <c r="J256" i="110" s="1"/>
  <c r="AA256" i="125" s="1"/>
  <c r="AA59" i="118"/>
  <c r="AA59" i="117"/>
  <c r="H53" i="110"/>
  <c r="H256" i="110" s="1"/>
  <c r="AA256" i="123" s="1"/>
  <c r="AA62" i="123"/>
  <c r="AA53" i="123" s="1"/>
  <c r="AA65" i="119"/>
  <c r="AA65" i="128"/>
  <c r="M64" i="110"/>
  <c r="M257" i="110" s="1"/>
  <c r="AA257" i="128" s="1"/>
  <c r="AA68" i="118"/>
  <c r="AA68" i="117"/>
  <c r="AA73" i="126"/>
  <c r="K72" i="110"/>
  <c r="K258" i="110" s="1"/>
  <c r="AA258" i="126" s="1"/>
  <c r="AA77" i="121"/>
  <c r="AA77" i="117"/>
  <c r="F76" i="110"/>
  <c r="F259" i="110" s="1"/>
  <c r="AA81" i="121"/>
  <c r="AA81" i="117"/>
  <c r="AA91" i="122"/>
  <c r="AA91" i="117"/>
  <c r="AA93" i="125"/>
  <c r="AA89" i="125" s="1"/>
  <c r="J89" i="110"/>
  <c r="J261" i="110" s="1"/>
  <c r="AA261" i="125" s="1"/>
  <c r="AA94" i="118"/>
  <c r="C262" i="110"/>
  <c r="AA94" i="117"/>
  <c r="AA94" i="122"/>
  <c r="G262" i="110"/>
  <c r="AA262" i="122" s="1"/>
  <c r="AA94" i="127"/>
  <c r="L262" i="110"/>
  <c r="AA262" i="127" s="1"/>
  <c r="AB51" i="125"/>
  <c r="J47" i="111"/>
  <c r="AB52" i="118"/>
  <c r="AB52" i="117"/>
  <c r="AB54" i="125"/>
  <c r="J53" i="111"/>
  <c r="J256" i="111" s="1"/>
  <c r="AB256" i="125" s="1"/>
  <c r="AB59" i="118"/>
  <c r="AB59" i="117"/>
  <c r="H53" i="111"/>
  <c r="H256" i="111" s="1"/>
  <c r="AB256" i="123" s="1"/>
  <c r="AB62" i="123"/>
  <c r="AB53" i="123" s="1"/>
  <c r="AB65" i="119"/>
  <c r="AB65" i="128"/>
  <c r="M64" i="111"/>
  <c r="M257" i="111" s="1"/>
  <c r="AB257" i="128" s="1"/>
  <c r="AB68" i="118"/>
  <c r="AB68" i="117"/>
  <c r="AB73" i="126"/>
  <c r="K72" i="111"/>
  <c r="K258" i="111" s="1"/>
  <c r="AB258" i="126" s="1"/>
  <c r="F76" i="111"/>
  <c r="AB77" i="121"/>
  <c r="AB77" i="117"/>
  <c r="AB81" i="121"/>
  <c r="AB81" i="117"/>
  <c r="AB91" i="117"/>
  <c r="AB91" i="122"/>
  <c r="AB93" i="125"/>
  <c r="AB89" i="125" s="1"/>
  <c r="J89" i="111"/>
  <c r="J261" i="111" s="1"/>
  <c r="AB261" i="125" s="1"/>
  <c r="AB94" i="118"/>
  <c r="C262" i="111"/>
  <c r="AB94" i="117"/>
  <c r="AB94" i="122"/>
  <c r="G262" i="111"/>
  <c r="AB262" i="122" s="1"/>
  <c r="AB94" i="127"/>
  <c r="L262" i="111"/>
  <c r="AB262" i="127" s="1"/>
  <c r="J47" i="112"/>
  <c r="AC51" i="125"/>
  <c r="AC52" i="118"/>
  <c r="AC52" i="117"/>
  <c r="J53" i="112"/>
  <c r="J256" i="112" s="1"/>
  <c r="AC256" i="125" s="1"/>
  <c r="AC54" i="125"/>
  <c r="AC59" i="118"/>
  <c r="AC59" i="117"/>
  <c r="H53" i="112"/>
  <c r="AC62" i="123"/>
  <c r="AC53" i="123" s="1"/>
  <c r="AC65" i="119"/>
  <c r="AC65" i="128"/>
  <c r="M64" i="112"/>
  <c r="M257" i="112" s="1"/>
  <c r="AC257" i="128" s="1"/>
  <c r="AC68" i="118"/>
  <c r="AC68" i="117"/>
  <c r="AC73" i="126"/>
  <c r="K72" i="112"/>
  <c r="K258" i="112" s="1"/>
  <c r="AC258" i="126" s="1"/>
  <c r="AC77" i="121"/>
  <c r="AC77" i="117"/>
  <c r="F76" i="112"/>
  <c r="AC81" i="121"/>
  <c r="AC81" i="117"/>
  <c r="AC91" i="122"/>
  <c r="AC91" i="117"/>
  <c r="AC93" i="125"/>
  <c r="AC89" i="125" s="1"/>
  <c r="J89" i="112"/>
  <c r="J261" i="112" s="1"/>
  <c r="AC261" i="125" s="1"/>
  <c r="AC94" i="118"/>
  <c r="AC94" i="117"/>
  <c r="C262" i="112"/>
  <c r="AC262" i="118" s="1"/>
  <c r="AC94" i="122"/>
  <c r="G262" i="112"/>
  <c r="AC262" i="122" s="1"/>
  <c r="L262" i="112"/>
  <c r="AC262" i="127" s="1"/>
  <c r="AC94" i="127"/>
  <c r="AD51" i="125"/>
  <c r="AD47" i="125" s="1"/>
  <c r="J47" i="113"/>
  <c r="J255" i="113" s="1"/>
  <c r="AD255" i="125" s="1"/>
  <c r="AD52" i="118"/>
  <c r="AD52" i="117"/>
  <c r="AD54" i="125"/>
  <c r="J53" i="113"/>
  <c r="J256" i="113" s="1"/>
  <c r="AD256" i="125" s="1"/>
  <c r="AD59" i="118"/>
  <c r="AD59" i="117"/>
  <c r="H53" i="113"/>
  <c r="H256" i="113" s="1"/>
  <c r="AD62" i="123"/>
  <c r="AD53" i="123" s="1"/>
  <c r="AD65" i="119"/>
  <c r="AD65" i="128"/>
  <c r="M64" i="113"/>
  <c r="M257" i="113" s="1"/>
  <c r="AD257" i="128" s="1"/>
  <c r="AD68" i="118"/>
  <c r="AD68" i="117"/>
  <c r="AD73" i="126"/>
  <c r="K72" i="113"/>
  <c r="K258" i="113" s="1"/>
  <c r="AD258" i="126" s="1"/>
  <c r="AD77" i="121"/>
  <c r="F76" i="113"/>
  <c r="F259" i="113" s="1"/>
  <c r="AD259" i="121" s="1"/>
  <c r="AD77" i="117"/>
  <c r="AD81" i="121"/>
  <c r="AD81" i="117"/>
  <c r="AD91" i="122"/>
  <c r="AD91" i="117"/>
  <c r="AD93" i="125"/>
  <c r="AD89" i="125" s="1"/>
  <c r="J89" i="113"/>
  <c r="J261" i="113" s="1"/>
  <c r="AD261" i="125" s="1"/>
  <c r="AD94" i="118"/>
  <c r="C262" i="113"/>
  <c r="AD262" i="118" s="1"/>
  <c r="AD94" i="117"/>
  <c r="G262" i="113"/>
  <c r="AD262" i="122" s="1"/>
  <c r="AD94" i="122"/>
  <c r="AD94" i="127"/>
  <c r="L262" i="113"/>
  <c r="AD262" i="127" s="1"/>
  <c r="AE51" i="125"/>
  <c r="AE47" i="125" s="1"/>
  <c r="J47" i="114"/>
  <c r="J255" i="114" s="1"/>
  <c r="AE255" i="125" s="1"/>
  <c r="AE52" i="118"/>
  <c r="AE52" i="117"/>
  <c r="AE54" i="125"/>
  <c r="J53" i="114"/>
  <c r="J256" i="114" s="1"/>
  <c r="AE256" i="125" s="1"/>
  <c r="AE59" i="118"/>
  <c r="AE59" i="117"/>
  <c r="H53" i="114"/>
  <c r="H256" i="114" s="1"/>
  <c r="AE256" i="123" s="1"/>
  <c r="AE62" i="123"/>
  <c r="AE53" i="123" s="1"/>
  <c r="AE65" i="119"/>
  <c r="AE65" i="128"/>
  <c r="M64" i="114"/>
  <c r="M257" i="114" s="1"/>
  <c r="AE257" i="128" s="1"/>
  <c r="AE68" i="118"/>
  <c r="AE68" i="117"/>
  <c r="K72" i="114"/>
  <c r="K258" i="114" s="1"/>
  <c r="AE258" i="126" s="1"/>
  <c r="AE73" i="126"/>
  <c r="AE77" i="121"/>
  <c r="AE77" i="117"/>
  <c r="F76" i="114"/>
  <c r="AE81" i="121"/>
  <c r="AE81" i="117"/>
  <c r="AE91" i="122"/>
  <c r="AE91" i="117"/>
  <c r="AE93" i="125"/>
  <c r="AE89" i="125" s="1"/>
  <c r="J89" i="114"/>
  <c r="J261" i="114" s="1"/>
  <c r="AE261" i="125" s="1"/>
  <c r="AE94" i="118"/>
  <c r="C262" i="114"/>
  <c r="AE262" i="118" s="1"/>
  <c r="AE94" i="117"/>
  <c r="AE94" i="122"/>
  <c r="G262" i="114"/>
  <c r="AE262" i="122" s="1"/>
  <c r="L262" i="114"/>
  <c r="AE262" i="127" s="1"/>
  <c r="AE94" i="127"/>
  <c r="F52" i="117"/>
  <c r="F52" i="118"/>
  <c r="F91" i="122"/>
  <c r="F91" i="117"/>
  <c r="G261" i="89"/>
  <c r="F262" i="122" s="1"/>
  <c r="F94" i="122"/>
  <c r="G52" i="118"/>
  <c r="G52" i="117"/>
  <c r="G65" i="128"/>
  <c r="M64" i="90"/>
  <c r="M256" i="90" s="1"/>
  <c r="G257" i="128" s="1"/>
  <c r="G91" i="122"/>
  <c r="G91" i="117"/>
  <c r="G94" i="118"/>
  <c r="C261" i="90"/>
  <c r="G94" i="117"/>
  <c r="H51" i="125"/>
  <c r="J47" i="91"/>
  <c r="J254" i="91" s="1"/>
  <c r="H255" i="125" s="1"/>
  <c r="H54" i="125"/>
  <c r="J53" i="91"/>
  <c r="J255" i="91" s="1"/>
  <c r="H256" i="125" s="1"/>
  <c r="H53" i="91"/>
  <c r="H255" i="91" s="1"/>
  <c r="H62" i="123"/>
  <c r="H53" i="123" s="1"/>
  <c r="H65" i="128"/>
  <c r="M64" i="91"/>
  <c r="L261" i="91"/>
  <c r="H262" i="127" s="1"/>
  <c r="J53" i="92"/>
  <c r="J255" i="92" s="1"/>
  <c r="I256" i="125" s="1"/>
  <c r="I54" i="125"/>
  <c r="I59" i="118"/>
  <c r="I59" i="117"/>
  <c r="I65" i="119"/>
  <c r="L261" i="92"/>
  <c r="I262" i="127" s="1"/>
  <c r="J54" i="125"/>
  <c r="J53" i="93"/>
  <c r="J255" i="93" s="1"/>
  <c r="J256" i="125" s="1"/>
  <c r="H53" i="93"/>
  <c r="J62" i="123"/>
  <c r="J53" i="123" s="1"/>
  <c r="G261" i="93"/>
  <c r="J262" i="122" s="1"/>
  <c r="J94" i="122"/>
  <c r="K52" i="118"/>
  <c r="K52" i="117"/>
  <c r="K59" i="118"/>
  <c r="K59" i="117"/>
  <c r="K65" i="119"/>
  <c r="K73" i="126"/>
  <c r="K72" i="94"/>
  <c r="K257" i="94" s="1"/>
  <c r="K258" i="126" s="1"/>
  <c r="K93" i="125"/>
  <c r="K89" i="125" s="1"/>
  <c r="J89" i="94"/>
  <c r="J260" i="94" s="1"/>
  <c r="K261" i="125" s="1"/>
  <c r="L51" i="125"/>
  <c r="J47" i="95"/>
  <c r="L93" i="125"/>
  <c r="L89" i="125" s="1"/>
  <c r="J89" i="95"/>
  <c r="J260" i="95" s="1"/>
  <c r="M65" i="128"/>
  <c r="M64" i="96"/>
  <c r="M257" i="96" s="1"/>
  <c r="M257" i="128" s="1"/>
  <c r="AJ257" i="128" s="1"/>
  <c r="M68" i="118"/>
  <c r="AJ68" i="118" s="1"/>
  <c r="M68" i="117"/>
  <c r="AJ68" i="117" s="1"/>
  <c r="M73" i="126"/>
  <c r="K72" i="96"/>
  <c r="K258" i="96" s="1"/>
  <c r="M258" i="126" s="1"/>
  <c r="AJ258" i="126" s="1"/>
  <c r="M81" i="121"/>
  <c r="AJ81" i="121" s="1"/>
  <c r="M81" i="117"/>
  <c r="AJ81" i="117" s="1"/>
  <c r="M94" i="118"/>
  <c r="AJ94" i="118" s="1"/>
  <c r="C262" i="96"/>
  <c r="M262" i="118" s="1"/>
  <c r="AJ262" i="118" s="1"/>
  <c r="M94" i="117"/>
  <c r="AJ94" i="117" s="1"/>
  <c r="N52" i="118"/>
  <c r="N52" i="117"/>
  <c r="N54" i="125"/>
  <c r="J53" i="97"/>
  <c r="J256" i="97" s="1"/>
  <c r="N256" i="125" s="1"/>
  <c r="H53" i="97"/>
  <c r="H256" i="97" s="1"/>
  <c r="N62" i="123"/>
  <c r="N53" i="123" s="1"/>
  <c r="N65" i="128"/>
  <c r="M64" i="97"/>
  <c r="M257" i="97" s="1"/>
  <c r="N257" i="128" s="1"/>
  <c r="N68" i="118"/>
  <c r="N68" i="117"/>
  <c r="N77" i="121"/>
  <c r="F76" i="97"/>
  <c r="N77" i="117"/>
  <c r="N94" i="118"/>
  <c r="C262" i="97"/>
  <c r="N94" i="117"/>
  <c r="L262" i="97"/>
  <c r="N262" i="127" s="1"/>
  <c r="N94" i="127"/>
  <c r="O52" i="118"/>
  <c r="O52" i="117"/>
  <c r="O54" i="125"/>
  <c r="J53" i="98"/>
  <c r="J256" i="98" s="1"/>
  <c r="O256" i="125" s="1"/>
  <c r="O59" i="118"/>
  <c r="O59" i="117"/>
  <c r="H53" i="98"/>
  <c r="H256" i="98" s="1"/>
  <c r="O256" i="123" s="1"/>
  <c r="O62" i="123"/>
  <c r="O53" i="123" s="1"/>
  <c r="O65" i="119"/>
  <c r="O94" i="118"/>
  <c r="C262" i="98"/>
  <c r="O262" i="118" s="1"/>
  <c r="O94" i="117"/>
  <c r="L262" i="98"/>
  <c r="O262" i="127" s="1"/>
  <c r="O94" i="127"/>
  <c r="P52" i="118"/>
  <c r="P52" i="117"/>
  <c r="P54" i="125"/>
  <c r="J53" i="99"/>
  <c r="J256" i="99" s="1"/>
  <c r="P256" i="125" s="1"/>
  <c r="P65" i="128"/>
  <c r="M64" i="99"/>
  <c r="M257" i="99" s="1"/>
  <c r="P257" i="128" s="1"/>
  <c r="F51" i="126"/>
  <c r="K47" i="89"/>
  <c r="K254" i="89" s="1"/>
  <c r="F255" i="126" s="1"/>
  <c r="F54" i="118"/>
  <c r="K53" i="89"/>
  <c r="K255" i="89" s="1"/>
  <c r="F256" i="126" s="1"/>
  <c r="F54" i="126"/>
  <c r="F56" i="117"/>
  <c r="F56" i="118"/>
  <c r="F60" i="118"/>
  <c r="F60" i="117"/>
  <c r="F63" i="118"/>
  <c r="F63" i="117"/>
  <c r="F65" i="125"/>
  <c r="J64" i="89"/>
  <c r="J256" i="89" s="1"/>
  <c r="F257" i="125" s="1"/>
  <c r="F67" i="118"/>
  <c r="F67" i="117"/>
  <c r="F64" i="89"/>
  <c r="F256" i="89" s="1"/>
  <c r="F257" i="121" s="1"/>
  <c r="F68" i="121"/>
  <c r="F70" i="117"/>
  <c r="F70" i="118"/>
  <c r="F71" i="120"/>
  <c r="F64" i="120" s="1"/>
  <c r="E64" i="89"/>
  <c r="E256" i="89" s="1"/>
  <c r="F257" i="120" s="1"/>
  <c r="F73" i="119"/>
  <c r="D72" i="89"/>
  <c r="D257" i="89" s="1"/>
  <c r="F258" i="119" s="1"/>
  <c r="L72" i="89"/>
  <c r="L257" i="89" s="1"/>
  <c r="F258" i="127" s="1"/>
  <c r="F75" i="118"/>
  <c r="F75" i="117"/>
  <c r="F77" i="122"/>
  <c r="G76" i="89"/>
  <c r="G258" i="89" s="1"/>
  <c r="F259" i="122" s="1"/>
  <c r="F80" i="121"/>
  <c r="F80" i="117"/>
  <c r="K89" i="89"/>
  <c r="K260" i="89" s="1"/>
  <c r="F261" i="126" s="1"/>
  <c r="F93" i="126"/>
  <c r="F89" i="126" s="1"/>
  <c r="D261" i="89"/>
  <c r="F262" i="119" s="1"/>
  <c r="F94" i="119"/>
  <c r="H261" i="89"/>
  <c r="F262" i="123" s="1"/>
  <c r="F94" i="123"/>
  <c r="F94" i="128"/>
  <c r="M261" i="89"/>
  <c r="F262" i="128" s="1"/>
  <c r="G51" i="126"/>
  <c r="K47" i="90"/>
  <c r="G54" i="118"/>
  <c r="G54" i="126"/>
  <c r="K53" i="90"/>
  <c r="K255" i="90" s="1"/>
  <c r="G256" i="126" s="1"/>
  <c r="G56" i="117"/>
  <c r="G56" i="118"/>
  <c r="G60" i="117"/>
  <c r="G60" i="118"/>
  <c r="G63" i="118"/>
  <c r="G63" i="117"/>
  <c r="J64" i="90"/>
  <c r="J256" i="90" s="1"/>
  <c r="G257" i="125" s="1"/>
  <c r="G65" i="125"/>
  <c r="G67" i="118"/>
  <c r="G67" i="117"/>
  <c r="G68" i="121"/>
  <c r="G64" i="121" s="1"/>
  <c r="F64" i="90"/>
  <c r="F256" i="90" s="1"/>
  <c r="G257" i="121" s="1"/>
  <c r="G70" i="118"/>
  <c r="G70" i="117"/>
  <c r="G71" i="120"/>
  <c r="G64" i="120" s="1"/>
  <c r="E64" i="90"/>
  <c r="E256" i="90" s="1"/>
  <c r="G257" i="120" s="1"/>
  <c r="G73" i="119"/>
  <c r="D72" i="90"/>
  <c r="D257" i="90" s="1"/>
  <c r="G258" i="119" s="1"/>
  <c r="L72" i="90"/>
  <c r="L257" i="90" s="1"/>
  <c r="G258" i="127" s="1"/>
  <c r="G75" i="118"/>
  <c r="G75" i="117"/>
  <c r="G77" i="122"/>
  <c r="G76" i="90"/>
  <c r="G258" i="90" s="1"/>
  <c r="G259" i="122" s="1"/>
  <c r="G80" i="121"/>
  <c r="G80" i="117"/>
  <c r="K89" i="90"/>
  <c r="K260" i="90" s="1"/>
  <c r="G261" i="126" s="1"/>
  <c r="G93" i="126"/>
  <c r="G89" i="126" s="1"/>
  <c r="D261" i="90"/>
  <c r="G262" i="119" s="1"/>
  <c r="G94" i="119"/>
  <c r="H261" i="90"/>
  <c r="G262" i="123" s="1"/>
  <c r="G94" i="123"/>
  <c r="G94" i="128"/>
  <c r="M261" i="90"/>
  <c r="G262" i="128" s="1"/>
  <c r="H51" i="126"/>
  <c r="H47" i="126" s="1"/>
  <c r="K47" i="91"/>
  <c r="H54" i="118"/>
  <c r="H54" i="126"/>
  <c r="K53" i="91"/>
  <c r="K255" i="91" s="1"/>
  <c r="H256" i="126" s="1"/>
  <c r="H56" i="118"/>
  <c r="H56" i="117"/>
  <c r="H60" i="117"/>
  <c r="H60" i="118"/>
  <c r="H63" i="118"/>
  <c r="H63" i="117"/>
  <c r="H65" i="125"/>
  <c r="J64" i="91"/>
  <c r="J256" i="91" s="1"/>
  <c r="H257" i="125" s="1"/>
  <c r="H67" i="118"/>
  <c r="H67" i="117"/>
  <c r="H68" i="121"/>
  <c r="H64" i="121" s="1"/>
  <c r="F64" i="91"/>
  <c r="F256" i="91" s="1"/>
  <c r="H257" i="121" s="1"/>
  <c r="H70" i="118"/>
  <c r="H70" i="117"/>
  <c r="H71" i="120"/>
  <c r="H64" i="120" s="1"/>
  <c r="E64" i="91"/>
  <c r="E256" i="91" s="1"/>
  <c r="H257" i="120" s="1"/>
  <c r="H73" i="119"/>
  <c r="D72" i="91"/>
  <c r="D257" i="91" s="1"/>
  <c r="H258" i="119" s="1"/>
  <c r="L72" i="91"/>
  <c r="L257" i="91" s="1"/>
  <c r="H258" i="127" s="1"/>
  <c r="H75" i="118"/>
  <c r="H75" i="117"/>
  <c r="H77" i="122"/>
  <c r="G76" i="91"/>
  <c r="G258" i="91" s="1"/>
  <c r="H259" i="122" s="1"/>
  <c r="H80" i="121"/>
  <c r="H80" i="117"/>
  <c r="H93" i="126"/>
  <c r="H89" i="126" s="1"/>
  <c r="K89" i="91"/>
  <c r="K260" i="91" s="1"/>
  <c r="H261" i="126" s="1"/>
  <c r="D261" i="91"/>
  <c r="H262" i="119" s="1"/>
  <c r="H94" i="119"/>
  <c r="H261" i="91"/>
  <c r="H262" i="123" s="1"/>
  <c r="H94" i="123"/>
  <c r="M261" i="91"/>
  <c r="H262" i="128" s="1"/>
  <c r="H94" i="128"/>
  <c r="I51" i="126"/>
  <c r="I47" i="126" s="1"/>
  <c r="K47" i="92"/>
  <c r="K254" i="92" s="1"/>
  <c r="I54" i="118"/>
  <c r="I54" i="117"/>
  <c r="I54" i="126"/>
  <c r="K53" i="92"/>
  <c r="K255" i="92" s="1"/>
  <c r="I256" i="126" s="1"/>
  <c r="I56" i="118"/>
  <c r="I56" i="117"/>
  <c r="I60" i="117"/>
  <c r="I60" i="118"/>
  <c r="I63" i="118"/>
  <c r="I63" i="117"/>
  <c r="I65" i="125"/>
  <c r="J64" i="92"/>
  <c r="J256" i="92" s="1"/>
  <c r="I257" i="125" s="1"/>
  <c r="I67" i="118"/>
  <c r="I67" i="117"/>
  <c r="I68" i="121"/>
  <c r="I64" i="121" s="1"/>
  <c r="F64" i="92"/>
  <c r="F256" i="92" s="1"/>
  <c r="I257" i="121" s="1"/>
  <c r="I70" i="118"/>
  <c r="I70" i="117"/>
  <c r="I71" i="120"/>
  <c r="I64" i="120" s="1"/>
  <c r="E64" i="92"/>
  <c r="E256" i="92" s="1"/>
  <c r="I257" i="120" s="1"/>
  <c r="I73" i="119"/>
  <c r="I72" i="119" s="1"/>
  <c r="D72" i="92"/>
  <c r="D257" i="92" s="1"/>
  <c r="I258" i="119" s="1"/>
  <c r="L72" i="92"/>
  <c r="L257" i="92" s="1"/>
  <c r="I258" i="127" s="1"/>
  <c r="I75" i="118"/>
  <c r="I75" i="117"/>
  <c r="G76" i="92"/>
  <c r="G258" i="92" s="1"/>
  <c r="I259" i="122" s="1"/>
  <c r="I77" i="122"/>
  <c r="I80" i="121"/>
  <c r="I80" i="117"/>
  <c r="K89" i="92"/>
  <c r="K260" i="92" s="1"/>
  <c r="I261" i="126" s="1"/>
  <c r="I93" i="126"/>
  <c r="I89" i="126" s="1"/>
  <c r="D261" i="92"/>
  <c r="I262" i="119" s="1"/>
  <c r="I94" i="119"/>
  <c r="H261" i="92"/>
  <c r="I262" i="123" s="1"/>
  <c r="I94" i="123"/>
  <c r="I94" i="128"/>
  <c r="M261" i="92"/>
  <c r="I262" i="128" s="1"/>
  <c r="J51" i="126"/>
  <c r="K47" i="93"/>
  <c r="J54" i="118"/>
  <c r="J54" i="126"/>
  <c r="K53" i="93"/>
  <c r="K255" i="93" s="1"/>
  <c r="J256" i="126" s="1"/>
  <c r="J56" i="118"/>
  <c r="J56" i="117"/>
  <c r="J60" i="117"/>
  <c r="J60" i="118"/>
  <c r="J63" i="118"/>
  <c r="J63" i="117"/>
  <c r="J65" i="125"/>
  <c r="J64" i="93"/>
  <c r="J256" i="93" s="1"/>
  <c r="J257" i="125" s="1"/>
  <c r="J67" i="118"/>
  <c r="J67" i="117"/>
  <c r="J68" i="121"/>
  <c r="F64" i="93"/>
  <c r="F256" i="93" s="1"/>
  <c r="J257" i="121" s="1"/>
  <c r="J70" i="117"/>
  <c r="J70" i="118"/>
  <c r="J71" i="120"/>
  <c r="J64" i="120" s="1"/>
  <c r="E64" i="93"/>
  <c r="E256" i="93" s="1"/>
  <c r="J257" i="120" s="1"/>
  <c r="J73" i="119"/>
  <c r="D72" i="93"/>
  <c r="D257" i="93" s="1"/>
  <c r="J258" i="119" s="1"/>
  <c r="L72" i="93"/>
  <c r="L257" i="93" s="1"/>
  <c r="J258" i="127" s="1"/>
  <c r="J75" i="118"/>
  <c r="J75" i="117"/>
  <c r="J77" i="122"/>
  <c r="G76" i="93"/>
  <c r="G258" i="93" s="1"/>
  <c r="J259" i="122" s="1"/>
  <c r="J80" i="121"/>
  <c r="J80" i="117"/>
  <c r="K89" i="93"/>
  <c r="K260" i="93" s="1"/>
  <c r="J261" i="126" s="1"/>
  <c r="J93" i="126"/>
  <c r="J89" i="126" s="1"/>
  <c r="D261" i="93"/>
  <c r="J262" i="119" s="1"/>
  <c r="J94" i="119"/>
  <c r="H261" i="93"/>
  <c r="J262" i="123" s="1"/>
  <c r="J94" i="123"/>
  <c r="J94" i="128"/>
  <c r="M261" i="93"/>
  <c r="J262" i="128" s="1"/>
  <c r="K51" i="126"/>
  <c r="K47" i="94"/>
  <c r="K54" i="118"/>
  <c r="K54" i="126"/>
  <c r="K53" i="126" s="1"/>
  <c r="K53" i="94"/>
  <c r="K255" i="94" s="1"/>
  <c r="K56" i="118"/>
  <c r="K56" i="117"/>
  <c r="K60" i="117"/>
  <c r="K60" i="118"/>
  <c r="K63" i="118"/>
  <c r="K63" i="117"/>
  <c r="K65" i="125"/>
  <c r="J64" i="94"/>
  <c r="J256" i="94" s="1"/>
  <c r="K257" i="125" s="1"/>
  <c r="K67" i="118"/>
  <c r="K67" i="117"/>
  <c r="K68" i="121"/>
  <c r="K64" i="121" s="1"/>
  <c r="F64" i="94"/>
  <c r="K70" i="118"/>
  <c r="K70" i="117"/>
  <c r="K71" i="120"/>
  <c r="K64" i="120" s="1"/>
  <c r="E64" i="94"/>
  <c r="E256" i="94" s="1"/>
  <c r="K257" i="120" s="1"/>
  <c r="K73" i="119"/>
  <c r="D72" i="94"/>
  <c r="D257" i="94" s="1"/>
  <c r="K258" i="119" s="1"/>
  <c r="L72" i="94"/>
  <c r="L257" i="94" s="1"/>
  <c r="K258" i="127" s="1"/>
  <c r="K75" i="118"/>
  <c r="K75" i="117"/>
  <c r="K77" i="122"/>
  <c r="G76" i="94"/>
  <c r="G258" i="94" s="1"/>
  <c r="K259" i="122" s="1"/>
  <c r="K80" i="121"/>
  <c r="K80" i="117"/>
  <c r="K89" i="94"/>
  <c r="K260" i="94" s="1"/>
  <c r="K261" i="126" s="1"/>
  <c r="K93" i="126"/>
  <c r="K89" i="126" s="1"/>
  <c r="K94" i="119"/>
  <c r="D261" i="94"/>
  <c r="H261" i="94"/>
  <c r="K262" i="123" s="1"/>
  <c r="K94" i="123"/>
  <c r="K94" i="128"/>
  <c r="M261" i="94"/>
  <c r="K262" i="128" s="1"/>
  <c r="L51" i="126"/>
  <c r="L47" i="126" s="1"/>
  <c r="K47" i="95"/>
  <c r="L54" i="118"/>
  <c r="L54" i="117"/>
  <c r="L54" i="126"/>
  <c r="K53" i="95"/>
  <c r="K255" i="95" s="1"/>
  <c r="L256" i="126" s="1"/>
  <c r="L56" i="118"/>
  <c r="L56" i="117"/>
  <c r="L60" i="117"/>
  <c r="L60" i="118"/>
  <c r="L63" i="118"/>
  <c r="L63" i="117"/>
  <c r="L65" i="125"/>
  <c r="J64" i="95"/>
  <c r="J256" i="95" s="1"/>
  <c r="L257" i="125" s="1"/>
  <c r="L68" i="121"/>
  <c r="L64" i="121" s="1"/>
  <c r="F64" i="95"/>
  <c r="F256" i="95" s="1"/>
  <c r="L257" i="121" s="1"/>
  <c r="L70" i="118"/>
  <c r="L70" i="117"/>
  <c r="L71" i="120"/>
  <c r="L64" i="120" s="1"/>
  <c r="E64" i="95"/>
  <c r="E256" i="95" s="1"/>
  <c r="L257" i="120" s="1"/>
  <c r="L73" i="119"/>
  <c r="D72" i="95"/>
  <c r="D257" i="95" s="1"/>
  <c r="L258" i="119" s="1"/>
  <c r="L72" i="95"/>
  <c r="L257" i="95" s="1"/>
  <c r="L258" i="127" s="1"/>
  <c r="L75" i="118"/>
  <c r="L75" i="117"/>
  <c r="L77" i="122"/>
  <c r="G76" i="95"/>
  <c r="G258" i="95" s="1"/>
  <c r="L259" i="122" s="1"/>
  <c r="L80" i="121"/>
  <c r="L80" i="117"/>
  <c r="K89" i="95"/>
  <c r="K260" i="95" s="1"/>
  <c r="L261" i="126" s="1"/>
  <c r="L93" i="126"/>
  <c r="L89" i="126" s="1"/>
  <c r="D261" i="95"/>
  <c r="L262" i="119" s="1"/>
  <c r="L94" i="119"/>
  <c r="L94" i="123"/>
  <c r="H261" i="95"/>
  <c r="L262" i="123" s="1"/>
  <c r="L94" i="128"/>
  <c r="M261" i="95"/>
  <c r="L262" i="128" s="1"/>
  <c r="M51" i="126"/>
  <c r="K47" i="96"/>
  <c r="M54" i="118"/>
  <c r="AJ54" i="118" s="1"/>
  <c r="M54" i="126"/>
  <c r="K53" i="96"/>
  <c r="K256" i="96" s="1"/>
  <c r="M256" i="126" s="1"/>
  <c r="AJ256" i="126" s="1"/>
  <c r="M56" i="118"/>
  <c r="AJ56" i="118" s="1"/>
  <c r="M56" i="117"/>
  <c r="AJ56" i="117" s="1"/>
  <c r="M60" i="117"/>
  <c r="AJ60" i="117" s="1"/>
  <c r="M60" i="118"/>
  <c r="AJ60" i="118" s="1"/>
  <c r="M63" i="118"/>
  <c r="AJ63" i="118" s="1"/>
  <c r="M63" i="117"/>
  <c r="AJ63" i="117" s="1"/>
  <c r="M65" i="125"/>
  <c r="AJ65" i="125" s="1"/>
  <c r="J64" i="96"/>
  <c r="J257" i="96" s="1"/>
  <c r="M257" i="125" s="1"/>
  <c r="AJ257" i="125" s="1"/>
  <c r="M67" i="118"/>
  <c r="AJ67" i="118" s="1"/>
  <c r="M67" i="117"/>
  <c r="AJ67" i="117" s="1"/>
  <c r="M68" i="121"/>
  <c r="AJ68" i="121" s="1"/>
  <c r="F64" i="96"/>
  <c r="F257" i="96" s="1"/>
  <c r="M257" i="121" s="1"/>
  <c r="AJ257" i="121" s="1"/>
  <c r="M70" i="118"/>
  <c r="AJ70" i="118" s="1"/>
  <c r="M70" i="117"/>
  <c r="AJ70" i="117" s="1"/>
  <c r="M71" i="120"/>
  <c r="AJ71" i="120" s="1"/>
  <c r="E64" i="96"/>
  <c r="E257" i="96" s="1"/>
  <c r="M257" i="120" s="1"/>
  <c r="AJ257" i="120" s="1"/>
  <c r="M73" i="119"/>
  <c r="AJ73" i="119" s="1"/>
  <c r="D72" i="96"/>
  <c r="D258" i="96" s="1"/>
  <c r="M258" i="119" s="1"/>
  <c r="AJ258" i="119" s="1"/>
  <c r="M73" i="127"/>
  <c r="AJ73" i="127" s="1"/>
  <c r="L72" i="96"/>
  <c r="L258" i="96" s="1"/>
  <c r="M258" i="127" s="1"/>
  <c r="AJ258" i="127" s="1"/>
  <c r="M75" i="118"/>
  <c r="AJ75" i="118" s="1"/>
  <c r="M75" i="117"/>
  <c r="AJ75" i="117" s="1"/>
  <c r="G76" i="96"/>
  <c r="G259" i="96" s="1"/>
  <c r="M259" i="122" s="1"/>
  <c r="AJ259" i="122" s="1"/>
  <c r="M77" i="122"/>
  <c r="AJ77" i="122" s="1"/>
  <c r="M80" i="121"/>
  <c r="AJ80" i="121" s="1"/>
  <c r="M80" i="117"/>
  <c r="AJ80" i="117" s="1"/>
  <c r="M93" i="126"/>
  <c r="K261" i="96"/>
  <c r="M261" i="126" s="1"/>
  <c r="AJ261" i="126" s="1"/>
  <c r="D262" i="96"/>
  <c r="M262" i="119" s="1"/>
  <c r="AJ262" i="119" s="1"/>
  <c r="M94" i="119"/>
  <c r="AJ94" i="119" s="1"/>
  <c r="M94" i="123"/>
  <c r="AJ94" i="123" s="1"/>
  <c r="H262" i="96"/>
  <c r="M262" i="123" s="1"/>
  <c r="AJ262" i="123" s="1"/>
  <c r="M94" i="128"/>
  <c r="AJ94" i="128" s="1"/>
  <c r="M262" i="96"/>
  <c r="M262" i="128" s="1"/>
  <c r="AJ262" i="128" s="1"/>
  <c r="N51" i="126"/>
  <c r="K47" i="97"/>
  <c r="N54" i="118"/>
  <c r="N54" i="117"/>
  <c r="N54" i="126"/>
  <c r="K53" i="97"/>
  <c r="K256" i="97" s="1"/>
  <c r="N256" i="126" s="1"/>
  <c r="N56" i="118"/>
  <c r="N56" i="117"/>
  <c r="N60" i="117"/>
  <c r="N60" i="118"/>
  <c r="N63" i="118"/>
  <c r="N63" i="117"/>
  <c r="N65" i="125"/>
  <c r="J64" i="97"/>
  <c r="J257" i="97" s="1"/>
  <c r="N257" i="125" s="1"/>
  <c r="N67" i="118"/>
  <c r="N67" i="117"/>
  <c r="N68" i="121"/>
  <c r="F64" i="97"/>
  <c r="F257" i="97" s="1"/>
  <c r="N257" i="121" s="1"/>
  <c r="N70" i="118"/>
  <c r="N70" i="117"/>
  <c r="E64" i="97"/>
  <c r="E257" i="97" s="1"/>
  <c r="N257" i="120" s="1"/>
  <c r="N71" i="120"/>
  <c r="N64" i="120" s="1"/>
  <c r="N73" i="119"/>
  <c r="D72" i="97"/>
  <c r="D258" i="97" s="1"/>
  <c r="N258" i="119" s="1"/>
  <c r="N73" i="127"/>
  <c r="L72" i="97"/>
  <c r="L258" i="97" s="1"/>
  <c r="N258" i="127" s="1"/>
  <c r="N75" i="118"/>
  <c r="N75" i="117"/>
  <c r="N77" i="122"/>
  <c r="G76" i="97"/>
  <c r="G259" i="97" s="1"/>
  <c r="N259" i="122" s="1"/>
  <c r="N80" i="121"/>
  <c r="N80" i="117"/>
  <c r="K89" i="97"/>
  <c r="N93" i="126"/>
  <c r="N89" i="126" s="1"/>
  <c r="N94" i="119"/>
  <c r="D262" i="97"/>
  <c r="N262" i="119" s="1"/>
  <c r="N94" i="123"/>
  <c r="H262" i="97"/>
  <c r="N262" i="123" s="1"/>
  <c r="N94" i="128"/>
  <c r="M262" i="97"/>
  <c r="N262" i="128" s="1"/>
  <c r="O51" i="126"/>
  <c r="K47" i="98"/>
  <c r="O54" i="118"/>
  <c r="O54" i="126"/>
  <c r="K53" i="98"/>
  <c r="K256" i="98" s="1"/>
  <c r="O256" i="126" s="1"/>
  <c r="O56" i="118"/>
  <c r="O56" i="117"/>
  <c r="O60" i="118"/>
  <c r="O60" i="117"/>
  <c r="O63" i="118"/>
  <c r="O63" i="117"/>
  <c r="O65" i="125"/>
  <c r="J64" i="98"/>
  <c r="O67" i="118"/>
  <c r="O67" i="117"/>
  <c r="O68" i="121"/>
  <c r="F64" i="98"/>
  <c r="F257" i="98" s="1"/>
  <c r="O257" i="121" s="1"/>
  <c r="O70" i="118"/>
  <c r="O70" i="117"/>
  <c r="O71" i="120"/>
  <c r="O64" i="120" s="1"/>
  <c r="E64" i="98"/>
  <c r="E257" i="98" s="1"/>
  <c r="O257" i="120" s="1"/>
  <c r="O73" i="119"/>
  <c r="D72" i="98"/>
  <c r="D258" i="98" s="1"/>
  <c r="O258" i="119" s="1"/>
  <c r="O73" i="127"/>
  <c r="L72" i="98"/>
  <c r="L258" i="98" s="1"/>
  <c r="O258" i="127" s="1"/>
  <c r="O75" i="118"/>
  <c r="O75" i="117"/>
  <c r="O77" i="122"/>
  <c r="G76" i="98"/>
  <c r="G259" i="98" s="1"/>
  <c r="O259" i="122" s="1"/>
  <c r="O80" i="121"/>
  <c r="O80" i="117"/>
  <c r="O93" i="126"/>
  <c r="O89" i="126" s="1"/>
  <c r="K89" i="98"/>
  <c r="K261" i="98" s="1"/>
  <c r="O261" i="126" s="1"/>
  <c r="D262" i="98"/>
  <c r="O262" i="119" s="1"/>
  <c r="O94" i="119"/>
  <c r="O94" i="123"/>
  <c r="H262" i="98"/>
  <c r="O262" i="123" s="1"/>
  <c r="O94" i="128"/>
  <c r="M262" i="98"/>
  <c r="O262" i="128" s="1"/>
  <c r="P51" i="126"/>
  <c r="K47" i="99"/>
  <c r="P54" i="118"/>
  <c r="P54" i="126"/>
  <c r="K53" i="99"/>
  <c r="K256" i="99" s="1"/>
  <c r="P256" i="126" s="1"/>
  <c r="P56" i="118"/>
  <c r="P56" i="117"/>
  <c r="P60" i="117"/>
  <c r="P60" i="118"/>
  <c r="P63" i="118"/>
  <c r="P63" i="117"/>
  <c r="P65" i="125"/>
  <c r="J64" i="99"/>
  <c r="J257" i="99" s="1"/>
  <c r="P257" i="125" s="1"/>
  <c r="P67" i="118"/>
  <c r="P67" i="117"/>
  <c r="P68" i="121"/>
  <c r="P64" i="121" s="1"/>
  <c r="F64" i="99"/>
  <c r="F257" i="99" s="1"/>
  <c r="P257" i="121" s="1"/>
  <c r="P70" i="118"/>
  <c r="P70" i="117"/>
  <c r="P71" i="120"/>
  <c r="P64" i="120" s="1"/>
  <c r="E64" i="99"/>
  <c r="E257" i="99" s="1"/>
  <c r="P257" i="120" s="1"/>
  <c r="P73" i="119"/>
  <c r="D72" i="99"/>
  <c r="D258" i="99" s="1"/>
  <c r="P258" i="119" s="1"/>
  <c r="P73" i="127"/>
  <c r="L72" i="99"/>
  <c r="L258" i="99" s="1"/>
  <c r="P258" i="127" s="1"/>
  <c r="P75" i="118"/>
  <c r="P75" i="117"/>
  <c r="P77" i="122"/>
  <c r="G76" i="99"/>
  <c r="P80" i="121"/>
  <c r="P80" i="117"/>
  <c r="K89" i="99"/>
  <c r="K261" i="99" s="1"/>
  <c r="P261" i="126" s="1"/>
  <c r="P93" i="126"/>
  <c r="P89" i="126" s="1"/>
  <c r="D262" i="99"/>
  <c r="P262" i="119" s="1"/>
  <c r="P94" i="119"/>
  <c r="H262" i="99"/>
  <c r="P262" i="123" s="1"/>
  <c r="P94" i="123"/>
  <c r="M262" i="99"/>
  <c r="P262" i="128" s="1"/>
  <c r="P94" i="128"/>
  <c r="Q51" i="126"/>
  <c r="Q47" i="126" s="1"/>
  <c r="K47" i="100"/>
  <c r="K255" i="100" s="1"/>
  <c r="Q255" i="126" s="1"/>
  <c r="Q54" i="118"/>
  <c r="Q54" i="126"/>
  <c r="K53" i="100"/>
  <c r="K256" i="100" s="1"/>
  <c r="Q256" i="126" s="1"/>
  <c r="Q56" i="118"/>
  <c r="Q56" i="117"/>
  <c r="Q60" i="118"/>
  <c r="Q60" i="117"/>
  <c r="Q63" i="118"/>
  <c r="Q63" i="117"/>
  <c r="Q65" i="125"/>
  <c r="J64" i="100"/>
  <c r="J257" i="100" s="1"/>
  <c r="Q257" i="125" s="1"/>
  <c r="Q67" i="118"/>
  <c r="Q67" i="117"/>
  <c r="Q68" i="121"/>
  <c r="F64" i="100"/>
  <c r="F257" i="100" s="1"/>
  <c r="Q257" i="121" s="1"/>
  <c r="Q70" i="118"/>
  <c r="Q70" i="117"/>
  <c r="Q71" i="120"/>
  <c r="Q64" i="120" s="1"/>
  <c r="E64" i="100"/>
  <c r="E257" i="100" s="1"/>
  <c r="Q257" i="120" s="1"/>
  <c r="Q73" i="119"/>
  <c r="D72" i="100"/>
  <c r="D258" i="100" s="1"/>
  <c r="Q258" i="119" s="1"/>
  <c r="Q73" i="127"/>
  <c r="L72" i="100"/>
  <c r="L258" i="100" s="1"/>
  <c r="Q258" i="127" s="1"/>
  <c r="Q75" i="118"/>
  <c r="Q75" i="117"/>
  <c r="Q77" i="122"/>
  <c r="G76" i="100"/>
  <c r="G259" i="100" s="1"/>
  <c r="Q259" i="122" s="1"/>
  <c r="Q80" i="121"/>
  <c r="Q80" i="117"/>
  <c r="K89" i="100"/>
  <c r="K261" i="100" s="1"/>
  <c r="Q261" i="126" s="1"/>
  <c r="Q93" i="126"/>
  <c r="Q89" i="126" s="1"/>
  <c r="Q94" i="119"/>
  <c r="D262" i="100"/>
  <c r="Q262" i="119" s="1"/>
  <c r="H262" i="100"/>
  <c r="Q262" i="123" s="1"/>
  <c r="Q94" i="123"/>
  <c r="Q94" i="128"/>
  <c r="M262" i="100"/>
  <c r="Q262" i="128" s="1"/>
  <c r="R47" i="126"/>
  <c r="R64" i="121"/>
  <c r="R89" i="126"/>
  <c r="S51" i="126"/>
  <c r="K47" i="102"/>
  <c r="K255" i="102" s="1"/>
  <c r="S255" i="126" s="1"/>
  <c r="S54" i="118"/>
  <c r="S54" i="117"/>
  <c r="S54" i="126"/>
  <c r="K53" i="102"/>
  <c r="K256" i="102" s="1"/>
  <c r="S256" i="126" s="1"/>
  <c r="S56" i="117"/>
  <c r="S56" i="118"/>
  <c r="S60" i="117"/>
  <c r="S60" i="118"/>
  <c r="S63" i="118"/>
  <c r="S63" i="117"/>
  <c r="J64" i="102"/>
  <c r="J257" i="102" s="1"/>
  <c r="S257" i="125" s="1"/>
  <c r="S65" i="125"/>
  <c r="S67" i="118"/>
  <c r="S67" i="117"/>
  <c r="S68" i="121"/>
  <c r="F64" i="102"/>
  <c r="F257" i="102" s="1"/>
  <c r="S257" i="121" s="1"/>
  <c r="S70" i="118"/>
  <c r="S70" i="117"/>
  <c r="S71" i="120"/>
  <c r="S64" i="120" s="1"/>
  <c r="E64" i="102"/>
  <c r="E257" i="102" s="1"/>
  <c r="S257" i="120" s="1"/>
  <c r="S73" i="119"/>
  <c r="D72" i="102"/>
  <c r="D258" i="102" s="1"/>
  <c r="S258" i="119" s="1"/>
  <c r="S73" i="127"/>
  <c r="L72" i="102"/>
  <c r="L258" i="102" s="1"/>
  <c r="S258" i="127" s="1"/>
  <c r="S75" i="118"/>
  <c r="S75" i="117"/>
  <c r="S77" i="122"/>
  <c r="G76" i="102"/>
  <c r="S80" i="121"/>
  <c r="S80" i="117"/>
  <c r="K89" i="102"/>
  <c r="K261" i="102" s="1"/>
  <c r="S261" i="126" s="1"/>
  <c r="S93" i="126"/>
  <c r="S89" i="126" s="1"/>
  <c r="S94" i="119"/>
  <c r="D262" i="102"/>
  <c r="S262" i="119" s="1"/>
  <c r="H262" i="102"/>
  <c r="S262" i="123" s="1"/>
  <c r="S94" i="123"/>
  <c r="S94" i="128"/>
  <c r="M262" i="102"/>
  <c r="S262" i="128" s="1"/>
  <c r="T51" i="126"/>
  <c r="K47" i="103"/>
  <c r="T54" i="118"/>
  <c r="T54" i="126"/>
  <c r="K53" i="103"/>
  <c r="T56" i="118"/>
  <c r="T56" i="117"/>
  <c r="T60" i="118"/>
  <c r="T60" i="117"/>
  <c r="T63" i="118"/>
  <c r="T63" i="117"/>
  <c r="T65" i="125"/>
  <c r="J64" i="103"/>
  <c r="J257" i="103" s="1"/>
  <c r="T257" i="125" s="1"/>
  <c r="T67" i="118"/>
  <c r="T67" i="117"/>
  <c r="T68" i="121"/>
  <c r="T64" i="121" s="1"/>
  <c r="F64" i="103"/>
  <c r="F257" i="103" s="1"/>
  <c r="T257" i="121" s="1"/>
  <c r="T70" i="118"/>
  <c r="T70" i="117"/>
  <c r="T71" i="120"/>
  <c r="T64" i="120" s="1"/>
  <c r="E64" i="103"/>
  <c r="E257" i="103" s="1"/>
  <c r="T73" i="119"/>
  <c r="D72" i="103"/>
  <c r="D258" i="103" s="1"/>
  <c r="T258" i="119" s="1"/>
  <c r="T73" i="127"/>
  <c r="L72" i="103"/>
  <c r="L258" i="103" s="1"/>
  <c r="T258" i="127" s="1"/>
  <c r="T75" i="118"/>
  <c r="T75" i="117"/>
  <c r="T77" i="122"/>
  <c r="G76" i="103"/>
  <c r="G259" i="103" s="1"/>
  <c r="T259" i="122" s="1"/>
  <c r="T80" i="121"/>
  <c r="T80" i="117"/>
  <c r="T93" i="126"/>
  <c r="T89" i="126" s="1"/>
  <c r="K89" i="103"/>
  <c r="K261" i="103" s="1"/>
  <c r="T261" i="126" s="1"/>
  <c r="T94" i="119"/>
  <c r="D262" i="103"/>
  <c r="T262" i="119" s="1"/>
  <c r="H262" i="103"/>
  <c r="T262" i="123" s="1"/>
  <c r="T94" i="123"/>
  <c r="T94" i="128"/>
  <c r="M262" i="103"/>
  <c r="T262" i="128" s="1"/>
  <c r="U51" i="126"/>
  <c r="K47" i="104"/>
  <c r="K255" i="104" s="1"/>
  <c r="U54" i="118"/>
  <c r="U54" i="126"/>
  <c r="K53" i="104"/>
  <c r="K256" i="104" s="1"/>
  <c r="U256" i="126" s="1"/>
  <c r="U56" i="118"/>
  <c r="U56" i="117"/>
  <c r="U60" i="117"/>
  <c r="U60" i="118"/>
  <c r="U63" i="118"/>
  <c r="U63" i="117"/>
  <c r="U65" i="125"/>
  <c r="J64" i="104"/>
  <c r="J257" i="104" s="1"/>
  <c r="U257" i="125" s="1"/>
  <c r="U67" i="118"/>
  <c r="U67" i="117"/>
  <c r="F64" i="104"/>
  <c r="F257" i="104" s="1"/>
  <c r="U257" i="121" s="1"/>
  <c r="U68" i="121"/>
  <c r="U70" i="118"/>
  <c r="U70" i="117"/>
  <c r="U71" i="120"/>
  <c r="U64" i="120" s="1"/>
  <c r="E64" i="104"/>
  <c r="E257" i="104" s="1"/>
  <c r="U257" i="120" s="1"/>
  <c r="U73" i="119"/>
  <c r="D72" i="104"/>
  <c r="D258" i="104" s="1"/>
  <c r="U258" i="119" s="1"/>
  <c r="U73" i="127"/>
  <c r="L72" i="104"/>
  <c r="L258" i="104" s="1"/>
  <c r="U258" i="127" s="1"/>
  <c r="U75" i="117"/>
  <c r="U75" i="118"/>
  <c r="U77" i="122"/>
  <c r="G76" i="104"/>
  <c r="G259" i="104" s="1"/>
  <c r="U80" i="121"/>
  <c r="U80" i="117"/>
  <c r="U93" i="126"/>
  <c r="U89" i="126" s="1"/>
  <c r="K89" i="104"/>
  <c r="K261" i="104" s="1"/>
  <c r="U261" i="126" s="1"/>
  <c r="D262" i="104"/>
  <c r="U262" i="119" s="1"/>
  <c r="U94" i="119"/>
  <c r="U94" i="123"/>
  <c r="H262" i="104"/>
  <c r="U262" i="123" s="1"/>
  <c r="U94" i="128"/>
  <c r="M262" i="104"/>
  <c r="U262" i="128" s="1"/>
  <c r="V51" i="126"/>
  <c r="V47" i="126" s="1"/>
  <c r="K47" i="105"/>
  <c r="K255" i="105" s="1"/>
  <c r="V54" i="118"/>
  <c r="V54" i="126"/>
  <c r="K53" i="105"/>
  <c r="K256" i="105" s="1"/>
  <c r="V256" i="126" s="1"/>
  <c r="V56" i="117"/>
  <c r="V56" i="118"/>
  <c r="V60" i="118"/>
  <c r="V63" i="118"/>
  <c r="V63" i="117"/>
  <c r="J64" i="105"/>
  <c r="J257" i="105" s="1"/>
  <c r="V257" i="125" s="1"/>
  <c r="V65" i="125"/>
  <c r="V67" i="118"/>
  <c r="V67" i="117"/>
  <c r="V68" i="121"/>
  <c r="F64" i="105"/>
  <c r="F257" i="105" s="1"/>
  <c r="V257" i="121" s="1"/>
  <c r="V70" i="117"/>
  <c r="V70" i="118"/>
  <c r="V71" i="120"/>
  <c r="V64" i="120" s="1"/>
  <c r="E64" i="105"/>
  <c r="E257" i="105" s="1"/>
  <c r="V257" i="120" s="1"/>
  <c r="V73" i="119"/>
  <c r="D72" i="105"/>
  <c r="D258" i="105" s="1"/>
  <c r="V258" i="119" s="1"/>
  <c r="V73" i="127"/>
  <c r="L72" i="105"/>
  <c r="L258" i="105" s="1"/>
  <c r="V258" i="127" s="1"/>
  <c r="V75" i="118"/>
  <c r="V75" i="117"/>
  <c r="V77" i="122"/>
  <c r="G76" i="105"/>
  <c r="V80" i="121"/>
  <c r="V80" i="117"/>
  <c r="K89" i="105"/>
  <c r="K261" i="105" s="1"/>
  <c r="V261" i="126" s="1"/>
  <c r="V93" i="126"/>
  <c r="V89" i="126" s="1"/>
  <c r="V94" i="119"/>
  <c r="D262" i="105"/>
  <c r="V262" i="119" s="1"/>
  <c r="V94" i="123"/>
  <c r="H262" i="105"/>
  <c r="V262" i="123" s="1"/>
  <c r="V94" i="128"/>
  <c r="M262" i="105"/>
  <c r="V262" i="128" s="1"/>
  <c r="W51" i="126"/>
  <c r="K47" i="106"/>
  <c r="K255" i="106" s="1"/>
  <c r="W255" i="126" s="1"/>
  <c r="W54" i="118"/>
  <c r="W54" i="126"/>
  <c r="K53" i="106"/>
  <c r="K256" i="106" s="1"/>
  <c r="W256" i="126" s="1"/>
  <c r="W56" i="118"/>
  <c r="W56" i="117"/>
  <c r="W60" i="118"/>
  <c r="W60" i="117"/>
  <c r="W63" i="118"/>
  <c r="W63" i="117"/>
  <c r="J64" i="106"/>
  <c r="J257" i="106" s="1"/>
  <c r="W257" i="125" s="1"/>
  <c r="W65" i="125"/>
  <c r="W67" i="118"/>
  <c r="W67" i="117"/>
  <c r="W68" i="121"/>
  <c r="F64" i="106"/>
  <c r="F257" i="106" s="1"/>
  <c r="W257" i="121" s="1"/>
  <c r="W70" i="118"/>
  <c r="W70" i="117"/>
  <c r="W71" i="120"/>
  <c r="W64" i="120" s="1"/>
  <c r="E64" i="106"/>
  <c r="E257" i="106" s="1"/>
  <c r="W257" i="120" s="1"/>
  <c r="W73" i="119"/>
  <c r="D72" i="106"/>
  <c r="D258" i="106" s="1"/>
  <c r="W258" i="119" s="1"/>
  <c r="W73" i="127"/>
  <c r="L72" i="106"/>
  <c r="L258" i="106" s="1"/>
  <c r="W258" i="127" s="1"/>
  <c r="W75" i="118"/>
  <c r="W75" i="117"/>
  <c r="W77" i="122"/>
  <c r="G76" i="106"/>
  <c r="W80" i="121"/>
  <c r="W80" i="117"/>
  <c r="W93" i="126"/>
  <c r="W89" i="126" s="1"/>
  <c r="K89" i="106"/>
  <c r="K261" i="106" s="1"/>
  <c r="W261" i="126" s="1"/>
  <c r="D262" i="106"/>
  <c r="W262" i="119" s="1"/>
  <c r="W94" i="119"/>
  <c r="H262" i="106"/>
  <c r="W262" i="123" s="1"/>
  <c r="W94" i="123"/>
  <c r="W94" i="128"/>
  <c r="M262" i="106"/>
  <c r="W262" i="128" s="1"/>
  <c r="X51" i="126"/>
  <c r="K47" i="107"/>
  <c r="K255" i="107" s="1"/>
  <c r="X255" i="126" s="1"/>
  <c r="X54" i="118"/>
  <c r="X54" i="117"/>
  <c r="X54" i="126"/>
  <c r="K53" i="107"/>
  <c r="K256" i="107" s="1"/>
  <c r="X256" i="126" s="1"/>
  <c r="X56" i="118"/>
  <c r="X56" i="117"/>
  <c r="X60" i="118"/>
  <c r="X60" i="117"/>
  <c r="X63" i="118"/>
  <c r="X63" i="117"/>
  <c r="X65" i="125"/>
  <c r="J64" i="107"/>
  <c r="J257" i="107" s="1"/>
  <c r="X257" i="125" s="1"/>
  <c r="X67" i="118"/>
  <c r="X67" i="117"/>
  <c r="X68" i="121"/>
  <c r="X64" i="121" s="1"/>
  <c r="F64" i="107"/>
  <c r="F257" i="107" s="1"/>
  <c r="X257" i="121" s="1"/>
  <c r="X70" i="118"/>
  <c r="X70" i="117"/>
  <c r="X71" i="120"/>
  <c r="X64" i="120" s="1"/>
  <c r="E64" i="107"/>
  <c r="E257" i="107" s="1"/>
  <c r="X257" i="120" s="1"/>
  <c r="X73" i="119"/>
  <c r="D72" i="107"/>
  <c r="D258" i="107" s="1"/>
  <c r="X258" i="119" s="1"/>
  <c r="X73" i="127"/>
  <c r="L72" i="107"/>
  <c r="X75" i="118"/>
  <c r="X75" i="117"/>
  <c r="X77" i="122"/>
  <c r="G76" i="107"/>
  <c r="G259" i="107" s="1"/>
  <c r="X259" i="122" s="1"/>
  <c r="X80" i="121"/>
  <c r="X80" i="117"/>
  <c r="K89" i="107"/>
  <c r="K261" i="107" s="1"/>
  <c r="X261" i="126" s="1"/>
  <c r="X93" i="126"/>
  <c r="X89" i="126" s="1"/>
  <c r="X94" i="119"/>
  <c r="D262" i="107"/>
  <c r="X262" i="119" s="1"/>
  <c r="H262" i="107"/>
  <c r="X262" i="123" s="1"/>
  <c r="X94" i="123"/>
  <c r="M262" i="107"/>
  <c r="X262" i="128" s="1"/>
  <c r="X94" i="128"/>
  <c r="Y51" i="126"/>
  <c r="K47" i="108"/>
  <c r="K255" i="108" s="1"/>
  <c r="Y255" i="126" s="1"/>
  <c r="Y54" i="118"/>
  <c r="Y54" i="117"/>
  <c r="Y54" i="126"/>
  <c r="K53" i="108"/>
  <c r="K256" i="108" s="1"/>
  <c r="Y256" i="126" s="1"/>
  <c r="Y56" i="118"/>
  <c r="Y56" i="117"/>
  <c r="Y60" i="117"/>
  <c r="Y60" i="118"/>
  <c r="Y63" i="118"/>
  <c r="Y63" i="117"/>
  <c r="Y65" i="125"/>
  <c r="J64" i="108"/>
  <c r="J257" i="108" s="1"/>
  <c r="Y257" i="125" s="1"/>
  <c r="Y67" i="118"/>
  <c r="Y67" i="117"/>
  <c r="Y68" i="121"/>
  <c r="F64" i="108"/>
  <c r="F257" i="108" s="1"/>
  <c r="Y257" i="121" s="1"/>
  <c r="Y70" i="118"/>
  <c r="Y70" i="117"/>
  <c r="Y71" i="120"/>
  <c r="Y64" i="120" s="1"/>
  <c r="E64" i="108"/>
  <c r="E257" i="108" s="1"/>
  <c r="Y257" i="120" s="1"/>
  <c r="Y73" i="119"/>
  <c r="D72" i="108"/>
  <c r="D258" i="108" s="1"/>
  <c r="Y258" i="119" s="1"/>
  <c r="Y73" i="127"/>
  <c r="L72" i="108"/>
  <c r="L258" i="108" s="1"/>
  <c r="Y258" i="127" s="1"/>
  <c r="Y75" i="118"/>
  <c r="Y75" i="117"/>
  <c r="G76" i="108"/>
  <c r="G259" i="108" s="1"/>
  <c r="Y259" i="122" s="1"/>
  <c r="Y77" i="122"/>
  <c r="Y80" i="121"/>
  <c r="Y80" i="117"/>
  <c r="Y93" i="126"/>
  <c r="Y89" i="126" s="1"/>
  <c r="K89" i="108"/>
  <c r="K261" i="108" s="1"/>
  <c r="Y261" i="126" s="1"/>
  <c r="Y94" i="119"/>
  <c r="D262" i="108"/>
  <c r="Y262" i="119" s="1"/>
  <c r="H262" i="108"/>
  <c r="Y262" i="123" s="1"/>
  <c r="Y94" i="123"/>
  <c r="Y94" i="128"/>
  <c r="M262" i="108"/>
  <c r="Y262" i="128" s="1"/>
  <c r="K47" i="109"/>
  <c r="K255" i="109" s="1"/>
  <c r="Z255" i="126" s="1"/>
  <c r="Z51" i="126"/>
  <c r="Z47" i="126" s="1"/>
  <c r="Z54" i="118"/>
  <c r="Z54" i="126"/>
  <c r="K53" i="109"/>
  <c r="K256" i="109" s="1"/>
  <c r="Z256" i="126" s="1"/>
  <c r="Z56" i="118"/>
  <c r="Z56" i="117"/>
  <c r="Z60" i="117"/>
  <c r="Z60" i="118"/>
  <c r="Z63" i="117"/>
  <c r="Z63" i="118"/>
  <c r="J64" i="109"/>
  <c r="Z65" i="125"/>
  <c r="Z67" i="118"/>
  <c r="Z67" i="117"/>
  <c r="Z68" i="121"/>
  <c r="Z64" i="121" s="1"/>
  <c r="F64" i="109"/>
  <c r="F257" i="109" s="1"/>
  <c r="Z257" i="121" s="1"/>
  <c r="Z70" i="117"/>
  <c r="Z70" i="118"/>
  <c r="Z71" i="120"/>
  <c r="Z64" i="120" s="1"/>
  <c r="E64" i="109"/>
  <c r="E257" i="109" s="1"/>
  <c r="Z257" i="120" s="1"/>
  <c r="Z73" i="119"/>
  <c r="D72" i="109"/>
  <c r="D258" i="109" s="1"/>
  <c r="Z258" i="119" s="1"/>
  <c r="Z73" i="127"/>
  <c r="L72" i="109"/>
  <c r="L258" i="109" s="1"/>
  <c r="Z258" i="127" s="1"/>
  <c r="Z75" i="118"/>
  <c r="Z75" i="117"/>
  <c r="Z77" i="122"/>
  <c r="G76" i="109"/>
  <c r="G259" i="109" s="1"/>
  <c r="Z259" i="122" s="1"/>
  <c r="Z80" i="121"/>
  <c r="Z80" i="117"/>
  <c r="K89" i="109"/>
  <c r="K261" i="109" s="1"/>
  <c r="Z261" i="126" s="1"/>
  <c r="Z93" i="126"/>
  <c r="Z89" i="126" s="1"/>
  <c r="Z94" i="119"/>
  <c r="D262" i="109"/>
  <c r="Z262" i="119" s="1"/>
  <c r="Z94" i="123"/>
  <c r="H262" i="109"/>
  <c r="Z94" i="128"/>
  <c r="M262" i="109"/>
  <c r="Z262" i="128" s="1"/>
  <c r="AA51" i="126"/>
  <c r="K47" i="110"/>
  <c r="K255" i="110" s="1"/>
  <c r="AA255" i="126" s="1"/>
  <c r="AA54" i="118"/>
  <c r="AA54" i="126"/>
  <c r="K53" i="110"/>
  <c r="K256" i="110" s="1"/>
  <c r="AA256" i="126" s="1"/>
  <c r="AA56" i="117"/>
  <c r="AA56" i="118"/>
  <c r="AA60" i="118"/>
  <c r="AA60" i="117"/>
  <c r="AA63" i="118"/>
  <c r="AA63" i="117"/>
  <c r="AA65" i="125"/>
  <c r="J64" i="110"/>
  <c r="J257" i="110" s="1"/>
  <c r="AA257" i="125" s="1"/>
  <c r="AA67" i="118"/>
  <c r="AA67" i="117"/>
  <c r="AA68" i="121"/>
  <c r="F64" i="110"/>
  <c r="F257" i="110" s="1"/>
  <c r="AA257" i="121" s="1"/>
  <c r="AA70" i="118"/>
  <c r="AA70" i="117"/>
  <c r="AA71" i="120"/>
  <c r="AA64" i="120" s="1"/>
  <c r="E64" i="110"/>
  <c r="E257" i="110" s="1"/>
  <c r="AA257" i="120" s="1"/>
  <c r="AA73" i="119"/>
  <c r="D72" i="110"/>
  <c r="D258" i="110" s="1"/>
  <c r="AA258" i="119" s="1"/>
  <c r="AA73" i="127"/>
  <c r="L72" i="110"/>
  <c r="L258" i="110" s="1"/>
  <c r="AA258" i="127" s="1"/>
  <c r="AA75" i="118"/>
  <c r="AA75" i="117"/>
  <c r="AA77" i="122"/>
  <c r="G76" i="110"/>
  <c r="G259" i="110" s="1"/>
  <c r="AA259" i="122" s="1"/>
  <c r="AA80" i="121"/>
  <c r="AA80" i="117"/>
  <c r="AA93" i="126"/>
  <c r="AA89" i="126" s="1"/>
  <c r="K89" i="110"/>
  <c r="K261" i="110" s="1"/>
  <c r="AA261" i="126" s="1"/>
  <c r="AA94" i="119"/>
  <c r="D262" i="110"/>
  <c r="AA262" i="119" s="1"/>
  <c r="H262" i="110"/>
  <c r="AA262" i="123" s="1"/>
  <c r="AA94" i="123"/>
  <c r="AA94" i="128"/>
  <c r="M262" i="110"/>
  <c r="AA262" i="128" s="1"/>
  <c r="AB51" i="126"/>
  <c r="K47" i="111"/>
  <c r="K255" i="111" s="1"/>
  <c r="AB255" i="126" s="1"/>
  <c r="AB54" i="118"/>
  <c r="AB54" i="126"/>
  <c r="K53" i="111"/>
  <c r="K256" i="111" s="1"/>
  <c r="AB256" i="126" s="1"/>
  <c r="AB56" i="118"/>
  <c r="AB56" i="117"/>
  <c r="AB60" i="118"/>
  <c r="AB60" i="117"/>
  <c r="AB63" i="118"/>
  <c r="AB63" i="117"/>
  <c r="AB65" i="125"/>
  <c r="J64" i="111"/>
  <c r="J257" i="111" s="1"/>
  <c r="AB257" i="125" s="1"/>
  <c r="AB67" i="118"/>
  <c r="AB67" i="117"/>
  <c r="AB68" i="121"/>
  <c r="AB64" i="121" s="1"/>
  <c r="F64" i="111"/>
  <c r="F257" i="111" s="1"/>
  <c r="AB257" i="121" s="1"/>
  <c r="AB70" i="118"/>
  <c r="AB70" i="117"/>
  <c r="AB71" i="120"/>
  <c r="AB64" i="120" s="1"/>
  <c r="E64" i="111"/>
  <c r="E257" i="111" s="1"/>
  <c r="AB257" i="120" s="1"/>
  <c r="AB73" i="119"/>
  <c r="D72" i="111"/>
  <c r="D258" i="111" s="1"/>
  <c r="AB258" i="119" s="1"/>
  <c r="AB73" i="127"/>
  <c r="L72" i="111"/>
  <c r="L258" i="111" s="1"/>
  <c r="AB258" i="127" s="1"/>
  <c r="AB75" i="118"/>
  <c r="AB75" i="117"/>
  <c r="AB77" i="122"/>
  <c r="G76" i="111"/>
  <c r="G259" i="111" s="1"/>
  <c r="AB259" i="122" s="1"/>
  <c r="AB80" i="121"/>
  <c r="AB80" i="117"/>
  <c r="K89" i="111"/>
  <c r="K261" i="111" s="1"/>
  <c r="AB261" i="126" s="1"/>
  <c r="AB93" i="126"/>
  <c r="AB89" i="126" s="1"/>
  <c r="AB94" i="119"/>
  <c r="D262" i="111"/>
  <c r="AB262" i="119" s="1"/>
  <c r="H262" i="111"/>
  <c r="AB262" i="123" s="1"/>
  <c r="AB94" i="123"/>
  <c r="AB94" i="128"/>
  <c r="M262" i="111"/>
  <c r="AB262" i="128" s="1"/>
  <c r="AC51" i="126"/>
  <c r="K47" i="112"/>
  <c r="AC54" i="118"/>
  <c r="AC54" i="126"/>
  <c r="K53" i="112"/>
  <c r="K256" i="112" s="1"/>
  <c r="AC256" i="126" s="1"/>
  <c r="AC56" i="118"/>
  <c r="AC56" i="117"/>
  <c r="AC60" i="118"/>
  <c r="AC60" i="117"/>
  <c r="AC63" i="118"/>
  <c r="AC63" i="117"/>
  <c r="AC65" i="125"/>
  <c r="J64" i="112"/>
  <c r="J257" i="112" s="1"/>
  <c r="AC257" i="125" s="1"/>
  <c r="AC67" i="118"/>
  <c r="AC67" i="117"/>
  <c r="AC68" i="121"/>
  <c r="F64" i="112"/>
  <c r="F257" i="112" s="1"/>
  <c r="AC257" i="121" s="1"/>
  <c r="AC70" i="118"/>
  <c r="AC70" i="117"/>
  <c r="AC71" i="120"/>
  <c r="AC64" i="120" s="1"/>
  <c r="E64" i="112"/>
  <c r="E257" i="112" s="1"/>
  <c r="AC257" i="120" s="1"/>
  <c r="AC73" i="119"/>
  <c r="D72" i="112"/>
  <c r="D258" i="112" s="1"/>
  <c r="AC258" i="119" s="1"/>
  <c r="AC73" i="127"/>
  <c r="L72" i="112"/>
  <c r="L258" i="112" s="1"/>
  <c r="AC258" i="127" s="1"/>
  <c r="AC75" i="118"/>
  <c r="AC75" i="117"/>
  <c r="AC77" i="122"/>
  <c r="G76" i="112"/>
  <c r="G259" i="112" s="1"/>
  <c r="AC259" i="122" s="1"/>
  <c r="AC80" i="121"/>
  <c r="AC80" i="117"/>
  <c r="AC93" i="126"/>
  <c r="AC89" i="126" s="1"/>
  <c r="K89" i="112"/>
  <c r="K261" i="112" s="1"/>
  <c r="AC261" i="126" s="1"/>
  <c r="D262" i="112"/>
  <c r="AC262" i="119" s="1"/>
  <c r="AC94" i="119"/>
  <c r="H262" i="112"/>
  <c r="AC262" i="123" s="1"/>
  <c r="AC94" i="123"/>
  <c r="AC94" i="128"/>
  <c r="M262" i="112"/>
  <c r="AC262" i="128" s="1"/>
  <c r="AD51" i="126"/>
  <c r="AD47" i="126" s="1"/>
  <c r="K47" i="113"/>
  <c r="K255" i="113" s="1"/>
  <c r="AD54" i="118"/>
  <c r="AD54" i="126"/>
  <c r="K53" i="113"/>
  <c r="K256" i="113" s="1"/>
  <c r="AD256" i="126" s="1"/>
  <c r="AD56" i="118"/>
  <c r="AD56" i="117"/>
  <c r="AD60" i="117"/>
  <c r="AD60" i="118"/>
  <c r="AD63" i="118"/>
  <c r="AD63" i="117"/>
  <c r="AD65" i="125"/>
  <c r="J64" i="113"/>
  <c r="AD67" i="118"/>
  <c r="AD67" i="117"/>
  <c r="AD68" i="121"/>
  <c r="F64" i="113"/>
  <c r="F257" i="113" s="1"/>
  <c r="AD257" i="121" s="1"/>
  <c r="AD70" i="117"/>
  <c r="AD70" i="118"/>
  <c r="E64" i="113"/>
  <c r="AD71" i="120"/>
  <c r="AD64" i="120" s="1"/>
  <c r="AD73" i="119"/>
  <c r="D72" i="113"/>
  <c r="D258" i="113" s="1"/>
  <c r="AD258" i="119" s="1"/>
  <c r="AD73" i="127"/>
  <c r="L72" i="113"/>
  <c r="AD75" i="118"/>
  <c r="AD75" i="117"/>
  <c r="AD77" i="122"/>
  <c r="G76" i="113"/>
  <c r="G259" i="113" s="1"/>
  <c r="AD259" i="122" s="1"/>
  <c r="AD80" i="121"/>
  <c r="AD80" i="117"/>
  <c r="AD93" i="126"/>
  <c r="AD89" i="126" s="1"/>
  <c r="K89" i="113"/>
  <c r="K261" i="113" s="1"/>
  <c r="AD261" i="126" s="1"/>
  <c r="D262" i="113"/>
  <c r="AD262" i="119" s="1"/>
  <c r="AD94" i="119"/>
  <c r="H262" i="113"/>
  <c r="AD262" i="123" s="1"/>
  <c r="AD94" i="123"/>
  <c r="AD94" i="128"/>
  <c r="M262" i="113"/>
  <c r="AD262" i="128" s="1"/>
  <c r="AE51" i="126"/>
  <c r="K47" i="114"/>
  <c r="K255" i="114" s="1"/>
  <c r="AE255" i="126" s="1"/>
  <c r="AE54" i="118"/>
  <c r="AE54" i="126"/>
  <c r="K53" i="114"/>
  <c r="K256" i="114" s="1"/>
  <c r="AE56" i="118"/>
  <c r="AE56" i="117"/>
  <c r="AE60" i="117"/>
  <c r="AE60" i="118"/>
  <c r="AE63" i="118"/>
  <c r="AE63" i="117"/>
  <c r="J64" i="114"/>
  <c r="AE65" i="125"/>
  <c r="AE67" i="118"/>
  <c r="AE67" i="117"/>
  <c r="AE68" i="121"/>
  <c r="F64" i="114"/>
  <c r="F257" i="114" s="1"/>
  <c r="AE257" i="121" s="1"/>
  <c r="AE70" i="118"/>
  <c r="AE70" i="117"/>
  <c r="AE71" i="120"/>
  <c r="AE64" i="120" s="1"/>
  <c r="E64" i="114"/>
  <c r="E257" i="114" s="1"/>
  <c r="AE257" i="120" s="1"/>
  <c r="AE73" i="119"/>
  <c r="D72" i="114"/>
  <c r="D258" i="114" s="1"/>
  <c r="AE258" i="119" s="1"/>
  <c r="AE73" i="127"/>
  <c r="L72" i="114"/>
  <c r="L258" i="114" s="1"/>
  <c r="AE258" i="127" s="1"/>
  <c r="AE75" i="118"/>
  <c r="AE75" i="117"/>
  <c r="AE77" i="122"/>
  <c r="G76" i="114"/>
  <c r="G259" i="114" s="1"/>
  <c r="AE259" i="122" s="1"/>
  <c r="AE80" i="121"/>
  <c r="AE80" i="117"/>
  <c r="AE93" i="126"/>
  <c r="AE89" i="126" s="1"/>
  <c r="K89" i="114"/>
  <c r="K261" i="114" s="1"/>
  <c r="AE261" i="126" s="1"/>
  <c r="D262" i="114"/>
  <c r="AE262" i="119" s="1"/>
  <c r="AE94" i="119"/>
  <c r="AE94" i="123"/>
  <c r="H262" i="114"/>
  <c r="AE262" i="123" s="1"/>
  <c r="AE94" i="128"/>
  <c r="M262" i="114"/>
  <c r="AE262" i="128" s="1"/>
  <c r="AD66" i="119"/>
  <c r="AE66" i="119"/>
  <c r="AE64" i="119" s="1"/>
  <c r="D64" i="114"/>
  <c r="D257" i="114" s="1"/>
  <c r="AE257" i="119" s="1"/>
  <c r="AE54" i="117"/>
  <c r="K255" i="96"/>
  <c r="K254" i="94"/>
  <c r="AC54" i="117"/>
  <c r="K54" i="117"/>
  <c r="K254" i="93"/>
  <c r="J255" i="126" s="1"/>
  <c r="AD55" i="120"/>
  <c r="AD55" i="117"/>
  <c r="V54" i="117"/>
  <c r="U54" i="117"/>
  <c r="K255" i="98"/>
  <c r="M54" i="117"/>
  <c r="AJ54" i="117" s="1"/>
  <c r="J54" i="117"/>
  <c r="G54" i="117"/>
  <c r="H255" i="93"/>
  <c r="J256" i="123" s="1"/>
  <c r="D64" i="113"/>
  <c r="D257" i="113" s="1"/>
  <c r="F259" i="103"/>
  <c r="S257" i="128"/>
  <c r="L262" i="118"/>
  <c r="J254" i="93"/>
  <c r="J255" i="125" s="1"/>
  <c r="F262" i="118"/>
  <c r="K261" i="119"/>
  <c r="F255" i="90"/>
  <c r="G256" i="121" s="1"/>
  <c r="H255" i="89"/>
  <c r="F256" i="123" s="1"/>
  <c r="L255" i="114"/>
  <c r="F256" i="112"/>
  <c r="AC256" i="121" s="1"/>
  <c r="AA261" i="118"/>
  <c r="L255" i="109"/>
  <c r="Z255" i="127" s="1"/>
  <c r="L255" i="102"/>
  <c r="S255" i="127" s="1"/>
  <c r="P258" i="120"/>
  <c r="F256" i="99"/>
  <c r="F255" i="95"/>
  <c r="L254" i="94"/>
  <c r="K255" i="127" s="1"/>
  <c r="K254" i="127" s="1"/>
  <c r="L254" i="93"/>
  <c r="J255" i="127" s="1"/>
  <c r="M254" i="92"/>
  <c r="I255" i="128" s="1"/>
  <c r="F255" i="91"/>
  <c r="H256" i="121" s="1"/>
  <c r="M46" i="89"/>
  <c r="I262" i="118"/>
  <c r="F258" i="90"/>
  <c r="K254" i="90"/>
  <c r="K253" i="90" s="1"/>
  <c r="K305" i="90" s="1"/>
  <c r="AE55" i="120"/>
  <c r="AE55" i="117"/>
  <c r="Z54" i="117"/>
  <c r="K255" i="103"/>
  <c r="K255" i="99"/>
  <c r="P255" i="126" s="1"/>
  <c r="AB54" i="117"/>
  <c r="W54" i="117"/>
  <c r="T54" i="117"/>
  <c r="P54" i="117"/>
  <c r="K255" i="97"/>
  <c r="N255" i="126" s="1"/>
  <c r="K254" i="95"/>
  <c r="F256" i="94"/>
  <c r="F54" i="117"/>
  <c r="J254" i="95"/>
  <c r="L255" i="125" s="1"/>
  <c r="H256" i="112"/>
  <c r="AC256" i="123" s="1"/>
  <c r="J255" i="112"/>
  <c r="AC255" i="125" s="1"/>
  <c r="F259" i="111"/>
  <c r="H256" i="100"/>
  <c r="Q256" i="123" s="1"/>
  <c r="AE53" i="122"/>
  <c r="E53" i="114"/>
  <c r="E256" i="114" s="1"/>
  <c r="E53" i="113"/>
  <c r="E256" i="113" s="1"/>
  <c r="AD256" i="120" s="1"/>
  <c r="L261" i="122"/>
  <c r="L260" i="123"/>
  <c r="F258" i="92"/>
  <c r="O258" i="92" s="1"/>
  <c r="F258" i="89"/>
  <c r="O258" i="89" s="1"/>
  <c r="AC261" i="118"/>
  <c r="F256" i="105"/>
  <c r="V256" i="121" s="1"/>
  <c r="F256" i="100"/>
  <c r="L255" i="99"/>
  <c r="P255" i="127" s="1"/>
  <c r="L255" i="98"/>
  <c r="F256" i="97"/>
  <c r="N256" i="121" s="1"/>
  <c r="M255" i="96"/>
  <c r="L46" i="95"/>
  <c r="L254" i="95"/>
  <c r="L255" i="127" s="1"/>
  <c r="F255" i="93"/>
  <c r="J256" i="121" s="1"/>
  <c r="M254" i="93"/>
  <c r="I261" i="118"/>
  <c r="F255" i="92"/>
  <c r="I256" i="121" s="1"/>
  <c r="H261" i="118"/>
  <c r="L254" i="91"/>
  <c r="H255" i="127" s="1"/>
  <c r="L46" i="91"/>
  <c r="L254" i="89"/>
  <c r="F255" i="127" s="1"/>
  <c r="J254" i="94"/>
  <c r="J46" i="94"/>
  <c r="H262" i="118"/>
  <c r="J255" i="111"/>
  <c r="AB255" i="125" s="1"/>
  <c r="G256" i="113"/>
  <c r="AD256" i="122" s="1"/>
  <c r="G256" i="105"/>
  <c r="V256" i="122" s="1"/>
  <c r="G256" i="103"/>
  <c r="T256" i="122" s="1"/>
  <c r="G256" i="97"/>
  <c r="N256" i="122" s="1"/>
  <c r="G256" i="96"/>
  <c r="M256" i="122" s="1"/>
  <c r="AJ256" i="122" s="1"/>
  <c r="K257" i="123"/>
  <c r="F260" i="123"/>
  <c r="M254" i="91"/>
  <c r="H255" i="128" s="1"/>
  <c r="H255" i="95"/>
  <c r="L256" i="123" s="1"/>
  <c r="J46" i="92"/>
  <c r="M255" i="110"/>
  <c r="AA255" i="128" s="1"/>
  <c r="T261" i="118"/>
  <c r="M46" i="102"/>
  <c r="L255" i="100"/>
  <c r="L261" i="118"/>
  <c r="M254" i="94"/>
  <c r="K255" i="128" s="1"/>
  <c r="M46" i="94"/>
  <c r="J261" i="118"/>
  <c r="L254" i="92"/>
  <c r="I255" i="127" s="1"/>
  <c r="M46" i="90"/>
  <c r="M254" i="90"/>
  <c r="F255" i="89"/>
  <c r="F256" i="121" s="1"/>
  <c r="J254" i="90"/>
  <c r="G255" i="125" s="1"/>
  <c r="J46" i="90"/>
  <c r="J254" i="89"/>
  <c r="F255" i="125" s="1"/>
  <c r="O54" i="117"/>
  <c r="G262" i="118"/>
  <c r="J255" i="107"/>
  <c r="X255" i="125" s="1"/>
  <c r="K262" i="119"/>
  <c r="H54" i="117"/>
  <c r="Z262" i="118"/>
  <c r="F259" i="99"/>
  <c r="J255" i="98"/>
  <c r="O255" i="125" s="1"/>
  <c r="G255" i="95"/>
  <c r="L256" i="122" s="1"/>
  <c r="G255" i="94"/>
  <c r="K256" i="122" s="1"/>
  <c r="G255" i="93"/>
  <c r="J256" i="122" s="1"/>
  <c r="G255" i="92"/>
  <c r="G255" i="91"/>
  <c r="H256" i="122" s="1"/>
  <c r="F261" i="118"/>
  <c r="F258" i="95"/>
  <c r="F256" i="114"/>
  <c r="AE256" i="121" s="1"/>
  <c r="L255" i="112"/>
  <c r="AC255" i="127" s="1"/>
  <c r="U261" i="118"/>
  <c r="M255" i="103"/>
  <c r="T255" i="128" s="1"/>
  <c r="M255" i="99"/>
  <c r="L255" i="97"/>
  <c r="N255" i="127" s="1"/>
  <c r="M254" i="95"/>
  <c r="L255" i="128" s="1"/>
  <c r="K256" i="121"/>
  <c r="G261" i="118"/>
  <c r="F258" i="94"/>
  <c r="O258" i="94" s="1"/>
  <c r="J262" i="118"/>
  <c r="H255" i="92"/>
  <c r="AE87" i="122"/>
  <c r="AE86" i="121"/>
  <c r="AE86" i="117"/>
  <c r="AE65" i="118"/>
  <c r="C64" i="114"/>
  <c r="C257" i="114" s="1"/>
  <c r="I256" i="122"/>
  <c r="I259" i="117"/>
  <c r="I259" i="121"/>
  <c r="AD48" i="118"/>
  <c r="C47" i="113"/>
  <c r="C255" i="113" s="1"/>
  <c r="H89" i="113"/>
  <c r="H261" i="113" s="1"/>
  <c r="AD261" i="123" s="1"/>
  <c r="AD90" i="123"/>
  <c r="AE50" i="118"/>
  <c r="AE50" i="117"/>
  <c r="AE61" i="119"/>
  <c r="D53" i="114"/>
  <c r="D256" i="114" s="1"/>
  <c r="AE256" i="119" s="1"/>
  <c r="AD65" i="118"/>
  <c r="AD65" i="117"/>
  <c r="C64" i="113"/>
  <c r="C257" i="113" s="1"/>
  <c r="AD257" i="118" s="1"/>
  <c r="AE90" i="123"/>
  <c r="H89" i="114"/>
  <c r="H261" i="114" s="1"/>
  <c r="I256" i="123"/>
  <c r="K255" i="125"/>
  <c r="F255" i="128"/>
  <c r="L256" i="121"/>
  <c r="AD49" i="117"/>
  <c r="AD49" i="118"/>
  <c r="AD92" i="120"/>
  <c r="AD89" i="120" s="1"/>
  <c r="AD92" i="117"/>
  <c r="E89" i="113"/>
  <c r="E261" i="113" s="1"/>
  <c r="O255" i="127"/>
  <c r="AE85" i="121"/>
  <c r="AE85" i="117"/>
  <c r="AE69" i="118"/>
  <c r="AE69" i="117"/>
  <c r="AD50" i="117"/>
  <c r="AD50" i="118"/>
  <c r="AE49" i="118"/>
  <c r="AE66" i="118"/>
  <c r="AE66" i="117"/>
  <c r="AD69" i="118"/>
  <c r="AD69" i="117"/>
  <c r="AE92" i="120"/>
  <c r="E89" i="114"/>
  <c r="E261" i="114" s="1"/>
  <c r="AE261" i="120" s="1"/>
  <c r="K259" i="117"/>
  <c r="K259" i="121"/>
  <c r="K254" i="108"/>
  <c r="K306" i="108" s="1"/>
  <c r="AE255" i="127"/>
  <c r="J253" i="93"/>
  <c r="J305" i="93" s="1"/>
  <c r="K255" i="126"/>
  <c r="AD66" i="117"/>
  <c r="AD66" i="118"/>
  <c r="AD255" i="126"/>
  <c r="T259" i="121"/>
  <c r="AE48" i="118"/>
  <c r="C47" i="114"/>
  <c r="C255" i="114" s="1"/>
  <c r="O255" i="114" s="1"/>
  <c r="AE255" i="117" s="1"/>
  <c r="J255" i="128"/>
  <c r="AD61" i="119"/>
  <c r="D53" i="113"/>
  <c r="D256" i="113" s="1"/>
  <c r="AD256" i="119" s="1"/>
  <c r="G256" i="123"/>
  <c r="I255" i="126"/>
  <c r="AD87" i="122"/>
  <c r="AD83" i="121"/>
  <c r="AD83" i="117"/>
  <c r="AE83" i="122"/>
  <c r="G82" i="114"/>
  <c r="AD90" i="117"/>
  <c r="AD48" i="117"/>
  <c r="O47" i="113"/>
  <c r="AD86" i="121"/>
  <c r="AD86" i="117"/>
  <c r="AE83" i="121"/>
  <c r="AE83" i="117"/>
  <c r="AD85" i="121"/>
  <c r="AD85" i="117"/>
  <c r="AE61" i="118"/>
  <c r="C53" i="114"/>
  <c r="C256" i="114" s="1"/>
  <c r="AD83" i="122"/>
  <c r="G82" i="113"/>
  <c r="G260" i="113" s="1"/>
  <c r="AD260" i="122" s="1"/>
  <c r="AD61" i="118"/>
  <c r="AD61" i="117"/>
  <c r="C53" i="113"/>
  <c r="C256" i="113" s="1"/>
  <c r="AE48" i="117"/>
  <c r="AE90" i="117"/>
  <c r="N66" i="118"/>
  <c r="AC66" i="118"/>
  <c r="Y66" i="118"/>
  <c r="U66" i="118"/>
  <c r="Q66" i="118"/>
  <c r="M66" i="118"/>
  <c r="AJ66" i="118" s="1"/>
  <c r="I66" i="118"/>
  <c r="AC55" i="120"/>
  <c r="E53" i="112"/>
  <c r="E256" i="112" s="1"/>
  <c r="AC256" i="120" s="1"/>
  <c r="Z66" i="118"/>
  <c r="V66" i="118"/>
  <c r="J66" i="118"/>
  <c r="AB66" i="118"/>
  <c r="X66" i="118"/>
  <c r="T66" i="118"/>
  <c r="P66" i="118"/>
  <c r="L66" i="118"/>
  <c r="H66" i="118"/>
  <c r="AE61" i="117"/>
  <c r="F66" i="118"/>
  <c r="AA66" i="118"/>
  <c r="W66" i="118"/>
  <c r="S66" i="118"/>
  <c r="O66" i="118"/>
  <c r="K66" i="118"/>
  <c r="G66" i="118"/>
  <c r="AB66" i="117"/>
  <c r="Z66" i="117"/>
  <c r="W66" i="117"/>
  <c r="V66" i="117"/>
  <c r="U66" i="117"/>
  <c r="T66" i="117"/>
  <c r="O66" i="117"/>
  <c r="N66" i="117"/>
  <c r="M66" i="117"/>
  <c r="AJ66" i="117" s="1"/>
  <c r="J66" i="117"/>
  <c r="I66" i="117"/>
  <c r="G66" i="117"/>
  <c r="F66" i="117"/>
  <c r="J69" i="118"/>
  <c r="J69" i="117"/>
  <c r="O69" i="118"/>
  <c r="O69" i="117"/>
  <c r="W69" i="118"/>
  <c r="W69" i="117"/>
  <c r="AC66" i="119"/>
  <c r="D64" i="112"/>
  <c r="D257" i="112" s="1"/>
  <c r="AC257" i="119" s="1"/>
  <c r="G69" i="118"/>
  <c r="G69" i="117"/>
  <c r="N69" i="118"/>
  <c r="N69" i="117"/>
  <c r="S69" i="118"/>
  <c r="S69" i="117"/>
  <c r="Y55" i="117"/>
  <c r="Y55" i="120"/>
  <c r="E53" i="108"/>
  <c r="Y66" i="119"/>
  <c r="D64" i="108"/>
  <c r="D257" i="108" s="1"/>
  <c r="Y257" i="119" s="1"/>
  <c r="Z66" i="119"/>
  <c r="D64" i="109"/>
  <c r="AB69" i="118"/>
  <c r="AB69" i="117"/>
  <c r="AC69" i="118"/>
  <c r="AC69" i="117"/>
  <c r="F69" i="118"/>
  <c r="K69" i="118"/>
  <c r="K69" i="117"/>
  <c r="U55" i="120"/>
  <c r="E53" i="104"/>
  <c r="Z69" i="118"/>
  <c r="Z69" i="117"/>
  <c r="H66" i="119"/>
  <c r="D64" i="91"/>
  <c r="D256" i="91" s="1"/>
  <c r="H257" i="119" s="1"/>
  <c r="J66" i="119"/>
  <c r="D64" i="93"/>
  <c r="D256" i="93" s="1"/>
  <c r="J257" i="119" s="1"/>
  <c r="M66" i="119"/>
  <c r="AJ66" i="119" s="1"/>
  <c r="D64" i="96"/>
  <c r="P69" i="117"/>
  <c r="P69" i="118"/>
  <c r="Q66" i="119"/>
  <c r="D64" i="100"/>
  <c r="D257" i="100" s="1"/>
  <c r="Q257" i="119" s="1"/>
  <c r="T69" i="118"/>
  <c r="T69" i="117"/>
  <c r="X69" i="118"/>
  <c r="X69" i="117"/>
  <c r="G87" i="121"/>
  <c r="G66" i="119"/>
  <c r="D64" i="90"/>
  <c r="D256" i="90" s="1"/>
  <c r="H69" i="117"/>
  <c r="H69" i="118"/>
  <c r="I69" i="118"/>
  <c r="I69" i="117"/>
  <c r="K66" i="119"/>
  <c r="D64" i="94"/>
  <c r="D256" i="94" s="1"/>
  <c r="K257" i="119" s="1"/>
  <c r="L66" i="119"/>
  <c r="D64" i="95"/>
  <c r="D256" i="95" s="1"/>
  <c r="L257" i="119" s="1"/>
  <c r="M69" i="118"/>
  <c r="AJ69" i="118" s="1"/>
  <c r="M69" i="117"/>
  <c r="AJ69" i="117" s="1"/>
  <c r="O66" i="119"/>
  <c r="D64" i="98"/>
  <c r="P66" i="119"/>
  <c r="D64" i="99"/>
  <c r="Q69" i="118"/>
  <c r="Q69" i="117"/>
  <c r="S66" i="119"/>
  <c r="D64" i="102"/>
  <c r="D257" i="102" s="1"/>
  <c r="S257" i="119" s="1"/>
  <c r="T66" i="119"/>
  <c r="D64" i="103"/>
  <c r="D257" i="103" s="1"/>
  <c r="T257" i="119" s="1"/>
  <c r="U69" i="118"/>
  <c r="U69" i="117"/>
  <c r="W66" i="119"/>
  <c r="D64" i="106"/>
  <c r="D257" i="106" s="1"/>
  <c r="W257" i="119" s="1"/>
  <c r="X66" i="119"/>
  <c r="D64" i="107"/>
  <c r="Y69" i="118"/>
  <c r="Y69" i="117"/>
  <c r="AA66" i="119"/>
  <c r="D64" i="110"/>
  <c r="D257" i="110" s="1"/>
  <c r="AB66" i="119"/>
  <c r="D64" i="111"/>
  <c r="D257" i="111" s="1"/>
  <c r="AB257" i="119" s="1"/>
  <c r="K66" i="117"/>
  <c r="AA66" i="117"/>
  <c r="H66" i="117"/>
  <c r="P66" i="117"/>
  <c r="X66" i="117"/>
  <c r="Q66" i="117"/>
  <c r="Y66" i="117"/>
  <c r="I55" i="120"/>
  <c r="E53" i="92"/>
  <c r="E255" i="92" s="1"/>
  <c r="M55" i="117"/>
  <c r="AJ55" i="117" s="1"/>
  <c r="M55" i="120"/>
  <c r="AJ55" i="120" s="1"/>
  <c r="E53" i="96"/>
  <c r="E256" i="96" s="1"/>
  <c r="M256" i="120" s="1"/>
  <c r="AJ256" i="120" s="1"/>
  <c r="Q55" i="120"/>
  <c r="Q55" i="117"/>
  <c r="E53" i="100"/>
  <c r="E256" i="100" s="1"/>
  <c r="Q256" i="120" s="1"/>
  <c r="V69" i="118"/>
  <c r="V69" i="117"/>
  <c r="AA69" i="118"/>
  <c r="AA69" i="117"/>
  <c r="AC55" i="117"/>
  <c r="F66" i="119"/>
  <c r="D64" i="89"/>
  <c r="D256" i="89" s="1"/>
  <c r="F257" i="119" s="1"/>
  <c r="I66" i="119"/>
  <c r="D64" i="92"/>
  <c r="D256" i="92" s="1"/>
  <c r="I257" i="119" s="1"/>
  <c r="L69" i="117"/>
  <c r="L69" i="118"/>
  <c r="N66" i="119"/>
  <c r="D64" i="97"/>
  <c r="D257" i="97" s="1"/>
  <c r="N257" i="119" s="1"/>
  <c r="U66" i="119"/>
  <c r="D64" i="104"/>
  <c r="D257" i="104" s="1"/>
  <c r="U257" i="119" s="1"/>
  <c r="V66" i="119"/>
  <c r="D64" i="105"/>
  <c r="D257" i="105" s="1"/>
  <c r="F55" i="120"/>
  <c r="E53" i="89"/>
  <c r="G55" i="120"/>
  <c r="E53" i="90"/>
  <c r="H55" i="120"/>
  <c r="E53" i="91"/>
  <c r="J55" i="120"/>
  <c r="E53" i="93"/>
  <c r="E255" i="93" s="1"/>
  <c r="J256" i="120" s="1"/>
  <c r="K55" i="120"/>
  <c r="E53" i="94"/>
  <c r="L55" i="120"/>
  <c r="E53" i="95"/>
  <c r="E255" i="95" s="1"/>
  <c r="L256" i="120" s="1"/>
  <c r="N55" i="120"/>
  <c r="E53" i="97"/>
  <c r="E256" i="97" s="1"/>
  <c r="N256" i="120" s="1"/>
  <c r="O55" i="120"/>
  <c r="E53" i="98"/>
  <c r="P55" i="120"/>
  <c r="E53" i="99"/>
  <c r="E256" i="99" s="1"/>
  <c r="P256" i="120" s="1"/>
  <c r="S55" i="120"/>
  <c r="E53" i="102"/>
  <c r="E256" i="102" s="1"/>
  <c r="S256" i="120" s="1"/>
  <c r="T55" i="120"/>
  <c r="E53" i="103"/>
  <c r="V55" i="120"/>
  <c r="E53" i="105"/>
  <c r="W55" i="120"/>
  <c r="E53" i="106"/>
  <c r="E256" i="106" s="1"/>
  <c r="W256" i="120" s="1"/>
  <c r="X55" i="120"/>
  <c r="E53" i="107"/>
  <c r="E256" i="107" s="1"/>
  <c r="X256" i="120" s="1"/>
  <c r="Z55" i="120"/>
  <c r="E53" i="109"/>
  <c r="E256" i="109" s="1"/>
  <c r="Z256" i="120" s="1"/>
  <c r="AA55" i="120"/>
  <c r="E53" i="110"/>
  <c r="AB55" i="120"/>
  <c r="E53" i="111"/>
  <c r="E256" i="111" s="1"/>
  <c r="AB256" i="120" s="1"/>
  <c r="AC87" i="122"/>
  <c r="AB87" i="122"/>
  <c r="AA87" i="122"/>
  <c r="Z87" i="122"/>
  <c r="Y87" i="122"/>
  <c r="X87" i="122"/>
  <c r="W87" i="122"/>
  <c r="V87" i="122"/>
  <c r="U87" i="122"/>
  <c r="T87" i="122"/>
  <c r="S87" i="122"/>
  <c r="Q87" i="122"/>
  <c r="P87" i="122"/>
  <c r="O87" i="122"/>
  <c r="N87" i="122"/>
  <c r="M87" i="122"/>
  <c r="AJ87" i="122" s="1"/>
  <c r="L87" i="122"/>
  <c r="K87" i="122"/>
  <c r="J87" i="122"/>
  <c r="I87" i="122"/>
  <c r="H87" i="122"/>
  <c r="G87" i="122"/>
  <c r="F87" i="122"/>
  <c r="N83" i="121"/>
  <c r="J61" i="118"/>
  <c r="J61" i="117"/>
  <c r="C53" i="93"/>
  <c r="C255" i="93" s="1"/>
  <c r="Z61" i="118"/>
  <c r="Z61" i="117"/>
  <c r="C53" i="109"/>
  <c r="C256" i="109" s="1"/>
  <c r="F48" i="118"/>
  <c r="C47" i="89"/>
  <c r="C254" i="89" s="1"/>
  <c r="F255" i="118" s="1"/>
  <c r="H50" i="117"/>
  <c r="H50" i="118"/>
  <c r="J50" i="117"/>
  <c r="J50" i="118"/>
  <c r="M86" i="121"/>
  <c r="AJ86" i="121" s="1"/>
  <c r="M86" i="117"/>
  <c r="AJ86" i="117" s="1"/>
  <c r="N48" i="118"/>
  <c r="C47" i="97"/>
  <c r="C255" i="97" s="1"/>
  <c r="N255" i="118" s="1"/>
  <c r="P48" i="118"/>
  <c r="C47" i="99"/>
  <c r="C255" i="99" s="1"/>
  <c r="O255" i="99" s="1"/>
  <c r="K83" i="121"/>
  <c r="AA83" i="121"/>
  <c r="K61" i="118"/>
  <c r="K61" i="117"/>
  <c r="C53" i="94"/>
  <c r="C255" i="94" s="1"/>
  <c r="W61" i="118"/>
  <c r="W61" i="117"/>
  <c r="C53" i="106"/>
  <c r="C256" i="106" s="1"/>
  <c r="F86" i="121"/>
  <c r="F86" i="117"/>
  <c r="G86" i="121"/>
  <c r="G86" i="117"/>
  <c r="H83" i="121"/>
  <c r="L83" i="121"/>
  <c r="P83" i="121"/>
  <c r="T83" i="121"/>
  <c r="X83" i="121"/>
  <c r="AB83" i="121"/>
  <c r="H61" i="117"/>
  <c r="H61" i="118"/>
  <c r="C53" i="91"/>
  <c r="C255" i="91" s="1"/>
  <c r="H256" i="118" s="1"/>
  <c r="L61" i="117"/>
  <c r="L61" i="118"/>
  <c r="C53" i="95"/>
  <c r="C255" i="95" s="1"/>
  <c r="L256" i="118" s="1"/>
  <c r="P61" i="117"/>
  <c r="P61" i="118"/>
  <c r="C53" i="99"/>
  <c r="C256" i="99" s="1"/>
  <c r="T61" i="118"/>
  <c r="T61" i="117"/>
  <c r="C53" i="103"/>
  <c r="C256" i="103" s="1"/>
  <c r="X61" i="118"/>
  <c r="X61" i="117"/>
  <c r="C53" i="107"/>
  <c r="C256" i="107" s="1"/>
  <c r="AB61" i="118"/>
  <c r="C53" i="111"/>
  <c r="C256" i="111" s="1"/>
  <c r="AB256" i="118" s="1"/>
  <c r="F85" i="121"/>
  <c r="F85" i="117"/>
  <c r="G50" i="117"/>
  <c r="G50" i="118"/>
  <c r="G61" i="119"/>
  <c r="D53" i="90"/>
  <c r="H87" i="121"/>
  <c r="H87" i="117"/>
  <c r="H61" i="119"/>
  <c r="D53" i="91"/>
  <c r="I85" i="121"/>
  <c r="I85" i="117"/>
  <c r="I65" i="118"/>
  <c r="C64" i="92"/>
  <c r="C256" i="92" s="1"/>
  <c r="I49" i="118"/>
  <c r="I49" i="117"/>
  <c r="J87" i="121"/>
  <c r="J87" i="117"/>
  <c r="J48" i="118"/>
  <c r="C47" i="93"/>
  <c r="C254" i="93" s="1"/>
  <c r="K50" i="118"/>
  <c r="K50" i="117"/>
  <c r="K48" i="118"/>
  <c r="C47" i="94"/>
  <c r="C254" i="94" s="1"/>
  <c r="L61" i="119"/>
  <c r="L53" i="119" s="1"/>
  <c r="D53" i="95"/>
  <c r="L85" i="121"/>
  <c r="L85" i="117"/>
  <c r="M50" i="118"/>
  <c r="AJ50" i="118" s="1"/>
  <c r="M50" i="117"/>
  <c r="AJ50" i="117" s="1"/>
  <c r="N85" i="121"/>
  <c r="N85" i="117"/>
  <c r="N49" i="118"/>
  <c r="O65" i="118"/>
  <c r="C64" i="98"/>
  <c r="C257" i="98" s="1"/>
  <c r="O257" i="118" s="1"/>
  <c r="O86" i="121"/>
  <c r="O86" i="117"/>
  <c r="P50" i="117"/>
  <c r="P50" i="118"/>
  <c r="Q49" i="118"/>
  <c r="Q49" i="117"/>
  <c r="Q50" i="118"/>
  <c r="Q50" i="117"/>
  <c r="S50" i="117"/>
  <c r="S50" i="118"/>
  <c r="S49" i="118"/>
  <c r="T48" i="118"/>
  <c r="C47" i="103"/>
  <c r="C255" i="103" s="1"/>
  <c r="O255" i="103" s="1"/>
  <c r="T86" i="121"/>
  <c r="T86" i="117"/>
  <c r="U48" i="118"/>
  <c r="C47" i="104"/>
  <c r="C255" i="104" s="1"/>
  <c r="U49" i="118"/>
  <c r="U49" i="117"/>
  <c r="V49" i="117"/>
  <c r="V49" i="118"/>
  <c r="W48" i="118"/>
  <c r="C47" i="106"/>
  <c r="C255" i="106" s="1"/>
  <c r="O255" i="106" s="1"/>
  <c r="W255" i="117" s="1"/>
  <c r="W49" i="118"/>
  <c r="W49" i="117"/>
  <c r="X61" i="119"/>
  <c r="D53" i="107"/>
  <c r="D256" i="107" s="1"/>
  <c r="X256" i="119" s="1"/>
  <c r="Y48" i="118"/>
  <c r="C47" i="108"/>
  <c r="C255" i="108" s="1"/>
  <c r="Y255" i="118" s="1"/>
  <c r="Y85" i="121"/>
  <c r="Y85" i="117"/>
  <c r="Z85" i="121"/>
  <c r="Z85" i="117"/>
  <c r="Z49" i="118"/>
  <c r="Z49" i="117"/>
  <c r="AA49" i="118"/>
  <c r="AA49" i="117"/>
  <c r="AA48" i="118"/>
  <c r="C47" i="110"/>
  <c r="C255" i="110" s="1"/>
  <c r="O255" i="110" s="1"/>
  <c r="AA255" i="117" s="1"/>
  <c r="AB48" i="118"/>
  <c r="C47" i="111"/>
  <c r="C255" i="111" s="1"/>
  <c r="C64" i="112"/>
  <c r="C257" i="112" s="1"/>
  <c r="AC65" i="118"/>
  <c r="AC61" i="119"/>
  <c r="D53" i="112"/>
  <c r="D256" i="112" s="1"/>
  <c r="AC256" i="119" s="1"/>
  <c r="AA55" i="117"/>
  <c r="V55" i="117"/>
  <c r="P55" i="117"/>
  <c r="K55" i="117"/>
  <c r="E255" i="90"/>
  <c r="F55" i="117"/>
  <c r="J83" i="121"/>
  <c r="V83" i="121"/>
  <c r="F61" i="118"/>
  <c r="F61" i="117"/>
  <c r="C53" i="89"/>
  <c r="C255" i="89" s="1"/>
  <c r="V61" i="118"/>
  <c r="V61" i="117"/>
  <c r="C53" i="105"/>
  <c r="C256" i="105" s="1"/>
  <c r="V256" i="118" s="1"/>
  <c r="F61" i="119"/>
  <c r="D53" i="89"/>
  <c r="G48" i="118"/>
  <c r="G48" i="117"/>
  <c r="C47" i="90"/>
  <c r="C254" i="90" s="1"/>
  <c r="O254" i="90" s="1"/>
  <c r="H86" i="121"/>
  <c r="H86" i="117"/>
  <c r="L49" i="118"/>
  <c r="L49" i="117"/>
  <c r="O61" i="119"/>
  <c r="O53" i="119" s="1"/>
  <c r="D53" i="98"/>
  <c r="P85" i="121"/>
  <c r="P85" i="117"/>
  <c r="G83" i="121"/>
  <c r="O83" i="121"/>
  <c r="W83" i="121"/>
  <c r="G61" i="118"/>
  <c r="G61" i="117"/>
  <c r="C53" i="90"/>
  <c r="C255" i="90" s="1"/>
  <c r="S61" i="118"/>
  <c r="S61" i="117"/>
  <c r="C53" i="102"/>
  <c r="C256" i="102" s="1"/>
  <c r="S256" i="118" s="1"/>
  <c r="AA61" i="118"/>
  <c r="AA61" i="117"/>
  <c r="C53" i="110"/>
  <c r="C256" i="110" s="1"/>
  <c r="AA256" i="118" s="1"/>
  <c r="G49" i="117"/>
  <c r="G49" i="118"/>
  <c r="I83" i="121"/>
  <c r="M83" i="121"/>
  <c r="AJ83" i="121" s="1"/>
  <c r="U83" i="121"/>
  <c r="Y83" i="121"/>
  <c r="AC83" i="121"/>
  <c r="I61" i="118"/>
  <c r="I61" i="117"/>
  <c r="C53" i="92"/>
  <c r="C255" i="92" s="1"/>
  <c r="M61" i="118"/>
  <c r="AJ61" i="118" s="1"/>
  <c r="M61" i="117"/>
  <c r="AJ61" i="117" s="1"/>
  <c r="C53" i="96"/>
  <c r="C256" i="96" s="1"/>
  <c r="M256" i="118" s="1"/>
  <c r="AJ256" i="118" s="1"/>
  <c r="Q61" i="118"/>
  <c r="Q61" i="117"/>
  <c r="C53" i="100"/>
  <c r="C256" i="100" s="1"/>
  <c r="U61" i="118"/>
  <c r="U61" i="117"/>
  <c r="C53" i="104"/>
  <c r="C256" i="104" s="1"/>
  <c r="Y61" i="118"/>
  <c r="Y61" i="117"/>
  <c r="C53" i="108"/>
  <c r="C256" i="108" s="1"/>
  <c r="AC61" i="118"/>
  <c r="AC61" i="117"/>
  <c r="C53" i="112"/>
  <c r="C256" i="112" s="1"/>
  <c r="F87" i="121"/>
  <c r="F87" i="117"/>
  <c r="F49" i="117"/>
  <c r="F49" i="118"/>
  <c r="G65" i="118"/>
  <c r="C64" i="90"/>
  <c r="C256" i="90" s="1"/>
  <c r="G65" i="117"/>
  <c r="G85" i="121"/>
  <c r="G85" i="117"/>
  <c r="H49" i="118"/>
  <c r="H49" i="117"/>
  <c r="H85" i="121"/>
  <c r="H85" i="117"/>
  <c r="I61" i="119"/>
  <c r="D53" i="92"/>
  <c r="I48" i="118"/>
  <c r="C47" i="92"/>
  <c r="C254" i="92" s="1"/>
  <c r="J86" i="121"/>
  <c r="J86" i="117"/>
  <c r="J85" i="121"/>
  <c r="J85" i="117"/>
  <c r="J65" i="118"/>
  <c r="J65" i="117"/>
  <c r="C64" i="93"/>
  <c r="C256" i="93" s="1"/>
  <c r="J257" i="118" s="1"/>
  <c r="K65" i="118"/>
  <c r="K65" i="117"/>
  <c r="C64" i="94"/>
  <c r="C256" i="94" s="1"/>
  <c r="K61" i="119"/>
  <c r="D53" i="94"/>
  <c r="D255" i="94" s="1"/>
  <c r="L48" i="118"/>
  <c r="C47" i="95"/>
  <c r="C254" i="95" s="1"/>
  <c r="O254" i="95" s="1"/>
  <c r="L255" i="117" s="1"/>
  <c r="L50" i="118"/>
  <c r="M48" i="118"/>
  <c r="AJ48" i="118" s="1"/>
  <c r="C47" i="96"/>
  <c r="C255" i="96" s="1"/>
  <c r="O255" i="96" s="1"/>
  <c r="M49" i="118"/>
  <c r="AJ49" i="118" s="1"/>
  <c r="M49" i="117"/>
  <c r="AJ49" i="117" s="1"/>
  <c r="N50" i="117"/>
  <c r="N50" i="118"/>
  <c r="N61" i="119"/>
  <c r="D53" i="97"/>
  <c r="D256" i="97" s="1"/>
  <c r="N256" i="119" s="1"/>
  <c r="O85" i="121"/>
  <c r="O85" i="117"/>
  <c r="O50" i="118"/>
  <c r="O50" i="117"/>
  <c r="P49" i="118"/>
  <c r="P49" i="117"/>
  <c r="P65" i="118"/>
  <c r="C64" i="99"/>
  <c r="C257" i="99" s="1"/>
  <c r="Q61" i="119"/>
  <c r="D53" i="100"/>
  <c r="Q65" i="118"/>
  <c r="C64" i="100"/>
  <c r="C257" i="100" s="1"/>
  <c r="S65" i="118"/>
  <c r="C64" i="102"/>
  <c r="C257" i="102" s="1"/>
  <c r="S48" i="118"/>
  <c r="C47" i="102"/>
  <c r="C255" i="102" s="1"/>
  <c r="T85" i="121"/>
  <c r="T85" i="117"/>
  <c r="U61" i="119"/>
  <c r="D53" i="104"/>
  <c r="D256" i="104" s="1"/>
  <c r="U256" i="119" s="1"/>
  <c r="U65" i="118"/>
  <c r="C64" i="104"/>
  <c r="C257" i="104" s="1"/>
  <c r="V50" i="118"/>
  <c r="V50" i="117"/>
  <c r="V65" i="118"/>
  <c r="V65" i="117"/>
  <c r="C64" i="105"/>
  <c r="C257" i="105" s="1"/>
  <c r="W86" i="121"/>
  <c r="W86" i="117"/>
  <c r="W50" i="117"/>
  <c r="W50" i="118"/>
  <c r="X86" i="121"/>
  <c r="X86" i="117"/>
  <c r="X85" i="121"/>
  <c r="X85" i="117"/>
  <c r="Y61" i="119"/>
  <c r="D53" i="108"/>
  <c r="D256" i="108" s="1"/>
  <c r="Y256" i="119" s="1"/>
  <c r="Y65" i="118"/>
  <c r="C64" i="108"/>
  <c r="C257" i="108" s="1"/>
  <c r="Z61" i="119"/>
  <c r="D53" i="109"/>
  <c r="Z65" i="118"/>
  <c r="Z65" i="117"/>
  <c r="C64" i="109"/>
  <c r="C257" i="109" s="1"/>
  <c r="AA61" i="119"/>
  <c r="D53" i="110"/>
  <c r="D256" i="110" s="1"/>
  <c r="AA256" i="119" s="1"/>
  <c r="AA65" i="118"/>
  <c r="C64" i="110"/>
  <c r="C257" i="110" s="1"/>
  <c r="AB49" i="118"/>
  <c r="AB50" i="118"/>
  <c r="AB50" i="117"/>
  <c r="AC85" i="121"/>
  <c r="AC85" i="117"/>
  <c r="AC48" i="118"/>
  <c r="C47" i="112"/>
  <c r="C255" i="112" s="1"/>
  <c r="O255" i="112" s="1"/>
  <c r="AB55" i="117"/>
  <c r="W55" i="117"/>
  <c r="L55" i="117"/>
  <c r="E255" i="91"/>
  <c r="G55" i="117"/>
  <c r="O53" i="100"/>
  <c r="G87" i="117"/>
  <c r="U55" i="117"/>
  <c r="Q86" i="121"/>
  <c r="Q86" i="117"/>
  <c r="Q48" i="118"/>
  <c r="O47" i="100"/>
  <c r="C47" i="100"/>
  <c r="C255" i="100" s="1"/>
  <c r="S61" i="119"/>
  <c r="D53" i="102"/>
  <c r="S86" i="121"/>
  <c r="S86" i="117"/>
  <c r="T50" i="117"/>
  <c r="T50" i="118"/>
  <c r="T61" i="119"/>
  <c r="T53" i="119" s="1"/>
  <c r="D53" i="103"/>
  <c r="U86" i="121"/>
  <c r="U86" i="117"/>
  <c r="V61" i="119"/>
  <c r="D53" i="105"/>
  <c r="V48" i="118"/>
  <c r="C47" i="105"/>
  <c r="C255" i="105" s="1"/>
  <c r="O255" i="105" s="1"/>
  <c r="W61" i="119"/>
  <c r="D53" i="106"/>
  <c r="D256" i="106" s="1"/>
  <c r="W256" i="119" s="1"/>
  <c r="W65" i="118"/>
  <c r="C64" i="106"/>
  <c r="C257" i="106" s="1"/>
  <c r="X65" i="118"/>
  <c r="X65" i="117"/>
  <c r="C64" i="107"/>
  <c r="C257" i="107" s="1"/>
  <c r="X49" i="118"/>
  <c r="X49" i="117"/>
  <c r="Y49" i="118"/>
  <c r="Y49" i="117"/>
  <c r="Y86" i="121"/>
  <c r="Y86" i="117"/>
  <c r="Z50" i="117"/>
  <c r="Z50" i="118"/>
  <c r="AA86" i="121"/>
  <c r="AA86" i="117"/>
  <c r="AB61" i="119"/>
  <c r="D53" i="111"/>
  <c r="D256" i="111" s="1"/>
  <c r="AB256" i="119" s="1"/>
  <c r="AB65" i="118"/>
  <c r="AB65" i="117"/>
  <c r="C64" i="111"/>
  <c r="C257" i="111" s="1"/>
  <c r="AB257" i="118" s="1"/>
  <c r="AC49" i="118"/>
  <c r="AC86" i="121"/>
  <c r="AC86" i="117"/>
  <c r="X55" i="117"/>
  <c r="S55" i="117"/>
  <c r="E256" i="98"/>
  <c r="O256" i="120" s="1"/>
  <c r="N55" i="117"/>
  <c r="H55" i="117"/>
  <c r="O53" i="91"/>
  <c r="E256" i="108"/>
  <c r="Y256" i="120" s="1"/>
  <c r="F83" i="121"/>
  <c r="Z83" i="121"/>
  <c r="N61" i="118"/>
  <c r="N61" i="117"/>
  <c r="C53" i="97"/>
  <c r="C256" i="97" s="1"/>
  <c r="F50" i="118"/>
  <c r="F50" i="117"/>
  <c r="I50" i="117"/>
  <c r="I50" i="118"/>
  <c r="K86" i="121"/>
  <c r="K86" i="117"/>
  <c r="M85" i="121"/>
  <c r="AJ85" i="121" s="1"/>
  <c r="M85" i="117"/>
  <c r="AJ85" i="117" s="1"/>
  <c r="S83" i="121"/>
  <c r="O61" i="118"/>
  <c r="O61" i="117"/>
  <c r="C53" i="98"/>
  <c r="C256" i="98" s="1"/>
  <c r="F65" i="118"/>
  <c r="F65" i="117"/>
  <c r="C64" i="89"/>
  <c r="C256" i="89" s="1"/>
  <c r="H65" i="118"/>
  <c r="C64" i="91"/>
  <c r="C256" i="91" s="1"/>
  <c r="O256" i="91" s="1"/>
  <c r="H48" i="118"/>
  <c r="C47" i="91"/>
  <c r="C254" i="91" s="1"/>
  <c r="O254" i="91" s="1"/>
  <c r="I87" i="121"/>
  <c r="I87" i="117"/>
  <c r="I86" i="121"/>
  <c r="I86" i="117"/>
  <c r="J61" i="119"/>
  <c r="D53" i="93"/>
  <c r="J49" i="118"/>
  <c r="J49" i="117"/>
  <c r="K49" i="118"/>
  <c r="K85" i="121"/>
  <c r="K85" i="117"/>
  <c r="L65" i="118"/>
  <c r="C64" i="95"/>
  <c r="C256" i="95" s="1"/>
  <c r="L86" i="121"/>
  <c r="L86" i="117"/>
  <c r="M61" i="119"/>
  <c r="AJ61" i="119" s="1"/>
  <c r="D53" i="96"/>
  <c r="D256" i="96" s="1"/>
  <c r="M256" i="119" s="1"/>
  <c r="AJ256" i="119" s="1"/>
  <c r="M65" i="118"/>
  <c r="AJ65" i="118" s="1"/>
  <c r="C64" i="96"/>
  <c r="C257" i="96" s="1"/>
  <c r="M257" i="118" s="1"/>
  <c r="AJ257" i="118" s="1"/>
  <c r="N86" i="121"/>
  <c r="N86" i="117"/>
  <c r="N65" i="118"/>
  <c r="N65" i="117"/>
  <c r="C64" i="97"/>
  <c r="C257" i="97" s="1"/>
  <c r="O48" i="118"/>
  <c r="C47" i="98"/>
  <c r="C255" i="98" s="1"/>
  <c r="O255" i="98" s="1"/>
  <c r="O49" i="118"/>
  <c r="O49" i="117"/>
  <c r="P86" i="121"/>
  <c r="P86" i="117"/>
  <c r="P61" i="119"/>
  <c r="D53" i="99"/>
  <c r="D256" i="99" s="1"/>
  <c r="P256" i="119" s="1"/>
  <c r="Q85" i="121"/>
  <c r="Q85" i="117"/>
  <c r="S85" i="121"/>
  <c r="S85" i="117"/>
  <c r="T49" i="118"/>
  <c r="T65" i="118"/>
  <c r="T65" i="117"/>
  <c r="C64" i="103"/>
  <c r="C257" i="103" s="1"/>
  <c r="U85" i="121"/>
  <c r="U85" i="117"/>
  <c r="U50" i="117"/>
  <c r="U50" i="118"/>
  <c r="V86" i="121"/>
  <c r="V86" i="117"/>
  <c r="V85" i="121"/>
  <c r="V85" i="117"/>
  <c r="W85" i="121"/>
  <c r="W85" i="117"/>
  <c r="X50" i="118"/>
  <c r="X50" i="117"/>
  <c r="X48" i="118"/>
  <c r="C47" i="107"/>
  <c r="Y50" i="118"/>
  <c r="Y50" i="117"/>
  <c r="Z48" i="118"/>
  <c r="C47" i="109"/>
  <c r="C255" i="109" s="1"/>
  <c r="O255" i="109" s="1"/>
  <c r="Z86" i="121"/>
  <c r="Z86" i="117"/>
  <c r="AA85" i="121"/>
  <c r="AA85" i="117"/>
  <c r="AA50" i="118"/>
  <c r="AA50" i="117"/>
  <c r="AB85" i="121"/>
  <c r="AB85" i="117"/>
  <c r="AB86" i="121"/>
  <c r="AB86" i="117"/>
  <c r="AC50" i="117"/>
  <c r="AC50" i="118"/>
  <c r="E256" i="110"/>
  <c r="AA256" i="120" s="1"/>
  <c r="Z55" i="117"/>
  <c r="E256" i="105"/>
  <c r="V256" i="120" s="1"/>
  <c r="T55" i="117"/>
  <c r="O55" i="117"/>
  <c r="O53" i="98"/>
  <c r="E255" i="94"/>
  <c r="K256" i="120" s="1"/>
  <c r="J55" i="117"/>
  <c r="E255" i="89"/>
  <c r="I55" i="117"/>
  <c r="O53" i="92"/>
  <c r="AB83" i="117"/>
  <c r="AA83" i="117"/>
  <c r="V83" i="117"/>
  <c r="S83" i="117"/>
  <c r="P83" i="117"/>
  <c r="F83" i="117"/>
  <c r="H83" i="122"/>
  <c r="G82" i="91"/>
  <c r="T83" i="122"/>
  <c r="G82" i="103"/>
  <c r="G260" i="103" s="1"/>
  <c r="AD304" i="122"/>
  <c r="AD11" i="129" s="1"/>
  <c r="D256" i="105"/>
  <c r="V256" i="119" s="1"/>
  <c r="I83" i="122"/>
  <c r="G82" i="92"/>
  <c r="G82" i="96"/>
  <c r="M83" i="122"/>
  <c r="AJ83" i="122" s="1"/>
  <c r="Q83" i="122"/>
  <c r="G82" i="100"/>
  <c r="G260" i="100" s="1"/>
  <c r="Q260" i="122" s="1"/>
  <c r="G82" i="104"/>
  <c r="U83" i="122"/>
  <c r="G82" i="108"/>
  <c r="G260" i="108" s="1"/>
  <c r="Y260" i="122" s="1"/>
  <c r="Y83" i="122"/>
  <c r="AC83" i="122"/>
  <c r="G82" i="112"/>
  <c r="G260" i="112" s="1"/>
  <c r="O53" i="97"/>
  <c r="Y65" i="117"/>
  <c r="O64" i="108"/>
  <c r="S65" i="117"/>
  <c r="L48" i="117"/>
  <c r="O64" i="93"/>
  <c r="U83" i="117"/>
  <c r="G256" i="118"/>
  <c r="T48" i="117"/>
  <c r="K48" i="117"/>
  <c r="D46" i="91"/>
  <c r="D255" i="91"/>
  <c r="H256" i="119" s="1"/>
  <c r="D255" i="90"/>
  <c r="H83" i="117"/>
  <c r="P48" i="117"/>
  <c r="L83" i="122"/>
  <c r="G82" i="95"/>
  <c r="X83" i="122"/>
  <c r="G82" i="107"/>
  <c r="G260" i="107" s="1"/>
  <c r="X260" i="122" s="1"/>
  <c r="X48" i="117"/>
  <c r="O47" i="107"/>
  <c r="J83" i="122"/>
  <c r="G82" i="93"/>
  <c r="G259" i="93" s="1"/>
  <c r="J260" i="122" s="1"/>
  <c r="V83" i="122"/>
  <c r="G82" i="105"/>
  <c r="G260" i="105" s="1"/>
  <c r="V260" i="122" s="1"/>
  <c r="O64" i="107"/>
  <c r="V48" i="117"/>
  <c r="O47" i="105"/>
  <c r="Q48" i="117"/>
  <c r="AC48" i="117"/>
  <c r="D256" i="109"/>
  <c r="Z256" i="119" s="1"/>
  <c r="S48" i="117"/>
  <c r="O64" i="94"/>
  <c r="D255" i="92"/>
  <c r="O64" i="90"/>
  <c r="Y83" i="117"/>
  <c r="I83" i="117"/>
  <c r="O47" i="90"/>
  <c r="O53" i="108"/>
  <c r="G256" i="120"/>
  <c r="AC65" i="117"/>
  <c r="AA48" i="117"/>
  <c r="O47" i="110"/>
  <c r="D255" i="95"/>
  <c r="L256" i="119" s="1"/>
  <c r="D46" i="95"/>
  <c r="I65" i="117"/>
  <c r="O64" i="92"/>
  <c r="L83" i="117"/>
  <c r="P83" i="122"/>
  <c r="G82" i="99"/>
  <c r="AB83" i="122"/>
  <c r="G82" i="111"/>
  <c r="G260" i="111" s="1"/>
  <c r="AE304" i="122"/>
  <c r="AE11" i="129" s="1"/>
  <c r="H65" i="117"/>
  <c r="G82" i="89"/>
  <c r="G259" i="89" s="1"/>
  <c r="F83" i="122"/>
  <c r="N83" i="122"/>
  <c r="G82" i="97"/>
  <c r="Z83" i="122"/>
  <c r="G82" i="109"/>
  <c r="G260" i="109" s="1"/>
  <c r="F256" i="120"/>
  <c r="L65" i="117"/>
  <c r="G83" i="122"/>
  <c r="G82" i="90"/>
  <c r="K83" i="122"/>
  <c r="G82" i="94"/>
  <c r="G259" i="94" s="1"/>
  <c r="K260" i="122" s="1"/>
  <c r="O83" i="122"/>
  <c r="G82" i="98"/>
  <c r="S83" i="122"/>
  <c r="G82" i="102"/>
  <c r="G260" i="102" s="1"/>
  <c r="S260" i="122" s="1"/>
  <c r="W83" i="122"/>
  <c r="G82" i="106"/>
  <c r="AA83" i="122"/>
  <c r="G82" i="110"/>
  <c r="M65" i="117"/>
  <c r="AJ65" i="117" s="1"/>
  <c r="O64" i="96"/>
  <c r="L257" i="118"/>
  <c r="D255" i="93"/>
  <c r="J256" i="119" s="1"/>
  <c r="H48" i="117"/>
  <c r="Z83" i="117"/>
  <c r="O64" i="111"/>
  <c r="AA65" i="117"/>
  <c r="AC83" i="117"/>
  <c r="M83" i="117"/>
  <c r="AJ83" i="117" s="1"/>
  <c r="O83" i="117"/>
  <c r="G83" i="117"/>
  <c r="D256" i="98"/>
  <c r="J83" i="117"/>
  <c r="N48" i="117"/>
  <c r="N83" i="117"/>
  <c r="Q65" i="117"/>
  <c r="O64" i="100"/>
  <c r="P65" i="117"/>
  <c r="M48" i="117"/>
  <c r="AJ48" i="117" s="1"/>
  <c r="O47" i="96"/>
  <c r="Q83" i="117"/>
  <c r="W83" i="117"/>
  <c r="D255" i="89"/>
  <c r="D46" i="89"/>
  <c r="O53" i="89"/>
  <c r="AB48" i="117"/>
  <c r="X83" i="117"/>
  <c r="T83" i="117"/>
  <c r="K83" i="117"/>
  <c r="F48" i="117"/>
  <c r="G256" i="119"/>
  <c r="G260" i="104"/>
  <c r="AC90" i="123"/>
  <c r="H89" i="112"/>
  <c r="H261" i="112" s="1"/>
  <c r="AC261" i="123" s="1"/>
  <c r="F256" i="119"/>
  <c r="G259" i="92"/>
  <c r="G46" i="92"/>
  <c r="G4" i="92" s="1"/>
  <c r="D253" i="94"/>
  <c r="D305" i="94" s="1"/>
  <c r="I256" i="119"/>
  <c r="G259" i="95"/>
  <c r="G259" i="91"/>
  <c r="H260" i="122" s="1"/>
  <c r="G46" i="91"/>
  <c r="G4" i="91" s="1"/>
  <c r="AA90" i="123"/>
  <c r="H89" i="110"/>
  <c r="H261" i="110" s="1"/>
  <c r="AA261" i="123" s="1"/>
  <c r="G253" i="91"/>
  <c r="AB90" i="123"/>
  <c r="H89" i="111"/>
  <c r="H261" i="111" s="1"/>
  <c r="AB261" i="123" s="1"/>
  <c r="AC92" i="120"/>
  <c r="AC92" i="117"/>
  <c r="E89" i="112"/>
  <c r="E261" i="112" s="1"/>
  <c r="I304" i="122"/>
  <c r="I11" i="129" s="1"/>
  <c r="AA92" i="120"/>
  <c r="AA92" i="117"/>
  <c r="E89" i="110"/>
  <c r="AB84" i="121"/>
  <c r="AB84" i="117"/>
  <c r="AA90" i="117"/>
  <c r="AB92" i="120"/>
  <c r="E89" i="111"/>
  <c r="E261" i="111" s="1"/>
  <c r="AB92" i="117"/>
  <c r="AB90" i="117"/>
  <c r="AA84" i="121"/>
  <c r="AA84" i="117"/>
  <c r="O89" i="111"/>
  <c r="S304" i="122"/>
  <c r="S11" i="129" s="1"/>
  <c r="Y304" i="122"/>
  <c r="Y11" i="129" s="1"/>
  <c r="R304" i="122"/>
  <c r="R11" i="129" s="1"/>
  <c r="M304" i="122"/>
  <c r="AJ304" i="122" s="1"/>
  <c r="K304" i="122"/>
  <c r="K11" i="129" s="1"/>
  <c r="X304" i="122"/>
  <c r="X11" i="129" s="1"/>
  <c r="L92" i="120"/>
  <c r="E89" i="95"/>
  <c r="E260" i="95" s="1"/>
  <c r="L92" i="117"/>
  <c r="P92" i="120"/>
  <c r="P92" i="117"/>
  <c r="E89" i="99"/>
  <c r="E261" i="99" s="1"/>
  <c r="T92" i="120"/>
  <c r="E89" i="103"/>
  <c r="E261" i="103" s="1"/>
  <c r="T261" i="120" s="1"/>
  <c r="T92" i="117"/>
  <c r="X92" i="120"/>
  <c r="E89" i="107"/>
  <c r="E261" i="107" s="1"/>
  <c r="X261" i="120" s="1"/>
  <c r="X92" i="117"/>
  <c r="I92" i="120"/>
  <c r="I92" i="117"/>
  <c r="E89" i="92"/>
  <c r="E260" i="92" s="1"/>
  <c r="I261" i="120" s="1"/>
  <c r="M92" i="120"/>
  <c r="AJ92" i="120" s="1"/>
  <c r="M92" i="117"/>
  <c r="AJ92" i="117" s="1"/>
  <c r="E261" i="96"/>
  <c r="Q92" i="120"/>
  <c r="Q89" i="120" s="1"/>
  <c r="Q92" i="117"/>
  <c r="E89" i="100"/>
  <c r="E261" i="100" s="1"/>
  <c r="Q261" i="120" s="1"/>
  <c r="U92" i="120"/>
  <c r="E89" i="104"/>
  <c r="E261" i="104" s="1"/>
  <c r="Y92" i="120"/>
  <c r="Y92" i="117"/>
  <c r="E89" i="108"/>
  <c r="E46" i="108" s="1"/>
  <c r="F92" i="120"/>
  <c r="F89" i="120" s="1"/>
  <c r="E89" i="89"/>
  <c r="E260" i="89" s="1"/>
  <c r="J92" i="120"/>
  <c r="J89" i="120" s="1"/>
  <c r="E89" i="93"/>
  <c r="J92" i="117"/>
  <c r="N92" i="120"/>
  <c r="E89" i="97"/>
  <c r="E261" i="97" s="1"/>
  <c r="N92" i="117"/>
  <c r="V92" i="120"/>
  <c r="V89" i="120" s="1"/>
  <c r="V92" i="117"/>
  <c r="E89" i="105"/>
  <c r="E46" i="105" s="1"/>
  <c r="Z84" i="121"/>
  <c r="Z84" i="117"/>
  <c r="H92" i="120"/>
  <c r="E89" i="91"/>
  <c r="E260" i="91" s="1"/>
  <c r="H92" i="117"/>
  <c r="G92" i="117"/>
  <c r="G92" i="120"/>
  <c r="G89" i="120" s="1"/>
  <c r="E89" i="90"/>
  <c r="E46" i="90" s="1"/>
  <c r="K92" i="120"/>
  <c r="K89" i="120" s="1"/>
  <c r="E89" i="94"/>
  <c r="O92" i="120"/>
  <c r="O92" i="117"/>
  <c r="E89" i="98"/>
  <c r="S92" i="120"/>
  <c r="S89" i="120" s="1"/>
  <c r="E89" i="102"/>
  <c r="E261" i="102" s="1"/>
  <c r="S261" i="120" s="1"/>
  <c r="S92" i="117"/>
  <c r="W92" i="120"/>
  <c r="W92" i="117"/>
  <c r="E89" i="106"/>
  <c r="E261" i="106" s="1"/>
  <c r="W261" i="120" s="1"/>
  <c r="Z92" i="120"/>
  <c r="Z89" i="120" s="1"/>
  <c r="E89" i="109"/>
  <c r="Z92" i="117"/>
  <c r="Y84" i="121"/>
  <c r="Y84" i="117"/>
  <c r="X84" i="121"/>
  <c r="X84" i="117"/>
  <c r="U261" i="120"/>
  <c r="W84" i="121"/>
  <c r="W84" i="117"/>
  <c r="V84" i="121"/>
  <c r="V84" i="117"/>
  <c r="T84" i="121"/>
  <c r="T84" i="117"/>
  <c r="U84" i="121"/>
  <c r="U84" i="117"/>
  <c r="S84" i="121"/>
  <c r="S84" i="117"/>
  <c r="Q84" i="121"/>
  <c r="Q84" i="117"/>
  <c r="P84" i="121"/>
  <c r="P84" i="117"/>
  <c r="O84" i="121"/>
  <c r="O84" i="117"/>
  <c r="N84" i="121"/>
  <c r="N84" i="117"/>
  <c r="G90" i="123"/>
  <c r="H89" i="90"/>
  <c r="H260" i="90" s="1"/>
  <c r="G261" i="123" s="1"/>
  <c r="G90" i="117"/>
  <c r="H90" i="123"/>
  <c r="H89" i="123" s="1"/>
  <c r="H89" i="91"/>
  <c r="L90" i="123"/>
  <c r="H89" i="95"/>
  <c r="H46" i="95" s="1"/>
  <c r="H4" i="95" s="1"/>
  <c r="L90" i="117"/>
  <c r="O90" i="123"/>
  <c r="H89" i="98"/>
  <c r="S90" i="123"/>
  <c r="H89" i="102"/>
  <c r="H261" i="102" s="1"/>
  <c r="S261" i="123" s="1"/>
  <c r="S90" i="117"/>
  <c r="W90" i="123"/>
  <c r="H89" i="106"/>
  <c r="H261" i="106" s="1"/>
  <c r="W261" i="123" s="1"/>
  <c r="K90" i="123"/>
  <c r="H89" i="94"/>
  <c r="V90" i="123"/>
  <c r="H89" i="105"/>
  <c r="H261" i="105" s="1"/>
  <c r="V90" i="117"/>
  <c r="I90" i="123"/>
  <c r="H89" i="92"/>
  <c r="I90" i="117"/>
  <c r="M90" i="123"/>
  <c r="AJ90" i="123" s="1"/>
  <c r="H261" i="96"/>
  <c r="M261" i="123" s="1"/>
  <c r="AJ261" i="123" s="1"/>
  <c r="M90" i="117"/>
  <c r="AJ90" i="117" s="1"/>
  <c r="P90" i="123"/>
  <c r="H89" i="99"/>
  <c r="H261" i="99" s="1"/>
  <c r="P261" i="123" s="1"/>
  <c r="P90" i="117"/>
  <c r="T90" i="123"/>
  <c r="H89" i="103"/>
  <c r="H261" i="103" s="1"/>
  <c r="T261" i="123" s="1"/>
  <c r="X90" i="123"/>
  <c r="H89" i="107"/>
  <c r="H89" i="97"/>
  <c r="N90" i="123"/>
  <c r="N90" i="117"/>
  <c r="H89" i="109"/>
  <c r="H261" i="109" s="1"/>
  <c r="Z90" i="123"/>
  <c r="Z90" i="117"/>
  <c r="F90" i="123"/>
  <c r="F89" i="123" s="1"/>
  <c r="H89" i="89"/>
  <c r="H260" i="89" s="1"/>
  <c r="F261" i="123" s="1"/>
  <c r="F90" i="117"/>
  <c r="J90" i="123"/>
  <c r="J89" i="123" s="1"/>
  <c r="H89" i="93"/>
  <c r="H260" i="93" s="1"/>
  <c r="J261" i="123" s="1"/>
  <c r="J90" i="117"/>
  <c r="M84" i="121"/>
  <c r="AJ84" i="121" s="1"/>
  <c r="M84" i="117"/>
  <c r="AJ84" i="117" s="1"/>
  <c r="Q90" i="123"/>
  <c r="H89" i="100"/>
  <c r="H261" i="100" s="1"/>
  <c r="Q261" i="123" s="1"/>
  <c r="U90" i="123"/>
  <c r="H89" i="104"/>
  <c r="H261" i="104" s="1"/>
  <c r="U90" i="117"/>
  <c r="Y90" i="123"/>
  <c r="H89" i="108"/>
  <c r="H261" i="108" s="1"/>
  <c r="Y261" i="123" s="1"/>
  <c r="Y90" i="117"/>
  <c r="L84" i="121"/>
  <c r="L84" i="117"/>
  <c r="H260" i="94"/>
  <c r="K261" i="123" s="1"/>
  <c r="H46" i="104"/>
  <c r="H4" i="104" s="1"/>
  <c r="O89" i="97"/>
  <c r="O89" i="106"/>
  <c r="W90" i="117"/>
  <c r="H90" i="117"/>
  <c r="H46" i="90"/>
  <c r="H4" i="90" s="1"/>
  <c r="K90" i="117"/>
  <c r="H260" i="91"/>
  <c r="H261" i="123" s="1"/>
  <c r="K84" i="121"/>
  <c r="K84" i="117"/>
  <c r="I84" i="121"/>
  <c r="I84" i="117"/>
  <c r="F82" i="92"/>
  <c r="O82" i="92" s="1"/>
  <c r="I82" i="117" s="1"/>
  <c r="J84" i="121"/>
  <c r="J84" i="117"/>
  <c r="F82" i="93"/>
  <c r="O82" i="93" s="1"/>
  <c r="J82" i="117" s="1"/>
  <c r="H84" i="121"/>
  <c r="H84" i="117"/>
  <c r="F82" i="91"/>
  <c r="O82" i="91" s="1"/>
  <c r="F84" i="121"/>
  <c r="F84" i="117"/>
  <c r="F82" i="89"/>
  <c r="G84" i="121"/>
  <c r="G84" i="117"/>
  <c r="F82" i="90"/>
  <c r="I304" i="123"/>
  <c r="I12" i="129" s="1"/>
  <c r="G304" i="123"/>
  <c r="G12" i="129" s="1"/>
  <c r="AE74" i="118"/>
  <c r="AE74" i="117"/>
  <c r="Y73" i="118"/>
  <c r="Y73" i="117"/>
  <c r="W73" i="118"/>
  <c r="W73" i="117"/>
  <c r="O73" i="118"/>
  <c r="O72" i="98"/>
  <c r="AA73" i="118"/>
  <c r="H304" i="123"/>
  <c r="F259" i="91"/>
  <c r="O259" i="91" s="1"/>
  <c r="H260" i="117" s="1"/>
  <c r="F46" i="91"/>
  <c r="F4" i="91" s="1"/>
  <c r="I73" i="118"/>
  <c r="I73" i="117"/>
  <c r="K73" i="118"/>
  <c r="L73" i="118"/>
  <c r="L73" i="117"/>
  <c r="G73" i="118"/>
  <c r="F259" i="92"/>
  <c r="M73" i="118"/>
  <c r="AJ73" i="118" s="1"/>
  <c r="S73" i="118"/>
  <c r="AB73" i="118"/>
  <c r="AB73" i="117"/>
  <c r="K73" i="117"/>
  <c r="O73" i="117"/>
  <c r="AD74" i="118"/>
  <c r="AE73" i="118"/>
  <c r="C72" i="114"/>
  <c r="C258" i="114" s="1"/>
  <c r="AE73" i="117"/>
  <c r="S73" i="117"/>
  <c r="G73" i="117"/>
  <c r="AD73" i="117"/>
  <c r="C72" i="113"/>
  <c r="AD73" i="118"/>
  <c r="P73" i="118"/>
  <c r="P73" i="117"/>
  <c r="Z73" i="118"/>
  <c r="Z73" i="117"/>
  <c r="Q73" i="118"/>
  <c r="O72" i="100"/>
  <c r="J73" i="118"/>
  <c r="T73" i="118"/>
  <c r="T73" i="117"/>
  <c r="F73" i="118"/>
  <c r="F73" i="117"/>
  <c r="X73" i="118"/>
  <c r="V73" i="118"/>
  <c r="V73" i="117"/>
  <c r="AC73" i="118"/>
  <c r="N73" i="118"/>
  <c r="N73" i="117"/>
  <c r="H73" i="118"/>
  <c r="H73" i="117"/>
  <c r="U73" i="118"/>
  <c r="U73" i="117"/>
  <c r="AA74" i="118"/>
  <c r="AA74" i="117"/>
  <c r="C72" i="110"/>
  <c r="C258" i="110" s="1"/>
  <c r="H304" i="121"/>
  <c r="H10" i="129" s="1"/>
  <c r="X73" i="117"/>
  <c r="F304" i="121"/>
  <c r="F10" i="129" s="1"/>
  <c r="J73" i="117"/>
  <c r="AC74" i="118"/>
  <c r="AC74" i="117"/>
  <c r="AB74" i="118"/>
  <c r="C72" i="111"/>
  <c r="C258" i="111" s="1"/>
  <c r="C72" i="112"/>
  <c r="C258" i="112" s="1"/>
  <c r="Z74" i="118"/>
  <c r="C72" i="109"/>
  <c r="AB74" i="117"/>
  <c r="O74" i="118"/>
  <c r="O74" i="117"/>
  <c r="C72" i="98"/>
  <c r="C258" i="98" s="1"/>
  <c r="J74" i="118"/>
  <c r="O72" i="93"/>
  <c r="C72" i="93"/>
  <c r="C257" i="93" s="1"/>
  <c r="Z74" i="117"/>
  <c r="F74" i="118"/>
  <c r="F74" i="117"/>
  <c r="C72" i="89"/>
  <c r="W74" i="118"/>
  <c r="C72" i="106"/>
  <c r="C258" i="106" s="1"/>
  <c r="G74" i="118"/>
  <c r="O72" i="90"/>
  <c r="C72" i="90"/>
  <c r="Q74" i="118"/>
  <c r="Q74" i="117"/>
  <c r="C72" i="100"/>
  <c r="P74" i="118"/>
  <c r="C72" i="99"/>
  <c r="C258" i="99" s="1"/>
  <c r="Y74" i="118"/>
  <c r="C72" i="108"/>
  <c r="C258" i="108" s="1"/>
  <c r="N74" i="118"/>
  <c r="C72" i="97"/>
  <c r="C258" i="97" s="1"/>
  <c r="K74" i="118"/>
  <c r="O72" i="94"/>
  <c r="C72" i="94"/>
  <c r="U74" i="118"/>
  <c r="U74" i="117"/>
  <c r="C72" i="104"/>
  <c r="C258" i="104" s="1"/>
  <c r="L74" i="118"/>
  <c r="O72" i="95"/>
  <c r="C72" i="95"/>
  <c r="C257" i="95" s="1"/>
  <c r="J74" i="117"/>
  <c r="H74" i="118"/>
  <c r="H74" i="117"/>
  <c r="C72" i="91"/>
  <c r="C257" i="91" s="1"/>
  <c r="S74" i="118"/>
  <c r="O72" i="102"/>
  <c r="C72" i="102"/>
  <c r="C258" i="102" s="1"/>
  <c r="T74" i="118"/>
  <c r="C72" i="103"/>
  <c r="C258" i="103" s="1"/>
  <c r="I74" i="118"/>
  <c r="C72" i="92"/>
  <c r="X74" i="118"/>
  <c r="X74" i="117"/>
  <c r="C72" i="107"/>
  <c r="C258" i="107" s="1"/>
  <c r="V74" i="118"/>
  <c r="V74" i="117"/>
  <c r="C72" i="105"/>
  <c r="C258" i="105" s="1"/>
  <c r="M74" i="118"/>
  <c r="AJ74" i="118" s="1"/>
  <c r="M74" i="117"/>
  <c r="AJ74" i="117" s="1"/>
  <c r="C72" i="96"/>
  <c r="C258" i="96" s="1"/>
  <c r="T74" i="117"/>
  <c r="I74" i="117"/>
  <c r="O72" i="92"/>
  <c r="S74" i="117"/>
  <c r="L74" i="117"/>
  <c r="AE84" i="121"/>
  <c r="AE84" i="117"/>
  <c r="P74" i="117"/>
  <c r="O72" i="99"/>
  <c r="O72" i="107"/>
  <c r="O72" i="105"/>
  <c r="Y74" i="117"/>
  <c r="AC84" i="121"/>
  <c r="AC84" i="117"/>
  <c r="AD84" i="121"/>
  <c r="AD84" i="117"/>
  <c r="Z87" i="121"/>
  <c r="Z87" i="117"/>
  <c r="F82" i="109"/>
  <c r="S87" i="121"/>
  <c r="S87" i="117"/>
  <c r="F82" i="102"/>
  <c r="F260" i="102" s="1"/>
  <c r="V87" i="121"/>
  <c r="V87" i="117"/>
  <c r="F82" i="105"/>
  <c r="W87" i="121"/>
  <c r="W87" i="117"/>
  <c r="F82" i="106"/>
  <c r="F260" i="106" s="1"/>
  <c r="O87" i="121"/>
  <c r="O87" i="117"/>
  <c r="F82" i="98"/>
  <c r="M87" i="121"/>
  <c r="AJ87" i="121" s="1"/>
  <c r="M87" i="117"/>
  <c r="AJ87" i="117" s="1"/>
  <c r="F82" i="96"/>
  <c r="Y87" i="121"/>
  <c r="Y87" i="117"/>
  <c r="F82" i="108"/>
  <c r="X87" i="121"/>
  <c r="X87" i="117"/>
  <c r="F82" i="107"/>
  <c r="P87" i="121"/>
  <c r="P87" i="117"/>
  <c r="F82" i="99"/>
  <c r="N87" i="121"/>
  <c r="N87" i="117"/>
  <c r="F82" i="97"/>
  <c r="L87" i="121"/>
  <c r="L87" i="117"/>
  <c r="F82" i="95"/>
  <c r="O82" i="95" s="1"/>
  <c r="K87" i="121"/>
  <c r="K87" i="117"/>
  <c r="F82" i="94"/>
  <c r="O82" i="94" s="1"/>
  <c r="K82" i="117" s="1"/>
  <c r="U87" i="121"/>
  <c r="U87" i="117"/>
  <c r="F82" i="104"/>
  <c r="F260" i="104" s="1"/>
  <c r="Q87" i="121"/>
  <c r="Q87" i="117"/>
  <c r="F82" i="100"/>
  <c r="F260" i="100" s="1"/>
  <c r="T87" i="121"/>
  <c r="T87" i="117"/>
  <c r="F82" i="103"/>
  <c r="AD87" i="121"/>
  <c r="AD87" i="117"/>
  <c r="F82" i="113"/>
  <c r="F260" i="113" s="1"/>
  <c r="AB87" i="121"/>
  <c r="AB87" i="117"/>
  <c r="F82" i="111"/>
  <c r="AE87" i="121"/>
  <c r="AE87" i="117"/>
  <c r="F82" i="114"/>
  <c r="AA87" i="121"/>
  <c r="AA87" i="117"/>
  <c r="F82" i="110"/>
  <c r="K304" i="121"/>
  <c r="K10" i="129" s="1"/>
  <c r="AC87" i="121"/>
  <c r="AC87" i="117"/>
  <c r="F82" i="112"/>
  <c r="E93" i="123"/>
  <c r="E93" i="122"/>
  <c r="E93" i="121"/>
  <c r="E93" i="120"/>
  <c r="E91" i="123"/>
  <c r="E88" i="123"/>
  <c r="E88" i="122"/>
  <c r="E87" i="123"/>
  <c r="E87" i="122"/>
  <c r="E86" i="123"/>
  <c r="E86" i="122"/>
  <c r="E85" i="123"/>
  <c r="E85" i="122"/>
  <c r="E84" i="123"/>
  <c r="E84" i="122"/>
  <c r="E81" i="123"/>
  <c r="E81" i="122"/>
  <c r="E80" i="123"/>
  <c r="E80" i="122"/>
  <c r="E79" i="123"/>
  <c r="E78" i="123"/>
  <c r="E78" i="122"/>
  <c r="E75" i="126"/>
  <c r="E75" i="125"/>
  <c r="E75" i="119"/>
  <c r="E74" i="128"/>
  <c r="E74" i="126"/>
  <c r="E74" i="125"/>
  <c r="E74" i="120"/>
  <c r="E71" i="128"/>
  <c r="E71" i="126"/>
  <c r="E71" i="123"/>
  <c r="E71" i="122"/>
  <c r="E71" i="121"/>
  <c r="E71" i="119"/>
  <c r="E70" i="128"/>
  <c r="E69" i="128"/>
  <c r="E68" i="128"/>
  <c r="E68" i="126"/>
  <c r="E68" i="125"/>
  <c r="E68" i="123"/>
  <c r="E68" i="122"/>
  <c r="E67" i="128"/>
  <c r="E67" i="126"/>
  <c r="E67" i="125"/>
  <c r="E66" i="128"/>
  <c r="E66" i="126"/>
  <c r="E66" i="125"/>
  <c r="E66" i="119"/>
  <c r="E63" i="128"/>
  <c r="E63" i="126"/>
  <c r="E63" i="125"/>
  <c r="E63" i="120"/>
  <c r="E63" i="119"/>
  <c r="E61" i="128"/>
  <c r="E61" i="126"/>
  <c r="E61" i="125"/>
  <c r="E61" i="119"/>
  <c r="E58" i="128"/>
  <c r="E58" i="126"/>
  <c r="E58" i="125"/>
  <c r="E58" i="119"/>
  <c r="E57" i="128"/>
  <c r="E56" i="126"/>
  <c r="E56" i="125"/>
  <c r="E56" i="120"/>
  <c r="E55" i="125"/>
  <c r="E52" i="128"/>
  <c r="E52" i="126"/>
  <c r="E52" i="125"/>
  <c r="E51" i="128"/>
  <c r="D93" i="123"/>
  <c r="D93" i="122"/>
  <c r="D93" i="121"/>
  <c r="D93" i="120"/>
  <c r="D91" i="123"/>
  <c r="D88" i="122"/>
  <c r="D87" i="123"/>
  <c r="D87" i="122"/>
  <c r="D86" i="123"/>
  <c r="D86" i="122"/>
  <c r="D85" i="123"/>
  <c r="D85" i="122"/>
  <c r="D84" i="123"/>
  <c r="D84" i="122"/>
  <c r="D81" i="123"/>
  <c r="D81" i="122"/>
  <c r="D80" i="123"/>
  <c r="D80" i="122"/>
  <c r="D79" i="122"/>
  <c r="D78" i="123"/>
  <c r="D75" i="128"/>
  <c r="D75" i="126"/>
  <c r="D75" i="120"/>
  <c r="D75" i="119"/>
  <c r="D74" i="126"/>
  <c r="D74" i="125"/>
  <c r="D74" i="120"/>
  <c r="D74" i="119"/>
  <c r="D71" i="128"/>
  <c r="D71" i="126"/>
  <c r="D71" i="125"/>
  <c r="D71" i="123"/>
  <c r="D71" i="122"/>
  <c r="D71" i="119"/>
  <c r="D70" i="128"/>
  <c r="D69" i="128"/>
  <c r="D68" i="128"/>
  <c r="D68" i="126"/>
  <c r="D68" i="125"/>
  <c r="D68" i="123"/>
  <c r="D68" i="122"/>
  <c r="D67" i="126"/>
  <c r="D67" i="125"/>
  <c r="D66" i="128"/>
  <c r="D66" i="126"/>
  <c r="D66" i="125"/>
  <c r="D63" i="128"/>
  <c r="D63" i="126"/>
  <c r="D63" i="125"/>
  <c r="D63" i="120"/>
  <c r="D63" i="119"/>
  <c r="D61" i="128"/>
  <c r="D61" i="126"/>
  <c r="D61" i="125"/>
  <c r="D61" i="119"/>
  <c r="D58" i="128"/>
  <c r="D58" i="126"/>
  <c r="D58" i="125"/>
  <c r="D58" i="119"/>
  <c r="D57" i="128"/>
  <c r="D57" i="120"/>
  <c r="D56" i="126"/>
  <c r="D56" i="125"/>
  <c r="D56" i="120"/>
  <c r="D52" i="128"/>
  <c r="D52" i="126"/>
  <c r="C91" i="123"/>
  <c r="C93" i="121"/>
  <c r="C93" i="122"/>
  <c r="C93" i="123"/>
  <c r="C93" i="120"/>
  <c r="C84" i="122"/>
  <c r="C84" i="123"/>
  <c r="C85" i="122"/>
  <c r="C85" i="123"/>
  <c r="C86" i="122"/>
  <c r="C86" i="123"/>
  <c r="C87" i="123"/>
  <c r="C88" i="122"/>
  <c r="C88" i="123"/>
  <c r="C78" i="122"/>
  <c r="C78" i="123"/>
  <c r="C79" i="122"/>
  <c r="C79" i="123"/>
  <c r="C80" i="122"/>
  <c r="C80" i="123"/>
  <c r="C81" i="122"/>
  <c r="C81" i="123"/>
  <c r="C74" i="126"/>
  <c r="C74" i="128"/>
  <c r="C75" i="126"/>
  <c r="C75" i="128"/>
  <c r="C75" i="125"/>
  <c r="C74" i="125"/>
  <c r="C75" i="120"/>
  <c r="C75" i="119"/>
  <c r="C74" i="120"/>
  <c r="C74" i="119"/>
  <c r="C71" i="125"/>
  <c r="C71" i="126"/>
  <c r="C69" i="128"/>
  <c r="C70" i="128"/>
  <c r="C71" i="128"/>
  <c r="C66" i="125"/>
  <c r="C66" i="126"/>
  <c r="C66" i="128"/>
  <c r="C67" i="125"/>
  <c r="C67" i="126"/>
  <c r="C67" i="128"/>
  <c r="C68" i="125"/>
  <c r="C68" i="126"/>
  <c r="C68" i="128"/>
  <c r="C68" i="123"/>
  <c r="C68" i="122"/>
  <c r="C71" i="121"/>
  <c r="C71" i="122"/>
  <c r="C71" i="123"/>
  <c r="C71" i="119"/>
  <c r="C63" i="126"/>
  <c r="C63" i="128"/>
  <c r="C63" i="125"/>
  <c r="C61" i="126"/>
  <c r="C61" i="128"/>
  <c r="C61" i="125"/>
  <c r="C58" i="126"/>
  <c r="C58" i="128"/>
  <c r="C58" i="125"/>
  <c r="C57" i="128"/>
  <c r="C56" i="126"/>
  <c r="C55" i="125"/>
  <c r="C56" i="125"/>
  <c r="C52" i="126"/>
  <c r="C52" i="128"/>
  <c r="C52" i="125"/>
  <c r="C51" i="128"/>
  <c r="C63" i="120"/>
  <c r="C56" i="120"/>
  <c r="C57" i="120"/>
  <c r="C63" i="119"/>
  <c r="C58" i="119"/>
  <c r="C60" i="118"/>
  <c r="C60" i="117"/>
  <c r="D54" i="118"/>
  <c r="D67" i="123"/>
  <c r="H64" i="87"/>
  <c r="H256" i="87" s="1"/>
  <c r="D257" i="123" s="1"/>
  <c r="D71" i="121"/>
  <c r="D81" i="121"/>
  <c r="D81" i="117"/>
  <c r="E48" i="128"/>
  <c r="M47" i="88"/>
  <c r="M254" i="88" s="1"/>
  <c r="E255" i="128" s="1"/>
  <c r="C62" i="123"/>
  <c r="C53" i="123" s="1"/>
  <c r="H53" i="21"/>
  <c r="C67" i="123"/>
  <c r="H64" i="21"/>
  <c r="H256" i="21" s="1"/>
  <c r="C257" i="123" s="1"/>
  <c r="C94" i="125"/>
  <c r="J261" i="21"/>
  <c r="C262" i="125" s="1"/>
  <c r="D50" i="117"/>
  <c r="D50" i="118"/>
  <c r="D54" i="119"/>
  <c r="D53" i="87"/>
  <c r="L53" i="87"/>
  <c r="L255" i="87"/>
  <c r="D256" i="127" s="1"/>
  <c r="D56" i="118"/>
  <c r="D56" i="117"/>
  <c r="D60" i="118"/>
  <c r="D60" i="117"/>
  <c r="G53" i="87"/>
  <c r="D62" i="122"/>
  <c r="D53" i="122" s="1"/>
  <c r="D65" i="126"/>
  <c r="K64" i="87"/>
  <c r="D66" i="119"/>
  <c r="D68" i="118"/>
  <c r="D68" i="117"/>
  <c r="D71" i="118"/>
  <c r="D71" i="117"/>
  <c r="D73" i="120"/>
  <c r="E72" i="87"/>
  <c r="E257" i="87" s="1"/>
  <c r="D258" i="120" s="1"/>
  <c r="D73" i="128"/>
  <c r="D75" i="118"/>
  <c r="D75" i="117"/>
  <c r="D77" i="122"/>
  <c r="D83" i="123"/>
  <c r="D85" i="121"/>
  <c r="D85" i="117"/>
  <c r="D90" i="121"/>
  <c r="F89" i="87"/>
  <c r="F260" i="87" s="1"/>
  <c r="D261" i="121" s="1"/>
  <c r="G261" i="87"/>
  <c r="D262" i="122" s="1"/>
  <c r="D94" i="122"/>
  <c r="E54" i="118"/>
  <c r="E54" i="117"/>
  <c r="E54" i="126"/>
  <c r="K53" i="88"/>
  <c r="K255" i="88" s="1"/>
  <c r="E256" i="126" s="1"/>
  <c r="F53" i="88"/>
  <c r="F255" i="88" s="1"/>
  <c r="E256" i="121" s="1"/>
  <c r="E62" i="121"/>
  <c r="E53" i="121" s="1"/>
  <c r="E65" i="125"/>
  <c r="E66" i="118"/>
  <c r="E66" i="117"/>
  <c r="E73" i="119"/>
  <c r="E81" i="121"/>
  <c r="E81" i="117"/>
  <c r="E83" i="122"/>
  <c r="G82" i="88"/>
  <c r="G259" i="88" s="1"/>
  <c r="E86" i="121"/>
  <c r="E86" i="117"/>
  <c r="E93" i="119"/>
  <c r="E89" i="119" s="1"/>
  <c r="D89" i="88"/>
  <c r="D260" i="88" s="1"/>
  <c r="C56" i="118"/>
  <c r="C56" i="117"/>
  <c r="C70" i="118"/>
  <c r="C70" i="117"/>
  <c r="L64" i="21"/>
  <c r="C73" i="119"/>
  <c r="D72" i="21"/>
  <c r="D257" i="21" s="1"/>
  <c r="C258" i="119" s="1"/>
  <c r="L72" i="21"/>
  <c r="L257" i="21" s="1"/>
  <c r="C258" i="127" s="1"/>
  <c r="C77" i="122"/>
  <c r="G76" i="21"/>
  <c r="C94" i="123"/>
  <c r="H261" i="21"/>
  <c r="C262" i="123" s="1"/>
  <c r="C93" i="125"/>
  <c r="C89" i="125" s="1"/>
  <c r="J89" i="21"/>
  <c r="J260" i="21" s="1"/>
  <c r="C261" i="125" s="1"/>
  <c r="D66" i="118"/>
  <c r="D66" i="117"/>
  <c r="D67" i="128"/>
  <c r="D74" i="128"/>
  <c r="D78" i="122"/>
  <c r="E63" i="118"/>
  <c r="E63" i="117"/>
  <c r="E65" i="119"/>
  <c r="D64" i="88"/>
  <c r="D256" i="88" s="1"/>
  <c r="E65" i="128"/>
  <c r="M64" i="88"/>
  <c r="M256" i="88" s="1"/>
  <c r="E257" i="128" s="1"/>
  <c r="E71" i="125"/>
  <c r="E74" i="119"/>
  <c r="E75" i="128"/>
  <c r="E79" i="122"/>
  <c r="E83" i="121"/>
  <c r="E83" i="117"/>
  <c r="F82" i="88"/>
  <c r="C54" i="120"/>
  <c r="C48" i="128"/>
  <c r="M47" i="21"/>
  <c r="L47" i="21"/>
  <c r="L254" i="21" s="1"/>
  <c r="C255" i="127" s="1"/>
  <c r="C54" i="126"/>
  <c r="K53" i="21"/>
  <c r="K255" i="21" s="1"/>
  <c r="C71" i="120"/>
  <c r="C64" i="120" s="1"/>
  <c r="E64" i="21"/>
  <c r="E256" i="21" s="1"/>
  <c r="C257" i="120" s="1"/>
  <c r="C65" i="126"/>
  <c r="K64" i="21"/>
  <c r="K256" i="21"/>
  <c r="C257" i="126" s="1"/>
  <c r="C73" i="126"/>
  <c r="K72" i="21"/>
  <c r="K257" i="21" s="1"/>
  <c r="C258" i="126" s="1"/>
  <c r="C88" i="121"/>
  <c r="C88" i="117"/>
  <c r="C90" i="122"/>
  <c r="G89" i="21"/>
  <c r="G260" i="21" s="1"/>
  <c r="C261" i="122" s="1"/>
  <c r="C94" i="120"/>
  <c r="E261" i="21"/>
  <c r="C262" i="120" s="1"/>
  <c r="C94" i="122"/>
  <c r="G261" i="21"/>
  <c r="C262" i="122" s="1"/>
  <c r="C93" i="128"/>
  <c r="M89" i="21"/>
  <c r="M260" i="21" s="1"/>
  <c r="C261" i="128" s="1"/>
  <c r="C52" i="118"/>
  <c r="C52" i="117"/>
  <c r="C58" i="118"/>
  <c r="C58" i="117"/>
  <c r="C54" i="119"/>
  <c r="C54" i="125"/>
  <c r="J53" i="21"/>
  <c r="J255" i="21" s="1"/>
  <c r="C62" i="122"/>
  <c r="C53" i="122" s="1"/>
  <c r="G53" i="21"/>
  <c r="C67" i="118"/>
  <c r="C67" i="117"/>
  <c r="C65" i="125"/>
  <c r="J64" i="21"/>
  <c r="J256" i="21" s="1"/>
  <c r="C257" i="125" s="1"/>
  <c r="C73" i="125"/>
  <c r="J72" i="21"/>
  <c r="J257" i="21" s="1"/>
  <c r="C258" i="125" s="1"/>
  <c r="C77" i="121"/>
  <c r="C77" i="117"/>
  <c r="F76" i="21"/>
  <c r="C78" i="121"/>
  <c r="C78" i="117"/>
  <c r="C93" i="118"/>
  <c r="C89" i="118" s="1"/>
  <c r="C93" i="117"/>
  <c r="C89" i="21"/>
  <c r="C260" i="21" s="1"/>
  <c r="C94" i="119"/>
  <c r="D261" i="21"/>
  <c r="C94" i="121"/>
  <c r="F261" i="21"/>
  <c r="C262" i="121" s="1"/>
  <c r="C91" i="122"/>
  <c r="C91" i="117"/>
  <c r="C94" i="128"/>
  <c r="M261" i="21"/>
  <c r="C262" i="128" s="1"/>
  <c r="L89" i="21"/>
  <c r="L260" i="21"/>
  <c r="C261" i="127" s="1"/>
  <c r="D48" i="118"/>
  <c r="D51" i="128"/>
  <c r="D54" i="120"/>
  <c r="E53" i="87"/>
  <c r="D54" i="128"/>
  <c r="M53" i="87"/>
  <c r="M255" i="87" s="1"/>
  <c r="D256" i="128" s="1"/>
  <c r="D57" i="118"/>
  <c r="D57" i="117"/>
  <c r="D61" i="118"/>
  <c r="D61" i="117"/>
  <c r="H53" i="87"/>
  <c r="D62" i="123"/>
  <c r="D53" i="123" s="1"/>
  <c r="D65" i="118"/>
  <c r="C64" i="87"/>
  <c r="C256" i="87" s="1"/>
  <c r="L64" i="87"/>
  <c r="L256" i="87" s="1"/>
  <c r="D257" i="127" s="1"/>
  <c r="D67" i="118"/>
  <c r="D67" i="117"/>
  <c r="D68" i="121"/>
  <c r="D64" i="121" s="1"/>
  <c r="F64" i="87"/>
  <c r="F256" i="87" s="1"/>
  <c r="D73" i="125"/>
  <c r="D74" i="118"/>
  <c r="D74" i="117"/>
  <c r="D77" i="123"/>
  <c r="D79" i="121"/>
  <c r="D84" i="121"/>
  <c r="D84" i="117"/>
  <c r="D88" i="121"/>
  <c r="D90" i="122"/>
  <c r="K89" i="87"/>
  <c r="K260" i="87" s="1"/>
  <c r="D93" i="126"/>
  <c r="D89" i="126" s="1"/>
  <c r="D94" i="119"/>
  <c r="D261" i="87"/>
  <c r="D262" i="119" s="1"/>
  <c r="H261" i="87"/>
  <c r="D262" i="123" s="1"/>
  <c r="D94" i="123"/>
  <c r="D94" i="128"/>
  <c r="M261" i="87"/>
  <c r="D262" i="128" s="1"/>
  <c r="L47" i="88"/>
  <c r="E54" i="119"/>
  <c r="D53" i="88"/>
  <c r="L53" i="88"/>
  <c r="E56" i="118"/>
  <c r="E56" i="117"/>
  <c r="E60" i="117"/>
  <c r="E60" i="118"/>
  <c r="G53" i="88"/>
  <c r="E62" i="122"/>
  <c r="E53" i="122" s="1"/>
  <c r="E65" i="126"/>
  <c r="K64" i="88"/>
  <c r="E68" i="118"/>
  <c r="E68" i="117"/>
  <c r="E71" i="118"/>
  <c r="E73" i="120"/>
  <c r="E73" i="128"/>
  <c r="M72" i="88"/>
  <c r="M257" i="88" s="1"/>
  <c r="E258" i="128" s="1"/>
  <c r="E75" i="118"/>
  <c r="G76" i="88"/>
  <c r="E77" i="122"/>
  <c r="E80" i="121"/>
  <c r="E80" i="117"/>
  <c r="E83" i="123"/>
  <c r="H82" i="88"/>
  <c r="H259" i="88" s="1"/>
  <c r="E85" i="121"/>
  <c r="E85" i="117"/>
  <c r="E90" i="121"/>
  <c r="F89" i="88"/>
  <c r="F260" i="88" s="1"/>
  <c r="E261" i="121" s="1"/>
  <c r="E93" i="125"/>
  <c r="E89" i="125" s="1"/>
  <c r="J89" i="88"/>
  <c r="E94" i="118"/>
  <c r="C261" i="88"/>
  <c r="E94" i="117"/>
  <c r="E94" i="122"/>
  <c r="G261" i="88"/>
  <c r="E262" i="122"/>
  <c r="L261" i="88"/>
  <c r="E262" i="127" s="1"/>
  <c r="C51" i="126"/>
  <c r="K47" i="21"/>
  <c r="L53" i="21"/>
  <c r="L255" i="21"/>
  <c r="C256" i="127" s="1"/>
  <c r="C62" i="117"/>
  <c r="C62" i="121"/>
  <c r="C53" i="121" s="1"/>
  <c r="F53" i="21"/>
  <c r="C67" i="122"/>
  <c r="G64" i="21"/>
  <c r="G256" i="21" s="1"/>
  <c r="C257" i="122" s="1"/>
  <c r="C80" i="121"/>
  <c r="C80" i="117"/>
  <c r="C90" i="121"/>
  <c r="F89" i="21"/>
  <c r="F260" i="21" s="1"/>
  <c r="C261" i="121" s="1"/>
  <c r="C94" i="126"/>
  <c r="K261" i="21"/>
  <c r="C262" i="126" s="1"/>
  <c r="D52" i="125"/>
  <c r="D55" i="125"/>
  <c r="D75" i="125"/>
  <c r="D79" i="123"/>
  <c r="D83" i="117"/>
  <c r="D86" i="121"/>
  <c r="D86" i="117"/>
  <c r="D88" i="123"/>
  <c r="G89" i="87"/>
  <c r="G260" i="87" s="1"/>
  <c r="D261" i="122" s="1"/>
  <c r="D93" i="117"/>
  <c r="J53" i="88"/>
  <c r="J255" i="88" s="1"/>
  <c r="E256" i="125" s="1"/>
  <c r="E54" i="125"/>
  <c r="E53" i="88"/>
  <c r="E57" i="120"/>
  <c r="E67" i="122"/>
  <c r="G64" i="88"/>
  <c r="G256" i="88" s="1"/>
  <c r="E71" i="117"/>
  <c r="E75" i="120"/>
  <c r="E87" i="121"/>
  <c r="E87" i="117"/>
  <c r="C51" i="118"/>
  <c r="C51" i="117"/>
  <c r="C57" i="118"/>
  <c r="C63" i="118"/>
  <c r="C63" i="117"/>
  <c r="C68" i="118"/>
  <c r="C68" i="117"/>
  <c r="C68" i="121"/>
  <c r="F64" i="21"/>
  <c r="F256" i="21" s="1"/>
  <c r="C257" i="121" s="1"/>
  <c r="C79" i="121"/>
  <c r="C79" i="117"/>
  <c r="C54" i="118"/>
  <c r="C59" i="118"/>
  <c r="C59" i="117"/>
  <c r="C51" i="125"/>
  <c r="J47" i="21"/>
  <c r="C54" i="128"/>
  <c r="M53" i="21"/>
  <c r="M255" i="21" s="1"/>
  <c r="C256" i="128" s="1"/>
  <c r="C71" i="118"/>
  <c r="C71" i="117"/>
  <c r="C65" i="119"/>
  <c r="C65" i="128"/>
  <c r="M64" i="21"/>
  <c r="M256" i="21" s="1"/>
  <c r="C75" i="118"/>
  <c r="C75" i="117"/>
  <c r="C73" i="120"/>
  <c r="E72" i="21"/>
  <c r="E257" i="21" s="1"/>
  <c r="C73" i="128"/>
  <c r="M72" i="21"/>
  <c r="M257" i="21"/>
  <c r="C258" i="128" s="1"/>
  <c r="C81" i="121"/>
  <c r="C81" i="117"/>
  <c r="C77" i="123"/>
  <c r="H76" i="21"/>
  <c r="H258" i="21"/>
  <c r="C259" i="123" s="1"/>
  <c r="C83" i="123"/>
  <c r="H82" i="21"/>
  <c r="H259" i="21" s="1"/>
  <c r="C260" i="123" s="1"/>
  <c r="C94" i="118"/>
  <c r="C94" i="117"/>
  <c r="C261" i="21"/>
  <c r="C93" i="119"/>
  <c r="D89" i="21"/>
  <c r="D260" i="21"/>
  <c r="C261" i="119" s="1"/>
  <c r="L261" i="21"/>
  <c r="C262" i="127" s="1"/>
  <c r="C93" i="126"/>
  <c r="K89" i="21"/>
  <c r="K260" i="21" s="1"/>
  <c r="C261" i="126" s="1"/>
  <c r="D48" i="128"/>
  <c r="M47" i="87"/>
  <c r="D51" i="125"/>
  <c r="D47" i="125" s="1"/>
  <c r="D52" i="117"/>
  <c r="D52" i="118"/>
  <c r="D54" i="125"/>
  <c r="J53" i="87"/>
  <c r="J255" i="87" s="1"/>
  <c r="D55" i="120"/>
  <c r="D55" i="117"/>
  <c r="D63" i="118"/>
  <c r="D63" i="117"/>
  <c r="D65" i="119"/>
  <c r="D64" i="87"/>
  <c r="D65" i="128"/>
  <c r="M64" i="87"/>
  <c r="M256" i="87" s="1"/>
  <c r="D67" i="122"/>
  <c r="G64" i="87"/>
  <c r="G256" i="87" s="1"/>
  <c r="D257" i="122" s="1"/>
  <c r="D70" i="118"/>
  <c r="D70" i="117"/>
  <c r="D71" i="120"/>
  <c r="D64" i="120" s="1"/>
  <c r="E64" i="87"/>
  <c r="E256" i="87" s="1"/>
  <c r="D257" i="120" s="1"/>
  <c r="D73" i="118"/>
  <c r="C72" i="87"/>
  <c r="C257" i="87" s="1"/>
  <c r="D73" i="117"/>
  <c r="D73" i="126"/>
  <c r="K72" i="87"/>
  <c r="K257" i="87"/>
  <c r="D258" i="126" s="1"/>
  <c r="D78" i="121"/>
  <c r="D78" i="117"/>
  <c r="D83" i="121"/>
  <c r="F82" i="87"/>
  <c r="D87" i="121"/>
  <c r="D87" i="117"/>
  <c r="D90" i="123"/>
  <c r="D89" i="123" s="1"/>
  <c r="H89" i="87"/>
  <c r="D93" i="118"/>
  <c r="D89" i="118" s="1"/>
  <c r="C89" i="87"/>
  <c r="C260" i="87" s="1"/>
  <c r="L89" i="87"/>
  <c r="L260" i="87"/>
  <c r="D261" i="127" s="1"/>
  <c r="D94" i="120"/>
  <c r="E261" i="87"/>
  <c r="D94" i="125"/>
  <c r="J261" i="87"/>
  <c r="D262" i="125" s="1"/>
  <c r="E51" i="118"/>
  <c r="E51" i="117"/>
  <c r="E54" i="120"/>
  <c r="E54" i="128"/>
  <c r="M53" i="88"/>
  <c r="M255" i="88" s="1"/>
  <c r="E57" i="118"/>
  <c r="E57" i="117"/>
  <c r="E58" i="118"/>
  <c r="E58" i="117"/>
  <c r="E61" i="118"/>
  <c r="E61" i="117"/>
  <c r="E65" i="118"/>
  <c r="C64" i="88"/>
  <c r="C256" i="88" s="1"/>
  <c r="L64" i="88"/>
  <c r="L256" i="88" s="1"/>
  <c r="E257" i="127" s="1"/>
  <c r="E67" i="117"/>
  <c r="E67" i="118"/>
  <c r="E68" i="121"/>
  <c r="F64" i="88"/>
  <c r="F256" i="88" s="1"/>
  <c r="E73" i="125"/>
  <c r="J72" i="88"/>
  <c r="J257" i="88"/>
  <c r="E258" i="125" s="1"/>
  <c r="E74" i="118"/>
  <c r="E77" i="123"/>
  <c r="H76" i="88"/>
  <c r="H258" i="88" s="1"/>
  <c r="E259" i="123" s="1"/>
  <c r="E79" i="121"/>
  <c r="E79" i="117"/>
  <c r="E84" i="121"/>
  <c r="E84" i="117"/>
  <c r="E88" i="121"/>
  <c r="E88" i="117"/>
  <c r="E90" i="122"/>
  <c r="G89" i="88"/>
  <c r="G260" i="88" s="1"/>
  <c r="E261" i="122" s="1"/>
  <c r="E93" i="126"/>
  <c r="E89" i="126" s="1"/>
  <c r="K89" i="88"/>
  <c r="K260" i="88" s="1"/>
  <c r="E261" i="126" s="1"/>
  <c r="E94" i="119"/>
  <c r="D261" i="88"/>
  <c r="E262" i="119"/>
  <c r="E94" i="123"/>
  <c r="H261" i="88"/>
  <c r="E262" i="123" s="1"/>
  <c r="E94" i="128"/>
  <c r="M261" i="88"/>
  <c r="E262" i="128" s="1"/>
  <c r="E53" i="21"/>
  <c r="E255" i="21" s="1"/>
  <c r="C256" i="120" s="1"/>
  <c r="C66" i="119"/>
  <c r="D88" i="117"/>
  <c r="J47" i="87"/>
  <c r="J254" i="87" s="1"/>
  <c r="D255" i="125" s="1"/>
  <c r="H53" i="88"/>
  <c r="H255" i="88" s="1"/>
  <c r="E62" i="123"/>
  <c r="E53" i="123" s="1"/>
  <c r="D64" i="21"/>
  <c r="D256" i="21" s="1"/>
  <c r="D255" i="88"/>
  <c r="E50" i="117"/>
  <c r="E50" i="118"/>
  <c r="H76" i="87"/>
  <c r="H258" i="87" s="1"/>
  <c r="D259" i="123" s="1"/>
  <c r="J72" i="87"/>
  <c r="J257" i="87" s="1"/>
  <c r="D258" i="125" s="1"/>
  <c r="H255" i="87"/>
  <c r="D48" i="117"/>
  <c r="M254" i="21"/>
  <c r="C255" i="128" s="1"/>
  <c r="M46" i="21"/>
  <c r="J47" i="88"/>
  <c r="E51" i="125"/>
  <c r="D59" i="117"/>
  <c r="D59" i="118"/>
  <c r="D51" i="126"/>
  <c r="K47" i="87"/>
  <c r="K254" i="87" s="1"/>
  <c r="D255" i="126" s="1"/>
  <c r="E94" i="126"/>
  <c r="K261" i="88"/>
  <c r="E262" i="126" s="1"/>
  <c r="M89" i="88"/>
  <c r="M260" i="88" s="1"/>
  <c r="E261" i="128" s="1"/>
  <c r="E93" i="128"/>
  <c r="E89" i="128" s="1"/>
  <c r="E91" i="122"/>
  <c r="E91" i="117"/>
  <c r="E77" i="121"/>
  <c r="F76" i="88"/>
  <c r="E77" i="117"/>
  <c r="D72" i="88"/>
  <c r="D257" i="88" s="1"/>
  <c r="E258" i="119" s="1"/>
  <c r="E49" i="118"/>
  <c r="E49" i="117"/>
  <c r="D93" i="125"/>
  <c r="D89" i="125" s="1"/>
  <c r="J89" i="87"/>
  <c r="J260" i="87" s="1"/>
  <c r="D261" i="125" s="1"/>
  <c r="G76" i="87"/>
  <c r="G258" i="87" s="1"/>
  <c r="D54" i="117"/>
  <c r="E90" i="123"/>
  <c r="H89" i="88"/>
  <c r="H260" i="88" s="1"/>
  <c r="E261" i="123" s="1"/>
  <c r="E71" i="120"/>
  <c r="E64" i="120" s="1"/>
  <c r="E64" i="88"/>
  <c r="E256" i="88" s="1"/>
  <c r="D93" i="128"/>
  <c r="D89" i="128" s="1"/>
  <c r="M89" i="87"/>
  <c r="M260" i="87" s="1"/>
  <c r="D261" i="128" s="1"/>
  <c r="D91" i="122"/>
  <c r="D89" i="122" s="1"/>
  <c r="D91" i="117"/>
  <c r="L72" i="87"/>
  <c r="L257" i="87" s="1"/>
  <c r="D258" i="127" s="1"/>
  <c r="D49" i="117"/>
  <c r="D49" i="118"/>
  <c r="K254" i="21"/>
  <c r="C255" i="126" s="1"/>
  <c r="G255" i="88"/>
  <c r="E256" i="122" s="1"/>
  <c r="D51" i="118"/>
  <c r="D51" i="117"/>
  <c r="F258" i="21"/>
  <c r="C259" i="121" s="1"/>
  <c r="C89" i="128"/>
  <c r="E94" i="120"/>
  <c r="E261" i="88"/>
  <c r="E262" i="120" s="1"/>
  <c r="F259" i="88"/>
  <c r="E62" i="117"/>
  <c r="D80" i="121"/>
  <c r="D80" i="117"/>
  <c r="D69" i="118"/>
  <c r="D69" i="117"/>
  <c r="D255" i="87"/>
  <c r="D73" i="119"/>
  <c r="D72" i="87"/>
  <c r="D257" i="87" s="1"/>
  <c r="D258" i="119" s="1"/>
  <c r="E65" i="117"/>
  <c r="E48" i="118"/>
  <c r="C47" i="88"/>
  <c r="C254" i="88" s="1"/>
  <c r="C89" i="126"/>
  <c r="E75" i="117"/>
  <c r="E72" i="88"/>
  <c r="E257" i="88"/>
  <c r="E258" i="120" s="1"/>
  <c r="E69" i="118"/>
  <c r="E69" i="117"/>
  <c r="L254" i="88"/>
  <c r="E255" i="127" s="1"/>
  <c r="D92" i="120"/>
  <c r="E89" i="87"/>
  <c r="E260" i="87" s="1"/>
  <c r="D92" i="117"/>
  <c r="D79" i="117"/>
  <c r="G255" i="21"/>
  <c r="E78" i="121"/>
  <c r="E78" i="117"/>
  <c r="E73" i="126"/>
  <c r="K72" i="88"/>
  <c r="K257" i="88" s="1"/>
  <c r="E258" i="126" s="1"/>
  <c r="E70" i="118"/>
  <c r="E70" i="117"/>
  <c r="E52" i="117"/>
  <c r="E52" i="118"/>
  <c r="F261" i="87"/>
  <c r="D262" i="121" s="1"/>
  <c r="D94" i="121"/>
  <c r="D77" i="121"/>
  <c r="F76" i="87"/>
  <c r="O76" i="87" s="1"/>
  <c r="D77" i="117"/>
  <c r="D65" i="125"/>
  <c r="J64" i="87"/>
  <c r="J256" i="87"/>
  <c r="D257" i="125" s="1"/>
  <c r="D54" i="126"/>
  <c r="K53" i="87"/>
  <c r="K255" i="87" s="1"/>
  <c r="D256" i="126" s="1"/>
  <c r="F261" i="88"/>
  <c r="E262" i="121"/>
  <c r="E94" i="121"/>
  <c r="L72" i="88"/>
  <c r="L257" i="88" s="1"/>
  <c r="E258" i="127" s="1"/>
  <c r="E67" i="123"/>
  <c r="H64" i="88"/>
  <c r="H256" i="88"/>
  <c r="E257" i="123" s="1"/>
  <c r="J64" i="88"/>
  <c r="J256" i="88" s="1"/>
  <c r="E51" i="126"/>
  <c r="K47" i="88"/>
  <c r="K254" i="88" s="1"/>
  <c r="E255" i="126" s="1"/>
  <c r="L261" i="87"/>
  <c r="D262" i="127" s="1"/>
  <c r="D94" i="118"/>
  <c r="C261" i="87"/>
  <c r="D94" i="117"/>
  <c r="C55" i="120"/>
  <c r="C55" i="117"/>
  <c r="E92" i="120"/>
  <c r="E92" i="117"/>
  <c r="E89" i="88"/>
  <c r="E260" i="88" s="1"/>
  <c r="E261" i="120" s="1"/>
  <c r="M254" i="87"/>
  <c r="C54" i="117"/>
  <c r="E93" i="118"/>
  <c r="E89" i="118" s="1"/>
  <c r="C89" i="88"/>
  <c r="C260" i="88" s="1"/>
  <c r="E93" i="117"/>
  <c r="E73" i="118"/>
  <c r="C72" i="88"/>
  <c r="C257" i="88" s="1"/>
  <c r="E55" i="117"/>
  <c r="E55" i="120"/>
  <c r="D94" i="126"/>
  <c r="K261" i="87"/>
  <c r="D262" i="126" s="1"/>
  <c r="D93" i="119"/>
  <c r="D89" i="119" s="1"/>
  <c r="D89" i="87"/>
  <c r="D260" i="87"/>
  <c r="D261" i="119" s="1"/>
  <c r="G82" i="87"/>
  <c r="G259" i="87" s="1"/>
  <c r="D260" i="122" s="1"/>
  <c r="D83" i="122"/>
  <c r="F53" i="87"/>
  <c r="D62" i="117"/>
  <c r="D62" i="121"/>
  <c r="D53" i="121" s="1"/>
  <c r="D58" i="118"/>
  <c r="D58" i="117"/>
  <c r="C47" i="87"/>
  <c r="J261" i="88"/>
  <c r="E262" i="125"/>
  <c r="E94" i="125"/>
  <c r="L89" i="88"/>
  <c r="L260" i="88" s="1"/>
  <c r="E261" i="127" s="1"/>
  <c r="E59" i="118"/>
  <c r="E59" i="117"/>
  <c r="C53" i="88"/>
  <c r="C255" i="88"/>
  <c r="H82" i="87"/>
  <c r="H259" i="87" s="1"/>
  <c r="M72" i="87"/>
  <c r="M257" i="87" s="1"/>
  <c r="D258" i="128" s="1"/>
  <c r="L47" i="87"/>
  <c r="L254" i="87" s="1"/>
  <c r="D255" i="127" s="1"/>
  <c r="H255" i="21"/>
  <c r="C53" i="87"/>
  <c r="C255" i="87" s="1"/>
  <c r="C87" i="122"/>
  <c r="C85" i="121"/>
  <c r="C85" i="117"/>
  <c r="E73" i="117"/>
  <c r="J254" i="88"/>
  <c r="E255" i="125" s="1"/>
  <c r="D256" i="123"/>
  <c r="E256" i="119"/>
  <c r="C87" i="121"/>
  <c r="C87" i="117"/>
  <c r="E90" i="117"/>
  <c r="C256" i="122"/>
  <c r="C86" i="121"/>
  <c r="C86" i="117"/>
  <c r="D255" i="128"/>
  <c r="F258" i="87"/>
  <c r="D76" i="117"/>
  <c r="E256" i="118"/>
  <c r="D256" i="119"/>
  <c r="D46" i="88"/>
  <c r="C83" i="121"/>
  <c r="C83" i="117"/>
  <c r="C83" i="122"/>
  <c r="G82" i="21"/>
  <c r="G259" i="21" s="1"/>
  <c r="E256" i="123"/>
  <c r="C49" i="118"/>
  <c r="C49" i="117"/>
  <c r="G46" i="21"/>
  <c r="G4" i="21" s="1"/>
  <c r="C61" i="119"/>
  <c r="D53" i="21"/>
  <c r="C92" i="120"/>
  <c r="C92" i="117"/>
  <c r="E89" i="21"/>
  <c r="E260" i="21" s="1"/>
  <c r="C261" i="120" s="1"/>
  <c r="C65" i="118"/>
  <c r="C65" i="117"/>
  <c r="C64" i="21"/>
  <c r="C66" i="118"/>
  <c r="C66" i="117"/>
  <c r="C50" i="118"/>
  <c r="C50" i="117"/>
  <c r="C69" i="118"/>
  <c r="C69" i="117"/>
  <c r="C260" i="122"/>
  <c r="C48" i="118"/>
  <c r="C48" i="117"/>
  <c r="C47" i="21"/>
  <c r="C61" i="118"/>
  <c r="C61" i="117"/>
  <c r="C53" i="21"/>
  <c r="C255" i="21" s="1"/>
  <c r="D255" i="21"/>
  <c r="C256" i="119" s="1"/>
  <c r="C90" i="123"/>
  <c r="H89" i="21"/>
  <c r="H260" i="21" s="1"/>
  <c r="C261" i="123" s="1"/>
  <c r="C90" i="117"/>
  <c r="C254" i="21"/>
  <c r="O254" i="21" s="1"/>
  <c r="C255" i="117" s="1"/>
  <c r="C84" i="121"/>
  <c r="C84" i="117"/>
  <c r="F82" i="21"/>
  <c r="C73" i="118"/>
  <c r="C304" i="122"/>
  <c r="C73" i="117"/>
  <c r="C74" i="118"/>
  <c r="C74" i="117"/>
  <c r="C72" i="21"/>
  <c r="C257" i="21" s="1"/>
  <c r="AE41" i="127"/>
  <c r="AE41" i="126"/>
  <c r="AE41" i="119"/>
  <c r="AE40" i="127"/>
  <c r="AE40" i="126"/>
  <c r="AE39" i="127"/>
  <c r="AE39" i="119"/>
  <c r="AE36" i="128"/>
  <c r="AE36" i="125"/>
  <c r="AE36" i="120"/>
  <c r="AE35" i="125"/>
  <c r="AE35" i="120"/>
  <c r="AE35" i="119"/>
  <c r="AE31" i="128"/>
  <c r="AE31" i="127"/>
  <c r="AE31" i="119"/>
  <c r="AE28" i="128"/>
  <c r="AE28" i="127"/>
  <c r="AE28" i="120"/>
  <c r="AE27" i="128"/>
  <c r="AE27" i="127"/>
  <c r="AE27" i="126"/>
  <c r="AE27" i="120"/>
  <c r="AE27" i="119"/>
  <c r="AE24" i="128"/>
  <c r="AE24" i="127"/>
  <c r="AE23" i="128"/>
  <c r="AE23" i="127"/>
  <c r="AE23" i="120"/>
  <c r="AE22" i="128"/>
  <c r="AE22" i="127"/>
  <c r="AE22" i="120"/>
  <c r="AE22" i="119"/>
  <c r="AE21" i="128"/>
  <c r="AE21" i="127"/>
  <c r="AE21" i="119"/>
  <c r="AE18" i="128"/>
  <c r="AE18" i="127"/>
  <c r="AE18" i="120"/>
  <c r="AE17" i="128"/>
  <c r="AE17" i="127"/>
  <c r="AE17" i="126"/>
  <c r="AE17" i="120"/>
  <c r="AE17" i="119"/>
  <c r="AE16" i="128"/>
  <c r="AE16" i="127"/>
  <c r="AE16" i="119"/>
  <c r="AE15" i="128"/>
  <c r="AE15" i="127"/>
  <c r="AE14" i="128"/>
  <c r="AE14" i="127"/>
  <c r="AE14" i="120"/>
  <c r="AE13" i="128"/>
  <c r="AE13" i="127"/>
  <c r="AE13" i="120"/>
  <c r="AE13" i="119"/>
  <c r="AE10" i="128"/>
  <c r="AE10" i="127"/>
  <c r="AE10" i="120"/>
  <c r="AE9" i="128"/>
  <c r="AE9" i="127"/>
  <c r="AE9" i="120"/>
  <c r="AD41" i="126"/>
  <c r="AD41" i="125"/>
  <c r="AD39" i="128"/>
  <c r="AD39" i="119"/>
  <c r="AD36" i="128"/>
  <c r="AD36" i="127"/>
  <c r="AD36" i="126"/>
  <c r="AD36" i="120"/>
  <c r="AD35" i="127"/>
  <c r="AD35" i="126"/>
  <c r="AD35" i="120"/>
  <c r="AD35" i="119"/>
  <c r="AD31" i="127"/>
  <c r="AD31" i="126"/>
  <c r="AD28" i="127"/>
  <c r="AD28" i="126"/>
  <c r="AD28" i="120"/>
  <c r="AD28" i="119"/>
  <c r="AD27" i="127"/>
  <c r="AD27" i="126"/>
  <c r="AD27" i="119"/>
  <c r="AD24" i="127"/>
  <c r="AD24" i="126"/>
  <c r="AD24" i="120"/>
  <c r="AD24" i="119"/>
  <c r="AD23" i="127"/>
  <c r="AD23" i="126"/>
  <c r="AD23" i="120"/>
  <c r="AD23" i="119"/>
  <c r="AD22" i="127"/>
  <c r="AD22" i="126"/>
  <c r="AD22" i="125"/>
  <c r="AD22" i="119"/>
  <c r="AD21" i="127"/>
  <c r="AD21" i="126"/>
  <c r="AD21" i="125"/>
  <c r="AD18" i="127"/>
  <c r="AD18" i="126"/>
  <c r="AD18" i="125"/>
  <c r="AD18" i="120"/>
  <c r="AD18" i="119"/>
  <c r="AD17" i="127"/>
  <c r="AD17" i="126"/>
  <c r="AD17" i="119"/>
  <c r="AD16" i="127"/>
  <c r="AD16" i="126"/>
  <c r="AD15" i="127"/>
  <c r="AD15" i="126"/>
  <c r="AD15" i="120"/>
  <c r="AD14" i="127"/>
  <c r="AD14" i="126"/>
  <c r="AD14" i="120"/>
  <c r="AD14" i="119"/>
  <c r="AD13" i="127"/>
  <c r="AD13" i="126"/>
  <c r="AD13" i="119"/>
  <c r="AD10" i="127"/>
  <c r="AD10" i="126"/>
  <c r="AD10" i="120"/>
  <c r="AD9" i="127"/>
  <c r="AD9" i="126"/>
  <c r="AD9" i="125"/>
  <c r="AD9" i="120"/>
  <c r="AD9" i="119"/>
  <c r="AC41" i="128"/>
  <c r="AC41" i="127"/>
  <c r="AC41" i="125"/>
  <c r="AC41" i="120"/>
  <c r="AC40" i="128"/>
  <c r="AC40" i="119"/>
  <c r="AC39" i="128"/>
  <c r="AC39" i="127"/>
  <c r="AC36" i="127"/>
  <c r="AC36" i="126"/>
  <c r="AC36" i="120"/>
  <c r="AC36" i="119"/>
  <c r="AC35" i="127"/>
  <c r="AC35" i="126"/>
  <c r="AC35" i="125"/>
  <c r="AC35" i="119"/>
  <c r="AC31" i="126"/>
  <c r="AC31" i="125"/>
  <c r="AC31" i="120"/>
  <c r="AC28" i="126"/>
  <c r="AC28" i="125"/>
  <c r="AC28" i="119"/>
  <c r="AC27" i="126"/>
  <c r="AC27" i="125"/>
  <c r="AC24" i="126"/>
  <c r="AC24" i="125"/>
  <c r="AC24" i="120"/>
  <c r="AC24" i="119"/>
  <c r="AC23" i="128"/>
  <c r="AC23" i="126"/>
  <c r="AC23" i="125"/>
  <c r="AC23" i="119"/>
  <c r="AC22" i="128"/>
  <c r="AC22" i="126"/>
  <c r="AC22" i="125"/>
  <c r="AC21" i="128"/>
  <c r="AC21" i="126"/>
  <c r="AC21" i="125"/>
  <c r="AC21" i="120"/>
  <c r="AC21" i="119"/>
  <c r="AC18" i="126"/>
  <c r="AC18" i="125"/>
  <c r="AC18" i="119"/>
  <c r="AC17" i="126"/>
  <c r="AC17" i="125"/>
  <c r="AC17" i="120"/>
  <c r="AC16" i="126"/>
  <c r="AC16" i="125"/>
  <c r="AC16" i="120"/>
  <c r="AC15" i="126"/>
  <c r="AC15" i="125"/>
  <c r="AC15" i="120"/>
  <c r="AC15" i="119"/>
  <c r="AC14" i="126"/>
  <c r="AC14" i="125"/>
  <c r="AC14" i="119"/>
  <c r="AC13" i="126"/>
  <c r="AC13" i="125"/>
  <c r="AC10" i="126"/>
  <c r="AC10" i="125"/>
  <c r="AC10" i="120"/>
  <c r="AC10" i="119"/>
  <c r="AC9" i="128"/>
  <c r="AC9" i="126"/>
  <c r="AC9" i="125"/>
  <c r="AC9" i="119"/>
  <c r="AB41" i="127"/>
  <c r="AB41" i="119"/>
  <c r="AB40" i="128"/>
  <c r="AB40" i="127"/>
  <c r="AB39" i="128"/>
  <c r="AB39" i="127"/>
  <c r="AB39" i="119"/>
  <c r="AB36" i="126"/>
  <c r="AB36" i="119"/>
  <c r="AB35" i="126"/>
  <c r="AB35" i="125"/>
  <c r="AB31" i="128"/>
  <c r="AB31" i="120"/>
  <c r="AB31" i="119"/>
  <c r="AB28" i="128"/>
  <c r="AB28" i="125"/>
  <c r="AB28" i="120"/>
  <c r="AB27" i="128"/>
  <c r="AB27" i="125"/>
  <c r="AB27" i="120"/>
  <c r="AB24" i="128"/>
  <c r="AB24" i="125"/>
  <c r="AB24" i="119"/>
  <c r="AB23" i="128"/>
  <c r="AB23" i="125"/>
  <c r="AB22" i="128"/>
  <c r="AB22" i="125"/>
  <c r="AB22" i="120"/>
  <c r="AB21" i="128"/>
  <c r="AB21" i="127"/>
  <c r="AB21" i="125"/>
  <c r="AB21" i="120"/>
  <c r="AB21" i="119"/>
  <c r="AB18" i="128"/>
  <c r="AB18" i="125"/>
  <c r="AB17" i="128"/>
  <c r="AB17" i="125"/>
  <c r="AB17" i="120"/>
  <c r="AB17" i="119"/>
  <c r="AB16" i="128"/>
  <c r="AB16" i="125"/>
  <c r="AB16" i="120"/>
  <c r="AB16" i="119"/>
  <c r="AB15" i="125"/>
  <c r="AB15" i="119"/>
  <c r="AB14" i="128"/>
  <c r="AB14" i="125"/>
  <c r="AB13" i="128"/>
  <c r="AB13" i="125"/>
  <c r="AB13" i="120"/>
  <c r="AB13" i="119"/>
  <c r="AB10" i="125"/>
  <c r="AB10" i="119"/>
  <c r="AB9" i="128"/>
  <c r="AB9" i="125"/>
  <c r="AA41" i="127"/>
  <c r="AA41" i="126"/>
  <c r="AA41" i="119"/>
  <c r="AA40" i="127"/>
  <c r="AA40" i="126"/>
  <c r="AA39" i="127"/>
  <c r="AA39" i="119"/>
  <c r="AA36" i="128"/>
  <c r="AA36" i="125"/>
  <c r="AA35" i="125"/>
  <c r="AA35" i="120"/>
  <c r="AA31" i="128"/>
  <c r="AA31" i="127"/>
  <c r="AA28" i="128"/>
  <c r="AA28" i="127"/>
  <c r="AA28" i="126"/>
  <c r="AA28" i="120"/>
  <c r="AA27" i="127"/>
  <c r="AA27" i="126"/>
  <c r="AA27" i="119"/>
  <c r="AA24" i="128"/>
  <c r="AA24" i="127"/>
  <c r="AA24" i="126"/>
  <c r="AA23" i="128"/>
  <c r="AA23" i="127"/>
  <c r="AA23" i="126"/>
  <c r="AA23" i="120"/>
  <c r="AA22" i="127"/>
  <c r="AA22" i="126"/>
  <c r="AA22" i="119"/>
  <c r="AA21" i="128"/>
  <c r="AA21" i="127"/>
  <c r="AA21" i="126"/>
  <c r="AA18" i="128"/>
  <c r="AA18" i="127"/>
  <c r="AA18" i="120"/>
  <c r="AA17" i="128"/>
  <c r="AA17" i="127"/>
  <c r="AA17" i="126"/>
  <c r="AA17" i="120"/>
  <c r="AA17" i="119"/>
  <c r="AA16" i="128"/>
  <c r="AA16" i="127"/>
  <c r="AA16" i="119"/>
  <c r="AA15" i="128"/>
  <c r="AA15" i="127"/>
  <c r="AA14" i="128"/>
  <c r="AA14" i="127"/>
  <c r="AA14" i="126"/>
  <c r="AA14" i="120"/>
  <c r="AA13" i="128"/>
  <c r="AA13" i="127"/>
  <c r="AA13" i="119"/>
  <c r="AA10" i="128"/>
  <c r="AA10" i="127"/>
  <c r="AA9" i="128"/>
  <c r="AA9" i="127"/>
  <c r="AA9" i="126"/>
  <c r="AA9" i="120"/>
  <c r="Z41" i="126"/>
  <c r="Z41" i="125"/>
  <c r="Z39" i="119"/>
  <c r="Z36" i="128"/>
  <c r="Z36" i="127"/>
  <c r="Z36" i="120"/>
  <c r="Z35" i="127"/>
  <c r="Z35" i="119"/>
  <c r="Z31" i="127"/>
  <c r="Z31" i="126"/>
  <c r="Z28" i="127"/>
  <c r="Z28" i="126"/>
  <c r="Z28" i="120"/>
  <c r="Z27" i="127"/>
  <c r="Z27" i="119"/>
  <c r="Z24" i="127"/>
  <c r="Z24" i="126"/>
  <c r="Z24" i="120"/>
  <c r="Z23" i="126"/>
  <c r="Z23" i="120"/>
  <c r="Z23" i="119"/>
  <c r="Z22" i="127"/>
  <c r="Z22" i="119"/>
  <c r="Z21" i="127"/>
  <c r="Z21" i="126"/>
  <c r="Z18" i="127"/>
  <c r="Z18" i="126"/>
  <c r="Z18" i="125"/>
  <c r="Z18" i="120"/>
  <c r="Z17" i="127"/>
  <c r="Z17" i="126"/>
  <c r="Z17" i="125"/>
  <c r="Z17" i="119"/>
  <c r="Z16" i="127"/>
  <c r="Z16" i="126"/>
  <c r="Z16" i="125"/>
  <c r="Z15" i="127"/>
  <c r="Z15" i="126"/>
  <c r="Z15" i="125"/>
  <c r="Z14" i="127"/>
  <c r="Z14" i="126"/>
  <c r="Z14" i="125"/>
  <c r="Z14" i="120"/>
  <c r="Z13" i="127"/>
  <c r="Z13" i="126"/>
  <c r="Z13" i="125"/>
  <c r="Z13" i="119"/>
  <c r="Z10" i="127"/>
  <c r="Z10" i="126"/>
  <c r="Z10" i="125"/>
  <c r="Z10" i="120"/>
  <c r="Z9" i="127"/>
  <c r="Z9" i="126"/>
  <c r="Z9" i="120"/>
  <c r="Z9" i="119"/>
  <c r="Y41" i="128"/>
  <c r="Y41" i="127"/>
  <c r="Y41" i="125"/>
  <c r="Y41" i="120"/>
  <c r="Y41" i="119"/>
  <c r="Y40" i="128"/>
  <c r="Y40" i="127"/>
  <c r="Y40" i="125"/>
  <c r="Y40" i="119"/>
  <c r="Y39" i="128"/>
  <c r="Y39" i="127"/>
  <c r="Y36" i="126"/>
  <c r="Y36" i="125"/>
  <c r="Y36" i="120"/>
  <c r="Y36" i="119"/>
  <c r="Y35" i="127"/>
  <c r="Y35" i="125"/>
  <c r="Y35" i="119"/>
  <c r="Y31" i="128"/>
  <c r="Y31" i="126"/>
  <c r="Y31" i="125"/>
  <c r="Y31" i="120"/>
  <c r="Y28" i="128"/>
  <c r="Y28" i="126"/>
  <c r="Y28" i="125"/>
  <c r="Y28" i="119"/>
  <c r="Y27" i="126"/>
  <c r="Y27" i="125"/>
  <c r="Y27" i="120"/>
  <c r="Y24" i="128"/>
  <c r="Y24" i="126"/>
  <c r="Y24" i="125"/>
  <c r="Y24" i="120"/>
  <c r="Y24" i="119"/>
  <c r="Y23" i="128"/>
  <c r="Y23" i="126"/>
  <c r="Y23" i="119"/>
  <c r="Y22" i="126"/>
  <c r="Y22" i="125"/>
  <c r="Y21" i="128"/>
  <c r="Y21" i="126"/>
  <c r="Y21" i="125"/>
  <c r="Y21" i="120"/>
  <c r="Y21" i="119"/>
  <c r="Y18" i="128"/>
  <c r="Y18" i="126"/>
  <c r="Y18" i="125"/>
  <c r="Y18" i="119"/>
  <c r="Y17" i="128"/>
  <c r="Y17" i="126"/>
  <c r="Y17" i="125"/>
  <c r="Y16" i="128"/>
  <c r="Y16" i="126"/>
  <c r="Y16" i="125"/>
  <c r="Y16" i="120"/>
  <c r="Y15" i="128"/>
  <c r="Y15" i="125"/>
  <c r="Y15" i="120"/>
  <c r="Y15" i="119"/>
  <c r="Y14" i="128"/>
  <c r="Y14" i="126"/>
  <c r="Y14" i="119"/>
  <c r="Y13" i="126"/>
  <c r="Y13" i="125"/>
  <c r="Y10" i="128"/>
  <c r="Y10" i="125"/>
  <c r="Y10" i="120"/>
  <c r="Y10" i="119"/>
  <c r="Y9" i="128"/>
  <c r="Y9" i="126"/>
  <c r="Y9" i="119"/>
  <c r="X41" i="127"/>
  <c r="X41" i="126"/>
  <c r="X41" i="119"/>
  <c r="X40" i="128"/>
  <c r="X40" i="127"/>
  <c r="X40" i="119"/>
  <c r="X39" i="128"/>
  <c r="X39" i="127"/>
  <c r="X39" i="119"/>
  <c r="X36" i="128"/>
  <c r="X36" i="126"/>
  <c r="X36" i="125"/>
  <c r="X36" i="119"/>
  <c r="X35" i="126"/>
  <c r="X35" i="125"/>
  <c r="X31" i="128"/>
  <c r="X31" i="127"/>
  <c r="X31" i="120"/>
  <c r="X31" i="119"/>
  <c r="X28" i="128"/>
  <c r="X28" i="125"/>
  <c r="X28" i="120"/>
  <c r="X27" i="128"/>
  <c r="X27" i="127"/>
  <c r="X27" i="125"/>
  <c r="X27" i="120"/>
  <c r="X27" i="119"/>
  <c r="X24" i="128"/>
  <c r="X24" i="127"/>
  <c r="X24" i="125"/>
  <c r="X24" i="119"/>
  <c r="X23" i="128"/>
  <c r="X23" i="125"/>
  <c r="X23" i="120"/>
  <c r="X22" i="128"/>
  <c r="X22" i="127"/>
  <c r="X22" i="125"/>
  <c r="X22" i="120"/>
  <c r="X22" i="119"/>
  <c r="X21" i="128"/>
  <c r="X21" i="127"/>
  <c r="X21" i="120"/>
  <c r="X21" i="119"/>
  <c r="X18" i="128"/>
  <c r="X18" i="127"/>
  <c r="X18" i="125"/>
  <c r="X18" i="120"/>
  <c r="X17" i="128"/>
  <c r="X17" i="127"/>
  <c r="X17" i="125"/>
  <c r="X17" i="120"/>
  <c r="X17" i="119"/>
  <c r="X16" i="128"/>
  <c r="X16" i="127"/>
  <c r="X16" i="125"/>
  <c r="X16" i="120"/>
  <c r="X16" i="119"/>
  <c r="X15" i="127"/>
  <c r="X15" i="125"/>
  <c r="X15" i="119"/>
  <c r="X14" i="128"/>
  <c r="X14" i="125"/>
  <c r="X14" i="120"/>
  <c r="X13" i="128"/>
  <c r="X13" i="127"/>
  <c r="X13" i="125"/>
  <c r="X13" i="120"/>
  <c r="X13" i="119"/>
  <c r="X10" i="127"/>
  <c r="X10" i="125"/>
  <c r="X10" i="119"/>
  <c r="X9" i="128"/>
  <c r="X9" i="127"/>
  <c r="X9" i="125"/>
  <c r="X9" i="120"/>
  <c r="W41" i="127"/>
  <c r="W41" i="126"/>
  <c r="W41" i="125"/>
  <c r="W41" i="119"/>
  <c r="W40" i="127"/>
  <c r="W40" i="126"/>
  <c r="W40" i="125"/>
  <c r="W39" i="127"/>
  <c r="W39" i="119"/>
  <c r="W36" i="128"/>
  <c r="W36" i="125"/>
  <c r="W36" i="120"/>
  <c r="W35" i="127"/>
  <c r="W35" i="125"/>
  <c r="W35" i="120"/>
  <c r="W35" i="119"/>
  <c r="W31" i="128"/>
  <c r="W31" i="126"/>
  <c r="W31" i="119"/>
  <c r="W28" i="128"/>
  <c r="W28" i="127"/>
  <c r="W28" i="126"/>
  <c r="W28" i="120"/>
  <c r="W28" i="119"/>
  <c r="W27" i="127"/>
  <c r="W27" i="126"/>
  <c r="W27" i="119"/>
  <c r="W24" i="128"/>
  <c r="W24" i="127"/>
  <c r="W24" i="126"/>
  <c r="W24" i="120"/>
  <c r="W23" i="128"/>
  <c r="W23" i="127"/>
  <c r="W23" i="126"/>
  <c r="W23" i="120"/>
  <c r="W23" i="119"/>
  <c r="W22" i="127"/>
  <c r="W22" i="126"/>
  <c r="W22" i="119"/>
  <c r="W21" i="128"/>
  <c r="W21" i="127"/>
  <c r="W21" i="126"/>
  <c r="W18" i="128"/>
  <c r="W18" i="127"/>
  <c r="W18" i="126"/>
  <c r="W18" i="120"/>
  <c r="W18" i="119"/>
  <c r="W17" i="128"/>
  <c r="W17" i="127"/>
  <c r="W17" i="126"/>
  <c r="W17" i="119"/>
  <c r="W16" i="128"/>
  <c r="W16" i="127"/>
  <c r="W16" i="126"/>
  <c r="W15" i="128"/>
  <c r="W15" i="127"/>
  <c r="W15" i="120"/>
  <c r="W14" i="128"/>
  <c r="W14" i="127"/>
  <c r="W14" i="126"/>
  <c r="W14" i="120"/>
  <c r="W14" i="119"/>
  <c r="W13" i="127"/>
  <c r="W13" i="126"/>
  <c r="W13" i="120"/>
  <c r="W13" i="119"/>
  <c r="W10" i="128"/>
  <c r="W10" i="127"/>
  <c r="W10" i="120"/>
  <c r="W9" i="128"/>
  <c r="W9" i="127"/>
  <c r="W9" i="126"/>
  <c r="W9" i="120"/>
  <c r="W9" i="119"/>
  <c r="V41" i="128"/>
  <c r="V41" i="126"/>
  <c r="V41" i="125"/>
  <c r="V40" i="128"/>
  <c r="V40" i="126"/>
  <c r="V40" i="119"/>
  <c r="V39" i="128"/>
  <c r="V39" i="119"/>
  <c r="V36" i="128"/>
  <c r="V36" i="127"/>
  <c r="V36" i="126"/>
  <c r="V36" i="120"/>
  <c r="V36" i="119"/>
  <c r="V35" i="127"/>
  <c r="V35" i="126"/>
  <c r="V35" i="120"/>
  <c r="V35" i="119"/>
  <c r="V31" i="127"/>
  <c r="V31" i="126"/>
  <c r="V31" i="120"/>
  <c r="V28" i="126"/>
  <c r="V28" i="125"/>
  <c r="V28" i="120"/>
  <c r="V27" i="127"/>
  <c r="V27" i="125"/>
  <c r="V27" i="119"/>
  <c r="V24" i="127"/>
  <c r="V24" i="126"/>
  <c r="V24" i="125"/>
  <c r="V24" i="120"/>
  <c r="V24" i="119"/>
  <c r="V23" i="127"/>
  <c r="V23" i="126"/>
  <c r="V23" i="125"/>
  <c r="V23" i="120"/>
  <c r="V23" i="119"/>
  <c r="V22" i="127"/>
  <c r="V22" i="125"/>
  <c r="V22" i="119"/>
  <c r="V21" i="127"/>
  <c r="V21" i="126"/>
  <c r="V21" i="120"/>
  <c r="V18" i="127"/>
  <c r="V18" i="126"/>
  <c r="V18" i="125"/>
  <c r="V18" i="120"/>
  <c r="V18" i="119"/>
  <c r="V17" i="127"/>
  <c r="V17" i="126"/>
  <c r="V17" i="125"/>
  <c r="V17" i="119"/>
  <c r="V16" i="127"/>
  <c r="V16" i="126"/>
  <c r="V16" i="125"/>
  <c r="V16" i="120"/>
  <c r="V15" i="127"/>
  <c r="V15" i="126"/>
  <c r="V15" i="125"/>
  <c r="V15" i="119"/>
  <c r="V14" i="127"/>
  <c r="V14" i="126"/>
  <c r="V14" i="125"/>
  <c r="V14" i="120"/>
  <c r="V14" i="119"/>
  <c r="V13" i="127"/>
  <c r="V13" i="126"/>
  <c r="V13" i="125"/>
  <c r="V13" i="119"/>
  <c r="V10" i="127"/>
  <c r="V10" i="126"/>
  <c r="V10" i="125"/>
  <c r="V10" i="119"/>
  <c r="V9" i="127"/>
  <c r="V9" i="126"/>
  <c r="V9" i="125"/>
  <c r="V9" i="120"/>
  <c r="U41" i="128"/>
  <c r="U41" i="127"/>
  <c r="U41" i="125"/>
  <c r="U41" i="120"/>
  <c r="U41" i="119"/>
  <c r="U40" i="128"/>
  <c r="U40" i="127"/>
  <c r="U40" i="119"/>
  <c r="U39" i="128"/>
  <c r="U39" i="127"/>
  <c r="U36" i="126"/>
  <c r="U36" i="125"/>
  <c r="U36" i="120"/>
  <c r="U36" i="119"/>
  <c r="U35" i="127"/>
  <c r="U35" i="125"/>
  <c r="U35" i="119"/>
  <c r="U31" i="128"/>
  <c r="U31" i="126"/>
  <c r="U31" i="125"/>
  <c r="U31" i="120"/>
  <c r="U28" i="128"/>
  <c r="U28" i="126"/>
  <c r="U28" i="125"/>
  <c r="U28" i="119"/>
  <c r="U27" i="126"/>
  <c r="U27" i="125"/>
  <c r="U27" i="120"/>
  <c r="U24" i="128"/>
  <c r="U24" i="126"/>
  <c r="U24" i="125"/>
  <c r="U24" i="120"/>
  <c r="U24" i="119"/>
  <c r="U23" i="128"/>
  <c r="U23" i="126"/>
  <c r="U23" i="119"/>
  <c r="U22" i="126"/>
  <c r="U22" i="125"/>
  <c r="U21" i="128"/>
  <c r="U21" i="126"/>
  <c r="U21" i="125"/>
  <c r="U21" i="120"/>
  <c r="U21" i="119"/>
  <c r="U18" i="128"/>
  <c r="U18" i="126"/>
  <c r="U18" i="125"/>
  <c r="U18" i="119"/>
  <c r="U17" i="128"/>
  <c r="U17" i="126"/>
  <c r="U17" i="125"/>
  <c r="U16" i="128"/>
  <c r="U16" i="126"/>
  <c r="U16" i="125"/>
  <c r="U16" i="120"/>
  <c r="U15" i="128"/>
  <c r="U15" i="125"/>
  <c r="U15" i="120"/>
  <c r="U15" i="119"/>
  <c r="U14" i="128"/>
  <c r="U14" i="126"/>
  <c r="U14" i="125"/>
  <c r="U14" i="119"/>
  <c r="U13" i="126"/>
  <c r="U13" i="125"/>
  <c r="U13" i="120"/>
  <c r="U10" i="128"/>
  <c r="U10" i="125"/>
  <c r="U10" i="120"/>
  <c r="U10" i="119"/>
  <c r="U9" i="128"/>
  <c r="U9" i="126"/>
  <c r="U9" i="119"/>
  <c r="T41" i="128"/>
  <c r="T41" i="127"/>
  <c r="T41" i="126"/>
  <c r="T41" i="120"/>
  <c r="T41" i="119"/>
  <c r="T40" i="128"/>
  <c r="T40" i="127"/>
  <c r="T40" i="119"/>
  <c r="T39" i="128"/>
  <c r="T39" i="127"/>
  <c r="T39" i="119"/>
  <c r="T36" i="126"/>
  <c r="T36" i="125"/>
  <c r="T36" i="119"/>
  <c r="T35" i="126"/>
  <c r="T35" i="125"/>
  <c r="T31" i="128"/>
  <c r="T31" i="127"/>
  <c r="T31" i="125"/>
  <c r="T31" i="120"/>
  <c r="T31" i="119"/>
  <c r="T28" i="128"/>
  <c r="T28" i="125"/>
  <c r="T27" i="128"/>
  <c r="T27" i="127"/>
  <c r="T27" i="125"/>
  <c r="T27" i="120"/>
  <c r="T24" i="128"/>
  <c r="T24" i="125"/>
  <c r="T24" i="119"/>
  <c r="T23" i="128"/>
  <c r="T23" i="125"/>
  <c r="T22" i="128"/>
  <c r="T22" i="125"/>
  <c r="T22" i="120"/>
  <c r="T22" i="119"/>
  <c r="T21" i="128"/>
  <c r="T21" i="120"/>
  <c r="T21" i="119"/>
  <c r="T18" i="128"/>
  <c r="T18" i="125"/>
  <c r="T18" i="120"/>
  <c r="T17" i="128"/>
  <c r="T17" i="125"/>
  <c r="T17" i="120"/>
  <c r="T16" i="128"/>
  <c r="T16" i="125"/>
  <c r="T16" i="120"/>
  <c r="T16" i="119"/>
  <c r="T15" i="125"/>
  <c r="T15" i="119"/>
  <c r="T14" i="128"/>
  <c r="T14" i="125"/>
  <c r="T14" i="120"/>
  <c r="T13" i="128"/>
  <c r="T13" i="125"/>
  <c r="T13" i="120"/>
  <c r="T10" i="125"/>
  <c r="T10" i="119"/>
  <c r="T9" i="128"/>
  <c r="T9" i="125"/>
  <c r="T9" i="120"/>
  <c r="S41" i="127"/>
  <c r="S41" i="119"/>
  <c r="S40" i="127"/>
  <c r="S39" i="127"/>
  <c r="S39" i="119"/>
  <c r="S36" i="128"/>
  <c r="S36" i="125"/>
  <c r="S35" i="125"/>
  <c r="S35" i="120"/>
  <c r="S31" i="128"/>
  <c r="S31" i="127"/>
  <c r="S31" i="119"/>
  <c r="S28" i="128"/>
  <c r="S28" i="127"/>
  <c r="S28" i="120"/>
  <c r="S27" i="127"/>
  <c r="S27" i="120"/>
  <c r="S27" i="119"/>
  <c r="S24" i="128"/>
  <c r="S24" i="127"/>
  <c r="S23" i="128"/>
  <c r="S23" i="127"/>
  <c r="S23" i="120"/>
  <c r="S23" i="119"/>
  <c r="S22" i="127"/>
  <c r="S22" i="119"/>
  <c r="S21" i="128"/>
  <c r="S21" i="127"/>
  <c r="S18" i="128"/>
  <c r="S18" i="127"/>
  <c r="S18" i="120"/>
  <c r="S17" i="128"/>
  <c r="S17" i="127"/>
  <c r="S17" i="120"/>
  <c r="S17" i="119"/>
  <c r="S16" i="128"/>
  <c r="S16" i="127"/>
  <c r="S15" i="128"/>
  <c r="S15" i="127"/>
  <c r="S14" i="128"/>
  <c r="S14" i="127"/>
  <c r="S14" i="120"/>
  <c r="S13" i="127"/>
  <c r="S13" i="119"/>
  <c r="S10" i="128"/>
  <c r="S10" i="127"/>
  <c r="S9" i="128"/>
  <c r="S9" i="127"/>
  <c r="S9" i="126"/>
  <c r="S9" i="120"/>
  <c r="Q41" i="128"/>
  <c r="Q41" i="125"/>
  <c r="Q41" i="120"/>
  <c r="Q41" i="119"/>
  <c r="Q40" i="128"/>
  <c r="Q40" i="125"/>
  <c r="Q40" i="119"/>
  <c r="Q39" i="128"/>
  <c r="Q36" i="126"/>
  <c r="Q36" i="125"/>
  <c r="Q36" i="120"/>
  <c r="Q35" i="127"/>
  <c r="Q35" i="126"/>
  <c r="Q35" i="125"/>
  <c r="Q35" i="119"/>
  <c r="Q31" i="126"/>
  <c r="Q31" i="125"/>
  <c r="Q31" i="120"/>
  <c r="Q28" i="126"/>
  <c r="Q28" i="119"/>
  <c r="Q27" i="126"/>
  <c r="Q27" i="125"/>
  <c r="Q24" i="128"/>
  <c r="Q24" i="126"/>
  <c r="Q24" i="125"/>
  <c r="Q24" i="120"/>
  <c r="Q24" i="119"/>
  <c r="Q23" i="126"/>
  <c r="Q23" i="119"/>
  <c r="Q22" i="126"/>
  <c r="Q22" i="125"/>
  <c r="Q21" i="126"/>
  <c r="Q21" i="125"/>
  <c r="Q21" i="120"/>
  <c r="Q18" i="126"/>
  <c r="Q18" i="125"/>
  <c r="Q18" i="119"/>
  <c r="Q17" i="126"/>
  <c r="Q17" i="125"/>
  <c r="Q16" i="126"/>
  <c r="Q16" i="125"/>
  <c r="Q16" i="120"/>
  <c r="Q15" i="126"/>
  <c r="Q15" i="125"/>
  <c r="Q15" i="120"/>
  <c r="Q15" i="119"/>
  <c r="Q14" i="126"/>
  <c r="Q14" i="125"/>
  <c r="Q14" i="119"/>
  <c r="Q13" i="126"/>
  <c r="Q13" i="125"/>
  <c r="Q10" i="125"/>
  <c r="Q10" i="120"/>
  <c r="Q10" i="119"/>
  <c r="Q9" i="126"/>
  <c r="Q9" i="119"/>
  <c r="P41" i="128"/>
  <c r="P41" i="127"/>
  <c r="P41" i="119"/>
  <c r="P40" i="128"/>
  <c r="P40" i="127"/>
  <c r="P40" i="119"/>
  <c r="P39" i="128"/>
  <c r="P39" i="127"/>
  <c r="P36" i="126"/>
  <c r="P36" i="119"/>
  <c r="P35" i="126"/>
  <c r="P35" i="125"/>
  <c r="P35" i="120"/>
  <c r="P31" i="128"/>
  <c r="P31" i="120"/>
  <c r="P31" i="119"/>
  <c r="P28" i="128"/>
  <c r="P28" i="125"/>
  <c r="P27" i="128"/>
  <c r="P27" i="125"/>
  <c r="P27" i="120"/>
  <c r="P27" i="119"/>
  <c r="P24" i="128"/>
  <c r="P24" i="125"/>
  <c r="P24" i="119"/>
  <c r="P23" i="128"/>
  <c r="P23" i="125"/>
  <c r="P22" i="128"/>
  <c r="P22" i="125"/>
  <c r="P22" i="120"/>
  <c r="P22" i="119"/>
  <c r="P21" i="128"/>
  <c r="P21" i="120"/>
  <c r="P21" i="119"/>
  <c r="P18" i="128"/>
  <c r="P18" i="125"/>
  <c r="P18" i="120"/>
  <c r="P17" i="128"/>
  <c r="P17" i="125"/>
  <c r="P17" i="120"/>
  <c r="P16" i="128"/>
  <c r="P16" i="125"/>
  <c r="P16" i="120"/>
  <c r="P16" i="119"/>
  <c r="P15" i="125"/>
  <c r="P15" i="119"/>
  <c r="P14" i="128"/>
  <c r="P14" i="125"/>
  <c r="P14" i="120"/>
  <c r="P13" i="128"/>
  <c r="P13" i="125"/>
  <c r="P13" i="120"/>
  <c r="P10" i="128"/>
  <c r="P10" i="125"/>
  <c r="P10" i="119"/>
  <c r="P9" i="128"/>
  <c r="P9" i="125"/>
  <c r="O41" i="127"/>
  <c r="O41" i="126"/>
  <c r="O41" i="125"/>
  <c r="O41" i="119"/>
  <c r="O40" i="127"/>
  <c r="O40" i="126"/>
  <c r="O40" i="125"/>
  <c r="O39" i="127"/>
  <c r="O39" i="119"/>
  <c r="O36" i="128"/>
  <c r="O36" i="125"/>
  <c r="O35" i="125"/>
  <c r="O35" i="120"/>
  <c r="O31" i="128"/>
  <c r="O31" i="127"/>
  <c r="O31" i="126"/>
  <c r="O31" i="119"/>
  <c r="O28" i="128"/>
  <c r="O28" i="127"/>
  <c r="O28" i="126"/>
  <c r="O28" i="120"/>
  <c r="O27" i="128"/>
  <c r="O27" i="127"/>
  <c r="O27" i="120"/>
  <c r="O27" i="119"/>
  <c r="O24" i="128"/>
  <c r="O24" i="127"/>
  <c r="O23" i="128"/>
  <c r="O23" i="127"/>
  <c r="O23" i="120"/>
  <c r="O23" i="119"/>
  <c r="O22" i="128"/>
  <c r="O22" i="127"/>
  <c r="O22" i="119"/>
  <c r="O21" i="128"/>
  <c r="O21" i="127"/>
  <c r="O21" i="119"/>
  <c r="O18" i="128"/>
  <c r="O18" i="127"/>
  <c r="O18" i="120"/>
  <c r="O17" i="128"/>
  <c r="O17" i="127"/>
  <c r="O17" i="126"/>
  <c r="O17" i="119"/>
  <c r="O16" i="128"/>
  <c r="O16" i="127"/>
  <c r="O16" i="126"/>
  <c r="O15" i="128"/>
  <c r="O15" i="127"/>
  <c r="O14" i="128"/>
  <c r="O14" i="127"/>
  <c r="O14" i="120"/>
  <c r="O14" i="119"/>
  <c r="O13" i="127"/>
  <c r="O13" i="119"/>
  <c r="O10" i="128"/>
  <c r="O10" i="127"/>
  <c r="O9" i="128"/>
  <c r="O9" i="127"/>
  <c r="O9" i="120"/>
  <c r="N41" i="126"/>
  <c r="N41" i="125"/>
  <c r="N40" i="126"/>
  <c r="N40" i="119"/>
  <c r="N39" i="119"/>
  <c r="N36" i="128"/>
  <c r="N36" i="127"/>
  <c r="N36" i="120"/>
  <c r="N35" i="127"/>
  <c r="N35" i="119"/>
  <c r="N31" i="127"/>
  <c r="N31" i="126"/>
  <c r="N28" i="126"/>
  <c r="N28" i="120"/>
  <c r="N28" i="119"/>
  <c r="N27" i="127"/>
  <c r="N27" i="119"/>
  <c r="N24" i="127"/>
  <c r="N24" i="126"/>
  <c r="N24" i="119"/>
  <c r="N23" i="127"/>
  <c r="N23" i="126"/>
  <c r="N23" i="120"/>
  <c r="N23" i="119"/>
  <c r="N22" i="127"/>
  <c r="N22" i="119"/>
  <c r="N21" i="127"/>
  <c r="N21" i="126"/>
  <c r="N18" i="127"/>
  <c r="N18" i="126"/>
  <c r="N18" i="120"/>
  <c r="N17" i="127"/>
  <c r="N17" i="126"/>
  <c r="N17" i="119"/>
  <c r="N16" i="127"/>
  <c r="N16" i="126"/>
  <c r="N15" i="127"/>
  <c r="N15" i="126"/>
  <c r="N15" i="120"/>
  <c r="N15" i="119"/>
  <c r="N14" i="126"/>
  <c r="N14" i="120"/>
  <c r="N13" i="127"/>
  <c r="N13" i="119"/>
  <c r="N10" i="127"/>
  <c r="N10" i="126"/>
  <c r="N9" i="127"/>
  <c r="N9" i="126"/>
  <c r="N9" i="120"/>
  <c r="N9" i="119"/>
  <c r="M41" i="128"/>
  <c r="AJ41" i="128" s="1"/>
  <c r="M41" i="125"/>
  <c r="AJ41" i="125" s="1"/>
  <c r="M41" i="120"/>
  <c r="AJ41" i="120" s="1"/>
  <c r="M41" i="119"/>
  <c r="AJ41" i="119" s="1"/>
  <c r="M40" i="128"/>
  <c r="AJ40" i="128" s="1"/>
  <c r="M40" i="119"/>
  <c r="AJ40" i="119" s="1"/>
  <c r="M39" i="128"/>
  <c r="AJ39" i="128" s="1"/>
  <c r="M36" i="126"/>
  <c r="AJ36" i="126" s="1"/>
  <c r="M36" i="120"/>
  <c r="AJ36" i="120" s="1"/>
  <c r="M35" i="127"/>
  <c r="AJ35" i="127" s="1"/>
  <c r="M35" i="119"/>
  <c r="AJ35" i="119" s="1"/>
  <c r="M31" i="128"/>
  <c r="AJ31" i="128" s="1"/>
  <c r="M31" i="126"/>
  <c r="AJ31" i="126" s="1"/>
  <c r="M31" i="125"/>
  <c r="AJ31" i="125" s="1"/>
  <c r="M31" i="120"/>
  <c r="AJ31" i="120" s="1"/>
  <c r="M31" i="119"/>
  <c r="AJ31" i="119" s="1"/>
  <c r="M28" i="126"/>
  <c r="AJ28" i="126" s="1"/>
  <c r="M28" i="125"/>
  <c r="AJ28" i="125" s="1"/>
  <c r="M28" i="119"/>
  <c r="AJ28" i="119" s="1"/>
  <c r="M27" i="126"/>
  <c r="AJ27" i="126" s="1"/>
  <c r="M27" i="125"/>
  <c r="AJ27" i="125" s="1"/>
  <c r="M24" i="128"/>
  <c r="AJ24" i="128" s="1"/>
  <c r="M24" i="126"/>
  <c r="AJ24" i="126" s="1"/>
  <c r="M24" i="125"/>
  <c r="AJ24" i="125" s="1"/>
  <c r="M24" i="120"/>
  <c r="AJ24" i="120" s="1"/>
  <c r="M24" i="119"/>
  <c r="AJ24" i="119" s="1"/>
  <c r="M23" i="126"/>
  <c r="AJ23" i="126" s="1"/>
  <c r="M23" i="119"/>
  <c r="AJ23" i="119" s="1"/>
  <c r="M22" i="126"/>
  <c r="AJ22" i="126" s="1"/>
  <c r="M22" i="125"/>
  <c r="AJ22" i="125" s="1"/>
  <c r="M21" i="126"/>
  <c r="AJ21" i="126" s="1"/>
  <c r="M21" i="125"/>
  <c r="AJ21" i="125" s="1"/>
  <c r="M21" i="120"/>
  <c r="AJ21" i="120" s="1"/>
  <c r="M18" i="126"/>
  <c r="AJ18" i="126" s="1"/>
  <c r="M18" i="125"/>
  <c r="AJ18" i="125" s="1"/>
  <c r="M18" i="119"/>
  <c r="AJ18" i="119" s="1"/>
  <c r="M17" i="126"/>
  <c r="AJ17" i="126" s="1"/>
  <c r="M17" i="125"/>
  <c r="AJ17" i="125" s="1"/>
  <c r="M16" i="126"/>
  <c r="AJ16" i="126" s="1"/>
  <c r="M16" i="125"/>
  <c r="AJ16" i="125" s="1"/>
  <c r="M16" i="120"/>
  <c r="AJ16" i="120" s="1"/>
  <c r="M15" i="125"/>
  <c r="AJ15" i="125" s="1"/>
  <c r="M15" i="120"/>
  <c r="AJ15" i="120" s="1"/>
  <c r="M15" i="119"/>
  <c r="AJ15" i="119" s="1"/>
  <c r="M14" i="126"/>
  <c r="AJ14" i="126" s="1"/>
  <c r="M14" i="125"/>
  <c r="AJ14" i="125" s="1"/>
  <c r="M14" i="119"/>
  <c r="AJ14" i="119" s="1"/>
  <c r="M13" i="126"/>
  <c r="AJ13" i="126" s="1"/>
  <c r="M13" i="125"/>
  <c r="AJ13" i="125" s="1"/>
  <c r="M10" i="125"/>
  <c r="AJ10" i="125" s="1"/>
  <c r="M10" i="120"/>
  <c r="AJ10" i="120" s="1"/>
  <c r="M10" i="119"/>
  <c r="AJ10" i="119" s="1"/>
  <c r="M9" i="126"/>
  <c r="AJ9" i="126" s="1"/>
  <c r="M9" i="119"/>
  <c r="AJ9" i="119" s="1"/>
  <c r="L41" i="119"/>
  <c r="L40" i="128"/>
  <c r="L40" i="119"/>
  <c r="L39" i="128"/>
  <c r="L36" i="126"/>
  <c r="L36" i="125"/>
  <c r="L36" i="119"/>
  <c r="L35" i="126"/>
  <c r="L35" i="125"/>
  <c r="L31" i="128"/>
  <c r="L31" i="120"/>
  <c r="L31" i="119"/>
  <c r="L28" i="128"/>
  <c r="L28" i="125"/>
  <c r="L27" i="128"/>
  <c r="L27" i="125"/>
  <c r="L27" i="120"/>
  <c r="L27" i="119"/>
  <c r="L24" i="128"/>
  <c r="L24" i="125"/>
  <c r="L24" i="119"/>
  <c r="L23" i="128"/>
  <c r="L23" i="125"/>
  <c r="L23" i="120"/>
  <c r="L22" i="128"/>
  <c r="L22" i="125"/>
  <c r="L22" i="120"/>
  <c r="L21" i="128"/>
  <c r="L21" i="120"/>
  <c r="L21" i="119"/>
  <c r="L18" i="128"/>
  <c r="L18" i="125"/>
  <c r="L17" i="128"/>
  <c r="L17" i="125"/>
  <c r="L17" i="120"/>
  <c r="L16" i="128"/>
  <c r="L16" i="125"/>
  <c r="L16" i="120"/>
  <c r="L16" i="119"/>
  <c r="L15" i="125"/>
  <c r="L15" i="119"/>
  <c r="L14" i="128"/>
  <c r="L14" i="125"/>
  <c r="L13" i="128"/>
  <c r="L13" i="125"/>
  <c r="L13" i="120"/>
  <c r="L10" i="128"/>
  <c r="L10" i="125"/>
  <c r="L10" i="119"/>
  <c r="L9" i="128"/>
  <c r="L9" i="125"/>
  <c r="K41" i="126"/>
  <c r="K41" i="119"/>
  <c r="K40" i="126"/>
  <c r="K39" i="119"/>
  <c r="K36" i="128"/>
  <c r="K36" i="125"/>
  <c r="K36" i="120"/>
  <c r="K35" i="125"/>
  <c r="K35" i="120"/>
  <c r="K35" i="119"/>
  <c r="K31" i="128"/>
  <c r="K31" i="119"/>
  <c r="K28" i="128"/>
  <c r="K28" i="120"/>
  <c r="K28" i="119"/>
  <c r="K27" i="128"/>
  <c r="K27" i="119"/>
  <c r="K24" i="128"/>
  <c r="K24" i="120"/>
  <c r="K23" i="128"/>
  <c r="K23" i="120"/>
  <c r="K22" i="128"/>
  <c r="K22" i="126"/>
  <c r="K22" i="120"/>
  <c r="K22" i="119"/>
  <c r="K21" i="128"/>
  <c r="K21" i="119"/>
  <c r="K18" i="128"/>
  <c r="K18" i="120"/>
  <c r="K17" i="128"/>
  <c r="K17" i="120"/>
  <c r="K17" i="119"/>
  <c r="K16" i="128"/>
  <c r="K15" i="128"/>
  <c r="K14" i="128"/>
  <c r="K14" i="120"/>
  <c r="K14" i="119"/>
  <c r="K13" i="128"/>
  <c r="K13" i="120"/>
  <c r="K13" i="119"/>
  <c r="K10" i="128"/>
  <c r="K10" i="120"/>
  <c r="K9" i="128"/>
  <c r="K9" i="120"/>
  <c r="J41" i="126"/>
  <c r="J41" i="125"/>
  <c r="J40" i="128"/>
  <c r="J40" i="126"/>
  <c r="J39" i="119"/>
  <c r="J36" i="128"/>
  <c r="J36" i="120"/>
  <c r="J35" i="120"/>
  <c r="J35" i="119"/>
  <c r="J31" i="126"/>
  <c r="J31" i="125"/>
  <c r="J28" i="126"/>
  <c r="J28" i="125"/>
  <c r="J28" i="120"/>
  <c r="J28" i="119"/>
  <c r="J27" i="126"/>
  <c r="J27" i="119"/>
  <c r="J24" i="126"/>
  <c r="J24" i="120"/>
  <c r="J23" i="126"/>
  <c r="J23" i="120"/>
  <c r="J23" i="119"/>
  <c r="J22" i="126"/>
  <c r="J22" i="119"/>
  <c r="J21" i="126"/>
  <c r="J18" i="126"/>
  <c r="J18" i="120"/>
  <c r="J18" i="119"/>
  <c r="J17" i="126"/>
  <c r="J17" i="119"/>
  <c r="J16" i="126"/>
  <c r="J16" i="120"/>
  <c r="J15" i="126"/>
  <c r="J15" i="125"/>
  <c r="J15" i="120"/>
  <c r="J14" i="126"/>
  <c r="J14" i="125"/>
  <c r="J14" i="120"/>
  <c r="J14" i="119"/>
  <c r="J13" i="125"/>
  <c r="J13" i="119"/>
  <c r="J10" i="126"/>
  <c r="J10" i="125"/>
  <c r="J10" i="119"/>
  <c r="J9" i="126"/>
  <c r="J9" i="125"/>
  <c r="J9" i="120"/>
  <c r="J9" i="119"/>
  <c r="I41" i="128"/>
  <c r="I41" i="125"/>
  <c r="I41" i="120"/>
  <c r="I41" i="119"/>
  <c r="I40" i="128"/>
  <c r="I40" i="119"/>
  <c r="I39" i="128"/>
  <c r="I36" i="126"/>
  <c r="I36" i="125"/>
  <c r="I36" i="120"/>
  <c r="I36" i="119"/>
  <c r="I35" i="126"/>
  <c r="I35" i="125"/>
  <c r="I35" i="119"/>
  <c r="I31" i="128"/>
  <c r="I31" i="126"/>
  <c r="I31" i="125"/>
  <c r="I31" i="120"/>
  <c r="I28" i="128"/>
  <c r="I28" i="126"/>
  <c r="I28" i="119"/>
  <c r="I27" i="126"/>
  <c r="I27" i="125"/>
  <c r="I27" i="120"/>
  <c r="I24" i="128"/>
  <c r="I24" i="126"/>
  <c r="I24" i="125"/>
  <c r="I24" i="120"/>
  <c r="I24" i="119"/>
  <c r="I23" i="128"/>
  <c r="I23" i="126"/>
  <c r="I23" i="125"/>
  <c r="I23" i="119"/>
  <c r="I22" i="126"/>
  <c r="I22" i="125"/>
  <c r="I22" i="120"/>
  <c r="I21" i="128"/>
  <c r="I21" i="126"/>
  <c r="I21" i="125"/>
  <c r="I21" i="120"/>
  <c r="I21" i="119"/>
  <c r="I18" i="128"/>
  <c r="I18" i="126"/>
  <c r="I18" i="125"/>
  <c r="I18" i="119"/>
  <c r="I17" i="128"/>
  <c r="I17" i="126"/>
  <c r="I17" i="125"/>
  <c r="I16" i="128"/>
  <c r="I16" i="126"/>
  <c r="I16" i="125"/>
  <c r="I16" i="120"/>
  <c r="I16" i="119"/>
  <c r="I15" i="128"/>
  <c r="I15" i="126"/>
  <c r="I15" i="125"/>
  <c r="I15" i="120"/>
  <c r="I15" i="119"/>
  <c r="I14" i="128"/>
  <c r="I14" i="126"/>
  <c r="I14" i="125"/>
  <c r="I14" i="119"/>
  <c r="I13" i="128"/>
  <c r="I13" i="126"/>
  <c r="I13" i="125"/>
  <c r="I13" i="120"/>
  <c r="I10" i="128"/>
  <c r="I10" i="125"/>
  <c r="I10" i="120"/>
  <c r="I10" i="119"/>
  <c r="I9" i="128"/>
  <c r="I9" i="126"/>
  <c r="I9" i="125"/>
  <c r="I9" i="119"/>
  <c r="H41" i="128"/>
  <c r="H41" i="126"/>
  <c r="H41" i="120"/>
  <c r="H41" i="119"/>
  <c r="H40" i="128"/>
  <c r="H40" i="126"/>
  <c r="H40" i="119"/>
  <c r="H39" i="128"/>
  <c r="H39" i="119"/>
  <c r="H36" i="128"/>
  <c r="H36" i="126"/>
  <c r="H36" i="125"/>
  <c r="H36" i="119"/>
  <c r="H35" i="126"/>
  <c r="H35" i="125"/>
  <c r="H31" i="128"/>
  <c r="H31" i="125"/>
  <c r="H31" i="120"/>
  <c r="H31" i="119"/>
  <c r="H28" i="128"/>
  <c r="H28" i="125"/>
  <c r="H28" i="120"/>
  <c r="H27" i="128"/>
  <c r="H27" i="125"/>
  <c r="H27" i="120"/>
  <c r="H27" i="119"/>
  <c r="H24" i="128"/>
  <c r="H24" i="125"/>
  <c r="H24" i="119"/>
  <c r="H23" i="128"/>
  <c r="H23" i="125"/>
  <c r="H23" i="120"/>
  <c r="H22" i="128"/>
  <c r="H22" i="125"/>
  <c r="H22" i="120"/>
  <c r="H22" i="119"/>
  <c r="H21" i="128"/>
  <c r="H21" i="125"/>
  <c r="H21" i="120"/>
  <c r="H21" i="119"/>
  <c r="H18" i="128"/>
  <c r="H18" i="125"/>
  <c r="H18" i="120"/>
  <c r="H17" i="128"/>
  <c r="H17" i="125"/>
  <c r="H17" i="120"/>
  <c r="H17" i="119"/>
  <c r="H16" i="128"/>
  <c r="H16" i="125"/>
  <c r="H16" i="120"/>
  <c r="H16" i="119"/>
  <c r="H15" i="128"/>
  <c r="H15" i="125"/>
  <c r="H15" i="119"/>
  <c r="H14" i="128"/>
  <c r="H14" i="125"/>
  <c r="H14" i="120"/>
  <c r="H13" i="128"/>
  <c r="H13" i="125"/>
  <c r="H13" i="120"/>
  <c r="H13" i="119"/>
  <c r="H10" i="128"/>
  <c r="H10" i="125"/>
  <c r="H10" i="119"/>
  <c r="H9" i="128"/>
  <c r="H9" i="125"/>
  <c r="H9" i="120"/>
  <c r="G41" i="126"/>
  <c r="G41" i="125"/>
  <c r="G41" i="119"/>
  <c r="G40" i="126"/>
  <c r="G39" i="119"/>
  <c r="G36" i="128"/>
  <c r="G36" i="125"/>
  <c r="G36" i="120"/>
  <c r="G35" i="125"/>
  <c r="G35" i="120"/>
  <c r="G35" i="119"/>
  <c r="G31" i="128"/>
  <c r="G31" i="126"/>
  <c r="G31" i="119"/>
  <c r="G28" i="128"/>
  <c r="G28" i="126"/>
  <c r="G28" i="120"/>
  <c r="G28" i="119"/>
  <c r="G27" i="128"/>
  <c r="G27" i="126"/>
  <c r="G27" i="120"/>
  <c r="G27" i="119"/>
  <c r="G24" i="128"/>
  <c r="G24" i="126"/>
  <c r="G24" i="120"/>
  <c r="G23" i="128"/>
  <c r="G23" i="126"/>
  <c r="G23" i="120"/>
  <c r="G23" i="119"/>
  <c r="G22" i="128"/>
  <c r="G22" i="126"/>
  <c r="G22" i="120"/>
  <c r="G22" i="119"/>
  <c r="G21" i="128"/>
  <c r="G21" i="126"/>
  <c r="G21" i="119"/>
  <c r="G18" i="128"/>
  <c r="G18" i="126"/>
  <c r="G18" i="120"/>
  <c r="G18" i="119"/>
  <c r="G17" i="128"/>
  <c r="G17" i="126"/>
  <c r="G17" i="120"/>
  <c r="G17" i="119"/>
  <c r="G16" i="128"/>
  <c r="G16" i="126"/>
  <c r="G16" i="119"/>
  <c r="G15" i="128"/>
  <c r="G15" i="126"/>
  <c r="G15" i="120"/>
  <c r="G14" i="128"/>
  <c r="G14" i="126"/>
  <c r="G14" i="120"/>
  <c r="G14" i="119"/>
  <c r="G13" i="128"/>
  <c r="G13" i="126"/>
  <c r="G13" i="119"/>
  <c r="G10" i="128"/>
  <c r="G10" i="126"/>
  <c r="G10" i="120"/>
  <c r="G9" i="128"/>
  <c r="G9" i="126"/>
  <c r="G9" i="120"/>
  <c r="G9" i="119"/>
  <c r="F41" i="128"/>
  <c r="F41" i="126"/>
  <c r="F41" i="125"/>
  <c r="F41" i="120"/>
  <c r="F40" i="128"/>
  <c r="F40" i="126"/>
  <c r="F40" i="119"/>
  <c r="F39" i="128"/>
  <c r="F39" i="119"/>
  <c r="F36" i="128"/>
  <c r="F36" i="126"/>
  <c r="F36" i="120"/>
  <c r="F36" i="119"/>
  <c r="F35" i="126"/>
  <c r="F35" i="120"/>
  <c r="F35" i="119"/>
  <c r="F31" i="126"/>
  <c r="F31" i="125"/>
  <c r="F31" i="120"/>
  <c r="F28" i="126"/>
  <c r="F28" i="125"/>
  <c r="F28" i="119"/>
  <c r="F27" i="126"/>
  <c r="F27" i="125"/>
  <c r="F27" i="119"/>
  <c r="F24" i="126"/>
  <c r="F24" i="125"/>
  <c r="F24" i="120"/>
  <c r="F24" i="119"/>
  <c r="F23" i="126"/>
  <c r="F23" i="125"/>
  <c r="F23" i="120"/>
  <c r="F23" i="119"/>
  <c r="F22" i="126"/>
  <c r="F22" i="125"/>
  <c r="F22" i="119"/>
  <c r="F21" i="126"/>
  <c r="F21" i="125"/>
  <c r="F21" i="120"/>
  <c r="F18" i="126"/>
  <c r="F18" i="125"/>
  <c r="F18" i="120"/>
  <c r="F18" i="119"/>
  <c r="F17" i="126"/>
  <c r="F17" i="125"/>
  <c r="F17" i="119"/>
  <c r="F16" i="126"/>
  <c r="F16" i="125"/>
  <c r="F16" i="120"/>
  <c r="F15" i="126"/>
  <c r="F15" i="125"/>
  <c r="F15" i="120"/>
  <c r="F15" i="119"/>
  <c r="F14" i="126"/>
  <c r="F14" i="125"/>
  <c r="F14" i="120"/>
  <c r="F14" i="119"/>
  <c r="F13" i="126"/>
  <c r="F13" i="125"/>
  <c r="F13" i="119"/>
  <c r="F10" i="126"/>
  <c r="F10" i="125"/>
  <c r="F10" i="120"/>
  <c r="F10" i="119"/>
  <c r="F9" i="126"/>
  <c r="F9" i="125"/>
  <c r="F9" i="120"/>
  <c r="F9" i="119"/>
  <c r="E41" i="128"/>
  <c r="E41" i="125"/>
  <c r="E41" i="120"/>
  <c r="E41" i="119"/>
  <c r="E40" i="128"/>
  <c r="E40" i="125"/>
  <c r="E40" i="119"/>
  <c r="E39" i="128"/>
  <c r="E36" i="126"/>
  <c r="E36" i="125"/>
  <c r="E36" i="120"/>
  <c r="E36" i="119"/>
  <c r="E35" i="126"/>
  <c r="E35" i="125"/>
  <c r="E35" i="119"/>
  <c r="E31" i="128"/>
  <c r="E31" i="126"/>
  <c r="E31" i="125"/>
  <c r="E31" i="120"/>
  <c r="E31" i="119"/>
  <c r="E28" i="128"/>
  <c r="E28" i="126"/>
  <c r="E28" i="125"/>
  <c r="E28" i="119"/>
  <c r="E27" i="128"/>
  <c r="E27" i="126"/>
  <c r="E27" i="125"/>
  <c r="E24" i="128"/>
  <c r="E24" i="126"/>
  <c r="E24" i="125"/>
  <c r="E24" i="120"/>
  <c r="E24" i="119"/>
  <c r="E23" i="128"/>
  <c r="E23" i="126"/>
  <c r="E23" i="125"/>
  <c r="E23" i="119"/>
  <c r="E22" i="128"/>
  <c r="E22" i="126"/>
  <c r="E22" i="125"/>
  <c r="E22" i="120"/>
  <c r="E21" i="128"/>
  <c r="E21" i="126"/>
  <c r="E21" i="125"/>
  <c r="E21" i="120"/>
  <c r="E21" i="119"/>
  <c r="E18" i="128"/>
  <c r="E18" i="126"/>
  <c r="E18" i="125"/>
  <c r="E18" i="119"/>
  <c r="E17" i="128"/>
  <c r="E17" i="126"/>
  <c r="E17" i="125"/>
  <c r="E17" i="120"/>
  <c r="E16" i="128"/>
  <c r="E16" i="126"/>
  <c r="E16" i="125"/>
  <c r="E16" i="120"/>
  <c r="E16" i="119"/>
  <c r="E15" i="128"/>
  <c r="E15" i="126"/>
  <c r="E15" i="125"/>
  <c r="E15" i="120"/>
  <c r="E15" i="119"/>
  <c r="E14" i="128"/>
  <c r="E14" i="126"/>
  <c r="E14" i="125"/>
  <c r="E14" i="119"/>
  <c r="E13" i="128"/>
  <c r="E13" i="126"/>
  <c r="E13" i="125"/>
  <c r="E13" i="120"/>
  <c r="E10" i="128"/>
  <c r="E10" i="126"/>
  <c r="E10" i="125"/>
  <c r="E10" i="120"/>
  <c r="E10" i="119"/>
  <c r="E9" i="128"/>
  <c r="E9" i="126"/>
  <c r="E9" i="125"/>
  <c r="E9" i="119"/>
  <c r="D41" i="128"/>
  <c r="D41" i="126"/>
  <c r="D41" i="120"/>
  <c r="D41" i="119"/>
  <c r="D40" i="128"/>
  <c r="D40" i="119"/>
  <c r="D39" i="128"/>
  <c r="D36" i="128"/>
  <c r="D36" i="126"/>
  <c r="D36" i="125"/>
  <c r="D36" i="119"/>
  <c r="D35" i="126"/>
  <c r="D35" i="125"/>
  <c r="D35" i="120"/>
  <c r="D31" i="128"/>
  <c r="D31" i="125"/>
  <c r="D31" i="120"/>
  <c r="D31" i="119"/>
  <c r="D28" i="128"/>
  <c r="D28" i="125"/>
  <c r="D28" i="120"/>
  <c r="D27" i="128"/>
  <c r="D27" i="125"/>
  <c r="D27" i="120"/>
  <c r="D27" i="119"/>
  <c r="D24" i="128"/>
  <c r="D24" i="125"/>
  <c r="D24" i="119"/>
  <c r="D23" i="128"/>
  <c r="D23" i="125"/>
  <c r="D23" i="120"/>
  <c r="D22" i="128"/>
  <c r="D22" i="125"/>
  <c r="D22" i="120"/>
  <c r="D22" i="119"/>
  <c r="D21" i="128"/>
  <c r="D21" i="125"/>
  <c r="D21" i="120"/>
  <c r="D21" i="119"/>
  <c r="D18" i="128"/>
  <c r="D18" i="125"/>
  <c r="D18" i="120"/>
  <c r="D17" i="128"/>
  <c r="D17" i="125"/>
  <c r="D17" i="120"/>
  <c r="D17" i="119"/>
  <c r="D16" i="128"/>
  <c r="D16" i="125"/>
  <c r="D16" i="120"/>
  <c r="D16" i="119"/>
  <c r="D15" i="128"/>
  <c r="D15" i="125"/>
  <c r="D15" i="119"/>
  <c r="D14" i="128"/>
  <c r="D14" i="125"/>
  <c r="D14" i="120"/>
  <c r="D13" i="128"/>
  <c r="D13" i="125"/>
  <c r="D13" i="120"/>
  <c r="D13" i="119"/>
  <c r="D10" i="128"/>
  <c r="D10" i="125"/>
  <c r="D10" i="119"/>
  <c r="D9" i="128"/>
  <c r="D9" i="125"/>
  <c r="D9" i="120"/>
  <c r="D12" i="125"/>
  <c r="J11" i="87"/>
  <c r="J245" i="87" s="1"/>
  <c r="D246" i="125" s="1"/>
  <c r="D38" i="118"/>
  <c r="D39" i="119"/>
  <c r="E15" i="118"/>
  <c r="E15" i="117"/>
  <c r="E20" i="126"/>
  <c r="K19" i="88"/>
  <c r="K246" i="88" s="1"/>
  <c r="E247" i="126" s="1"/>
  <c r="E26" i="119"/>
  <c r="E35" i="118"/>
  <c r="E230" i="118"/>
  <c r="C293" i="88"/>
  <c r="F34" i="126"/>
  <c r="K33" i="89"/>
  <c r="F228" i="118"/>
  <c r="C226" i="89"/>
  <c r="C291" i="89"/>
  <c r="F292" i="118" s="1"/>
  <c r="G15" i="118"/>
  <c r="G20" i="126"/>
  <c r="K19" i="90"/>
  <c r="K246" i="90" s="1"/>
  <c r="G247" i="126" s="1"/>
  <c r="G24" i="118"/>
  <c r="L25" i="90"/>
  <c r="L247" i="90" s="1"/>
  <c r="G248" i="127" s="1"/>
  <c r="C248" i="90"/>
  <c r="G249" i="118" s="1"/>
  <c r="G30" i="118"/>
  <c r="G34" i="120"/>
  <c r="E33" i="90"/>
  <c r="E250" i="90" s="1"/>
  <c r="G41" i="118"/>
  <c r="H20" i="128"/>
  <c r="M19" i="91"/>
  <c r="M246" i="91" s="1"/>
  <c r="H26" i="125"/>
  <c r="J25" i="91"/>
  <c r="J247" i="91" s="1"/>
  <c r="H248" i="125" s="1"/>
  <c r="H35" i="120"/>
  <c r="H35" i="128"/>
  <c r="M33" i="91"/>
  <c r="M250" i="91" s="1"/>
  <c r="H38" i="126"/>
  <c r="K37" i="91"/>
  <c r="K251" i="91" s="1"/>
  <c r="H252" i="126" s="1"/>
  <c r="I8" i="120"/>
  <c r="I10" i="126"/>
  <c r="I22" i="128"/>
  <c r="I27" i="128"/>
  <c r="I28" i="125"/>
  <c r="I31" i="119"/>
  <c r="I34" i="120"/>
  <c r="K7" i="93"/>
  <c r="K244" i="93" s="1"/>
  <c r="J8" i="126"/>
  <c r="J12" i="125"/>
  <c r="J11" i="93"/>
  <c r="J245" i="93" s="1"/>
  <c r="J246" i="125" s="1"/>
  <c r="J20" i="120"/>
  <c r="J21" i="125"/>
  <c r="J22" i="118"/>
  <c r="J26" i="125"/>
  <c r="J25" i="93"/>
  <c r="J247" i="93" s="1"/>
  <c r="J248" i="125" s="1"/>
  <c r="J27" i="118"/>
  <c r="J30" i="120"/>
  <c r="J29" i="120" s="1"/>
  <c r="E248" i="93"/>
  <c r="J249" i="120" s="1"/>
  <c r="J34" i="126"/>
  <c r="J33" i="126" s="1"/>
  <c r="K33" i="93"/>
  <c r="K250" i="93" s="1"/>
  <c r="J251" i="126" s="1"/>
  <c r="J38" i="126"/>
  <c r="K37" i="93"/>
  <c r="K251" i="93" s="1"/>
  <c r="J252" i="126" s="1"/>
  <c r="K8" i="120"/>
  <c r="M7" i="94"/>
  <c r="K8" i="128"/>
  <c r="K10" i="118"/>
  <c r="K10" i="126"/>
  <c r="K12" i="119"/>
  <c r="L11" i="94"/>
  <c r="L245" i="94" s="1"/>
  <c r="K246" i="127" s="1"/>
  <c r="K16" i="119"/>
  <c r="K20" i="118"/>
  <c r="K20" i="126"/>
  <c r="K19" i="94"/>
  <c r="K246" i="94" s="1"/>
  <c r="K247" i="126" s="1"/>
  <c r="K24" i="118"/>
  <c r="K26" i="119"/>
  <c r="D247" i="94"/>
  <c r="K248" i="119" s="1"/>
  <c r="K27" i="120"/>
  <c r="K30" i="118"/>
  <c r="C248" i="94"/>
  <c r="K249" i="118" s="1"/>
  <c r="K30" i="126"/>
  <c r="K29" i="126" s="1"/>
  <c r="K29" i="94"/>
  <c r="K248" i="94" s="1"/>
  <c r="K249" i="126" s="1"/>
  <c r="K34" i="120"/>
  <c r="E33" i="94"/>
  <c r="K41" i="118"/>
  <c r="K44" i="117"/>
  <c r="K44" i="118"/>
  <c r="L15" i="128"/>
  <c r="L21" i="125"/>
  <c r="L26" i="125"/>
  <c r="J25" i="95"/>
  <c r="J247" i="95" s="1"/>
  <c r="L248" i="125" s="1"/>
  <c r="L31" i="125"/>
  <c r="L35" i="120"/>
  <c r="L38" i="117"/>
  <c r="L38" i="118"/>
  <c r="L41" i="120"/>
  <c r="L41" i="128"/>
  <c r="M8" i="120"/>
  <c r="AJ8" i="120" s="1"/>
  <c r="M9" i="125"/>
  <c r="AJ9" i="125" s="1"/>
  <c r="M10" i="126"/>
  <c r="AJ10" i="126" s="1"/>
  <c r="M13" i="120"/>
  <c r="AJ13" i="120" s="1"/>
  <c r="M13" i="128"/>
  <c r="AJ13" i="128" s="1"/>
  <c r="M15" i="118"/>
  <c r="AJ15" i="118" s="1"/>
  <c r="M15" i="117"/>
  <c r="AJ15" i="117" s="1"/>
  <c r="M15" i="126"/>
  <c r="AJ15" i="126" s="1"/>
  <c r="M16" i="119"/>
  <c r="AJ16" i="119" s="1"/>
  <c r="M17" i="120"/>
  <c r="AJ17" i="120" s="1"/>
  <c r="M21" i="119"/>
  <c r="AJ21" i="119" s="1"/>
  <c r="M22" i="120"/>
  <c r="AJ22" i="120" s="1"/>
  <c r="M22" i="128"/>
  <c r="AJ22" i="128" s="1"/>
  <c r="M23" i="125"/>
  <c r="AJ23" i="125" s="1"/>
  <c r="M24" i="118"/>
  <c r="AJ24" i="118" s="1"/>
  <c r="M24" i="117"/>
  <c r="AJ24" i="117" s="1"/>
  <c r="M26" i="119"/>
  <c r="AJ26" i="119" s="1"/>
  <c r="M27" i="128"/>
  <c r="M35" i="118"/>
  <c r="AJ35" i="118" s="1"/>
  <c r="M35" i="126"/>
  <c r="AJ35" i="126" s="1"/>
  <c r="M36" i="119"/>
  <c r="AJ36" i="119" s="1"/>
  <c r="M36" i="127"/>
  <c r="AJ36" i="127" s="1"/>
  <c r="M40" i="125"/>
  <c r="AJ40" i="125" s="1"/>
  <c r="M228" i="120"/>
  <c r="AJ228" i="120" s="1"/>
  <c r="E227" i="96"/>
  <c r="E292" i="96"/>
  <c r="M292" i="120" s="1"/>
  <c r="AJ292" i="120" s="1"/>
  <c r="M228" i="128"/>
  <c r="AJ228" i="128" s="1"/>
  <c r="M227" i="96"/>
  <c r="M292" i="96"/>
  <c r="M292" i="128" s="1"/>
  <c r="AJ292" i="128" s="1"/>
  <c r="N10" i="120"/>
  <c r="N12" i="125"/>
  <c r="J11" i="97"/>
  <c r="J246" i="97" s="1"/>
  <c r="N246" i="125" s="1"/>
  <c r="N13" i="126"/>
  <c r="N14" i="119"/>
  <c r="N14" i="127"/>
  <c r="N18" i="119"/>
  <c r="N21" i="125"/>
  <c r="N22" i="126"/>
  <c r="N24" i="120"/>
  <c r="N26" i="125"/>
  <c r="N25" i="125" s="1"/>
  <c r="J25" i="97"/>
  <c r="J248" i="97" s="1"/>
  <c r="N248" i="125" s="1"/>
  <c r="N27" i="126"/>
  <c r="N28" i="127"/>
  <c r="N31" i="125"/>
  <c r="N34" i="118"/>
  <c r="N35" i="120"/>
  <c r="N38" i="126"/>
  <c r="K37" i="97"/>
  <c r="K252" i="97" s="1"/>
  <c r="N252" i="126" s="1"/>
  <c r="N41" i="120"/>
  <c r="N41" i="128"/>
  <c r="N228" i="118"/>
  <c r="C227" i="97"/>
  <c r="C292" i="97"/>
  <c r="N228" i="126"/>
  <c r="K227" i="97"/>
  <c r="K292" i="97"/>
  <c r="M7" i="98"/>
  <c r="M245" i="98" s="1"/>
  <c r="O8" i="128"/>
  <c r="O10" i="126"/>
  <c r="O13" i="120"/>
  <c r="O13" i="128"/>
  <c r="O15" i="118"/>
  <c r="O15" i="126"/>
  <c r="O16" i="119"/>
  <c r="O17" i="120"/>
  <c r="O20" i="118"/>
  <c r="O20" i="126"/>
  <c r="K19" i="98"/>
  <c r="K247" i="98" s="1"/>
  <c r="O247" i="126" s="1"/>
  <c r="O22" i="120"/>
  <c r="O24" i="118"/>
  <c r="O30" i="118"/>
  <c r="C249" i="98"/>
  <c r="O249" i="118" s="1"/>
  <c r="O34" i="120"/>
  <c r="E33" i="98"/>
  <c r="O36" i="127"/>
  <c r="O44" i="117"/>
  <c r="O44" i="118"/>
  <c r="E227" i="98"/>
  <c r="O228" i="120"/>
  <c r="E292" i="98"/>
  <c r="O230" i="118"/>
  <c r="C294" i="98"/>
  <c r="P12" i="125"/>
  <c r="J11" i="99"/>
  <c r="J246" i="99" s="1"/>
  <c r="P246" i="125" s="1"/>
  <c r="P14" i="127"/>
  <c r="P15" i="128"/>
  <c r="P21" i="125"/>
  <c r="P23" i="127"/>
  <c r="P28" i="127"/>
  <c r="P30" i="128"/>
  <c r="M29" i="99"/>
  <c r="M249" i="99" s="1"/>
  <c r="P249" i="128" s="1"/>
  <c r="P31" i="125"/>
  <c r="P36" i="125"/>
  <c r="P38" i="126"/>
  <c r="K37" i="99"/>
  <c r="K252" i="99" s="1"/>
  <c r="P252" i="126" s="1"/>
  <c r="P39" i="119"/>
  <c r="P41" i="120"/>
  <c r="Q9" i="125"/>
  <c r="Q10" i="118"/>
  <c r="Q10" i="117"/>
  <c r="Q10" i="126"/>
  <c r="Q13" i="128"/>
  <c r="Q15" i="118"/>
  <c r="Q15" i="117"/>
  <c r="Q16" i="119"/>
  <c r="Q17" i="120"/>
  <c r="Q21" i="119"/>
  <c r="Q22" i="128"/>
  <c r="Q23" i="125"/>
  <c r="Q24" i="118"/>
  <c r="Q24" i="117"/>
  <c r="Q27" i="120"/>
  <c r="Q27" i="128"/>
  <c r="Q28" i="125"/>
  <c r="Q30" i="118"/>
  <c r="Q34" i="120"/>
  <c r="Q36" i="119"/>
  <c r="Q36" i="127"/>
  <c r="Q38" i="120"/>
  <c r="S10" i="126"/>
  <c r="S13" i="120"/>
  <c r="S13" i="128"/>
  <c r="S15" i="118"/>
  <c r="S15" i="126"/>
  <c r="S16" i="119"/>
  <c r="S20" i="118"/>
  <c r="S21" i="119"/>
  <c r="S22" i="120"/>
  <c r="S22" i="128"/>
  <c r="S24" i="118"/>
  <c r="S27" i="128"/>
  <c r="S35" i="126"/>
  <c r="S36" i="127"/>
  <c r="S41" i="126"/>
  <c r="S44" i="117"/>
  <c r="S44" i="118"/>
  <c r="T10" i="128"/>
  <c r="T12" i="125"/>
  <c r="J11" i="103"/>
  <c r="J246" i="103" s="1"/>
  <c r="T246" i="125" s="1"/>
  <c r="T14" i="127"/>
  <c r="T15" i="128"/>
  <c r="T21" i="125"/>
  <c r="T28" i="127"/>
  <c r="T35" i="120"/>
  <c r="T38" i="118"/>
  <c r="T38" i="126"/>
  <c r="T229" i="127"/>
  <c r="L293" i="103"/>
  <c r="U8" i="120"/>
  <c r="U9" i="125"/>
  <c r="U10" i="118"/>
  <c r="U10" i="117"/>
  <c r="U10" i="126"/>
  <c r="U13" i="128"/>
  <c r="U15" i="126"/>
  <c r="U16" i="119"/>
  <c r="U17" i="120"/>
  <c r="U22" i="120"/>
  <c r="U22" i="128"/>
  <c r="U23" i="125"/>
  <c r="U24" i="118"/>
  <c r="U24" i="117"/>
  <c r="U27" i="128"/>
  <c r="U31" i="119"/>
  <c r="U35" i="118"/>
  <c r="U35" i="126"/>
  <c r="U36" i="127"/>
  <c r="U40" i="125"/>
  <c r="U228" i="120"/>
  <c r="E227" i="104"/>
  <c r="E292" i="104"/>
  <c r="U292" i="120" s="1"/>
  <c r="V9" i="119"/>
  <c r="V10" i="120"/>
  <c r="V13" i="118"/>
  <c r="V15" i="120"/>
  <c r="V17" i="118"/>
  <c r="V20" i="120"/>
  <c r="V21" i="125"/>
  <c r="V22" i="118"/>
  <c r="V22" i="126"/>
  <c r="V26" i="125"/>
  <c r="J25" i="105"/>
  <c r="J248" i="105" s="1"/>
  <c r="V248" i="125" s="1"/>
  <c r="V27" i="118"/>
  <c r="V27" i="126"/>
  <c r="V28" i="119"/>
  <c r="V28" i="127"/>
  <c r="V31" i="125"/>
  <c r="V34" i="126"/>
  <c r="K33" i="105"/>
  <c r="V38" i="118"/>
  <c r="V38" i="126"/>
  <c r="K37" i="105"/>
  <c r="K252" i="105" s="1"/>
  <c r="V252" i="126" s="1"/>
  <c r="V41" i="120"/>
  <c r="V230" i="120"/>
  <c r="E294" i="105"/>
  <c r="V294" i="120" s="1"/>
  <c r="W8" i="120"/>
  <c r="W10" i="118"/>
  <c r="W10" i="126"/>
  <c r="W13" i="128"/>
  <c r="W15" i="118"/>
  <c r="W15" i="126"/>
  <c r="W16" i="119"/>
  <c r="W17" i="120"/>
  <c r="W21" i="119"/>
  <c r="W22" i="120"/>
  <c r="W22" i="128"/>
  <c r="W27" i="120"/>
  <c r="W27" i="128"/>
  <c r="W31" i="127"/>
  <c r="W35" i="126"/>
  <c r="W36" i="127"/>
  <c r="W38" i="128"/>
  <c r="C42" i="106"/>
  <c r="O42" i="106" s="1"/>
  <c r="W228" i="120"/>
  <c r="E227" i="106"/>
  <c r="E292" i="106"/>
  <c r="W230" i="118"/>
  <c r="C294" i="106"/>
  <c r="W294" i="118" s="1"/>
  <c r="X10" i="128"/>
  <c r="X14" i="127"/>
  <c r="X15" i="128"/>
  <c r="X21" i="125"/>
  <c r="X23" i="127"/>
  <c r="X28" i="127"/>
  <c r="X31" i="125"/>
  <c r="X35" i="120"/>
  <c r="X38" i="118"/>
  <c r="X38" i="126"/>
  <c r="X41" i="120"/>
  <c r="X41" i="128"/>
  <c r="X229" i="127"/>
  <c r="L293" i="107"/>
  <c r="Y9" i="125"/>
  <c r="Y10" i="126"/>
  <c r="Y13" i="120"/>
  <c r="Y13" i="128"/>
  <c r="Y14" i="125"/>
  <c r="Y15" i="118"/>
  <c r="Y15" i="117"/>
  <c r="Y15" i="126"/>
  <c r="Y16" i="119"/>
  <c r="Y17" i="120"/>
  <c r="Y20" i="118"/>
  <c r="Y20" i="117"/>
  <c r="Y22" i="120"/>
  <c r="Y22" i="128"/>
  <c r="Y23" i="125"/>
  <c r="Y24" i="118"/>
  <c r="Y24" i="117"/>
  <c r="Y27" i="128"/>
  <c r="Y31" i="119"/>
  <c r="Y35" i="126"/>
  <c r="Y36" i="127"/>
  <c r="Y38" i="120"/>
  <c r="Y228" i="128"/>
  <c r="M227" i="108"/>
  <c r="M292" i="108"/>
  <c r="Y292" i="128" s="1"/>
  <c r="Y230" i="118"/>
  <c r="C294" i="108"/>
  <c r="Y294" i="118" s="1"/>
  <c r="Y230" i="117"/>
  <c r="Z12" i="125"/>
  <c r="J11" i="109"/>
  <c r="J246" i="109" s="1"/>
  <c r="Z246" i="125" s="1"/>
  <c r="Z13" i="118"/>
  <c r="Z14" i="119"/>
  <c r="Z15" i="120"/>
  <c r="Z17" i="118"/>
  <c r="Z18" i="119"/>
  <c r="Z20" i="120"/>
  <c r="E247" i="109"/>
  <c r="Z247" i="120" s="1"/>
  <c r="Z21" i="125"/>
  <c r="Z22" i="118"/>
  <c r="Z22" i="126"/>
  <c r="Z23" i="127"/>
  <c r="Z26" i="125"/>
  <c r="Z25" i="125" s="1"/>
  <c r="J25" i="109"/>
  <c r="J248" i="109" s="1"/>
  <c r="Z248" i="125" s="1"/>
  <c r="Z27" i="126"/>
  <c r="Z28" i="119"/>
  <c r="Z31" i="125"/>
  <c r="Z35" i="120"/>
  <c r="Z38" i="118"/>
  <c r="Z38" i="126"/>
  <c r="Z41" i="120"/>
  <c r="Z41" i="128"/>
  <c r="Z229" i="119"/>
  <c r="D293" i="109"/>
  <c r="Z293" i="119" s="1"/>
  <c r="Z229" i="127"/>
  <c r="L293" i="109"/>
  <c r="Z293" i="127" s="1"/>
  <c r="Z230" i="120"/>
  <c r="E294" i="109"/>
  <c r="Z294" i="120" s="1"/>
  <c r="AA10" i="118"/>
  <c r="AA10" i="126"/>
  <c r="AA13" i="120"/>
  <c r="AA15" i="126"/>
  <c r="AA21" i="119"/>
  <c r="AA22" i="120"/>
  <c r="AA22" i="128"/>
  <c r="AA24" i="118"/>
  <c r="AA26" i="119"/>
  <c r="D248" i="110"/>
  <c r="AA248" i="119" s="1"/>
  <c r="AA27" i="120"/>
  <c r="AA27" i="128"/>
  <c r="AA30" i="118"/>
  <c r="C249" i="110"/>
  <c r="AA249" i="118" s="1"/>
  <c r="AA31" i="119"/>
  <c r="AA36" i="127"/>
  <c r="AA41" i="118"/>
  <c r="AA230" i="118"/>
  <c r="C294" i="110"/>
  <c r="AA294" i="118" s="1"/>
  <c r="AB9" i="127"/>
  <c r="AB10" i="128"/>
  <c r="AB12" i="125"/>
  <c r="J11" i="111"/>
  <c r="J246" i="111" s="1"/>
  <c r="AB14" i="127"/>
  <c r="AB15" i="128"/>
  <c r="AB18" i="119"/>
  <c r="AB26" i="125"/>
  <c r="J25" i="111"/>
  <c r="J248" i="111" s="1"/>
  <c r="AB248" i="125" s="1"/>
  <c r="AB28" i="127"/>
  <c r="AB31" i="125"/>
  <c r="AB35" i="120"/>
  <c r="AB36" i="125"/>
  <c r="AB38" i="118"/>
  <c r="AB38" i="126"/>
  <c r="K37" i="111"/>
  <c r="K252" i="111" s="1"/>
  <c r="AB252" i="126" s="1"/>
  <c r="AB40" i="119"/>
  <c r="AB41" i="120"/>
  <c r="AB41" i="128"/>
  <c r="L227" i="111"/>
  <c r="M7" i="112"/>
  <c r="AC8" i="128"/>
  <c r="AC7" i="128" s="1"/>
  <c r="AC10" i="118"/>
  <c r="AC10" i="117"/>
  <c r="AC12" i="119"/>
  <c r="AC15" i="118"/>
  <c r="AC15" i="117"/>
  <c r="AC20" i="118"/>
  <c r="AC20" i="117"/>
  <c r="AC20" i="126"/>
  <c r="K19" i="112"/>
  <c r="K247" i="112" s="1"/>
  <c r="AC247" i="126" s="1"/>
  <c r="AC24" i="118"/>
  <c r="AC24" i="117"/>
  <c r="AC26" i="119"/>
  <c r="AC30" i="118"/>
  <c r="AC30" i="126"/>
  <c r="K29" i="112"/>
  <c r="K249" i="112" s="1"/>
  <c r="AC249" i="126" s="1"/>
  <c r="AC34" i="120"/>
  <c r="AC35" i="118"/>
  <c r="AC38" i="120"/>
  <c r="AC40" i="125"/>
  <c r="AC228" i="120"/>
  <c r="E227" i="112"/>
  <c r="E292" i="112"/>
  <c r="AC292" i="120" s="1"/>
  <c r="AC228" i="128"/>
  <c r="M227" i="112"/>
  <c r="M292" i="112"/>
  <c r="AD8" i="118"/>
  <c r="K7" i="113"/>
  <c r="K245" i="113" s="1"/>
  <c r="AD8" i="126"/>
  <c r="AD12" i="125"/>
  <c r="J11" i="113"/>
  <c r="J246" i="113" s="1"/>
  <c r="AD246" i="125" s="1"/>
  <c r="AD13" i="118"/>
  <c r="AD17" i="118"/>
  <c r="AD20" i="120"/>
  <c r="AD22" i="118"/>
  <c r="AD26" i="125"/>
  <c r="J25" i="113"/>
  <c r="J248" i="113" s="1"/>
  <c r="AD248" i="125" s="1"/>
  <c r="AD27" i="118"/>
  <c r="AD30" i="120"/>
  <c r="E249" i="113"/>
  <c r="AD249" i="120" s="1"/>
  <c r="AD34" i="118"/>
  <c r="AD34" i="126"/>
  <c r="K33" i="113"/>
  <c r="K251" i="113" s="1"/>
  <c r="AD35" i="128"/>
  <c r="M33" i="113"/>
  <c r="M251" i="113" s="1"/>
  <c r="AD38" i="118"/>
  <c r="AD38" i="126"/>
  <c r="AD229" i="119"/>
  <c r="D293" i="113"/>
  <c r="AE8" i="120"/>
  <c r="M7" i="114"/>
  <c r="AE8" i="128"/>
  <c r="AE10" i="118"/>
  <c r="AE12" i="119"/>
  <c r="AE12" i="127"/>
  <c r="L11" i="114"/>
  <c r="L246" i="114" s="1"/>
  <c r="AE246" i="127" s="1"/>
  <c r="AE15" i="118"/>
  <c r="AE20" i="118"/>
  <c r="AE20" i="126"/>
  <c r="K19" i="114"/>
  <c r="K247" i="114" s="1"/>
  <c r="AE247" i="126" s="1"/>
  <c r="AE24" i="118"/>
  <c r="AE26" i="119"/>
  <c r="D248" i="114"/>
  <c r="AE248" i="119" s="1"/>
  <c r="AE26" i="127"/>
  <c r="L25" i="114"/>
  <c r="L248" i="114" s="1"/>
  <c r="AE248" i="127" s="1"/>
  <c r="AE30" i="118"/>
  <c r="C249" i="114"/>
  <c r="AE249" i="118" s="1"/>
  <c r="AE30" i="126"/>
  <c r="AE29" i="126" s="1"/>
  <c r="K29" i="114"/>
  <c r="K249" i="114" s="1"/>
  <c r="AE249" i="126" s="1"/>
  <c r="AE34" i="120"/>
  <c r="E33" i="114"/>
  <c r="E251" i="114" s="1"/>
  <c r="AE251" i="120" s="1"/>
  <c r="AE38" i="128"/>
  <c r="AE40" i="125"/>
  <c r="AE41" i="118"/>
  <c r="D38" i="126"/>
  <c r="D226" i="87"/>
  <c r="M7" i="88"/>
  <c r="E8" i="128"/>
  <c r="E27" i="120"/>
  <c r="E228" i="120"/>
  <c r="E226" i="88"/>
  <c r="E291" i="88"/>
  <c r="E292" i="120" s="1"/>
  <c r="F12" i="125"/>
  <c r="J11" i="89"/>
  <c r="J245" i="89" s="1"/>
  <c r="F246" i="125" s="1"/>
  <c r="F34" i="118"/>
  <c r="F35" i="128"/>
  <c r="F33" i="128" s="1"/>
  <c r="M33" i="89"/>
  <c r="F38" i="126"/>
  <c r="K37" i="89"/>
  <c r="K251" i="89" s="1"/>
  <c r="F252" i="126" s="1"/>
  <c r="M7" i="90"/>
  <c r="G8" i="128"/>
  <c r="L11" i="90"/>
  <c r="L245" i="90" s="1"/>
  <c r="G246" i="127" s="1"/>
  <c r="G38" i="128"/>
  <c r="G40" i="125"/>
  <c r="H38" i="118"/>
  <c r="M7" i="92"/>
  <c r="I8" i="128"/>
  <c r="I10" i="118"/>
  <c r="I10" i="117"/>
  <c r="I12" i="119"/>
  <c r="I15" i="118"/>
  <c r="I15" i="117"/>
  <c r="I17" i="120"/>
  <c r="I20" i="126"/>
  <c r="K19" i="92"/>
  <c r="K246" i="92" s="1"/>
  <c r="I247" i="126" s="1"/>
  <c r="I24" i="118"/>
  <c r="I24" i="117"/>
  <c r="I30" i="118"/>
  <c r="I30" i="117"/>
  <c r="I38" i="120"/>
  <c r="I40" i="125"/>
  <c r="I228" i="120"/>
  <c r="E291" i="92"/>
  <c r="I292" i="120" s="1"/>
  <c r="J8" i="118"/>
  <c r="J10" i="120"/>
  <c r="J13" i="126"/>
  <c r="J41" i="120"/>
  <c r="J41" i="128"/>
  <c r="J229" i="119"/>
  <c r="D292" i="93"/>
  <c r="J293" i="119" s="1"/>
  <c r="L226" i="93"/>
  <c r="D8" i="119"/>
  <c r="L7" i="87"/>
  <c r="L244" i="87" s="1"/>
  <c r="D245" i="127" s="1"/>
  <c r="D12" i="118"/>
  <c r="D16" i="118"/>
  <c r="D16" i="117"/>
  <c r="D20" i="125"/>
  <c r="J19" i="87"/>
  <c r="J246" i="87" s="1"/>
  <c r="D247" i="125" s="1"/>
  <c r="D21" i="118"/>
  <c r="D21" i="117"/>
  <c r="D26" i="118"/>
  <c r="D26" i="117"/>
  <c r="D30" i="125"/>
  <c r="J29" i="87"/>
  <c r="J248" i="87" s="1"/>
  <c r="D249" i="125" s="1"/>
  <c r="D31" i="118"/>
  <c r="D31" i="117"/>
  <c r="D34" i="119"/>
  <c r="D36" i="118"/>
  <c r="D38" i="119"/>
  <c r="D37" i="87"/>
  <c r="D251" i="87" s="1"/>
  <c r="D252" i="119" s="1"/>
  <c r="D228" i="119"/>
  <c r="D291" i="87"/>
  <c r="D292" i="119" s="1"/>
  <c r="D229" i="120"/>
  <c r="E292" i="87"/>
  <c r="D293" i="120" s="1"/>
  <c r="D229" i="128"/>
  <c r="M292" i="87"/>
  <c r="D293" i="128" s="1"/>
  <c r="J7" i="88"/>
  <c r="E8" i="125"/>
  <c r="E7" i="125" s="1"/>
  <c r="E9" i="118"/>
  <c r="E12" i="120"/>
  <c r="E12" i="128"/>
  <c r="M11" i="88"/>
  <c r="M245" i="88" s="1"/>
  <c r="E246" i="128" s="1"/>
  <c r="E14" i="118"/>
  <c r="E18" i="118"/>
  <c r="E20" i="119"/>
  <c r="E23" i="118"/>
  <c r="E26" i="120"/>
  <c r="E26" i="128"/>
  <c r="M25" i="88"/>
  <c r="M247" i="88" s="1"/>
  <c r="E248" i="128" s="1"/>
  <c r="E28" i="118"/>
  <c r="E30" i="119"/>
  <c r="D248" i="88"/>
  <c r="E249" i="119" s="1"/>
  <c r="E34" i="125"/>
  <c r="J33" i="88"/>
  <c r="E38" i="125"/>
  <c r="E37" i="125" s="1"/>
  <c r="J37" i="88"/>
  <c r="J251" i="88" s="1"/>
  <c r="E252" i="125" s="1"/>
  <c r="E39" i="118"/>
  <c r="E40" i="118"/>
  <c r="E229" i="126"/>
  <c r="K292" i="88"/>
  <c r="E293" i="126" s="1"/>
  <c r="E230" i="117"/>
  <c r="F8" i="119"/>
  <c r="L7" i="89"/>
  <c r="F12" i="118"/>
  <c r="F12" i="126"/>
  <c r="K11" i="89"/>
  <c r="K245" i="89" s="1"/>
  <c r="F16" i="118"/>
  <c r="F20" i="125"/>
  <c r="J19" i="89"/>
  <c r="J246" i="89" s="1"/>
  <c r="F247" i="125" s="1"/>
  <c r="F21" i="118"/>
  <c r="F26" i="118"/>
  <c r="C247" i="89"/>
  <c r="F248" i="118" s="1"/>
  <c r="F26" i="126"/>
  <c r="K25" i="89"/>
  <c r="K247" i="89" s="1"/>
  <c r="F248" i="126" s="1"/>
  <c r="F28" i="120"/>
  <c r="J29" i="89"/>
  <c r="J248" i="89" s="1"/>
  <c r="F249" i="125" s="1"/>
  <c r="F30" i="125"/>
  <c r="F31" i="118"/>
  <c r="F34" i="119"/>
  <c r="D33" i="89"/>
  <c r="D250" i="89" s="1"/>
  <c r="F251" i="119" s="1"/>
  <c r="L33" i="89"/>
  <c r="F40" i="120"/>
  <c r="L226" i="89"/>
  <c r="L291" i="89"/>
  <c r="F292" i="127" s="1"/>
  <c r="F231" i="118"/>
  <c r="F231" i="117"/>
  <c r="C294" i="89"/>
  <c r="O294" i="89" s="1"/>
  <c r="F295" i="117" s="1"/>
  <c r="G12" i="128"/>
  <c r="M11" i="90"/>
  <c r="M245" i="90" s="1"/>
  <c r="G246" i="128" s="1"/>
  <c r="L19" i="90"/>
  <c r="L246" i="90" s="1"/>
  <c r="G247" i="127" s="1"/>
  <c r="G26" i="128"/>
  <c r="M25" i="90"/>
  <c r="M247" i="90" s="1"/>
  <c r="G248" i="128" s="1"/>
  <c r="L29" i="90"/>
  <c r="L248" i="90" s="1"/>
  <c r="G249" i="127" s="1"/>
  <c r="G38" i="125"/>
  <c r="G39" i="117"/>
  <c r="G39" i="118"/>
  <c r="G40" i="118"/>
  <c r="K226" i="90"/>
  <c r="H8" i="119"/>
  <c r="L7" i="91"/>
  <c r="H12" i="118"/>
  <c r="H12" i="117"/>
  <c r="H12" i="126"/>
  <c r="H16" i="118"/>
  <c r="H16" i="117"/>
  <c r="H20" i="125"/>
  <c r="J19" i="91"/>
  <c r="J246" i="91" s="1"/>
  <c r="H247" i="125" s="1"/>
  <c r="H21" i="118"/>
  <c r="H21" i="117"/>
  <c r="H26" i="118"/>
  <c r="H26" i="117"/>
  <c r="H30" i="125"/>
  <c r="J29" i="91"/>
  <c r="J248" i="91" s="1"/>
  <c r="H249" i="125" s="1"/>
  <c r="C248" i="91"/>
  <c r="H249" i="118" s="1"/>
  <c r="H34" i="119"/>
  <c r="H36" i="118"/>
  <c r="H38" i="119"/>
  <c r="D37" i="91"/>
  <c r="D251" i="91" s="1"/>
  <c r="H252" i="119" s="1"/>
  <c r="L37" i="91"/>
  <c r="L251" i="91" s="1"/>
  <c r="H252" i="127" s="1"/>
  <c r="H229" i="120"/>
  <c r="E292" i="91"/>
  <c r="M226" i="91"/>
  <c r="H231" i="118"/>
  <c r="H231" i="117"/>
  <c r="C294" i="91"/>
  <c r="O294" i="91" s="1"/>
  <c r="H295" i="117" s="1"/>
  <c r="J7" i="92"/>
  <c r="I8" i="125"/>
  <c r="I9" i="118"/>
  <c r="I12" i="120"/>
  <c r="I12" i="128"/>
  <c r="M11" i="92"/>
  <c r="M245" i="92" s="1"/>
  <c r="I246" i="128" s="1"/>
  <c r="I14" i="118"/>
  <c r="I18" i="118"/>
  <c r="I20" i="119"/>
  <c r="I23" i="118"/>
  <c r="I26" i="120"/>
  <c r="I26" i="128"/>
  <c r="I25" i="128" s="1"/>
  <c r="M25" i="92"/>
  <c r="M247" i="92" s="1"/>
  <c r="I248" i="128" s="1"/>
  <c r="I28" i="118"/>
  <c r="I30" i="119"/>
  <c r="I34" i="125"/>
  <c r="J33" i="92"/>
  <c r="I38" i="125"/>
  <c r="I39" i="118"/>
  <c r="I40" i="118"/>
  <c r="I45" i="117"/>
  <c r="I45" i="118"/>
  <c r="I228" i="125"/>
  <c r="J226" i="92"/>
  <c r="J291" i="92"/>
  <c r="I229" i="118"/>
  <c r="C292" i="92"/>
  <c r="I293" i="118" s="1"/>
  <c r="I229" i="126"/>
  <c r="K292" i="92"/>
  <c r="I293" i="126" s="1"/>
  <c r="I230" i="119"/>
  <c r="D293" i="92"/>
  <c r="I294" i="119" s="1"/>
  <c r="J8" i="119"/>
  <c r="L7" i="93"/>
  <c r="J12" i="118"/>
  <c r="J12" i="126"/>
  <c r="K11" i="93"/>
  <c r="K245" i="93" s="1"/>
  <c r="J246" i="126" s="1"/>
  <c r="J16" i="118"/>
  <c r="J20" i="125"/>
  <c r="J19" i="93"/>
  <c r="J246" i="93" s="1"/>
  <c r="J247" i="125" s="1"/>
  <c r="J21" i="118"/>
  <c r="J26" i="118"/>
  <c r="C247" i="93"/>
  <c r="J26" i="126"/>
  <c r="K25" i="93"/>
  <c r="K247" i="93" s="1"/>
  <c r="J248" i="126" s="1"/>
  <c r="J30" i="125"/>
  <c r="J29" i="93"/>
  <c r="J248" i="93" s="1"/>
  <c r="J249" i="125" s="1"/>
  <c r="J31" i="118"/>
  <c r="J31" i="117"/>
  <c r="J34" i="119"/>
  <c r="D33" i="93"/>
  <c r="L33" i="93"/>
  <c r="J40" i="120"/>
  <c r="J43" i="117"/>
  <c r="J43" i="118"/>
  <c r="J228" i="119"/>
  <c r="J227" i="119" s="1"/>
  <c r="D226" i="93"/>
  <c r="D291" i="93"/>
  <c r="D290" i="93" s="1"/>
  <c r="L291" i="93"/>
  <c r="J292" i="127" s="1"/>
  <c r="J229" i="120"/>
  <c r="E292" i="93"/>
  <c r="J293" i="120" s="1"/>
  <c r="J230" i="125"/>
  <c r="J293" i="93"/>
  <c r="J294" i="125" s="1"/>
  <c r="J231" i="118"/>
  <c r="J231" i="117"/>
  <c r="C294" i="93"/>
  <c r="O294" i="93" s="1"/>
  <c r="J295" i="117" s="1"/>
  <c r="K12" i="128"/>
  <c r="M11" i="94"/>
  <c r="M245" i="94" s="1"/>
  <c r="K246" i="128" s="1"/>
  <c r="L19" i="94"/>
  <c r="L246" i="94" s="1"/>
  <c r="K247" i="127" s="1"/>
  <c r="K26" i="128"/>
  <c r="K25" i="128" s="1"/>
  <c r="M25" i="94"/>
  <c r="L29" i="94"/>
  <c r="L248" i="94" s="1"/>
  <c r="K249" i="127" s="1"/>
  <c r="K38" i="125"/>
  <c r="J37" i="94"/>
  <c r="J251" i="94" s="1"/>
  <c r="K252" i="125" s="1"/>
  <c r="K39" i="117"/>
  <c r="K39" i="118"/>
  <c r="K40" i="118"/>
  <c r="K45" i="117"/>
  <c r="K45" i="118"/>
  <c r="K229" i="126"/>
  <c r="K292" i="94"/>
  <c r="L293" i="94"/>
  <c r="K294" i="127" s="1"/>
  <c r="L8" i="119"/>
  <c r="L7" i="95"/>
  <c r="L12" i="118"/>
  <c r="L12" i="117"/>
  <c r="L16" i="118"/>
  <c r="L16" i="117"/>
  <c r="L20" i="125"/>
  <c r="J19" i="95"/>
  <c r="J246" i="95" s="1"/>
  <c r="L247" i="125" s="1"/>
  <c r="L21" i="118"/>
  <c r="L21" i="117"/>
  <c r="L26" i="118"/>
  <c r="L26" i="117"/>
  <c r="L26" i="126"/>
  <c r="L25" i="126" s="1"/>
  <c r="L30" i="125"/>
  <c r="L29" i="125" s="1"/>
  <c r="J29" i="95"/>
  <c r="J248" i="95" s="1"/>
  <c r="L249" i="125" s="1"/>
  <c r="L31" i="118"/>
  <c r="L31" i="117"/>
  <c r="L34" i="119"/>
  <c r="L36" i="118"/>
  <c r="L38" i="119"/>
  <c r="D37" i="95"/>
  <c r="D251" i="95" s="1"/>
  <c r="L252" i="119" s="1"/>
  <c r="L228" i="119"/>
  <c r="D226" i="95"/>
  <c r="D291" i="95"/>
  <c r="L292" i="119" s="1"/>
  <c r="L226" i="95"/>
  <c r="L291" i="95"/>
  <c r="L292" i="127" s="1"/>
  <c r="L229" i="120"/>
  <c r="E292" i="95"/>
  <c r="L293" i="120" s="1"/>
  <c r="L229" i="128"/>
  <c r="M292" i="95"/>
  <c r="L293" i="128" s="1"/>
  <c r="L230" i="125"/>
  <c r="J293" i="95"/>
  <c r="L294" i="125"/>
  <c r="L231" i="118"/>
  <c r="L231" i="117"/>
  <c r="C294" i="95"/>
  <c r="O294" i="95" s="1"/>
  <c r="L295" i="117" s="1"/>
  <c r="J7" i="96"/>
  <c r="M8" i="125"/>
  <c r="AJ8" i="125" s="1"/>
  <c r="M9" i="118"/>
  <c r="AJ9" i="118" s="1"/>
  <c r="M12" i="120"/>
  <c r="AJ12" i="120" s="1"/>
  <c r="E246" i="96"/>
  <c r="M246" i="120" s="1"/>
  <c r="AJ246" i="120" s="1"/>
  <c r="M12" i="128"/>
  <c r="AJ12" i="128" s="1"/>
  <c r="M11" i="96"/>
  <c r="M246" i="96" s="1"/>
  <c r="M246" i="128" s="1"/>
  <c r="AJ246" i="128" s="1"/>
  <c r="M14" i="118"/>
  <c r="AJ14" i="118" s="1"/>
  <c r="M18" i="118"/>
  <c r="AJ18" i="118" s="1"/>
  <c r="M20" i="119"/>
  <c r="AJ20" i="119" s="1"/>
  <c r="D247" i="96"/>
  <c r="M247" i="119" s="1"/>
  <c r="AJ247" i="119" s="1"/>
  <c r="M23" i="118"/>
  <c r="AJ23" i="118" s="1"/>
  <c r="M26" i="120"/>
  <c r="AJ26" i="120" s="1"/>
  <c r="M26" i="128"/>
  <c r="AJ26" i="128" s="1"/>
  <c r="M25" i="96"/>
  <c r="M248" i="96" s="1"/>
  <c r="M248" i="128" s="1"/>
  <c r="AJ248" i="128" s="1"/>
  <c r="M28" i="118"/>
  <c r="AJ28" i="118" s="1"/>
  <c r="M30" i="119"/>
  <c r="AJ30" i="119" s="1"/>
  <c r="D249" i="96"/>
  <c r="M249" i="119" s="1"/>
  <c r="AJ249" i="119" s="1"/>
  <c r="M34" i="125"/>
  <c r="J33" i="96"/>
  <c r="J251" i="96" s="1"/>
  <c r="M251" i="125" s="1"/>
  <c r="M38" i="125"/>
  <c r="AJ38" i="125" s="1"/>
  <c r="J37" i="96"/>
  <c r="J252" i="96" s="1"/>
  <c r="M252" i="125" s="1"/>
  <c r="AJ252" i="125" s="1"/>
  <c r="M39" i="118"/>
  <c r="AJ39" i="118" s="1"/>
  <c r="M40" i="118"/>
  <c r="AJ40" i="118" s="1"/>
  <c r="M45" i="117"/>
  <c r="AJ45" i="117" s="1"/>
  <c r="M45" i="118"/>
  <c r="AJ45" i="118" s="1"/>
  <c r="M229" i="118"/>
  <c r="AJ229" i="118" s="1"/>
  <c r="C293" i="96"/>
  <c r="M229" i="126"/>
  <c r="AJ229" i="126" s="1"/>
  <c r="K293" i="96"/>
  <c r="M293" i="126" s="1"/>
  <c r="AJ293" i="126" s="1"/>
  <c r="M230" i="119"/>
  <c r="AJ230" i="119" s="1"/>
  <c r="D294" i="96"/>
  <c r="M294" i="119" s="1"/>
  <c r="AJ294" i="119" s="1"/>
  <c r="N8" i="119"/>
  <c r="L7" i="97"/>
  <c r="N8" i="127"/>
  <c r="N12" i="118"/>
  <c r="N12" i="126"/>
  <c r="K11" i="97"/>
  <c r="K246" i="97" s="1"/>
  <c r="N16" i="118"/>
  <c r="N20" i="125"/>
  <c r="J19" i="97"/>
  <c r="J247" i="97" s="1"/>
  <c r="N247" i="125" s="1"/>
  <c r="N21" i="118"/>
  <c r="N26" i="118"/>
  <c r="C248" i="97"/>
  <c r="N26" i="126"/>
  <c r="K25" i="97"/>
  <c r="K248" i="97" s="1"/>
  <c r="N248" i="126" s="1"/>
  <c r="N30" i="125"/>
  <c r="J29" i="97"/>
  <c r="J249" i="97" s="1"/>
  <c r="N249" i="125" s="1"/>
  <c r="N31" i="118"/>
  <c r="N34" i="119"/>
  <c r="D33" i="97"/>
  <c r="D251" i="97" s="1"/>
  <c r="N251" i="119" s="1"/>
  <c r="N34" i="127"/>
  <c r="L33" i="97"/>
  <c r="D37" i="97"/>
  <c r="D252" i="97" s="1"/>
  <c r="N252" i="119" s="1"/>
  <c r="N38" i="127"/>
  <c r="N40" i="120"/>
  <c r="N43" i="117"/>
  <c r="N43" i="118"/>
  <c r="N228" i="119"/>
  <c r="D227" i="97"/>
  <c r="D292" i="97"/>
  <c r="N292" i="119" s="1"/>
  <c r="N228" i="127"/>
  <c r="L227" i="97"/>
  <c r="L292" i="97"/>
  <c r="N229" i="120"/>
  <c r="E293" i="97"/>
  <c r="N293" i="120" s="1"/>
  <c r="M293" i="97"/>
  <c r="N293" i="128" s="1"/>
  <c r="N230" i="125"/>
  <c r="J294" i="97"/>
  <c r="N294" i="125" s="1"/>
  <c r="N231" i="118"/>
  <c r="C295" i="97"/>
  <c r="O295" i="97" s="1"/>
  <c r="N295" i="117" s="1"/>
  <c r="N231" i="117"/>
  <c r="O12" i="120"/>
  <c r="O12" i="128"/>
  <c r="M11" i="98"/>
  <c r="M246" i="98" s="1"/>
  <c r="O246" i="128" s="1"/>
  <c r="O18" i="118"/>
  <c r="O20" i="127"/>
  <c r="L19" i="98"/>
  <c r="L247" i="98" s="1"/>
  <c r="O247" i="127" s="1"/>
  <c r="O26" i="120"/>
  <c r="O26" i="128"/>
  <c r="M25" i="98"/>
  <c r="M248" i="98" s="1"/>
  <c r="O248" i="128" s="1"/>
  <c r="L29" i="98"/>
  <c r="L249" i="98" s="1"/>
  <c r="O249" i="127" s="1"/>
  <c r="O30" i="127"/>
  <c r="J37" i="98"/>
  <c r="J252" i="98" s="1"/>
  <c r="O252" i="125" s="1"/>
  <c r="O38" i="125"/>
  <c r="O39" i="118"/>
  <c r="O39" i="117"/>
  <c r="O40" i="118"/>
  <c r="O45" i="117"/>
  <c r="O45" i="118"/>
  <c r="O230" i="127"/>
  <c r="L294" i="98"/>
  <c r="O294" i="127" s="1"/>
  <c r="P8" i="119"/>
  <c r="L7" i="99"/>
  <c r="P8" i="127"/>
  <c r="P12" i="118"/>
  <c r="P16" i="118"/>
  <c r="P16" i="117"/>
  <c r="P20" i="125"/>
  <c r="J19" i="99"/>
  <c r="J247" i="99" s="1"/>
  <c r="P247" i="125" s="1"/>
  <c r="P21" i="118"/>
  <c r="P21" i="117"/>
  <c r="P26" i="118"/>
  <c r="P30" i="125"/>
  <c r="J29" i="99"/>
  <c r="J249" i="99" s="1"/>
  <c r="P249" i="125" s="1"/>
  <c r="P31" i="118"/>
  <c r="P31" i="117"/>
  <c r="P34" i="119"/>
  <c r="D33" i="99"/>
  <c r="D251" i="99" s="1"/>
  <c r="P34" i="127"/>
  <c r="P36" i="118"/>
  <c r="P38" i="119"/>
  <c r="P228" i="119"/>
  <c r="D227" i="99"/>
  <c r="D292" i="99"/>
  <c r="P292" i="119" s="1"/>
  <c r="P228" i="127"/>
  <c r="L227" i="99"/>
  <c r="L292" i="99"/>
  <c r="P292" i="127" s="1"/>
  <c r="P229" i="120"/>
  <c r="E293" i="99"/>
  <c r="P293" i="120" s="1"/>
  <c r="P229" i="128"/>
  <c r="M293" i="99"/>
  <c r="P293" i="128" s="1"/>
  <c r="P231" i="118"/>
  <c r="C295" i="99"/>
  <c r="O295" i="99" s="1"/>
  <c r="P295" i="117" s="1"/>
  <c r="P231" i="117"/>
  <c r="Q8" i="125"/>
  <c r="Q9" i="118"/>
  <c r="Q12" i="120"/>
  <c r="Q12" i="128"/>
  <c r="M11" i="100"/>
  <c r="M246" i="100" s="1"/>
  <c r="Q246" i="128" s="1"/>
  <c r="Q14" i="118"/>
  <c r="Q18" i="118"/>
  <c r="Q20" i="119"/>
  <c r="Q23" i="118"/>
  <c r="Q26" i="120"/>
  <c r="Q26" i="128"/>
  <c r="M25" i="100"/>
  <c r="M248" i="100" s="1"/>
  <c r="Q248" i="128" s="1"/>
  <c r="Q28" i="118"/>
  <c r="Q28" i="117"/>
  <c r="Q30" i="119"/>
  <c r="D249" i="100"/>
  <c r="Q249" i="119" s="1"/>
  <c r="Q34" i="125"/>
  <c r="J33" i="100"/>
  <c r="Q38" i="125"/>
  <c r="J37" i="100"/>
  <c r="J252" i="100" s="1"/>
  <c r="Q252" i="125" s="1"/>
  <c r="Q39" i="118"/>
  <c r="Q40" i="118"/>
  <c r="Q40" i="126"/>
  <c r="Q45" i="117"/>
  <c r="Q45" i="118"/>
  <c r="Q230" i="119"/>
  <c r="D294" i="100"/>
  <c r="Q294" i="119" s="1"/>
  <c r="L294" i="100"/>
  <c r="Q294" i="127" s="1"/>
  <c r="S9" i="118"/>
  <c r="S12" i="128"/>
  <c r="M11" i="102"/>
  <c r="M246" i="102" s="1"/>
  <c r="S246" i="128" s="1"/>
  <c r="S18" i="118"/>
  <c r="S20" i="127"/>
  <c r="L19" i="102"/>
  <c r="L247" i="102" s="1"/>
  <c r="S247" i="127" s="1"/>
  <c r="S26" i="120"/>
  <c r="M25" i="102"/>
  <c r="M248" i="102" s="1"/>
  <c r="S248" i="128" s="1"/>
  <c r="S26" i="128"/>
  <c r="S30" i="119"/>
  <c r="S249" i="119"/>
  <c r="L29" i="102"/>
  <c r="L249" i="102" s="1"/>
  <c r="S249" i="127" s="1"/>
  <c r="S30" i="127"/>
  <c r="J33" i="102"/>
  <c r="S38" i="125"/>
  <c r="S37" i="125" s="1"/>
  <c r="J37" i="102"/>
  <c r="J252" i="102" s="1"/>
  <c r="S252" i="125" s="1"/>
  <c r="S39" i="118"/>
  <c r="S39" i="117"/>
  <c r="S40" i="118"/>
  <c r="S40" i="126"/>
  <c r="S45" i="117"/>
  <c r="S45" i="118"/>
  <c r="S229" i="117"/>
  <c r="S229" i="126"/>
  <c r="K293" i="102"/>
  <c r="S293" i="126" s="1"/>
  <c r="S230" i="127"/>
  <c r="L294" i="102"/>
  <c r="S294" i="127" s="1"/>
  <c r="T8" i="119"/>
  <c r="L7" i="103"/>
  <c r="T8" i="127"/>
  <c r="T12" i="118"/>
  <c r="T12" i="126"/>
  <c r="T246" i="126"/>
  <c r="T16" i="118"/>
  <c r="T16" i="117"/>
  <c r="T20" i="125"/>
  <c r="J19" i="103"/>
  <c r="J247" i="103" s="1"/>
  <c r="T247" i="125" s="1"/>
  <c r="T21" i="118"/>
  <c r="T21" i="117"/>
  <c r="T26" i="118"/>
  <c r="T26" i="117"/>
  <c r="T26" i="126"/>
  <c r="T25" i="126" s="1"/>
  <c r="T30" i="125"/>
  <c r="J29" i="103"/>
  <c r="J249" i="103" s="1"/>
  <c r="T249" i="125" s="1"/>
  <c r="T31" i="118"/>
  <c r="T31" i="117"/>
  <c r="T34" i="119"/>
  <c r="T34" i="127"/>
  <c r="T36" i="118"/>
  <c r="T38" i="119"/>
  <c r="D37" i="103"/>
  <c r="D252" i="103" s="1"/>
  <c r="T252" i="119" s="1"/>
  <c r="L37" i="103"/>
  <c r="L252" i="103" s="1"/>
  <c r="T252" i="127" s="1"/>
  <c r="T43" i="117"/>
  <c r="T228" i="119"/>
  <c r="D227" i="103"/>
  <c r="D292" i="103"/>
  <c r="T292" i="119" s="1"/>
  <c r="T228" i="127"/>
  <c r="T227" i="127" s="1"/>
  <c r="L227" i="103"/>
  <c r="L292" i="103"/>
  <c r="T229" i="120"/>
  <c r="E293" i="103"/>
  <c r="T293" i="120" s="1"/>
  <c r="T229" i="128"/>
  <c r="M293" i="103"/>
  <c r="T293" i="128"/>
  <c r="T231" i="118"/>
  <c r="T231" i="117"/>
  <c r="C295" i="103"/>
  <c r="O295" i="103" s="1"/>
  <c r="T295" i="117" s="1"/>
  <c r="J7" i="104"/>
  <c r="U8" i="125"/>
  <c r="U9" i="118"/>
  <c r="U9" i="117"/>
  <c r="U12" i="120"/>
  <c r="E246" i="104"/>
  <c r="U246" i="120" s="1"/>
  <c r="U12" i="128"/>
  <c r="M11" i="104"/>
  <c r="M246" i="104" s="1"/>
  <c r="U246" i="128" s="1"/>
  <c r="U14" i="118"/>
  <c r="U18" i="118"/>
  <c r="U18" i="117"/>
  <c r="U20" i="119"/>
  <c r="D247" i="104"/>
  <c r="U247" i="119" s="1"/>
  <c r="U23" i="118"/>
  <c r="U26" i="120"/>
  <c r="U26" i="128"/>
  <c r="M25" i="104"/>
  <c r="M248" i="104" s="1"/>
  <c r="U248" i="128" s="1"/>
  <c r="U28" i="118"/>
  <c r="U30" i="119"/>
  <c r="D249" i="104"/>
  <c r="U249" i="119" s="1"/>
  <c r="U34" i="125"/>
  <c r="J33" i="104"/>
  <c r="J251" i="104" s="1"/>
  <c r="U251" i="125" s="1"/>
  <c r="U38" i="125"/>
  <c r="J37" i="104"/>
  <c r="J252" i="104" s="1"/>
  <c r="U39" i="118"/>
  <c r="U40" i="118"/>
  <c r="U45" i="117"/>
  <c r="U45" i="118"/>
  <c r="U229" i="118"/>
  <c r="C293" i="104"/>
  <c r="U293" i="118" s="1"/>
  <c r="U229" i="117"/>
  <c r="U229" i="126"/>
  <c r="K293" i="104"/>
  <c r="U293" i="126" s="1"/>
  <c r="U230" i="119"/>
  <c r="D294" i="104"/>
  <c r="U294" i="119" s="1"/>
  <c r="L294" i="104"/>
  <c r="U294" i="127" s="1"/>
  <c r="V8" i="119"/>
  <c r="L7" i="105"/>
  <c r="L245" i="105" s="1"/>
  <c r="V8" i="127"/>
  <c r="V12" i="118"/>
  <c r="V12" i="126"/>
  <c r="K11" i="105"/>
  <c r="K246" i="105" s="1"/>
  <c r="V246" i="126" s="1"/>
  <c r="V16" i="118"/>
  <c r="V16" i="117"/>
  <c r="V20" i="125"/>
  <c r="J19" i="105"/>
  <c r="J247" i="105" s="1"/>
  <c r="V247" i="125" s="1"/>
  <c r="V21" i="118"/>
  <c r="V21" i="117"/>
  <c r="V26" i="118"/>
  <c r="C248" i="105"/>
  <c r="V26" i="126"/>
  <c r="V30" i="125"/>
  <c r="J29" i="105"/>
  <c r="J249" i="105" s="1"/>
  <c r="V249" i="125" s="1"/>
  <c r="V31" i="118"/>
  <c r="V34" i="119"/>
  <c r="D33" i="105"/>
  <c r="V34" i="127"/>
  <c r="L33" i="105"/>
  <c r="V36" i="117"/>
  <c r="D37" i="105"/>
  <c r="D252" i="105" s="1"/>
  <c r="V252" i="119" s="1"/>
  <c r="V38" i="127"/>
  <c r="V40" i="120"/>
  <c r="D227" i="105"/>
  <c r="V228" i="119"/>
  <c r="D292" i="105"/>
  <c r="V292" i="119" s="1"/>
  <c r="V228" i="127"/>
  <c r="L227" i="105"/>
  <c r="L292" i="105"/>
  <c r="V229" i="120"/>
  <c r="E293" i="105"/>
  <c r="V293" i="120" s="1"/>
  <c r="V231" i="118"/>
  <c r="V231" i="117"/>
  <c r="C295" i="105"/>
  <c r="O295" i="105" s="1"/>
  <c r="V295" i="117" s="1"/>
  <c r="W9" i="118"/>
  <c r="W12" i="128"/>
  <c r="M11" i="106"/>
  <c r="M246" i="106" s="1"/>
  <c r="W246" i="128" s="1"/>
  <c r="W18" i="118"/>
  <c r="W20" i="127"/>
  <c r="L19" i="106"/>
  <c r="L247" i="106" s="1"/>
  <c r="W247" i="127" s="1"/>
  <c r="W26" i="120"/>
  <c r="W26" i="128"/>
  <c r="M25" i="106"/>
  <c r="M248" i="106" s="1"/>
  <c r="W248" i="128" s="1"/>
  <c r="L29" i="106"/>
  <c r="L249" i="106" s="1"/>
  <c r="W30" i="127"/>
  <c r="W29" i="127" s="1"/>
  <c r="J33" i="106"/>
  <c r="J251" i="106" s="1"/>
  <c r="J37" i="106"/>
  <c r="J252" i="106" s="1"/>
  <c r="W252" i="125" s="1"/>
  <c r="W38" i="125"/>
  <c r="W39" i="118"/>
  <c r="W39" i="117"/>
  <c r="W40" i="118"/>
  <c r="W45" i="117"/>
  <c r="W45" i="118"/>
  <c r="C227" i="106"/>
  <c r="K227" i="106"/>
  <c r="X8" i="119"/>
  <c r="L7" i="107"/>
  <c r="X8" i="127"/>
  <c r="X12" i="118"/>
  <c r="X16" i="118"/>
  <c r="X16" i="117"/>
  <c r="X20" i="125"/>
  <c r="J19" i="107"/>
  <c r="J247" i="107" s="1"/>
  <c r="X247" i="125" s="1"/>
  <c r="X21" i="118"/>
  <c r="X21" i="117"/>
  <c r="X26" i="118"/>
  <c r="X26" i="117"/>
  <c r="X30" i="125"/>
  <c r="J29" i="107"/>
  <c r="J249" i="107" s="1"/>
  <c r="X249" i="125" s="1"/>
  <c r="X31" i="118"/>
  <c r="X31" i="117"/>
  <c r="X34" i="119"/>
  <c r="D33" i="107"/>
  <c r="D251" i="107" s="1"/>
  <c r="X251" i="119" s="1"/>
  <c r="X34" i="127"/>
  <c r="X36" i="118"/>
  <c r="X38" i="119"/>
  <c r="D37" i="107"/>
  <c r="D252" i="107" s="1"/>
  <c r="X252" i="119" s="1"/>
  <c r="X38" i="127"/>
  <c r="X252" i="127"/>
  <c r="C42" i="107"/>
  <c r="O42" i="107" s="1"/>
  <c r="X42" i="117" s="1"/>
  <c r="X228" i="119"/>
  <c r="D227" i="107"/>
  <c r="D292" i="107"/>
  <c r="X292" i="119" s="1"/>
  <c r="X228" i="127"/>
  <c r="X227" i="127" s="1"/>
  <c r="L227" i="107"/>
  <c r="L292" i="107"/>
  <c r="X292" i="127" s="1"/>
  <c r="X229" i="120"/>
  <c r="E293" i="107"/>
  <c r="X293" i="120" s="1"/>
  <c r="X229" i="128"/>
  <c r="M293" i="107"/>
  <c r="X230" i="125"/>
  <c r="J294" i="107"/>
  <c r="X294" i="125" s="1"/>
  <c r="X231" i="118"/>
  <c r="X231" i="117"/>
  <c r="C295" i="107"/>
  <c r="O295" i="107" s="1"/>
  <c r="X295" i="117" s="1"/>
  <c r="Y8" i="125"/>
  <c r="Y9" i="118"/>
  <c r="Y12" i="120"/>
  <c r="Y12" i="128"/>
  <c r="Y14" i="118"/>
  <c r="Y18" i="118"/>
  <c r="Y18" i="117"/>
  <c r="Y20" i="119"/>
  <c r="D247" i="108"/>
  <c r="Y247" i="119" s="1"/>
  <c r="Y23" i="118"/>
  <c r="Y26" i="120"/>
  <c r="Y26" i="128"/>
  <c r="M25" i="108"/>
  <c r="M248" i="108" s="1"/>
  <c r="Y248" i="128" s="1"/>
  <c r="Y28" i="118"/>
  <c r="Y30" i="119"/>
  <c r="D249" i="108"/>
  <c r="Y249" i="119" s="1"/>
  <c r="Y30" i="127"/>
  <c r="Y29" i="127" s="1"/>
  <c r="Y249" i="127"/>
  <c r="Y34" i="125"/>
  <c r="J33" i="108"/>
  <c r="Y38" i="125"/>
  <c r="J37" i="108"/>
  <c r="J252" i="108" s="1"/>
  <c r="Y252" i="125" s="1"/>
  <c r="Y39" i="118"/>
  <c r="Y40" i="118"/>
  <c r="Y45" i="117"/>
  <c r="Y45" i="118"/>
  <c r="Y229" i="118"/>
  <c r="C293" i="108"/>
  <c r="Y229" i="117"/>
  <c r="Y229" i="126"/>
  <c r="K293" i="108"/>
  <c r="Y293" i="126" s="1"/>
  <c r="Y230" i="119"/>
  <c r="D294" i="108"/>
  <c r="Y294" i="119" s="1"/>
  <c r="Y230" i="127"/>
  <c r="Z8" i="119"/>
  <c r="L7" i="109"/>
  <c r="Z8" i="127"/>
  <c r="Z12" i="118"/>
  <c r="Z12" i="126"/>
  <c r="K11" i="109"/>
  <c r="K246" i="109" s="1"/>
  <c r="Z246" i="126" s="1"/>
  <c r="Z16" i="118"/>
  <c r="Z20" i="125"/>
  <c r="J19" i="109"/>
  <c r="J247" i="109" s="1"/>
  <c r="Z247" i="125" s="1"/>
  <c r="Z21" i="118"/>
  <c r="Z26" i="118"/>
  <c r="C248" i="109"/>
  <c r="Z248" i="118" s="1"/>
  <c r="Z26" i="126"/>
  <c r="K25" i="109"/>
  <c r="K248" i="109" s="1"/>
  <c r="Z248" i="126" s="1"/>
  <c r="Z30" i="125"/>
  <c r="Z29" i="125" s="1"/>
  <c r="J29" i="109"/>
  <c r="J249" i="109" s="1"/>
  <c r="Z249" i="125" s="1"/>
  <c r="Z31" i="118"/>
  <c r="Z31" i="117"/>
  <c r="Z34" i="119"/>
  <c r="D33" i="109"/>
  <c r="D251" i="109" s="1"/>
  <c r="Z251" i="119" s="1"/>
  <c r="Z34" i="127"/>
  <c r="L33" i="109"/>
  <c r="L251" i="109" s="1"/>
  <c r="Z251" i="127" s="1"/>
  <c r="Z36" i="118"/>
  <c r="Z38" i="127"/>
  <c r="Z40" i="120"/>
  <c r="Z43" i="117"/>
  <c r="C42" i="109"/>
  <c r="O42" i="109" s="1"/>
  <c r="Z43" i="118"/>
  <c r="Z228" i="119"/>
  <c r="D227" i="109"/>
  <c r="D292" i="109"/>
  <c r="Z292" i="119" s="1"/>
  <c r="Z228" i="127"/>
  <c r="Z227" i="127" s="1"/>
  <c r="L227" i="109"/>
  <c r="L292" i="109"/>
  <c r="Z229" i="120"/>
  <c r="E293" i="109"/>
  <c r="Z293" i="120" s="1"/>
  <c r="Z229" i="128"/>
  <c r="Z230" i="125"/>
  <c r="J294" i="109"/>
  <c r="Z294" i="125" s="1"/>
  <c r="Z231" i="118"/>
  <c r="Z231" i="117"/>
  <c r="C295" i="109"/>
  <c r="Z295" i="118" s="1"/>
  <c r="AA12" i="120"/>
  <c r="M11" i="110"/>
  <c r="M246" i="110" s="1"/>
  <c r="AA246" i="128" s="1"/>
  <c r="AA12" i="128"/>
  <c r="AA14" i="117"/>
  <c r="AA20" i="119"/>
  <c r="AA20" i="127"/>
  <c r="L19" i="110"/>
  <c r="L247" i="110" s="1"/>
  <c r="AA247" i="127" s="1"/>
  <c r="AA26" i="128"/>
  <c r="M25" i="110"/>
  <c r="M248" i="110" s="1"/>
  <c r="AA248" i="128" s="1"/>
  <c r="AA28" i="117"/>
  <c r="AA30" i="127"/>
  <c r="L29" i="110"/>
  <c r="L249" i="110" s="1"/>
  <c r="AA249" i="127" s="1"/>
  <c r="AA34" i="125"/>
  <c r="J37" i="110"/>
  <c r="J252" i="110" s="1"/>
  <c r="AA38" i="125"/>
  <c r="AA39" i="118"/>
  <c r="AA39" i="117"/>
  <c r="AA40" i="118"/>
  <c r="AA45" i="117"/>
  <c r="AA45" i="118"/>
  <c r="J292" i="110"/>
  <c r="AA229" i="126"/>
  <c r="K293" i="110"/>
  <c r="D294" i="110"/>
  <c r="AA230" i="127"/>
  <c r="L294" i="110"/>
  <c r="AA294" i="127" s="1"/>
  <c r="AB8" i="119"/>
  <c r="L7" i="111"/>
  <c r="L245" i="111" s="1"/>
  <c r="AB245" i="127" s="1"/>
  <c r="AB8" i="127"/>
  <c r="AB12" i="118"/>
  <c r="C246" i="111"/>
  <c r="AB246" i="118" s="1"/>
  <c r="K11" i="111"/>
  <c r="K246" i="111" s="1"/>
  <c r="AB246" i="126" s="1"/>
  <c r="AB16" i="118"/>
  <c r="AB16" i="117"/>
  <c r="AB20" i="125"/>
  <c r="J19" i="111"/>
  <c r="J247" i="111" s="1"/>
  <c r="AB247" i="125" s="1"/>
  <c r="AB21" i="118"/>
  <c r="AB21" i="117"/>
  <c r="AB26" i="118"/>
  <c r="AB26" i="126"/>
  <c r="AB30" i="125"/>
  <c r="AB29" i="125" s="1"/>
  <c r="AB31" i="118"/>
  <c r="AB31" i="117"/>
  <c r="AB34" i="119"/>
  <c r="AB34" i="127"/>
  <c r="AB36" i="118"/>
  <c r="AB38" i="119"/>
  <c r="D37" i="111"/>
  <c r="D252" i="111" s="1"/>
  <c r="AB252" i="119" s="1"/>
  <c r="L37" i="111"/>
  <c r="L252" i="111" s="1"/>
  <c r="AB252" i="127" s="1"/>
  <c r="AB43" i="117"/>
  <c r="AB228" i="119"/>
  <c r="D227" i="111"/>
  <c r="D292" i="111"/>
  <c r="AB292" i="119" s="1"/>
  <c r="AB228" i="127"/>
  <c r="L292" i="111"/>
  <c r="AB229" i="120"/>
  <c r="E293" i="111"/>
  <c r="AB229" i="128"/>
  <c r="M293" i="111"/>
  <c r="AB293" i="128" s="1"/>
  <c r="AB231" i="118"/>
  <c r="AB231" i="117"/>
  <c r="C295" i="111"/>
  <c r="O295" i="111" s="1"/>
  <c r="AB295" i="117" s="1"/>
  <c r="J7" i="112"/>
  <c r="AC8" i="125"/>
  <c r="AC9" i="118"/>
  <c r="AC12" i="120"/>
  <c r="AC12" i="128"/>
  <c r="M11" i="112"/>
  <c r="AC14" i="118"/>
  <c r="AC14" i="117"/>
  <c r="AC18" i="118"/>
  <c r="AC20" i="119"/>
  <c r="L19" i="112"/>
  <c r="L247" i="112" s="1"/>
  <c r="AC247" i="127" s="1"/>
  <c r="AC23" i="118"/>
  <c r="AC23" i="117"/>
  <c r="AC26" i="120"/>
  <c r="E248" i="112"/>
  <c r="AC248" i="120" s="1"/>
  <c r="AC26" i="128"/>
  <c r="M25" i="112"/>
  <c r="M248" i="112" s="1"/>
  <c r="AC248" i="128" s="1"/>
  <c r="AC28" i="118"/>
  <c r="AC30" i="119"/>
  <c r="AC29" i="119" s="1"/>
  <c r="D249" i="112"/>
  <c r="AC249" i="119" s="1"/>
  <c r="AC34" i="125"/>
  <c r="J33" i="112"/>
  <c r="AC38" i="125"/>
  <c r="AC39" i="117"/>
  <c r="AC39" i="118"/>
  <c r="AC40" i="118"/>
  <c r="AC40" i="126"/>
  <c r="AC45" i="117"/>
  <c r="AC45" i="118"/>
  <c r="AC229" i="118"/>
  <c r="C293" i="112"/>
  <c r="AC229" i="126"/>
  <c r="K293" i="112"/>
  <c r="AC293" i="126" s="1"/>
  <c r="AC230" i="119"/>
  <c r="D294" i="112"/>
  <c r="AC294" i="119" s="1"/>
  <c r="AD8" i="119"/>
  <c r="L7" i="113"/>
  <c r="AD8" i="127"/>
  <c r="AD12" i="118"/>
  <c r="AD12" i="126"/>
  <c r="K11" i="113"/>
  <c r="K246" i="113" s="1"/>
  <c r="AD246" i="126" s="1"/>
  <c r="AD16" i="118"/>
  <c r="AD20" i="125"/>
  <c r="J19" i="113"/>
  <c r="AD21" i="118"/>
  <c r="AD26" i="118"/>
  <c r="AD26" i="117"/>
  <c r="C248" i="113"/>
  <c r="AD26" i="126"/>
  <c r="K25" i="113"/>
  <c r="K248" i="113" s="1"/>
  <c r="AD248" i="126" s="1"/>
  <c r="AD30" i="125"/>
  <c r="AD29" i="125" s="1"/>
  <c r="J29" i="113"/>
  <c r="J249" i="113" s="1"/>
  <c r="AD249" i="125" s="1"/>
  <c r="AD31" i="118"/>
  <c r="AD34" i="119"/>
  <c r="D33" i="113"/>
  <c r="D251" i="113" s="1"/>
  <c r="AD251" i="119" s="1"/>
  <c r="AD34" i="127"/>
  <c r="L33" i="113"/>
  <c r="L251" i="113" s="1"/>
  <c r="AD38" i="127"/>
  <c r="L37" i="113"/>
  <c r="L252" i="113" s="1"/>
  <c r="AD252" i="127" s="1"/>
  <c r="AD40" i="120"/>
  <c r="AD43" i="117"/>
  <c r="AD43" i="118"/>
  <c r="AD228" i="119"/>
  <c r="D227" i="113"/>
  <c r="D292" i="113"/>
  <c r="AD292" i="119" s="1"/>
  <c r="AD228" i="127"/>
  <c r="L227" i="113"/>
  <c r="L292" i="113"/>
  <c r="AD229" i="120"/>
  <c r="E293" i="113"/>
  <c r="AD293" i="120" s="1"/>
  <c r="AD230" i="125"/>
  <c r="J294" i="113"/>
  <c r="AD294" i="125" s="1"/>
  <c r="AD231" i="118"/>
  <c r="AD231" i="117"/>
  <c r="C295" i="113"/>
  <c r="O295" i="113" s="1"/>
  <c r="AD295" i="117" s="1"/>
  <c r="AE9" i="117"/>
  <c r="E246" i="114"/>
  <c r="AE246" i="120" s="1"/>
  <c r="M11" i="114"/>
  <c r="M246" i="114" s="1"/>
  <c r="AE246" i="128" s="1"/>
  <c r="AE12" i="128"/>
  <c r="AE14" i="118"/>
  <c r="AE18" i="117"/>
  <c r="AE20" i="127"/>
  <c r="L19" i="114"/>
  <c r="L247" i="114" s="1"/>
  <c r="AE23" i="118"/>
  <c r="AE26" i="120"/>
  <c r="AE248" i="120"/>
  <c r="AE26" i="128"/>
  <c r="AE25" i="128" s="1"/>
  <c r="M25" i="114"/>
  <c r="M248" i="114" s="1"/>
  <c r="AE248" i="128" s="1"/>
  <c r="AE30" i="119"/>
  <c r="L29" i="114"/>
  <c r="L249" i="114" s="1"/>
  <c r="AE249" i="127" s="1"/>
  <c r="AE30" i="127"/>
  <c r="AE34" i="125"/>
  <c r="AE39" i="117"/>
  <c r="AE39" i="118"/>
  <c r="AE40" i="118"/>
  <c r="AE45" i="117"/>
  <c r="AE45" i="118"/>
  <c r="AE229" i="118"/>
  <c r="AE229" i="126"/>
  <c r="K293" i="114"/>
  <c r="AE293" i="126" s="1"/>
  <c r="D294" i="114"/>
  <c r="AE294" i="119" s="1"/>
  <c r="AE230" i="127"/>
  <c r="L294" i="114"/>
  <c r="AE294" i="127" s="1"/>
  <c r="D17" i="118"/>
  <c r="D26" i="125"/>
  <c r="J25" i="87"/>
  <c r="J247" i="87" s="1"/>
  <c r="D248" i="125" s="1"/>
  <c r="D35" i="128"/>
  <c r="M33" i="87"/>
  <c r="E8" i="120"/>
  <c r="E10" i="118"/>
  <c r="E10" i="117"/>
  <c r="L11" i="88"/>
  <c r="L245" i="88" s="1"/>
  <c r="E246" i="127" s="1"/>
  <c r="E24" i="118"/>
  <c r="E24" i="117"/>
  <c r="E34" i="120"/>
  <c r="E228" i="128"/>
  <c r="M226" i="88"/>
  <c r="M291" i="88"/>
  <c r="F8" i="118"/>
  <c r="F17" i="118"/>
  <c r="F27" i="118"/>
  <c r="F27" i="117"/>
  <c r="F229" i="119"/>
  <c r="D292" i="89"/>
  <c r="F293" i="119" s="1"/>
  <c r="E244" i="90"/>
  <c r="G245" i="120" s="1"/>
  <c r="G8" i="120"/>
  <c r="G20" i="118"/>
  <c r="D8" i="120"/>
  <c r="M7" i="87"/>
  <c r="D8" i="128"/>
  <c r="D10" i="118"/>
  <c r="D12" i="119"/>
  <c r="L11" i="87"/>
  <c r="L245" i="87" s="1"/>
  <c r="D246" i="127" s="1"/>
  <c r="D15" i="118"/>
  <c r="D20" i="118"/>
  <c r="D24" i="118"/>
  <c r="D26" i="119"/>
  <c r="L25" i="87"/>
  <c r="L247" i="87" s="1"/>
  <c r="D248" i="127" s="1"/>
  <c r="D30" i="118"/>
  <c r="C248" i="87"/>
  <c r="D249" i="118" s="1"/>
  <c r="D34" i="120"/>
  <c r="D35" i="118"/>
  <c r="D38" i="120"/>
  <c r="D37" i="120" s="1"/>
  <c r="D38" i="128"/>
  <c r="M37" i="87"/>
  <c r="M251" i="87" s="1"/>
  <c r="D252" i="128" s="1"/>
  <c r="D40" i="125"/>
  <c r="D41" i="118"/>
  <c r="D41" i="117"/>
  <c r="D228" i="120"/>
  <c r="D227" i="120" s="1"/>
  <c r="E226" i="87"/>
  <c r="E291" i="87"/>
  <c r="D292" i="120" s="1"/>
  <c r="D228" i="128"/>
  <c r="M226" i="87"/>
  <c r="M291" i="87"/>
  <c r="C244" i="88"/>
  <c r="E8" i="118"/>
  <c r="K7" i="88"/>
  <c r="E8" i="126"/>
  <c r="E7" i="126" s="1"/>
  <c r="E12" i="125"/>
  <c r="J11" i="88"/>
  <c r="J245" i="88" s="1"/>
  <c r="E246" i="125" s="1"/>
  <c r="E13" i="118"/>
  <c r="E17" i="118"/>
  <c r="E20" i="120"/>
  <c r="E20" i="128"/>
  <c r="M19" i="88"/>
  <c r="M246" i="88" s="1"/>
  <c r="E247" i="128" s="1"/>
  <c r="E22" i="118"/>
  <c r="E26" i="125"/>
  <c r="E25" i="125" s="1"/>
  <c r="J25" i="88"/>
  <c r="E27" i="118"/>
  <c r="E30" i="120"/>
  <c r="E248" i="88"/>
  <c r="E249" i="120" s="1"/>
  <c r="E30" i="128"/>
  <c r="M29" i="88"/>
  <c r="M248" i="88" s="1"/>
  <c r="E249" i="128" s="1"/>
  <c r="E34" i="118"/>
  <c r="C33" i="88"/>
  <c r="C250" i="88" s="1"/>
  <c r="E34" i="126"/>
  <c r="K33" i="88"/>
  <c r="E38" i="126"/>
  <c r="E228" i="118"/>
  <c r="C226" i="88"/>
  <c r="C291" i="88"/>
  <c r="E292" i="118" s="1"/>
  <c r="E229" i="119"/>
  <c r="D292" i="88"/>
  <c r="E230" i="120"/>
  <c r="E293" i="88"/>
  <c r="E294" i="120" s="1"/>
  <c r="F10" i="117"/>
  <c r="L11" i="89"/>
  <c r="L245" i="89" s="1"/>
  <c r="F246" i="127" s="1"/>
  <c r="F20" i="118"/>
  <c r="F20" i="126"/>
  <c r="K19" i="89"/>
  <c r="K246" i="89" s="1"/>
  <c r="F247" i="126" s="1"/>
  <c r="L25" i="89"/>
  <c r="L247" i="89" s="1"/>
  <c r="F248" i="127" s="1"/>
  <c r="F30" i="126"/>
  <c r="K29" i="89"/>
  <c r="K248" i="89" s="1"/>
  <c r="F249" i="126" s="1"/>
  <c r="F35" i="118"/>
  <c r="F35" i="117"/>
  <c r="F38" i="120"/>
  <c r="F37" i="120" s="1"/>
  <c r="E37" i="89"/>
  <c r="E251" i="89" s="1"/>
  <c r="F252" i="120" s="1"/>
  <c r="F38" i="128"/>
  <c r="M37" i="89"/>
  <c r="M251" i="89" s="1"/>
  <c r="F252" i="128" s="1"/>
  <c r="F40" i="125"/>
  <c r="F41" i="118"/>
  <c r="F41" i="117"/>
  <c r="F44" i="117"/>
  <c r="F44" i="118"/>
  <c r="F228" i="120"/>
  <c r="G8" i="117"/>
  <c r="G8" i="118"/>
  <c r="K7" i="90"/>
  <c r="G8" i="126"/>
  <c r="G7" i="126" s="1"/>
  <c r="G13" i="118"/>
  <c r="G17" i="118"/>
  <c r="G17" i="117"/>
  <c r="G20" i="120"/>
  <c r="E246" i="90"/>
  <c r="G247" i="120" s="1"/>
  <c r="G20" i="128"/>
  <c r="M19" i="90"/>
  <c r="M246" i="90" s="1"/>
  <c r="G247" i="128" s="1"/>
  <c r="G22" i="118"/>
  <c r="G22" i="117"/>
  <c r="G27" i="118"/>
  <c r="G27" i="117"/>
  <c r="G30" i="120"/>
  <c r="E248" i="90"/>
  <c r="G249" i="120" s="1"/>
  <c r="G30" i="128"/>
  <c r="M29" i="90"/>
  <c r="M248" i="90" s="1"/>
  <c r="G249" i="128" s="1"/>
  <c r="G34" i="118"/>
  <c r="G34" i="126"/>
  <c r="G35" i="128"/>
  <c r="M33" i="90"/>
  <c r="G38" i="118"/>
  <c r="C37" i="90"/>
  <c r="C251" i="90" s="1"/>
  <c r="G252" i="118" s="1"/>
  <c r="C226" i="90"/>
  <c r="G228" i="118"/>
  <c r="C291" i="90"/>
  <c r="G292" i="118" s="1"/>
  <c r="G228" i="126"/>
  <c r="K291" i="90"/>
  <c r="G292" i="126" s="1"/>
  <c r="G229" i="119"/>
  <c r="D292" i="90"/>
  <c r="G293" i="119" s="1"/>
  <c r="L292" i="90"/>
  <c r="G293" i="127" s="1"/>
  <c r="G230" i="120"/>
  <c r="E293" i="90"/>
  <c r="G294" i="120" s="1"/>
  <c r="G230" i="128"/>
  <c r="M293" i="90"/>
  <c r="G294" i="128" s="1"/>
  <c r="H8" i="120"/>
  <c r="M7" i="91"/>
  <c r="H8" i="128"/>
  <c r="H7" i="128" s="1"/>
  <c r="H10" i="118"/>
  <c r="H12" i="119"/>
  <c r="L11" i="91"/>
  <c r="L245" i="91" s="1"/>
  <c r="H246" i="127" s="1"/>
  <c r="H15" i="118"/>
  <c r="H20" i="118"/>
  <c r="H20" i="126"/>
  <c r="H247" i="126"/>
  <c r="H24" i="118"/>
  <c r="H26" i="119"/>
  <c r="D247" i="91"/>
  <c r="H248" i="119" s="1"/>
  <c r="L25" i="91"/>
  <c r="L247" i="91" s="1"/>
  <c r="H248" i="127" s="1"/>
  <c r="H30" i="118"/>
  <c r="H30" i="117"/>
  <c r="H34" i="120"/>
  <c r="H35" i="118"/>
  <c r="H38" i="120"/>
  <c r="H38" i="128"/>
  <c r="M37" i="91"/>
  <c r="M251" i="91" s="1"/>
  <c r="H252" i="128" s="1"/>
  <c r="H40" i="125"/>
  <c r="H41" i="118"/>
  <c r="H41" i="117"/>
  <c r="H44" i="117"/>
  <c r="H44" i="118"/>
  <c r="H228" i="120"/>
  <c r="E226" i="91"/>
  <c r="E291" i="91"/>
  <c r="E290" i="91" s="1"/>
  <c r="H228" i="128"/>
  <c r="M291" i="91"/>
  <c r="H230" i="118"/>
  <c r="C293" i="91"/>
  <c r="H230" i="117"/>
  <c r="H230" i="126"/>
  <c r="C244" i="92"/>
  <c r="I245" i="118" s="1"/>
  <c r="I8" i="118"/>
  <c r="K7" i="92"/>
  <c r="I8" i="126"/>
  <c r="I12" i="125"/>
  <c r="J11" i="92"/>
  <c r="J245" i="92" s="1"/>
  <c r="I246" i="125" s="1"/>
  <c r="I13" i="118"/>
  <c r="I17" i="118"/>
  <c r="I17" i="117"/>
  <c r="I20" i="120"/>
  <c r="I20" i="128"/>
  <c r="M19" i="92"/>
  <c r="M246" i="92" s="1"/>
  <c r="I247" i="128" s="1"/>
  <c r="I22" i="118"/>
  <c r="I26" i="125"/>
  <c r="J25" i="92"/>
  <c r="J247" i="92" s="1"/>
  <c r="I248" i="125" s="1"/>
  <c r="I27" i="118"/>
  <c r="I30" i="120"/>
  <c r="E248" i="92"/>
  <c r="I249" i="120" s="1"/>
  <c r="I30" i="128"/>
  <c r="M29" i="92"/>
  <c r="M248" i="92" s="1"/>
  <c r="I249" i="128" s="1"/>
  <c r="I34" i="118"/>
  <c r="C33" i="92"/>
  <c r="I34" i="126"/>
  <c r="K33" i="92"/>
  <c r="I35" i="128"/>
  <c r="I33" i="128" s="1"/>
  <c r="I38" i="126"/>
  <c r="I37" i="126" s="1"/>
  <c r="K37" i="92"/>
  <c r="K251" i="92" s="1"/>
  <c r="I252" i="126" s="1"/>
  <c r="I228" i="118"/>
  <c r="C226" i="92"/>
  <c r="C291" i="92"/>
  <c r="I228" i="117"/>
  <c r="K226" i="92"/>
  <c r="I228" i="126"/>
  <c r="I227" i="126" s="1"/>
  <c r="K291" i="92"/>
  <c r="I229" i="119"/>
  <c r="D292" i="92"/>
  <c r="I293" i="119" s="1"/>
  <c r="L292" i="92"/>
  <c r="I293" i="127" s="1"/>
  <c r="I230" i="120"/>
  <c r="E293" i="92"/>
  <c r="I294" i="120" s="1"/>
  <c r="I230" i="128"/>
  <c r="M293" i="92"/>
  <c r="I294" i="128" s="1"/>
  <c r="J8" i="120"/>
  <c r="M7" i="93"/>
  <c r="M244" i="93" s="1"/>
  <c r="J245" i="128" s="1"/>
  <c r="J8" i="128"/>
  <c r="J7" i="128" s="1"/>
  <c r="J10" i="118"/>
  <c r="J12" i="119"/>
  <c r="L11" i="93"/>
  <c r="J15" i="117"/>
  <c r="J20" i="118"/>
  <c r="J20" i="117"/>
  <c r="J20" i="126"/>
  <c r="K19" i="93"/>
  <c r="K246" i="93" s="1"/>
  <c r="J247" i="126" s="1"/>
  <c r="J24" i="117"/>
  <c r="D247" i="93"/>
  <c r="J248" i="119" s="1"/>
  <c r="J26" i="119"/>
  <c r="L25" i="93"/>
  <c r="L247" i="93" s="1"/>
  <c r="J248" i="127" s="1"/>
  <c r="J30" i="118"/>
  <c r="C248" i="93"/>
  <c r="J249" i="118" s="1"/>
  <c r="K29" i="93"/>
  <c r="K248" i="93" s="1"/>
  <c r="J249" i="126" s="1"/>
  <c r="J30" i="126"/>
  <c r="J34" i="120"/>
  <c r="E33" i="93"/>
  <c r="J35" i="118"/>
  <c r="J35" i="117"/>
  <c r="J38" i="120"/>
  <c r="J37" i="120" s="1"/>
  <c r="J38" i="128"/>
  <c r="J40" i="125"/>
  <c r="J41" i="118"/>
  <c r="J41" i="117"/>
  <c r="J44" i="117"/>
  <c r="J44" i="118"/>
  <c r="J228" i="120"/>
  <c r="E226" i="93"/>
  <c r="E291" i="93"/>
  <c r="J228" i="128"/>
  <c r="M291" i="93"/>
  <c r="J230" i="118"/>
  <c r="C293" i="93"/>
  <c r="J230" i="126"/>
  <c r="K293" i="93"/>
  <c r="J294" i="126" s="1"/>
  <c r="K8" i="117"/>
  <c r="K8" i="118"/>
  <c r="K7" i="94"/>
  <c r="K244" i="94" s="1"/>
  <c r="K245" i="126" s="1"/>
  <c r="K8" i="126"/>
  <c r="K12" i="125"/>
  <c r="K13" i="118"/>
  <c r="K13" i="117"/>
  <c r="K17" i="118"/>
  <c r="K17" i="117"/>
  <c r="K20" i="120"/>
  <c r="E246" i="94"/>
  <c r="K247" i="120" s="1"/>
  <c r="K20" i="128"/>
  <c r="M19" i="94"/>
  <c r="M246" i="94" s="1"/>
  <c r="K247" i="128" s="1"/>
  <c r="K22" i="117"/>
  <c r="K22" i="118"/>
  <c r="K26" i="125"/>
  <c r="K25" i="125" s="1"/>
  <c r="J247" i="94"/>
  <c r="K248" i="125" s="1"/>
  <c r="K27" i="118"/>
  <c r="K30" i="120"/>
  <c r="E248" i="94"/>
  <c r="K249" i="120" s="1"/>
  <c r="K30" i="128"/>
  <c r="M29" i="94"/>
  <c r="M248" i="94" s="1"/>
  <c r="K249" i="128" s="1"/>
  <c r="K34" i="118"/>
  <c r="K34" i="126"/>
  <c r="K33" i="94"/>
  <c r="K35" i="128"/>
  <c r="M33" i="94"/>
  <c r="K38" i="118"/>
  <c r="C37" i="94"/>
  <c r="C251" i="94" s="1"/>
  <c r="K38" i="126"/>
  <c r="K37" i="94"/>
  <c r="K251" i="94" s="1"/>
  <c r="K252" i="126" s="1"/>
  <c r="K228" i="118"/>
  <c r="C226" i="94"/>
  <c r="C291" i="94"/>
  <c r="K228" i="117"/>
  <c r="K229" i="119"/>
  <c r="D292" i="94"/>
  <c r="K293" i="119" s="1"/>
  <c r="K230" i="120"/>
  <c r="E293" i="94"/>
  <c r="K294" i="120" s="1"/>
  <c r="K230" i="128"/>
  <c r="M293" i="94"/>
  <c r="K294" i="128" s="1"/>
  <c r="L8" i="120"/>
  <c r="M7" i="95"/>
  <c r="L8" i="128"/>
  <c r="L7" i="128" s="1"/>
  <c r="L10" i="118"/>
  <c r="L10" i="117"/>
  <c r="L12" i="119"/>
  <c r="D245" i="95"/>
  <c r="L246" i="119" s="1"/>
  <c r="L11" i="95"/>
  <c r="L245" i="95" s="1"/>
  <c r="L246" i="127" s="1"/>
  <c r="L15" i="118"/>
  <c r="L15" i="117"/>
  <c r="L20" i="118"/>
  <c r="C246" i="95"/>
  <c r="L247" i="118" s="1"/>
  <c r="L20" i="126"/>
  <c r="K19" i="95"/>
  <c r="K246" i="95" s="1"/>
  <c r="L247" i="126" s="1"/>
  <c r="L24" i="118"/>
  <c r="L24" i="117"/>
  <c r="L26" i="119"/>
  <c r="D247" i="95"/>
  <c r="L248" i="119" s="1"/>
  <c r="L25" i="95"/>
  <c r="L247" i="95" s="1"/>
  <c r="L248" i="127" s="1"/>
  <c r="L30" i="118"/>
  <c r="C248" i="95"/>
  <c r="L30" i="126"/>
  <c r="L29" i="126" s="1"/>
  <c r="K29" i="95"/>
  <c r="K248" i="95" s="1"/>
  <c r="L249" i="126" s="1"/>
  <c r="L34" i="120"/>
  <c r="L35" i="118"/>
  <c r="L38" i="120"/>
  <c r="L37" i="120" s="1"/>
  <c r="E37" i="95"/>
  <c r="E251" i="95" s="1"/>
  <c r="L252" i="120" s="1"/>
  <c r="L38" i="128"/>
  <c r="M37" i="95"/>
  <c r="M251" i="95" s="1"/>
  <c r="L252" i="128" s="1"/>
  <c r="L40" i="125"/>
  <c r="L41" i="118"/>
  <c r="L41" i="117"/>
  <c r="L44" i="117"/>
  <c r="L44" i="118"/>
  <c r="L228" i="128"/>
  <c r="M226" i="95"/>
  <c r="M291" i="95"/>
  <c r="L292" i="128" s="1"/>
  <c r="L230" i="118"/>
  <c r="C293" i="95"/>
  <c r="L294" i="118" s="1"/>
  <c r="L230" i="117"/>
  <c r="L230" i="126"/>
  <c r="K293" i="95"/>
  <c r="L294" i="126" s="1"/>
  <c r="M8" i="118"/>
  <c r="AJ8" i="118" s="1"/>
  <c r="K7" i="96"/>
  <c r="M8" i="126"/>
  <c r="M12" i="125"/>
  <c r="J11" i="96"/>
  <c r="J246" i="96" s="1"/>
  <c r="M246" i="125" s="1"/>
  <c r="AJ246" i="125" s="1"/>
  <c r="M13" i="118"/>
  <c r="AJ13" i="118" s="1"/>
  <c r="M13" i="117"/>
  <c r="AJ13" i="117" s="1"/>
  <c r="M17" i="118"/>
  <c r="AJ17" i="118" s="1"/>
  <c r="M17" i="117"/>
  <c r="AJ17" i="117" s="1"/>
  <c r="M20" i="120"/>
  <c r="AJ20" i="120" s="1"/>
  <c r="E247" i="96"/>
  <c r="M247" i="120" s="1"/>
  <c r="AJ247" i="120" s="1"/>
  <c r="M20" i="128"/>
  <c r="AJ20" i="128" s="1"/>
  <c r="M19" i="96"/>
  <c r="M247" i="96" s="1"/>
  <c r="M247" i="128" s="1"/>
  <c r="AJ247" i="128" s="1"/>
  <c r="M22" i="118"/>
  <c r="AJ22" i="118" s="1"/>
  <c r="M22" i="117"/>
  <c r="AJ22" i="117" s="1"/>
  <c r="M26" i="125"/>
  <c r="J25" i="96"/>
  <c r="J248" i="96" s="1"/>
  <c r="M248" i="125" s="1"/>
  <c r="AJ248" i="125" s="1"/>
  <c r="M27" i="118"/>
  <c r="AJ27" i="118" s="1"/>
  <c r="M27" i="117"/>
  <c r="AJ27" i="117" s="1"/>
  <c r="M30" i="120"/>
  <c r="AJ30" i="120" s="1"/>
  <c r="E249" i="96"/>
  <c r="M249" i="120" s="1"/>
  <c r="AJ249" i="120" s="1"/>
  <c r="M30" i="128"/>
  <c r="AJ30" i="128" s="1"/>
  <c r="M29" i="96"/>
  <c r="M249" i="96" s="1"/>
  <c r="M249" i="128" s="1"/>
  <c r="AJ249" i="128" s="1"/>
  <c r="M34" i="118"/>
  <c r="AJ34" i="118" s="1"/>
  <c r="C33" i="96"/>
  <c r="M34" i="126"/>
  <c r="K33" i="96"/>
  <c r="M35" i="128"/>
  <c r="M33" i="96"/>
  <c r="M251" i="96" s="1"/>
  <c r="M38" i="118"/>
  <c r="AJ38" i="118" s="1"/>
  <c r="C37" i="96"/>
  <c r="C252" i="96" s="1"/>
  <c r="M252" i="118" s="1"/>
  <c r="AJ252" i="118" s="1"/>
  <c r="M38" i="126"/>
  <c r="K37" i="96"/>
  <c r="M228" i="118"/>
  <c r="AJ228" i="118" s="1"/>
  <c r="C227" i="96"/>
  <c r="C292" i="96"/>
  <c r="M292" i="118" s="1"/>
  <c r="AJ292" i="118" s="1"/>
  <c r="K227" i="96"/>
  <c r="M228" i="126"/>
  <c r="K292" i="96"/>
  <c r="M229" i="119"/>
  <c r="AJ229" i="119" s="1"/>
  <c r="D293" i="96"/>
  <c r="M229" i="127"/>
  <c r="AJ229" i="127" s="1"/>
  <c r="L293" i="96"/>
  <c r="M293" i="127" s="1"/>
  <c r="AJ293" i="127" s="1"/>
  <c r="M230" i="120"/>
  <c r="AJ230" i="120" s="1"/>
  <c r="E294" i="96"/>
  <c r="M294" i="120" s="1"/>
  <c r="AJ294" i="120" s="1"/>
  <c r="M230" i="128"/>
  <c r="AJ230" i="128" s="1"/>
  <c r="M294" i="96"/>
  <c r="M294" i="128" s="1"/>
  <c r="AJ294" i="128" s="1"/>
  <c r="N8" i="120"/>
  <c r="M7" i="97"/>
  <c r="M245" i="97" s="1"/>
  <c r="N245" i="128" s="1"/>
  <c r="N8" i="128"/>
  <c r="N7" i="128" s="1"/>
  <c r="N10" i="118"/>
  <c r="N10" i="117"/>
  <c r="D246" i="97"/>
  <c r="N246" i="119" s="1"/>
  <c r="N12" i="119"/>
  <c r="N12" i="127"/>
  <c r="L11" i="97"/>
  <c r="L246" i="97" s="1"/>
  <c r="N246" i="127" s="1"/>
  <c r="N15" i="118"/>
  <c r="N15" i="117"/>
  <c r="N20" i="118"/>
  <c r="C247" i="97"/>
  <c r="N247" i="118" s="1"/>
  <c r="N20" i="117"/>
  <c r="N20" i="126"/>
  <c r="K19" i="97"/>
  <c r="K247" i="97" s="1"/>
  <c r="N247" i="126" s="1"/>
  <c r="N24" i="118"/>
  <c r="N24" i="117"/>
  <c r="N26" i="119"/>
  <c r="N26" i="127"/>
  <c r="L25" i="97"/>
  <c r="L248" i="97" s="1"/>
  <c r="N248" i="127" s="1"/>
  <c r="N30" i="118"/>
  <c r="N30" i="117"/>
  <c r="C249" i="97"/>
  <c r="N249" i="118" s="1"/>
  <c r="K29" i="97"/>
  <c r="K249" i="97" s="1"/>
  <c r="N249" i="126" s="1"/>
  <c r="N30" i="126"/>
  <c r="N34" i="120"/>
  <c r="E33" i="97"/>
  <c r="N35" i="117"/>
  <c r="N35" i="118"/>
  <c r="N38" i="120"/>
  <c r="E37" i="97"/>
  <c r="E252" i="97" s="1"/>
  <c r="N252" i="120" s="1"/>
  <c r="M37" i="97"/>
  <c r="M252" i="97" s="1"/>
  <c r="N252" i="128" s="1"/>
  <c r="N38" i="128"/>
  <c r="N37" i="128" s="1"/>
  <c r="N41" i="118"/>
  <c r="N44" i="117"/>
  <c r="N44" i="118"/>
  <c r="N228" i="120"/>
  <c r="E227" i="97"/>
  <c r="E292" i="97"/>
  <c r="E291" i="97" s="1"/>
  <c r="N228" i="128"/>
  <c r="M227" i="97"/>
  <c r="M292" i="97"/>
  <c r="N230" i="118"/>
  <c r="C294" i="97"/>
  <c r="N294" i="118" s="1"/>
  <c r="N230" i="117"/>
  <c r="N230" i="126"/>
  <c r="K294" i="97"/>
  <c r="N294" i="126" s="1"/>
  <c r="O8" i="117"/>
  <c r="O8" i="118"/>
  <c r="K7" i="98"/>
  <c r="O8" i="126"/>
  <c r="O12" i="125"/>
  <c r="J11" i="98"/>
  <c r="J246" i="98" s="1"/>
  <c r="O246" i="125" s="1"/>
  <c r="O13" i="118"/>
  <c r="O13" i="117"/>
  <c r="O17" i="118"/>
  <c r="O17" i="117"/>
  <c r="O20" i="120"/>
  <c r="E247" i="98"/>
  <c r="O247" i="120" s="1"/>
  <c r="O20" i="128"/>
  <c r="M19" i="98"/>
  <c r="M247" i="98" s="1"/>
  <c r="O247" i="128" s="1"/>
  <c r="O22" i="118"/>
  <c r="O22" i="117"/>
  <c r="O26" i="125"/>
  <c r="O25" i="125" s="1"/>
  <c r="J25" i="98"/>
  <c r="J248" i="98" s="1"/>
  <c r="O248" i="125" s="1"/>
  <c r="O27" i="118"/>
  <c r="O27" i="117"/>
  <c r="O30" i="120"/>
  <c r="E249" i="98"/>
  <c r="O249" i="120" s="1"/>
  <c r="O30" i="128"/>
  <c r="M29" i="98"/>
  <c r="M249" i="98" s="1"/>
  <c r="O249" i="128" s="1"/>
  <c r="O34" i="118"/>
  <c r="C33" i="98"/>
  <c r="O34" i="126"/>
  <c r="K33" i="98"/>
  <c r="O35" i="128"/>
  <c r="O33" i="128" s="1"/>
  <c r="M33" i="98"/>
  <c r="O38" i="118"/>
  <c r="C37" i="98"/>
  <c r="C252" i="98" s="1"/>
  <c r="O252" i="118" s="1"/>
  <c r="O38" i="126"/>
  <c r="K37" i="98"/>
  <c r="K252" i="98" s="1"/>
  <c r="O252" i="126" s="1"/>
  <c r="O228" i="118"/>
  <c r="C227" i="98"/>
  <c r="C292" i="98"/>
  <c r="O228" i="117"/>
  <c r="O228" i="126"/>
  <c r="K227" i="98"/>
  <c r="K292" i="98"/>
  <c r="O292" i="126" s="1"/>
  <c r="O229" i="119"/>
  <c r="D293" i="98"/>
  <c r="O229" i="127"/>
  <c r="L293" i="98"/>
  <c r="O293" i="127" s="1"/>
  <c r="O230" i="120"/>
  <c r="E294" i="98"/>
  <c r="O294" i="120" s="1"/>
  <c r="O230" i="128"/>
  <c r="M294" i="98"/>
  <c r="O294" i="128" s="1"/>
  <c r="P8" i="120"/>
  <c r="M7" i="99"/>
  <c r="P8" i="128"/>
  <c r="P10" i="118"/>
  <c r="P10" i="117"/>
  <c r="P12" i="119"/>
  <c r="D246" i="99"/>
  <c r="P246" i="119" s="1"/>
  <c r="P12" i="127"/>
  <c r="L11" i="99"/>
  <c r="L246" i="99" s="1"/>
  <c r="P246" i="127" s="1"/>
  <c r="P15" i="118"/>
  <c r="P15" i="117"/>
  <c r="P20" i="118"/>
  <c r="C247" i="99"/>
  <c r="P247" i="118" s="1"/>
  <c r="P20" i="117"/>
  <c r="P20" i="126"/>
  <c r="K19" i="99"/>
  <c r="K247" i="99" s="1"/>
  <c r="P247" i="126" s="1"/>
  <c r="P24" i="118"/>
  <c r="P24" i="117"/>
  <c r="P26" i="119"/>
  <c r="D248" i="99"/>
  <c r="P248" i="119" s="1"/>
  <c r="P26" i="127"/>
  <c r="L25" i="99"/>
  <c r="L248" i="99" s="1"/>
  <c r="P248" i="127" s="1"/>
  <c r="P30" i="118"/>
  <c r="C249" i="99"/>
  <c r="P249" i="118" s="1"/>
  <c r="P30" i="126"/>
  <c r="P29" i="126" s="1"/>
  <c r="K29" i="99"/>
  <c r="K249" i="99" s="1"/>
  <c r="P249" i="126" s="1"/>
  <c r="P34" i="120"/>
  <c r="E33" i="99"/>
  <c r="E251" i="99" s="1"/>
  <c r="P35" i="118"/>
  <c r="P35" i="117"/>
  <c r="P38" i="120"/>
  <c r="E37" i="99"/>
  <c r="E252" i="99" s="1"/>
  <c r="P252" i="120" s="1"/>
  <c r="P38" i="128"/>
  <c r="M37" i="99"/>
  <c r="M252" i="99" s="1"/>
  <c r="P252" i="128" s="1"/>
  <c r="P40" i="125"/>
  <c r="P41" i="118"/>
  <c r="P41" i="117"/>
  <c r="P44" i="117"/>
  <c r="P44" i="118"/>
  <c r="P228" i="120"/>
  <c r="E227" i="99"/>
  <c r="E292" i="99"/>
  <c r="P292" i="120" s="1"/>
  <c r="P228" i="128"/>
  <c r="M227" i="99"/>
  <c r="M292" i="99"/>
  <c r="P229" i="125"/>
  <c r="J293" i="99"/>
  <c r="P293" i="125" s="1"/>
  <c r="P230" i="118"/>
  <c r="C294" i="99"/>
  <c r="P230" i="117"/>
  <c r="P230" i="126"/>
  <c r="K294" i="99"/>
  <c r="P294" i="126" s="1"/>
  <c r="C245" i="100"/>
  <c r="Q8" i="118"/>
  <c r="K7" i="100"/>
  <c r="K245" i="100" s="1"/>
  <c r="Q245" i="126" s="1"/>
  <c r="Q8" i="126"/>
  <c r="Q12" i="125"/>
  <c r="J11" i="100"/>
  <c r="J246" i="100" s="1"/>
  <c r="Q246" i="125" s="1"/>
  <c r="Q13" i="118"/>
  <c r="Q13" i="117"/>
  <c r="Q17" i="118"/>
  <c r="Q20" i="120"/>
  <c r="E247" i="100"/>
  <c r="Q247" i="120" s="1"/>
  <c r="Q20" i="128"/>
  <c r="M19" i="100"/>
  <c r="M247" i="100" s="1"/>
  <c r="Q247" i="128" s="1"/>
  <c r="Q22" i="118"/>
  <c r="Q22" i="117"/>
  <c r="Q26" i="125"/>
  <c r="Q25" i="125" s="1"/>
  <c r="Q27" i="118"/>
  <c r="Q30" i="120"/>
  <c r="E249" i="100"/>
  <c r="Q249" i="120" s="1"/>
  <c r="Q30" i="128"/>
  <c r="Q29" i="128" s="1"/>
  <c r="M29" i="100"/>
  <c r="M249" i="100" s="1"/>
  <c r="Q249" i="128" s="1"/>
  <c r="Q34" i="118"/>
  <c r="C33" i="100"/>
  <c r="Q34" i="126"/>
  <c r="K33" i="100"/>
  <c r="K251" i="100" s="1"/>
  <c r="Q35" i="128"/>
  <c r="Q33" i="128" s="1"/>
  <c r="M33" i="100"/>
  <c r="Q38" i="118"/>
  <c r="C37" i="100"/>
  <c r="C252" i="100" s="1"/>
  <c r="Q252" i="118" s="1"/>
  <c r="Q38" i="126"/>
  <c r="Q228" i="118"/>
  <c r="C227" i="100"/>
  <c r="C292" i="100"/>
  <c r="Q292" i="118" s="1"/>
  <c r="Q228" i="126"/>
  <c r="K227" i="100"/>
  <c r="K292" i="100"/>
  <c r="Q292" i="126" s="1"/>
  <c r="Q229" i="119"/>
  <c r="D293" i="100"/>
  <c r="Q293" i="119" s="1"/>
  <c r="Q229" i="127"/>
  <c r="L293" i="100"/>
  <c r="Q293" i="127" s="1"/>
  <c r="Q230" i="120"/>
  <c r="E294" i="100"/>
  <c r="Q294" i="120" s="1"/>
  <c r="Q230" i="128"/>
  <c r="M294" i="100"/>
  <c r="Q294" i="128" s="1"/>
  <c r="C245" i="102"/>
  <c r="S8" i="118"/>
  <c r="K7" i="102"/>
  <c r="K245" i="102" s="1"/>
  <c r="S8" i="126"/>
  <c r="S12" i="125"/>
  <c r="J11" i="102"/>
  <c r="J246" i="102" s="1"/>
  <c r="S246" i="125" s="1"/>
  <c r="S13" i="118"/>
  <c r="S17" i="118"/>
  <c r="S17" i="117"/>
  <c r="S20" i="120"/>
  <c r="E247" i="102"/>
  <c r="S247" i="120" s="1"/>
  <c r="S20" i="128"/>
  <c r="M19" i="102"/>
  <c r="M247" i="102" s="1"/>
  <c r="S247" i="128" s="1"/>
  <c r="S22" i="118"/>
  <c r="S22" i="117"/>
  <c r="S26" i="125"/>
  <c r="S25" i="125" s="1"/>
  <c r="J25" i="102"/>
  <c r="J248" i="102" s="1"/>
  <c r="S248" i="125" s="1"/>
  <c r="S27" i="118"/>
  <c r="S27" i="117"/>
  <c r="S30" i="120"/>
  <c r="E249" i="102"/>
  <c r="S249" i="120" s="1"/>
  <c r="S30" i="128"/>
  <c r="M29" i="102"/>
  <c r="M249" i="102" s="1"/>
  <c r="S34" i="118"/>
  <c r="C33" i="102"/>
  <c r="S34" i="126"/>
  <c r="K33" i="102"/>
  <c r="K251" i="102" s="1"/>
  <c r="S35" i="128"/>
  <c r="M33" i="102"/>
  <c r="S38" i="118"/>
  <c r="C37" i="102"/>
  <c r="C252" i="102" s="1"/>
  <c r="S252" i="118" s="1"/>
  <c r="S38" i="126"/>
  <c r="K37" i="102"/>
  <c r="K252" i="102" s="1"/>
  <c r="S252" i="126" s="1"/>
  <c r="S228" i="118"/>
  <c r="C227" i="102"/>
  <c r="C292" i="102"/>
  <c r="O227" i="102"/>
  <c r="S228" i="126"/>
  <c r="S227" i="126" s="1"/>
  <c r="K227" i="102"/>
  <c r="K292" i="102"/>
  <c r="S229" i="119"/>
  <c r="D293" i="102"/>
  <c r="S293" i="119" s="1"/>
  <c r="S229" i="127"/>
  <c r="L293" i="102"/>
  <c r="S293" i="127" s="1"/>
  <c r="S230" i="120"/>
  <c r="E294" i="102"/>
  <c r="S294" i="120" s="1"/>
  <c r="S230" i="128"/>
  <c r="M294" i="102"/>
  <c r="S294" i="128" s="1"/>
  <c r="T8" i="120"/>
  <c r="M7" i="103"/>
  <c r="T8" i="128"/>
  <c r="T10" i="118"/>
  <c r="T10" i="117"/>
  <c r="T12" i="119"/>
  <c r="D246" i="103"/>
  <c r="T246" i="119" s="1"/>
  <c r="T12" i="127"/>
  <c r="L11" i="103"/>
  <c r="L246" i="103" s="1"/>
  <c r="T246" i="127" s="1"/>
  <c r="T15" i="118"/>
  <c r="T15" i="117"/>
  <c r="T20" i="118"/>
  <c r="C247" i="103"/>
  <c r="T20" i="117"/>
  <c r="T20" i="126"/>
  <c r="K19" i="103"/>
  <c r="K247" i="103" s="1"/>
  <c r="T247" i="126" s="1"/>
  <c r="T24" i="118"/>
  <c r="T24" i="117"/>
  <c r="T26" i="119"/>
  <c r="D248" i="103"/>
  <c r="T248" i="119" s="1"/>
  <c r="T26" i="127"/>
  <c r="L25" i="103"/>
  <c r="L248" i="103" s="1"/>
  <c r="T248" i="127" s="1"/>
  <c r="T30" i="118"/>
  <c r="C249" i="103"/>
  <c r="T249" i="118" s="1"/>
  <c r="T30" i="126"/>
  <c r="K29" i="103"/>
  <c r="K249" i="103" s="1"/>
  <c r="T249" i="126" s="1"/>
  <c r="T34" i="120"/>
  <c r="E33" i="103"/>
  <c r="E251" i="103" s="1"/>
  <c r="T251" i="120" s="1"/>
  <c r="T35" i="118"/>
  <c r="T35" i="117"/>
  <c r="T38" i="120"/>
  <c r="E37" i="103"/>
  <c r="E252" i="103" s="1"/>
  <c r="T252" i="120" s="1"/>
  <c r="T38" i="128"/>
  <c r="M37" i="103"/>
  <c r="M252" i="103" s="1"/>
  <c r="T252" i="128" s="1"/>
  <c r="T41" i="118"/>
  <c r="T41" i="117"/>
  <c r="T44" i="117"/>
  <c r="T44" i="118"/>
  <c r="T228" i="120"/>
  <c r="T227" i="120" s="1"/>
  <c r="E227" i="103"/>
  <c r="E292" i="103"/>
  <c r="E291" i="103" s="1"/>
  <c r="T228" i="128"/>
  <c r="M227" i="103"/>
  <c r="M292" i="103"/>
  <c r="T229" i="125"/>
  <c r="J293" i="103"/>
  <c r="T293" i="125" s="1"/>
  <c r="T230" i="118"/>
  <c r="C294" i="103"/>
  <c r="T230" i="117"/>
  <c r="T230" i="126"/>
  <c r="K294" i="103"/>
  <c r="T294" i="126" s="1"/>
  <c r="U8" i="118"/>
  <c r="K7" i="104"/>
  <c r="U8" i="126"/>
  <c r="U12" i="125"/>
  <c r="J11" i="104"/>
  <c r="J246" i="104" s="1"/>
  <c r="U246" i="125" s="1"/>
  <c r="U13" i="118"/>
  <c r="U13" i="117"/>
  <c r="U17" i="118"/>
  <c r="U17" i="117"/>
  <c r="U20" i="120"/>
  <c r="E247" i="104"/>
  <c r="U247" i="120" s="1"/>
  <c r="U20" i="128"/>
  <c r="M19" i="104"/>
  <c r="M247" i="104" s="1"/>
  <c r="U247" i="128" s="1"/>
  <c r="U22" i="118"/>
  <c r="U22" i="117"/>
  <c r="U26" i="125"/>
  <c r="J25" i="104"/>
  <c r="J248" i="104" s="1"/>
  <c r="U248" i="125" s="1"/>
  <c r="U27" i="118"/>
  <c r="U27" i="117"/>
  <c r="U30" i="120"/>
  <c r="E249" i="104"/>
  <c r="U249" i="120" s="1"/>
  <c r="U30" i="128"/>
  <c r="U29" i="128" s="1"/>
  <c r="M29" i="104"/>
  <c r="M249" i="104" s="1"/>
  <c r="U249" i="128" s="1"/>
  <c r="U34" i="118"/>
  <c r="C33" i="104"/>
  <c r="C251" i="104" s="1"/>
  <c r="U34" i="117"/>
  <c r="U34" i="126"/>
  <c r="K33" i="104"/>
  <c r="K251" i="104" s="1"/>
  <c r="U35" i="128"/>
  <c r="U33" i="128" s="1"/>
  <c r="M33" i="104"/>
  <c r="M251" i="104" s="1"/>
  <c r="U251" i="128" s="1"/>
  <c r="U38" i="118"/>
  <c r="C37" i="104"/>
  <c r="C252" i="104" s="1"/>
  <c r="U252" i="118" s="1"/>
  <c r="U38" i="126"/>
  <c r="U37" i="126" s="1"/>
  <c r="K37" i="104"/>
  <c r="K252" i="104" s="1"/>
  <c r="U252" i="126" s="1"/>
  <c r="U228" i="118"/>
  <c r="C227" i="104"/>
  <c r="C292" i="104"/>
  <c r="U228" i="117"/>
  <c r="U228" i="126"/>
  <c r="U227" i="126" s="1"/>
  <c r="K227" i="104"/>
  <c r="K292" i="104"/>
  <c r="U292" i="126" s="1"/>
  <c r="U229" i="119"/>
  <c r="D293" i="104"/>
  <c r="U293" i="119" s="1"/>
  <c r="U229" i="127"/>
  <c r="L293" i="104"/>
  <c r="U293" i="127" s="1"/>
  <c r="U230" i="120"/>
  <c r="E294" i="104"/>
  <c r="U230" i="128"/>
  <c r="M294" i="104"/>
  <c r="U294" i="128" s="1"/>
  <c r="V8" i="120"/>
  <c r="M7" i="105"/>
  <c r="M245" i="105" s="1"/>
  <c r="V245" i="128" s="1"/>
  <c r="V8" i="128"/>
  <c r="V10" i="118"/>
  <c r="V10" i="117"/>
  <c r="V12" i="119"/>
  <c r="D246" i="105"/>
  <c r="V246" i="119" s="1"/>
  <c r="V12" i="127"/>
  <c r="L11" i="105"/>
  <c r="L246" i="105" s="1"/>
  <c r="V246" i="127" s="1"/>
  <c r="V15" i="118"/>
  <c r="V20" i="118"/>
  <c r="C247" i="105"/>
  <c r="V247" i="118" s="1"/>
  <c r="V20" i="126"/>
  <c r="K19" i="105"/>
  <c r="K247" i="105" s="1"/>
  <c r="V247" i="126" s="1"/>
  <c r="V24" i="118"/>
  <c r="V24" i="117"/>
  <c r="D248" i="105"/>
  <c r="V248" i="119" s="1"/>
  <c r="V26" i="119"/>
  <c r="V26" i="127"/>
  <c r="L25" i="105"/>
  <c r="L248" i="105" s="1"/>
  <c r="V248" i="127" s="1"/>
  <c r="V30" i="118"/>
  <c r="C249" i="105"/>
  <c r="V249" i="118" s="1"/>
  <c r="K29" i="105"/>
  <c r="K249" i="105" s="1"/>
  <c r="V249" i="126" s="1"/>
  <c r="V30" i="126"/>
  <c r="V34" i="120"/>
  <c r="E33" i="105"/>
  <c r="E251" i="105" s="1"/>
  <c r="V35" i="118"/>
  <c r="V38" i="120"/>
  <c r="E37" i="105"/>
  <c r="E252" i="105" s="1"/>
  <c r="V252" i="120" s="1"/>
  <c r="V38" i="128"/>
  <c r="M37" i="105"/>
  <c r="M252" i="105" s="1"/>
  <c r="V252" i="128" s="1"/>
  <c r="V40" i="125"/>
  <c r="V41" i="118"/>
  <c r="V44" i="117"/>
  <c r="V44" i="118"/>
  <c r="V228" i="120"/>
  <c r="E227" i="105"/>
  <c r="E292" i="105"/>
  <c r="V228" i="128"/>
  <c r="M227" i="105"/>
  <c r="M292" i="105"/>
  <c r="V292" i="128" s="1"/>
  <c r="V230" i="118"/>
  <c r="C294" i="105"/>
  <c r="V230" i="117"/>
  <c r="W8" i="118"/>
  <c r="K7" i="106"/>
  <c r="K245" i="106" s="1"/>
  <c r="W8" i="126"/>
  <c r="W12" i="125"/>
  <c r="J11" i="106"/>
  <c r="J246" i="106" s="1"/>
  <c r="W246" i="125" s="1"/>
  <c r="W13" i="118"/>
  <c r="W13" i="117"/>
  <c r="W17" i="118"/>
  <c r="W17" i="117"/>
  <c r="W20" i="120"/>
  <c r="E247" i="106"/>
  <c r="W247" i="120" s="1"/>
  <c r="W20" i="128"/>
  <c r="M19" i="106"/>
  <c r="M247" i="106" s="1"/>
  <c r="W247" i="128" s="1"/>
  <c r="W22" i="118"/>
  <c r="W22" i="117"/>
  <c r="W26" i="125"/>
  <c r="J25" i="106"/>
  <c r="J248" i="106" s="1"/>
  <c r="W248" i="125" s="1"/>
  <c r="W27" i="118"/>
  <c r="W27" i="117"/>
  <c r="W30" i="120"/>
  <c r="E249" i="106"/>
  <c r="W249" i="120" s="1"/>
  <c r="W30" i="128"/>
  <c r="M29" i="106"/>
  <c r="M249" i="106" s="1"/>
  <c r="W249" i="128" s="1"/>
  <c r="W34" i="118"/>
  <c r="C33" i="106"/>
  <c r="W34" i="126"/>
  <c r="K33" i="106"/>
  <c r="K251" i="106" s="1"/>
  <c r="W35" i="128"/>
  <c r="M33" i="106"/>
  <c r="W38" i="118"/>
  <c r="C37" i="106"/>
  <c r="C252" i="106" s="1"/>
  <c r="W38" i="126"/>
  <c r="K37" i="106"/>
  <c r="K252" i="106" s="1"/>
  <c r="W252" i="126" s="1"/>
  <c r="W228" i="118"/>
  <c r="C292" i="106"/>
  <c r="W228" i="126"/>
  <c r="K292" i="106"/>
  <c r="W292" i="126" s="1"/>
  <c r="W229" i="119"/>
  <c r="D293" i="106"/>
  <c r="W293" i="119" s="1"/>
  <c r="W229" i="127"/>
  <c r="L293" i="106"/>
  <c r="W293" i="127" s="1"/>
  <c r="W230" i="120"/>
  <c r="E294" i="106"/>
  <c r="W294" i="120" s="1"/>
  <c r="W230" i="128"/>
  <c r="M294" i="106"/>
  <c r="W294" i="128" s="1"/>
  <c r="X8" i="120"/>
  <c r="M7" i="107"/>
  <c r="M245" i="107" s="1"/>
  <c r="X8" i="128"/>
  <c r="X10" i="118"/>
  <c r="X10" i="117"/>
  <c r="X12" i="119"/>
  <c r="D246" i="107"/>
  <c r="X246" i="119" s="1"/>
  <c r="X12" i="127"/>
  <c r="L11" i="107"/>
  <c r="L246" i="107" s="1"/>
  <c r="X246" i="127" s="1"/>
  <c r="X15" i="118"/>
  <c r="X15" i="117"/>
  <c r="X20" i="118"/>
  <c r="C247" i="107"/>
  <c r="X247" i="118" s="1"/>
  <c r="X20" i="126"/>
  <c r="K19" i="107"/>
  <c r="K247" i="107" s="1"/>
  <c r="X247" i="126" s="1"/>
  <c r="X24" i="118"/>
  <c r="X24" i="117"/>
  <c r="X26" i="119"/>
  <c r="D248" i="107"/>
  <c r="X248" i="119" s="1"/>
  <c r="X26" i="127"/>
  <c r="L25" i="107"/>
  <c r="L248" i="107" s="1"/>
  <c r="X248" i="127" s="1"/>
  <c r="X30" i="118"/>
  <c r="C249" i="107"/>
  <c r="X30" i="126"/>
  <c r="X29" i="126" s="1"/>
  <c r="K29" i="107"/>
  <c r="K249" i="107" s="1"/>
  <c r="X249" i="126" s="1"/>
  <c r="X34" i="120"/>
  <c r="E33" i="107"/>
  <c r="X35" i="118"/>
  <c r="X35" i="117"/>
  <c r="X38" i="120"/>
  <c r="E37" i="107"/>
  <c r="E252" i="107" s="1"/>
  <c r="X252" i="120" s="1"/>
  <c r="X38" i="128"/>
  <c r="M37" i="107"/>
  <c r="M252" i="107" s="1"/>
  <c r="X252" i="128" s="1"/>
  <c r="X40" i="125"/>
  <c r="X41" i="118"/>
  <c r="X41" i="117"/>
  <c r="X44" i="117"/>
  <c r="X44" i="118"/>
  <c r="X228" i="120"/>
  <c r="E227" i="107"/>
  <c r="E292" i="107"/>
  <c r="X228" i="128"/>
  <c r="M227" i="107"/>
  <c r="M292" i="107"/>
  <c r="J227" i="107"/>
  <c r="X230" i="118"/>
  <c r="C294" i="107"/>
  <c r="X230" i="117"/>
  <c r="X230" i="126"/>
  <c r="K294" i="107"/>
  <c r="X294" i="126" s="1"/>
  <c r="C245" i="108"/>
  <c r="Y245" i="118" s="1"/>
  <c r="Y8" i="118"/>
  <c r="Y8" i="126"/>
  <c r="Y12" i="125"/>
  <c r="J11" i="108"/>
  <c r="J246" i="108" s="1"/>
  <c r="Y246" i="125" s="1"/>
  <c r="Y13" i="118"/>
  <c r="Y13" i="117"/>
  <c r="Y17" i="118"/>
  <c r="Y17" i="117"/>
  <c r="Y20" i="120"/>
  <c r="E247" i="108"/>
  <c r="Y247" i="120" s="1"/>
  <c r="Y20" i="128"/>
  <c r="M19" i="108"/>
  <c r="M247" i="108" s="1"/>
  <c r="Y247" i="128" s="1"/>
  <c r="Y22" i="118"/>
  <c r="Y22" i="117"/>
  <c r="Y26" i="125"/>
  <c r="J25" i="108"/>
  <c r="J248" i="108" s="1"/>
  <c r="Y248" i="125" s="1"/>
  <c r="Y27" i="118"/>
  <c r="Y27" i="117"/>
  <c r="Y30" i="120"/>
  <c r="E249" i="108"/>
  <c r="Y249" i="120" s="1"/>
  <c r="Y30" i="128"/>
  <c r="M29" i="108"/>
  <c r="M249" i="108" s="1"/>
  <c r="Y249" i="128" s="1"/>
  <c r="Y34" i="118"/>
  <c r="C33" i="108"/>
  <c r="Y34" i="126"/>
  <c r="K33" i="108"/>
  <c r="K251" i="108" s="1"/>
  <c r="Y251" i="126" s="1"/>
  <c r="Y35" i="128"/>
  <c r="Y33" i="128" s="1"/>
  <c r="M33" i="108"/>
  <c r="Y38" i="118"/>
  <c r="Y38" i="117"/>
  <c r="C37" i="108"/>
  <c r="C252" i="108" s="1"/>
  <c r="Y252" i="118" s="1"/>
  <c r="Y38" i="126"/>
  <c r="Y228" i="118"/>
  <c r="C227" i="108"/>
  <c r="C292" i="108"/>
  <c r="Y228" i="117"/>
  <c r="Y228" i="126"/>
  <c r="K227" i="108"/>
  <c r="K292" i="108"/>
  <c r="Y229" i="119"/>
  <c r="D293" i="108"/>
  <c r="Y293" i="119" s="1"/>
  <c r="Y229" i="127"/>
  <c r="L293" i="108"/>
  <c r="Y293" i="127" s="1"/>
  <c r="Y230" i="120"/>
  <c r="E294" i="108"/>
  <c r="Y294" i="120" s="1"/>
  <c r="Y230" i="128"/>
  <c r="M294" i="108"/>
  <c r="Y294" i="128" s="1"/>
  <c r="Z8" i="120"/>
  <c r="M7" i="109"/>
  <c r="M245" i="109" s="1"/>
  <c r="Z245" i="128" s="1"/>
  <c r="Z8" i="128"/>
  <c r="Z10" i="118"/>
  <c r="Z10" i="117"/>
  <c r="Z12" i="119"/>
  <c r="D246" i="109"/>
  <c r="Z246" i="119" s="1"/>
  <c r="L11" i="109"/>
  <c r="L246" i="109" s="1"/>
  <c r="Z246" i="127" s="1"/>
  <c r="Z12" i="127"/>
  <c r="Z15" i="118"/>
  <c r="Z15" i="117"/>
  <c r="Z20" i="118"/>
  <c r="C247" i="109"/>
  <c r="Z247" i="118" s="1"/>
  <c r="Z20" i="126"/>
  <c r="K19" i="109"/>
  <c r="K247" i="109" s="1"/>
  <c r="Z247" i="126" s="1"/>
  <c r="Z24" i="118"/>
  <c r="Z24" i="117"/>
  <c r="D248" i="109"/>
  <c r="Z248" i="119" s="1"/>
  <c r="Z26" i="119"/>
  <c r="L25" i="109"/>
  <c r="L248" i="109" s="1"/>
  <c r="Z248" i="127" s="1"/>
  <c r="Z26" i="127"/>
  <c r="C249" i="109"/>
  <c r="Z30" i="118"/>
  <c r="K29" i="109"/>
  <c r="K249" i="109" s="1"/>
  <c r="Z249" i="126" s="1"/>
  <c r="Z30" i="126"/>
  <c r="Z29" i="126" s="1"/>
  <c r="Z34" i="120"/>
  <c r="E33" i="109"/>
  <c r="E251" i="109" s="1"/>
  <c r="Z35" i="118"/>
  <c r="Z35" i="117"/>
  <c r="Z38" i="120"/>
  <c r="M37" i="109"/>
  <c r="M252" i="109" s="1"/>
  <c r="Z252" i="128" s="1"/>
  <c r="Z38" i="128"/>
  <c r="Z37" i="128" s="1"/>
  <c r="Z40" i="125"/>
  <c r="Z41" i="118"/>
  <c r="Z41" i="117"/>
  <c r="Z44" i="117"/>
  <c r="Z44" i="118"/>
  <c r="Z228" i="120"/>
  <c r="E227" i="109"/>
  <c r="E292" i="109"/>
  <c r="Z292" i="120" s="1"/>
  <c r="Z228" i="128"/>
  <c r="M227" i="109"/>
  <c r="M292" i="109"/>
  <c r="M291" i="109" s="1"/>
  <c r="Z230" i="118"/>
  <c r="C294" i="109"/>
  <c r="Z230" i="117"/>
  <c r="Z230" i="126"/>
  <c r="K294" i="109"/>
  <c r="Z294" i="126" s="1"/>
  <c r="AA8" i="118"/>
  <c r="K7" i="110"/>
  <c r="K245" i="110" s="1"/>
  <c r="AA245" i="126" s="1"/>
  <c r="AA8" i="126"/>
  <c r="AA12" i="125"/>
  <c r="J11" i="110"/>
  <c r="J246" i="110" s="1"/>
  <c r="AA246" i="125" s="1"/>
  <c r="AA13" i="118"/>
  <c r="AA13" i="117"/>
  <c r="AA17" i="118"/>
  <c r="AA17" i="117"/>
  <c r="AA20" i="120"/>
  <c r="E247" i="110"/>
  <c r="AA247" i="120" s="1"/>
  <c r="AA20" i="128"/>
  <c r="M19" i="110"/>
  <c r="M247" i="110" s="1"/>
  <c r="AA247" i="128" s="1"/>
  <c r="AA22" i="118"/>
  <c r="AA22" i="117"/>
  <c r="AA26" i="125"/>
  <c r="J25" i="110"/>
  <c r="J248" i="110" s="1"/>
  <c r="AA248" i="125" s="1"/>
  <c r="AA27" i="118"/>
  <c r="AA27" i="117"/>
  <c r="AA30" i="120"/>
  <c r="E249" i="110"/>
  <c r="AA249" i="120" s="1"/>
  <c r="AA30" i="128"/>
  <c r="M29" i="110"/>
  <c r="M249" i="110" s="1"/>
  <c r="AA249" i="128" s="1"/>
  <c r="AA34" i="118"/>
  <c r="AA34" i="126"/>
  <c r="K33" i="110"/>
  <c r="K251" i="110" s="1"/>
  <c r="AA35" i="128"/>
  <c r="M33" i="110"/>
  <c r="M251" i="110" s="1"/>
  <c r="AA251" i="128" s="1"/>
  <c r="AA38" i="118"/>
  <c r="C37" i="110"/>
  <c r="C252" i="110" s="1"/>
  <c r="AA38" i="126"/>
  <c r="K37" i="110"/>
  <c r="K252" i="110" s="1"/>
  <c r="AA252" i="126" s="1"/>
  <c r="AA228" i="118"/>
  <c r="C227" i="110"/>
  <c r="C292" i="110"/>
  <c r="AA228" i="126"/>
  <c r="AA227" i="126" s="1"/>
  <c r="K227" i="110"/>
  <c r="K292" i="110"/>
  <c r="AA292" i="126" s="1"/>
  <c r="AA229" i="119"/>
  <c r="D293" i="110"/>
  <c r="AA293" i="119" s="1"/>
  <c r="AA229" i="127"/>
  <c r="L293" i="110"/>
  <c r="AA293" i="127" s="1"/>
  <c r="AA230" i="120"/>
  <c r="E294" i="110"/>
  <c r="AA294" i="120" s="1"/>
  <c r="AA230" i="128"/>
  <c r="M294" i="110"/>
  <c r="AA294" i="128" s="1"/>
  <c r="AB8" i="120"/>
  <c r="AB8" i="128"/>
  <c r="AB10" i="118"/>
  <c r="AB10" i="117"/>
  <c r="AB12" i="119"/>
  <c r="AB12" i="127"/>
  <c r="L11" i="111"/>
  <c r="L246" i="111" s="1"/>
  <c r="AB246" i="127" s="1"/>
  <c r="AB15" i="118"/>
  <c r="AB15" i="117"/>
  <c r="AB20" i="118"/>
  <c r="AB20" i="117"/>
  <c r="C247" i="111"/>
  <c r="AB247" i="118" s="1"/>
  <c r="AB20" i="126"/>
  <c r="AB24" i="118"/>
  <c r="AB24" i="117"/>
  <c r="AB26" i="119"/>
  <c r="AB26" i="127"/>
  <c r="AB25" i="127" s="1"/>
  <c r="L25" i="111"/>
  <c r="L248" i="111" s="1"/>
  <c r="AB248" i="127" s="1"/>
  <c r="AB30" i="118"/>
  <c r="C249" i="111"/>
  <c r="AB249" i="118" s="1"/>
  <c r="AB30" i="126"/>
  <c r="K29" i="111"/>
  <c r="K249" i="111" s="1"/>
  <c r="AB249" i="126" s="1"/>
  <c r="AB34" i="120"/>
  <c r="E33" i="111"/>
  <c r="AB35" i="118"/>
  <c r="AB35" i="117"/>
  <c r="AB38" i="120"/>
  <c r="AB38" i="128"/>
  <c r="M37" i="111"/>
  <c r="M252" i="111" s="1"/>
  <c r="AB252" i="128" s="1"/>
  <c r="AB40" i="125"/>
  <c r="AB41" i="118"/>
  <c r="AB41" i="117"/>
  <c r="AB44" i="117"/>
  <c r="AB44" i="118"/>
  <c r="AB228" i="120"/>
  <c r="E227" i="111"/>
  <c r="E292" i="111"/>
  <c r="AB292" i="120" s="1"/>
  <c r="AB228" i="128"/>
  <c r="AB227" i="128" s="1"/>
  <c r="M227" i="111"/>
  <c r="M292" i="111"/>
  <c r="AB230" i="118"/>
  <c r="C294" i="111"/>
  <c r="AB230" i="117"/>
  <c r="AB230" i="126"/>
  <c r="K294" i="111"/>
  <c r="AB294" i="126" s="1"/>
  <c r="C245" i="112"/>
  <c r="AC8" i="118"/>
  <c r="K7" i="112"/>
  <c r="K245" i="112" s="1"/>
  <c r="AC245" i="126" s="1"/>
  <c r="AC8" i="126"/>
  <c r="AC12" i="125"/>
  <c r="J11" i="112"/>
  <c r="J246" i="112" s="1"/>
  <c r="AC246" i="125" s="1"/>
  <c r="AC13" i="118"/>
  <c r="AC13" i="117"/>
  <c r="AC17" i="118"/>
  <c r="AC17" i="117"/>
  <c r="AC20" i="120"/>
  <c r="E247" i="112"/>
  <c r="AC247" i="120" s="1"/>
  <c r="AC20" i="128"/>
  <c r="M19" i="112"/>
  <c r="M247" i="112" s="1"/>
  <c r="AC247" i="128" s="1"/>
  <c r="AC22" i="118"/>
  <c r="AC22" i="117"/>
  <c r="AC26" i="125"/>
  <c r="J25" i="112"/>
  <c r="J248" i="112" s="1"/>
  <c r="AC248" i="125" s="1"/>
  <c r="AC27" i="118"/>
  <c r="AC27" i="117"/>
  <c r="AC30" i="120"/>
  <c r="E249" i="112"/>
  <c r="AC249" i="120" s="1"/>
  <c r="AC30" i="128"/>
  <c r="AC29" i="128" s="1"/>
  <c r="M29" i="112"/>
  <c r="M249" i="112" s="1"/>
  <c r="AC249" i="128" s="1"/>
  <c r="AC34" i="118"/>
  <c r="C33" i="112"/>
  <c r="AC34" i="117"/>
  <c r="AC34" i="126"/>
  <c r="K33" i="112"/>
  <c r="AC35" i="128"/>
  <c r="M33" i="112"/>
  <c r="M251" i="112" s="1"/>
  <c r="AC251" i="128" s="1"/>
  <c r="AC38" i="118"/>
  <c r="C37" i="112"/>
  <c r="C252" i="112" s="1"/>
  <c r="AC38" i="126"/>
  <c r="AC228" i="118"/>
  <c r="C227" i="112"/>
  <c r="C292" i="112"/>
  <c r="AC228" i="117"/>
  <c r="K227" i="112"/>
  <c r="AC228" i="126"/>
  <c r="AC227" i="126" s="1"/>
  <c r="K292" i="112"/>
  <c r="AC229" i="119"/>
  <c r="D293" i="112"/>
  <c r="AC293" i="119" s="1"/>
  <c r="AC229" i="127"/>
  <c r="L293" i="112"/>
  <c r="AC293" i="127" s="1"/>
  <c r="AC230" i="120"/>
  <c r="E294" i="112"/>
  <c r="AC294" i="120" s="1"/>
  <c r="AC230" i="128"/>
  <c r="M294" i="112"/>
  <c r="AC294" i="128" s="1"/>
  <c r="AD8" i="120"/>
  <c r="M7" i="113"/>
  <c r="M245" i="113" s="1"/>
  <c r="AD8" i="128"/>
  <c r="AD7" i="128" s="1"/>
  <c r="AD10" i="118"/>
  <c r="AD10" i="117"/>
  <c r="AD12" i="119"/>
  <c r="D246" i="113"/>
  <c r="AD246" i="119" s="1"/>
  <c r="AD12" i="127"/>
  <c r="L11" i="113"/>
  <c r="L246" i="113" s="1"/>
  <c r="AD246" i="127" s="1"/>
  <c r="AD15" i="118"/>
  <c r="AD15" i="117"/>
  <c r="AD20" i="118"/>
  <c r="C247" i="113"/>
  <c r="AD247" i="118" s="1"/>
  <c r="AD20" i="126"/>
  <c r="K19" i="113"/>
  <c r="K247" i="113" s="1"/>
  <c r="AD247" i="126" s="1"/>
  <c r="AD24" i="118"/>
  <c r="AD24" i="117"/>
  <c r="D248" i="113"/>
  <c r="AD248" i="119" s="1"/>
  <c r="AD26" i="119"/>
  <c r="AD26" i="127"/>
  <c r="L25" i="113"/>
  <c r="L248" i="113" s="1"/>
  <c r="AD248" i="127" s="1"/>
  <c r="AD30" i="118"/>
  <c r="C249" i="113"/>
  <c r="AD249" i="118" s="1"/>
  <c r="AD30" i="126"/>
  <c r="AD29" i="126" s="1"/>
  <c r="K29" i="113"/>
  <c r="K249" i="113" s="1"/>
  <c r="AD249" i="126" s="1"/>
  <c r="AD34" i="120"/>
  <c r="E33" i="113"/>
  <c r="E251" i="113" s="1"/>
  <c r="AD251" i="120" s="1"/>
  <c r="AD35" i="118"/>
  <c r="AD35" i="117"/>
  <c r="AD38" i="120"/>
  <c r="AD38" i="128"/>
  <c r="M37" i="113"/>
  <c r="M252" i="113" s="1"/>
  <c r="AD252" i="128" s="1"/>
  <c r="AD40" i="125"/>
  <c r="AD41" i="118"/>
  <c r="AD41" i="117"/>
  <c r="AD44" i="117"/>
  <c r="AD44" i="118"/>
  <c r="AD228" i="120"/>
  <c r="E227" i="113"/>
  <c r="E292" i="113"/>
  <c r="AD292" i="120" s="1"/>
  <c r="AD228" i="128"/>
  <c r="M227" i="113"/>
  <c r="M292" i="113"/>
  <c r="AD292" i="128" s="1"/>
  <c r="AD229" i="125"/>
  <c r="J293" i="113"/>
  <c r="AD293" i="125" s="1"/>
  <c r="AD230" i="118"/>
  <c r="C294" i="113"/>
  <c r="AD230" i="117"/>
  <c r="AD230" i="126"/>
  <c r="K294" i="113"/>
  <c r="AD294" i="126" s="1"/>
  <c r="AE8" i="118"/>
  <c r="K7" i="114"/>
  <c r="K245" i="114" s="1"/>
  <c r="AE245" i="126" s="1"/>
  <c r="AE8" i="126"/>
  <c r="AE12" i="125"/>
  <c r="J11" i="114"/>
  <c r="J246" i="114" s="1"/>
  <c r="AE246" i="125" s="1"/>
  <c r="AE13" i="118"/>
  <c r="AE13" i="117"/>
  <c r="AE17" i="118"/>
  <c r="AE17" i="117"/>
  <c r="AE20" i="120"/>
  <c r="E247" i="114"/>
  <c r="AE247" i="120" s="1"/>
  <c r="AE20" i="128"/>
  <c r="M19" i="114"/>
  <c r="M247" i="114" s="1"/>
  <c r="AE247" i="128" s="1"/>
  <c r="AE22" i="118"/>
  <c r="AE22" i="117"/>
  <c r="AE26" i="125"/>
  <c r="J25" i="114"/>
  <c r="J248" i="114" s="1"/>
  <c r="AE248" i="125" s="1"/>
  <c r="AE27" i="118"/>
  <c r="AE27" i="117"/>
  <c r="AE30" i="120"/>
  <c r="E249" i="114"/>
  <c r="AE249" i="120" s="1"/>
  <c r="AE30" i="128"/>
  <c r="AE29" i="128" s="1"/>
  <c r="M29" i="114"/>
  <c r="M249" i="114" s="1"/>
  <c r="AE249" i="128" s="1"/>
  <c r="AE34" i="118"/>
  <c r="C33" i="114"/>
  <c r="C251" i="114" s="1"/>
  <c r="AE34" i="126"/>
  <c r="AE33" i="126" s="1"/>
  <c r="K33" i="114"/>
  <c r="K251" i="114" s="1"/>
  <c r="AE251" i="126" s="1"/>
  <c r="AE35" i="128"/>
  <c r="M33" i="114"/>
  <c r="M251" i="114" s="1"/>
  <c r="AE251" i="128" s="1"/>
  <c r="AE38" i="118"/>
  <c r="C37" i="114"/>
  <c r="C252" i="114" s="1"/>
  <c r="AE252" i="118" s="1"/>
  <c r="AE38" i="126"/>
  <c r="K37" i="114"/>
  <c r="K252" i="114" s="1"/>
  <c r="AE228" i="118"/>
  <c r="C227" i="114"/>
  <c r="AE228" i="117"/>
  <c r="C292" i="114"/>
  <c r="AE292" i="118" s="1"/>
  <c r="AE228" i="126"/>
  <c r="K227" i="114"/>
  <c r="K292" i="114"/>
  <c r="AE292" i="126" s="1"/>
  <c r="AE229" i="119"/>
  <c r="D293" i="114"/>
  <c r="AE293" i="119" s="1"/>
  <c r="AE229" i="127"/>
  <c r="L293" i="114"/>
  <c r="AE293" i="127" s="1"/>
  <c r="AE230" i="120"/>
  <c r="E294" i="114"/>
  <c r="AE294" i="120" s="1"/>
  <c r="AE230" i="128"/>
  <c r="M294" i="114"/>
  <c r="AE294" i="128" s="1"/>
  <c r="K7" i="87"/>
  <c r="K244" i="87" s="1"/>
  <c r="D8" i="126"/>
  <c r="D13" i="118"/>
  <c r="D13" i="117"/>
  <c r="D20" i="128"/>
  <c r="M19" i="87"/>
  <c r="M246" i="87" s="1"/>
  <c r="D247" i="128" s="1"/>
  <c r="D22" i="126"/>
  <c r="D27" i="118"/>
  <c r="E12" i="119"/>
  <c r="D245" i="88"/>
  <c r="E246" i="119" s="1"/>
  <c r="L25" i="88"/>
  <c r="L247" i="88" s="1"/>
  <c r="E248" i="127" s="1"/>
  <c r="E38" i="120"/>
  <c r="E41" i="118"/>
  <c r="E41" i="117"/>
  <c r="C42" i="88"/>
  <c r="O42" i="88" s="1"/>
  <c r="K7" i="89"/>
  <c r="K244" i="89" s="1"/>
  <c r="F245" i="126" s="1"/>
  <c r="F8" i="126"/>
  <c r="C245" i="89"/>
  <c r="F246" i="118" s="1"/>
  <c r="F20" i="120"/>
  <c r="E246" i="89"/>
  <c r="F247" i="120" s="1"/>
  <c r="F22" i="118"/>
  <c r="F22" i="117"/>
  <c r="F30" i="117"/>
  <c r="F228" i="126"/>
  <c r="K226" i="89"/>
  <c r="K291" i="89"/>
  <c r="F292" i="126" s="1"/>
  <c r="G13" i="120"/>
  <c r="J7" i="87"/>
  <c r="D8" i="125"/>
  <c r="D7" i="125" s="1"/>
  <c r="D9" i="118"/>
  <c r="D9" i="117"/>
  <c r="D12" i="120"/>
  <c r="E245" i="87"/>
  <c r="D246" i="120" s="1"/>
  <c r="D12" i="128"/>
  <c r="M11" i="87"/>
  <c r="M245" i="87" s="1"/>
  <c r="D246" i="128" s="1"/>
  <c r="D14" i="118"/>
  <c r="D14" i="117"/>
  <c r="D18" i="118"/>
  <c r="D18" i="117"/>
  <c r="D20" i="119"/>
  <c r="D246" i="87"/>
  <c r="D247" i="119" s="1"/>
  <c r="L19" i="87"/>
  <c r="L246" i="87" s="1"/>
  <c r="D247" i="127" s="1"/>
  <c r="D23" i="118"/>
  <c r="D23" i="117"/>
  <c r="D26" i="120"/>
  <c r="E247" i="87"/>
  <c r="D248" i="120" s="1"/>
  <c r="D26" i="128"/>
  <c r="D25" i="128" s="1"/>
  <c r="M25" i="87"/>
  <c r="M247" i="87" s="1"/>
  <c r="D248" i="128" s="1"/>
  <c r="D28" i="118"/>
  <c r="D28" i="117"/>
  <c r="D30" i="119"/>
  <c r="D29" i="119" s="1"/>
  <c r="D248" i="87"/>
  <c r="D249" i="119" s="1"/>
  <c r="L29" i="87"/>
  <c r="L248" i="87" s="1"/>
  <c r="D249" i="127" s="1"/>
  <c r="D34" i="125"/>
  <c r="J33" i="87"/>
  <c r="D38" i="125"/>
  <c r="D37" i="125" s="1"/>
  <c r="J37" i="87"/>
  <c r="J251" i="87" s="1"/>
  <c r="D252" i="125" s="1"/>
  <c r="D39" i="118"/>
  <c r="D39" i="117"/>
  <c r="D40" i="118"/>
  <c r="D40" i="117"/>
  <c r="D40" i="126"/>
  <c r="D37" i="126" s="1"/>
  <c r="D228" i="125"/>
  <c r="J226" i="87"/>
  <c r="J291" i="87"/>
  <c r="D229" i="126"/>
  <c r="K292" i="87"/>
  <c r="L293" i="87"/>
  <c r="D294" i="127" s="1"/>
  <c r="E8" i="119"/>
  <c r="L7" i="88"/>
  <c r="E12" i="118"/>
  <c r="C245" i="88"/>
  <c r="E246" i="118" s="1"/>
  <c r="E12" i="126"/>
  <c r="K11" i="88"/>
  <c r="E16" i="118"/>
  <c r="E16" i="117"/>
  <c r="E20" i="125"/>
  <c r="E19" i="125" s="1"/>
  <c r="J19" i="88"/>
  <c r="J246" i="88" s="1"/>
  <c r="E247" i="125" s="1"/>
  <c r="E21" i="118"/>
  <c r="E21" i="117"/>
  <c r="E26" i="118"/>
  <c r="C247" i="88"/>
  <c r="E26" i="117"/>
  <c r="E26" i="126"/>
  <c r="E25" i="126" s="1"/>
  <c r="K25" i="88"/>
  <c r="K247" i="88" s="1"/>
  <c r="E248" i="126" s="1"/>
  <c r="E30" i="125"/>
  <c r="E29" i="125" s="1"/>
  <c r="J29" i="88"/>
  <c r="J248" i="88" s="1"/>
  <c r="E249" i="125" s="1"/>
  <c r="E31" i="117"/>
  <c r="E31" i="118"/>
  <c r="E34" i="119"/>
  <c r="D33" i="88"/>
  <c r="L33" i="88"/>
  <c r="E36" i="118"/>
  <c r="E36" i="117"/>
  <c r="E38" i="119"/>
  <c r="D37" i="88"/>
  <c r="D251" i="88" s="1"/>
  <c r="E252" i="119" s="1"/>
  <c r="L37" i="88"/>
  <c r="L251" i="88" s="1"/>
  <c r="E252" i="127" s="1"/>
  <c r="E40" i="120"/>
  <c r="E43" i="117"/>
  <c r="E43" i="118"/>
  <c r="E228" i="119"/>
  <c r="D226" i="88"/>
  <c r="D291" i="88"/>
  <c r="L226" i="88"/>
  <c r="L291" i="88"/>
  <c r="E292" i="127" s="1"/>
  <c r="E291" i="127" s="1"/>
  <c r="E229" i="120"/>
  <c r="E292" i="88"/>
  <c r="E229" i="128"/>
  <c r="M292" i="88"/>
  <c r="E293" i="128" s="1"/>
  <c r="E230" i="125"/>
  <c r="J293" i="88"/>
  <c r="E294" i="125" s="1"/>
  <c r="E231" i="118"/>
  <c r="E231" i="117"/>
  <c r="C294" i="88"/>
  <c r="E295" i="118" s="1"/>
  <c r="J7" i="89"/>
  <c r="F8" i="125"/>
  <c r="F7" i="125" s="1"/>
  <c r="F9" i="118"/>
  <c r="F9" i="117"/>
  <c r="F12" i="120"/>
  <c r="E245" i="89"/>
  <c r="F246" i="120" s="1"/>
  <c r="F12" i="128"/>
  <c r="M11" i="89"/>
  <c r="M245" i="89" s="1"/>
  <c r="F246" i="128" s="1"/>
  <c r="F14" i="118"/>
  <c r="F14" i="117"/>
  <c r="F18" i="118"/>
  <c r="F18" i="117"/>
  <c r="F20" i="119"/>
  <c r="D246" i="89"/>
  <c r="F247" i="119" s="1"/>
  <c r="L19" i="89"/>
  <c r="L246" i="89" s="1"/>
  <c r="F247" i="127" s="1"/>
  <c r="F23" i="118"/>
  <c r="F23" i="117"/>
  <c r="F26" i="120"/>
  <c r="E247" i="89"/>
  <c r="F248" i="120" s="1"/>
  <c r="F26" i="128"/>
  <c r="M25" i="89"/>
  <c r="M247" i="89" s="1"/>
  <c r="F248" i="128" s="1"/>
  <c r="F28" i="118"/>
  <c r="F28" i="117"/>
  <c r="F30" i="119"/>
  <c r="D248" i="89"/>
  <c r="F249" i="119" s="1"/>
  <c r="L29" i="89"/>
  <c r="L248" i="89" s="1"/>
  <c r="F249" i="127" s="1"/>
  <c r="F34" i="125"/>
  <c r="F33" i="125" s="1"/>
  <c r="J33" i="89"/>
  <c r="J250" i="89" s="1"/>
  <c r="F38" i="125"/>
  <c r="F37" i="125" s="1"/>
  <c r="F32" i="125" s="1"/>
  <c r="F39" i="117"/>
  <c r="F39" i="118"/>
  <c r="F40" i="118"/>
  <c r="F229" i="118"/>
  <c r="C292" i="89"/>
  <c r="F293" i="118" s="1"/>
  <c r="F229" i="117"/>
  <c r="F229" i="126"/>
  <c r="K292" i="89"/>
  <c r="F293" i="126" s="1"/>
  <c r="F230" i="119"/>
  <c r="D293" i="89"/>
  <c r="F294" i="119" s="1"/>
  <c r="L293" i="89"/>
  <c r="F294" i="127" s="1"/>
  <c r="G8" i="119"/>
  <c r="L7" i="90"/>
  <c r="G12" i="118"/>
  <c r="C245" i="90"/>
  <c r="G12" i="126"/>
  <c r="K11" i="90"/>
  <c r="K245" i="90" s="1"/>
  <c r="G246" i="126" s="1"/>
  <c r="G16" i="118"/>
  <c r="G16" i="117"/>
  <c r="G20" i="125"/>
  <c r="J19" i="90"/>
  <c r="J246" i="90" s="1"/>
  <c r="G247" i="125" s="1"/>
  <c r="G21" i="118"/>
  <c r="G21" i="117"/>
  <c r="G26" i="118"/>
  <c r="C247" i="90"/>
  <c r="G26" i="117"/>
  <c r="G26" i="126"/>
  <c r="K25" i="90"/>
  <c r="K247" i="90" s="1"/>
  <c r="G30" i="125"/>
  <c r="G29" i="125" s="1"/>
  <c r="J29" i="90"/>
  <c r="J248" i="90" s="1"/>
  <c r="G249" i="125" s="1"/>
  <c r="G31" i="118"/>
  <c r="G31" i="117"/>
  <c r="G34" i="119"/>
  <c r="G33" i="119" s="1"/>
  <c r="D33" i="90"/>
  <c r="L33" i="90"/>
  <c r="G36" i="118"/>
  <c r="G36" i="117"/>
  <c r="G38" i="119"/>
  <c r="G37" i="119" s="1"/>
  <c r="D37" i="90"/>
  <c r="D251" i="90"/>
  <c r="G252" i="119" s="1"/>
  <c r="L37" i="90"/>
  <c r="L251" i="90" s="1"/>
  <c r="G252" i="127" s="1"/>
  <c r="G40" i="120"/>
  <c r="G43" i="117"/>
  <c r="C42" i="90"/>
  <c r="G43" i="118"/>
  <c r="G228" i="119"/>
  <c r="D226" i="90"/>
  <c r="D291" i="90"/>
  <c r="G292" i="119" s="1"/>
  <c r="G291" i="119" s="1"/>
  <c r="L226" i="90"/>
  <c r="L291" i="90"/>
  <c r="G292" i="127" s="1"/>
  <c r="G229" i="117"/>
  <c r="G231" i="118"/>
  <c r="C294" i="90"/>
  <c r="G295" i="118" s="1"/>
  <c r="G231" i="117"/>
  <c r="J7" i="91"/>
  <c r="H8" i="125"/>
  <c r="H9" i="118"/>
  <c r="H9" i="117"/>
  <c r="E245" i="91"/>
  <c r="H246" i="120" s="1"/>
  <c r="H12" i="120"/>
  <c r="H12" i="128"/>
  <c r="M11" i="91"/>
  <c r="M245" i="91" s="1"/>
  <c r="H246" i="128" s="1"/>
  <c r="H14" i="118"/>
  <c r="H14" i="117"/>
  <c r="H18" i="118"/>
  <c r="H18" i="117"/>
  <c r="H20" i="119"/>
  <c r="D246" i="91"/>
  <c r="H247" i="119" s="1"/>
  <c r="L19" i="91"/>
  <c r="L246" i="91" s="1"/>
  <c r="H247" i="127" s="1"/>
  <c r="H23" i="118"/>
  <c r="H23" i="117"/>
  <c r="H26" i="120"/>
  <c r="E247" i="91"/>
  <c r="H248" i="120" s="1"/>
  <c r="H26" i="128"/>
  <c r="M25" i="91"/>
  <c r="M247" i="91" s="1"/>
  <c r="H248" i="128" s="1"/>
  <c r="H28" i="118"/>
  <c r="H28" i="117"/>
  <c r="D248" i="91"/>
  <c r="H249" i="119" s="1"/>
  <c r="H30" i="119"/>
  <c r="L29" i="91"/>
  <c r="L248" i="91" s="1"/>
  <c r="H249" i="127" s="1"/>
  <c r="H34" i="125"/>
  <c r="J33" i="91"/>
  <c r="H38" i="125"/>
  <c r="H39" i="118"/>
  <c r="H40" i="118"/>
  <c r="H37" i="118" s="1"/>
  <c r="H40" i="117"/>
  <c r="H45" i="117"/>
  <c r="H45" i="118"/>
  <c r="H229" i="118"/>
  <c r="C292" i="91"/>
  <c r="H229" i="117"/>
  <c r="H229" i="126"/>
  <c r="K292" i="91"/>
  <c r="H293" i="126" s="1"/>
  <c r="H230" i="119"/>
  <c r="D293" i="91"/>
  <c r="H294" i="119" s="1"/>
  <c r="L293" i="91"/>
  <c r="H294" i="127" s="1"/>
  <c r="I8" i="119"/>
  <c r="L7" i="92"/>
  <c r="L244" i="92" s="1"/>
  <c r="I245" i="127" s="1"/>
  <c r="I12" i="118"/>
  <c r="C245" i="92"/>
  <c r="I246" i="118" s="1"/>
  <c r="I12" i="117"/>
  <c r="I12" i="126"/>
  <c r="I11" i="126" s="1"/>
  <c r="K11" i="92"/>
  <c r="K245" i="92" s="1"/>
  <c r="I246" i="126" s="1"/>
  <c r="I16" i="118"/>
  <c r="I16" i="117"/>
  <c r="I20" i="125"/>
  <c r="J19" i="92"/>
  <c r="J246" i="92" s="1"/>
  <c r="I247" i="125" s="1"/>
  <c r="I21" i="118"/>
  <c r="I21" i="117"/>
  <c r="I26" i="118"/>
  <c r="C247" i="92"/>
  <c r="I248" i="118" s="1"/>
  <c r="I26" i="126"/>
  <c r="K25" i="92"/>
  <c r="I30" i="125"/>
  <c r="J29" i="92"/>
  <c r="J248" i="92" s="1"/>
  <c r="I249" i="125" s="1"/>
  <c r="I31" i="118"/>
  <c r="I34" i="119"/>
  <c r="D33" i="92"/>
  <c r="D250" i="92" s="1"/>
  <c r="L33" i="92"/>
  <c r="I36" i="118"/>
  <c r="I36" i="117"/>
  <c r="I38" i="119"/>
  <c r="D37" i="92"/>
  <c r="D251" i="92" s="1"/>
  <c r="I252" i="119" s="1"/>
  <c r="L37" i="92"/>
  <c r="L251" i="92" s="1"/>
  <c r="I252" i="127" s="1"/>
  <c r="I40" i="120"/>
  <c r="I37" i="120" s="1"/>
  <c r="I43" i="117"/>
  <c r="C42" i="92"/>
  <c r="I43" i="118"/>
  <c r="I228" i="119"/>
  <c r="I227" i="119" s="1"/>
  <c r="D226" i="92"/>
  <c r="D291" i="92"/>
  <c r="L226" i="92"/>
  <c r="L291" i="92"/>
  <c r="I292" i="127" s="1"/>
  <c r="E226" i="92"/>
  <c r="J7" i="93"/>
  <c r="J8" i="125"/>
  <c r="J9" i="117"/>
  <c r="J9" i="118"/>
  <c r="J12" i="120"/>
  <c r="E245" i="93"/>
  <c r="J246" i="120" s="1"/>
  <c r="J12" i="128"/>
  <c r="M11" i="93"/>
  <c r="M245" i="93" s="1"/>
  <c r="J246" i="128" s="1"/>
  <c r="J14" i="117"/>
  <c r="J14" i="118"/>
  <c r="J18" i="118"/>
  <c r="J18" i="117"/>
  <c r="J20" i="119"/>
  <c r="D246" i="93"/>
  <c r="J247" i="119" s="1"/>
  <c r="L19" i="93"/>
  <c r="L246" i="93" s="1"/>
  <c r="J247" i="127" s="1"/>
  <c r="J23" i="118"/>
  <c r="J23" i="117"/>
  <c r="J26" i="120"/>
  <c r="E247" i="93"/>
  <c r="J248" i="120" s="1"/>
  <c r="J26" i="128"/>
  <c r="J25" i="128" s="1"/>
  <c r="M25" i="93"/>
  <c r="M247" i="93" s="1"/>
  <c r="J248" i="128" s="1"/>
  <c r="J28" i="117"/>
  <c r="J28" i="118"/>
  <c r="J30" i="119"/>
  <c r="D248" i="93"/>
  <c r="J249" i="119" s="1"/>
  <c r="L29" i="93"/>
  <c r="L248" i="93" s="1"/>
  <c r="J249" i="127" s="1"/>
  <c r="J34" i="125"/>
  <c r="J38" i="125"/>
  <c r="J37" i="93"/>
  <c r="J251" i="93" s="1"/>
  <c r="J252" i="125" s="1"/>
  <c r="J39" i="118"/>
  <c r="J39" i="117"/>
  <c r="J40" i="118"/>
  <c r="J40" i="117"/>
  <c r="J45" i="117"/>
  <c r="J45" i="118"/>
  <c r="J229" i="118"/>
  <c r="C292" i="93"/>
  <c r="O292" i="93" s="1"/>
  <c r="J229" i="117"/>
  <c r="J229" i="126"/>
  <c r="K292" i="93"/>
  <c r="J293" i="126" s="1"/>
  <c r="J230" i="119"/>
  <c r="D293" i="93"/>
  <c r="J294" i="119" s="1"/>
  <c r="L293" i="93"/>
  <c r="J294" i="127" s="1"/>
  <c r="K8" i="119"/>
  <c r="L7" i="94"/>
  <c r="K12" i="118"/>
  <c r="C245" i="94"/>
  <c r="K12" i="117"/>
  <c r="K12" i="126"/>
  <c r="K11" i="94"/>
  <c r="K16" i="118"/>
  <c r="K16" i="117"/>
  <c r="K20" i="125"/>
  <c r="J19" i="94"/>
  <c r="J246" i="94" s="1"/>
  <c r="K247" i="125" s="1"/>
  <c r="K21" i="118"/>
  <c r="K21" i="117"/>
  <c r="K26" i="118"/>
  <c r="C247" i="94"/>
  <c r="K26" i="117"/>
  <c r="K26" i="126"/>
  <c r="K25" i="94"/>
  <c r="K247" i="94" s="1"/>
  <c r="K248" i="126" s="1"/>
  <c r="K30" i="125"/>
  <c r="K29" i="125" s="1"/>
  <c r="J29" i="94"/>
  <c r="J248" i="94" s="1"/>
  <c r="K249" i="125" s="1"/>
  <c r="K31" i="118"/>
  <c r="K31" i="117"/>
  <c r="K34" i="119"/>
  <c r="D33" i="94"/>
  <c r="L33" i="94"/>
  <c r="K36" i="118"/>
  <c r="K36" i="117"/>
  <c r="K38" i="119"/>
  <c r="D37" i="94"/>
  <c r="L37" i="94"/>
  <c r="L251" i="94" s="1"/>
  <c r="K252" i="127" s="1"/>
  <c r="K40" i="120"/>
  <c r="K43" i="117"/>
  <c r="C42" i="94"/>
  <c r="O42" i="94" s="1"/>
  <c r="K43" i="118"/>
  <c r="K228" i="119"/>
  <c r="D226" i="94"/>
  <c r="D291" i="94"/>
  <c r="D290" i="94" s="1"/>
  <c r="L226" i="94"/>
  <c r="L291" i="94"/>
  <c r="K292" i="127" s="1"/>
  <c r="K229" i="128"/>
  <c r="M292" i="94"/>
  <c r="K293" i="128" s="1"/>
  <c r="K230" i="125"/>
  <c r="J293" i="94"/>
  <c r="K294" i="125" s="1"/>
  <c r="J7" i="95"/>
  <c r="L8" i="125"/>
  <c r="L9" i="118"/>
  <c r="L9" i="117"/>
  <c r="L12" i="120"/>
  <c r="E245" i="95"/>
  <c r="L246" i="120" s="1"/>
  <c r="L12" i="128"/>
  <c r="M11" i="95"/>
  <c r="L14" i="118"/>
  <c r="L14" i="117"/>
  <c r="L18" i="118"/>
  <c r="L18" i="117"/>
  <c r="L20" i="119"/>
  <c r="D246" i="95"/>
  <c r="L247" i="119" s="1"/>
  <c r="L19" i="95"/>
  <c r="L246" i="95" s="1"/>
  <c r="L247" i="127" s="1"/>
  <c r="L23" i="118"/>
  <c r="L23" i="117"/>
  <c r="L26" i="120"/>
  <c r="E247" i="95"/>
  <c r="L248" i="120" s="1"/>
  <c r="L26" i="128"/>
  <c r="M25" i="95"/>
  <c r="M247" i="95" s="1"/>
  <c r="L248" i="128" s="1"/>
  <c r="L28" i="118"/>
  <c r="L28" i="117"/>
  <c r="L30" i="119"/>
  <c r="D248" i="95"/>
  <c r="L249" i="119" s="1"/>
  <c r="L29" i="95"/>
  <c r="L248" i="95" s="1"/>
  <c r="L249" i="127" s="1"/>
  <c r="L34" i="125"/>
  <c r="J33" i="95"/>
  <c r="L38" i="125"/>
  <c r="J37" i="95"/>
  <c r="J251" i="95" s="1"/>
  <c r="L252" i="125" s="1"/>
  <c r="L39" i="118"/>
  <c r="L39" i="117"/>
  <c r="L40" i="118"/>
  <c r="L40" i="117"/>
  <c r="L40" i="126"/>
  <c r="L45" i="117"/>
  <c r="L45" i="118"/>
  <c r="L229" i="118"/>
  <c r="L229" i="117"/>
  <c r="C292" i="95"/>
  <c r="L229" i="126"/>
  <c r="K292" i="95"/>
  <c r="L293" i="126" s="1"/>
  <c r="L230" i="119"/>
  <c r="D293" i="95"/>
  <c r="L293" i="95"/>
  <c r="L294" i="127" s="1"/>
  <c r="M8" i="119"/>
  <c r="AJ8" i="119" s="1"/>
  <c r="L7" i="96"/>
  <c r="M8" i="127"/>
  <c r="M12" i="118"/>
  <c r="AJ12" i="118" s="1"/>
  <c r="M12" i="126"/>
  <c r="AJ12" i="126" s="1"/>
  <c r="K11" i="96"/>
  <c r="K246" i="96" s="1"/>
  <c r="M246" i="126" s="1"/>
  <c r="AJ246" i="126" s="1"/>
  <c r="M16" i="117"/>
  <c r="AJ16" i="117" s="1"/>
  <c r="M16" i="118"/>
  <c r="AJ16" i="118" s="1"/>
  <c r="M20" i="125"/>
  <c r="J19" i="96"/>
  <c r="J247" i="96" s="1"/>
  <c r="M247" i="125" s="1"/>
  <c r="AJ247" i="125" s="1"/>
  <c r="M21" i="118"/>
  <c r="AJ21" i="118" s="1"/>
  <c r="M21" i="117"/>
  <c r="AJ21" i="117" s="1"/>
  <c r="M26" i="118"/>
  <c r="AJ26" i="118" s="1"/>
  <c r="C248" i="96"/>
  <c r="M248" i="118" s="1"/>
  <c r="AJ248" i="118" s="1"/>
  <c r="M26" i="117"/>
  <c r="AJ26" i="117" s="1"/>
  <c r="M26" i="126"/>
  <c r="K25" i="96"/>
  <c r="K248" i="96" s="1"/>
  <c r="M248" i="126" s="1"/>
  <c r="AJ248" i="126" s="1"/>
  <c r="J29" i="96"/>
  <c r="J249" i="96" s="1"/>
  <c r="M249" i="125" s="1"/>
  <c r="AJ249" i="125" s="1"/>
  <c r="M30" i="125"/>
  <c r="M31" i="118"/>
  <c r="AJ31" i="118" s="1"/>
  <c r="D33" i="96"/>
  <c r="D251" i="96" s="1"/>
  <c r="M251" i="119" s="1"/>
  <c r="AJ251" i="119" s="1"/>
  <c r="M34" i="119"/>
  <c r="AJ34" i="119" s="1"/>
  <c r="M34" i="127"/>
  <c r="L33" i="96"/>
  <c r="M36" i="118"/>
  <c r="AJ36" i="118" s="1"/>
  <c r="M36" i="117"/>
  <c r="AJ36" i="117" s="1"/>
  <c r="M38" i="119"/>
  <c r="AJ38" i="119" s="1"/>
  <c r="D37" i="96"/>
  <c r="M38" i="127"/>
  <c r="L37" i="96"/>
  <c r="L252" i="96" s="1"/>
  <c r="M252" i="127" s="1"/>
  <c r="AJ252" i="127" s="1"/>
  <c r="M40" i="120"/>
  <c r="AJ40" i="120" s="1"/>
  <c r="M43" i="117"/>
  <c r="AJ43" i="117" s="1"/>
  <c r="C42" i="96"/>
  <c r="O42" i="96" s="1"/>
  <c r="M43" i="118"/>
  <c r="AJ43" i="118" s="1"/>
  <c r="M228" i="117"/>
  <c r="AJ228" i="117" s="1"/>
  <c r="M228" i="127"/>
  <c r="AJ228" i="127" s="1"/>
  <c r="L227" i="96"/>
  <c r="L292" i="96"/>
  <c r="M229" i="120"/>
  <c r="AJ229" i="120" s="1"/>
  <c r="E293" i="96"/>
  <c r="M229" i="128"/>
  <c r="M293" i="96"/>
  <c r="M231" i="118"/>
  <c r="AJ231" i="118" s="1"/>
  <c r="M231" i="117"/>
  <c r="AJ231" i="117" s="1"/>
  <c r="C295" i="96"/>
  <c r="O295" i="96" s="1"/>
  <c r="J7" i="97"/>
  <c r="J245" i="97" s="1"/>
  <c r="N8" i="125"/>
  <c r="N7" i="125" s="1"/>
  <c r="N9" i="118"/>
  <c r="N9" i="117"/>
  <c r="N12" i="120"/>
  <c r="E246" i="97"/>
  <c r="N246" i="120" s="1"/>
  <c r="N12" i="128"/>
  <c r="M11" i="97"/>
  <c r="M246" i="97" s="1"/>
  <c r="N246" i="128" s="1"/>
  <c r="N14" i="118"/>
  <c r="N14" i="117"/>
  <c r="N18" i="118"/>
  <c r="N18" i="117"/>
  <c r="N20" i="119"/>
  <c r="D247" i="97"/>
  <c r="N247" i="119" s="1"/>
  <c r="N20" i="127"/>
  <c r="L19" i="97"/>
  <c r="L247" i="97" s="1"/>
  <c r="N247" i="127" s="1"/>
  <c r="N23" i="118"/>
  <c r="N23" i="117"/>
  <c r="N26" i="120"/>
  <c r="E248" i="97"/>
  <c r="N248" i="120" s="1"/>
  <c r="N26" i="128"/>
  <c r="N25" i="128" s="1"/>
  <c r="M25" i="97"/>
  <c r="M248" i="97" s="1"/>
  <c r="N248" i="128" s="1"/>
  <c r="N28" i="118"/>
  <c r="N28" i="117"/>
  <c r="N30" i="119"/>
  <c r="D249" i="97"/>
  <c r="N249" i="119" s="1"/>
  <c r="N30" i="127"/>
  <c r="L29" i="97"/>
  <c r="L249" i="97" s="1"/>
  <c r="N249" i="127" s="1"/>
  <c r="N34" i="125"/>
  <c r="J33" i="97"/>
  <c r="J251" i="97" s="1"/>
  <c r="N38" i="125"/>
  <c r="N39" i="118"/>
  <c r="N39" i="117"/>
  <c r="N40" i="118"/>
  <c r="N45" i="117"/>
  <c r="N45" i="118"/>
  <c r="N229" i="118"/>
  <c r="C293" i="97"/>
  <c r="N229" i="117"/>
  <c r="N229" i="126"/>
  <c r="K293" i="97"/>
  <c r="N293" i="126" s="1"/>
  <c r="N230" i="119"/>
  <c r="D294" i="97"/>
  <c r="N230" i="127"/>
  <c r="L294" i="97"/>
  <c r="N294" i="127" s="1"/>
  <c r="D245" i="98"/>
  <c r="O245" i="119" s="1"/>
  <c r="O8" i="119"/>
  <c r="L7" i="98"/>
  <c r="L245" i="98" s="1"/>
  <c r="O245" i="127" s="1"/>
  <c r="O8" i="127"/>
  <c r="O12" i="118"/>
  <c r="O12" i="117"/>
  <c r="C246" i="98"/>
  <c r="O246" i="118" s="1"/>
  <c r="O12" i="126"/>
  <c r="K11" i="98"/>
  <c r="O16" i="118"/>
  <c r="O16" i="117"/>
  <c r="O20" i="125"/>
  <c r="J19" i="98"/>
  <c r="J247" i="98" s="1"/>
  <c r="O247" i="125" s="1"/>
  <c r="O21" i="118"/>
  <c r="O21" i="117"/>
  <c r="O26" i="118"/>
  <c r="C248" i="98"/>
  <c r="O248" i="118" s="1"/>
  <c r="O26" i="126"/>
  <c r="K25" i="98"/>
  <c r="K248" i="98" s="1"/>
  <c r="O248" i="126" s="1"/>
  <c r="O30" i="125"/>
  <c r="J29" i="98"/>
  <c r="J249" i="98" s="1"/>
  <c r="O249" i="125" s="1"/>
  <c r="O31" i="118"/>
  <c r="O31" i="117"/>
  <c r="O34" i="119"/>
  <c r="O33" i="119" s="1"/>
  <c r="D33" i="98"/>
  <c r="D251" i="98" s="1"/>
  <c r="O251" i="119" s="1"/>
  <c r="O34" i="127"/>
  <c r="L33" i="98"/>
  <c r="O36" i="118"/>
  <c r="O36" i="117"/>
  <c r="O38" i="119"/>
  <c r="D37" i="98"/>
  <c r="O38" i="127"/>
  <c r="L37" i="98"/>
  <c r="L252" i="98" s="1"/>
  <c r="O252" i="127" s="1"/>
  <c r="O40" i="120"/>
  <c r="O228" i="119"/>
  <c r="O227" i="119" s="1"/>
  <c r="D227" i="98"/>
  <c r="D292" i="98"/>
  <c r="O228" i="127"/>
  <c r="L227" i="98"/>
  <c r="L292" i="98"/>
  <c r="O229" i="120"/>
  <c r="E293" i="98"/>
  <c r="O293" i="120" s="1"/>
  <c r="O229" i="128"/>
  <c r="M293" i="98"/>
  <c r="O293" i="128" s="1"/>
  <c r="O231" i="118"/>
  <c r="O231" i="117"/>
  <c r="C295" i="98"/>
  <c r="J7" i="99"/>
  <c r="J245" i="99" s="1"/>
  <c r="P8" i="125"/>
  <c r="P9" i="118"/>
  <c r="P9" i="117"/>
  <c r="P12" i="120"/>
  <c r="E246" i="99"/>
  <c r="P246" i="120" s="1"/>
  <c r="P12" i="128"/>
  <c r="M11" i="99"/>
  <c r="M246" i="99" s="1"/>
  <c r="P246" i="128" s="1"/>
  <c r="P14" i="118"/>
  <c r="P14" i="117"/>
  <c r="P18" i="118"/>
  <c r="P18" i="117"/>
  <c r="P20" i="119"/>
  <c r="D247" i="99"/>
  <c r="P247" i="119" s="1"/>
  <c r="P20" i="127"/>
  <c r="L19" i="99"/>
  <c r="L247" i="99" s="1"/>
  <c r="P247" i="127" s="1"/>
  <c r="P23" i="118"/>
  <c r="P23" i="117"/>
  <c r="P26" i="120"/>
  <c r="E248" i="99"/>
  <c r="P248" i="120" s="1"/>
  <c r="P26" i="128"/>
  <c r="M25" i="99"/>
  <c r="M248" i="99" s="1"/>
  <c r="P248" i="128" s="1"/>
  <c r="P28" i="118"/>
  <c r="P28" i="117"/>
  <c r="P30" i="119"/>
  <c r="D249" i="99"/>
  <c r="P249" i="119" s="1"/>
  <c r="L29" i="99"/>
  <c r="L249" i="99" s="1"/>
  <c r="P249" i="127" s="1"/>
  <c r="P30" i="127"/>
  <c r="P29" i="127" s="1"/>
  <c r="P34" i="125"/>
  <c r="J33" i="99"/>
  <c r="P38" i="125"/>
  <c r="P37" i="125" s="1"/>
  <c r="P39" i="118"/>
  <c r="P39" i="117"/>
  <c r="P40" i="118"/>
  <c r="P40" i="117"/>
  <c r="C42" i="99"/>
  <c r="O42" i="99" s="1"/>
  <c r="P228" i="125"/>
  <c r="J227" i="99"/>
  <c r="J292" i="99"/>
  <c r="P229" i="118"/>
  <c r="C293" i="99"/>
  <c r="P229" i="117"/>
  <c r="P229" i="126"/>
  <c r="K293" i="99"/>
  <c r="P293" i="126"/>
  <c r="P230" i="119"/>
  <c r="D294" i="99"/>
  <c r="P294" i="119" s="1"/>
  <c r="P230" i="127"/>
  <c r="L294" i="99"/>
  <c r="P294" i="127" s="1"/>
  <c r="D245" i="100"/>
  <c r="Q245" i="119" s="1"/>
  <c r="Q8" i="119"/>
  <c r="L7" i="100"/>
  <c r="L245" i="100" s="1"/>
  <c r="Q245" i="127" s="1"/>
  <c r="Q8" i="127"/>
  <c r="Q7" i="127" s="1"/>
  <c r="Q12" i="118"/>
  <c r="C246" i="100"/>
  <c r="Q246" i="118" s="1"/>
  <c r="Q12" i="126"/>
  <c r="K11" i="100"/>
  <c r="Q16" i="118"/>
  <c r="Q16" i="117"/>
  <c r="Q20" i="125"/>
  <c r="J19" i="100"/>
  <c r="J247" i="100" s="1"/>
  <c r="Q247" i="125" s="1"/>
  <c r="Q21" i="118"/>
  <c r="Q21" i="117"/>
  <c r="Q26" i="118"/>
  <c r="Q26" i="117"/>
  <c r="C248" i="100"/>
  <c r="Q248" i="118" s="1"/>
  <c r="Q26" i="126"/>
  <c r="K25" i="100"/>
  <c r="K248" i="100" s="1"/>
  <c r="Q248" i="126" s="1"/>
  <c r="Q30" i="125"/>
  <c r="J29" i="100"/>
  <c r="J249" i="100" s="1"/>
  <c r="Q249" i="125" s="1"/>
  <c r="Q31" i="118"/>
  <c r="Q31" i="117"/>
  <c r="Q34" i="119"/>
  <c r="D33" i="100"/>
  <c r="D251" i="100" s="1"/>
  <c r="Q34" i="127"/>
  <c r="L33" i="100"/>
  <c r="Q36" i="118"/>
  <c r="Q38" i="119"/>
  <c r="D37" i="100"/>
  <c r="D252" i="100" s="1"/>
  <c r="Q38" i="127"/>
  <c r="L37" i="100"/>
  <c r="Q40" i="120"/>
  <c r="Q228" i="119"/>
  <c r="D227" i="100"/>
  <c r="D292" i="100"/>
  <c r="Q228" i="127"/>
  <c r="Q227" i="127" s="1"/>
  <c r="L227" i="100"/>
  <c r="L292" i="100"/>
  <c r="Q292" i="127" s="1"/>
  <c r="Q229" i="120"/>
  <c r="E293" i="100"/>
  <c r="Q229" i="128"/>
  <c r="M293" i="100"/>
  <c r="Q293" i="128" s="1"/>
  <c r="Q231" i="118"/>
  <c r="C295" i="100"/>
  <c r="O295" i="100" s="1"/>
  <c r="Q231" i="117"/>
  <c r="D245" i="102"/>
  <c r="S245" i="119" s="1"/>
  <c r="S8" i="119"/>
  <c r="L7" i="102"/>
  <c r="L245" i="102" s="1"/>
  <c r="S245" i="127" s="1"/>
  <c r="S8" i="127"/>
  <c r="S12" i="118"/>
  <c r="S12" i="117"/>
  <c r="C246" i="102"/>
  <c r="S246" i="118" s="1"/>
  <c r="S12" i="126"/>
  <c r="K11" i="102"/>
  <c r="K246" i="102" s="1"/>
  <c r="S246" i="126" s="1"/>
  <c r="S16" i="118"/>
  <c r="S16" i="117"/>
  <c r="S20" i="125"/>
  <c r="J19" i="102"/>
  <c r="J247" i="102" s="1"/>
  <c r="S247" i="125" s="1"/>
  <c r="S21" i="118"/>
  <c r="S21" i="117"/>
  <c r="S26" i="118"/>
  <c r="C248" i="102"/>
  <c r="S26" i="117"/>
  <c r="S26" i="126"/>
  <c r="K25" i="102"/>
  <c r="K248" i="102" s="1"/>
  <c r="S248" i="126" s="1"/>
  <c r="S30" i="125"/>
  <c r="S29" i="125" s="1"/>
  <c r="J29" i="102"/>
  <c r="J249" i="102" s="1"/>
  <c r="S249" i="125" s="1"/>
  <c r="S31" i="118"/>
  <c r="S31" i="117"/>
  <c r="S34" i="119"/>
  <c r="D33" i="102"/>
  <c r="D251" i="102" s="1"/>
  <c r="S34" i="127"/>
  <c r="L33" i="102"/>
  <c r="L251" i="102" s="1"/>
  <c r="S36" i="118"/>
  <c r="S36" i="117"/>
  <c r="S38" i="119"/>
  <c r="D37" i="102"/>
  <c r="S38" i="127"/>
  <c r="L37" i="102"/>
  <c r="S40" i="120"/>
  <c r="S43" i="117"/>
  <c r="C42" i="102"/>
  <c r="O42" i="102" s="1"/>
  <c r="S42" i="117" s="1"/>
  <c r="S43" i="118"/>
  <c r="D227" i="102"/>
  <c r="S228" i="119"/>
  <c r="D292" i="102"/>
  <c r="D291" i="102" s="1"/>
  <c r="S228" i="127"/>
  <c r="S227" i="127" s="1"/>
  <c r="L227" i="102"/>
  <c r="L292" i="102"/>
  <c r="L291" i="102" s="1"/>
  <c r="S229" i="120"/>
  <c r="E293" i="102"/>
  <c r="S293" i="120" s="1"/>
  <c r="S229" i="128"/>
  <c r="M293" i="102"/>
  <c r="S293" i="128" s="1"/>
  <c r="S231" i="118"/>
  <c r="S231" i="117"/>
  <c r="C295" i="102"/>
  <c r="O295" i="102" s="1"/>
  <c r="S295" i="117" s="1"/>
  <c r="J7" i="103"/>
  <c r="J245" i="103" s="1"/>
  <c r="T245" i="125" s="1"/>
  <c r="T8" i="125"/>
  <c r="T9" i="118"/>
  <c r="T9" i="117"/>
  <c r="T12" i="120"/>
  <c r="E246" i="103"/>
  <c r="T246" i="120" s="1"/>
  <c r="T12" i="128"/>
  <c r="M11" i="103"/>
  <c r="M246" i="103" s="1"/>
  <c r="T246" i="128" s="1"/>
  <c r="T14" i="118"/>
  <c r="T14" i="117"/>
  <c r="T18" i="118"/>
  <c r="T18" i="117"/>
  <c r="T20" i="119"/>
  <c r="D247" i="103"/>
  <c r="T247" i="119" s="1"/>
  <c r="T20" i="127"/>
  <c r="L19" i="103"/>
  <c r="L247" i="103" s="1"/>
  <c r="T247" i="127" s="1"/>
  <c r="T23" i="118"/>
  <c r="T23" i="117"/>
  <c r="T26" i="120"/>
  <c r="E248" i="103"/>
  <c r="T248" i="120" s="1"/>
  <c r="T26" i="128"/>
  <c r="M25" i="103"/>
  <c r="M248" i="103" s="1"/>
  <c r="T248" i="128" s="1"/>
  <c r="T28" i="118"/>
  <c r="T28" i="117"/>
  <c r="T30" i="119"/>
  <c r="D249" i="103"/>
  <c r="T249" i="119" s="1"/>
  <c r="T30" i="127"/>
  <c r="L29" i="103"/>
  <c r="L249" i="103" s="1"/>
  <c r="T249" i="127" s="1"/>
  <c r="T34" i="125"/>
  <c r="J33" i="103"/>
  <c r="T38" i="125"/>
  <c r="T39" i="118"/>
  <c r="T40" i="118"/>
  <c r="T40" i="126"/>
  <c r="T45" i="117"/>
  <c r="T45" i="118"/>
  <c r="T228" i="125"/>
  <c r="J227" i="103"/>
  <c r="J292" i="103"/>
  <c r="T229" i="118"/>
  <c r="C293" i="103"/>
  <c r="T229" i="117"/>
  <c r="T229" i="126"/>
  <c r="K293" i="103"/>
  <c r="T293" i="126" s="1"/>
  <c r="T230" i="119"/>
  <c r="D294" i="103"/>
  <c r="T294" i="119" s="1"/>
  <c r="T230" i="127"/>
  <c r="L294" i="103"/>
  <c r="T294" i="127" s="1"/>
  <c r="U8" i="119"/>
  <c r="L7" i="104"/>
  <c r="U8" i="127"/>
  <c r="U7" i="127" s="1"/>
  <c r="U12" i="118"/>
  <c r="U12" i="117"/>
  <c r="C246" i="104"/>
  <c r="U246" i="118" s="1"/>
  <c r="U12" i="126"/>
  <c r="K11" i="104"/>
  <c r="K246" i="104" s="1"/>
  <c r="U246" i="126" s="1"/>
  <c r="U16" i="118"/>
  <c r="U16" i="117"/>
  <c r="U20" i="125"/>
  <c r="J19" i="104"/>
  <c r="J247" i="104" s="1"/>
  <c r="U247" i="125" s="1"/>
  <c r="U21" i="118"/>
  <c r="U21" i="117"/>
  <c r="U26" i="118"/>
  <c r="C248" i="104"/>
  <c r="U248" i="118" s="1"/>
  <c r="U26" i="126"/>
  <c r="U25" i="126" s="1"/>
  <c r="K25" i="104"/>
  <c r="K248" i="104" s="1"/>
  <c r="U248" i="126" s="1"/>
  <c r="J29" i="104"/>
  <c r="J249" i="104" s="1"/>
  <c r="U249" i="125" s="1"/>
  <c r="U30" i="125"/>
  <c r="U31" i="118"/>
  <c r="U34" i="119"/>
  <c r="D33" i="104"/>
  <c r="D251" i="104" s="1"/>
  <c r="U251" i="119" s="1"/>
  <c r="U34" i="127"/>
  <c r="L33" i="104"/>
  <c r="L251" i="104" s="1"/>
  <c r="U36" i="118"/>
  <c r="U36" i="117"/>
  <c r="U38" i="119"/>
  <c r="D37" i="104"/>
  <c r="U38" i="127"/>
  <c r="L37" i="104"/>
  <c r="L252" i="104" s="1"/>
  <c r="U252" i="127" s="1"/>
  <c r="U40" i="120"/>
  <c r="C42" i="104"/>
  <c r="O42" i="104" s="1"/>
  <c r="U42" i="117" s="1"/>
  <c r="U43" i="117"/>
  <c r="U43" i="118"/>
  <c r="U228" i="119"/>
  <c r="U227" i="119" s="1"/>
  <c r="D227" i="104"/>
  <c r="D292" i="104"/>
  <c r="U292" i="119" s="1"/>
  <c r="U228" i="127"/>
  <c r="L227" i="104"/>
  <c r="L292" i="104"/>
  <c r="U229" i="120"/>
  <c r="E293" i="104"/>
  <c r="U229" i="128"/>
  <c r="M293" i="104"/>
  <c r="U230" i="125"/>
  <c r="J294" i="104"/>
  <c r="U294" i="125" s="1"/>
  <c r="U231" i="118"/>
  <c r="C295" i="104"/>
  <c r="O295" i="104" s="1"/>
  <c r="U295" i="117" s="1"/>
  <c r="U231" i="117"/>
  <c r="J7" i="105"/>
  <c r="J245" i="105" s="1"/>
  <c r="V8" i="125"/>
  <c r="V9" i="117"/>
  <c r="V9" i="118"/>
  <c r="V12" i="120"/>
  <c r="E246" i="105"/>
  <c r="V246" i="120" s="1"/>
  <c r="V12" i="128"/>
  <c r="M11" i="105"/>
  <c r="M246" i="105" s="1"/>
  <c r="V246" i="128" s="1"/>
  <c r="V14" i="118"/>
  <c r="V14" i="117"/>
  <c r="V18" i="117"/>
  <c r="V18" i="118"/>
  <c r="V20" i="119"/>
  <c r="D247" i="105"/>
  <c r="V20" i="127"/>
  <c r="L19" i="105"/>
  <c r="L247" i="105" s="1"/>
  <c r="V247" i="127" s="1"/>
  <c r="V23" i="118"/>
  <c r="V23" i="117"/>
  <c r="V26" i="120"/>
  <c r="E248" i="105"/>
  <c r="V26" i="128"/>
  <c r="M25" i="105"/>
  <c r="M248" i="105" s="1"/>
  <c r="V248" i="128" s="1"/>
  <c r="V28" i="118"/>
  <c r="V28" i="117"/>
  <c r="V30" i="119"/>
  <c r="D249" i="105"/>
  <c r="V249" i="119" s="1"/>
  <c r="V30" i="127"/>
  <c r="L29" i="105"/>
  <c r="L249" i="105" s="1"/>
  <c r="V249" i="127" s="1"/>
  <c r="J33" i="105"/>
  <c r="J251" i="105" s="1"/>
  <c r="V251" i="125" s="1"/>
  <c r="V34" i="125"/>
  <c r="V33" i="125" s="1"/>
  <c r="V38" i="125"/>
  <c r="V39" i="118"/>
  <c r="V39" i="117"/>
  <c r="V40" i="117"/>
  <c r="V40" i="118"/>
  <c r="V45" i="117"/>
  <c r="V45" i="118"/>
  <c r="V229" i="118"/>
  <c r="C293" i="105"/>
  <c r="V293" i="118" s="1"/>
  <c r="V230" i="119"/>
  <c r="D294" i="105"/>
  <c r="V294" i="119" s="1"/>
  <c r="V230" i="127"/>
  <c r="L294" i="105"/>
  <c r="V294" i="127" s="1"/>
  <c r="W8" i="119"/>
  <c r="L7" i="106"/>
  <c r="L245" i="106" s="1"/>
  <c r="W245" i="127" s="1"/>
  <c r="W8" i="127"/>
  <c r="W12" i="118"/>
  <c r="C246" i="106"/>
  <c r="W12" i="126"/>
  <c r="K11" i="106"/>
  <c r="K246" i="106" s="1"/>
  <c r="W246" i="126" s="1"/>
  <c r="W16" i="118"/>
  <c r="W16" i="117"/>
  <c r="W20" i="125"/>
  <c r="J19" i="106"/>
  <c r="J247" i="106" s="1"/>
  <c r="W247" i="125" s="1"/>
  <c r="W21" i="118"/>
  <c r="W21" i="117"/>
  <c r="W26" i="118"/>
  <c r="C248" i="106"/>
  <c r="W248" i="118" s="1"/>
  <c r="W26" i="126"/>
  <c r="K25" i="106"/>
  <c r="K248" i="106" s="1"/>
  <c r="W248" i="126" s="1"/>
  <c r="W30" i="125"/>
  <c r="W29" i="125" s="1"/>
  <c r="J29" i="106"/>
  <c r="J249" i="106" s="1"/>
  <c r="W249" i="125" s="1"/>
  <c r="W31" i="118"/>
  <c r="W31" i="117"/>
  <c r="W34" i="119"/>
  <c r="D33" i="106"/>
  <c r="W34" i="127"/>
  <c r="L33" i="106"/>
  <c r="W36" i="118"/>
  <c r="W36" i="117"/>
  <c r="W38" i="119"/>
  <c r="D37" i="106"/>
  <c r="D252" i="106" s="1"/>
  <c r="W252" i="119" s="1"/>
  <c r="W38" i="127"/>
  <c r="L37" i="106"/>
  <c r="W40" i="120"/>
  <c r="W43" i="117"/>
  <c r="W43" i="118"/>
  <c r="W228" i="119"/>
  <c r="D227" i="106"/>
  <c r="D292" i="106"/>
  <c r="W292" i="119" s="1"/>
  <c r="W228" i="127"/>
  <c r="L227" i="106"/>
  <c r="L292" i="106"/>
  <c r="L291" i="106" s="1"/>
  <c r="W229" i="120"/>
  <c r="E293" i="106"/>
  <c r="W293" i="120" s="1"/>
  <c r="W229" i="128"/>
  <c r="M293" i="106"/>
  <c r="W230" i="125"/>
  <c r="J294" i="106"/>
  <c r="W294" i="125" s="1"/>
  <c r="W231" i="118"/>
  <c r="C295" i="106"/>
  <c r="O295" i="106" s="1"/>
  <c r="W231" i="117"/>
  <c r="J7" i="107"/>
  <c r="J245" i="107" s="1"/>
  <c r="X245" i="125" s="1"/>
  <c r="X8" i="125"/>
  <c r="X9" i="118"/>
  <c r="X12" i="120"/>
  <c r="E246" i="107"/>
  <c r="X12" i="128"/>
  <c r="M11" i="107"/>
  <c r="X14" i="118"/>
  <c r="X14" i="117"/>
  <c r="X18" i="118"/>
  <c r="X18" i="117"/>
  <c r="X20" i="119"/>
  <c r="D247" i="107"/>
  <c r="X20" i="127"/>
  <c r="L19" i="107"/>
  <c r="L247" i="107" s="1"/>
  <c r="X247" i="127" s="1"/>
  <c r="X23" i="118"/>
  <c r="X23" i="117"/>
  <c r="X26" i="120"/>
  <c r="E248" i="107"/>
  <c r="X248" i="120" s="1"/>
  <c r="X26" i="128"/>
  <c r="X25" i="128" s="1"/>
  <c r="M25" i="107"/>
  <c r="M248" i="107" s="1"/>
  <c r="X248" i="128" s="1"/>
  <c r="X28" i="118"/>
  <c r="X28" i="117"/>
  <c r="X30" i="119"/>
  <c r="D249" i="107"/>
  <c r="X249" i="119" s="1"/>
  <c r="X30" i="127"/>
  <c r="L29" i="107"/>
  <c r="L249" i="107" s="1"/>
  <c r="X249" i="127" s="1"/>
  <c r="X34" i="125"/>
  <c r="X33" i="125" s="1"/>
  <c r="J33" i="107"/>
  <c r="X38" i="125"/>
  <c r="J37" i="107"/>
  <c r="J252" i="107" s="1"/>
  <c r="X39" i="118"/>
  <c r="X39" i="117"/>
  <c r="X40" i="118"/>
  <c r="X40" i="117"/>
  <c r="X40" i="126"/>
  <c r="X45" i="117"/>
  <c r="X45" i="118"/>
  <c r="X228" i="125"/>
  <c r="J292" i="107"/>
  <c r="X229" i="118"/>
  <c r="C293" i="107"/>
  <c r="X293" i="118" s="1"/>
  <c r="X229" i="117"/>
  <c r="X229" i="126"/>
  <c r="K293" i="107"/>
  <c r="X293" i="126" s="1"/>
  <c r="X230" i="119"/>
  <c r="D294" i="107"/>
  <c r="X294" i="119" s="1"/>
  <c r="X230" i="127"/>
  <c r="L294" i="107"/>
  <c r="X294" i="127" s="1"/>
  <c r="Y8" i="119"/>
  <c r="L7" i="108"/>
  <c r="L245" i="108" s="1"/>
  <c r="Y245" i="127" s="1"/>
  <c r="Y8" i="127"/>
  <c r="Y12" i="118"/>
  <c r="C246" i="108"/>
  <c r="Y12" i="126"/>
  <c r="K11" i="108"/>
  <c r="K246" i="108" s="1"/>
  <c r="Y246" i="126" s="1"/>
  <c r="Y16" i="118"/>
  <c r="Y16" i="117"/>
  <c r="Y20" i="125"/>
  <c r="J19" i="108"/>
  <c r="J247" i="108" s="1"/>
  <c r="Y247" i="125" s="1"/>
  <c r="Y21" i="117"/>
  <c r="Y21" i="118"/>
  <c r="Y26" i="118"/>
  <c r="C248" i="108"/>
  <c r="Y26" i="117"/>
  <c r="K25" i="108"/>
  <c r="K248" i="108" s="1"/>
  <c r="Y248" i="126" s="1"/>
  <c r="Y26" i="126"/>
  <c r="J29" i="108"/>
  <c r="J249" i="108" s="1"/>
  <c r="Y249" i="125" s="1"/>
  <c r="Y30" i="125"/>
  <c r="Y29" i="125" s="1"/>
  <c r="Y31" i="118"/>
  <c r="Y31" i="117"/>
  <c r="D33" i="108"/>
  <c r="D251" i="108" s="1"/>
  <c r="Y34" i="119"/>
  <c r="Y34" i="127"/>
  <c r="L33" i="108"/>
  <c r="L251" i="108" s="1"/>
  <c r="Y36" i="117"/>
  <c r="Y36" i="118"/>
  <c r="Y38" i="119"/>
  <c r="D37" i="108"/>
  <c r="Y38" i="127"/>
  <c r="L37" i="108"/>
  <c r="L252" i="108" s="1"/>
  <c r="Y252" i="127" s="1"/>
  <c r="Y40" i="120"/>
  <c r="C42" i="108"/>
  <c r="O42" i="108" s="1"/>
  <c r="Y43" i="117"/>
  <c r="Y43" i="118"/>
  <c r="Y228" i="119"/>
  <c r="D227" i="108"/>
  <c r="D292" i="108"/>
  <c r="Y292" i="119" s="1"/>
  <c r="Y228" i="127"/>
  <c r="Y227" i="127" s="1"/>
  <c r="L227" i="108"/>
  <c r="L292" i="108"/>
  <c r="Y229" i="120"/>
  <c r="E293" i="108"/>
  <c r="Y293" i="120" s="1"/>
  <c r="Y229" i="128"/>
  <c r="Y227" i="128" s="1"/>
  <c r="M293" i="108"/>
  <c r="Y231" i="118"/>
  <c r="C295" i="108"/>
  <c r="Y231" i="117"/>
  <c r="J7" i="109"/>
  <c r="Z8" i="125"/>
  <c r="Z7" i="125" s="1"/>
  <c r="Z9" i="117"/>
  <c r="Z9" i="118"/>
  <c r="Z12" i="120"/>
  <c r="E246" i="109"/>
  <c r="Z246" i="120" s="1"/>
  <c r="Z12" i="128"/>
  <c r="M11" i="109"/>
  <c r="M246" i="109" s="1"/>
  <c r="Z246" i="128" s="1"/>
  <c r="Z14" i="117"/>
  <c r="Z14" i="118"/>
  <c r="Z18" i="117"/>
  <c r="Z18" i="118"/>
  <c r="Z20" i="119"/>
  <c r="Z20" i="127"/>
  <c r="L19" i="109"/>
  <c r="L247" i="109" s="1"/>
  <c r="Z247" i="127" s="1"/>
  <c r="Z23" i="117"/>
  <c r="Z23" i="118"/>
  <c r="Z26" i="120"/>
  <c r="E248" i="109"/>
  <c r="Z248" i="120" s="1"/>
  <c r="Z26" i="128"/>
  <c r="M25" i="109"/>
  <c r="M248" i="109" s="1"/>
  <c r="Z248" i="128" s="1"/>
  <c r="Z28" i="117"/>
  <c r="Z28" i="118"/>
  <c r="Z30" i="119"/>
  <c r="Z29" i="119" s="1"/>
  <c r="D249" i="109"/>
  <c r="Z249" i="119" s="1"/>
  <c r="J33" i="109"/>
  <c r="Z34" i="125"/>
  <c r="Z38" i="125"/>
  <c r="Z37" i="125" s="1"/>
  <c r="Z39" i="118"/>
  <c r="Z39" i="117"/>
  <c r="Z40" i="118"/>
  <c r="Z40" i="126"/>
  <c r="Z45" i="117"/>
  <c r="Z45" i="118"/>
  <c r="Z229" i="118"/>
  <c r="C293" i="109"/>
  <c r="Z229" i="117"/>
  <c r="Z229" i="126"/>
  <c r="K293" i="109"/>
  <c r="Z293" i="126" s="1"/>
  <c r="Z230" i="119"/>
  <c r="D294" i="109"/>
  <c r="Z230" i="127"/>
  <c r="L294" i="109"/>
  <c r="Z294" i="127" s="1"/>
  <c r="AA8" i="119"/>
  <c r="AA12" i="118"/>
  <c r="C246" i="110"/>
  <c r="AA12" i="117"/>
  <c r="AA12" i="126"/>
  <c r="K11" i="110"/>
  <c r="K246" i="110" s="1"/>
  <c r="AA246" i="126" s="1"/>
  <c r="AA16" i="118"/>
  <c r="AA16" i="117"/>
  <c r="AA20" i="125"/>
  <c r="J19" i="110"/>
  <c r="J247" i="110" s="1"/>
  <c r="AA247" i="125" s="1"/>
  <c r="AA21" i="118"/>
  <c r="AA21" i="117"/>
  <c r="AA26" i="118"/>
  <c r="C248" i="110"/>
  <c r="AA26" i="117"/>
  <c r="AA26" i="126"/>
  <c r="K25" i="110"/>
  <c r="K248" i="110" s="1"/>
  <c r="AA248" i="126" s="1"/>
  <c r="AA30" i="125"/>
  <c r="AA29" i="125" s="1"/>
  <c r="J29" i="110"/>
  <c r="J249" i="110" s="1"/>
  <c r="AA249" i="125" s="1"/>
  <c r="AA31" i="118"/>
  <c r="AA31" i="117"/>
  <c r="AA34" i="119"/>
  <c r="D33" i="110"/>
  <c r="AA34" i="127"/>
  <c r="AA33" i="127" s="1"/>
  <c r="L33" i="110"/>
  <c r="L251" i="110" s="1"/>
  <c r="AA36" i="118"/>
  <c r="AA36" i="117"/>
  <c r="AA38" i="119"/>
  <c r="D37" i="110"/>
  <c r="D252" i="110" s="1"/>
  <c r="AA38" i="127"/>
  <c r="L37" i="110"/>
  <c r="L252" i="110" s="1"/>
  <c r="AA252" i="127" s="1"/>
  <c r="AA40" i="120"/>
  <c r="C42" i="110"/>
  <c r="AA43" i="117"/>
  <c r="AA43" i="118"/>
  <c r="AA228" i="119"/>
  <c r="D227" i="110"/>
  <c r="D292" i="110"/>
  <c r="AA228" i="127"/>
  <c r="L227" i="110"/>
  <c r="L292" i="110"/>
  <c r="AA292" i="127" s="1"/>
  <c r="AA291" i="127" s="1"/>
  <c r="AA229" i="120"/>
  <c r="E293" i="110"/>
  <c r="AA293" i="120" s="1"/>
  <c r="AA229" i="128"/>
  <c r="M293" i="110"/>
  <c r="AA231" i="118"/>
  <c r="AA231" i="117"/>
  <c r="C295" i="110"/>
  <c r="AA295" i="118" s="1"/>
  <c r="J7" i="111"/>
  <c r="J245" i="111" s="1"/>
  <c r="AB245" i="125" s="1"/>
  <c r="AB8" i="125"/>
  <c r="AB9" i="118"/>
  <c r="AB9" i="117"/>
  <c r="AB12" i="120"/>
  <c r="E246" i="111"/>
  <c r="AB246" i="120" s="1"/>
  <c r="AB12" i="128"/>
  <c r="M11" i="111"/>
  <c r="M246" i="111" s="1"/>
  <c r="AB246" i="128" s="1"/>
  <c r="AB14" i="118"/>
  <c r="AB14" i="117"/>
  <c r="AB18" i="118"/>
  <c r="AB18" i="117"/>
  <c r="AB20" i="119"/>
  <c r="D247" i="111"/>
  <c r="AB247" i="119" s="1"/>
  <c r="AB20" i="127"/>
  <c r="L19" i="111"/>
  <c r="L247" i="111" s="1"/>
  <c r="AB23" i="118"/>
  <c r="AB23" i="117"/>
  <c r="AB26" i="120"/>
  <c r="AB26" i="128"/>
  <c r="AB25" i="128" s="1"/>
  <c r="M25" i="111"/>
  <c r="M248" i="111" s="1"/>
  <c r="AB248" i="128" s="1"/>
  <c r="AB28" i="118"/>
  <c r="AB28" i="117"/>
  <c r="AB30" i="127"/>
  <c r="L29" i="111"/>
  <c r="L249" i="111" s="1"/>
  <c r="AB249" i="127" s="1"/>
  <c r="AB34" i="125"/>
  <c r="J33" i="111"/>
  <c r="J251" i="111" s="1"/>
  <c r="AB251" i="125" s="1"/>
  <c r="AB38" i="125"/>
  <c r="J37" i="111"/>
  <c r="AB39" i="118"/>
  <c r="AB39" i="117"/>
  <c r="AB40" i="118"/>
  <c r="AB45" i="117"/>
  <c r="AB45" i="118"/>
  <c r="AB228" i="125"/>
  <c r="J227" i="111"/>
  <c r="J292" i="111"/>
  <c r="AB229" i="118"/>
  <c r="C293" i="111"/>
  <c r="AB293" i="118" s="1"/>
  <c r="AB229" i="117"/>
  <c r="AB229" i="126"/>
  <c r="K293" i="111"/>
  <c r="AB293" i="126" s="1"/>
  <c r="AB230" i="119"/>
  <c r="D294" i="111"/>
  <c r="AB294" i="119" s="1"/>
  <c r="AB230" i="127"/>
  <c r="L294" i="111"/>
  <c r="AB294" i="127" s="1"/>
  <c r="D245" i="112"/>
  <c r="AC245" i="119" s="1"/>
  <c r="AC8" i="119"/>
  <c r="L7" i="112"/>
  <c r="AC8" i="127"/>
  <c r="AC12" i="118"/>
  <c r="C246" i="112"/>
  <c r="AC246" i="118" s="1"/>
  <c r="AC12" i="126"/>
  <c r="K11" i="112"/>
  <c r="K246" i="112" s="1"/>
  <c r="AC246" i="126" s="1"/>
  <c r="AC16" i="118"/>
  <c r="AC16" i="117"/>
  <c r="AC20" i="125"/>
  <c r="J19" i="112"/>
  <c r="J247" i="112" s="1"/>
  <c r="AC247" i="125" s="1"/>
  <c r="AC21" i="118"/>
  <c r="AC21" i="117"/>
  <c r="AC26" i="118"/>
  <c r="C248" i="112"/>
  <c r="AC248" i="118" s="1"/>
  <c r="AC26" i="117"/>
  <c r="AC26" i="126"/>
  <c r="K25" i="112"/>
  <c r="K248" i="112" s="1"/>
  <c r="AC248" i="126" s="1"/>
  <c r="AC30" i="125"/>
  <c r="J29" i="112"/>
  <c r="J249" i="112" s="1"/>
  <c r="AC249" i="125" s="1"/>
  <c r="AC31" i="118"/>
  <c r="AC31" i="117"/>
  <c r="AC34" i="119"/>
  <c r="D33" i="112"/>
  <c r="D251" i="112" s="1"/>
  <c r="L33" i="112"/>
  <c r="L251" i="112" s="1"/>
  <c r="AC251" i="127" s="1"/>
  <c r="AC34" i="127"/>
  <c r="AC36" i="118"/>
  <c r="AC36" i="117"/>
  <c r="AC38" i="119"/>
  <c r="AC37" i="119" s="1"/>
  <c r="D37" i="112"/>
  <c r="D252" i="112" s="1"/>
  <c r="AC252" i="119" s="1"/>
  <c r="AC38" i="127"/>
  <c r="L37" i="112"/>
  <c r="L252" i="112" s="1"/>
  <c r="AC40" i="120"/>
  <c r="C42" i="112"/>
  <c r="O42" i="112" s="1"/>
  <c r="AC42" i="117" s="1"/>
  <c r="AC43" i="117"/>
  <c r="AC43" i="118"/>
  <c r="AC228" i="119"/>
  <c r="D227" i="112"/>
  <c r="D292" i="112"/>
  <c r="AC228" i="127"/>
  <c r="L227" i="112"/>
  <c r="L292" i="112"/>
  <c r="L291" i="112" s="1"/>
  <c r="AC229" i="120"/>
  <c r="E293" i="112"/>
  <c r="AC229" i="128"/>
  <c r="M293" i="112"/>
  <c r="AC293" i="128" s="1"/>
  <c r="AC230" i="125"/>
  <c r="J294" i="112"/>
  <c r="AC294" i="125" s="1"/>
  <c r="AC231" i="118"/>
  <c r="AC231" i="117"/>
  <c r="C295" i="112"/>
  <c r="J7" i="113"/>
  <c r="J245" i="113" s="1"/>
  <c r="AD245" i="125" s="1"/>
  <c r="AD8" i="125"/>
  <c r="AD9" i="117"/>
  <c r="AD9" i="118"/>
  <c r="AD12" i="120"/>
  <c r="E246" i="113"/>
  <c r="AD246" i="120" s="1"/>
  <c r="AD12" i="128"/>
  <c r="M11" i="113"/>
  <c r="M246" i="113" s="1"/>
  <c r="AD246" i="128" s="1"/>
  <c r="AD14" i="117"/>
  <c r="AD14" i="118"/>
  <c r="AD18" i="118"/>
  <c r="AD18" i="117"/>
  <c r="AD20" i="119"/>
  <c r="D247" i="113"/>
  <c r="AD247" i="119" s="1"/>
  <c r="AD20" i="127"/>
  <c r="L19" i="113"/>
  <c r="L247" i="113" s="1"/>
  <c r="AD247" i="127" s="1"/>
  <c r="AD23" i="117"/>
  <c r="AD23" i="118"/>
  <c r="AD26" i="120"/>
  <c r="E248" i="113"/>
  <c r="AD26" i="128"/>
  <c r="M25" i="113"/>
  <c r="M248" i="113" s="1"/>
  <c r="AD248" i="128" s="1"/>
  <c r="AD28" i="118"/>
  <c r="AD28" i="117"/>
  <c r="AD30" i="119"/>
  <c r="D249" i="113"/>
  <c r="AD249" i="119" s="1"/>
  <c r="AD30" i="127"/>
  <c r="L29" i="113"/>
  <c r="L249" i="113" s="1"/>
  <c r="AD249" i="127" s="1"/>
  <c r="AD34" i="125"/>
  <c r="J33" i="113"/>
  <c r="AD38" i="125"/>
  <c r="AD39" i="118"/>
  <c r="AD39" i="117"/>
  <c r="AD40" i="118"/>
  <c r="AD40" i="126"/>
  <c r="AD45" i="117"/>
  <c r="AD45" i="118"/>
  <c r="AD229" i="118"/>
  <c r="C293" i="113"/>
  <c r="AD229" i="117"/>
  <c r="AD229" i="126"/>
  <c r="K293" i="113"/>
  <c r="AD293" i="126" s="1"/>
  <c r="AD230" i="119"/>
  <c r="D294" i="113"/>
  <c r="AD294" i="119" s="1"/>
  <c r="AD230" i="127"/>
  <c r="L294" i="113"/>
  <c r="AD294" i="127" s="1"/>
  <c r="D245" i="114"/>
  <c r="AE245" i="119" s="1"/>
  <c r="AE8" i="119"/>
  <c r="L7" i="114"/>
  <c r="L245" i="114" s="1"/>
  <c r="AE245" i="127" s="1"/>
  <c r="AE8" i="127"/>
  <c r="AE7" i="127" s="1"/>
  <c r="AE12" i="118"/>
  <c r="C246" i="114"/>
  <c r="AE246" i="118" s="1"/>
  <c r="AE12" i="126"/>
  <c r="K11" i="114"/>
  <c r="K246" i="114" s="1"/>
  <c r="AE246" i="126" s="1"/>
  <c r="AE16" i="118"/>
  <c r="AE16" i="117"/>
  <c r="AE20" i="125"/>
  <c r="AE19" i="125" s="1"/>
  <c r="J19" i="114"/>
  <c r="J247" i="114" s="1"/>
  <c r="AE247" i="125" s="1"/>
  <c r="AE21" i="118"/>
  <c r="AE21" i="117"/>
  <c r="AE26" i="118"/>
  <c r="C248" i="114"/>
  <c r="AE26" i="117"/>
  <c r="AE26" i="126"/>
  <c r="K25" i="114"/>
  <c r="K248" i="114" s="1"/>
  <c r="AE248" i="126" s="1"/>
  <c r="AE31" i="118"/>
  <c r="AE31" i="117"/>
  <c r="AE34" i="119"/>
  <c r="D33" i="114"/>
  <c r="AE34" i="127"/>
  <c r="L33" i="114"/>
  <c r="L251" i="114" s="1"/>
  <c r="AE36" i="118"/>
  <c r="AE36" i="117"/>
  <c r="AE38" i="119"/>
  <c r="D37" i="114"/>
  <c r="D252" i="114" s="1"/>
  <c r="AE252" i="119" s="1"/>
  <c r="AE38" i="127"/>
  <c r="L37" i="114"/>
  <c r="L252" i="114" s="1"/>
  <c r="AE252" i="127" s="1"/>
  <c r="AE40" i="120"/>
  <c r="AE43" i="117"/>
  <c r="C42" i="114"/>
  <c r="AE43" i="118"/>
  <c r="AE228" i="119"/>
  <c r="D227" i="114"/>
  <c r="D292" i="114"/>
  <c r="AE292" i="119" s="1"/>
  <c r="AE228" i="127"/>
  <c r="AE227" i="127" s="1"/>
  <c r="L227" i="114"/>
  <c r="L292" i="114"/>
  <c r="AE292" i="127" s="1"/>
  <c r="AE229" i="120"/>
  <c r="E293" i="114"/>
  <c r="AE293" i="120" s="1"/>
  <c r="AE229" i="128"/>
  <c r="M293" i="114"/>
  <c r="AE230" i="125"/>
  <c r="J294" i="114"/>
  <c r="AE294" i="125" s="1"/>
  <c r="AE231" i="118"/>
  <c r="C295" i="114"/>
  <c r="AE231" i="117"/>
  <c r="C39" i="128"/>
  <c r="C41" i="126"/>
  <c r="C41" i="128"/>
  <c r="C40" i="128"/>
  <c r="C41" i="125"/>
  <c r="K7" i="126"/>
  <c r="H29" i="126"/>
  <c r="T227" i="125"/>
  <c r="J37" i="99"/>
  <c r="J252" i="99" s="1"/>
  <c r="K37" i="112"/>
  <c r="K252" i="112" s="1"/>
  <c r="AC252" i="126" s="1"/>
  <c r="E37" i="93"/>
  <c r="E251" i="93" s="1"/>
  <c r="E247" i="88"/>
  <c r="E248" i="120" s="1"/>
  <c r="J37" i="109"/>
  <c r="J252" i="109" s="1"/>
  <c r="Z252" i="125" s="1"/>
  <c r="J37" i="105"/>
  <c r="T40" i="117"/>
  <c r="J37" i="89"/>
  <c r="J251" i="89" s="1"/>
  <c r="F252" i="125" s="1"/>
  <c r="T40" i="125"/>
  <c r="J37" i="103"/>
  <c r="J252" i="103" s="1"/>
  <c r="T252" i="125" s="1"/>
  <c r="N40" i="125"/>
  <c r="J37" i="97"/>
  <c r="AD40" i="117"/>
  <c r="Z40" i="117"/>
  <c r="N40" i="117"/>
  <c r="J33" i="93"/>
  <c r="D248" i="111"/>
  <c r="AB248" i="119" s="1"/>
  <c r="K19" i="111"/>
  <c r="K247" i="111" s="1"/>
  <c r="S13" i="117"/>
  <c r="J25" i="100"/>
  <c r="J248" i="100" s="1"/>
  <c r="Q248" i="125" s="1"/>
  <c r="Q17" i="117"/>
  <c r="E33" i="95"/>
  <c r="K27" i="117"/>
  <c r="M37" i="93"/>
  <c r="H35" i="117"/>
  <c r="J29" i="111"/>
  <c r="J249" i="111" s="1"/>
  <c r="AB249" i="125" s="1"/>
  <c r="E246" i="102"/>
  <c r="S246" i="120" s="1"/>
  <c r="J7" i="100"/>
  <c r="E247" i="94"/>
  <c r="D248" i="92"/>
  <c r="I249" i="119" s="1"/>
  <c r="D246" i="111"/>
  <c r="AB246" i="119" s="1"/>
  <c r="N41" i="117"/>
  <c r="AE40" i="117"/>
  <c r="J37" i="112"/>
  <c r="D245" i="105"/>
  <c r="V245" i="119" s="1"/>
  <c r="E248" i="100"/>
  <c r="Q248" i="120" s="1"/>
  <c r="L19" i="100"/>
  <c r="L247" i="100" s="1"/>
  <c r="Q247" i="127" s="1"/>
  <c r="J37" i="91"/>
  <c r="J251" i="91" s="1"/>
  <c r="H252" i="125" s="1"/>
  <c r="E37" i="113"/>
  <c r="M7" i="111"/>
  <c r="M245" i="111" s="1"/>
  <c r="AB245" i="128" s="1"/>
  <c r="E37" i="109"/>
  <c r="E252" i="109" s="1"/>
  <c r="Z252" i="120" s="1"/>
  <c r="V15" i="117"/>
  <c r="K37" i="100"/>
  <c r="Q27" i="117"/>
  <c r="L35" i="117"/>
  <c r="E33" i="91"/>
  <c r="E250" i="91" s="1"/>
  <c r="D249" i="110"/>
  <c r="K25" i="105"/>
  <c r="K248" i="105" s="1"/>
  <c r="V248" i="126" s="1"/>
  <c r="D37" i="99"/>
  <c r="D252" i="99" s="1"/>
  <c r="P252" i="119" s="1"/>
  <c r="J37" i="90"/>
  <c r="J251" i="90" s="1"/>
  <c r="G252" i="125" s="1"/>
  <c r="D30" i="117"/>
  <c r="O29" i="87"/>
  <c r="P42" i="117"/>
  <c r="C40" i="126"/>
  <c r="C43" i="117"/>
  <c r="C43" i="118"/>
  <c r="C230" i="128"/>
  <c r="M293" i="21"/>
  <c r="C294" i="128" s="1"/>
  <c r="AC12" i="117"/>
  <c r="AA230" i="125"/>
  <c r="J294" i="110"/>
  <c r="AA294" i="125" s="1"/>
  <c r="C230" i="118"/>
  <c r="C230" i="117"/>
  <c r="C293" i="21"/>
  <c r="C294" i="118" s="1"/>
  <c r="C229" i="126"/>
  <c r="K292" i="21"/>
  <c r="C293" i="126" s="1"/>
  <c r="L291" i="114"/>
  <c r="J37" i="113"/>
  <c r="J252" i="113" s="1"/>
  <c r="D251" i="110"/>
  <c r="AA251" i="119" s="1"/>
  <c r="J251" i="109"/>
  <c r="Y230" i="125"/>
  <c r="J294" i="108"/>
  <c r="Y294" i="125" s="1"/>
  <c r="X292" i="125"/>
  <c r="L251" i="106"/>
  <c r="W251" i="127" s="1"/>
  <c r="V229" i="126"/>
  <c r="K293" i="105"/>
  <c r="L245" i="104"/>
  <c r="U245" i="127" s="1"/>
  <c r="O230" i="125"/>
  <c r="J294" i="98"/>
  <c r="O294" i="125" s="1"/>
  <c r="O43" i="117"/>
  <c r="C42" i="98"/>
  <c r="C253" i="98" s="1"/>
  <c r="O43" i="118"/>
  <c r="L291" i="96"/>
  <c r="M292" i="127"/>
  <c r="J244" i="93"/>
  <c r="J6" i="93"/>
  <c r="C252" i="92"/>
  <c r="O252" i="92" s="1"/>
  <c r="I26" i="117"/>
  <c r="G42" i="118"/>
  <c r="D250" i="90"/>
  <c r="D32" i="90"/>
  <c r="L290" i="88"/>
  <c r="D244" i="88"/>
  <c r="E245" i="119" s="1"/>
  <c r="D45" i="117"/>
  <c r="D45" i="118"/>
  <c r="G228" i="120"/>
  <c r="E226" i="90"/>
  <c r="E291" i="90"/>
  <c r="F230" i="120"/>
  <c r="E293" i="89"/>
  <c r="F294" i="120" s="1"/>
  <c r="AE38" i="117"/>
  <c r="C245" i="114"/>
  <c r="AE245" i="118" s="1"/>
  <c r="E245" i="113"/>
  <c r="AD245" i="120" s="1"/>
  <c r="O227" i="112"/>
  <c r="AB292" i="128"/>
  <c r="AB291" i="128" s="1"/>
  <c r="AA34" i="117"/>
  <c r="Z229" i="125"/>
  <c r="J293" i="109"/>
  <c r="Z293" i="125" s="1"/>
  <c r="Z30" i="117"/>
  <c r="Z20" i="117"/>
  <c r="Y8" i="117"/>
  <c r="E245" i="107"/>
  <c r="X245" i="120" s="1"/>
  <c r="W8" i="117"/>
  <c r="K291" i="104"/>
  <c r="K245" i="104"/>
  <c r="M245" i="103"/>
  <c r="C251" i="102"/>
  <c r="C250" i="102" s="1"/>
  <c r="M291" i="99"/>
  <c r="P292" i="128"/>
  <c r="O34" i="117"/>
  <c r="K245" i="98"/>
  <c r="O245" i="126" s="1"/>
  <c r="L229" i="125"/>
  <c r="J292" i="95"/>
  <c r="L293" i="125" s="1"/>
  <c r="E244" i="95"/>
  <c r="L245" i="120" s="1"/>
  <c r="J37" i="128"/>
  <c r="H229" i="125"/>
  <c r="J292" i="91"/>
  <c r="H293" i="125" s="1"/>
  <c r="E37" i="91"/>
  <c r="E251" i="91" s="1"/>
  <c r="H252" i="120" s="1"/>
  <c r="F230" i="117"/>
  <c r="K244" i="88"/>
  <c r="D230" i="126"/>
  <c r="K293" i="87"/>
  <c r="D294" i="126" s="1"/>
  <c r="D229" i="125"/>
  <c r="D227" i="125" s="1"/>
  <c r="J292" i="87"/>
  <c r="D293" i="125" s="1"/>
  <c r="D44" i="117"/>
  <c r="D44" i="118"/>
  <c r="E37" i="87"/>
  <c r="E251" i="87"/>
  <c r="D252" i="120" s="1"/>
  <c r="AD292" i="127"/>
  <c r="D245" i="113"/>
  <c r="D6" i="113"/>
  <c r="AC40" i="117"/>
  <c r="AB12" i="117"/>
  <c r="AA40" i="117"/>
  <c r="C253" i="109"/>
  <c r="O253" i="109" s="1"/>
  <c r="Z253" i="117" s="1"/>
  <c r="Z42" i="117"/>
  <c r="Z42" i="118"/>
  <c r="J7" i="108"/>
  <c r="J245" i="108" s="1"/>
  <c r="Y245" i="125" s="1"/>
  <c r="Y244" i="125" s="1"/>
  <c r="L245" i="107"/>
  <c r="X245" i="127" s="1"/>
  <c r="V230" i="125"/>
  <c r="J294" i="105"/>
  <c r="V294" i="125" s="1"/>
  <c r="V43" i="117"/>
  <c r="C42" i="105"/>
  <c r="O42" i="105" s="1"/>
  <c r="V42" i="117" s="1"/>
  <c r="V43" i="118"/>
  <c r="D251" i="105"/>
  <c r="V251" i="119" s="1"/>
  <c r="T292" i="127"/>
  <c r="S40" i="117"/>
  <c r="Q229" i="118"/>
  <c r="C293" i="100"/>
  <c r="O293" i="100" s="1"/>
  <c r="Q229" i="117"/>
  <c r="Q40" i="117"/>
  <c r="P26" i="117"/>
  <c r="O229" i="118"/>
  <c r="C293" i="98"/>
  <c r="O293" i="118" s="1"/>
  <c r="L251" i="97"/>
  <c r="N251" i="127" s="1"/>
  <c r="L244" i="95"/>
  <c r="L245" i="127" s="1"/>
  <c r="K228" i="125"/>
  <c r="J226" i="94"/>
  <c r="J291" i="94"/>
  <c r="K292" i="125" s="1"/>
  <c r="K40" i="117"/>
  <c r="L37" i="93"/>
  <c r="L251" i="93" s="1"/>
  <c r="J252" i="127" s="1"/>
  <c r="D250" i="93"/>
  <c r="J251" i="119" s="1"/>
  <c r="I40" i="117"/>
  <c r="J37" i="92"/>
  <c r="J251" i="92" s="1"/>
  <c r="I252" i="125" s="1"/>
  <c r="H246" i="126"/>
  <c r="G45" i="117"/>
  <c r="G45" i="118"/>
  <c r="E245" i="90"/>
  <c r="G246" i="120" s="1"/>
  <c r="C42" i="89"/>
  <c r="F43" i="117"/>
  <c r="F43" i="118"/>
  <c r="L293" i="88"/>
  <c r="E294" i="127" s="1"/>
  <c r="E228" i="125"/>
  <c r="J226" i="88"/>
  <c r="J291" i="88"/>
  <c r="E40" i="117"/>
  <c r="D231" i="118"/>
  <c r="D231" i="117"/>
  <c r="C294" i="87"/>
  <c r="L226" i="87"/>
  <c r="L291" i="87"/>
  <c r="D292" i="127" s="1"/>
  <c r="L6" i="87"/>
  <c r="I230" i="118"/>
  <c r="C293" i="92"/>
  <c r="I294" i="118" s="1"/>
  <c r="I230" i="117"/>
  <c r="L292" i="91"/>
  <c r="H293" i="127" s="1"/>
  <c r="K33" i="91"/>
  <c r="H34" i="126"/>
  <c r="F26" i="125"/>
  <c r="J25" i="89"/>
  <c r="J247" i="89" s="1"/>
  <c r="F248" i="125" s="1"/>
  <c r="M244" i="88"/>
  <c r="M6" i="88"/>
  <c r="AE230" i="126"/>
  <c r="K294" i="114"/>
  <c r="AE294" i="126" s="1"/>
  <c r="AE229" i="125"/>
  <c r="J293" i="114"/>
  <c r="AE293" i="125" s="1"/>
  <c r="AE228" i="120"/>
  <c r="E227" i="114"/>
  <c r="E292" i="114"/>
  <c r="AD230" i="128"/>
  <c r="M294" i="113"/>
  <c r="AD294" i="128" s="1"/>
  <c r="AD229" i="127"/>
  <c r="L293" i="113"/>
  <c r="AD293" i="127" s="1"/>
  <c r="AD228" i="126"/>
  <c r="K227" i="113"/>
  <c r="K292" i="113"/>
  <c r="K37" i="113"/>
  <c r="AD8" i="117"/>
  <c r="M245" i="112"/>
  <c r="AC245" i="128" s="1"/>
  <c r="C33" i="111"/>
  <c r="C251" i="111" s="1"/>
  <c r="AB34" i="117"/>
  <c r="AB34" i="118"/>
  <c r="M29" i="111"/>
  <c r="M249" i="111" s="1"/>
  <c r="AB249" i="128" s="1"/>
  <c r="AB30" i="128"/>
  <c r="AB29" i="128" s="1"/>
  <c r="AB20" i="120"/>
  <c r="E247" i="111"/>
  <c r="AB17" i="117"/>
  <c r="AB17" i="118"/>
  <c r="K7" i="111"/>
  <c r="AB8" i="126"/>
  <c r="AA228" i="128"/>
  <c r="AA227" i="128" s="1"/>
  <c r="M227" i="110"/>
  <c r="M292" i="110"/>
  <c r="AA292" i="128" s="1"/>
  <c r="AA44" i="117"/>
  <c r="AA44" i="118"/>
  <c r="AA38" i="128"/>
  <c r="M37" i="110"/>
  <c r="M252" i="110" s="1"/>
  <c r="AA252" i="128" s="1"/>
  <c r="AA34" i="120"/>
  <c r="AA33" i="120" s="1"/>
  <c r="E33" i="110"/>
  <c r="AA30" i="126"/>
  <c r="K29" i="110"/>
  <c r="K249" i="110" s="1"/>
  <c r="Z35" i="128"/>
  <c r="M33" i="109"/>
  <c r="M251" i="109" s="1"/>
  <c r="Z34" i="126"/>
  <c r="Z33" i="126" s="1"/>
  <c r="K33" i="109"/>
  <c r="K251" i="109" s="1"/>
  <c r="Z251" i="126" s="1"/>
  <c r="Z30" i="120"/>
  <c r="E249" i="109"/>
  <c r="Z249" i="120" s="1"/>
  <c r="K7" i="109"/>
  <c r="Z8" i="126"/>
  <c r="Y230" i="126"/>
  <c r="K294" i="108"/>
  <c r="Y294" i="126" s="1"/>
  <c r="Y44" i="117"/>
  <c r="Y44" i="118"/>
  <c r="Y38" i="128"/>
  <c r="M37" i="108"/>
  <c r="M252" i="108" s="1"/>
  <c r="Y252" i="128" s="1"/>
  <c r="Y35" i="118"/>
  <c r="Y30" i="118"/>
  <c r="C249" i="108"/>
  <c r="Y26" i="127"/>
  <c r="L25" i="108"/>
  <c r="L248" i="108" s="1"/>
  <c r="Y248" i="127" s="1"/>
  <c r="Y20" i="126"/>
  <c r="K19" i="108"/>
  <c r="X38" i="117"/>
  <c r="X34" i="118"/>
  <c r="C33" i="107"/>
  <c r="X34" i="117"/>
  <c r="X30" i="128"/>
  <c r="M29" i="107"/>
  <c r="M249" i="107" s="1"/>
  <c r="X249" i="128" s="1"/>
  <c r="X27" i="118"/>
  <c r="X27" i="117"/>
  <c r="X20" i="128"/>
  <c r="M19" i="107"/>
  <c r="M247" i="107" s="1"/>
  <c r="X247" i="128" s="1"/>
  <c r="X13" i="118"/>
  <c r="X13" i="117"/>
  <c r="X8" i="117"/>
  <c r="X8" i="118"/>
  <c r="W41" i="118"/>
  <c r="W37" i="118" s="1"/>
  <c r="W41" i="117"/>
  <c r="E37" i="106"/>
  <c r="E252" i="106" s="1"/>
  <c r="W34" i="120"/>
  <c r="E33" i="106"/>
  <c r="E251" i="106" s="1"/>
  <c r="W30" i="126"/>
  <c r="K29" i="106"/>
  <c r="K249" i="106" s="1"/>
  <c r="W249" i="126" s="1"/>
  <c r="W26" i="127"/>
  <c r="L25" i="106"/>
  <c r="L248" i="106" s="1"/>
  <c r="W248" i="127" s="1"/>
  <c r="W24" i="118"/>
  <c r="W24" i="117"/>
  <c r="W20" i="126"/>
  <c r="K19" i="106"/>
  <c r="K247" i="106" s="1"/>
  <c r="W247" i="126" s="1"/>
  <c r="W12" i="119"/>
  <c r="D246" i="106"/>
  <c r="M7" i="106"/>
  <c r="W8" i="128"/>
  <c r="V230" i="128"/>
  <c r="M294" i="105"/>
  <c r="V294" i="128" s="1"/>
  <c r="V229" i="127"/>
  <c r="L293" i="105"/>
  <c r="V293" i="127" s="1"/>
  <c r="V228" i="126"/>
  <c r="V227" i="126" s="1"/>
  <c r="K227" i="105"/>
  <c r="K292" i="105"/>
  <c r="V252" i="118"/>
  <c r="U38" i="120"/>
  <c r="E37" i="104"/>
  <c r="E252" i="104" s="1"/>
  <c r="U34" i="120"/>
  <c r="E33" i="104"/>
  <c r="E251" i="104" s="1"/>
  <c r="U251" i="120" s="1"/>
  <c r="U30" i="126"/>
  <c r="U29" i="126" s="1"/>
  <c r="K29" i="104"/>
  <c r="K249" i="104" s="1"/>
  <c r="U249" i="126" s="1"/>
  <c r="U26" i="119"/>
  <c r="D248" i="104"/>
  <c r="U248" i="119" s="1"/>
  <c r="U20" i="126"/>
  <c r="K19" i="104"/>
  <c r="K247" i="104" s="1"/>
  <c r="U247" i="126" s="1"/>
  <c r="U12" i="119"/>
  <c r="D246" i="104"/>
  <c r="U246" i="119" s="1"/>
  <c r="M7" i="104"/>
  <c r="M245" i="104" s="1"/>
  <c r="U245" i="128" s="1"/>
  <c r="U8" i="128"/>
  <c r="T230" i="128"/>
  <c r="M294" i="103"/>
  <c r="T294" i="128" s="1"/>
  <c r="T228" i="126"/>
  <c r="K227" i="103"/>
  <c r="K292" i="103"/>
  <c r="S12" i="119"/>
  <c r="D246" i="102"/>
  <c r="S10" i="118"/>
  <c r="S10" i="117"/>
  <c r="S8" i="117"/>
  <c r="S8" i="120"/>
  <c r="R7" i="126"/>
  <c r="Q230" i="126"/>
  <c r="K294" i="100"/>
  <c r="Q294" i="126" s="1"/>
  <c r="Q229" i="125"/>
  <c r="J293" i="100"/>
  <c r="Q293" i="125" s="1"/>
  <c r="Q228" i="120"/>
  <c r="Q227" i="120" s="1"/>
  <c r="E227" i="100"/>
  <c r="E292" i="100"/>
  <c r="Q292" i="120" s="1"/>
  <c r="Q38" i="128"/>
  <c r="M37" i="100"/>
  <c r="M252" i="100" s="1"/>
  <c r="Q252" i="128" s="1"/>
  <c r="Q35" i="118"/>
  <c r="Q30" i="126"/>
  <c r="K29" i="100"/>
  <c r="K249" i="100" s="1"/>
  <c r="Q249" i="126" s="1"/>
  <c r="P30" i="120"/>
  <c r="E249" i="99"/>
  <c r="P249" i="120" s="1"/>
  <c r="P26" i="125"/>
  <c r="J25" i="99"/>
  <c r="J248" i="99" s="1"/>
  <c r="P248" i="125" s="1"/>
  <c r="K7" i="99"/>
  <c r="K245" i="99" s="1"/>
  <c r="P245" i="126" s="1"/>
  <c r="P8" i="126"/>
  <c r="P7" i="126" s="1"/>
  <c r="O230" i="126"/>
  <c r="K294" i="98"/>
  <c r="O294" i="126" s="1"/>
  <c r="O38" i="128"/>
  <c r="O37" i="128" s="1"/>
  <c r="M37" i="98"/>
  <c r="M252" i="98" s="1"/>
  <c r="O252" i="128" s="1"/>
  <c r="O30" i="126"/>
  <c r="O29" i="126" s="1"/>
  <c r="K29" i="98"/>
  <c r="K249" i="98" s="1"/>
  <c r="O249" i="126" s="1"/>
  <c r="O12" i="119"/>
  <c r="D246" i="98"/>
  <c r="O10" i="118"/>
  <c r="O10" i="117"/>
  <c r="N230" i="128"/>
  <c r="M294" i="97"/>
  <c r="N294" i="128" s="1"/>
  <c r="N229" i="127"/>
  <c r="L293" i="97"/>
  <c r="N293" i="127" s="1"/>
  <c r="K291" i="97"/>
  <c r="N292" i="126"/>
  <c r="N30" i="128"/>
  <c r="N29" i="128" s="1"/>
  <c r="M29" i="97"/>
  <c r="M249" i="97" s="1"/>
  <c r="N249" i="128" s="1"/>
  <c r="N27" i="118"/>
  <c r="N27" i="117"/>
  <c r="N22" i="118"/>
  <c r="N22" i="117"/>
  <c r="N20" i="128"/>
  <c r="M19" i="97"/>
  <c r="M247" i="97" s="1"/>
  <c r="N13" i="118"/>
  <c r="N13" i="117"/>
  <c r="K7" i="97"/>
  <c r="K245" i="97" s="1"/>
  <c r="N245" i="126" s="1"/>
  <c r="N8" i="126"/>
  <c r="M230" i="126"/>
  <c r="AJ230" i="126" s="1"/>
  <c r="K294" i="96"/>
  <c r="M294" i="126" s="1"/>
  <c r="AJ294" i="126" s="1"/>
  <c r="M229" i="125"/>
  <c r="J293" i="96"/>
  <c r="M293" i="125" s="1"/>
  <c r="AJ293" i="125" s="1"/>
  <c r="M44" i="117"/>
  <c r="AJ44" i="117" s="1"/>
  <c r="M44" i="118"/>
  <c r="AJ44" i="118" s="1"/>
  <c r="M38" i="120"/>
  <c r="AJ38" i="120" s="1"/>
  <c r="E37" i="96"/>
  <c r="E252" i="96" s="1"/>
  <c r="M252" i="120" s="1"/>
  <c r="AJ252" i="120" s="1"/>
  <c r="M30" i="126"/>
  <c r="K29" i="96"/>
  <c r="K249" i="96" s="1"/>
  <c r="M249" i="126" s="1"/>
  <c r="AJ249" i="126" s="1"/>
  <c r="M20" i="126"/>
  <c r="AJ20" i="126" s="1"/>
  <c r="K19" i="96"/>
  <c r="K247" i="96" s="1"/>
  <c r="M247" i="126" s="1"/>
  <c r="AJ247" i="126" s="1"/>
  <c r="M12" i="127"/>
  <c r="L11" i="96"/>
  <c r="L246" i="96" s="1"/>
  <c r="M246" i="127" s="1"/>
  <c r="AJ246" i="127" s="1"/>
  <c r="L230" i="120"/>
  <c r="E293" i="95"/>
  <c r="L294" i="120" s="1"/>
  <c r="L229" i="119"/>
  <c r="D292" i="95"/>
  <c r="L293" i="119" s="1"/>
  <c r="L228" i="118"/>
  <c r="C226" i="95"/>
  <c r="L228" i="117"/>
  <c r="C291" i="95"/>
  <c r="L27" i="118"/>
  <c r="L27" i="117"/>
  <c r="L20" i="120"/>
  <c r="E246" i="95"/>
  <c r="L247" i="120" s="1"/>
  <c r="L17" i="117"/>
  <c r="L17" i="118"/>
  <c r="K7" i="95"/>
  <c r="L8" i="126"/>
  <c r="K230" i="126"/>
  <c r="K293" i="94"/>
  <c r="K294" i="126" s="1"/>
  <c r="K229" i="125"/>
  <c r="J292" i="94"/>
  <c r="K293" i="125" s="1"/>
  <c r="E226" i="94"/>
  <c r="K228" i="120"/>
  <c r="E291" i="94"/>
  <c r="K292" i="120" s="1"/>
  <c r="K38" i="120"/>
  <c r="E37" i="94"/>
  <c r="E251" i="94" s="1"/>
  <c r="E250" i="94"/>
  <c r="J230" i="128"/>
  <c r="M293" i="93"/>
  <c r="J294" i="128" s="1"/>
  <c r="I230" i="126"/>
  <c r="K293" i="92"/>
  <c r="I294" i="126" s="1"/>
  <c r="I44" i="117"/>
  <c r="I44" i="118"/>
  <c r="I38" i="128"/>
  <c r="M37" i="92"/>
  <c r="I30" i="126"/>
  <c r="I29" i="126" s="1"/>
  <c r="K29" i="92"/>
  <c r="K248" i="92" s="1"/>
  <c r="I249" i="126" s="1"/>
  <c r="I26" i="119"/>
  <c r="D247" i="92"/>
  <c r="I20" i="118"/>
  <c r="C246" i="92"/>
  <c r="H230" i="120"/>
  <c r="E293" i="91"/>
  <c r="H294" i="120" s="1"/>
  <c r="H228" i="118"/>
  <c r="C226" i="91"/>
  <c r="C291" i="91"/>
  <c r="H292" i="118" s="1"/>
  <c r="O226" i="91"/>
  <c r="K250" i="89"/>
  <c r="K32" i="89"/>
  <c r="C229" i="119"/>
  <c r="D292" i="21"/>
  <c r="C293" i="119" s="1"/>
  <c r="C228" i="126"/>
  <c r="K226" i="21"/>
  <c r="K291" i="21"/>
  <c r="C38" i="128"/>
  <c r="C37" i="128" s="1"/>
  <c r="M37" i="21"/>
  <c r="M251" i="21" s="1"/>
  <c r="C252" i="128" s="1"/>
  <c r="C44" i="117"/>
  <c r="C44" i="118"/>
  <c r="C228" i="125"/>
  <c r="J291" i="21"/>
  <c r="C292" i="125" s="1"/>
  <c r="J226" i="21"/>
  <c r="L37" i="21"/>
  <c r="L251" i="21" s="1"/>
  <c r="C252" i="127" s="1"/>
  <c r="C231" i="118"/>
  <c r="C231" i="117"/>
  <c r="C294" i="21"/>
  <c r="C230" i="126"/>
  <c r="K293" i="21"/>
  <c r="C294" i="126" s="1"/>
  <c r="AC292" i="127"/>
  <c r="AC42" i="118"/>
  <c r="L291" i="110"/>
  <c r="C253" i="110"/>
  <c r="AA42" i="118"/>
  <c r="D245" i="110"/>
  <c r="AA245" i="119" s="1"/>
  <c r="Z30" i="127"/>
  <c r="Z29" i="127" s="1"/>
  <c r="L29" i="109"/>
  <c r="Y12" i="117"/>
  <c r="J251" i="107"/>
  <c r="J32" i="107"/>
  <c r="J227" i="105"/>
  <c r="V228" i="125"/>
  <c r="J292" i="105"/>
  <c r="V292" i="125" s="1"/>
  <c r="Q230" i="125"/>
  <c r="J294" i="100"/>
  <c r="Q294" i="125" s="1"/>
  <c r="Q43" i="117"/>
  <c r="C42" i="100"/>
  <c r="Q42" i="118" s="1"/>
  <c r="Q43" i="118"/>
  <c r="O26" i="117"/>
  <c r="L245" i="96"/>
  <c r="M245" i="127" s="1"/>
  <c r="AJ245" i="127" s="1"/>
  <c r="L228" i="125"/>
  <c r="L227" i="125" s="1"/>
  <c r="J226" i="95"/>
  <c r="J291" i="95"/>
  <c r="J250" i="95"/>
  <c r="K229" i="120"/>
  <c r="E292" i="94"/>
  <c r="L244" i="94"/>
  <c r="K245" i="127" s="1"/>
  <c r="J226" i="93"/>
  <c r="J228" i="125"/>
  <c r="J291" i="93"/>
  <c r="I231" i="118"/>
  <c r="C294" i="92"/>
  <c r="I295" i="118" s="1"/>
  <c r="I231" i="117"/>
  <c r="I229" i="128"/>
  <c r="M292" i="92"/>
  <c r="I293" i="128" s="1"/>
  <c r="D244" i="92"/>
  <c r="I245" i="119" s="1"/>
  <c r="G229" i="128"/>
  <c r="M292" i="90"/>
  <c r="G293" i="128" s="1"/>
  <c r="D244" i="90"/>
  <c r="G245" i="119" s="1"/>
  <c r="F45" i="117"/>
  <c r="F45" i="118"/>
  <c r="D292" i="125"/>
  <c r="F30" i="120"/>
  <c r="E248" i="89"/>
  <c r="F249" i="120" s="1"/>
  <c r="E44" i="117"/>
  <c r="E44" i="118"/>
  <c r="E37" i="88"/>
  <c r="E251" i="88" s="1"/>
  <c r="E252" i="120" s="1"/>
  <c r="D228" i="118"/>
  <c r="C226" i="87"/>
  <c r="C291" i="87"/>
  <c r="D228" i="117"/>
  <c r="AE8" i="117"/>
  <c r="K291" i="112"/>
  <c r="AC292" i="126"/>
  <c r="AC291" i="126" s="1"/>
  <c r="AA252" i="118"/>
  <c r="E245" i="109"/>
  <c r="Z245" i="120" s="1"/>
  <c r="O227" i="108"/>
  <c r="K37" i="108"/>
  <c r="K252" i="108" s="1"/>
  <c r="Y252" i="126" s="1"/>
  <c r="X292" i="128"/>
  <c r="M251" i="106"/>
  <c r="W251" i="128" s="1"/>
  <c r="W34" i="117"/>
  <c r="V230" i="126"/>
  <c r="K294" i="105"/>
  <c r="V294" i="126" s="1"/>
  <c r="V20" i="117"/>
  <c r="S38" i="117"/>
  <c r="M251" i="100"/>
  <c r="M250" i="100" s="1"/>
  <c r="M245" i="99"/>
  <c r="P245" i="128" s="1"/>
  <c r="C251" i="98"/>
  <c r="O251" i="118" s="1"/>
  <c r="N229" i="125"/>
  <c r="J293" i="97"/>
  <c r="N293" i="125" s="1"/>
  <c r="E251" i="97"/>
  <c r="M38" i="117"/>
  <c r="AJ38" i="117" s="1"/>
  <c r="K251" i="96"/>
  <c r="M251" i="126" s="1"/>
  <c r="AJ251" i="126" s="1"/>
  <c r="M8" i="117"/>
  <c r="AJ8" i="117" s="1"/>
  <c r="L228" i="120"/>
  <c r="L227" i="120" s="1"/>
  <c r="E226" i="95"/>
  <c r="E291" i="95"/>
  <c r="E290" i="95" s="1"/>
  <c r="L292" i="94"/>
  <c r="K293" i="127" s="1"/>
  <c r="K228" i="126"/>
  <c r="K227" i="126" s="1"/>
  <c r="K226" i="94"/>
  <c r="K291" i="94"/>
  <c r="K34" i="117"/>
  <c r="J229" i="125"/>
  <c r="J292" i="93"/>
  <c r="J293" i="125" s="1"/>
  <c r="J252" i="120"/>
  <c r="E250" i="93"/>
  <c r="E249" i="93" s="1"/>
  <c r="E32" i="93"/>
  <c r="J30" i="117"/>
  <c r="O29" i="93"/>
  <c r="J10" i="117"/>
  <c r="I38" i="117"/>
  <c r="K250" i="92"/>
  <c r="K249" i="92" s="1"/>
  <c r="K32" i="92"/>
  <c r="G228" i="117"/>
  <c r="G13" i="117"/>
  <c r="E230" i="128"/>
  <c r="M293" i="88"/>
  <c r="E294" i="128" s="1"/>
  <c r="E228" i="126"/>
  <c r="K226" i="88"/>
  <c r="K291" i="88"/>
  <c r="E292" i="126" s="1"/>
  <c r="K19" i="87"/>
  <c r="K246" i="87" s="1"/>
  <c r="D247" i="126" s="1"/>
  <c r="G12" i="119"/>
  <c r="D245" i="90"/>
  <c r="G246" i="119" s="1"/>
  <c r="E30" i="118"/>
  <c r="C248" i="88"/>
  <c r="E20" i="118"/>
  <c r="E20" i="117"/>
  <c r="C246" i="88"/>
  <c r="D228" i="126"/>
  <c r="D227" i="126" s="1"/>
  <c r="K226" i="87"/>
  <c r="K291" i="87"/>
  <c r="D292" i="126" s="1"/>
  <c r="C250" i="87"/>
  <c r="J7" i="114"/>
  <c r="J245" i="114" s="1"/>
  <c r="AE245" i="125" s="1"/>
  <c r="AE8" i="125"/>
  <c r="L32" i="113"/>
  <c r="AB292" i="127"/>
  <c r="AB26" i="117"/>
  <c r="E248" i="110"/>
  <c r="AA248" i="120" s="1"/>
  <c r="D245" i="109"/>
  <c r="Z245" i="119" s="1"/>
  <c r="Y40" i="117"/>
  <c r="M11" i="108"/>
  <c r="M246" i="108" s="1"/>
  <c r="Y246" i="128" s="1"/>
  <c r="X12" i="117"/>
  <c r="W230" i="119"/>
  <c r="D294" i="106"/>
  <c r="W294" i="119" s="1"/>
  <c r="W229" i="118"/>
  <c r="C293" i="106"/>
  <c r="W293" i="118" s="1"/>
  <c r="W229" i="117"/>
  <c r="M228" i="125"/>
  <c r="AJ228" i="125" s="1"/>
  <c r="J227" i="96"/>
  <c r="J292" i="96"/>
  <c r="M40" i="117"/>
  <c r="AJ40" i="117" s="1"/>
  <c r="K229" i="117"/>
  <c r="J42" i="117"/>
  <c r="C252" i="93"/>
  <c r="O252" i="93" s="1"/>
  <c r="J42" i="118"/>
  <c r="D244" i="93"/>
  <c r="J245" i="119" s="1"/>
  <c r="I229" i="117"/>
  <c r="H229" i="128"/>
  <c r="H227" i="128" s="1"/>
  <c r="M292" i="91"/>
  <c r="H293" i="128" s="1"/>
  <c r="L226" i="91"/>
  <c r="L291" i="91"/>
  <c r="H292" i="127" s="1"/>
  <c r="H43" i="117"/>
  <c r="H43" i="118"/>
  <c r="H31" i="118"/>
  <c r="H31" i="117"/>
  <c r="L293" i="90"/>
  <c r="G294" i="127" s="1"/>
  <c r="G229" i="126"/>
  <c r="K292" i="90"/>
  <c r="G293" i="126" s="1"/>
  <c r="F230" i="125"/>
  <c r="J293" i="89"/>
  <c r="F294" i="125" s="1"/>
  <c r="F229" i="120"/>
  <c r="E292" i="89"/>
  <c r="F293" i="120" s="1"/>
  <c r="L244" i="89"/>
  <c r="D43" i="117"/>
  <c r="C42" i="87"/>
  <c r="D43" i="118"/>
  <c r="D12" i="117"/>
  <c r="J230" i="120"/>
  <c r="E293" i="93"/>
  <c r="J294" i="120" s="1"/>
  <c r="J228" i="118"/>
  <c r="C226" i="93"/>
  <c r="C291" i="93"/>
  <c r="J292" i="118" s="1"/>
  <c r="O226" i="93"/>
  <c r="J38" i="118"/>
  <c r="C37" i="93"/>
  <c r="C251" i="93" s="1"/>
  <c r="O37" i="93"/>
  <c r="J35" i="128"/>
  <c r="J33" i="128" s="1"/>
  <c r="M33" i="93"/>
  <c r="E37" i="92"/>
  <c r="E251" i="92" s="1"/>
  <c r="I252" i="120" s="1"/>
  <c r="M244" i="92"/>
  <c r="M6" i="92"/>
  <c r="H38" i="117"/>
  <c r="G230" i="118"/>
  <c r="C293" i="90"/>
  <c r="G230" i="117"/>
  <c r="E37" i="90"/>
  <c r="E251" i="90" s="1"/>
  <c r="G252" i="120" s="1"/>
  <c r="G30" i="126"/>
  <c r="G29" i="126" s="1"/>
  <c r="K29" i="90"/>
  <c r="K248" i="90" s="1"/>
  <c r="G249" i="126" s="1"/>
  <c r="L292" i="89"/>
  <c r="F293" i="127" s="1"/>
  <c r="F38" i="118"/>
  <c r="C37" i="89"/>
  <c r="C251" i="89" s="1"/>
  <c r="D230" i="128"/>
  <c r="M293" i="87"/>
  <c r="D294" i="128" s="1"/>
  <c r="K37" i="87"/>
  <c r="K251" i="87" s="1"/>
  <c r="D252" i="126" s="1"/>
  <c r="AC230" i="126"/>
  <c r="K294" i="112"/>
  <c r="AC294" i="126" s="1"/>
  <c r="AC229" i="125"/>
  <c r="J293" i="112"/>
  <c r="AC293" i="125" s="1"/>
  <c r="E37" i="112"/>
  <c r="E252" i="112" s="1"/>
  <c r="AC30" i="117"/>
  <c r="AC8" i="120"/>
  <c r="AB230" i="120"/>
  <c r="E294" i="111"/>
  <c r="AB294" i="120" s="1"/>
  <c r="AA230" i="126"/>
  <c r="K294" i="110"/>
  <c r="AA294" i="126" s="1"/>
  <c r="AA26" i="127"/>
  <c r="L25" i="110"/>
  <c r="L248" i="110" s="1"/>
  <c r="AA248" i="127" s="1"/>
  <c r="AA20" i="118"/>
  <c r="AA20" i="117"/>
  <c r="C247" i="110"/>
  <c r="AA247" i="118" s="1"/>
  <c r="AA15" i="118"/>
  <c r="AA15" i="117"/>
  <c r="AA12" i="127"/>
  <c r="L11" i="110"/>
  <c r="L246" i="110" s="1"/>
  <c r="AA246" i="127" s="1"/>
  <c r="AA8" i="117"/>
  <c r="E245" i="110"/>
  <c r="AA8" i="120"/>
  <c r="Z228" i="118"/>
  <c r="C227" i="109"/>
  <c r="C292" i="109"/>
  <c r="Y229" i="125"/>
  <c r="J293" i="108"/>
  <c r="Y293" i="125" s="1"/>
  <c r="Y12" i="119"/>
  <c r="D246" i="108"/>
  <c r="Y246" i="119" s="1"/>
  <c r="Y10" i="118"/>
  <c r="Y10" i="117"/>
  <c r="M7" i="108"/>
  <c r="M245" i="108" s="1"/>
  <c r="Y8" i="128"/>
  <c r="Y7" i="128" s="1"/>
  <c r="X230" i="128"/>
  <c r="M294" i="107"/>
  <c r="X294" i="128" s="1"/>
  <c r="L291" i="107"/>
  <c r="X293" i="127"/>
  <c r="X291" i="127" s="1"/>
  <c r="X228" i="126"/>
  <c r="X227" i="126" s="1"/>
  <c r="K227" i="107"/>
  <c r="K292" i="107"/>
  <c r="K37" i="107"/>
  <c r="K252" i="107" s="1"/>
  <c r="X252" i="126" s="1"/>
  <c r="M227" i="106"/>
  <c r="W228" i="128"/>
  <c r="W227" i="128" s="1"/>
  <c r="M292" i="106"/>
  <c r="W292" i="128" s="1"/>
  <c r="V38" i="117"/>
  <c r="V30" i="120"/>
  <c r="E249" i="105"/>
  <c r="V249" i="120" s="1"/>
  <c r="K7" i="105"/>
  <c r="K245" i="105" s="1"/>
  <c r="V8" i="126"/>
  <c r="U230" i="126"/>
  <c r="K294" i="104"/>
  <c r="U294" i="126" s="1"/>
  <c r="U229" i="125"/>
  <c r="J293" i="104"/>
  <c r="U293" i="125" s="1"/>
  <c r="T38" i="117"/>
  <c r="T34" i="118"/>
  <c r="T34" i="117"/>
  <c r="C33" i="103"/>
  <c r="T30" i="120"/>
  <c r="E249" i="103"/>
  <c r="T26" i="125"/>
  <c r="J25" i="103"/>
  <c r="T20" i="128"/>
  <c r="M19" i="103"/>
  <c r="M247" i="103" s="1"/>
  <c r="T247" i="128" s="1"/>
  <c r="T13" i="118"/>
  <c r="T13" i="117"/>
  <c r="C245" i="103"/>
  <c r="T8" i="118"/>
  <c r="S230" i="118"/>
  <c r="C294" i="102"/>
  <c r="S294" i="118" s="1"/>
  <c r="S230" i="117"/>
  <c r="S228" i="128"/>
  <c r="S227" i="128" s="1"/>
  <c r="M227" i="102"/>
  <c r="M292" i="102"/>
  <c r="S41" i="118"/>
  <c r="S41" i="117"/>
  <c r="S38" i="120"/>
  <c r="E37" i="102"/>
  <c r="E252" i="102" s="1"/>
  <c r="S252" i="120" s="1"/>
  <c r="S34" i="120"/>
  <c r="E33" i="102"/>
  <c r="E251" i="102" s="1"/>
  <c r="S251" i="120" s="1"/>
  <c r="S30" i="118"/>
  <c r="C249" i="102"/>
  <c r="O29" i="102"/>
  <c r="S26" i="127"/>
  <c r="L25" i="102"/>
  <c r="Q26" i="119"/>
  <c r="D248" i="100"/>
  <c r="Q248" i="119" s="1"/>
  <c r="Q20" i="126"/>
  <c r="K19" i="100"/>
  <c r="K247" i="100" s="1"/>
  <c r="Q12" i="127"/>
  <c r="L11" i="100"/>
  <c r="L246" i="100"/>
  <c r="Q246" i="127" s="1"/>
  <c r="Q8" i="120"/>
  <c r="P228" i="118"/>
  <c r="C227" i="99"/>
  <c r="C292" i="99"/>
  <c r="P38" i="118"/>
  <c r="C37" i="99"/>
  <c r="C252" i="99" s="1"/>
  <c r="O252" i="99" s="1"/>
  <c r="P252" i="117" s="1"/>
  <c r="M33" i="99"/>
  <c r="M251" i="99" s="1"/>
  <c r="M250" i="99" s="1"/>
  <c r="P35" i="128"/>
  <c r="O26" i="127"/>
  <c r="L25" i="98"/>
  <c r="L248" i="98" s="1"/>
  <c r="O248" i="127" s="1"/>
  <c r="N38" i="118"/>
  <c r="C37" i="97"/>
  <c r="C252" i="97" s="1"/>
  <c r="N35" i="128"/>
  <c r="N33" i="128" s="1"/>
  <c r="M33" i="97"/>
  <c r="M251" i="97" s="1"/>
  <c r="N251" i="128" s="1"/>
  <c r="N250" i="128" s="1"/>
  <c r="N34" i="126"/>
  <c r="K33" i="97"/>
  <c r="K251" i="97" s="1"/>
  <c r="K250" i="97" s="1"/>
  <c r="M244" i="94"/>
  <c r="H30" i="120"/>
  <c r="E248" i="91"/>
  <c r="H12" i="125"/>
  <c r="H11" i="125" s="1"/>
  <c r="J11" i="91"/>
  <c r="J245" i="91" s="1"/>
  <c r="H246" i="125" s="1"/>
  <c r="G229" i="125"/>
  <c r="J292" i="90"/>
  <c r="G293" i="125" s="1"/>
  <c r="E30" i="126"/>
  <c r="E29" i="126" s="1"/>
  <c r="K29" i="88"/>
  <c r="K248" i="88" s="1"/>
  <c r="E249" i="126" s="1"/>
  <c r="D230" i="120"/>
  <c r="E293" i="87"/>
  <c r="D294" i="120" s="1"/>
  <c r="L292" i="21"/>
  <c r="C293" i="127" s="1"/>
  <c r="L245" i="112"/>
  <c r="AC245" i="127" s="1"/>
  <c r="C230" i="119"/>
  <c r="D293" i="21"/>
  <c r="C294" i="119" s="1"/>
  <c r="L293" i="21"/>
  <c r="C294" i="127" s="1"/>
  <c r="C38" i="125"/>
  <c r="C45" i="117"/>
  <c r="C45" i="118"/>
  <c r="C230" i="120"/>
  <c r="E293" i="21"/>
  <c r="C294" i="120" s="1"/>
  <c r="C229" i="125"/>
  <c r="J292" i="21"/>
  <c r="C293" i="125" s="1"/>
  <c r="C228" i="128"/>
  <c r="M291" i="21"/>
  <c r="M226" i="21"/>
  <c r="C40" i="125"/>
  <c r="C38" i="126"/>
  <c r="K37" i="21"/>
  <c r="K251" i="21" s="1"/>
  <c r="C252" i="126" s="1"/>
  <c r="C228" i="118"/>
  <c r="C228" i="117"/>
  <c r="C291" i="21"/>
  <c r="C226" i="21"/>
  <c r="C228" i="119"/>
  <c r="D291" i="21"/>
  <c r="C292" i="119" s="1"/>
  <c r="D226" i="21"/>
  <c r="C229" i="120"/>
  <c r="E292" i="21"/>
  <c r="C293" i="120" s="1"/>
  <c r="C230" i="125"/>
  <c r="J293" i="21"/>
  <c r="C294" i="125" s="1"/>
  <c r="C229" i="128"/>
  <c r="M292" i="21"/>
  <c r="C293" i="128" s="1"/>
  <c r="L291" i="21"/>
  <c r="L226" i="21"/>
  <c r="AE12" i="117"/>
  <c r="AD228" i="125"/>
  <c r="J227" i="113"/>
  <c r="J292" i="113"/>
  <c r="AD292" i="125" s="1"/>
  <c r="J251" i="113"/>
  <c r="AD251" i="125" s="1"/>
  <c r="AB30" i="119"/>
  <c r="D249" i="111"/>
  <c r="AB249" i="119" s="1"/>
  <c r="L7" i="110"/>
  <c r="L245" i="110" s="1"/>
  <c r="AA245" i="127" s="1"/>
  <c r="AA8" i="127"/>
  <c r="Y292" i="127"/>
  <c r="Y42" i="117"/>
  <c r="D245" i="108"/>
  <c r="Y245" i="119" s="1"/>
  <c r="W12" i="117"/>
  <c r="U293" i="128"/>
  <c r="L291" i="104"/>
  <c r="U292" i="127"/>
  <c r="C253" i="104"/>
  <c r="O253" i="104" s="1"/>
  <c r="U253" i="117" s="1"/>
  <c r="U26" i="117"/>
  <c r="D245" i="104"/>
  <c r="U245" i="119" s="1"/>
  <c r="S230" i="125"/>
  <c r="J294" i="102"/>
  <c r="S294" i="125" s="1"/>
  <c r="O25" i="100"/>
  <c r="O292" i="127"/>
  <c r="O291" i="127" s="1"/>
  <c r="M230" i="125"/>
  <c r="AJ230" i="125" s="1"/>
  <c r="J294" i="96"/>
  <c r="M294" i="125" s="1"/>
  <c r="AJ294" i="125" s="1"/>
  <c r="M293" i="120"/>
  <c r="AJ293" i="120" s="1"/>
  <c r="J244" i="95"/>
  <c r="K42" i="118"/>
  <c r="D250" i="94"/>
  <c r="L250" i="92"/>
  <c r="I251" i="127" s="1"/>
  <c r="I250" i="127" s="1"/>
  <c r="J250" i="91"/>
  <c r="J32" i="91"/>
  <c r="L250" i="90"/>
  <c r="L32" i="90"/>
  <c r="J244" i="89"/>
  <c r="E293" i="120"/>
  <c r="L244" i="88"/>
  <c r="E245" i="127" s="1"/>
  <c r="J250" i="87"/>
  <c r="AE34" i="117"/>
  <c r="C251" i="112"/>
  <c r="AC251" i="118" s="1"/>
  <c r="AB229" i="125"/>
  <c r="J293" i="111"/>
  <c r="AB293" i="125" s="1"/>
  <c r="E37" i="111"/>
  <c r="E251" i="111"/>
  <c r="AB251" i="120" s="1"/>
  <c r="AB30" i="117"/>
  <c r="AA38" i="117"/>
  <c r="C245" i="110"/>
  <c r="Z292" i="128"/>
  <c r="Y292" i="126"/>
  <c r="Y291" i="126" s="1"/>
  <c r="M251" i="108"/>
  <c r="M250" i="108" s="1"/>
  <c r="Y34" i="117"/>
  <c r="K7" i="108"/>
  <c r="K245" i="108" s="1"/>
  <c r="C251" i="106"/>
  <c r="W251" i="118" s="1"/>
  <c r="V229" i="125"/>
  <c r="J293" i="105"/>
  <c r="V30" i="117"/>
  <c r="U38" i="117"/>
  <c r="K32" i="104"/>
  <c r="C245" i="104"/>
  <c r="U245" i="118" s="1"/>
  <c r="E245" i="103"/>
  <c r="T245" i="120" s="1"/>
  <c r="S228" i="117"/>
  <c r="C251" i="100"/>
  <c r="C32" i="100"/>
  <c r="P30" i="117"/>
  <c r="O38" i="117"/>
  <c r="E245" i="97"/>
  <c r="N245" i="120" s="1"/>
  <c r="C245" i="96"/>
  <c r="M245" i="118" s="1"/>
  <c r="AJ245" i="118" s="1"/>
  <c r="M290" i="95"/>
  <c r="L20" i="117"/>
  <c r="M244" i="95"/>
  <c r="L245" i="128" s="1"/>
  <c r="K38" i="117"/>
  <c r="K250" i="94"/>
  <c r="K32" i="94"/>
  <c r="E244" i="93"/>
  <c r="J245" i="120" s="1"/>
  <c r="I8" i="117"/>
  <c r="H292" i="128"/>
  <c r="H291" i="128" s="1"/>
  <c r="K29" i="91"/>
  <c r="K248" i="91" s="1"/>
  <c r="H249" i="126" s="1"/>
  <c r="M250" i="90"/>
  <c r="G251" i="128" s="1"/>
  <c r="G34" i="117"/>
  <c r="K244" i="90"/>
  <c r="K6" i="90"/>
  <c r="F230" i="126"/>
  <c r="K293" i="89"/>
  <c r="F294" i="126" s="1"/>
  <c r="K250" i="88"/>
  <c r="D230" i="118"/>
  <c r="C293" i="87"/>
  <c r="D230" i="117"/>
  <c r="M290" i="87"/>
  <c r="D292" i="128"/>
  <c r="D291" i="128" s="1"/>
  <c r="K291" i="114"/>
  <c r="J251" i="114"/>
  <c r="L245" i="113"/>
  <c r="AC228" i="125"/>
  <c r="AC227" i="125" s="1"/>
  <c r="J227" i="112"/>
  <c r="J292" i="112"/>
  <c r="J251" i="112"/>
  <c r="AC251" i="125" s="1"/>
  <c r="K291" i="110"/>
  <c r="AA293" i="126"/>
  <c r="J251" i="110"/>
  <c r="AA251" i="125" s="1"/>
  <c r="E246" i="110"/>
  <c r="AA246" i="120" s="1"/>
  <c r="V292" i="127"/>
  <c r="L251" i="105"/>
  <c r="V251" i="127" s="1"/>
  <c r="J245" i="104"/>
  <c r="T230" i="125"/>
  <c r="J294" i="103"/>
  <c r="T294" i="125" s="1"/>
  <c r="T12" i="117"/>
  <c r="S228" i="125"/>
  <c r="J227" i="102"/>
  <c r="J292" i="102"/>
  <c r="S292" i="125" s="1"/>
  <c r="J251" i="102"/>
  <c r="J250" i="102" s="1"/>
  <c r="J32" i="102"/>
  <c r="Q229" i="126"/>
  <c r="K293" i="100"/>
  <c r="Q293" i="126" s="1"/>
  <c r="Q228" i="125"/>
  <c r="J227" i="100"/>
  <c r="J292" i="100"/>
  <c r="J291" i="100" s="1"/>
  <c r="J251" i="100"/>
  <c r="Q251" i="125" s="1"/>
  <c r="Q250" i="125" s="1"/>
  <c r="O229" i="126"/>
  <c r="K293" i="98"/>
  <c r="O228" i="125"/>
  <c r="J227" i="98"/>
  <c r="J292" i="98"/>
  <c r="O292" i="125" s="1"/>
  <c r="O40" i="117"/>
  <c r="C253" i="97"/>
  <c r="O253" i="97" s="1"/>
  <c r="N42" i="117"/>
  <c r="N42" i="118"/>
  <c r="D32" i="97"/>
  <c r="L250" i="93"/>
  <c r="J250" i="92"/>
  <c r="J32" i="92"/>
  <c r="L244" i="91"/>
  <c r="G228" i="125"/>
  <c r="G227" i="125" s="1"/>
  <c r="J226" i="90"/>
  <c r="J291" i="90"/>
  <c r="G40" i="117"/>
  <c r="D226" i="89"/>
  <c r="F228" i="119"/>
  <c r="D291" i="89"/>
  <c r="D290" i="89" s="1"/>
  <c r="L250" i="89"/>
  <c r="F251" i="127" s="1"/>
  <c r="E230" i="119"/>
  <c r="D293" i="88"/>
  <c r="E294" i="119" s="1"/>
  <c r="E229" i="118"/>
  <c r="C292" i="88"/>
  <c r="E229" i="117"/>
  <c r="E45" i="117"/>
  <c r="E45" i="118"/>
  <c r="D230" i="125"/>
  <c r="J293" i="87"/>
  <c r="D294" i="125" s="1"/>
  <c r="O7" i="93"/>
  <c r="J8" i="117"/>
  <c r="I229" i="125"/>
  <c r="I227" i="125" s="1"/>
  <c r="J292" i="92"/>
  <c r="H230" i="128"/>
  <c r="M293" i="91"/>
  <c r="H294" i="128" s="1"/>
  <c r="E230" i="126"/>
  <c r="K293" i="88"/>
  <c r="E294" i="126" s="1"/>
  <c r="AE230" i="118"/>
  <c r="C294" i="114"/>
  <c r="AE230" i="117"/>
  <c r="AE228" i="128"/>
  <c r="M227" i="114"/>
  <c r="M292" i="114"/>
  <c r="AE292" i="128" s="1"/>
  <c r="AE44" i="117"/>
  <c r="AE44" i="118"/>
  <c r="E37" i="114"/>
  <c r="AD230" i="120"/>
  <c r="E294" i="113"/>
  <c r="AD294" i="120" s="1"/>
  <c r="AD228" i="118"/>
  <c r="C227" i="113"/>
  <c r="AD228" i="117"/>
  <c r="C292" i="113"/>
  <c r="AD34" i="117"/>
  <c r="AB35" i="128"/>
  <c r="AB33" i="128" s="1"/>
  <c r="M33" i="111"/>
  <c r="AB34" i="126"/>
  <c r="K33" i="111"/>
  <c r="AB30" i="120"/>
  <c r="E249" i="111"/>
  <c r="AB249" i="120" s="1"/>
  <c r="AB27" i="118"/>
  <c r="AB20" i="128"/>
  <c r="M19" i="111"/>
  <c r="M247" i="111" s="1"/>
  <c r="AB13" i="118"/>
  <c r="AB13" i="117"/>
  <c r="AA229" i="125"/>
  <c r="J293" i="110"/>
  <c r="AA293" i="125" s="1"/>
  <c r="E227" i="110"/>
  <c r="AA228" i="120"/>
  <c r="E292" i="110"/>
  <c r="AA292" i="120" s="1"/>
  <c r="AA38" i="120"/>
  <c r="E37" i="110"/>
  <c r="AA35" i="118"/>
  <c r="AA35" i="117"/>
  <c r="Z252" i="118"/>
  <c r="Z34" i="118"/>
  <c r="C33" i="109"/>
  <c r="C251" i="109" s="1"/>
  <c r="Z30" i="128"/>
  <c r="M29" i="109"/>
  <c r="M249" i="109" s="1"/>
  <c r="Z249" i="128" s="1"/>
  <c r="Z27" i="118"/>
  <c r="Z27" i="117"/>
  <c r="Z20" i="128"/>
  <c r="M19" i="109"/>
  <c r="O7" i="109"/>
  <c r="Z8" i="118"/>
  <c r="Y228" i="120"/>
  <c r="E227" i="108"/>
  <c r="E292" i="108"/>
  <c r="Y292" i="120" s="1"/>
  <c r="E37" i="108"/>
  <c r="Y34" i="120"/>
  <c r="E33" i="108"/>
  <c r="E251" i="108" s="1"/>
  <c r="Y251" i="120" s="1"/>
  <c r="Y30" i="126"/>
  <c r="K29" i="108"/>
  <c r="K249" i="108" s="1"/>
  <c r="Y249" i="126" s="1"/>
  <c r="Y26" i="119"/>
  <c r="D248" i="108"/>
  <c r="X35" i="128"/>
  <c r="X33" i="128" s="1"/>
  <c r="M33" i="107"/>
  <c r="X34" i="126"/>
  <c r="K33" i="107"/>
  <c r="K251" i="107" s="1"/>
  <c r="X251" i="126" s="1"/>
  <c r="X30" i="120"/>
  <c r="E249" i="107"/>
  <c r="X249" i="120" s="1"/>
  <c r="J25" i="107"/>
  <c r="J248" i="107" s="1"/>
  <c r="X248" i="125" s="1"/>
  <c r="X26" i="125"/>
  <c r="X20" i="120"/>
  <c r="E247" i="107"/>
  <c r="X247" i="120" s="1"/>
  <c r="X17" i="118"/>
  <c r="X12" i="125"/>
  <c r="J11" i="107"/>
  <c r="K7" i="107"/>
  <c r="K245" i="107" s="1"/>
  <c r="X245" i="126" s="1"/>
  <c r="X8" i="126"/>
  <c r="W230" i="126"/>
  <c r="K294" i="106"/>
  <c r="W294" i="126" s="1"/>
  <c r="W44" i="117"/>
  <c r="W44" i="118"/>
  <c r="W30" i="118"/>
  <c r="W26" i="119"/>
  <c r="D248" i="106"/>
  <c r="W20" i="118"/>
  <c r="W20" i="117"/>
  <c r="C247" i="106"/>
  <c r="W12" i="127"/>
  <c r="L11" i="106"/>
  <c r="L246" i="106" s="1"/>
  <c r="W246" i="127" s="1"/>
  <c r="V229" i="119"/>
  <c r="D293" i="105"/>
  <c r="V228" i="118"/>
  <c r="C227" i="105"/>
  <c r="C292" i="105"/>
  <c r="V228" i="117"/>
  <c r="U38" i="128"/>
  <c r="M37" i="104"/>
  <c r="M252" i="104" s="1"/>
  <c r="U30" i="118"/>
  <c r="U30" i="117"/>
  <c r="C249" i="104"/>
  <c r="U26" i="127"/>
  <c r="L25" i="104"/>
  <c r="L248" i="104" s="1"/>
  <c r="U248" i="127" s="1"/>
  <c r="U20" i="118"/>
  <c r="C247" i="104"/>
  <c r="U15" i="118"/>
  <c r="U15" i="117"/>
  <c r="U12" i="127"/>
  <c r="L11" i="104"/>
  <c r="L246" i="104" s="1"/>
  <c r="U246" i="127" s="1"/>
  <c r="T230" i="120"/>
  <c r="E294" i="103"/>
  <c r="T229" i="119"/>
  <c r="D293" i="103"/>
  <c r="K37" i="103"/>
  <c r="K252" i="103" s="1"/>
  <c r="T252" i="126" s="1"/>
  <c r="S12" i="127"/>
  <c r="L11" i="102"/>
  <c r="L246" i="102" s="1"/>
  <c r="M7" i="102"/>
  <c r="M245" i="102" s="1"/>
  <c r="S245" i="128" s="1"/>
  <c r="S8" i="128"/>
  <c r="Q230" i="118"/>
  <c r="C294" i="100"/>
  <c r="Q230" i="117"/>
  <c r="Q228" i="128"/>
  <c r="M227" i="100"/>
  <c r="M292" i="100"/>
  <c r="Q41" i="118"/>
  <c r="Q41" i="117"/>
  <c r="E37" i="100"/>
  <c r="E252" i="100" s="1"/>
  <c r="P27" i="118"/>
  <c r="P27" i="117"/>
  <c r="P20" i="128"/>
  <c r="M19" i="99"/>
  <c r="P17" i="118"/>
  <c r="P17" i="117"/>
  <c r="P8" i="118"/>
  <c r="O41" i="118"/>
  <c r="O41" i="117"/>
  <c r="O38" i="120"/>
  <c r="E37" i="98"/>
  <c r="E252" i="98" s="1"/>
  <c r="O252" i="120" s="1"/>
  <c r="E251" i="98"/>
  <c r="O251" i="120" s="1"/>
  <c r="O12" i="127"/>
  <c r="L11" i="98"/>
  <c r="O8" i="120"/>
  <c r="N230" i="120"/>
  <c r="E294" i="97"/>
  <c r="N294" i="120" s="1"/>
  <c r="N229" i="119"/>
  <c r="D293" i="97"/>
  <c r="N30" i="120"/>
  <c r="N29" i="120" s="1"/>
  <c r="E249" i="97"/>
  <c r="N20" i="120"/>
  <c r="E247" i="97"/>
  <c r="N17" i="118"/>
  <c r="N17" i="117"/>
  <c r="N8" i="117"/>
  <c r="N8" i="118"/>
  <c r="M230" i="118"/>
  <c r="AJ230" i="118" s="1"/>
  <c r="C294" i="96"/>
  <c r="M230" i="117"/>
  <c r="AJ230" i="117" s="1"/>
  <c r="M41" i="118"/>
  <c r="AJ41" i="118" s="1"/>
  <c r="M41" i="117"/>
  <c r="AJ41" i="117" s="1"/>
  <c r="M38" i="128"/>
  <c r="M37" i="96"/>
  <c r="M252" i="96" s="1"/>
  <c r="M252" i="128" s="1"/>
  <c r="AJ252" i="128" s="1"/>
  <c r="M34" i="120"/>
  <c r="AJ34" i="120" s="1"/>
  <c r="E33" i="96"/>
  <c r="M30" i="118"/>
  <c r="AJ30" i="118" s="1"/>
  <c r="C249" i="96"/>
  <c r="M249" i="118" s="1"/>
  <c r="AJ249" i="118" s="1"/>
  <c r="M30" i="117"/>
  <c r="AJ30" i="117" s="1"/>
  <c r="M26" i="127"/>
  <c r="L25" i="96"/>
  <c r="L248" i="96" s="1"/>
  <c r="M248" i="127" s="1"/>
  <c r="AJ248" i="127" s="1"/>
  <c r="M20" i="118"/>
  <c r="AJ20" i="118" s="1"/>
  <c r="M20" i="117"/>
  <c r="AJ20" i="117" s="1"/>
  <c r="C247" i="96"/>
  <c r="M247" i="118" s="1"/>
  <c r="AJ247" i="118" s="1"/>
  <c r="M12" i="119"/>
  <c r="AJ12" i="119" s="1"/>
  <c r="D246" i="96"/>
  <c r="M246" i="119" s="1"/>
  <c r="AJ246" i="119" s="1"/>
  <c r="M10" i="118"/>
  <c r="AJ10" i="118" s="1"/>
  <c r="M10" i="117"/>
  <c r="AJ10" i="117" s="1"/>
  <c r="M7" i="96"/>
  <c r="M245" i="96" s="1"/>
  <c r="M245" i="128" s="1"/>
  <c r="AJ245" i="128" s="1"/>
  <c r="M8" i="128"/>
  <c r="L230" i="128"/>
  <c r="M293" i="95"/>
  <c r="L294" i="128" s="1"/>
  <c r="L292" i="95"/>
  <c r="L293" i="127" s="1"/>
  <c r="L228" i="126"/>
  <c r="K226" i="95"/>
  <c r="K291" i="95"/>
  <c r="L38" i="126"/>
  <c r="K37" i="95"/>
  <c r="O37" i="95"/>
  <c r="L30" i="128"/>
  <c r="L29" i="128" s="1"/>
  <c r="M29" i="95"/>
  <c r="M248" i="95" s="1"/>
  <c r="L249" i="128" s="1"/>
  <c r="L20" i="128"/>
  <c r="M19" i="95"/>
  <c r="M246" i="95" s="1"/>
  <c r="J11" i="95"/>
  <c r="L12" i="125"/>
  <c r="L8" i="118"/>
  <c r="K230" i="118"/>
  <c r="K230" i="117"/>
  <c r="C293" i="94"/>
  <c r="K228" i="128"/>
  <c r="M226" i="94"/>
  <c r="M291" i="94"/>
  <c r="K38" i="128"/>
  <c r="K37" i="128" s="1"/>
  <c r="M37" i="94"/>
  <c r="M251" i="94" s="1"/>
  <c r="K252" i="128" s="1"/>
  <c r="K15" i="118"/>
  <c r="K15" i="117"/>
  <c r="D245" i="94"/>
  <c r="K246" i="119" s="1"/>
  <c r="J34" i="118"/>
  <c r="C33" i="93"/>
  <c r="J34" i="117"/>
  <c r="J17" i="118"/>
  <c r="J17" i="117"/>
  <c r="I228" i="128"/>
  <c r="M226" i="92"/>
  <c r="M291" i="92"/>
  <c r="I41" i="118"/>
  <c r="I41" i="117"/>
  <c r="L25" i="92"/>
  <c r="L247" i="92" s="1"/>
  <c r="I248" i="127" s="1"/>
  <c r="H229" i="119"/>
  <c r="D292" i="91"/>
  <c r="F230" i="128"/>
  <c r="M293" i="89"/>
  <c r="F294" i="128" s="1"/>
  <c r="F30" i="128"/>
  <c r="F29" i="128" s="1"/>
  <c r="M29" i="89"/>
  <c r="M248" i="89" s="1"/>
  <c r="F249" i="128" s="1"/>
  <c r="D38" i="117"/>
  <c r="O37" i="87"/>
  <c r="D30" i="128"/>
  <c r="D29" i="128" s="1"/>
  <c r="M29" i="87"/>
  <c r="M248" i="87" s="1"/>
  <c r="C229" i="118"/>
  <c r="C229" i="117"/>
  <c r="C292" i="21"/>
  <c r="O292" i="21" s="1"/>
  <c r="C228" i="120"/>
  <c r="E291" i="21"/>
  <c r="E226" i="21"/>
  <c r="AE30" i="125"/>
  <c r="J29" i="114"/>
  <c r="Z228" i="125"/>
  <c r="J227" i="109"/>
  <c r="J292" i="109"/>
  <c r="Z292" i="125" s="1"/>
  <c r="W26" i="117"/>
  <c r="D245" i="106"/>
  <c r="L291" i="100"/>
  <c r="Q252" i="119"/>
  <c r="L251" i="100"/>
  <c r="P45" i="117"/>
  <c r="P45" i="118"/>
  <c r="J251" i="99"/>
  <c r="P251" i="125" s="1"/>
  <c r="J32" i="99"/>
  <c r="J227" i="97"/>
  <c r="N228" i="125"/>
  <c r="N227" i="125" s="1"/>
  <c r="J292" i="97"/>
  <c r="N292" i="125" s="1"/>
  <c r="M228" i="119"/>
  <c r="AJ228" i="119" s="1"/>
  <c r="D227" i="96"/>
  <c r="D292" i="96"/>
  <c r="M12" i="117"/>
  <c r="AJ12" i="117" s="1"/>
  <c r="D245" i="96"/>
  <c r="K231" i="118"/>
  <c r="K231" i="117"/>
  <c r="C294" i="94"/>
  <c r="O294" i="94" s="1"/>
  <c r="D244" i="94"/>
  <c r="I230" i="125"/>
  <c r="J293" i="92"/>
  <c r="I294" i="125" s="1"/>
  <c r="I229" i="120"/>
  <c r="E292" i="92"/>
  <c r="H228" i="125"/>
  <c r="J226" i="91"/>
  <c r="J291" i="91"/>
  <c r="H292" i="125" s="1"/>
  <c r="G230" i="125"/>
  <c r="J293" i="90"/>
  <c r="G294" i="125" s="1"/>
  <c r="G229" i="120"/>
  <c r="E292" i="90"/>
  <c r="G293" i="120" s="1"/>
  <c r="G12" i="117"/>
  <c r="L6" i="90"/>
  <c r="L5" i="90" s="1"/>
  <c r="L244" i="90"/>
  <c r="G245" i="127" s="1"/>
  <c r="J226" i="89"/>
  <c r="F228" i="125"/>
  <c r="J291" i="89"/>
  <c r="E42" i="117"/>
  <c r="C252" i="88"/>
  <c r="E42" i="118"/>
  <c r="D250" i="88"/>
  <c r="E251" i="119" s="1"/>
  <c r="D32" i="88"/>
  <c r="E12" i="117"/>
  <c r="D230" i="119"/>
  <c r="D293" i="87"/>
  <c r="D229" i="118"/>
  <c r="C292" i="87"/>
  <c r="D229" i="117"/>
  <c r="J244" i="87"/>
  <c r="D245" i="125" s="1"/>
  <c r="J6" i="87"/>
  <c r="F13" i="118"/>
  <c r="F13" i="117"/>
  <c r="E229" i="125"/>
  <c r="J292" i="88"/>
  <c r="E293" i="125" s="1"/>
  <c r="L292" i="87"/>
  <c r="D293" i="127" s="1"/>
  <c r="AD30" i="117"/>
  <c r="AD20" i="117"/>
  <c r="AC38" i="117"/>
  <c r="K251" i="112"/>
  <c r="AC8" i="117"/>
  <c r="E245" i="111"/>
  <c r="AB245" i="120" s="1"/>
  <c r="AA228" i="117"/>
  <c r="X229" i="125"/>
  <c r="J293" i="107"/>
  <c r="X293" i="125" s="1"/>
  <c r="E251" i="107"/>
  <c r="E32" i="107"/>
  <c r="X20" i="117"/>
  <c r="W38" i="117"/>
  <c r="C245" i="106"/>
  <c r="E245" i="105"/>
  <c r="V245" i="120" s="1"/>
  <c r="M291" i="103"/>
  <c r="T292" i="128"/>
  <c r="K291" i="102"/>
  <c r="S292" i="126"/>
  <c r="M251" i="102"/>
  <c r="S251" i="128" s="1"/>
  <c r="S34" i="117"/>
  <c r="Q38" i="117"/>
  <c r="E245" i="99"/>
  <c r="P245" i="120" s="1"/>
  <c r="C245" i="98"/>
  <c r="K291" i="96"/>
  <c r="M292" i="126"/>
  <c r="M34" i="117"/>
  <c r="AJ34" i="117" s="1"/>
  <c r="K245" i="96"/>
  <c r="E250" i="95"/>
  <c r="C244" i="94"/>
  <c r="K245" i="118" s="1"/>
  <c r="J292" i="128"/>
  <c r="K290" i="92"/>
  <c r="I292" i="126"/>
  <c r="M250" i="92"/>
  <c r="I251" i="128" s="1"/>
  <c r="C250" i="92"/>
  <c r="K244" i="92"/>
  <c r="M244" i="91"/>
  <c r="H245" i="128" s="1"/>
  <c r="F229" i="125"/>
  <c r="J292" i="89"/>
  <c r="F293" i="125" s="1"/>
  <c r="D20" i="117"/>
  <c r="M244" i="87"/>
  <c r="M6" i="87"/>
  <c r="G10" i="118"/>
  <c r="G10" i="117"/>
  <c r="M250" i="87"/>
  <c r="M32" i="87"/>
  <c r="J227" i="114"/>
  <c r="AE228" i="125"/>
  <c r="J292" i="114"/>
  <c r="AE38" i="125"/>
  <c r="J37" i="114"/>
  <c r="J252" i="114" s="1"/>
  <c r="J250" i="114" s="1"/>
  <c r="AD42" i="117"/>
  <c r="C253" i="113"/>
  <c r="O253" i="113" s="1"/>
  <c r="AD253" i="117" s="1"/>
  <c r="AD42" i="118"/>
  <c r="AD12" i="117"/>
  <c r="J245" i="112"/>
  <c r="AC245" i="125" s="1"/>
  <c r="AB230" i="125"/>
  <c r="J294" i="111"/>
  <c r="AB294" i="125" s="1"/>
  <c r="AA292" i="125"/>
  <c r="L245" i="109"/>
  <c r="Z245" i="127" s="1"/>
  <c r="J227" i="108"/>
  <c r="Y228" i="125"/>
  <c r="J292" i="108"/>
  <c r="J251" i="108"/>
  <c r="Y251" i="125" s="1"/>
  <c r="W230" i="127"/>
  <c r="L294" i="106"/>
  <c r="W294" i="127" s="1"/>
  <c r="W229" i="126"/>
  <c r="W227" i="126" s="1"/>
  <c r="K293" i="106"/>
  <c r="W293" i="126" s="1"/>
  <c r="U228" i="125"/>
  <c r="J227" i="104"/>
  <c r="J292" i="104"/>
  <c r="U40" i="117"/>
  <c r="J245" i="100"/>
  <c r="Q245" i="125" s="1"/>
  <c r="P230" i="125"/>
  <c r="J294" i="99"/>
  <c r="P294" i="125" s="1"/>
  <c r="P12" i="117"/>
  <c r="L245" i="99"/>
  <c r="P245" i="127" s="1"/>
  <c r="N292" i="127"/>
  <c r="N291" i="127" s="1"/>
  <c r="D245" i="97"/>
  <c r="N245" i="119" s="1"/>
  <c r="L244" i="93"/>
  <c r="J245" i="127" s="1"/>
  <c r="I292" i="125"/>
  <c r="H230" i="125"/>
  <c r="J293" i="91"/>
  <c r="H294" i="125" s="1"/>
  <c r="H293" i="120"/>
  <c r="H228" i="119"/>
  <c r="D226" i="91"/>
  <c r="D291" i="91"/>
  <c r="H292" i="119" s="1"/>
  <c r="G230" i="119"/>
  <c r="D293" i="90"/>
  <c r="D244" i="89"/>
  <c r="F245" i="119" s="1"/>
  <c r="J244" i="88"/>
  <c r="L292" i="93"/>
  <c r="J293" i="127" s="1"/>
  <c r="J228" i="126"/>
  <c r="K226" i="93"/>
  <c r="K291" i="93"/>
  <c r="J292" i="126" s="1"/>
  <c r="J13" i="118"/>
  <c r="J13" i="117"/>
  <c r="I35" i="118"/>
  <c r="I35" i="117"/>
  <c r="G44" i="117"/>
  <c r="G44" i="118"/>
  <c r="G26" i="119"/>
  <c r="D247" i="90"/>
  <c r="G248" i="119" s="1"/>
  <c r="D229" i="119"/>
  <c r="D292" i="87"/>
  <c r="D30" i="120"/>
  <c r="E248" i="87"/>
  <c r="E245" i="114"/>
  <c r="E6" i="114"/>
  <c r="AC230" i="118"/>
  <c r="C294" i="112"/>
  <c r="AC230" i="117"/>
  <c r="AC292" i="128"/>
  <c r="AB230" i="128"/>
  <c r="M294" i="111"/>
  <c r="AB294" i="128" s="1"/>
  <c r="AB229" i="127"/>
  <c r="AB227" i="127" s="1"/>
  <c r="L293" i="111"/>
  <c r="AB293" i="127" s="1"/>
  <c r="AB228" i="126"/>
  <c r="AB227" i="126" s="1"/>
  <c r="K227" i="111"/>
  <c r="K292" i="111"/>
  <c r="AB38" i="117"/>
  <c r="AA20" i="126"/>
  <c r="K19" i="110"/>
  <c r="K247" i="110" s="1"/>
  <c r="AA247" i="126" s="1"/>
  <c r="AA12" i="119"/>
  <c r="D246" i="110"/>
  <c r="AA246" i="119" s="1"/>
  <c r="M7" i="110"/>
  <c r="AA8" i="128"/>
  <c r="Z230" i="128"/>
  <c r="M294" i="109"/>
  <c r="Z294" i="128" s="1"/>
  <c r="Z228" i="126"/>
  <c r="K227" i="109"/>
  <c r="K292" i="109"/>
  <c r="K37" i="109"/>
  <c r="K252" i="109" s="1"/>
  <c r="Z252" i="126" s="1"/>
  <c r="Y12" i="127"/>
  <c r="L11" i="108"/>
  <c r="L246" i="108" s="1"/>
  <c r="Y246" i="127" s="1"/>
  <c r="Y8" i="120"/>
  <c r="X228" i="118"/>
  <c r="C227" i="107"/>
  <c r="C292" i="107"/>
  <c r="X292" i="118" s="1"/>
  <c r="W229" i="125"/>
  <c r="J293" i="106"/>
  <c r="W293" i="125" s="1"/>
  <c r="W292" i="120"/>
  <c r="E245" i="106"/>
  <c r="W245" i="120" s="1"/>
  <c r="V35" i="128"/>
  <c r="M33" i="105"/>
  <c r="V34" i="118"/>
  <c r="V34" i="117"/>
  <c r="C33" i="105"/>
  <c r="C251" i="105" s="1"/>
  <c r="V251" i="118" s="1"/>
  <c r="V30" i="128"/>
  <c r="V29" i="128" s="1"/>
  <c r="M29" i="105"/>
  <c r="V20" i="128"/>
  <c r="M19" i="105"/>
  <c r="M247" i="105" s="1"/>
  <c r="V247" i="128" s="1"/>
  <c r="V12" i="125"/>
  <c r="J11" i="105"/>
  <c r="J246" i="105" s="1"/>
  <c r="V8" i="118"/>
  <c r="U230" i="118"/>
  <c r="C294" i="104"/>
  <c r="U230" i="117"/>
  <c r="U228" i="128"/>
  <c r="M227" i="104"/>
  <c r="M292" i="104"/>
  <c r="U292" i="128" s="1"/>
  <c r="E245" i="104"/>
  <c r="T35" i="128"/>
  <c r="T33" i="128" s="1"/>
  <c r="M33" i="103"/>
  <c r="T34" i="126"/>
  <c r="K33" i="103"/>
  <c r="T30" i="128"/>
  <c r="T29" i="128" s="1"/>
  <c r="M29" i="103"/>
  <c r="T27" i="118"/>
  <c r="T20" i="120"/>
  <c r="E247" i="103"/>
  <c r="T17" i="118"/>
  <c r="T17" i="117"/>
  <c r="K7" i="103"/>
  <c r="T8" i="126"/>
  <c r="S230" i="126"/>
  <c r="K294" i="102"/>
  <c r="S294" i="126" s="1"/>
  <c r="S228" i="120"/>
  <c r="S227" i="120" s="1"/>
  <c r="E227" i="102"/>
  <c r="E292" i="102"/>
  <c r="S292" i="120" s="1"/>
  <c r="S38" i="128"/>
  <c r="M37" i="102"/>
  <c r="M32" i="102" s="1"/>
  <c r="S35" i="118"/>
  <c r="S33" i="118" s="1"/>
  <c r="S30" i="126"/>
  <c r="K29" i="102"/>
  <c r="K249" i="102" s="1"/>
  <c r="S249" i="126" s="1"/>
  <c r="S26" i="119"/>
  <c r="D248" i="102"/>
  <c r="S248" i="119" s="1"/>
  <c r="S20" i="126"/>
  <c r="K19" i="102"/>
  <c r="Q37" i="120"/>
  <c r="Q26" i="127"/>
  <c r="L25" i="100"/>
  <c r="L248" i="100" s="1"/>
  <c r="Q20" i="118"/>
  <c r="Q20" i="117"/>
  <c r="C247" i="100"/>
  <c r="Q12" i="119"/>
  <c r="D246" i="100"/>
  <c r="Q246" i="119" s="1"/>
  <c r="M7" i="100"/>
  <c r="Q8" i="128"/>
  <c r="Q7" i="128" s="1"/>
  <c r="P230" i="128"/>
  <c r="M294" i="99"/>
  <c r="P294" i="128" s="1"/>
  <c r="P229" i="127"/>
  <c r="P227" i="127" s="1"/>
  <c r="L293" i="99"/>
  <c r="P228" i="126"/>
  <c r="K227" i="99"/>
  <c r="K292" i="99"/>
  <c r="P292" i="126" s="1"/>
  <c r="P34" i="126"/>
  <c r="P33" i="126" s="1"/>
  <c r="K33" i="99"/>
  <c r="K251" i="99" s="1"/>
  <c r="P251" i="126" s="1"/>
  <c r="P250" i="126" s="1"/>
  <c r="O228" i="128"/>
  <c r="O227" i="128" s="1"/>
  <c r="M227" i="98"/>
  <c r="M292" i="98"/>
  <c r="M291" i="98" s="1"/>
  <c r="O26" i="119"/>
  <c r="D248" i="98"/>
  <c r="N228" i="117"/>
  <c r="O227" i="97"/>
  <c r="N34" i="117"/>
  <c r="L35" i="128"/>
  <c r="L33" i="128" s="1"/>
  <c r="M33" i="95"/>
  <c r="K33" i="95"/>
  <c r="K250" i="95" s="1"/>
  <c r="L251" i="126" s="1"/>
  <c r="L34" i="126"/>
  <c r="L25" i="94"/>
  <c r="L247" i="94" s="1"/>
  <c r="K248" i="127" s="1"/>
  <c r="E244" i="94"/>
  <c r="K245" i="120" s="1"/>
  <c r="H30" i="128"/>
  <c r="H29" i="128" s="1"/>
  <c r="M29" i="91"/>
  <c r="M248" i="91" s="1"/>
  <c r="H249" i="128" s="1"/>
  <c r="G230" i="126"/>
  <c r="K293" i="90"/>
  <c r="G294" i="126" s="1"/>
  <c r="M226" i="90"/>
  <c r="G228" i="128"/>
  <c r="M291" i="90"/>
  <c r="G292" i="128" s="1"/>
  <c r="G291" i="128" s="1"/>
  <c r="D37" i="118"/>
  <c r="L32" i="93"/>
  <c r="D6" i="105"/>
  <c r="C6" i="88"/>
  <c r="M32" i="108"/>
  <c r="C6" i="110"/>
  <c r="D6" i="104"/>
  <c r="D32" i="99"/>
  <c r="E6" i="109"/>
  <c r="M290" i="91"/>
  <c r="E32" i="91"/>
  <c r="L291" i="97"/>
  <c r="O226" i="92"/>
  <c r="O37" i="98"/>
  <c r="C244" i="95"/>
  <c r="U20" i="117"/>
  <c r="AE251" i="125"/>
  <c r="K251" i="119"/>
  <c r="D6" i="108"/>
  <c r="J37" i="21"/>
  <c r="J251" i="21" s="1"/>
  <c r="C252" i="125" s="1"/>
  <c r="O37" i="99"/>
  <c r="P38" i="117"/>
  <c r="F252" i="118"/>
  <c r="J38" i="117"/>
  <c r="J253" i="117"/>
  <c r="J253" i="118"/>
  <c r="M292" i="125"/>
  <c r="E30" i="117"/>
  <c r="O37" i="102"/>
  <c r="K249" i="89"/>
  <c r="F251" i="126"/>
  <c r="W252" i="120"/>
  <c r="K245" i="109"/>
  <c r="Z245" i="126" s="1"/>
  <c r="E245" i="126"/>
  <c r="D245" i="126"/>
  <c r="C42" i="117"/>
  <c r="C252" i="21"/>
  <c r="C42" i="118"/>
  <c r="E245" i="108"/>
  <c r="Y245" i="120" s="1"/>
  <c r="G294" i="119"/>
  <c r="L8" i="117"/>
  <c r="E245" i="98"/>
  <c r="O245" i="120" s="1"/>
  <c r="C245" i="109"/>
  <c r="C32" i="109"/>
  <c r="J243" i="89"/>
  <c r="F245" i="125"/>
  <c r="F244" i="125" s="1"/>
  <c r="M291" i="102"/>
  <c r="S292" i="128"/>
  <c r="T8" i="117"/>
  <c r="J252" i="118"/>
  <c r="C252" i="87"/>
  <c r="D42" i="118"/>
  <c r="L291" i="111"/>
  <c r="K290" i="88"/>
  <c r="I251" i="126"/>
  <c r="I250" i="126" s="1"/>
  <c r="X251" i="125"/>
  <c r="I20" i="117"/>
  <c r="E249" i="94"/>
  <c r="K251" i="120"/>
  <c r="K244" i="95"/>
  <c r="L245" i="126" s="1"/>
  <c r="C245" i="107"/>
  <c r="K245" i="111"/>
  <c r="AB245" i="126" s="1"/>
  <c r="K250" i="91"/>
  <c r="K249" i="91" s="1"/>
  <c r="K32" i="91"/>
  <c r="T245" i="128"/>
  <c r="V245" i="125"/>
  <c r="C245" i="105"/>
  <c r="K290" i="93"/>
  <c r="D245" i="128"/>
  <c r="J243" i="87"/>
  <c r="W30" i="117"/>
  <c r="Z34" i="117"/>
  <c r="E251" i="126"/>
  <c r="G245" i="126"/>
  <c r="K249" i="94"/>
  <c r="K251" i="126"/>
  <c r="N38" i="117"/>
  <c r="O37" i="97"/>
  <c r="M32" i="99"/>
  <c r="C251" i="103"/>
  <c r="Z228" i="117"/>
  <c r="E6" i="110"/>
  <c r="E245" i="112"/>
  <c r="M250" i="93"/>
  <c r="J251" i="128" s="1"/>
  <c r="K292" i="126"/>
  <c r="K291" i="100"/>
  <c r="J292" i="125"/>
  <c r="J290" i="21"/>
  <c r="E32" i="94"/>
  <c r="E245" i="102"/>
  <c r="E6" i="102"/>
  <c r="E32" i="106"/>
  <c r="E292" i="125"/>
  <c r="O33" i="110"/>
  <c r="Z251" i="125"/>
  <c r="Z250" i="125" s="1"/>
  <c r="M290" i="90"/>
  <c r="K32" i="99"/>
  <c r="J291" i="104"/>
  <c r="U292" i="125"/>
  <c r="AE227" i="125"/>
  <c r="C250" i="93"/>
  <c r="O250" i="93" s="1"/>
  <c r="C32" i="93"/>
  <c r="C245" i="97"/>
  <c r="C245" i="99"/>
  <c r="P245" i="118" s="1"/>
  <c r="J249" i="92"/>
  <c r="I251" i="125"/>
  <c r="I250" i="125" s="1"/>
  <c r="E6" i="97"/>
  <c r="AD245" i="128"/>
  <c r="J249" i="87"/>
  <c r="D251" i="125"/>
  <c r="D250" i="125" s="1"/>
  <c r="L245" i="125"/>
  <c r="O226" i="21"/>
  <c r="K245" i="128"/>
  <c r="M32" i="97"/>
  <c r="E245" i="100"/>
  <c r="F38" i="117"/>
  <c r="L290" i="93"/>
  <c r="D251" i="118"/>
  <c r="L251" i="125"/>
  <c r="V292" i="126"/>
  <c r="C251" i="107"/>
  <c r="E251" i="110"/>
  <c r="AD292" i="126"/>
  <c r="M243" i="88"/>
  <c r="E245" i="128"/>
  <c r="E244" i="128" s="1"/>
  <c r="C252" i="89"/>
  <c r="O252" i="89" s="1"/>
  <c r="I253" i="117"/>
  <c r="I253" i="118"/>
  <c r="AD252" i="125"/>
  <c r="D253" i="118"/>
  <c r="W304" i="127"/>
  <c r="F304" i="125"/>
  <c r="F304" i="126"/>
  <c r="AD304" i="127"/>
  <c r="Y304" i="128"/>
  <c r="C41" i="120"/>
  <c r="C41" i="119"/>
  <c r="C40" i="119"/>
  <c r="C39" i="119"/>
  <c r="C36" i="128"/>
  <c r="C35" i="126"/>
  <c r="C36" i="126"/>
  <c r="C36" i="125"/>
  <c r="C35" i="125"/>
  <c r="C35" i="120"/>
  <c r="C36" i="120"/>
  <c r="C36" i="119"/>
  <c r="C35" i="119"/>
  <c r="C31" i="128"/>
  <c r="C31" i="126"/>
  <c r="C31" i="125"/>
  <c r="C31" i="120"/>
  <c r="C31" i="119"/>
  <c r="C28" i="128"/>
  <c r="C28" i="126"/>
  <c r="C27" i="128"/>
  <c r="C27" i="126"/>
  <c r="C28" i="125"/>
  <c r="C27" i="125"/>
  <c r="C28" i="120"/>
  <c r="C27" i="120"/>
  <c r="C28" i="119"/>
  <c r="C27" i="119"/>
  <c r="C21" i="126"/>
  <c r="C21" i="128"/>
  <c r="C22" i="126"/>
  <c r="C22" i="128"/>
  <c r="C23" i="126"/>
  <c r="C23" i="128"/>
  <c r="C24" i="126"/>
  <c r="C24" i="128"/>
  <c r="C24" i="125"/>
  <c r="C23" i="125"/>
  <c r="C22" i="125"/>
  <c r="C21" i="125"/>
  <c r="C24" i="120"/>
  <c r="C23" i="120"/>
  <c r="C22" i="120"/>
  <c r="C21" i="120"/>
  <c r="C24" i="119"/>
  <c r="C23" i="119"/>
  <c r="C22" i="119"/>
  <c r="C21" i="119"/>
  <c r="C13" i="126"/>
  <c r="C13" i="128"/>
  <c r="C14" i="126"/>
  <c r="C14" i="128"/>
  <c r="C15" i="126"/>
  <c r="C15" i="128"/>
  <c r="C16" i="126"/>
  <c r="C16" i="128"/>
  <c r="C17" i="126"/>
  <c r="C17" i="128"/>
  <c r="C18" i="126"/>
  <c r="C18" i="128"/>
  <c r="C18" i="125"/>
  <c r="C13" i="125"/>
  <c r="C14" i="125"/>
  <c r="C15" i="125"/>
  <c r="C16" i="125"/>
  <c r="C17" i="125"/>
  <c r="C13" i="120"/>
  <c r="C14" i="120"/>
  <c r="C15" i="120"/>
  <c r="C16" i="120"/>
  <c r="C17" i="120"/>
  <c r="C18" i="120"/>
  <c r="C18" i="119"/>
  <c r="C17" i="119"/>
  <c r="C16" i="119"/>
  <c r="C15" i="119"/>
  <c r="C14" i="119"/>
  <c r="C13" i="119"/>
  <c r="C10" i="119"/>
  <c r="C10" i="120"/>
  <c r="C10" i="125"/>
  <c r="C10" i="126"/>
  <c r="C10" i="128"/>
  <c r="C9" i="128"/>
  <c r="C9" i="126"/>
  <c r="C9" i="125"/>
  <c r="C9" i="120"/>
  <c r="C9" i="119"/>
  <c r="C8" i="117"/>
  <c r="C8" i="118"/>
  <c r="C244" i="21"/>
  <c r="C8" i="126"/>
  <c r="K7" i="21"/>
  <c r="K244" i="21" s="1"/>
  <c r="C245" i="126" s="1"/>
  <c r="C10" i="118"/>
  <c r="C10" i="117"/>
  <c r="C15" i="117"/>
  <c r="C12" i="119"/>
  <c r="D245" i="21"/>
  <c r="C246" i="119" s="1"/>
  <c r="L11" i="21"/>
  <c r="L245" i="21" s="1"/>
  <c r="C246" i="127" s="1"/>
  <c r="C22" i="117"/>
  <c r="C20" i="120"/>
  <c r="E246" i="21"/>
  <c r="C247" i="120" s="1"/>
  <c r="C20" i="126"/>
  <c r="K19" i="21"/>
  <c r="K246" i="21" s="1"/>
  <c r="C26" i="119"/>
  <c r="D247" i="21"/>
  <c r="C248" i="119" s="1"/>
  <c r="C30" i="119"/>
  <c r="D248" i="21"/>
  <c r="C249" i="119" s="1"/>
  <c r="C30" i="125"/>
  <c r="J29" i="21"/>
  <c r="J248" i="21" s="1"/>
  <c r="C249" i="125" s="1"/>
  <c r="C30" i="128"/>
  <c r="M29" i="21"/>
  <c r="M248" i="21" s="1"/>
  <c r="C249" i="128" s="1"/>
  <c r="C250" i="21"/>
  <c r="C34" i="120"/>
  <c r="E33" i="21"/>
  <c r="E250" i="21" s="1"/>
  <c r="L33" i="21"/>
  <c r="L250" i="21" s="1"/>
  <c r="C251" i="127" s="1"/>
  <c r="C250" i="127" s="1"/>
  <c r="C38" i="117"/>
  <c r="C251" i="21"/>
  <c r="C38" i="119"/>
  <c r="D37" i="21"/>
  <c r="D251" i="21" s="1"/>
  <c r="C252" i="119" s="1"/>
  <c r="C40" i="120"/>
  <c r="C8" i="119"/>
  <c r="L7" i="21"/>
  <c r="L244" i="21" s="1"/>
  <c r="C245" i="127" s="1"/>
  <c r="C245" i="21"/>
  <c r="C12" i="120"/>
  <c r="E245" i="21"/>
  <c r="C246" i="120" s="1"/>
  <c r="C12" i="126"/>
  <c r="K11" i="21"/>
  <c r="K245" i="21" s="1"/>
  <c r="C246" i="126" s="1"/>
  <c r="C20" i="125"/>
  <c r="J19" i="21"/>
  <c r="C26" i="117"/>
  <c r="C247" i="21"/>
  <c r="C26" i="126"/>
  <c r="K25" i="21"/>
  <c r="K247" i="21" s="1"/>
  <c r="C248" i="126" s="1"/>
  <c r="C35" i="117"/>
  <c r="C34" i="125"/>
  <c r="J33" i="21"/>
  <c r="C34" i="126"/>
  <c r="K33" i="21"/>
  <c r="K32" i="21" s="1"/>
  <c r="C8" i="120"/>
  <c r="E244" i="21"/>
  <c r="C245" i="120" s="1"/>
  <c r="C8" i="128"/>
  <c r="M7" i="21"/>
  <c r="M244" i="21" s="1"/>
  <c r="C245" i="128" s="1"/>
  <c r="C17" i="117"/>
  <c r="C12" i="125"/>
  <c r="J11" i="21"/>
  <c r="J245" i="21" s="1"/>
  <c r="C246" i="125" s="1"/>
  <c r="C20" i="117"/>
  <c r="C246" i="21"/>
  <c r="C24" i="117"/>
  <c r="C20" i="128"/>
  <c r="M19" i="21"/>
  <c r="C27" i="117"/>
  <c r="C26" i="125"/>
  <c r="J25" i="21"/>
  <c r="J247" i="21" s="1"/>
  <c r="C248" i="125" s="1"/>
  <c r="L25" i="21"/>
  <c r="L247" i="21" s="1"/>
  <c r="C248" i="127" s="1"/>
  <c r="C30" i="117"/>
  <c r="C248" i="21"/>
  <c r="C30" i="120"/>
  <c r="E248" i="21"/>
  <c r="C249" i="120" s="1"/>
  <c r="C30" i="126"/>
  <c r="K29" i="21"/>
  <c r="K248" i="21" s="1"/>
  <c r="C249" i="126" s="1"/>
  <c r="C36" i="117"/>
  <c r="C41" i="117"/>
  <c r="C38" i="120"/>
  <c r="E37" i="21"/>
  <c r="E251" i="21" s="1"/>
  <c r="C252" i="120" s="1"/>
  <c r="C8" i="125"/>
  <c r="J7" i="21"/>
  <c r="J244" i="21" s="1"/>
  <c r="C245" i="125" s="1"/>
  <c r="C9" i="118"/>
  <c r="C9" i="117"/>
  <c r="C16" i="117"/>
  <c r="C18" i="117"/>
  <c r="C12" i="128"/>
  <c r="M11" i="21"/>
  <c r="M245" i="21" s="1"/>
  <c r="C246" i="128" s="1"/>
  <c r="C21" i="117"/>
  <c r="C20" i="119"/>
  <c r="D246" i="21"/>
  <c r="C247" i="119" s="1"/>
  <c r="L19" i="21"/>
  <c r="L246" i="21" s="1"/>
  <c r="C247" i="127" s="1"/>
  <c r="C26" i="120"/>
  <c r="E247" i="21"/>
  <c r="C248" i="120" s="1"/>
  <c r="C26" i="128"/>
  <c r="M25" i="21"/>
  <c r="M247" i="21" s="1"/>
  <c r="C248" i="128" s="1"/>
  <c r="C31" i="117"/>
  <c r="L29" i="21"/>
  <c r="L248" i="21" s="1"/>
  <c r="C249" i="127" s="1"/>
  <c r="C34" i="119"/>
  <c r="D33" i="21"/>
  <c r="D250" i="21" s="1"/>
  <c r="C35" i="128"/>
  <c r="M33" i="21"/>
  <c r="M32" i="21" s="1"/>
  <c r="C40" i="117"/>
  <c r="M250" i="21"/>
  <c r="C251" i="128" s="1"/>
  <c r="J250" i="21"/>
  <c r="C251" i="125" s="1"/>
  <c r="C34" i="117"/>
  <c r="K6" i="21"/>
  <c r="X214" i="119" l="1"/>
  <c r="AA220" i="120"/>
  <c r="W220" i="120"/>
  <c r="Q214" i="120"/>
  <c r="AJ285" i="117"/>
  <c r="Z214" i="119"/>
  <c r="V214" i="119"/>
  <c r="U214" i="119"/>
  <c r="AE214" i="117"/>
  <c r="AD214" i="119"/>
  <c r="AJ281" i="117"/>
  <c r="V214" i="117"/>
  <c r="X217" i="119"/>
  <c r="S220" i="120"/>
  <c r="W214" i="119"/>
  <c r="N220" i="120"/>
  <c r="Z214" i="120"/>
  <c r="J32" i="113"/>
  <c r="K32" i="112"/>
  <c r="K250" i="110"/>
  <c r="C32" i="106"/>
  <c r="E250" i="105"/>
  <c r="C32" i="102"/>
  <c r="N250" i="119"/>
  <c r="L111" i="103"/>
  <c r="L265" i="103" s="1"/>
  <c r="T265" i="127" s="1"/>
  <c r="L209" i="108"/>
  <c r="AA160" i="119"/>
  <c r="AA158" i="119" s="1"/>
  <c r="N160" i="119"/>
  <c r="N192" i="120"/>
  <c r="N190" i="120" s="1"/>
  <c r="Q160" i="119"/>
  <c r="Q190" i="126"/>
  <c r="Q198" i="126"/>
  <c r="S184" i="126"/>
  <c r="S182" i="126" s="1"/>
  <c r="S192" i="120"/>
  <c r="T160" i="125"/>
  <c r="T168" i="127"/>
  <c r="T184" i="126"/>
  <c r="T182" i="126" s="1"/>
  <c r="T184" i="120"/>
  <c r="T190" i="127"/>
  <c r="T200" i="127"/>
  <c r="T198" i="127" s="1"/>
  <c r="U160" i="125"/>
  <c r="U184" i="125"/>
  <c r="U182" i="125" s="1"/>
  <c r="V160" i="119"/>
  <c r="W160" i="126"/>
  <c r="W168" i="127"/>
  <c r="W166" i="127" s="1"/>
  <c r="W184" i="127"/>
  <c r="W182" i="127" s="1"/>
  <c r="W192" i="119"/>
  <c r="W190" i="119" s="1"/>
  <c r="W200" i="126"/>
  <c r="Y184" i="125"/>
  <c r="Z184" i="120"/>
  <c r="AA160" i="126"/>
  <c r="AA182" i="120"/>
  <c r="AA184" i="127"/>
  <c r="AB158" i="125"/>
  <c r="AB184" i="125"/>
  <c r="AB192" i="125"/>
  <c r="AB190" i="125" s="1"/>
  <c r="AB200" i="125"/>
  <c r="AB198" i="125" s="1"/>
  <c r="AC89" i="124"/>
  <c r="AD184" i="127"/>
  <c r="AD182" i="127" s="1"/>
  <c r="AE184" i="125"/>
  <c r="AE182" i="125" s="1"/>
  <c r="Y288" i="118"/>
  <c r="O214" i="119"/>
  <c r="U168" i="120"/>
  <c r="U166" i="120" s="1"/>
  <c r="U176" i="126"/>
  <c r="U174" i="126" s="1"/>
  <c r="AA158" i="126"/>
  <c r="AE158" i="120"/>
  <c r="AE176" i="126"/>
  <c r="AE174" i="126" s="1"/>
  <c r="L250" i="113"/>
  <c r="AD251" i="127"/>
  <c r="C253" i="107"/>
  <c r="Y19" i="125"/>
  <c r="O33" i="127"/>
  <c r="AC47" i="128"/>
  <c r="T210" i="118"/>
  <c r="AD200" i="127"/>
  <c r="AD198" i="127" s="1"/>
  <c r="N184" i="125"/>
  <c r="N200" i="125"/>
  <c r="Q192" i="120"/>
  <c r="Q200" i="120"/>
  <c r="X200" i="119"/>
  <c r="AA176" i="120"/>
  <c r="S29" i="126"/>
  <c r="O250" i="118"/>
  <c r="Y25" i="126"/>
  <c r="P37" i="126"/>
  <c r="F46" i="111"/>
  <c r="F4" i="111" s="1"/>
  <c r="Q25" i="127"/>
  <c r="W25" i="127"/>
  <c r="AD29" i="127"/>
  <c r="X29" i="127"/>
  <c r="AD33" i="128"/>
  <c r="O82" i="96"/>
  <c r="M82" i="117" s="1"/>
  <c r="AJ82" i="117" s="1"/>
  <c r="AB89" i="120"/>
  <c r="O89" i="121"/>
  <c r="AA112" i="127"/>
  <c r="AE190" i="127"/>
  <c r="U89" i="124"/>
  <c r="AB176" i="126"/>
  <c r="AB174" i="126" s="1"/>
  <c r="X47" i="126"/>
  <c r="C250" i="100"/>
  <c r="L32" i="110"/>
  <c r="E32" i="97"/>
  <c r="N29" i="127"/>
  <c r="AE25" i="125"/>
  <c r="AA29" i="128"/>
  <c r="O258" i="99"/>
  <c r="O258" i="111"/>
  <c r="U64" i="125"/>
  <c r="L111" i="110"/>
  <c r="L265" i="110" s="1"/>
  <c r="AA265" i="127" s="1"/>
  <c r="L283" i="107"/>
  <c r="L309" i="107" s="1"/>
  <c r="X210" i="126"/>
  <c r="I46" i="98"/>
  <c r="I4" i="98" s="1"/>
  <c r="T210" i="126"/>
  <c r="M32" i="104"/>
  <c r="N32" i="128"/>
  <c r="E250" i="97"/>
  <c r="AA29" i="126"/>
  <c r="S29" i="120"/>
  <c r="S7" i="126"/>
  <c r="AE33" i="125"/>
  <c r="V29" i="125"/>
  <c r="P29" i="125"/>
  <c r="O82" i="97"/>
  <c r="N82" i="117" s="1"/>
  <c r="AB64" i="119"/>
  <c r="W64" i="119"/>
  <c r="L46" i="102"/>
  <c r="AE76" i="122"/>
  <c r="AB47" i="126"/>
  <c r="W176" i="125"/>
  <c r="Z200" i="120"/>
  <c r="K32" i="110"/>
  <c r="Q29" i="126"/>
  <c r="E46" i="98"/>
  <c r="M6" i="102"/>
  <c r="L6" i="111"/>
  <c r="O252" i="97"/>
  <c r="X42" i="118"/>
  <c r="C253" i="112"/>
  <c r="O253" i="112" s="1"/>
  <c r="AC253" i="117" s="1"/>
  <c r="AD33" i="125"/>
  <c r="AC37" i="120"/>
  <c r="W33" i="119"/>
  <c r="T29" i="127"/>
  <c r="AC25" i="125"/>
  <c r="W7" i="126"/>
  <c r="N29" i="125"/>
  <c r="P64" i="123"/>
  <c r="W47" i="128"/>
  <c r="L111" i="100"/>
  <c r="L265" i="100" s="1"/>
  <c r="Q265" i="127" s="1"/>
  <c r="P284" i="127"/>
  <c r="AC284" i="126"/>
  <c r="U210" i="126"/>
  <c r="O282" i="97"/>
  <c r="N282" i="117" s="1"/>
  <c r="O282" i="100"/>
  <c r="Q282" i="117" s="1"/>
  <c r="O279" i="106"/>
  <c r="W279" i="117" s="1"/>
  <c r="Q76" i="124"/>
  <c r="N192" i="119"/>
  <c r="X11" i="125"/>
  <c r="S33" i="120"/>
  <c r="Y37" i="128"/>
  <c r="AB7" i="126"/>
  <c r="S33" i="126"/>
  <c r="Q37" i="126"/>
  <c r="U89" i="120"/>
  <c r="Q53" i="120"/>
  <c r="AE89" i="122"/>
  <c r="AD112" i="127"/>
  <c r="AC210" i="126"/>
  <c r="I46" i="114"/>
  <c r="I4" i="114" s="1"/>
  <c r="AE192" i="125"/>
  <c r="AE168" i="127"/>
  <c r="AE160" i="127"/>
  <c r="AE158" i="127" s="1"/>
  <c r="N176" i="125"/>
  <c r="N174" i="125" s="1"/>
  <c r="N168" i="127"/>
  <c r="T184" i="119"/>
  <c r="U200" i="125"/>
  <c r="AC176" i="127"/>
  <c r="AC184" i="120"/>
  <c r="W176" i="120"/>
  <c r="W174" i="120" s="1"/>
  <c r="Y176" i="119"/>
  <c r="Y174" i="119" s="1"/>
  <c r="N160" i="125"/>
  <c r="AD176" i="119"/>
  <c r="L111" i="111"/>
  <c r="L111" i="108"/>
  <c r="L265" i="108" s="1"/>
  <c r="O258" i="114"/>
  <c r="J46" i="103"/>
  <c r="X82" i="124"/>
  <c r="F46" i="98"/>
  <c r="F4" i="98" s="1"/>
  <c r="J46" i="108"/>
  <c r="G46" i="103"/>
  <c r="G4" i="103" s="1"/>
  <c r="T53" i="120"/>
  <c r="C250" i="105"/>
  <c r="K250" i="114"/>
  <c r="C283" i="113"/>
  <c r="C309" i="113" s="1"/>
  <c r="Y210" i="119"/>
  <c r="Q217" i="117"/>
  <c r="AA217" i="118"/>
  <c r="AA217" i="119"/>
  <c r="U217" i="119"/>
  <c r="AE214" i="120"/>
  <c r="AB214" i="120"/>
  <c r="T220" i="120"/>
  <c r="AB220" i="120"/>
  <c r="AE220" i="117"/>
  <c r="O285" i="98"/>
  <c r="O285" i="117" s="1"/>
  <c r="O285" i="103"/>
  <c r="T285" i="117" s="1"/>
  <c r="M184" i="120"/>
  <c r="AJ184" i="120" s="1"/>
  <c r="T214" i="120"/>
  <c r="Z217" i="120"/>
  <c r="P220" i="120"/>
  <c r="O220" i="120"/>
  <c r="X11" i="119"/>
  <c r="O282" i="99"/>
  <c r="P282" i="117" s="1"/>
  <c r="C283" i="97"/>
  <c r="C309" i="97" s="1"/>
  <c r="Z176" i="120"/>
  <c r="V217" i="119"/>
  <c r="O288" i="100"/>
  <c r="N284" i="118"/>
  <c r="Q217" i="118"/>
  <c r="C283" i="98"/>
  <c r="C309" i="98" s="1"/>
  <c r="O309" i="118" s="1"/>
  <c r="O217" i="118"/>
  <c r="U220" i="120"/>
  <c r="O288" i="96"/>
  <c r="M288" i="117" s="1"/>
  <c r="AJ288" i="117" s="1"/>
  <c r="O288" i="97"/>
  <c r="N217" i="120"/>
  <c r="V217" i="120"/>
  <c r="X217" i="120"/>
  <c r="P295" i="118"/>
  <c r="M285" i="119"/>
  <c r="AJ285" i="119" s="1"/>
  <c r="U220" i="119"/>
  <c r="O282" i="98"/>
  <c r="O282" i="117" s="1"/>
  <c r="V227" i="118"/>
  <c r="AA29" i="118"/>
  <c r="AE7" i="118"/>
  <c r="P11" i="119"/>
  <c r="H295" i="118"/>
  <c r="AA11" i="120"/>
  <c r="AC227" i="128"/>
  <c r="Y7" i="125"/>
  <c r="V19" i="126"/>
  <c r="I76" i="121"/>
  <c r="L111" i="113"/>
  <c r="L265" i="113" s="1"/>
  <c r="AD265" i="127" s="1"/>
  <c r="C283" i="108"/>
  <c r="C309" i="108" s="1"/>
  <c r="Y309" i="118" s="1"/>
  <c r="C283" i="114"/>
  <c r="C309" i="114" s="1"/>
  <c r="AE309" i="118" s="1"/>
  <c r="C76" i="124"/>
  <c r="O157" i="96"/>
  <c r="P157" i="96" s="1"/>
  <c r="E275" i="97"/>
  <c r="N275" i="120" s="1"/>
  <c r="E157" i="97"/>
  <c r="E275" i="98"/>
  <c r="O275" i="120" s="1"/>
  <c r="E157" i="98"/>
  <c r="E275" i="99"/>
  <c r="P275" i="120" s="1"/>
  <c r="P274" i="120" s="1"/>
  <c r="E157" i="99"/>
  <c r="E275" i="100"/>
  <c r="Q275" i="120" s="1"/>
  <c r="E157" i="100"/>
  <c r="E275" i="114"/>
  <c r="AE275" i="120" s="1"/>
  <c r="E157" i="114"/>
  <c r="J176" i="117"/>
  <c r="F200" i="117"/>
  <c r="F198" i="117" s="1"/>
  <c r="E275" i="105"/>
  <c r="V275" i="120" s="1"/>
  <c r="V274" i="120" s="1"/>
  <c r="E157" i="105"/>
  <c r="E275" i="110"/>
  <c r="AA275" i="120" s="1"/>
  <c r="E157" i="110"/>
  <c r="E275" i="109"/>
  <c r="Z275" i="120" s="1"/>
  <c r="E157" i="109"/>
  <c r="E275" i="107"/>
  <c r="X275" i="120" s="1"/>
  <c r="X274" i="120" s="1"/>
  <c r="E157" i="107"/>
  <c r="E275" i="103"/>
  <c r="T275" i="120" s="1"/>
  <c r="E157" i="103"/>
  <c r="E275" i="96"/>
  <c r="M275" i="120" s="1"/>
  <c r="AJ275" i="120" s="1"/>
  <c r="E157" i="96"/>
  <c r="E157" i="112"/>
  <c r="E275" i="111"/>
  <c r="AB275" i="120" s="1"/>
  <c r="E157" i="111"/>
  <c r="AA200" i="119"/>
  <c r="AA198" i="119" s="1"/>
  <c r="J192" i="120"/>
  <c r="J190" i="120" s="1"/>
  <c r="J160" i="120"/>
  <c r="J158" i="120" s="1"/>
  <c r="E275" i="102"/>
  <c r="S275" i="120" s="1"/>
  <c r="E157" i="102"/>
  <c r="D192" i="119"/>
  <c r="D190" i="119" s="1"/>
  <c r="E275" i="104"/>
  <c r="U275" i="120" s="1"/>
  <c r="E157" i="104"/>
  <c r="E275" i="106"/>
  <c r="W275" i="120" s="1"/>
  <c r="E157" i="106"/>
  <c r="E275" i="113"/>
  <c r="AD275" i="120" s="1"/>
  <c r="E157" i="113"/>
  <c r="D89" i="124"/>
  <c r="D168" i="118"/>
  <c r="D166" i="118" s="1"/>
  <c r="D190" i="126"/>
  <c r="D192" i="120"/>
  <c r="D190" i="120" s="1"/>
  <c r="D200" i="118"/>
  <c r="D198" i="118" s="1"/>
  <c r="E275" i="108"/>
  <c r="Y275" i="120" s="1"/>
  <c r="E157" i="108"/>
  <c r="E89" i="124"/>
  <c r="E160" i="118"/>
  <c r="E158" i="118" s="1"/>
  <c r="E168" i="120"/>
  <c r="E166" i="120" s="1"/>
  <c r="E192" i="125"/>
  <c r="E190" i="125" s="1"/>
  <c r="E192" i="120"/>
  <c r="E190" i="120" s="1"/>
  <c r="E200" i="119"/>
  <c r="E198" i="119" s="1"/>
  <c r="E200" i="118"/>
  <c r="E198" i="118" s="1"/>
  <c r="F160" i="126"/>
  <c r="F158" i="126" s="1"/>
  <c r="F160" i="125"/>
  <c r="F158" i="125" s="1"/>
  <c r="F168" i="118"/>
  <c r="F166" i="118" s="1"/>
  <c r="F176" i="118"/>
  <c r="F176" i="126"/>
  <c r="F174" i="126" s="1"/>
  <c r="F182" i="125"/>
  <c r="F190" i="118"/>
  <c r="F200" i="120"/>
  <c r="F198" i="120" s="1"/>
  <c r="G158" i="119"/>
  <c r="G160" i="126"/>
  <c r="G158" i="126" s="1"/>
  <c r="G168" i="119"/>
  <c r="G166" i="119" s="1"/>
  <c r="G176" i="119"/>
  <c r="G174" i="119" s="1"/>
  <c r="G176" i="126"/>
  <c r="G174" i="126" s="1"/>
  <c r="G184" i="119"/>
  <c r="G182" i="119" s="1"/>
  <c r="G192" i="125"/>
  <c r="G190" i="125" s="1"/>
  <c r="G192" i="119"/>
  <c r="G190" i="119" s="1"/>
  <c r="G200" i="119"/>
  <c r="G198" i="119" s="1"/>
  <c r="G200" i="126"/>
  <c r="G198" i="126" s="1"/>
  <c r="H160" i="118"/>
  <c r="H158" i="118" s="1"/>
  <c r="H168" i="118"/>
  <c r="H166" i="118" s="1"/>
  <c r="H176" i="119"/>
  <c r="H174" i="119" s="1"/>
  <c r="H182" i="119"/>
  <c r="H184" i="118"/>
  <c r="H182" i="118" s="1"/>
  <c r="H200" i="125"/>
  <c r="H198" i="125" s="1"/>
  <c r="H200" i="120"/>
  <c r="H198" i="120" s="1"/>
  <c r="I82" i="124"/>
  <c r="I160" i="118"/>
  <c r="I158" i="118" s="1"/>
  <c r="I166" i="120"/>
  <c r="I168" i="118"/>
  <c r="I176" i="120"/>
  <c r="I182" i="118"/>
  <c r="I184" i="125"/>
  <c r="I182" i="125" s="1"/>
  <c r="I192" i="119"/>
  <c r="I190" i="119" s="1"/>
  <c r="I192" i="126"/>
  <c r="I190" i="126" s="1"/>
  <c r="I200" i="119"/>
  <c r="I198" i="119" s="1"/>
  <c r="I200" i="126"/>
  <c r="I198" i="126" s="1"/>
  <c r="J160" i="119"/>
  <c r="J158" i="119" s="1"/>
  <c r="J176" i="118"/>
  <c r="J174" i="118" s="1"/>
  <c r="J184" i="120"/>
  <c r="J182" i="120" s="1"/>
  <c r="J190" i="125"/>
  <c r="J200" i="126"/>
  <c r="J198" i="126" s="1"/>
  <c r="K89" i="124"/>
  <c r="K160" i="125"/>
  <c r="K158" i="125" s="1"/>
  <c r="K168" i="119"/>
  <c r="K166" i="119" s="1"/>
  <c r="K168" i="125"/>
  <c r="K166" i="125" s="1"/>
  <c r="K176" i="118"/>
  <c r="K174" i="118" s="1"/>
  <c r="K176" i="125"/>
  <c r="K174" i="125" s="1"/>
  <c r="K184" i="118"/>
  <c r="K182" i="118" s="1"/>
  <c r="K192" i="126"/>
  <c r="K192" i="120"/>
  <c r="K190" i="120" s="1"/>
  <c r="K200" i="118"/>
  <c r="K198" i="118" s="1"/>
  <c r="K200" i="126"/>
  <c r="K198" i="126" s="1"/>
  <c r="L82" i="124"/>
  <c r="L158" i="119"/>
  <c r="L160" i="118"/>
  <c r="L158" i="118" s="1"/>
  <c r="L168" i="119"/>
  <c r="L166" i="119" s="1"/>
  <c r="L182" i="120"/>
  <c r="L184" i="119"/>
  <c r="L182" i="119" s="1"/>
  <c r="L192" i="119"/>
  <c r="L198" i="125"/>
  <c r="L200" i="120"/>
  <c r="L198" i="120" s="1"/>
  <c r="L200" i="119"/>
  <c r="L198" i="119" s="1"/>
  <c r="N76" i="124"/>
  <c r="N89" i="124"/>
  <c r="N160" i="120"/>
  <c r="N166" i="127"/>
  <c r="N182" i="125"/>
  <c r="N192" i="127"/>
  <c r="N190" i="127" s="1"/>
  <c r="N198" i="125"/>
  <c r="O160" i="125"/>
  <c r="O182" i="120"/>
  <c r="O192" i="119"/>
  <c r="O190" i="119" s="1"/>
  <c r="O200" i="126"/>
  <c r="O198" i="126" s="1"/>
  <c r="P160" i="127"/>
  <c r="P158" i="127" s="1"/>
  <c r="P160" i="120"/>
  <c r="P160" i="126"/>
  <c r="P168" i="127"/>
  <c r="P176" i="127"/>
  <c r="P174" i="127" s="1"/>
  <c r="P184" i="127"/>
  <c r="P182" i="127" s="1"/>
  <c r="P184" i="126"/>
  <c r="P182" i="126" s="1"/>
  <c r="P192" i="127"/>
  <c r="P190" i="127" s="1"/>
  <c r="P192" i="120"/>
  <c r="P190" i="120" s="1"/>
  <c r="P192" i="126"/>
  <c r="P200" i="127"/>
  <c r="P200" i="126"/>
  <c r="P198" i="126" s="1"/>
  <c r="Q160" i="126"/>
  <c r="Q184" i="120"/>
  <c r="Q182" i="120" s="1"/>
  <c r="Q184" i="126"/>
  <c r="Q182" i="126" s="1"/>
  <c r="Q190" i="120"/>
  <c r="Q198" i="120"/>
  <c r="S76" i="124"/>
  <c r="S160" i="125"/>
  <c r="S176" i="125"/>
  <c r="S174" i="125" s="1"/>
  <c r="S184" i="120"/>
  <c r="S182" i="120" s="1"/>
  <c r="S192" i="127"/>
  <c r="S190" i="127" s="1"/>
  <c r="S200" i="125"/>
  <c r="S198" i="125" s="1"/>
  <c r="T76" i="124"/>
  <c r="T160" i="126"/>
  <c r="T166" i="127"/>
  <c r="T176" i="125"/>
  <c r="T174" i="125" s="1"/>
  <c r="T182" i="119"/>
  <c r="T200" i="126"/>
  <c r="T198" i="126" s="1"/>
  <c r="U76" i="124"/>
  <c r="V160" i="120"/>
  <c r="V158" i="120" s="1"/>
  <c r="V184" i="119"/>
  <c r="V182" i="119" s="1"/>
  <c r="V184" i="126"/>
  <c r="V182" i="126" s="1"/>
  <c r="V192" i="126"/>
  <c r="V190" i="126" s="1"/>
  <c r="V200" i="120"/>
  <c r="V200" i="127"/>
  <c r="V198" i="127" s="1"/>
  <c r="W89" i="124"/>
  <c r="X160" i="120"/>
  <c r="X160" i="126"/>
  <c r="X158" i="126" s="1"/>
  <c r="X176" i="127"/>
  <c r="X174" i="127" s="1"/>
  <c r="X184" i="127"/>
  <c r="X182" i="127" s="1"/>
  <c r="X192" i="127"/>
  <c r="X192" i="125"/>
  <c r="X190" i="125" s="1"/>
  <c r="X198" i="119"/>
  <c r="X200" i="127"/>
  <c r="X198" i="127" s="1"/>
  <c r="X200" i="120"/>
  <c r="X200" i="126"/>
  <c r="X198" i="126" s="1"/>
  <c r="Y160" i="127"/>
  <c r="Y158" i="127" s="1"/>
  <c r="Y160" i="120"/>
  <c r="Y174" i="127"/>
  <c r="Y176" i="120"/>
  <c r="Y182" i="126"/>
  <c r="Y184" i="119"/>
  <c r="Y192" i="120"/>
  <c r="Y200" i="125"/>
  <c r="Y198" i="125" s="1"/>
  <c r="Z160" i="126"/>
  <c r="Z176" i="127"/>
  <c r="Z174" i="127" s="1"/>
  <c r="Z184" i="127"/>
  <c r="Z182" i="127" s="1"/>
  <c r="Z184" i="125"/>
  <c r="Z200" i="125"/>
  <c r="Z198" i="125" s="1"/>
  <c r="Z200" i="119"/>
  <c r="AA160" i="127"/>
  <c r="AA158" i="127" s="1"/>
  <c r="AA174" i="120"/>
  <c r="AA182" i="127"/>
  <c r="AA184" i="125"/>
  <c r="AA182" i="125" s="1"/>
  <c r="AA192" i="126"/>
  <c r="AA190" i="126" s="1"/>
  <c r="AA192" i="120"/>
  <c r="AA190" i="120" s="1"/>
  <c r="AA200" i="126"/>
  <c r="AB160" i="126"/>
  <c r="AB176" i="125"/>
  <c r="AB174" i="125" s="1"/>
  <c r="AB176" i="120"/>
  <c r="AB174" i="120" s="1"/>
  <c r="AB184" i="126"/>
  <c r="AB182" i="126" s="1"/>
  <c r="AB184" i="119"/>
  <c r="AB182" i="119" s="1"/>
  <c r="AB192" i="119"/>
  <c r="AB190" i="119" s="1"/>
  <c r="AC176" i="126"/>
  <c r="AC174" i="126" s="1"/>
  <c r="AC192" i="127"/>
  <c r="AC190" i="127" s="1"/>
  <c r="AC200" i="127"/>
  <c r="AD160" i="127"/>
  <c r="AD158" i="127" s="1"/>
  <c r="AD192" i="119"/>
  <c r="AD190" i="119" s="1"/>
  <c r="AD200" i="125"/>
  <c r="AD198" i="125" s="1"/>
  <c r="AD220" i="127"/>
  <c r="AE160" i="126"/>
  <c r="AE200" i="127"/>
  <c r="AE198" i="127" s="1"/>
  <c r="X232" i="118"/>
  <c r="O282" i="111"/>
  <c r="AB282" i="117" s="1"/>
  <c r="I158" i="125"/>
  <c r="I160" i="126"/>
  <c r="Z192" i="120"/>
  <c r="Z190" i="120" s="1"/>
  <c r="AC198" i="125"/>
  <c r="V33" i="128"/>
  <c r="X33" i="126"/>
  <c r="T7" i="125"/>
  <c r="G227" i="119"/>
  <c r="V37" i="128"/>
  <c r="D33" i="128"/>
  <c r="F25" i="126"/>
  <c r="L82" i="122"/>
  <c r="AC47" i="126"/>
  <c r="K64" i="125"/>
  <c r="AD89" i="122"/>
  <c r="V89" i="122"/>
  <c r="Q89" i="122"/>
  <c r="AE220" i="125"/>
  <c r="I220" i="126"/>
  <c r="D217" i="125"/>
  <c r="F192" i="117"/>
  <c r="F190" i="117" s="1"/>
  <c r="Y200" i="127"/>
  <c r="Y198" i="127" s="1"/>
  <c r="X192" i="120"/>
  <c r="X190" i="120" s="1"/>
  <c r="X184" i="120"/>
  <c r="X182" i="120" s="1"/>
  <c r="Z33" i="128"/>
  <c r="AC33" i="119"/>
  <c r="AC32" i="119" s="1"/>
  <c r="T29" i="119"/>
  <c r="Q25" i="126"/>
  <c r="O25" i="126"/>
  <c r="E227" i="128"/>
  <c r="P291" i="120"/>
  <c r="P89" i="120"/>
  <c r="P47" i="126"/>
  <c r="O72" i="127"/>
  <c r="L53" i="126"/>
  <c r="H72" i="119"/>
  <c r="K72" i="125"/>
  <c r="AB127" i="127"/>
  <c r="Y127" i="127"/>
  <c r="P127" i="127"/>
  <c r="N112" i="127"/>
  <c r="L217" i="119"/>
  <c r="G210" i="119"/>
  <c r="U283" i="128"/>
  <c r="U209" i="128"/>
  <c r="D210" i="126"/>
  <c r="AD210" i="126"/>
  <c r="O220" i="127"/>
  <c r="F184" i="118"/>
  <c r="F182" i="118" s="1"/>
  <c r="Z198" i="120"/>
  <c r="I291" i="126"/>
  <c r="D291" i="125"/>
  <c r="N291" i="126"/>
  <c r="Z37" i="126"/>
  <c r="D29" i="125"/>
  <c r="AE72" i="125"/>
  <c r="L89" i="122"/>
  <c r="C141" i="120"/>
  <c r="U127" i="127"/>
  <c r="J220" i="120"/>
  <c r="U217" i="118"/>
  <c r="AD210" i="119"/>
  <c r="K214" i="119"/>
  <c r="O210" i="119"/>
  <c r="Q210" i="126"/>
  <c r="H210" i="126"/>
  <c r="C160" i="120"/>
  <c r="C168" i="118"/>
  <c r="C176" i="119"/>
  <c r="C184" i="119"/>
  <c r="C192" i="120"/>
  <c r="C190" i="120" s="1"/>
  <c r="G184" i="117"/>
  <c r="G182" i="117" s="1"/>
  <c r="AE190" i="125"/>
  <c r="AE166" i="127"/>
  <c r="P200" i="120"/>
  <c r="P198" i="120" s="1"/>
  <c r="N184" i="126"/>
  <c r="N182" i="126" s="1"/>
  <c r="E168" i="119"/>
  <c r="H227" i="119"/>
  <c r="AB37" i="125"/>
  <c r="AA37" i="119"/>
  <c r="D11" i="128"/>
  <c r="AB7" i="128"/>
  <c r="J33" i="119"/>
  <c r="J11" i="126"/>
  <c r="AC37" i="125"/>
  <c r="AC89" i="120"/>
  <c r="F64" i="119"/>
  <c r="AA64" i="119"/>
  <c r="H53" i="126"/>
  <c r="J217" i="118"/>
  <c r="C160" i="125"/>
  <c r="C168" i="125"/>
  <c r="C176" i="125"/>
  <c r="C184" i="125"/>
  <c r="C192" i="125"/>
  <c r="C200" i="125"/>
  <c r="C198" i="125" s="1"/>
  <c r="Q11" i="119"/>
  <c r="D244" i="125"/>
  <c r="D243" i="125" s="1"/>
  <c r="S7" i="128"/>
  <c r="Y11" i="119"/>
  <c r="Q37" i="128"/>
  <c r="Q291" i="127"/>
  <c r="AC7" i="126"/>
  <c r="K33" i="128"/>
  <c r="L89" i="120"/>
  <c r="AD72" i="119"/>
  <c r="Z72" i="125"/>
  <c r="D145" i="119"/>
  <c r="Q217" i="120"/>
  <c r="AE217" i="119"/>
  <c r="E217" i="120"/>
  <c r="AE214" i="119"/>
  <c r="Y220" i="120"/>
  <c r="K217" i="126"/>
  <c r="I210" i="126"/>
  <c r="G217" i="126"/>
  <c r="AD210" i="127"/>
  <c r="AD217" i="128"/>
  <c r="Z210" i="126"/>
  <c r="AB33" i="125"/>
  <c r="T33" i="125"/>
  <c r="AD33" i="120"/>
  <c r="Y227" i="126"/>
  <c r="Y89" i="120"/>
  <c r="Q72" i="119"/>
  <c r="E127" i="119"/>
  <c r="H217" i="120"/>
  <c r="E210" i="126"/>
  <c r="V210" i="126"/>
  <c r="K168" i="117"/>
  <c r="K166" i="117" s="1"/>
  <c r="K250" i="126"/>
  <c r="Z33" i="118"/>
  <c r="N7" i="126"/>
  <c r="W7" i="128"/>
  <c r="P25" i="127"/>
  <c r="C64" i="121"/>
  <c r="E72" i="128"/>
  <c r="C72" i="128"/>
  <c r="C89" i="121"/>
  <c r="V72" i="119"/>
  <c r="U76" i="122"/>
  <c r="P76" i="122"/>
  <c r="AA72" i="125"/>
  <c r="S72" i="125"/>
  <c r="K47" i="125"/>
  <c r="G89" i="122"/>
  <c r="AC220" i="117"/>
  <c r="K283" i="127"/>
  <c r="Q217" i="128"/>
  <c r="Q209" i="128" s="1"/>
  <c r="AC217" i="126"/>
  <c r="E220" i="126"/>
  <c r="L265" i="111"/>
  <c r="AB265" i="127" s="1"/>
  <c r="Q251" i="118"/>
  <c r="F37" i="118"/>
  <c r="F25" i="125"/>
  <c r="AC227" i="127"/>
  <c r="E117" i="119"/>
  <c r="C286" i="104"/>
  <c r="C286" i="110"/>
  <c r="AA286" i="118" s="1"/>
  <c r="AD287" i="127"/>
  <c r="L283" i="113"/>
  <c r="L309" i="113" s="1"/>
  <c r="E32" i="104"/>
  <c r="L6" i="110"/>
  <c r="L5" i="110" s="1"/>
  <c r="G244" i="127"/>
  <c r="M33" i="118"/>
  <c r="AJ33" i="118" s="1"/>
  <c r="K227" i="125"/>
  <c r="X37" i="126"/>
  <c r="J286" i="112"/>
  <c r="AC286" i="125" s="1"/>
  <c r="J209" i="112"/>
  <c r="E5" i="97"/>
  <c r="L291" i="105"/>
  <c r="C253" i="96"/>
  <c r="O253" i="96" s="1"/>
  <c r="J227" i="125"/>
  <c r="I37" i="128"/>
  <c r="C37" i="126"/>
  <c r="AE227" i="128"/>
  <c r="K209" i="111"/>
  <c r="K284" i="111"/>
  <c r="K285" i="99"/>
  <c r="P285" i="126" s="1"/>
  <c r="P283" i="126" s="1"/>
  <c r="K209" i="99"/>
  <c r="K209" i="98"/>
  <c r="K284" i="98"/>
  <c r="O284" i="126" s="1"/>
  <c r="C29" i="128"/>
  <c r="E250" i="104"/>
  <c r="J32" i="114"/>
  <c r="J291" i="96"/>
  <c r="Z227" i="126"/>
  <c r="C227" i="128"/>
  <c r="X7" i="125"/>
  <c r="J286" i="111"/>
  <c r="AB286" i="125" s="1"/>
  <c r="J209" i="111"/>
  <c r="M286" i="118"/>
  <c r="AJ286" i="118" s="1"/>
  <c r="C283" i="96"/>
  <c r="C309" i="96" s="1"/>
  <c r="M309" i="118" s="1"/>
  <c r="AJ309" i="118" s="1"/>
  <c r="AA285" i="126"/>
  <c r="K283" i="110"/>
  <c r="K309" i="110" s="1"/>
  <c r="W37" i="125"/>
  <c r="V33" i="119"/>
  <c r="V7" i="127"/>
  <c r="D257" i="96"/>
  <c r="D46" i="96"/>
  <c r="O288" i="112"/>
  <c r="AC288" i="118"/>
  <c r="C283" i="112"/>
  <c r="C309" i="112" s="1"/>
  <c r="AC309" i="118" s="1"/>
  <c r="M286" i="96"/>
  <c r="M209" i="96"/>
  <c r="L286" i="100"/>
  <c r="Q286" i="127" s="1"/>
  <c r="L209" i="100"/>
  <c r="I227" i="128"/>
  <c r="M46" i="99"/>
  <c r="J283" i="108"/>
  <c r="J309" i="108" s="1"/>
  <c r="Y284" i="125"/>
  <c r="J285" i="97"/>
  <c r="N285" i="125" s="1"/>
  <c r="J209" i="97"/>
  <c r="M286" i="114"/>
  <c r="M209" i="114"/>
  <c r="Q288" i="128"/>
  <c r="M283" i="100"/>
  <c r="M309" i="100" s="1"/>
  <c r="L244" i="110"/>
  <c r="M291" i="104"/>
  <c r="N251" i="120"/>
  <c r="N250" i="120" s="1"/>
  <c r="X291" i="125"/>
  <c r="H254" i="109"/>
  <c r="H306" i="109" s="1"/>
  <c r="H304" i="109" s="1"/>
  <c r="O288" i="128"/>
  <c r="M283" i="98"/>
  <c r="M309" i="98" s="1"/>
  <c r="L283" i="109"/>
  <c r="L309" i="109" s="1"/>
  <c r="L276" i="106"/>
  <c r="L157" i="106"/>
  <c r="O299" i="111"/>
  <c r="AB299" i="117" s="1"/>
  <c r="AB299" i="118"/>
  <c r="N214" i="126"/>
  <c r="E158" i="125"/>
  <c r="V190" i="125"/>
  <c r="X190" i="127"/>
  <c r="X37" i="125"/>
  <c r="Y37" i="126"/>
  <c r="T11" i="120"/>
  <c r="E33" i="118"/>
  <c r="AD33" i="119"/>
  <c r="O258" i="112"/>
  <c r="H89" i="120"/>
  <c r="W53" i="119"/>
  <c r="AA53" i="119"/>
  <c r="AE64" i="121"/>
  <c r="J47" i="126"/>
  <c r="AB72" i="126"/>
  <c r="T72" i="126"/>
  <c r="P47" i="125"/>
  <c r="K47" i="128"/>
  <c r="L132" i="103"/>
  <c r="L267" i="103" s="1"/>
  <c r="T267" i="127" s="1"/>
  <c r="T263" i="127" s="1"/>
  <c r="C214" i="120"/>
  <c r="Q220" i="120"/>
  <c r="AB217" i="125"/>
  <c r="W220" i="126"/>
  <c r="T25" i="127"/>
  <c r="H37" i="120"/>
  <c r="N89" i="123"/>
  <c r="P89" i="123"/>
  <c r="S89" i="123"/>
  <c r="O259" i="111"/>
  <c r="AB259" i="117" s="1"/>
  <c r="F47" i="126"/>
  <c r="F64" i="128"/>
  <c r="E263" i="118"/>
  <c r="AC217" i="119"/>
  <c r="X217" i="118"/>
  <c r="P217" i="119"/>
  <c r="J209" i="113"/>
  <c r="K209" i="114"/>
  <c r="I46" i="107"/>
  <c r="I4" i="107" s="1"/>
  <c r="G192" i="120"/>
  <c r="G190" i="120" s="1"/>
  <c r="Q29" i="125"/>
  <c r="P25" i="128"/>
  <c r="P11" i="120"/>
  <c r="X37" i="120"/>
  <c r="K33" i="120"/>
  <c r="D72" i="119"/>
  <c r="E53" i="128"/>
  <c r="U89" i="123"/>
  <c r="J53" i="119"/>
  <c r="H64" i="125"/>
  <c r="Y47" i="125"/>
  <c r="AB64" i="123"/>
  <c r="T64" i="123"/>
  <c r="AB64" i="126"/>
  <c r="F46" i="102"/>
  <c r="F4" i="102" s="1"/>
  <c r="F97" i="119"/>
  <c r="P112" i="127"/>
  <c r="F145" i="125"/>
  <c r="Q141" i="127"/>
  <c r="AD217" i="120"/>
  <c r="N217" i="119"/>
  <c r="Z220" i="120"/>
  <c r="I210" i="119"/>
  <c r="J283" i="102"/>
  <c r="J309" i="102" s="1"/>
  <c r="O283" i="128"/>
  <c r="P286" i="128"/>
  <c r="U210" i="125"/>
  <c r="N220" i="126"/>
  <c r="F220" i="125"/>
  <c r="O282" i="103"/>
  <c r="T282" i="117" s="1"/>
  <c r="Q176" i="126"/>
  <c r="Q184" i="119"/>
  <c r="AE184" i="120"/>
  <c r="E250" i="109"/>
  <c r="AD19" i="125"/>
  <c r="Z7" i="127"/>
  <c r="V25" i="126"/>
  <c r="AA89" i="123"/>
  <c r="F53" i="120"/>
  <c r="S64" i="119"/>
  <c r="W64" i="121"/>
  <c r="I53" i="126"/>
  <c r="O53" i="125"/>
  <c r="AD64" i="119"/>
  <c r="U64" i="128"/>
  <c r="T53" i="125"/>
  <c r="N76" i="121"/>
  <c r="AD89" i="121"/>
  <c r="AD47" i="127"/>
  <c r="Y72" i="128"/>
  <c r="AC112" i="127"/>
  <c r="L132" i="111"/>
  <c r="L267" i="111" s="1"/>
  <c r="AB267" i="127" s="1"/>
  <c r="AB263" i="127" s="1"/>
  <c r="Z112" i="127"/>
  <c r="U217" i="120"/>
  <c r="U209" i="120" s="1"/>
  <c r="H217" i="119"/>
  <c r="Y217" i="120"/>
  <c r="AE220" i="126"/>
  <c r="E210" i="125"/>
  <c r="Y210" i="125"/>
  <c r="X168" i="127"/>
  <c r="X166" i="127" s="1"/>
  <c r="E37" i="120"/>
  <c r="AE19" i="128"/>
  <c r="S29" i="127"/>
  <c r="E89" i="121"/>
  <c r="O82" i="99"/>
  <c r="P82" i="117" s="1"/>
  <c r="AA64" i="121"/>
  <c r="F72" i="119"/>
  <c r="O259" i="104"/>
  <c r="U259" i="117" s="1"/>
  <c r="L72" i="126"/>
  <c r="P89" i="122"/>
  <c r="I72" i="125"/>
  <c r="Q47" i="127"/>
  <c r="L72" i="128"/>
  <c r="J64" i="119"/>
  <c r="G263" i="127"/>
  <c r="V133" i="127"/>
  <c r="D97" i="119"/>
  <c r="D127" i="119"/>
  <c r="T217" i="119"/>
  <c r="P217" i="120"/>
  <c r="F214" i="117"/>
  <c r="AC210" i="119"/>
  <c r="O288" i="104"/>
  <c r="U288" i="117" s="1"/>
  <c r="K209" i="96"/>
  <c r="L217" i="125"/>
  <c r="I210" i="125"/>
  <c r="L210" i="118"/>
  <c r="AC210" i="125"/>
  <c r="H190" i="126"/>
  <c r="O279" i="104"/>
  <c r="U279" i="117" s="1"/>
  <c r="O282" i="108"/>
  <c r="Y282" i="117" s="1"/>
  <c r="H176" i="126"/>
  <c r="H174" i="126" s="1"/>
  <c r="D184" i="120"/>
  <c r="F176" i="125"/>
  <c r="J192" i="118"/>
  <c r="N29" i="126"/>
  <c r="AD25" i="126"/>
  <c r="Y33" i="125"/>
  <c r="E64" i="121"/>
  <c r="D64" i="119"/>
  <c r="D76" i="122"/>
  <c r="O258" i="102"/>
  <c r="X82" i="122"/>
  <c r="J53" i="120"/>
  <c r="I64" i="119"/>
  <c r="L64" i="119"/>
  <c r="F72" i="126"/>
  <c r="G72" i="120"/>
  <c r="V47" i="127"/>
  <c r="G47" i="125"/>
  <c r="E145" i="119"/>
  <c r="AD217" i="119"/>
  <c r="V220" i="120"/>
  <c r="J283" i="98"/>
  <c r="J309" i="98" s="1"/>
  <c r="K283" i="107"/>
  <c r="K309" i="107" s="1"/>
  <c r="J209" i="98"/>
  <c r="T217" i="125"/>
  <c r="S220" i="126"/>
  <c r="AD210" i="118"/>
  <c r="AD209" i="118" s="1"/>
  <c r="L209" i="110"/>
  <c r="U217" i="127"/>
  <c r="O217" i="125"/>
  <c r="P217" i="127"/>
  <c r="X210" i="118"/>
  <c r="O282" i="107"/>
  <c r="X282" i="117" s="1"/>
  <c r="L176" i="119"/>
  <c r="U227" i="127"/>
  <c r="G25" i="126"/>
  <c r="E33" i="119"/>
  <c r="J25" i="125"/>
  <c r="E72" i="126"/>
  <c r="D89" i="120"/>
  <c r="L89" i="123"/>
  <c r="N53" i="119"/>
  <c r="E46" i="103"/>
  <c r="S64" i="121"/>
  <c r="N64" i="121"/>
  <c r="U47" i="125"/>
  <c r="X64" i="123"/>
  <c r="H64" i="123"/>
  <c r="AE72" i="120"/>
  <c r="H89" i="121"/>
  <c r="L111" i="107"/>
  <c r="L265" i="107" s="1"/>
  <c r="X265" i="127" s="1"/>
  <c r="D145" i="120"/>
  <c r="G217" i="120"/>
  <c r="J220" i="117"/>
  <c r="Q220" i="117"/>
  <c r="L209" i="105"/>
  <c r="X217" i="125"/>
  <c r="H217" i="125"/>
  <c r="AC217" i="127"/>
  <c r="Y217" i="127"/>
  <c r="L209" i="106"/>
  <c r="Z210" i="127"/>
  <c r="J168" i="118"/>
  <c r="J166" i="118" s="1"/>
  <c r="K190" i="126"/>
  <c r="L176" i="126"/>
  <c r="L174" i="126" s="1"/>
  <c r="AJ162" i="127"/>
  <c r="M160" i="127"/>
  <c r="M184" i="119"/>
  <c r="AJ184" i="119" s="1"/>
  <c r="AJ186" i="126"/>
  <c r="M184" i="126"/>
  <c r="M192" i="119"/>
  <c r="AJ199" i="125"/>
  <c r="M198" i="125"/>
  <c r="AJ198" i="125" s="1"/>
  <c r="AJ201" i="127"/>
  <c r="M200" i="127"/>
  <c r="AJ200" i="127" s="1"/>
  <c r="P190" i="126"/>
  <c r="Y182" i="119"/>
  <c r="AA198" i="126"/>
  <c r="Z25" i="128"/>
  <c r="Y227" i="125"/>
  <c r="I32" i="128"/>
  <c r="J217" i="119"/>
  <c r="M160" i="120"/>
  <c r="AJ160" i="120" s="1"/>
  <c r="C182" i="125"/>
  <c r="G227" i="128"/>
  <c r="J227" i="126"/>
  <c r="H291" i="125"/>
  <c r="L7" i="126"/>
  <c r="AE37" i="118"/>
  <c r="AA250" i="128"/>
  <c r="X19" i="126"/>
  <c r="AJ27" i="128"/>
  <c r="M25" i="128"/>
  <c r="AJ25" i="128" s="1"/>
  <c r="P214" i="120"/>
  <c r="AD190" i="125"/>
  <c r="W291" i="126"/>
  <c r="J32" i="128"/>
  <c r="E227" i="119"/>
  <c r="E112" i="119"/>
  <c r="Q214" i="126"/>
  <c r="E250" i="119"/>
  <c r="Q227" i="126"/>
  <c r="K11" i="125"/>
  <c r="M210" i="119"/>
  <c r="AJ210" i="119" s="1"/>
  <c r="AE220" i="120"/>
  <c r="AC291" i="128"/>
  <c r="K227" i="128"/>
  <c r="L227" i="126"/>
  <c r="X33" i="118"/>
  <c r="AD7" i="125"/>
  <c r="Z37" i="118"/>
  <c r="O227" i="126"/>
  <c r="T33" i="118"/>
  <c r="Q32" i="128"/>
  <c r="N227" i="128"/>
  <c r="Q250" i="118"/>
  <c r="T7" i="126"/>
  <c r="V19" i="128"/>
  <c r="S291" i="126"/>
  <c r="X250" i="126"/>
  <c r="V291" i="127"/>
  <c r="G291" i="127"/>
  <c r="Y53" i="120"/>
  <c r="Q254" i="126"/>
  <c r="W72" i="119"/>
  <c r="Q53" i="126"/>
  <c r="J64" i="125"/>
  <c r="P53" i="125"/>
  <c r="I47" i="125"/>
  <c r="F112" i="117"/>
  <c r="AC127" i="127"/>
  <c r="G283" i="118"/>
  <c r="J217" i="120"/>
  <c r="O217" i="120"/>
  <c r="AA217" i="120"/>
  <c r="Y217" i="119"/>
  <c r="T210" i="119"/>
  <c r="O214" i="120"/>
  <c r="I220" i="120"/>
  <c r="Y210" i="126"/>
  <c r="H210" i="118"/>
  <c r="S214" i="127"/>
  <c r="AE217" i="127"/>
  <c r="AA210" i="125"/>
  <c r="K210" i="125"/>
  <c r="U198" i="119"/>
  <c r="Z192" i="126"/>
  <c r="Z190" i="126" s="1"/>
  <c r="Z160" i="120"/>
  <c r="Z158" i="120" s="1"/>
  <c r="K200" i="119"/>
  <c r="K198" i="119" s="1"/>
  <c r="G192" i="126"/>
  <c r="I168" i="125"/>
  <c r="I184" i="119"/>
  <c r="Y192" i="126"/>
  <c r="AA160" i="120"/>
  <c r="AA176" i="125"/>
  <c r="AA174" i="125" s="1"/>
  <c r="C72" i="125"/>
  <c r="C53" i="126"/>
  <c r="I89" i="123"/>
  <c r="AC64" i="119"/>
  <c r="AC72" i="127"/>
  <c r="AA72" i="119"/>
  <c r="S47" i="126"/>
  <c r="N47" i="126"/>
  <c r="F64" i="125"/>
  <c r="T72" i="125"/>
  <c r="G64" i="122"/>
  <c r="F89" i="121"/>
  <c r="Q47" i="128"/>
  <c r="D263" i="125"/>
  <c r="E97" i="119"/>
  <c r="K217" i="118"/>
  <c r="E220" i="120"/>
  <c r="W217" i="118"/>
  <c r="P217" i="118"/>
  <c r="X214" i="120"/>
  <c r="L214" i="117"/>
  <c r="T220" i="119"/>
  <c r="P210" i="127"/>
  <c r="N217" i="127"/>
  <c r="M214" i="127"/>
  <c r="AJ214" i="127" s="1"/>
  <c r="K214" i="125"/>
  <c r="J210" i="118"/>
  <c r="U220" i="126"/>
  <c r="W217" i="127"/>
  <c r="AD158" i="126"/>
  <c r="G198" i="125"/>
  <c r="J182" i="117"/>
  <c r="D184" i="119"/>
  <c r="D182" i="119" s="1"/>
  <c r="D176" i="125"/>
  <c r="D174" i="125" s="1"/>
  <c r="D76" i="124"/>
  <c r="I176" i="126"/>
  <c r="I174" i="126" s="1"/>
  <c r="F184" i="126"/>
  <c r="F182" i="126" s="1"/>
  <c r="O176" i="126"/>
  <c r="O174" i="126" s="1"/>
  <c r="O184" i="126"/>
  <c r="O192" i="125"/>
  <c r="O190" i="125" s="1"/>
  <c r="X176" i="120"/>
  <c r="X174" i="120" s="1"/>
  <c r="AC184" i="126"/>
  <c r="AC192" i="120"/>
  <c r="L82" i="121"/>
  <c r="H82" i="121"/>
  <c r="J254" i="123"/>
  <c r="J242" i="123" s="1"/>
  <c r="S254" i="123"/>
  <c r="N89" i="120"/>
  <c r="AE89" i="120"/>
  <c r="AE47" i="126"/>
  <c r="X64" i="125"/>
  <c r="AE141" i="127"/>
  <c r="O141" i="127"/>
  <c r="AA133" i="127"/>
  <c r="X112" i="127"/>
  <c r="E145" i="125"/>
  <c r="AB141" i="127"/>
  <c r="S217" i="119"/>
  <c r="I217" i="118"/>
  <c r="L214" i="119"/>
  <c r="Y283" i="125"/>
  <c r="L209" i="128"/>
  <c r="N214" i="127"/>
  <c r="AA220" i="125"/>
  <c r="AE210" i="126"/>
  <c r="AE209" i="126" s="1"/>
  <c r="Z217" i="125"/>
  <c r="Y220" i="126"/>
  <c r="C168" i="120"/>
  <c r="C200" i="120"/>
  <c r="C168" i="126"/>
  <c r="C184" i="126"/>
  <c r="C200" i="126"/>
  <c r="C198" i="126" s="1"/>
  <c r="F168" i="117"/>
  <c r="H184" i="117"/>
  <c r="H182" i="117" s="1"/>
  <c r="K160" i="117"/>
  <c r="Q160" i="127"/>
  <c r="Q168" i="127"/>
  <c r="T160" i="119"/>
  <c r="Z176" i="125"/>
  <c r="Z174" i="125" s="1"/>
  <c r="AE176" i="120"/>
  <c r="AE174" i="120" s="1"/>
  <c r="D64" i="125"/>
  <c r="T64" i="119"/>
  <c r="U72" i="127"/>
  <c r="S72" i="119"/>
  <c r="P72" i="127"/>
  <c r="N72" i="119"/>
  <c r="O47" i="128"/>
  <c r="Y141" i="127"/>
  <c r="AE127" i="127"/>
  <c r="AB112" i="127"/>
  <c r="D145" i="125"/>
  <c r="I217" i="119"/>
  <c r="L217" i="118"/>
  <c r="Z220" i="127"/>
  <c r="T210" i="127"/>
  <c r="S217" i="127"/>
  <c r="L220" i="126"/>
  <c r="AD217" i="125"/>
  <c r="AC210" i="118"/>
  <c r="I214" i="125"/>
  <c r="AA217" i="127"/>
  <c r="S210" i="125"/>
  <c r="N217" i="128"/>
  <c r="G210" i="125"/>
  <c r="L184" i="117"/>
  <c r="G254" i="123"/>
  <c r="G242" i="123" s="1"/>
  <c r="W89" i="120"/>
  <c r="AA89" i="120"/>
  <c r="AB64" i="125"/>
  <c r="T89" i="122"/>
  <c r="K53" i="128"/>
  <c r="G53" i="128"/>
  <c r="E111" i="119"/>
  <c r="S112" i="127"/>
  <c r="H214" i="120"/>
  <c r="P283" i="125"/>
  <c r="AB210" i="127"/>
  <c r="X210" i="127"/>
  <c r="F214" i="126"/>
  <c r="J220" i="126"/>
  <c r="P220" i="126"/>
  <c r="O210" i="125"/>
  <c r="AA214" i="127"/>
  <c r="P184" i="120"/>
  <c r="P182" i="120" s="1"/>
  <c r="N200" i="120"/>
  <c r="N198" i="120" s="1"/>
  <c r="H160" i="126"/>
  <c r="H158" i="126" s="1"/>
  <c r="E160" i="126"/>
  <c r="F200" i="119"/>
  <c r="F198" i="119" s="1"/>
  <c r="H160" i="120"/>
  <c r="H176" i="125"/>
  <c r="H200" i="119"/>
  <c r="J160" i="125"/>
  <c r="J168" i="120"/>
  <c r="J184" i="126"/>
  <c r="G7" i="128"/>
  <c r="G89" i="123"/>
  <c r="X64" i="119"/>
  <c r="F254" i="128"/>
  <c r="K254" i="128"/>
  <c r="AE72" i="119"/>
  <c r="Y72" i="127"/>
  <c r="H53" i="125"/>
  <c r="J89" i="121"/>
  <c r="AC89" i="122"/>
  <c r="AE217" i="117"/>
  <c r="T217" i="120"/>
  <c r="S217" i="118"/>
  <c r="AC214" i="119"/>
  <c r="F220" i="120"/>
  <c r="N283" i="127"/>
  <c r="E217" i="128"/>
  <c r="E209" i="128" s="1"/>
  <c r="L210" i="126"/>
  <c r="G220" i="125"/>
  <c r="S214" i="126"/>
  <c r="J217" i="125"/>
  <c r="AE210" i="125"/>
  <c r="W210" i="125"/>
  <c r="N210" i="126"/>
  <c r="J168" i="117"/>
  <c r="J166" i="117" s="1"/>
  <c r="N184" i="119"/>
  <c r="N182" i="119" s="1"/>
  <c r="N200" i="119"/>
  <c r="N198" i="119" s="1"/>
  <c r="S160" i="120"/>
  <c r="S192" i="126"/>
  <c r="S200" i="120"/>
  <c r="AB200" i="126"/>
  <c r="AB198" i="126" s="1"/>
  <c r="AD192" i="126"/>
  <c r="AB37" i="126"/>
  <c r="N25" i="127"/>
  <c r="Q7" i="126"/>
  <c r="W33" i="127"/>
  <c r="E47" i="126"/>
  <c r="K89" i="123"/>
  <c r="AD64" i="125"/>
  <c r="AA47" i="126"/>
  <c r="T76" i="122"/>
  <c r="T64" i="125"/>
  <c r="O64" i="125"/>
  <c r="L76" i="122"/>
  <c r="J72" i="119"/>
  <c r="AD82" i="123"/>
  <c r="V82" i="123"/>
  <c r="AE217" i="118"/>
  <c r="D217" i="119"/>
  <c r="AB210" i="119"/>
  <c r="E214" i="120"/>
  <c r="D214" i="120"/>
  <c r="Y214" i="127"/>
  <c r="J217" i="126"/>
  <c r="L160" i="126"/>
  <c r="L158" i="126" s="1"/>
  <c r="L111" i="104"/>
  <c r="L132" i="107"/>
  <c r="L267" i="107" s="1"/>
  <c r="L111" i="106"/>
  <c r="N117" i="127"/>
  <c r="N111" i="127" s="1"/>
  <c r="V141" i="127"/>
  <c r="L132" i="114"/>
  <c r="L267" i="114" s="1"/>
  <c r="AE267" i="127" s="1"/>
  <c r="F256" i="102"/>
  <c r="S256" i="121" s="1"/>
  <c r="K46" i="107"/>
  <c r="AE72" i="126"/>
  <c r="Y89" i="122"/>
  <c r="W72" i="126"/>
  <c r="AD72" i="120"/>
  <c r="U89" i="121"/>
  <c r="U47" i="127"/>
  <c r="AA53" i="125"/>
  <c r="O82" i="108"/>
  <c r="X89" i="120"/>
  <c r="G46" i="98"/>
  <c r="G4" i="98" s="1"/>
  <c r="AC82" i="122"/>
  <c r="G46" i="114"/>
  <c r="G4" i="114" s="1"/>
  <c r="K254" i="107"/>
  <c r="K306" i="107" s="1"/>
  <c r="X72" i="119"/>
  <c r="V64" i="125"/>
  <c r="Q76" i="122"/>
  <c r="Q64" i="125"/>
  <c r="AE64" i="123"/>
  <c r="W64" i="123"/>
  <c r="AD64" i="122"/>
  <c r="AB72" i="128"/>
  <c r="U47" i="128"/>
  <c r="T64" i="126"/>
  <c r="M46" i="104"/>
  <c r="O82" i="110"/>
  <c r="F46" i="107"/>
  <c r="F4" i="107" s="1"/>
  <c r="N82" i="121"/>
  <c r="F254" i="106"/>
  <c r="F242" i="106" s="1"/>
  <c r="O258" i="105"/>
  <c r="V258" i="117" s="1"/>
  <c r="H46" i="97"/>
  <c r="H4" i="97" s="1"/>
  <c r="V89" i="123"/>
  <c r="H46" i="98"/>
  <c r="H4" i="98" s="1"/>
  <c r="Y82" i="122"/>
  <c r="D46" i="105"/>
  <c r="S53" i="120"/>
  <c r="AE82" i="122"/>
  <c r="L254" i="97"/>
  <c r="L306" i="97" s="1"/>
  <c r="AD89" i="123"/>
  <c r="Z64" i="125"/>
  <c r="Y64" i="125"/>
  <c r="Y53" i="126"/>
  <c r="W64" i="125"/>
  <c r="V76" i="122"/>
  <c r="T47" i="126"/>
  <c r="O47" i="126"/>
  <c r="N72" i="127"/>
  <c r="O89" i="122"/>
  <c r="AD64" i="127"/>
  <c r="Z53" i="128"/>
  <c r="N82" i="123"/>
  <c r="AA47" i="128"/>
  <c r="Z76" i="123"/>
  <c r="Y47" i="127"/>
  <c r="U64" i="122"/>
  <c r="S47" i="127"/>
  <c r="P64" i="126"/>
  <c r="N89" i="121"/>
  <c r="O76" i="124"/>
  <c r="U82" i="124"/>
  <c r="H46" i="109"/>
  <c r="H4" i="109" s="1"/>
  <c r="U53" i="126"/>
  <c r="O82" i="109"/>
  <c r="Z82" i="117" s="1"/>
  <c r="H46" i="107"/>
  <c r="H4" i="107" s="1"/>
  <c r="O89" i="120"/>
  <c r="AB89" i="123"/>
  <c r="G46" i="97"/>
  <c r="G4" i="97" s="1"/>
  <c r="D46" i="111"/>
  <c r="X64" i="118"/>
  <c r="V53" i="119"/>
  <c r="M46" i="105"/>
  <c r="AE53" i="120"/>
  <c r="J46" i="105"/>
  <c r="AD72" i="127"/>
  <c r="AD64" i="121"/>
  <c r="AB72" i="119"/>
  <c r="Z76" i="122"/>
  <c r="X76" i="122"/>
  <c r="W76" i="122"/>
  <c r="AB47" i="125"/>
  <c r="Y64" i="128"/>
  <c r="T47" i="125"/>
  <c r="AD72" i="125"/>
  <c r="AC72" i="125"/>
  <c r="V72" i="120"/>
  <c r="T72" i="128"/>
  <c r="M76" i="124"/>
  <c r="AJ76" i="124" s="1"/>
  <c r="I46" i="97"/>
  <c r="I4" i="97" s="1"/>
  <c r="W82" i="121"/>
  <c r="X89" i="123"/>
  <c r="T89" i="120"/>
  <c r="AB254" i="119"/>
  <c r="U82" i="122"/>
  <c r="E256" i="103"/>
  <c r="T256" i="120" s="1"/>
  <c r="AB53" i="120"/>
  <c r="W53" i="120"/>
  <c r="AC72" i="119"/>
  <c r="AA76" i="122"/>
  <c r="AA64" i="125"/>
  <c r="AE53" i="125"/>
  <c r="W53" i="125"/>
  <c r="Z82" i="123"/>
  <c r="V72" i="125"/>
  <c r="AC47" i="127"/>
  <c r="Y47" i="128"/>
  <c r="X64" i="126"/>
  <c r="S47" i="128"/>
  <c r="M64" i="124"/>
  <c r="AJ64" i="124" s="1"/>
  <c r="O258" i="110"/>
  <c r="O258" i="107"/>
  <c r="X258" i="117" s="1"/>
  <c r="P82" i="122"/>
  <c r="S53" i="119"/>
  <c r="O257" i="110"/>
  <c r="Z53" i="119"/>
  <c r="Q64" i="119"/>
  <c r="M254" i="107"/>
  <c r="M306" i="107" s="1"/>
  <c r="L46" i="97"/>
  <c r="AB76" i="122"/>
  <c r="T72" i="119"/>
  <c r="S64" i="125"/>
  <c r="Q72" i="127"/>
  <c r="O76" i="121"/>
  <c r="O72" i="119"/>
  <c r="AA72" i="126"/>
  <c r="AA64" i="123"/>
  <c r="S64" i="123"/>
  <c r="AE47" i="128"/>
  <c r="U72" i="128"/>
  <c r="O82" i="112"/>
  <c r="AC82" i="117" s="1"/>
  <c r="O82" i="103"/>
  <c r="Z89" i="123"/>
  <c r="T89" i="123"/>
  <c r="S47" i="118"/>
  <c r="D46" i="112"/>
  <c r="AA53" i="120"/>
  <c r="O53" i="120"/>
  <c r="V64" i="119"/>
  <c r="AD53" i="119"/>
  <c r="O259" i="98"/>
  <c r="O259" i="117" s="1"/>
  <c r="O259" i="110"/>
  <c r="AC76" i="122"/>
  <c r="AC64" i="125"/>
  <c r="AC53" i="126"/>
  <c r="V72" i="127"/>
  <c r="V64" i="121"/>
  <c r="S76" i="122"/>
  <c r="P72" i="119"/>
  <c r="N76" i="122"/>
  <c r="N64" i="125"/>
  <c r="S72" i="126"/>
  <c r="X72" i="128"/>
  <c r="T158" i="126"/>
  <c r="AE168" i="125"/>
  <c r="AD184" i="118"/>
  <c r="AD182" i="118" s="1"/>
  <c r="X168" i="119"/>
  <c r="X166" i="119" s="1"/>
  <c r="H261" i="107"/>
  <c r="X261" i="123" s="1"/>
  <c r="V72" i="118"/>
  <c r="H46" i="102"/>
  <c r="H4" i="102" s="1"/>
  <c r="H261" i="98"/>
  <c r="O261" i="123" s="1"/>
  <c r="O254" i="123" s="1"/>
  <c r="O7" i="126"/>
  <c r="O25" i="128"/>
  <c r="K6" i="111"/>
  <c r="S11" i="127"/>
  <c r="U33" i="127"/>
  <c r="AA7" i="126"/>
  <c r="Z7" i="128"/>
  <c r="M32" i="110"/>
  <c r="S37" i="128"/>
  <c r="K6" i="96"/>
  <c r="K32" i="106"/>
  <c r="AA7" i="127"/>
  <c r="T25" i="125"/>
  <c r="AC33" i="118"/>
  <c r="AC29" i="125"/>
  <c r="Z19" i="127"/>
  <c r="Y33" i="119"/>
  <c r="Q33" i="119"/>
  <c r="AE33" i="128"/>
  <c r="V11" i="119"/>
  <c r="AB25" i="126"/>
  <c r="X29" i="128"/>
  <c r="N37" i="117"/>
  <c r="M6" i="97"/>
  <c r="AB33" i="126"/>
  <c r="AE33" i="127"/>
  <c r="AD19" i="127"/>
  <c r="Y37" i="127"/>
  <c r="U37" i="127"/>
  <c r="S37" i="127"/>
  <c r="N11" i="120"/>
  <c r="AC33" i="128"/>
  <c r="X7" i="128"/>
  <c r="W25" i="125"/>
  <c r="AA37" i="125"/>
  <c r="U253" i="118"/>
  <c r="AB11" i="119"/>
  <c r="AA11" i="119"/>
  <c r="L6" i="99"/>
  <c r="M32" i="111"/>
  <c r="C32" i="112"/>
  <c r="U11" i="119"/>
  <c r="D32" i="105"/>
  <c r="N37" i="125"/>
  <c r="W37" i="120"/>
  <c r="AA25" i="125"/>
  <c r="O37" i="126"/>
  <c r="V250" i="119"/>
  <c r="K244" i="112"/>
  <c r="S251" i="125"/>
  <c r="S250" i="125" s="1"/>
  <c r="P244" i="127"/>
  <c r="O37" i="118"/>
  <c r="X19" i="128"/>
  <c r="V7" i="125"/>
  <c r="AC33" i="126"/>
  <c r="V7" i="128"/>
  <c r="AA33" i="125"/>
  <c r="AD7" i="126"/>
  <c r="D250" i="105"/>
  <c r="K6" i="97"/>
  <c r="V11" i="125"/>
  <c r="X7" i="126"/>
  <c r="Y32" i="128"/>
  <c r="AC37" i="127"/>
  <c r="W37" i="127"/>
  <c r="W32" i="127" s="1"/>
  <c r="T11" i="119"/>
  <c r="O29" i="128"/>
  <c r="S25" i="126"/>
  <c r="J250" i="113"/>
  <c r="D5" i="105"/>
  <c r="U42" i="118"/>
  <c r="K6" i="112"/>
  <c r="K5" i="112" s="1"/>
  <c r="D32" i="100"/>
  <c r="AB11" i="120"/>
  <c r="AA11" i="126"/>
  <c r="Y7" i="127"/>
  <c r="X11" i="120"/>
  <c r="Q19" i="125"/>
  <c r="W11" i="125"/>
  <c r="V29" i="126"/>
  <c r="O11" i="120"/>
  <c r="O294" i="112"/>
  <c r="AB227" i="120"/>
  <c r="M11" i="119"/>
  <c r="AJ11" i="119" s="1"/>
  <c r="T11" i="117"/>
  <c r="O42" i="100"/>
  <c r="R42" i="118"/>
  <c r="AB11" i="117"/>
  <c r="AE11" i="118"/>
  <c r="AC11" i="118"/>
  <c r="Q11" i="118"/>
  <c r="E32" i="109"/>
  <c r="AE227" i="126"/>
  <c r="E19" i="128"/>
  <c r="F7" i="126"/>
  <c r="J254" i="110"/>
  <c r="J306" i="110" s="1"/>
  <c r="AA89" i="122"/>
  <c r="S89" i="122"/>
  <c r="J89" i="122"/>
  <c r="F89" i="122"/>
  <c r="H89" i="122"/>
  <c r="C112" i="119"/>
  <c r="AD133" i="127"/>
  <c r="F112" i="119"/>
  <c r="S283" i="120"/>
  <c r="V210" i="119"/>
  <c r="AA210" i="118"/>
  <c r="E210" i="118"/>
  <c r="AB220" i="125"/>
  <c r="E274" i="125"/>
  <c r="C160" i="119"/>
  <c r="C166" i="120"/>
  <c r="C168" i="119"/>
  <c r="C166" i="119" s="1"/>
  <c r="C176" i="120"/>
  <c r="C174" i="120" s="1"/>
  <c r="C184" i="120"/>
  <c r="C192" i="119"/>
  <c r="C200" i="118"/>
  <c r="C198" i="118" s="1"/>
  <c r="C200" i="119"/>
  <c r="C198" i="119" s="1"/>
  <c r="C160" i="126"/>
  <c r="C166" i="126"/>
  <c r="C176" i="126"/>
  <c r="C174" i="126" s="1"/>
  <c r="C182" i="126"/>
  <c r="C192" i="126"/>
  <c r="C190" i="126" s="1"/>
  <c r="C214" i="126"/>
  <c r="AE176" i="119"/>
  <c r="AE160" i="119"/>
  <c r="Q198" i="119"/>
  <c r="S82" i="124"/>
  <c r="S46" i="124" s="1"/>
  <c r="S4" i="124" s="1"/>
  <c r="D82" i="124"/>
  <c r="D160" i="125"/>
  <c r="D158" i="125" s="1"/>
  <c r="D160" i="120"/>
  <c r="D158" i="120" s="1"/>
  <c r="D168" i="119"/>
  <c r="D166" i="119" s="1"/>
  <c r="D168" i="120"/>
  <c r="D166" i="120" s="1"/>
  <c r="D176" i="119"/>
  <c r="D174" i="119" s="1"/>
  <c r="D176" i="126"/>
  <c r="D174" i="126" s="1"/>
  <c r="D182" i="120"/>
  <c r="D192" i="125"/>
  <c r="D190" i="125" s="1"/>
  <c r="D200" i="119"/>
  <c r="D198" i="119" s="1"/>
  <c r="I46" i="111"/>
  <c r="I4" i="111" s="1"/>
  <c r="E76" i="124"/>
  <c r="E82" i="124"/>
  <c r="E145" i="126"/>
  <c r="E95" i="126" s="1"/>
  <c r="E158" i="126"/>
  <c r="E160" i="119"/>
  <c r="E158" i="119" s="1"/>
  <c r="E168" i="126"/>
  <c r="E166" i="126" s="1"/>
  <c r="E168" i="125"/>
  <c r="E166" i="125" s="1"/>
  <c r="E176" i="126"/>
  <c r="E174" i="126" s="1"/>
  <c r="E184" i="126"/>
  <c r="E182" i="126" s="1"/>
  <c r="E184" i="125"/>
  <c r="E182" i="125" s="1"/>
  <c r="E192" i="119"/>
  <c r="E190" i="119" s="1"/>
  <c r="E192" i="126"/>
  <c r="E190" i="126" s="1"/>
  <c r="E200" i="125"/>
  <c r="E198" i="125" s="1"/>
  <c r="E220" i="125"/>
  <c r="F82" i="124"/>
  <c r="F160" i="119"/>
  <c r="F158" i="119" s="1"/>
  <c r="F166" i="125"/>
  <c r="F168" i="126"/>
  <c r="F166" i="126" s="1"/>
  <c r="F174" i="125"/>
  <c r="F176" i="119"/>
  <c r="F174" i="119" s="1"/>
  <c r="F184" i="119"/>
  <c r="F182" i="119" s="1"/>
  <c r="F192" i="119"/>
  <c r="F190" i="119" s="1"/>
  <c r="F192" i="126"/>
  <c r="F190" i="126" s="1"/>
  <c r="F192" i="125"/>
  <c r="F190" i="125" s="1"/>
  <c r="F200" i="126"/>
  <c r="F198" i="126" s="1"/>
  <c r="G168" i="126"/>
  <c r="G166" i="126" s="1"/>
  <c r="G176" i="125"/>
  <c r="G174" i="125" s="1"/>
  <c r="G184" i="126"/>
  <c r="G182" i="126" s="1"/>
  <c r="G190" i="126"/>
  <c r="H160" i="119"/>
  <c r="H158" i="119" s="1"/>
  <c r="H168" i="120"/>
  <c r="H166" i="120" s="1"/>
  <c r="H168" i="119"/>
  <c r="H166" i="119" s="1"/>
  <c r="H168" i="126"/>
  <c r="H166" i="126" s="1"/>
  <c r="H174" i="125"/>
  <c r="H176" i="120"/>
  <c r="H174" i="120" s="1"/>
  <c r="H184" i="125"/>
  <c r="H182" i="125" s="1"/>
  <c r="H192" i="119"/>
  <c r="H190" i="119" s="1"/>
  <c r="H192" i="125"/>
  <c r="H190" i="125" s="1"/>
  <c r="H198" i="119"/>
  <c r="H200" i="126"/>
  <c r="H198" i="126" s="1"/>
  <c r="I76" i="124"/>
  <c r="I158" i="126"/>
  <c r="I160" i="119"/>
  <c r="I158" i="119" s="1"/>
  <c r="I166" i="125"/>
  <c r="I168" i="119"/>
  <c r="I166" i="119" s="1"/>
  <c r="I168" i="126"/>
  <c r="I166" i="126" s="1"/>
  <c r="I176" i="119"/>
  <c r="I174" i="119" s="1"/>
  <c r="I176" i="118"/>
  <c r="I174" i="118" s="1"/>
  <c r="I176" i="125"/>
  <c r="I174" i="125" s="1"/>
  <c r="I182" i="119"/>
  <c r="I184" i="126"/>
  <c r="I182" i="126" s="1"/>
  <c r="I184" i="120"/>
  <c r="I182" i="120" s="1"/>
  <c r="I190" i="125"/>
  <c r="I192" i="120"/>
  <c r="I190" i="120" s="1"/>
  <c r="I192" i="118"/>
  <c r="I200" i="120"/>
  <c r="I198" i="120" s="1"/>
  <c r="I200" i="125"/>
  <c r="J76" i="124"/>
  <c r="J82" i="124"/>
  <c r="J158" i="125"/>
  <c r="J168" i="119"/>
  <c r="J166" i="119" s="1"/>
  <c r="J168" i="126"/>
  <c r="J166" i="126" s="1"/>
  <c r="J176" i="125"/>
  <c r="J176" i="119"/>
  <c r="J174" i="119" s="1"/>
  <c r="J182" i="126"/>
  <c r="J184" i="125"/>
  <c r="J182" i="125" s="1"/>
  <c r="J184" i="119"/>
  <c r="J182" i="119" s="1"/>
  <c r="J192" i="126"/>
  <c r="J190" i="126" s="1"/>
  <c r="J200" i="119"/>
  <c r="J198" i="119" s="1"/>
  <c r="J200" i="125"/>
  <c r="J198" i="125" s="1"/>
  <c r="K160" i="126"/>
  <c r="K158" i="126" s="1"/>
  <c r="K166" i="120"/>
  <c r="K168" i="126"/>
  <c r="K166" i="126" s="1"/>
  <c r="K176" i="119"/>
  <c r="K174" i="119" s="1"/>
  <c r="K176" i="126"/>
  <c r="K174" i="126" s="1"/>
  <c r="K184" i="125"/>
  <c r="K182" i="125" s="1"/>
  <c r="K192" i="125"/>
  <c r="K190" i="125" s="1"/>
  <c r="L76" i="124"/>
  <c r="L168" i="126"/>
  <c r="L166" i="126" s="1"/>
  <c r="L168" i="125"/>
  <c r="L166" i="125" s="1"/>
  <c r="L174" i="119"/>
  <c r="L184" i="125"/>
  <c r="L182" i="125" s="1"/>
  <c r="L192" i="126"/>
  <c r="L190" i="126" s="1"/>
  <c r="L192" i="125"/>
  <c r="L190" i="125" s="1"/>
  <c r="L200" i="126"/>
  <c r="L198" i="126" s="1"/>
  <c r="N82" i="124"/>
  <c r="N158" i="125"/>
  <c r="N184" i="127"/>
  <c r="N182" i="127" s="1"/>
  <c r="N190" i="119"/>
  <c r="N192" i="125"/>
  <c r="N190" i="125" s="1"/>
  <c r="N200" i="126"/>
  <c r="N198" i="126" s="1"/>
  <c r="O160" i="119"/>
  <c r="O176" i="125"/>
  <c r="O174" i="125" s="1"/>
  <c r="O182" i="126"/>
  <c r="O184" i="125"/>
  <c r="O182" i="125" s="1"/>
  <c r="O200" i="125"/>
  <c r="O198" i="125" s="1"/>
  <c r="P76" i="124"/>
  <c r="P82" i="124"/>
  <c r="P160" i="125"/>
  <c r="P158" i="125" s="1"/>
  <c r="P160" i="119"/>
  <c r="P176" i="126"/>
  <c r="P174" i="126" s="1"/>
  <c r="P176" i="125"/>
  <c r="P174" i="125" s="1"/>
  <c r="P184" i="125"/>
  <c r="P182" i="125" s="1"/>
  <c r="P184" i="119"/>
  <c r="P182" i="119" s="1"/>
  <c r="P192" i="125"/>
  <c r="P190" i="125" s="1"/>
  <c r="P192" i="119"/>
  <c r="P190" i="119" s="1"/>
  <c r="P200" i="125"/>
  <c r="P198" i="125" s="1"/>
  <c r="P200" i="119"/>
  <c r="P198" i="119" s="1"/>
  <c r="Q82" i="124"/>
  <c r="Q158" i="127"/>
  <c r="Q166" i="127"/>
  <c r="Q176" i="125"/>
  <c r="Q174" i="125" s="1"/>
  <c r="Q182" i="119"/>
  <c r="Q184" i="125"/>
  <c r="Q182" i="125" s="1"/>
  <c r="Q192" i="125"/>
  <c r="Q190" i="125" s="1"/>
  <c r="Q200" i="125"/>
  <c r="Q198" i="125" s="1"/>
  <c r="S160" i="119"/>
  <c r="S158" i="119" s="1"/>
  <c r="S160" i="126"/>
  <c r="S158" i="126" s="1"/>
  <c r="S184" i="125"/>
  <c r="S182" i="125" s="1"/>
  <c r="S192" i="119"/>
  <c r="S190" i="119" s="1"/>
  <c r="S190" i="126"/>
  <c r="S192" i="125"/>
  <c r="S190" i="125" s="1"/>
  <c r="S198" i="120"/>
  <c r="S200" i="119"/>
  <c r="S198" i="119" s="1"/>
  <c r="S200" i="126"/>
  <c r="S198" i="126" s="1"/>
  <c r="T82" i="124"/>
  <c r="T158" i="119"/>
  <c r="T184" i="125"/>
  <c r="T182" i="125" s="1"/>
  <c r="T192" i="119"/>
  <c r="T190" i="119" s="1"/>
  <c r="T192" i="125"/>
  <c r="T200" i="119"/>
  <c r="T198" i="119" s="1"/>
  <c r="T200" i="125"/>
  <c r="U160" i="119"/>
  <c r="U158" i="119" s="1"/>
  <c r="U160" i="126"/>
  <c r="U176" i="125"/>
  <c r="U174" i="125" s="1"/>
  <c r="U184" i="126"/>
  <c r="U182" i="126" s="1"/>
  <c r="U192" i="126"/>
  <c r="U190" i="126" s="1"/>
  <c r="U198" i="125"/>
  <c r="V76" i="124"/>
  <c r="V160" i="126"/>
  <c r="V160" i="125"/>
  <c r="V158" i="125" s="1"/>
  <c r="V176" i="126"/>
  <c r="V174" i="126" s="1"/>
  <c r="V184" i="125"/>
  <c r="V182" i="125" s="1"/>
  <c r="V200" i="119"/>
  <c r="V198" i="119" s="1"/>
  <c r="V200" i="125"/>
  <c r="V198" i="125" s="1"/>
  <c r="W160" i="119"/>
  <c r="W176" i="126"/>
  <c r="W176" i="119"/>
  <c r="W184" i="126"/>
  <c r="W182" i="126" s="1"/>
  <c r="W184" i="119"/>
  <c r="W182" i="119" s="1"/>
  <c r="W184" i="125"/>
  <c r="W182" i="125" s="1"/>
  <c r="W192" i="125"/>
  <c r="W190" i="125" s="1"/>
  <c r="W200" i="120"/>
  <c r="W198" i="120" s="1"/>
  <c r="W220" i="125"/>
  <c r="X160" i="125"/>
  <c r="X176" i="119"/>
  <c r="X174" i="119" s="1"/>
  <c r="X184" i="126"/>
  <c r="X182" i="126" s="1"/>
  <c r="X184" i="119"/>
  <c r="X182" i="119" s="1"/>
  <c r="X192" i="126"/>
  <c r="X190" i="126" s="1"/>
  <c r="X192" i="119"/>
  <c r="X190" i="119" s="1"/>
  <c r="X200" i="125"/>
  <c r="X198" i="125" s="1"/>
  <c r="Y160" i="119"/>
  <c r="Y158" i="119" s="1"/>
  <c r="Y160" i="126"/>
  <c r="Y158" i="126" s="1"/>
  <c r="Y160" i="125"/>
  <c r="Y176" i="125"/>
  <c r="Y174" i="125" s="1"/>
  <c r="Y184" i="120"/>
  <c r="Y182" i="120" s="1"/>
  <c r="Y190" i="126"/>
  <c r="Y192" i="119"/>
  <c r="Y190" i="119" s="1"/>
  <c r="Y192" i="125"/>
  <c r="Y190" i="125" s="1"/>
  <c r="Y200" i="119"/>
  <c r="Y198" i="119" s="1"/>
  <c r="Y200" i="126"/>
  <c r="Y198" i="126" s="1"/>
  <c r="Z160" i="125"/>
  <c r="Z158" i="125" s="1"/>
  <c r="Z176" i="119"/>
  <c r="Z174" i="119" s="1"/>
  <c r="Z182" i="125"/>
  <c r="Z184" i="119"/>
  <c r="Z182" i="119" s="1"/>
  <c r="Z184" i="126"/>
  <c r="Z182" i="126" s="1"/>
  <c r="Z192" i="125"/>
  <c r="Z200" i="126"/>
  <c r="Z198" i="126" s="1"/>
  <c r="AA160" i="125"/>
  <c r="AA184" i="126"/>
  <c r="AA182" i="126" s="1"/>
  <c r="AA184" i="119"/>
  <c r="AA182" i="119" s="1"/>
  <c r="AA192" i="119"/>
  <c r="AA190" i="119" s="1"/>
  <c r="AA192" i="125"/>
  <c r="AA190" i="125" s="1"/>
  <c r="AA200" i="125"/>
  <c r="AA198" i="125" s="1"/>
  <c r="AB176" i="119"/>
  <c r="AB174" i="119" s="1"/>
  <c r="AB182" i="125"/>
  <c r="AB192" i="126"/>
  <c r="AB190" i="126" s="1"/>
  <c r="AB192" i="120"/>
  <c r="AB190" i="120" s="1"/>
  <c r="AB200" i="119"/>
  <c r="AB198" i="119" s="1"/>
  <c r="AC160" i="120"/>
  <c r="AC160" i="126"/>
  <c r="AC176" i="119"/>
  <c r="AC174" i="119" s="1"/>
  <c r="AC176" i="125"/>
  <c r="AC174" i="125" s="1"/>
  <c r="AC182" i="126"/>
  <c r="AC184" i="125"/>
  <c r="AC182" i="125" s="1"/>
  <c r="AC190" i="120"/>
  <c r="AC192" i="126"/>
  <c r="AC190" i="126" s="1"/>
  <c r="AC192" i="119"/>
  <c r="AC190" i="119" s="1"/>
  <c r="AC192" i="125"/>
  <c r="AC190" i="125" s="1"/>
  <c r="AC200" i="120"/>
  <c r="AC198" i="120" s="1"/>
  <c r="AC200" i="126"/>
  <c r="AC198" i="126" s="1"/>
  <c r="AC200" i="119"/>
  <c r="AC198" i="119" s="1"/>
  <c r="AD160" i="125"/>
  <c r="AD184" i="125"/>
  <c r="AD182" i="125" s="1"/>
  <c r="AD184" i="119"/>
  <c r="AD182" i="119" s="1"/>
  <c r="AD184" i="126"/>
  <c r="AD182" i="126" s="1"/>
  <c r="AD190" i="126"/>
  <c r="AD200" i="126"/>
  <c r="AD198" i="126" s="1"/>
  <c r="AD200" i="119"/>
  <c r="AD198" i="119" s="1"/>
  <c r="AE160" i="125"/>
  <c r="AE182" i="120"/>
  <c r="AE184" i="126"/>
  <c r="AE182" i="126" s="1"/>
  <c r="AE192" i="119"/>
  <c r="AE190" i="119" s="1"/>
  <c r="AE192" i="126"/>
  <c r="AE190" i="126" s="1"/>
  <c r="AE200" i="125"/>
  <c r="AE198" i="125" s="1"/>
  <c r="D19" i="126"/>
  <c r="S11" i="120"/>
  <c r="AE11" i="120"/>
  <c r="AA72" i="127"/>
  <c r="O47" i="127"/>
  <c r="AE64" i="127"/>
  <c r="AB72" i="127"/>
  <c r="X220" i="127"/>
  <c r="T220" i="127"/>
  <c r="AC291" i="127"/>
  <c r="N227" i="127"/>
  <c r="AD132" i="127"/>
  <c r="Q19" i="127"/>
  <c r="T72" i="127"/>
  <c r="AB64" i="127"/>
  <c r="K244" i="127"/>
  <c r="L244" i="127"/>
  <c r="Z127" i="127"/>
  <c r="AD283" i="127"/>
  <c r="W220" i="127"/>
  <c r="S160" i="127"/>
  <c r="S158" i="127" s="1"/>
  <c r="S168" i="127"/>
  <c r="S166" i="127" s="1"/>
  <c r="S184" i="127"/>
  <c r="S182" i="127" s="1"/>
  <c r="S200" i="127"/>
  <c r="S198" i="127" s="1"/>
  <c r="T160" i="127"/>
  <c r="T158" i="127" s="1"/>
  <c r="T176" i="127"/>
  <c r="T174" i="127" s="1"/>
  <c r="T184" i="127"/>
  <c r="T182" i="127" s="1"/>
  <c r="U160" i="127"/>
  <c r="U158" i="127" s="1"/>
  <c r="U176" i="127"/>
  <c r="U174" i="127" s="1"/>
  <c r="V168" i="127"/>
  <c r="V166" i="127" s="1"/>
  <c r="V184" i="127"/>
  <c r="V182" i="127" s="1"/>
  <c r="V192" i="127"/>
  <c r="V190" i="127" s="1"/>
  <c r="W160" i="127"/>
  <c r="W158" i="127" s="1"/>
  <c r="W192" i="127"/>
  <c r="W190" i="127" s="1"/>
  <c r="X160" i="127"/>
  <c r="X158" i="127" s="1"/>
  <c r="Y168" i="127"/>
  <c r="Y166" i="127" s="1"/>
  <c r="Y182" i="127"/>
  <c r="Y192" i="127"/>
  <c r="Y190" i="127" s="1"/>
  <c r="Y157" i="127" s="1"/>
  <c r="Z160" i="127"/>
  <c r="Z158" i="127" s="1"/>
  <c r="Z168" i="127"/>
  <c r="Z166" i="127" s="1"/>
  <c r="Z192" i="127"/>
  <c r="Z190" i="127" s="1"/>
  <c r="Z200" i="127"/>
  <c r="Z198" i="127" s="1"/>
  <c r="AA176" i="127"/>
  <c r="AA174" i="127" s="1"/>
  <c r="AA192" i="127"/>
  <c r="AA190" i="127" s="1"/>
  <c r="AA200" i="127"/>
  <c r="AA198" i="127" s="1"/>
  <c r="AB160" i="127"/>
  <c r="AB158" i="127" s="1"/>
  <c r="AB168" i="127"/>
  <c r="AB184" i="127"/>
  <c r="AB182" i="127" s="1"/>
  <c r="AB192" i="127"/>
  <c r="AB190" i="127" s="1"/>
  <c r="AB200" i="127"/>
  <c r="AB198" i="127" s="1"/>
  <c r="AC174" i="127"/>
  <c r="AC184" i="127"/>
  <c r="AC182" i="127" s="1"/>
  <c r="AC198" i="127"/>
  <c r="AD168" i="127"/>
  <c r="AD166" i="127" s="1"/>
  <c r="AD176" i="127"/>
  <c r="AD174" i="127" s="1"/>
  <c r="AE145" i="127"/>
  <c r="AE176" i="127"/>
  <c r="AE174" i="127" s="1"/>
  <c r="U291" i="127"/>
  <c r="J254" i="127"/>
  <c r="AB220" i="127"/>
  <c r="W72" i="127"/>
  <c r="P220" i="127"/>
  <c r="N160" i="127"/>
  <c r="N158" i="127" s="1"/>
  <c r="N176" i="127"/>
  <c r="N174" i="127" s="1"/>
  <c r="N200" i="127"/>
  <c r="N198" i="127" s="1"/>
  <c r="O160" i="127"/>
  <c r="O158" i="127" s="1"/>
  <c r="O168" i="127"/>
  <c r="O166" i="127" s="1"/>
  <c r="O176" i="127"/>
  <c r="O174" i="127" s="1"/>
  <c r="O184" i="127"/>
  <c r="O182" i="127" s="1"/>
  <c r="O192" i="127"/>
  <c r="O190" i="127" s="1"/>
  <c r="Q176" i="127"/>
  <c r="Q174" i="127" s="1"/>
  <c r="Q184" i="127"/>
  <c r="Q182" i="127" s="1"/>
  <c r="Q192" i="127"/>
  <c r="Q190" i="127" s="1"/>
  <c r="Q200" i="127"/>
  <c r="Q198" i="127" s="1"/>
  <c r="R46" i="125"/>
  <c r="F76" i="121"/>
  <c r="H76" i="121"/>
  <c r="K76" i="121"/>
  <c r="S72" i="120"/>
  <c r="Z182" i="120"/>
  <c r="S190" i="120"/>
  <c r="T182" i="120"/>
  <c r="T200" i="120"/>
  <c r="T198" i="120" s="1"/>
  <c r="U192" i="120"/>
  <c r="U190" i="120" s="1"/>
  <c r="W160" i="120"/>
  <c r="W192" i="120"/>
  <c r="W190" i="120" s="1"/>
  <c r="X198" i="120"/>
  <c r="Y200" i="120"/>
  <c r="Y198" i="120" s="1"/>
  <c r="AA200" i="120"/>
  <c r="AA198" i="120" s="1"/>
  <c r="AB160" i="120"/>
  <c r="AB184" i="120"/>
  <c r="AB182" i="120" s="1"/>
  <c r="AB198" i="120"/>
  <c r="AD160" i="120"/>
  <c r="AD176" i="120"/>
  <c r="AD174" i="120" s="1"/>
  <c r="AD192" i="120"/>
  <c r="AD190" i="120" s="1"/>
  <c r="D200" i="120"/>
  <c r="D198" i="120" s="1"/>
  <c r="T37" i="120"/>
  <c r="E160" i="120"/>
  <c r="E158" i="120" s="1"/>
  <c r="E174" i="120"/>
  <c r="E184" i="120"/>
  <c r="E182" i="120" s="1"/>
  <c r="F160" i="120"/>
  <c r="F158" i="120" s="1"/>
  <c r="F168" i="120"/>
  <c r="F166" i="120" s="1"/>
  <c r="F176" i="120"/>
  <c r="F174" i="120" s="1"/>
  <c r="F190" i="120"/>
  <c r="G160" i="120"/>
  <c r="G158" i="120" s="1"/>
  <c r="G168" i="120"/>
  <c r="G166" i="120" s="1"/>
  <c r="G176" i="120"/>
  <c r="G174" i="120" s="1"/>
  <c r="G184" i="120"/>
  <c r="G182" i="120" s="1"/>
  <c r="G200" i="120"/>
  <c r="G198" i="120" s="1"/>
  <c r="H158" i="120"/>
  <c r="H184" i="120"/>
  <c r="H182" i="120" s="1"/>
  <c r="I160" i="120"/>
  <c r="I158" i="120" s="1"/>
  <c r="J166" i="120"/>
  <c r="K174" i="120"/>
  <c r="K184" i="120"/>
  <c r="K182" i="120" s="1"/>
  <c r="K198" i="120"/>
  <c r="L160" i="120"/>
  <c r="L158" i="120" s="1"/>
  <c r="L168" i="120"/>
  <c r="L166" i="120" s="1"/>
  <c r="L176" i="120"/>
  <c r="L174" i="120" s="1"/>
  <c r="L192" i="120"/>
  <c r="L190" i="120" s="1"/>
  <c r="O160" i="120"/>
  <c r="O158" i="120" s="1"/>
  <c r="O192" i="120"/>
  <c r="O190" i="120" s="1"/>
  <c r="Q160" i="120"/>
  <c r="Q158" i="120" s="1"/>
  <c r="D53" i="120"/>
  <c r="C160" i="118"/>
  <c r="C158" i="118" s="1"/>
  <c r="C176" i="118"/>
  <c r="C174" i="118" s="1"/>
  <c r="C184" i="118"/>
  <c r="C182" i="118" s="1"/>
  <c r="C192" i="118"/>
  <c r="C190" i="118" s="1"/>
  <c r="D184" i="118"/>
  <c r="D182" i="118" s="1"/>
  <c r="D160" i="118"/>
  <c r="D158" i="118" s="1"/>
  <c r="D176" i="118"/>
  <c r="D174" i="118" s="1"/>
  <c r="D192" i="118"/>
  <c r="D190" i="118" s="1"/>
  <c r="Z11" i="118"/>
  <c r="T11" i="118"/>
  <c r="E168" i="118"/>
  <c r="E166" i="118" s="1"/>
  <c r="E176" i="118"/>
  <c r="E174" i="118" s="1"/>
  <c r="E192" i="118"/>
  <c r="E190" i="118" s="1"/>
  <c r="F160" i="118"/>
  <c r="F158" i="118" s="1"/>
  <c r="G160" i="118"/>
  <c r="G158" i="118" s="1"/>
  <c r="G176" i="118"/>
  <c r="G200" i="118"/>
  <c r="G198" i="118" s="1"/>
  <c r="H176" i="118"/>
  <c r="H174" i="118" s="1"/>
  <c r="H192" i="118"/>
  <c r="H190" i="118" s="1"/>
  <c r="I200" i="118"/>
  <c r="I198" i="118" s="1"/>
  <c r="J190" i="118"/>
  <c r="J200" i="118"/>
  <c r="J198" i="118" s="1"/>
  <c r="K160" i="118"/>
  <c r="K168" i="118"/>
  <c r="K166" i="118" s="1"/>
  <c r="K192" i="118"/>
  <c r="K190" i="118" s="1"/>
  <c r="L184" i="118"/>
  <c r="L182" i="118" s="1"/>
  <c r="L200" i="118"/>
  <c r="L198" i="118" s="1"/>
  <c r="W176" i="118"/>
  <c r="W174" i="118" s="1"/>
  <c r="N11" i="118"/>
  <c r="D47" i="118"/>
  <c r="X11" i="118"/>
  <c r="G37" i="118"/>
  <c r="U11" i="118"/>
  <c r="M11" i="118"/>
  <c r="AJ11" i="118" s="1"/>
  <c r="AB11" i="118"/>
  <c r="V11" i="118"/>
  <c r="Y11" i="118"/>
  <c r="AD11" i="118"/>
  <c r="AB37" i="118"/>
  <c r="F95" i="118"/>
  <c r="O32" i="128"/>
  <c r="AB32" i="126"/>
  <c r="M217" i="119"/>
  <c r="AJ217" i="119" s="1"/>
  <c r="I198" i="125"/>
  <c r="AJ179" i="125"/>
  <c r="M176" i="125"/>
  <c r="AJ176" i="125" s="1"/>
  <c r="AJ189" i="127"/>
  <c r="M184" i="127"/>
  <c r="AJ199" i="127"/>
  <c r="M198" i="127"/>
  <c r="AJ198" i="127" s="1"/>
  <c r="U184" i="119"/>
  <c r="U182" i="119" s="1"/>
  <c r="AB166" i="127"/>
  <c r="Q227" i="128"/>
  <c r="U214" i="127"/>
  <c r="M210" i="118"/>
  <c r="Y182" i="125"/>
  <c r="M160" i="119"/>
  <c r="AJ160" i="119" s="1"/>
  <c r="AJ185" i="125"/>
  <c r="M184" i="125"/>
  <c r="AJ194" i="126"/>
  <c r="M192" i="126"/>
  <c r="AJ203" i="126"/>
  <c r="M200" i="126"/>
  <c r="L33" i="126"/>
  <c r="C82" i="123"/>
  <c r="C64" i="123"/>
  <c r="K53" i="120"/>
  <c r="V53" i="126"/>
  <c r="G174" i="118"/>
  <c r="K82" i="124"/>
  <c r="AJ161" i="126"/>
  <c r="M160" i="126"/>
  <c r="AJ180" i="127"/>
  <c r="M176" i="127"/>
  <c r="AJ176" i="127" s="1"/>
  <c r="M192" i="120"/>
  <c r="AJ192" i="120" s="1"/>
  <c r="M200" i="120"/>
  <c r="V192" i="120"/>
  <c r="V190" i="120" s="1"/>
  <c r="AD291" i="126"/>
  <c r="AE29" i="125"/>
  <c r="L37" i="126"/>
  <c r="L254" i="127"/>
  <c r="H220" i="126"/>
  <c r="H200" i="118"/>
  <c r="H198" i="118" s="1"/>
  <c r="AB232" i="118"/>
  <c r="W82" i="124"/>
  <c r="J174" i="125"/>
  <c r="K158" i="118"/>
  <c r="L166" i="118"/>
  <c r="E291" i="125"/>
  <c r="AD250" i="127"/>
  <c r="AE37" i="126"/>
  <c r="AE32" i="126" s="1"/>
  <c r="X11" i="127"/>
  <c r="O33" i="126"/>
  <c r="O32" i="126" s="1"/>
  <c r="N33" i="120"/>
  <c r="Y53" i="128"/>
  <c r="Q53" i="128"/>
  <c r="N64" i="123"/>
  <c r="E176" i="119"/>
  <c r="E174" i="119" s="1"/>
  <c r="AJ197" i="125"/>
  <c r="M192" i="125"/>
  <c r="T190" i="125"/>
  <c r="T198" i="125"/>
  <c r="Z190" i="125"/>
  <c r="S19" i="126"/>
  <c r="AA33" i="119"/>
  <c r="N227" i="126"/>
  <c r="L25" i="128"/>
  <c r="J7" i="125"/>
  <c r="I25" i="126"/>
  <c r="H46" i="121"/>
  <c r="H4" i="121" s="1"/>
  <c r="P53" i="126"/>
  <c r="W47" i="125"/>
  <c r="T64" i="128"/>
  <c r="Q72" i="126"/>
  <c r="AE210" i="119"/>
  <c r="T214" i="119"/>
  <c r="W209" i="125"/>
  <c r="I190" i="118"/>
  <c r="J182" i="118"/>
  <c r="AJ175" i="127"/>
  <c r="M174" i="127"/>
  <c r="AJ174" i="127" s="1"/>
  <c r="M200" i="119"/>
  <c r="AJ200" i="119" s="1"/>
  <c r="F250" i="126"/>
  <c r="P32" i="126"/>
  <c r="O11" i="127"/>
  <c r="Z19" i="128"/>
  <c r="AA220" i="126"/>
  <c r="Q33" i="118"/>
  <c r="T37" i="126"/>
  <c r="N19" i="127"/>
  <c r="K11" i="126"/>
  <c r="D33" i="125"/>
  <c r="AC37" i="126"/>
  <c r="W33" i="128"/>
  <c r="L227" i="128"/>
  <c r="AA25" i="128"/>
  <c r="I19" i="126"/>
  <c r="E89" i="122"/>
  <c r="D72" i="126"/>
  <c r="G82" i="121"/>
  <c r="I64" i="117"/>
  <c r="Q82" i="122"/>
  <c r="Z53" i="120"/>
  <c r="AC64" i="121"/>
  <c r="Q64" i="121"/>
  <c r="J53" i="126"/>
  <c r="F53" i="126"/>
  <c r="AA64" i="128"/>
  <c r="Z53" i="125"/>
  <c r="H47" i="128"/>
  <c r="AD76" i="123"/>
  <c r="AB72" i="120"/>
  <c r="AB47" i="127"/>
  <c r="Y72" i="120"/>
  <c r="Y46" i="120" s="1"/>
  <c r="W53" i="127"/>
  <c r="O76" i="123"/>
  <c r="F141" i="117"/>
  <c r="W217" i="120"/>
  <c r="W209" i="120" s="1"/>
  <c r="E283" i="126"/>
  <c r="I214" i="126"/>
  <c r="Q220" i="125"/>
  <c r="Q220" i="127"/>
  <c r="G210" i="126"/>
  <c r="Y210" i="127"/>
  <c r="T220" i="126"/>
  <c r="C274" i="127"/>
  <c r="P33" i="128"/>
  <c r="H291" i="127"/>
  <c r="O227" i="118"/>
  <c r="N11" i="128"/>
  <c r="AA11" i="125"/>
  <c r="P227" i="120"/>
  <c r="F29" i="126"/>
  <c r="X7" i="127"/>
  <c r="D53" i="126"/>
  <c r="D72" i="117"/>
  <c r="D64" i="122"/>
  <c r="R254" i="123"/>
  <c r="Q89" i="123"/>
  <c r="O89" i="123"/>
  <c r="AC89" i="123"/>
  <c r="Q53" i="119"/>
  <c r="Z53" i="126"/>
  <c r="X53" i="126"/>
  <c r="W53" i="126"/>
  <c r="U64" i="121"/>
  <c r="J76" i="122"/>
  <c r="G72" i="119"/>
  <c r="AD72" i="126"/>
  <c r="Z64" i="128"/>
  <c r="Y53" i="125"/>
  <c r="T76" i="121"/>
  <c r="S64" i="128"/>
  <c r="R76" i="121"/>
  <c r="Y82" i="123"/>
  <c r="Y64" i="123"/>
  <c r="S53" i="128"/>
  <c r="R64" i="123"/>
  <c r="Q82" i="123"/>
  <c r="Q64" i="123"/>
  <c r="I64" i="123"/>
  <c r="AD64" i="126"/>
  <c r="AA64" i="126"/>
  <c r="Z72" i="128"/>
  <c r="AA145" i="127"/>
  <c r="W217" i="117"/>
  <c r="M217" i="120"/>
  <c r="AJ217" i="120" s="1"/>
  <c r="D220" i="120"/>
  <c r="M217" i="118"/>
  <c r="AJ217" i="118" s="1"/>
  <c r="AD220" i="120"/>
  <c r="S214" i="120"/>
  <c r="S209" i="120" s="1"/>
  <c r="H220" i="120"/>
  <c r="H283" i="127"/>
  <c r="K220" i="126"/>
  <c r="G220" i="126"/>
  <c r="F227" i="119"/>
  <c r="Q227" i="125"/>
  <c r="Z291" i="128"/>
  <c r="N33" i="126"/>
  <c r="W19" i="126"/>
  <c r="AC7" i="127"/>
  <c r="J11" i="128"/>
  <c r="I291" i="127"/>
  <c r="I33" i="119"/>
  <c r="H11" i="128"/>
  <c r="D19" i="128"/>
  <c r="D227" i="128"/>
  <c r="AC25" i="128"/>
  <c r="D64" i="126"/>
  <c r="K82" i="122"/>
  <c r="Y53" i="119"/>
  <c r="X53" i="120"/>
  <c r="N53" i="120"/>
  <c r="AD53" i="120"/>
  <c r="AD46" i="120" s="1"/>
  <c r="V254" i="125"/>
  <c r="AC76" i="121"/>
  <c r="AA53" i="126"/>
  <c r="G76" i="121"/>
  <c r="F76" i="122"/>
  <c r="AC72" i="126"/>
  <c r="U72" i="126"/>
  <c r="Q53" i="125"/>
  <c r="L64" i="128"/>
  <c r="AB53" i="128"/>
  <c r="Z64" i="123"/>
  <c r="T53" i="128"/>
  <c r="F112" i="120"/>
  <c r="Z217" i="119"/>
  <c r="Y217" i="118"/>
  <c r="Z210" i="119"/>
  <c r="M220" i="127"/>
  <c r="AJ220" i="127" s="1"/>
  <c r="D209" i="128"/>
  <c r="Y214" i="125"/>
  <c r="O210" i="126"/>
  <c r="M220" i="125"/>
  <c r="AJ220" i="125" s="1"/>
  <c r="G227" i="126"/>
  <c r="AC19" i="125"/>
  <c r="U11" i="126"/>
  <c r="Q11" i="126"/>
  <c r="AE11" i="125"/>
  <c r="T227" i="128"/>
  <c r="F37" i="128"/>
  <c r="F32" i="128" s="1"/>
  <c r="E72" i="125"/>
  <c r="U53" i="119"/>
  <c r="I64" i="118"/>
  <c r="G53" i="119"/>
  <c r="H53" i="120"/>
  <c r="G64" i="119"/>
  <c r="AE89" i="123"/>
  <c r="AD76" i="121"/>
  <c r="AB53" i="126"/>
  <c r="Y254" i="126"/>
  <c r="L72" i="119"/>
  <c r="L64" i="125"/>
  <c r="K76" i="122"/>
  <c r="AA47" i="125"/>
  <c r="AC53" i="128"/>
  <c r="AD72" i="128"/>
  <c r="AB76" i="123"/>
  <c r="S76" i="123"/>
  <c r="S64" i="126"/>
  <c r="N214" i="120"/>
  <c r="T220" i="125"/>
  <c r="K214" i="126"/>
  <c r="Z217" i="126"/>
  <c r="U210" i="127"/>
  <c r="T227" i="126"/>
  <c r="AC25" i="126"/>
  <c r="AB29" i="127"/>
  <c r="P11" i="128"/>
  <c r="O37" i="119"/>
  <c r="O32" i="119" s="1"/>
  <c r="AA33" i="126"/>
  <c r="K33" i="126"/>
  <c r="D254" i="127"/>
  <c r="Y89" i="123"/>
  <c r="W89" i="123"/>
  <c r="I82" i="122"/>
  <c r="L64" i="118"/>
  <c r="J64" i="118"/>
  <c r="I53" i="119"/>
  <c r="L53" i="120"/>
  <c r="Y64" i="121"/>
  <c r="S53" i="126"/>
  <c r="O53" i="126"/>
  <c r="J64" i="121"/>
  <c r="N64" i="128"/>
  <c r="AE64" i="128"/>
  <c r="AD53" i="125"/>
  <c r="AC53" i="125"/>
  <c r="S47" i="125"/>
  <c r="O47" i="125"/>
  <c r="AE76" i="123"/>
  <c r="X89" i="121"/>
  <c r="V76" i="123"/>
  <c r="V64" i="126"/>
  <c r="L47" i="128"/>
  <c r="M283" i="118"/>
  <c r="AJ283" i="118" s="1"/>
  <c r="J209" i="118"/>
  <c r="G217" i="119"/>
  <c r="AD214" i="126"/>
  <c r="AB214" i="126"/>
  <c r="T210" i="125"/>
  <c r="T209" i="125" s="1"/>
  <c r="O217" i="128"/>
  <c r="I217" i="126"/>
  <c r="O214" i="126"/>
  <c r="AD25" i="128"/>
  <c r="AB19" i="127"/>
  <c r="AB11" i="128"/>
  <c r="Z33" i="125"/>
  <c r="W25" i="126"/>
  <c r="E11" i="126"/>
  <c r="D7" i="126"/>
  <c r="AC11" i="125"/>
  <c r="V25" i="127"/>
  <c r="AC11" i="128"/>
  <c r="U33" i="125"/>
  <c r="T11" i="126"/>
  <c r="AE19" i="126"/>
  <c r="AC53" i="119"/>
  <c r="G53" i="120"/>
  <c r="AD53" i="126"/>
  <c r="T53" i="126"/>
  <c r="N53" i="126"/>
  <c r="K47" i="126"/>
  <c r="I53" i="125"/>
  <c r="AD64" i="128"/>
  <c r="Z72" i="126"/>
  <c r="AE53" i="128"/>
  <c r="AD64" i="123"/>
  <c r="AC82" i="123"/>
  <c r="AC64" i="123"/>
  <c r="U82" i="123"/>
  <c r="U64" i="123"/>
  <c r="O53" i="128"/>
  <c r="K82" i="123"/>
  <c r="X220" i="120"/>
  <c r="L220" i="120"/>
  <c r="Q283" i="128"/>
  <c r="F210" i="126"/>
  <c r="AE217" i="128"/>
  <c r="AC220" i="126"/>
  <c r="D174" i="120"/>
  <c r="I174" i="120"/>
  <c r="AE7" i="125"/>
  <c r="E227" i="126"/>
  <c r="AA37" i="127"/>
  <c r="O19" i="125"/>
  <c r="J33" i="125"/>
  <c r="H33" i="125"/>
  <c r="T19" i="126"/>
  <c r="R7" i="128"/>
  <c r="R6" i="128" s="1"/>
  <c r="AD33" i="126"/>
  <c r="E89" i="120"/>
  <c r="P82" i="121"/>
  <c r="I89" i="120"/>
  <c r="S82" i="122"/>
  <c r="AA47" i="118"/>
  <c r="F64" i="118"/>
  <c r="K53" i="119"/>
  <c r="V53" i="120"/>
  <c r="P53" i="120"/>
  <c r="AE53" i="126"/>
  <c r="I76" i="122"/>
  <c r="I64" i="125"/>
  <c r="H76" i="122"/>
  <c r="G47" i="126"/>
  <c r="G64" i="128"/>
  <c r="Y72" i="126"/>
  <c r="V64" i="123"/>
  <c r="P53" i="128"/>
  <c r="AE72" i="128"/>
  <c r="AC76" i="123"/>
  <c r="T76" i="123"/>
  <c r="N64" i="126"/>
  <c r="AB217" i="120"/>
  <c r="L217" i="120"/>
  <c r="D217" i="118"/>
  <c r="P214" i="119"/>
  <c r="P220" i="125"/>
  <c r="J214" i="125"/>
  <c r="F210" i="118"/>
  <c r="F209" i="118" s="1"/>
  <c r="G214" i="126"/>
  <c r="D166" i="125"/>
  <c r="F174" i="118"/>
  <c r="L190" i="119"/>
  <c r="W174" i="127"/>
  <c r="AA176" i="126"/>
  <c r="AA174" i="126" s="1"/>
  <c r="P166" i="127"/>
  <c r="O182" i="119"/>
  <c r="U200" i="127"/>
  <c r="U198" i="127" s="1"/>
  <c r="U182" i="127"/>
  <c r="U168" i="127"/>
  <c r="U166" i="127" s="1"/>
  <c r="P198" i="127"/>
  <c r="G182" i="125"/>
  <c r="W198" i="126"/>
  <c r="V198" i="120"/>
  <c r="Y190" i="120"/>
  <c r="Z198" i="119"/>
  <c r="N176" i="126"/>
  <c r="N174" i="126" s="1"/>
  <c r="Z176" i="126"/>
  <c r="E166" i="119"/>
  <c r="I166" i="118"/>
  <c r="AC182" i="120"/>
  <c r="G190" i="118"/>
  <c r="G157" i="118" s="1"/>
  <c r="AE200" i="119"/>
  <c r="AE198" i="119" s="1"/>
  <c r="AD176" i="126"/>
  <c r="AD174" i="126" s="1"/>
  <c r="S176" i="126"/>
  <c r="S174" i="126" s="1"/>
  <c r="Y176" i="126"/>
  <c r="J158" i="118"/>
  <c r="G166" i="125"/>
  <c r="V89" i="117"/>
  <c r="E145" i="117"/>
  <c r="F145" i="117"/>
  <c r="U214" i="117"/>
  <c r="E220" i="117"/>
  <c r="D214" i="117"/>
  <c r="Q33" i="117"/>
  <c r="J174" i="117"/>
  <c r="Q47" i="117"/>
  <c r="D97" i="117"/>
  <c r="D141" i="117"/>
  <c r="R220" i="117"/>
  <c r="E192" i="117"/>
  <c r="E190" i="117" s="1"/>
  <c r="J160" i="117"/>
  <c r="AA160" i="117"/>
  <c r="D168" i="117"/>
  <c r="D166" i="117" s="1"/>
  <c r="P232" i="117"/>
  <c r="AD89" i="117"/>
  <c r="Z64" i="117"/>
  <c r="J64" i="117"/>
  <c r="K184" i="117"/>
  <c r="K182" i="117" s="1"/>
  <c r="AA33" i="117"/>
  <c r="N89" i="117"/>
  <c r="T64" i="117"/>
  <c r="P217" i="117"/>
  <c r="H214" i="117"/>
  <c r="F210" i="117"/>
  <c r="F97" i="117"/>
  <c r="F217" i="117"/>
  <c r="AA214" i="117"/>
  <c r="AC214" i="117"/>
  <c r="W227" i="120"/>
  <c r="AD227" i="118"/>
  <c r="L250" i="114"/>
  <c r="AE251" i="127"/>
  <c r="AE250" i="127" s="1"/>
  <c r="P252" i="118"/>
  <c r="M251" i="111"/>
  <c r="V82" i="121"/>
  <c r="W254" i="120"/>
  <c r="P64" i="118"/>
  <c r="K32" i="109"/>
  <c r="C253" i="105"/>
  <c r="O253" i="105" s="1"/>
  <c r="V253" i="117" s="1"/>
  <c r="K250" i="109"/>
  <c r="AB32" i="125"/>
  <c r="O82" i="102"/>
  <c r="S82" i="117" s="1"/>
  <c r="H242" i="109"/>
  <c r="H302" i="109" s="1"/>
  <c r="Y254" i="123"/>
  <c r="S254" i="120"/>
  <c r="AC254" i="123"/>
  <c r="G46" i="109"/>
  <c r="G4" i="109" s="1"/>
  <c r="AA257" i="118"/>
  <c r="R64" i="117"/>
  <c r="D46" i="113"/>
  <c r="P254" i="125"/>
  <c r="J46" i="114"/>
  <c r="I46" i="103"/>
  <c r="I4" i="103" s="1"/>
  <c r="I256" i="111"/>
  <c r="AB256" i="124" s="1"/>
  <c r="E250" i="98"/>
  <c r="AA33" i="118"/>
  <c r="C32" i="98"/>
  <c r="K6" i="106"/>
  <c r="D32" i="110"/>
  <c r="F260" i="98"/>
  <c r="O260" i="121" s="1"/>
  <c r="O260" i="102"/>
  <c r="W82" i="122"/>
  <c r="Q254" i="122"/>
  <c r="Q242" i="122" s="1"/>
  <c r="AE254" i="119"/>
  <c r="L254" i="99"/>
  <c r="L306" i="99" s="1"/>
  <c r="J254" i="100"/>
  <c r="J306" i="100" s="1"/>
  <c r="K46" i="106"/>
  <c r="K32" i="107"/>
  <c r="K6" i="113"/>
  <c r="L32" i="114"/>
  <c r="T29" i="125"/>
  <c r="O82" i="107"/>
  <c r="X82" i="117" s="1"/>
  <c r="Q254" i="120"/>
  <c r="AA64" i="118"/>
  <c r="W47" i="118"/>
  <c r="J46" i="110"/>
  <c r="AB89" i="122"/>
  <c r="M82" i="124"/>
  <c r="AJ82" i="124" s="1"/>
  <c r="Z253" i="118"/>
  <c r="AC253" i="118"/>
  <c r="Y251" i="128"/>
  <c r="Y250" i="128" s="1"/>
  <c r="Z251" i="120"/>
  <c r="Z250" i="120" s="1"/>
  <c r="K244" i="113"/>
  <c r="Y33" i="118"/>
  <c r="AE33" i="120"/>
  <c r="R89" i="117"/>
  <c r="E46" i="106"/>
  <c r="D254" i="110"/>
  <c r="D306" i="110" s="1"/>
  <c r="AA306" i="119" s="1"/>
  <c r="Y64" i="118"/>
  <c r="AA76" i="121"/>
  <c r="I46" i="110"/>
  <c r="I4" i="110" s="1"/>
  <c r="Q251" i="128"/>
  <c r="Q250" i="128" s="1"/>
  <c r="J250" i="100"/>
  <c r="E32" i="98"/>
  <c r="E5" i="109"/>
  <c r="J6" i="112"/>
  <c r="O251" i="109"/>
  <c r="Z251" i="117" s="1"/>
  <c r="Z32" i="128"/>
  <c r="W19" i="127"/>
  <c r="S25" i="128"/>
  <c r="D46" i="106"/>
  <c r="T82" i="122"/>
  <c r="I46" i="99"/>
  <c r="I4" i="99" s="1"/>
  <c r="K5" i="106"/>
  <c r="V42" i="118"/>
  <c r="O250" i="120"/>
  <c r="C32" i="105"/>
  <c r="L6" i="113"/>
  <c r="L5" i="113" s="1"/>
  <c r="AB33" i="118"/>
  <c r="AB32" i="118" s="1"/>
  <c r="K32" i="114"/>
  <c r="Z11" i="125"/>
  <c r="T53" i="118"/>
  <c r="L46" i="108"/>
  <c r="AA254" i="128"/>
  <c r="J47" i="118"/>
  <c r="N158" i="120"/>
  <c r="C46" i="113"/>
  <c r="C244" i="127"/>
  <c r="C243" i="127" s="1"/>
  <c r="L243" i="91"/>
  <c r="H245" i="127"/>
  <c r="H244" i="127" s="1"/>
  <c r="L249" i="93"/>
  <c r="J251" i="127"/>
  <c r="J250" i="127" s="1"/>
  <c r="L249" i="90"/>
  <c r="G251" i="127"/>
  <c r="G250" i="127" s="1"/>
  <c r="G243" i="127" s="1"/>
  <c r="L290" i="21"/>
  <c r="C292" i="127"/>
  <c r="C291" i="127" s="1"/>
  <c r="L243" i="89"/>
  <c r="F245" i="127"/>
  <c r="F244" i="127" s="1"/>
  <c r="D291" i="127"/>
  <c r="K291" i="127"/>
  <c r="L291" i="127"/>
  <c r="J291" i="127"/>
  <c r="F291" i="127"/>
  <c r="D244" i="127"/>
  <c r="P47" i="118"/>
  <c r="H254" i="127"/>
  <c r="G254" i="127"/>
  <c r="K263" i="127"/>
  <c r="C263" i="127"/>
  <c r="G283" i="127"/>
  <c r="E283" i="127"/>
  <c r="J283" i="127"/>
  <c r="D283" i="127"/>
  <c r="F283" i="127"/>
  <c r="I274" i="127"/>
  <c r="AA176" i="119"/>
  <c r="AA174" i="119" s="1"/>
  <c r="Q174" i="126"/>
  <c r="T176" i="126"/>
  <c r="T174" i="126" s="1"/>
  <c r="U158" i="125"/>
  <c r="X176" i="126"/>
  <c r="X174" i="126" s="1"/>
  <c r="C46" i="100"/>
  <c r="E291" i="105"/>
  <c r="AE29" i="120"/>
  <c r="N25" i="120"/>
  <c r="AD7" i="119"/>
  <c r="O29" i="120"/>
  <c r="I227" i="120"/>
  <c r="U29" i="120"/>
  <c r="I29" i="120"/>
  <c r="Q29" i="119"/>
  <c r="AB29" i="119"/>
  <c r="G7" i="119"/>
  <c r="W29" i="120"/>
  <c r="D208" i="21"/>
  <c r="L111" i="97"/>
  <c r="L265" i="97" s="1"/>
  <c r="N265" i="127" s="1"/>
  <c r="Q158" i="126"/>
  <c r="V176" i="125"/>
  <c r="V174" i="125" s="1"/>
  <c r="W158" i="125"/>
  <c r="X158" i="125"/>
  <c r="X174" i="125"/>
  <c r="AD158" i="119"/>
  <c r="AE166" i="125"/>
  <c r="AE174" i="119"/>
  <c r="AE176" i="125"/>
  <c r="AE174" i="125" s="1"/>
  <c r="AD158" i="125"/>
  <c r="U158" i="126"/>
  <c r="M174" i="126"/>
  <c r="AJ174" i="126" s="1"/>
  <c r="Z174" i="126"/>
  <c r="Y168" i="126"/>
  <c r="Y166" i="126" s="1"/>
  <c r="V176" i="119"/>
  <c r="M158" i="125"/>
  <c r="AJ158" i="125" s="1"/>
  <c r="M281" i="118"/>
  <c r="AJ281" i="118" s="1"/>
  <c r="AA192" i="117"/>
  <c r="AA190" i="117" s="1"/>
  <c r="AE158" i="119"/>
  <c r="W158" i="126"/>
  <c r="Y168" i="120"/>
  <c r="Y166" i="120" s="1"/>
  <c r="L132" i="100"/>
  <c r="O112" i="127"/>
  <c r="L132" i="97"/>
  <c r="L267" i="97" s="1"/>
  <c r="N267" i="127" s="1"/>
  <c r="N263" i="127" s="1"/>
  <c r="N133" i="127"/>
  <c r="AA255" i="118"/>
  <c r="N47" i="118"/>
  <c r="C46" i="92"/>
  <c r="Y174" i="126"/>
  <c r="U279" i="118"/>
  <c r="AC168" i="125"/>
  <c r="AC166" i="125" s="1"/>
  <c r="E208" i="91"/>
  <c r="L255" i="118"/>
  <c r="N227" i="117"/>
  <c r="J295" i="118"/>
  <c r="Q168" i="119"/>
  <c r="Q166" i="119" s="1"/>
  <c r="O249" i="102"/>
  <c r="S249" i="117" s="1"/>
  <c r="Z291" i="119"/>
  <c r="P29" i="117"/>
  <c r="C255" i="118"/>
  <c r="E291" i="114"/>
  <c r="AC227" i="118"/>
  <c r="D291" i="109"/>
  <c r="G227" i="120"/>
  <c r="T227" i="119"/>
  <c r="U227" i="120"/>
  <c r="D283" i="119"/>
  <c r="AD220" i="119"/>
  <c r="AE200" i="117"/>
  <c r="AE198" i="117" s="1"/>
  <c r="N158" i="119"/>
  <c r="S158" i="125"/>
  <c r="T168" i="118"/>
  <c r="T166" i="118" s="1"/>
  <c r="V158" i="126"/>
  <c r="V168" i="119"/>
  <c r="V166" i="119" s="1"/>
  <c r="V176" i="120"/>
  <c r="V174" i="120" s="1"/>
  <c r="W158" i="119"/>
  <c r="W168" i="126"/>
  <c r="W166" i="126" s="1"/>
  <c r="W174" i="125"/>
  <c r="W174" i="126"/>
  <c r="Y168" i="125"/>
  <c r="Y166" i="125" s="1"/>
  <c r="Y174" i="120"/>
  <c r="Z168" i="120"/>
  <c r="Z166" i="120" s="1"/>
  <c r="AA158" i="125"/>
  <c r="AC158" i="120"/>
  <c r="AD160" i="118"/>
  <c r="AD158" i="118" s="1"/>
  <c r="AD168" i="119"/>
  <c r="AD166" i="119" s="1"/>
  <c r="AE158" i="126"/>
  <c r="U145" i="127"/>
  <c r="E291" i="112"/>
  <c r="E208" i="21"/>
  <c r="O248" i="114"/>
  <c r="W158" i="120"/>
  <c r="W168" i="119"/>
  <c r="W166" i="119" s="1"/>
  <c r="X281" i="118"/>
  <c r="AB184" i="117"/>
  <c r="AB182" i="117" s="1"/>
  <c r="N192" i="118"/>
  <c r="N190" i="118" s="1"/>
  <c r="T168" i="125"/>
  <c r="T166" i="125" s="1"/>
  <c r="U176" i="120"/>
  <c r="U174" i="120" s="1"/>
  <c r="AB168" i="120"/>
  <c r="AB166" i="120" s="1"/>
  <c r="S29" i="118"/>
  <c r="AE227" i="119"/>
  <c r="AB158" i="126"/>
  <c r="P282" i="118"/>
  <c r="AE176" i="117"/>
  <c r="AE174" i="117" s="1"/>
  <c r="L295" i="118"/>
  <c r="O248" i="88"/>
  <c r="E249" i="117" s="1"/>
  <c r="H292" i="120"/>
  <c r="H291" i="120" s="1"/>
  <c r="AA227" i="119"/>
  <c r="U7" i="119"/>
  <c r="Z158" i="119"/>
  <c r="Z192" i="118"/>
  <c r="Z190" i="118" s="1"/>
  <c r="L227" i="118"/>
  <c r="Q29" i="118"/>
  <c r="M158" i="120"/>
  <c r="AJ158" i="120" s="1"/>
  <c r="K157" i="107"/>
  <c r="AA168" i="125"/>
  <c r="AA166" i="125" s="1"/>
  <c r="N176" i="119"/>
  <c r="N174" i="119" s="1"/>
  <c r="AE192" i="118"/>
  <c r="AE190" i="118" s="1"/>
  <c r="Q158" i="125"/>
  <c r="X158" i="120"/>
  <c r="AC158" i="126"/>
  <c r="M168" i="125"/>
  <c r="E283" i="98"/>
  <c r="E309" i="98" s="1"/>
  <c r="O309" i="120" s="1"/>
  <c r="W283" i="120"/>
  <c r="D208" i="94"/>
  <c r="O286" i="21"/>
  <c r="C287" i="117" s="1"/>
  <c r="Z227" i="117"/>
  <c r="AD295" i="118"/>
  <c r="AA25" i="120"/>
  <c r="P227" i="118"/>
  <c r="J29" i="119"/>
  <c r="G29" i="118"/>
  <c r="H25" i="119"/>
  <c r="AE227" i="118"/>
  <c r="X25" i="119"/>
  <c r="AD29" i="120"/>
  <c r="Y227" i="117"/>
  <c r="S295" i="118"/>
  <c r="D282" i="92"/>
  <c r="D308" i="92" s="1"/>
  <c r="I309" i="119" s="1"/>
  <c r="AA200" i="117"/>
  <c r="AA198" i="117" s="1"/>
  <c r="E244" i="102"/>
  <c r="AB29" i="120"/>
  <c r="O293" i="109"/>
  <c r="Z293" i="117" s="1"/>
  <c r="AE160" i="117"/>
  <c r="AE158" i="117" s="1"/>
  <c r="Z291" i="120"/>
  <c r="E208" i="95"/>
  <c r="D291" i="103"/>
  <c r="W227" i="118"/>
  <c r="D25" i="118"/>
  <c r="U227" i="118"/>
  <c r="P278" i="118"/>
  <c r="V292" i="120"/>
  <c r="V291" i="120" s="1"/>
  <c r="H29" i="119"/>
  <c r="AA168" i="120"/>
  <c r="AA166" i="120" s="1"/>
  <c r="D29" i="118"/>
  <c r="E283" i="107"/>
  <c r="E309" i="107" s="1"/>
  <c r="X309" i="120" s="1"/>
  <c r="O286" i="91"/>
  <c r="H287" i="117" s="1"/>
  <c r="D208" i="87"/>
  <c r="N220" i="119"/>
  <c r="K220" i="119"/>
  <c r="H287" i="119"/>
  <c r="J220" i="119"/>
  <c r="E283" i="106"/>
  <c r="E309" i="106" s="1"/>
  <c r="W309" i="120" s="1"/>
  <c r="D208" i="92"/>
  <c r="O247" i="104"/>
  <c r="U247" i="117" s="1"/>
  <c r="S7" i="119"/>
  <c r="K29" i="120"/>
  <c r="AA184" i="117"/>
  <c r="AA182" i="117" s="1"/>
  <c r="N168" i="126"/>
  <c r="N166" i="126" s="1"/>
  <c r="Q168" i="125"/>
  <c r="Q166" i="125" s="1"/>
  <c r="W168" i="117"/>
  <c r="W166" i="117" s="1"/>
  <c r="P168" i="120"/>
  <c r="P166" i="120" s="1"/>
  <c r="Q176" i="120"/>
  <c r="Q174" i="120" s="1"/>
  <c r="U176" i="119"/>
  <c r="U174" i="119" s="1"/>
  <c r="V168" i="125"/>
  <c r="V166" i="125" s="1"/>
  <c r="V168" i="118"/>
  <c r="V166" i="118" s="1"/>
  <c r="X176" i="118"/>
  <c r="X174" i="118" s="1"/>
  <c r="AA192" i="118"/>
  <c r="AA190" i="118" s="1"/>
  <c r="AB168" i="126"/>
  <c r="AB166" i="126" s="1"/>
  <c r="AB176" i="118"/>
  <c r="AB174" i="118" s="1"/>
  <c r="AB192" i="118"/>
  <c r="AB190" i="118" s="1"/>
  <c r="AB200" i="118"/>
  <c r="AB198" i="118" s="1"/>
  <c r="AC160" i="118"/>
  <c r="AC158" i="118" s="1"/>
  <c r="AC168" i="118"/>
  <c r="AC166" i="118" s="1"/>
  <c r="AC168" i="120"/>
  <c r="AC166" i="120" s="1"/>
  <c r="AC192" i="118"/>
  <c r="AC190" i="118" s="1"/>
  <c r="AC200" i="118"/>
  <c r="AC198" i="118" s="1"/>
  <c r="AD168" i="125"/>
  <c r="AD166" i="125" s="1"/>
  <c r="AD176" i="118"/>
  <c r="AD174" i="118" s="1"/>
  <c r="AD192" i="118"/>
  <c r="AD190" i="118" s="1"/>
  <c r="E208" i="92"/>
  <c r="P158" i="126"/>
  <c r="X282" i="118"/>
  <c r="AB176" i="117"/>
  <c r="AB174" i="117" s="1"/>
  <c r="Y227" i="120"/>
  <c r="AB7" i="120"/>
  <c r="E291" i="107"/>
  <c r="Q158" i="119"/>
  <c r="AD281" i="118"/>
  <c r="O158" i="125"/>
  <c r="AB282" i="118"/>
  <c r="AC29" i="118"/>
  <c r="I29" i="118"/>
  <c r="AD158" i="120"/>
  <c r="W281" i="118"/>
  <c r="K274" i="112"/>
  <c r="K308" i="112" s="1"/>
  <c r="AC308" i="126" s="1"/>
  <c r="F25" i="120"/>
  <c r="D208" i="90"/>
  <c r="Z25" i="119"/>
  <c r="D209" i="96"/>
  <c r="O287" i="114"/>
  <c r="AE287" i="117" s="1"/>
  <c r="AB158" i="120"/>
  <c r="Y281" i="118"/>
  <c r="Y184" i="117"/>
  <c r="Y182" i="117" s="1"/>
  <c r="AB168" i="125"/>
  <c r="AB166" i="125" s="1"/>
  <c r="Z7" i="118"/>
  <c r="Z227" i="118"/>
  <c r="Y158" i="125"/>
  <c r="T158" i="125"/>
  <c r="M168" i="120"/>
  <c r="AJ168" i="120" s="1"/>
  <c r="O176" i="119"/>
  <c r="O174" i="119" s="1"/>
  <c r="C291" i="96"/>
  <c r="R200" i="117"/>
  <c r="R198" i="117" s="1"/>
  <c r="Z168" i="126"/>
  <c r="Z166" i="126" s="1"/>
  <c r="U29" i="118"/>
  <c r="Q7" i="119"/>
  <c r="P176" i="120"/>
  <c r="P174" i="120" s="1"/>
  <c r="AC220" i="119"/>
  <c r="N7" i="118"/>
  <c r="E290" i="87"/>
  <c r="P158" i="120"/>
  <c r="E19" i="118"/>
  <c r="J29" i="117"/>
  <c r="M192" i="118"/>
  <c r="AJ192" i="118" s="1"/>
  <c r="AC200" i="117"/>
  <c r="AC198" i="117" s="1"/>
  <c r="O291" i="87"/>
  <c r="D292" i="117" s="1"/>
  <c r="AC227" i="117"/>
  <c r="H220" i="117"/>
  <c r="M176" i="119"/>
  <c r="AJ176" i="119" s="1"/>
  <c r="W168" i="120"/>
  <c r="W166" i="120" s="1"/>
  <c r="Z176" i="118"/>
  <c r="Z174" i="118" s="1"/>
  <c r="AD168" i="126"/>
  <c r="AD166" i="126" s="1"/>
  <c r="O37" i="117"/>
  <c r="AE6" i="125"/>
  <c r="L32" i="98"/>
  <c r="M32" i="98"/>
  <c r="M250" i="96"/>
  <c r="C32" i="96"/>
  <c r="L37" i="118"/>
  <c r="AC19" i="118"/>
  <c r="V37" i="120"/>
  <c r="Y11" i="125"/>
  <c r="K32" i="105"/>
  <c r="U33" i="118"/>
  <c r="N37" i="120"/>
  <c r="N32" i="120" s="1"/>
  <c r="J19" i="125"/>
  <c r="W11" i="126"/>
  <c r="AD37" i="126"/>
  <c r="AD32" i="126" s="1"/>
  <c r="K254" i="114"/>
  <c r="K306" i="114" s="1"/>
  <c r="U133" i="127"/>
  <c r="AC133" i="127"/>
  <c r="AC132" i="127" s="1"/>
  <c r="Y220" i="117"/>
  <c r="I220" i="117"/>
  <c r="V220" i="119"/>
  <c r="AB220" i="119"/>
  <c r="Q220" i="119"/>
  <c r="G168" i="117"/>
  <c r="I192" i="117"/>
  <c r="I190" i="117" s="1"/>
  <c r="J157" i="98"/>
  <c r="W192" i="117"/>
  <c r="W190" i="117" s="1"/>
  <c r="AD168" i="117"/>
  <c r="AD166" i="117" s="1"/>
  <c r="Y274" i="125"/>
  <c r="Z168" i="117"/>
  <c r="Z166" i="117" s="1"/>
  <c r="I200" i="117"/>
  <c r="I198" i="117" s="1"/>
  <c r="H200" i="117"/>
  <c r="H198" i="117" s="1"/>
  <c r="G176" i="117"/>
  <c r="AE184" i="119"/>
  <c r="AE182" i="119" s="1"/>
  <c r="O200" i="119"/>
  <c r="O198" i="119" s="1"/>
  <c r="Z192" i="117"/>
  <c r="Z190" i="117" s="1"/>
  <c r="Z174" i="120"/>
  <c r="L37" i="125"/>
  <c r="V11" i="128"/>
  <c r="J32" i="110"/>
  <c r="AB19" i="126"/>
  <c r="AE7" i="126"/>
  <c r="W260" i="123"/>
  <c r="H254" i="106"/>
  <c r="H306" i="106" s="1"/>
  <c r="H304" i="106" s="1"/>
  <c r="AB254" i="125"/>
  <c r="U254" i="128"/>
  <c r="N89" i="122"/>
  <c r="F259" i="93"/>
  <c r="O258" i="98"/>
  <c r="O258" i="117" s="1"/>
  <c r="G46" i="102"/>
  <c r="G4" i="102" s="1"/>
  <c r="X47" i="118"/>
  <c r="T47" i="118"/>
  <c r="AD82" i="122"/>
  <c r="L46" i="106"/>
  <c r="AD53" i="118"/>
  <c r="V76" i="121"/>
  <c r="M53" i="128"/>
  <c r="AJ53" i="128" s="1"/>
  <c r="U72" i="118"/>
  <c r="J254" i="111"/>
  <c r="J306" i="111" s="1"/>
  <c r="F260" i="99"/>
  <c r="K46" i="96"/>
  <c r="T47" i="128"/>
  <c r="U53" i="127"/>
  <c r="O82" i="124"/>
  <c r="O245" i="128"/>
  <c r="O244" i="128" s="1"/>
  <c r="M244" i="98"/>
  <c r="H251" i="120"/>
  <c r="E249" i="91"/>
  <c r="I251" i="119"/>
  <c r="I250" i="119" s="1"/>
  <c r="D249" i="92"/>
  <c r="S249" i="128"/>
  <c r="S244" i="128" s="1"/>
  <c r="M244" i="102"/>
  <c r="M244" i="96"/>
  <c r="K244" i="109"/>
  <c r="M6" i="108"/>
  <c r="M5" i="108" s="1"/>
  <c r="L244" i="107"/>
  <c r="M32" i="109"/>
  <c r="L249" i="92"/>
  <c r="K6" i="109"/>
  <c r="AE244" i="126"/>
  <c r="J6" i="104"/>
  <c r="J32" i="104"/>
  <c r="K32" i="93"/>
  <c r="Y19" i="126"/>
  <c r="C253" i="99"/>
  <c r="O253" i="99" s="1"/>
  <c r="P253" i="117" s="1"/>
  <c r="AE25" i="126"/>
  <c r="AD37" i="118"/>
  <c r="W37" i="119"/>
  <c r="S19" i="125"/>
  <c r="Q33" i="127"/>
  <c r="L11" i="128"/>
  <c r="G19" i="125"/>
  <c r="F25" i="128"/>
  <c r="O19" i="128"/>
  <c r="O11" i="125"/>
  <c r="I11" i="125"/>
  <c r="H19" i="126"/>
  <c r="AE29" i="127"/>
  <c r="Z33" i="119"/>
  <c r="Q11" i="128"/>
  <c r="E250" i="102"/>
  <c r="L250" i="125"/>
  <c r="K6" i="105"/>
  <c r="V251" i="120"/>
  <c r="V250" i="120" s="1"/>
  <c r="K6" i="104"/>
  <c r="K5" i="104" s="1"/>
  <c r="M250" i="109"/>
  <c r="K244" i="114"/>
  <c r="E32" i="90"/>
  <c r="K32" i="128"/>
  <c r="U37" i="128"/>
  <c r="U32" i="128" s="1"/>
  <c r="W11" i="127"/>
  <c r="Y33" i="120"/>
  <c r="L32" i="92"/>
  <c r="J6" i="111"/>
  <c r="Q11" i="127"/>
  <c r="E32" i="103"/>
  <c r="N19" i="128"/>
  <c r="N6" i="128" s="1"/>
  <c r="N5" i="128" s="1"/>
  <c r="U7" i="128"/>
  <c r="AA37" i="128"/>
  <c r="H33" i="126"/>
  <c r="L6" i="95"/>
  <c r="M251" i="98"/>
  <c r="O251" i="128" s="1"/>
  <c r="O250" i="128" s="1"/>
  <c r="AB7" i="125"/>
  <c r="Z11" i="128"/>
  <c r="Y33" i="127"/>
  <c r="Y32" i="127" s="1"/>
  <c r="W7" i="127"/>
  <c r="R7" i="125"/>
  <c r="M11" i="126"/>
  <c r="AJ11" i="126" s="1"/>
  <c r="AA37" i="118"/>
  <c r="W19" i="128"/>
  <c r="AC7" i="125"/>
  <c r="Q25" i="128"/>
  <c r="N33" i="119"/>
  <c r="N11" i="125"/>
  <c r="J244" i="108"/>
  <c r="K6" i="110"/>
  <c r="J249" i="95"/>
  <c r="M6" i="96"/>
  <c r="AA251" i="126"/>
  <c r="AA250" i="126" s="1"/>
  <c r="K6" i="93"/>
  <c r="K5" i="93" s="1"/>
  <c r="Y11" i="127"/>
  <c r="AA7" i="128"/>
  <c r="J32" i="96"/>
  <c r="L6" i="105"/>
  <c r="J32" i="108"/>
  <c r="S42" i="118"/>
  <c r="O37" i="120"/>
  <c r="J6" i="97"/>
  <c r="K251" i="105"/>
  <c r="V251" i="126" s="1"/>
  <c r="V250" i="126" s="1"/>
  <c r="AA11" i="127"/>
  <c r="T250" i="120"/>
  <c r="Y25" i="127"/>
  <c r="C253" i="106"/>
  <c r="W253" i="118" s="1"/>
  <c r="AD11" i="128"/>
  <c r="AC33" i="127"/>
  <c r="AC32" i="127" s="1"/>
  <c r="W19" i="125"/>
  <c r="V25" i="128"/>
  <c r="V6" i="128" s="1"/>
  <c r="T19" i="127"/>
  <c r="T11" i="128"/>
  <c r="Q37" i="127"/>
  <c r="O11" i="126"/>
  <c r="N33" i="125"/>
  <c r="AB11" i="127"/>
  <c r="L19" i="126"/>
  <c r="Z37" i="120"/>
  <c r="W11" i="128"/>
  <c r="T7" i="127"/>
  <c r="P7" i="127"/>
  <c r="H11" i="126"/>
  <c r="J11" i="125"/>
  <c r="E32" i="102"/>
  <c r="J250" i="108"/>
  <c r="M6" i="104"/>
  <c r="M5" i="104" s="1"/>
  <c r="M4" i="104" s="1"/>
  <c r="X250" i="119"/>
  <c r="J6" i="100"/>
  <c r="J32" i="106"/>
  <c r="C32" i="114"/>
  <c r="L251" i="98"/>
  <c r="M6" i="98"/>
  <c r="M5" i="98" s="1"/>
  <c r="Q19" i="126"/>
  <c r="D32" i="107"/>
  <c r="AE11" i="126"/>
  <c r="AA19" i="125"/>
  <c r="U33" i="119"/>
  <c r="S33" i="119"/>
  <c r="K19" i="125"/>
  <c r="I19" i="125"/>
  <c r="AB29" i="126"/>
  <c r="AA33" i="128"/>
  <c r="Y7" i="126"/>
  <c r="W33" i="126"/>
  <c r="S11" i="125"/>
  <c r="Q11" i="125"/>
  <c r="P7" i="120"/>
  <c r="Z19" i="125"/>
  <c r="Q7" i="125"/>
  <c r="AC29" i="126"/>
  <c r="H25" i="125"/>
  <c r="AE252" i="126"/>
  <c r="AE250" i="126" s="1"/>
  <c r="L6" i="106"/>
  <c r="E250" i="103"/>
  <c r="D250" i="107"/>
  <c r="AD245" i="126"/>
  <c r="AD244" i="126" s="1"/>
  <c r="O251" i="105"/>
  <c r="V251" i="117" s="1"/>
  <c r="C253" i="102"/>
  <c r="U25" i="127"/>
  <c r="S37" i="118"/>
  <c r="M32" i="91"/>
  <c r="W33" i="120"/>
  <c r="Z7" i="126"/>
  <c r="AA25" i="126"/>
  <c r="Y25" i="118"/>
  <c r="Y11" i="126"/>
  <c r="V29" i="127"/>
  <c r="T25" i="128"/>
  <c r="S11" i="126"/>
  <c r="K25" i="126"/>
  <c r="Q19" i="128"/>
  <c r="Z251" i="128"/>
  <c r="J6" i="105"/>
  <c r="Z29" i="128"/>
  <c r="K6" i="89"/>
  <c r="Y42" i="118"/>
  <c r="L6" i="114"/>
  <c r="L5" i="114" s="1"/>
  <c r="AD7" i="118"/>
  <c r="L7" i="125"/>
  <c r="AB29" i="118"/>
  <c r="Z11" i="127"/>
  <c r="V29" i="118"/>
  <c r="P37" i="120"/>
  <c r="P19" i="126"/>
  <c r="AD7" i="127"/>
  <c r="U25" i="128"/>
  <c r="K37" i="125"/>
  <c r="V37" i="126"/>
  <c r="O19" i="126"/>
  <c r="O6" i="126" s="1"/>
  <c r="O5" i="126" s="1"/>
  <c r="F33" i="126"/>
  <c r="J6" i="108"/>
  <c r="M6" i="103"/>
  <c r="V33" i="118"/>
  <c r="Q37" i="118"/>
  <c r="U11" i="127"/>
  <c r="C253" i="108"/>
  <c r="O25" i="127"/>
  <c r="V7" i="126"/>
  <c r="P42" i="118"/>
  <c r="AE37" i="119"/>
  <c r="AC11" i="126"/>
  <c r="U19" i="125"/>
  <c r="P33" i="125"/>
  <c r="P32" i="125" s="1"/>
  <c r="O29" i="125"/>
  <c r="O7" i="127"/>
  <c r="K33" i="119"/>
  <c r="F11" i="128"/>
  <c r="AC19" i="128"/>
  <c r="AC6" i="128" s="1"/>
  <c r="T37" i="128"/>
  <c r="T32" i="128" s="1"/>
  <c r="T29" i="126"/>
  <c r="L25" i="119"/>
  <c r="G19" i="128"/>
  <c r="Z25" i="126"/>
  <c r="AD25" i="125"/>
  <c r="J245" i="109"/>
  <c r="J6" i="109"/>
  <c r="M258" i="125"/>
  <c r="AJ258" i="125" s="1"/>
  <c r="J254" i="96"/>
  <c r="J306" i="96" s="1"/>
  <c r="M6" i="111"/>
  <c r="M5" i="111" s="1"/>
  <c r="K250" i="107"/>
  <c r="AA244" i="127"/>
  <c r="O42" i="114"/>
  <c r="AE42" i="117" s="1"/>
  <c r="AE42" i="118"/>
  <c r="C253" i="114"/>
  <c r="L244" i="99"/>
  <c r="M243" i="96"/>
  <c r="M305" i="96" s="1"/>
  <c r="H251" i="126"/>
  <c r="H250" i="126" s="1"/>
  <c r="M250" i="97"/>
  <c r="K32" i="108"/>
  <c r="AD253" i="118"/>
  <c r="S32" i="118"/>
  <c r="J252" i="97"/>
  <c r="N252" i="125" s="1"/>
  <c r="J32" i="97"/>
  <c r="J5" i="97" s="1"/>
  <c r="AJ38" i="127"/>
  <c r="M37" i="127"/>
  <c r="AJ37" i="127" s="1"/>
  <c r="O260" i="104"/>
  <c r="U260" i="117" s="1"/>
  <c r="U260" i="121"/>
  <c r="F254" i="104"/>
  <c r="O257" i="103"/>
  <c r="T257" i="118"/>
  <c r="M257" i="119"/>
  <c r="AJ257" i="119" s="1"/>
  <c r="D254" i="96"/>
  <c r="D306" i="96" s="1"/>
  <c r="M306" i="119" s="1"/>
  <c r="AJ306" i="119" s="1"/>
  <c r="L252" i="102"/>
  <c r="S252" i="127" s="1"/>
  <c r="L32" i="102"/>
  <c r="Z257" i="127"/>
  <c r="Z254" i="127" s="1"/>
  <c r="L254" i="109"/>
  <c r="L306" i="109" s="1"/>
  <c r="K32" i="97"/>
  <c r="N251" i="126"/>
  <c r="N250" i="126" s="1"/>
  <c r="M251" i="128"/>
  <c r="Y250" i="126"/>
  <c r="M6" i="91"/>
  <c r="J6" i="99"/>
  <c r="J5" i="99" s="1"/>
  <c r="M32" i="96"/>
  <c r="S250" i="120"/>
  <c r="X256" i="122"/>
  <c r="G254" i="107"/>
  <c r="C251" i="96"/>
  <c r="T37" i="125"/>
  <c r="AD37" i="120"/>
  <c r="AD32" i="120" s="1"/>
  <c r="X25" i="127"/>
  <c r="G33" i="128"/>
  <c r="I7" i="128"/>
  <c r="F46" i="104"/>
  <c r="F4" i="104" s="1"/>
  <c r="S82" i="121"/>
  <c r="H260" i="95"/>
  <c r="L261" i="123" s="1"/>
  <c r="Y254" i="122"/>
  <c r="Y242" i="122" s="1"/>
  <c r="D46" i="108"/>
  <c r="U53" i="117"/>
  <c r="AE255" i="118"/>
  <c r="D46" i="114"/>
  <c r="J254" i="105"/>
  <c r="J306" i="105" s="1"/>
  <c r="J254" i="99"/>
  <c r="J306" i="99" s="1"/>
  <c r="M254" i="105"/>
  <c r="M306" i="105" s="1"/>
  <c r="AD254" i="126"/>
  <c r="L254" i="111"/>
  <c r="L306" i="111" s="1"/>
  <c r="AE254" i="128"/>
  <c r="M46" i="108"/>
  <c r="J257" i="114"/>
  <c r="AE257" i="125" s="1"/>
  <c r="AE256" i="126"/>
  <c r="G259" i="102"/>
  <c r="L257" i="106"/>
  <c r="S64" i="127"/>
  <c r="N72" i="125"/>
  <c r="M89" i="119"/>
  <c r="AJ89" i="119" s="1"/>
  <c r="G64" i="126"/>
  <c r="AA64" i="122"/>
  <c r="L265" i="102"/>
  <c r="S265" i="127" s="1"/>
  <c r="L95" i="102"/>
  <c r="J283" i="112"/>
  <c r="J309" i="112" s="1"/>
  <c r="AC284" i="125"/>
  <c r="AC283" i="125" s="1"/>
  <c r="J282" i="89"/>
  <c r="J308" i="89" s="1"/>
  <c r="F284" i="125"/>
  <c r="F283" i="125" s="1"/>
  <c r="L243" i="95"/>
  <c r="X32" i="125"/>
  <c r="J37" i="125"/>
  <c r="F25" i="118"/>
  <c r="S19" i="128"/>
  <c r="P11" i="127"/>
  <c r="W25" i="128"/>
  <c r="S19" i="127"/>
  <c r="H29" i="125"/>
  <c r="F46" i="112"/>
  <c r="F4" i="112" s="1"/>
  <c r="F254" i="98"/>
  <c r="X82" i="121"/>
  <c r="C46" i="103"/>
  <c r="Z72" i="118"/>
  <c r="O82" i="89"/>
  <c r="G46" i="95"/>
  <c r="G4" i="95" s="1"/>
  <c r="AA64" i="117"/>
  <c r="Z47" i="118"/>
  <c r="D46" i="93"/>
  <c r="J53" i="118"/>
  <c r="Q255" i="125"/>
  <c r="M254" i="99"/>
  <c r="M306" i="99" s="1"/>
  <c r="J254" i="112"/>
  <c r="J306" i="112" s="1"/>
  <c r="L46" i="109"/>
  <c r="J46" i="104"/>
  <c r="W64" i="127"/>
  <c r="W46" i="127" s="1"/>
  <c r="Z53" i="127"/>
  <c r="V284" i="118"/>
  <c r="V283" i="118" s="1"/>
  <c r="C283" i="105"/>
  <c r="C309" i="105" s="1"/>
  <c r="V309" i="118" s="1"/>
  <c r="P254" i="124"/>
  <c r="P242" i="124" s="1"/>
  <c r="L276" i="107"/>
  <c r="X276" i="127" s="1"/>
  <c r="X274" i="127" s="1"/>
  <c r="L157" i="107"/>
  <c r="L279" i="99"/>
  <c r="P279" i="127" s="1"/>
  <c r="P274" i="127" s="1"/>
  <c r="L157" i="99"/>
  <c r="R244" i="127"/>
  <c r="N11" i="127"/>
  <c r="V33" i="127"/>
  <c r="T19" i="125"/>
  <c r="N19" i="125"/>
  <c r="F29" i="125"/>
  <c r="F46" i="99"/>
  <c r="F4" i="99" s="1"/>
  <c r="M89" i="123"/>
  <c r="AJ89" i="123" s="1"/>
  <c r="N82" i="122"/>
  <c r="V82" i="122"/>
  <c r="X64" i="117"/>
  <c r="O256" i="114"/>
  <c r="U259" i="121"/>
  <c r="AB259" i="121"/>
  <c r="S254" i="127"/>
  <c r="M254" i="114"/>
  <c r="M306" i="114" s="1"/>
  <c r="O257" i="114"/>
  <c r="M76" i="121"/>
  <c r="AJ76" i="121" s="1"/>
  <c r="L46" i="100"/>
  <c r="M254" i="106"/>
  <c r="M306" i="106" s="1"/>
  <c r="J46" i="97"/>
  <c r="L46" i="99"/>
  <c r="K46" i="90"/>
  <c r="J46" i="99"/>
  <c r="W76" i="121"/>
  <c r="T82" i="123"/>
  <c r="Q64" i="127"/>
  <c r="P64" i="127"/>
  <c r="F76" i="123"/>
  <c r="N127" i="127"/>
  <c r="G29" i="128"/>
  <c r="O37" i="125"/>
  <c r="H37" i="119"/>
  <c r="AB25" i="125"/>
  <c r="O82" i="114"/>
  <c r="AE82" i="117" s="1"/>
  <c r="O82" i="104"/>
  <c r="U82" i="117" s="1"/>
  <c r="O82" i="98"/>
  <c r="E46" i="107"/>
  <c r="G46" i="107"/>
  <c r="G4" i="107" s="1"/>
  <c r="F82" i="122"/>
  <c r="G46" i="99"/>
  <c r="G4" i="99" s="1"/>
  <c r="D46" i="97"/>
  <c r="AB64" i="117"/>
  <c r="Q64" i="118"/>
  <c r="O256" i="94"/>
  <c r="V53" i="118"/>
  <c r="G260" i="114"/>
  <c r="AE260" i="122" s="1"/>
  <c r="AE254" i="122" s="1"/>
  <c r="AE242" i="122" s="1"/>
  <c r="AE302" i="122" s="1"/>
  <c r="O259" i="121"/>
  <c r="O254" i="121" s="1"/>
  <c r="O242" i="121" s="1"/>
  <c r="AC254" i="127"/>
  <c r="K46" i="89"/>
  <c r="L254" i="100"/>
  <c r="L306" i="100" s="1"/>
  <c r="AA254" i="127"/>
  <c r="L46" i="90"/>
  <c r="K46" i="98"/>
  <c r="E280" i="111"/>
  <c r="AB280" i="120" s="1"/>
  <c r="AB274" i="120" s="1"/>
  <c r="AE11" i="127"/>
  <c r="V25" i="125"/>
  <c r="O259" i="93"/>
  <c r="J82" i="121"/>
  <c r="J82" i="122"/>
  <c r="P47" i="117"/>
  <c r="D254" i="97"/>
  <c r="D306" i="97" s="1"/>
  <c r="N306" i="119" s="1"/>
  <c r="J254" i="107"/>
  <c r="J306" i="107" s="1"/>
  <c r="W254" i="128"/>
  <c r="V254" i="128"/>
  <c r="L46" i="111"/>
  <c r="F53" i="128"/>
  <c r="L264" i="89"/>
  <c r="F265" i="127" s="1"/>
  <c r="F263" i="127" s="1"/>
  <c r="L95" i="89"/>
  <c r="M284" i="119"/>
  <c r="AJ284" i="119" s="1"/>
  <c r="D283" i="96"/>
  <c r="D309" i="96" s="1"/>
  <c r="E32" i="95"/>
  <c r="C46" i="95"/>
  <c r="H46" i="89"/>
  <c r="H4" i="89" s="1"/>
  <c r="K254" i="123"/>
  <c r="K242" i="123" s="1"/>
  <c r="G46" i="112"/>
  <c r="G4" i="112" s="1"/>
  <c r="G260" i="99"/>
  <c r="U64" i="118"/>
  <c r="U64" i="119"/>
  <c r="AA255" i="125"/>
  <c r="AA254" i="125" s="1"/>
  <c r="G255" i="126"/>
  <c r="L254" i="110"/>
  <c r="L306" i="110" s="1"/>
  <c r="AC254" i="125"/>
  <c r="K46" i="108"/>
  <c r="K46" i="102"/>
  <c r="G53" i="126"/>
  <c r="Q64" i="128"/>
  <c r="S82" i="123"/>
  <c r="O64" i="127"/>
  <c r="AD47" i="128"/>
  <c r="AB53" i="127"/>
  <c r="F268" i="125"/>
  <c r="J262" i="89"/>
  <c r="J306" i="89" s="1"/>
  <c r="X117" i="127"/>
  <c r="X111" i="127" s="1"/>
  <c r="U117" i="127"/>
  <c r="Z32" i="126"/>
  <c r="J250" i="109"/>
  <c r="I29" i="128"/>
  <c r="I7" i="126"/>
  <c r="AE19" i="127"/>
  <c r="V19" i="125"/>
  <c r="O29" i="127"/>
  <c r="F46" i="103"/>
  <c r="F4" i="103" s="1"/>
  <c r="P260" i="121"/>
  <c r="H261" i="97"/>
  <c r="N261" i="123" s="1"/>
  <c r="P254" i="123"/>
  <c r="G46" i="108"/>
  <c r="G4" i="108" s="1"/>
  <c r="D46" i="94"/>
  <c r="Z82" i="122"/>
  <c r="O257" i="97"/>
  <c r="N257" i="117" s="1"/>
  <c r="F53" i="118"/>
  <c r="AC64" i="118"/>
  <c r="K254" i="110"/>
  <c r="K306" i="110" s="1"/>
  <c r="J254" i="106"/>
  <c r="J306" i="106" s="1"/>
  <c r="L46" i="96"/>
  <c r="L253" i="91"/>
  <c r="L305" i="91" s="1"/>
  <c r="O258" i="90"/>
  <c r="M46" i="112"/>
  <c r="X64" i="127"/>
  <c r="F82" i="123"/>
  <c r="O263" i="89"/>
  <c r="F264" i="119"/>
  <c r="AB145" i="127"/>
  <c r="AB133" i="127"/>
  <c r="AA117" i="127"/>
  <c r="AJ192" i="126"/>
  <c r="M190" i="126"/>
  <c r="AJ190" i="126" s="1"/>
  <c r="Y64" i="126"/>
  <c r="W72" i="128"/>
  <c r="T89" i="121"/>
  <c r="L132" i="113"/>
  <c r="L267" i="113" s="1"/>
  <c r="AD267" i="127" s="1"/>
  <c r="S133" i="127"/>
  <c r="S117" i="127"/>
  <c r="U141" i="127"/>
  <c r="O192" i="117"/>
  <c r="O190" i="117" s="1"/>
  <c r="T72" i="120"/>
  <c r="O64" i="126"/>
  <c r="D283" i="108"/>
  <c r="D309" i="108" s="1"/>
  <c r="Y309" i="119" s="1"/>
  <c r="J158" i="117"/>
  <c r="T282" i="118"/>
  <c r="O280" i="99"/>
  <c r="P280" i="117" s="1"/>
  <c r="S274" i="125"/>
  <c r="J274" i="111"/>
  <c r="J308" i="111" s="1"/>
  <c r="AB308" i="125" s="1"/>
  <c r="Z160" i="117"/>
  <c r="Z158" i="117" s="1"/>
  <c r="X160" i="117"/>
  <c r="X158" i="117" s="1"/>
  <c r="Q76" i="123"/>
  <c r="Q64" i="126"/>
  <c r="O72" i="128"/>
  <c r="N72" i="128"/>
  <c r="Y133" i="127"/>
  <c r="Y132" i="127" s="1"/>
  <c r="Y117" i="127"/>
  <c r="W117" i="127"/>
  <c r="W111" i="127" s="1"/>
  <c r="Z284" i="127"/>
  <c r="D157" i="108"/>
  <c r="AE274" i="119"/>
  <c r="L274" i="97"/>
  <c r="L308" i="97" s="1"/>
  <c r="L111" i="114"/>
  <c r="L265" i="114" s="1"/>
  <c r="AE265" i="127" s="1"/>
  <c r="T117" i="127"/>
  <c r="G72" i="126"/>
  <c r="O111" i="89"/>
  <c r="AE117" i="127"/>
  <c r="AE111" i="127" s="1"/>
  <c r="L111" i="112"/>
  <c r="Q112" i="127"/>
  <c r="O145" i="127"/>
  <c r="N46" i="124"/>
  <c r="N4" i="124" s="1"/>
  <c r="F274" i="126"/>
  <c r="I46" i="104"/>
  <c r="I4" i="104" s="1"/>
  <c r="J275" i="98"/>
  <c r="O275" i="125" s="1"/>
  <c r="O274" i="125" s="1"/>
  <c r="L157" i="113"/>
  <c r="X47" i="128"/>
  <c r="W76" i="123"/>
  <c r="S53" i="127"/>
  <c r="P72" i="120"/>
  <c r="P46" i="120" s="1"/>
  <c r="L76" i="123"/>
  <c r="N141" i="127"/>
  <c r="AC117" i="127"/>
  <c r="AC111" i="127" s="1"/>
  <c r="T127" i="127"/>
  <c r="D157" i="91"/>
  <c r="L157" i="97"/>
  <c r="O276" i="99"/>
  <c r="P276" i="117" s="1"/>
  <c r="X76" i="123"/>
  <c r="W64" i="126"/>
  <c r="U72" i="120"/>
  <c r="S72" i="128"/>
  <c r="F47" i="128"/>
  <c r="H157" i="120"/>
  <c r="AD182" i="120"/>
  <c r="N168" i="120"/>
  <c r="N166" i="120" s="1"/>
  <c r="T200" i="118"/>
  <c r="T198" i="118" s="1"/>
  <c r="N176" i="120"/>
  <c r="N174" i="120" s="1"/>
  <c r="P168" i="125"/>
  <c r="P166" i="125" s="1"/>
  <c r="S158" i="120"/>
  <c r="S168" i="125"/>
  <c r="S166" i="125" s="1"/>
  <c r="S168" i="120"/>
  <c r="S166" i="120" s="1"/>
  <c r="S200" i="118"/>
  <c r="S198" i="118" s="1"/>
  <c r="W160" i="118"/>
  <c r="W158" i="118" s="1"/>
  <c r="Z160" i="118"/>
  <c r="Z158" i="118" s="1"/>
  <c r="D283" i="110"/>
  <c r="D309" i="110" s="1"/>
  <c r="AA309" i="119" s="1"/>
  <c r="S220" i="119"/>
  <c r="S281" i="118"/>
  <c r="T192" i="117"/>
  <c r="T190" i="117" s="1"/>
  <c r="O184" i="117"/>
  <c r="O182" i="117" s="1"/>
  <c r="I209" i="120"/>
  <c r="X220" i="119"/>
  <c r="O220" i="119"/>
  <c r="O209" i="119" s="1"/>
  <c r="M184" i="118"/>
  <c r="AJ184" i="118" s="1"/>
  <c r="D282" i="91"/>
  <c r="D308" i="91" s="1"/>
  <c r="H309" i="119" s="1"/>
  <c r="L220" i="119"/>
  <c r="AE281" i="118"/>
  <c r="AC293" i="120"/>
  <c r="AC291" i="120" s="1"/>
  <c r="F220" i="119"/>
  <c r="T7" i="118"/>
  <c r="T158" i="120"/>
  <c r="O287" i="108"/>
  <c r="Y287" i="117" s="1"/>
  <c r="T160" i="117"/>
  <c r="T158" i="117" s="1"/>
  <c r="E7" i="118"/>
  <c r="AE29" i="118"/>
  <c r="D283" i="109"/>
  <c r="D309" i="109" s="1"/>
  <c r="Z309" i="119" s="1"/>
  <c r="AA176" i="117"/>
  <c r="AA174" i="117" s="1"/>
  <c r="AC184" i="117"/>
  <c r="AC182" i="117" s="1"/>
  <c r="AD176" i="117"/>
  <c r="AD174" i="117" s="1"/>
  <c r="P192" i="117"/>
  <c r="P190" i="117" s="1"/>
  <c r="Z184" i="117"/>
  <c r="Z182" i="117" s="1"/>
  <c r="S192" i="117"/>
  <c r="S190" i="117" s="1"/>
  <c r="AE184" i="117"/>
  <c r="AE182" i="117" s="1"/>
  <c r="N168" i="125"/>
  <c r="N166" i="125" s="1"/>
  <c r="O168" i="125"/>
  <c r="O166" i="125" s="1"/>
  <c r="O168" i="118"/>
  <c r="O166" i="118" s="1"/>
  <c r="O168" i="120"/>
  <c r="O166" i="120" s="1"/>
  <c r="O176" i="120"/>
  <c r="O174" i="120" s="1"/>
  <c r="O200" i="118"/>
  <c r="O198" i="118" s="1"/>
  <c r="P168" i="119"/>
  <c r="P166" i="119" s="1"/>
  <c r="P168" i="126"/>
  <c r="P166" i="126" s="1"/>
  <c r="P176" i="119"/>
  <c r="P174" i="119" s="1"/>
  <c r="Q168" i="120"/>
  <c r="Q166" i="120" s="1"/>
  <c r="S160" i="118"/>
  <c r="S158" i="118" s="1"/>
  <c r="S176" i="119"/>
  <c r="S174" i="119" s="1"/>
  <c r="T168" i="119"/>
  <c r="T166" i="119" s="1"/>
  <c r="T176" i="119"/>
  <c r="T174" i="119" s="1"/>
  <c r="T176" i="120"/>
  <c r="T174" i="120" s="1"/>
  <c r="U168" i="125"/>
  <c r="U166" i="125" s="1"/>
  <c r="U200" i="118"/>
  <c r="U198" i="118" s="1"/>
  <c r="V158" i="119"/>
  <c r="V168" i="120"/>
  <c r="V166" i="120" s="1"/>
  <c r="V174" i="119"/>
  <c r="V184" i="118"/>
  <c r="V182" i="118" s="1"/>
  <c r="W168" i="118"/>
  <c r="W166" i="118" s="1"/>
  <c r="W168" i="125"/>
  <c r="W166" i="125" s="1"/>
  <c r="W192" i="118"/>
  <c r="W190" i="118" s="1"/>
  <c r="W200" i="118"/>
  <c r="W198" i="118" s="1"/>
  <c r="X168" i="118"/>
  <c r="X166" i="118" s="1"/>
  <c r="X168" i="120"/>
  <c r="X166" i="120" s="1"/>
  <c r="Y168" i="118"/>
  <c r="Y166" i="118" s="1"/>
  <c r="Y176" i="118"/>
  <c r="Y174" i="118" s="1"/>
  <c r="Y192" i="118"/>
  <c r="Y190" i="118" s="1"/>
  <c r="Y200" i="118"/>
  <c r="Y198" i="118" s="1"/>
  <c r="Z158" i="126"/>
  <c r="Z168" i="118"/>
  <c r="Z166" i="118" s="1"/>
  <c r="Z168" i="125"/>
  <c r="Z166" i="125" s="1"/>
  <c r="AA160" i="118"/>
  <c r="AA158" i="118" s="1"/>
  <c r="AA168" i="119"/>
  <c r="AA166" i="119" s="1"/>
  <c r="AA168" i="126"/>
  <c r="AA166" i="126" s="1"/>
  <c r="AA168" i="118"/>
  <c r="AA166" i="118" s="1"/>
  <c r="AA176" i="118"/>
  <c r="AA174" i="118" s="1"/>
  <c r="AA200" i="118"/>
  <c r="AA198" i="118" s="1"/>
  <c r="AB160" i="118"/>
  <c r="AB158" i="118" s="1"/>
  <c r="AB184" i="118"/>
  <c r="AB182" i="118" s="1"/>
  <c r="AC168" i="126"/>
  <c r="AC166" i="126" s="1"/>
  <c r="AC176" i="118"/>
  <c r="AC174" i="118" s="1"/>
  <c r="AD168" i="120"/>
  <c r="AD166" i="120" s="1"/>
  <c r="AE160" i="118"/>
  <c r="AE158" i="118" s="1"/>
  <c r="AE168" i="119"/>
  <c r="AE166" i="119" s="1"/>
  <c r="AE168" i="118"/>
  <c r="AE166" i="118" s="1"/>
  <c r="AE200" i="118"/>
  <c r="AE198" i="118" s="1"/>
  <c r="Z25" i="118"/>
  <c r="X25" i="120"/>
  <c r="I25" i="118"/>
  <c r="U227" i="117"/>
  <c r="AD220" i="117"/>
  <c r="AE158" i="125"/>
  <c r="M176" i="120"/>
  <c r="AJ176" i="120" s="1"/>
  <c r="X190" i="118"/>
  <c r="J157" i="111"/>
  <c r="N160" i="117"/>
  <c r="N158" i="117" s="1"/>
  <c r="AC184" i="118"/>
  <c r="AC182" i="118" s="1"/>
  <c r="H227" i="118"/>
  <c r="R227" i="117"/>
  <c r="U25" i="119"/>
  <c r="X7" i="118"/>
  <c r="D25" i="120"/>
  <c r="S19" i="120"/>
  <c r="O184" i="118"/>
  <c r="O182" i="118" s="1"/>
  <c r="U168" i="118"/>
  <c r="U166" i="118" s="1"/>
  <c r="E291" i="120"/>
  <c r="U295" i="118"/>
  <c r="AE291" i="119"/>
  <c r="U25" i="118"/>
  <c r="Y7" i="118"/>
  <c r="O293" i="106"/>
  <c r="W293" i="117" s="1"/>
  <c r="T29" i="118"/>
  <c r="P283" i="120"/>
  <c r="AA158" i="117"/>
  <c r="M168" i="126"/>
  <c r="AJ168" i="126" s="1"/>
  <c r="T275" i="118"/>
  <c r="O275" i="97"/>
  <c r="N275" i="117" s="1"/>
  <c r="D157" i="107"/>
  <c r="T168" i="126"/>
  <c r="T166" i="126" s="1"/>
  <c r="W29" i="118"/>
  <c r="L7" i="118"/>
  <c r="D291" i="108"/>
  <c r="E208" i="89"/>
  <c r="K209" i="120"/>
  <c r="AA158" i="120"/>
  <c r="Y158" i="120"/>
  <c r="N158" i="126"/>
  <c r="Y282" i="118"/>
  <c r="O245" i="109"/>
  <c r="Z245" i="117" s="1"/>
  <c r="D227" i="119"/>
  <c r="W291" i="119"/>
  <c r="O245" i="110"/>
  <c r="AA245" i="117" s="1"/>
  <c r="K292" i="119"/>
  <c r="K291" i="119" s="1"/>
  <c r="E291" i="109"/>
  <c r="P29" i="120"/>
  <c r="J25" i="118"/>
  <c r="E290" i="88"/>
  <c r="T145" i="127"/>
  <c r="F209" i="120"/>
  <c r="AC158" i="119"/>
  <c r="AD174" i="119"/>
  <c r="M200" i="117"/>
  <c r="AJ200" i="117" s="1"/>
  <c r="AA280" i="118"/>
  <c r="X200" i="118"/>
  <c r="X198" i="118" s="1"/>
  <c r="AC168" i="119"/>
  <c r="AC166" i="119" s="1"/>
  <c r="X29" i="120"/>
  <c r="P19" i="119"/>
  <c r="O287" i="96"/>
  <c r="M287" i="117" s="1"/>
  <c r="D220" i="119"/>
  <c r="P158" i="119"/>
  <c r="M168" i="119"/>
  <c r="AJ168" i="119" s="1"/>
  <c r="AB275" i="125"/>
  <c r="AB274" i="125" s="1"/>
  <c r="P280" i="118"/>
  <c r="M5" i="87"/>
  <c r="E227" i="120"/>
  <c r="E291" i="96"/>
  <c r="C47" i="118"/>
  <c r="D72" i="128"/>
  <c r="C47" i="125"/>
  <c r="F133" i="120"/>
  <c r="F127" i="119"/>
  <c r="L111" i="99"/>
  <c r="L265" i="99" s="1"/>
  <c r="L263" i="99" s="1"/>
  <c r="L307" i="99" s="1"/>
  <c r="L111" i="98"/>
  <c r="L265" i="98" s="1"/>
  <c r="O265" i="127" s="1"/>
  <c r="L111" i="95"/>
  <c r="L264" i="95" s="1"/>
  <c r="L265" i="127" s="1"/>
  <c r="L263" i="127" s="1"/>
  <c r="L111" i="88"/>
  <c r="L264" i="88" s="1"/>
  <c r="E265" i="127" s="1"/>
  <c r="C262" i="87"/>
  <c r="C306" i="87" s="1"/>
  <c r="C117" i="119"/>
  <c r="E111" i="88"/>
  <c r="C263" i="125"/>
  <c r="L132" i="104"/>
  <c r="L267" i="104" s="1"/>
  <c r="U267" i="127" s="1"/>
  <c r="F117" i="119"/>
  <c r="F111" i="119" s="1"/>
  <c r="D117" i="119"/>
  <c r="D111" i="119" s="1"/>
  <c r="F145" i="126"/>
  <c r="F95" i="126" s="1"/>
  <c r="D151" i="118"/>
  <c r="D95" i="118" s="1"/>
  <c r="C127" i="119"/>
  <c r="C145" i="120"/>
  <c r="D117" i="120"/>
  <c r="D111" i="120" s="1"/>
  <c r="Q133" i="127"/>
  <c r="AE133" i="127"/>
  <c r="C286" i="99"/>
  <c r="E220" i="119"/>
  <c r="C283" i="102"/>
  <c r="C309" i="102" s="1"/>
  <c r="S309" i="118" s="1"/>
  <c r="C284" i="110"/>
  <c r="C283" i="110" s="1"/>
  <c r="C309" i="110" s="1"/>
  <c r="AA309" i="118" s="1"/>
  <c r="O210" i="110"/>
  <c r="C284" i="106"/>
  <c r="C283" i="106" s="1"/>
  <c r="C309" i="106" s="1"/>
  <c r="W309" i="118" s="1"/>
  <c r="O210" i="106"/>
  <c r="C283" i="93"/>
  <c r="J284" i="118" s="1"/>
  <c r="O209" i="93"/>
  <c r="V210" i="118"/>
  <c r="U210" i="118"/>
  <c r="U209" i="118" s="1"/>
  <c r="Q210" i="118"/>
  <c r="C283" i="88"/>
  <c r="O209" i="88"/>
  <c r="C284" i="107"/>
  <c r="O284" i="107" s="1"/>
  <c r="X284" i="117" s="1"/>
  <c r="O210" i="107"/>
  <c r="O208" i="87"/>
  <c r="D157" i="120"/>
  <c r="F157" i="126"/>
  <c r="J157" i="119"/>
  <c r="S274" i="127"/>
  <c r="N274" i="127"/>
  <c r="F160" i="117"/>
  <c r="F158" i="117" s="1"/>
  <c r="R168" i="117"/>
  <c r="R166" i="117" s="1"/>
  <c r="AA274" i="126"/>
  <c r="L157" i="108"/>
  <c r="O254" i="124"/>
  <c r="O242" i="124" s="1"/>
  <c r="T192" i="118"/>
  <c r="T190" i="118" s="1"/>
  <c r="T254" i="124"/>
  <c r="T242" i="124" s="1"/>
  <c r="F145" i="119"/>
  <c r="E157" i="87"/>
  <c r="AD274" i="127"/>
  <c r="C145" i="119"/>
  <c r="W254" i="124"/>
  <c r="W242" i="124" s="1"/>
  <c r="AE168" i="120"/>
  <c r="AE166" i="120" s="1"/>
  <c r="AE168" i="126"/>
  <c r="AE166" i="126" s="1"/>
  <c r="D283" i="114"/>
  <c r="D309" i="114" s="1"/>
  <c r="AE309" i="119" s="1"/>
  <c r="Z220" i="117"/>
  <c r="AA287" i="120"/>
  <c r="AA283" i="120" s="1"/>
  <c r="E283" i="110"/>
  <c r="E309" i="110" s="1"/>
  <c r="AA309" i="120" s="1"/>
  <c r="Y287" i="119"/>
  <c r="E283" i="103"/>
  <c r="E309" i="103" s="1"/>
  <c r="T309" i="120" s="1"/>
  <c r="T283" i="120"/>
  <c r="U287" i="120"/>
  <c r="U283" i="120" s="1"/>
  <c r="E283" i="104"/>
  <c r="E309" i="104" s="1"/>
  <c r="U309" i="120" s="1"/>
  <c r="V283" i="120"/>
  <c r="E283" i="102"/>
  <c r="E309" i="102" s="1"/>
  <c r="S309" i="120" s="1"/>
  <c r="E283" i="105"/>
  <c r="E309" i="105" s="1"/>
  <c r="V309" i="120" s="1"/>
  <c r="O287" i="104"/>
  <c r="U287" i="117" s="1"/>
  <c r="O287" i="97"/>
  <c r="N287" i="117" s="1"/>
  <c r="O287" i="98"/>
  <c r="O287" i="117" s="1"/>
  <c r="O287" i="119"/>
  <c r="U287" i="119"/>
  <c r="U283" i="119" s="1"/>
  <c r="M220" i="117"/>
  <c r="AJ220" i="117" s="1"/>
  <c r="D208" i="93"/>
  <c r="E208" i="88"/>
  <c r="E282" i="88"/>
  <c r="E308" i="88" s="1"/>
  <c r="E309" i="120" s="1"/>
  <c r="D208" i="88"/>
  <c r="F287" i="120"/>
  <c r="F283" i="120" s="1"/>
  <c r="E282" i="89"/>
  <c r="E308" i="89" s="1"/>
  <c r="F309" i="120" s="1"/>
  <c r="O286" i="89"/>
  <c r="F287" i="117" s="1"/>
  <c r="E276" i="21"/>
  <c r="C277" i="120" s="1"/>
  <c r="E157" i="21"/>
  <c r="E157" i="120"/>
  <c r="C275" i="118"/>
  <c r="F274" i="119"/>
  <c r="L157" i="103"/>
  <c r="L280" i="103"/>
  <c r="D277" i="125"/>
  <c r="C278" i="88"/>
  <c r="C157" i="88"/>
  <c r="D275" i="106"/>
  <c r="D157" i="106"/>
  <c r="E274" i="87"/>
  <c r="D157" i="94"/>
  <c r="D275" i="94"/>
  <c r="K276" i="119" s="1"/>
  <c r="J274" i="102"/>
  <c r="J308" i="102" s="1"/>
  <c r="S308" i="125" s="1"/>
  <c r="L157" i="109"/>
  <c r="L279" i="109"/>
  <c r="Z279" i="127" s="1"/>
  <c r="Z274" i="127" s="1"/>
  <c r="E277" i="109"/>
  <c r="L276" i="111"/>
  <c r="AB276" i="127" s="1"/>
  <c r="AB274" i="127" s="1"/>
  <c r="L157" i="111"/>
  <c r="K275" i="88"/>
  <c r="K157" i="88"/>
  <c r="L275" i="108"/>
  <c r="D277" i="109"/>
  <c r="D274" i="109" s="1"/>
  <c r="D308" i="109" s="1"/>
  <c r="Z308" i="119" s="1"/>
  <c r="D157" i="109"/>
  <c r="D157" i="111"/>
  <c r="D280" i="111"/>
  <c r="AB280" i="119" s="1"/>
  <c r="AB274" i="119" s="1"/>
  <c r="J277" i="109"/>
  <c r="Z277" i="125" s="1"/>
  <c r="Z274" i="125" s="1"/>
  <c r="J157" i="109"/>
  <c r="D274" i="21"/>
  <c r="C275" i="119" s="1"/>
  <c r="M182" i="119"/>
  <c r="AJ182" i="119" s="1"/>
  <c r="M166" i="127"/>
  <c r="AJ166" i="127" s="1"/>
  <c r="O278" i="87"/>
  <c r="D279" i="117" s="1"/>
  <c r="D279" i="118"/>
  <c r="L274" i="109"/>
  <c r="L308" i="109" s="1"/>
  <c r="J274" i="108"/>
  <c r="J308" i="108" s="1"/>
  <c r="Y308" i="125" s="1"/>
  <c r="L157" i="105"/>
  <c r="L276" i="105"/>
  <c r="L280" i="100"/>
  <c r="Q280" i="127" s="1"/>
  <c r="Q274" i="127" s="1"/>
  <c r="L157" i="100"/>
  <c r="O274" i="87"/>
  <c r="L275" i="114"/>
  <c r="L157" i="114"/>
  <c r="L276" i="89"/>
  <c r="F277" i="127" s="1"/>
  <c r="F274" i="127" s="1"/>
  <c r="L157" i="89"/>
  <c r="L275" i="88"/>
  <c r="E276" i="127" s="1"/>
  <c r="E274" i="127" s="1"/>
  <c r="L157" i="88"/>
  <c r="K280" i="103"/>
  <c r="T280" i="126" s="1"/>
  <c r="K157" i="103"/>
  <c r="L157" i="110"/>
  <c r="L276" i="110"/>
  <c r="K157" i="98"/>
  <c r="K279" i="98"/>
  <c r="O279" i="126" s="1"/>
  <c r="O274" i="126" s="1"/>
  <c r="O278" i="21"/>
  <c r="E275" i="89"/>
  <c r="F276" i="120" s="1"/>
  <c r="F274" i="120" s="1"/>
  <c r="E157" i="89"/>
  <c r="D157" i="89"/>
  <c r="J277" i="87"/>
  <c r="D278" i="125" s="1"/>
  <c r="J157" i="87"/>
  <c r="D276" i="87"/>
  <c r="D157" i="87"/>
  <c r="E277" i="108"/>
  <c r="O277" i="21"/>
  <c r="J157" i="112"/>
  <c r="J278" i="112"/>
  <c r="AC278" i="125" s="1"/>
  <c r="E277" i="113"/>
  <c r="E275" i="112"/>
  <c r="M190" i="127"/>
  <c r="AJ190" i="127" s="1"/>
  <c r="J279" i="104"/>
  <c r="U279" i="125" s="1"/>
  <c r="U274" i="125" s="1"/>
  <c r="J157" i="104"/>
  <c r="J279" i="106"/>
  <c r="J157" i="106"/>
  <c r="J275" i="97"/>
  <c r="N275" i="125" s="1"/>
  <c r="J157" i="97"/>
  <c r="J274" i="90"/>
  <c r="G275" i="125" s="1"/>
  <c r="J157" i="90"/>
  <c r="K278" i="111"/>
  <c r="K157" i="111"/>
  <c r="O274" i="89"/>
  <c r="F275" i="117" s="1"/>
  <c r="D157" i="114"/>
  <c r="L274" i="113"/>
  <c r="L308" i="113" s="1"/>
  <c r="L273" i="88"/>
  <c r="L307" i="88" s="1"/>
  <c r="O280" i="104"/>
  <c r="U280" i="117" s="1"/>
  <c r="O278" i="104"/>
  <c r="X192" i="117"/>
  <c r="X190" i="117" s="1"/>
  <c r="N168" i="119"/>
  <c r="N166" i="119" s="1"/>
  <c r="Q176" i="119"/>
  <c r="Q174" i="119" s="1"/>
  <c r="S176" i="120"/>
  <c r="S174" i="120" s="1"/>
  <c r="T168" i="120"/>
  <c r="T166" i="120" s="1"/>
  <c r="W174" i="119"/>
  <c r="W184" i="118"/>
  <c r="W182" i="118" s="1"/>
  <c r="AA184" i="118"/>
  <c r="AA182" i="118" s="1"/>
  <c r="AD168" i="118"/>
  <c r="AD166" i="118" s="1"/>
  <c r="AE176" i="118"/>
  <c r="AE174" i="118" s="1"/>
  <c r="E157" i="92"/>
  <c r="D274" i="114"/>
  <c r="D308" i="114" s="1"/>
  <c r="AE308" i="119" s="1"/>
  <c r="O279" i="102"/>
  <c r="S279" i="117" s="1"/>
  <c r="U176" i="118"/>
  <c r="U174" i="118" s="1"/>
  <c r="X168" i="125"/>
  <c r="X166" i="125" s="1"/>
  <c r="AB168" i="118"/>
  <c r="AB166" i="118" s="1"/>
  <c r="O280" i="105"/>
  <c r="V280" i="117" s="1"/>
  <c r="S176" i="117"/>
  <c r="S174" i="117" s="1"/>
  <c r="J157" i="95"/>
  <c r="O279" i="97"/>
  <c r="N279" i="117" s="1"/>
  <c r="O279" i="105"/>
  <c r="V279" i="117" s="1"/>
  <c r="O279" i="107"/>
  <c r="X279" i="117" s="1"/>
  <c r="N282" i="118"/>
  <c r="J157" i="102"/>
  <c r="L274" i="100"/>
  <c r="L308" i="100" s="1"/>
  <c r="D273" i="89"/>
  <c r="D307" i="89" s="1"/>
  <c r="F308" i="119" s="1"/>
  <c r="J274" i="104"/>
  <c r="J308" i="104" s="1"/>
  <c r="U308" i="125" s="1"/>
  <c r="E273" i="89"/>
  <c r="E307" i="89" s="1"/>
  <c r="F308" i="120" s="1"/>
  <c r="O278" i="105"/>
  <c r="V278" i="117" s="1"/>
  <c r="P200" i="118"/>
  <c r="P198" i="118" s="1"/>
  <c r="P176" i="118"/>
  <c r="P174" i="118" s="1"/>
  <c r="L274" i="111"/>
  <c r="L308" i="111" s="1"/>
  <c r="K157" i="94"/>
  <c r="J157" i="108"/>
  <c r="O276" i="89"/>
  <c r="F277" i="117" s="1"/>
  <c r="K200" i="117"/>
  <c r="K198" i="117" s="1"/>
  <c r="K158" i="117"/>
  <c r="O280" i="103"/>
  <c r="T280" i="117" s="1"/>
  <c r="L265" i="106"/>
  <c r="W265" i="127" s="1"/>
  <c r="W263" i="127" s="1"/>
  <c r="L95" i="106"/>
  <c r="E264" i="88"/>
  <c r="E95" i="88"/>
  <c r="O265" i="88"/>
  <c r="E266" i="117" s="1"/>
  <c r="E266" i="119"/>
  <c r="F265" i="119"/>
  <c r="F263" i="119" s="1"/>
  <c r="D262" i="89"/>
  <c r="D306" i="89" s="1"/>
  <c r="F307" i="119" s="1"/>
  <c r="L265" i="112"/>
  <c r="L95" i="112"/>
  <c r="L95" i="93"/>
  <c r="L264" i="93"/>
  <c r="J265" i="127" s="1"/>
  <c r="J263" i="127" s="1"/>
  <c r="F267" i="120"/>
  <c r="D117" i="117"/>
  <c r="E95" i="118"/>
  <c r="U273" i="118"/>
  <c r="L95" i="90"/>
  <c r="AA127" i="127"/>
  <c r="Z133" i="127"/>
  <c r="Z132" i="127" s="1"/>
  <c r="Z117" i="127"/>
  <c r="W133" i="127"/>
  <c r="F117" i="120"/>
  <c r="F111" i="120" s="1"/>
  <c r="K262" i="89"/>
  <c r="K306" i="89" s="1"/>
  <c r="D95" i="125"/>
  <c r="K262" i="21"/>
  <c r="K306" i="21" s="1"/>
  <c r="AC145" i="127"/>
  <c r="AD117" i="127"/>
  <c r="AD111" i="127" s="1"/>
  <c r="S127" i="127"/>
  <c r="W145" i="127"/>
  <c r="D262" i="88"/>
  <c r="D306" i="88" s="1"/>
  <c r="E307" i="119" s="1"/>
  <c r="E97" i="117"/>
  <c r="Z145" i="127"/>
  <c r="W127" i="127"/>
  <c r="T133" i="127"/>
  <c r="T132" i="127" s="1"/>
  <c r="D145" i="126"/>
  <c r="D95" i="126" s="1"/>
  <c r="F145" i="120"/>
  <c r="Y145" i="127"/>
  <c r="D95" i="87"/>
  <c r="L111" i="109"/>
  <c r="L265" i="109" s="1"/>
  <c r="Z265" i="127" s="1"/>
  <c r="P133" i="127"/>
  <c r="P132" i="127" s="1"/>
  <c r="L132" i="91"/>
  <c r="L266" i="91" s="1"/>
  <c r="H267" i="127" s="1"/>
  <c r="AE132" i="127"/>
  <c r="L95" i="94"/>
  <c r="D95" i="89"/>
  <c r="L95" i="110"/>
  <c r="D273" i="118"/>
  <c r="C271" i="118"/>
  <c r="P117" i="127"/>
  <c r="P111" i="127" s="1"/>
  <c r="E117" i="120"/>
  <c r="D95" i="88"/>
  <c r="F272" i="118"/>
  <c r="F263" i="118" s="1"/>
  <c r="D102" i="119"/>
  <c r="D96" i="119" s="1"/>
  <c r="AD145" i="127"/>
  <c r="K95" i="87"/>
  <c r="AD127" i="127"/>
  <c r="V127" i="127"/>
  <c r="AA141" i="127"/>
  <c r="AA132" i="127" s="1"/>
  <c r="L262" i="21"/>
  <c r="L306" i="21" s="1"/>
  <c r="X145" i="127"/>
  <c r="O268" i="87"/>
  <c r="O127" i="127"/>
  <c r="X141" i="127"/>
  <c r="W141" i="127"/>
  <c r="V132" i="127"/>
  <c r="F132" i="120"/>
  <c r="AE184" i="118"/>
  <c r="AE182" i="118" s="1"/>
  <c r="AD200" i="118"/>
  <c r="AD198" i="118" s="1"/>
  <c r="AC274" i="125"/>
  <c r="AB168" i="119"/>
  <c r="AB166" i="119" s="1"/>
  <c r="O277" i="110"/>
  <c r="AA277" i="117" s="1"/>
  <c r="Z168" i="119"/>
  <c r="Z166" i="119" s="1"/>
  <c r="Z200" i="118"/>
  <c r="Z198" i="118" s="1"/>
  <c r="Z184" i="118"/>
  <c r="Z182" i="118" s="1"/>
  <c r="O275" i="109"/>
  <c r="Z275" i="117" s="1"/>
  <c r="Z275" i="118"/>
  <c r="Y168" i="119"/>
  <c r="Y166" i="119" s="1"/>
  <c r="Y200" i="117"/>
  <c r="Y198" i="117" s="1"/>
  <c r="Y184" i="118"/>
  <c r="Y182" i="118" s="1"/>
  <c r="Y160" i="118"/>
  <c r="Y158" i="118" s="1"/>
  <c r="X160" i="118"/>
  <c r="X158" i="118" s="1"/>
  <c r="K274" i="113"/>
  <c r="K308" i="113" s="1"/>
  <c r="AD308" i="126" s="1"/>
  <c r="AD277" i="126"/>
  <c r="AD274" i="126" s="1"/>
  <c r="K274" i="108"/>
  <c r="K308" i="108" s="1"/>
  <c r="Y308" i="126" s="1"/>
  <c r="K157" i="113"/>
  <c r="AC274" i="126"/>
  <c r="J274" i="112"/>
  <c r="J308" i="112" s="1"/>
  <c r="AC308" i="125" s="1"/>
  <c r="K157" i="114"/>
  <c r="K276" i="114"/>
  <c r="AE276" i="126" s="1"/>
  <c r="AE274" i="126" s="1"/>
  <c r="X276" i="126"/>
  <c r="X274" i="126" s="1"/>
  <c r="K274" i="107"/>
  <c r="K308" i="107" s="1"/>
  <c r="X308" i="126" s="1"/>
  <c r="K276" i="109"/>
  <c r="K157" i="109"/>
  <c r="Y276" i="126"/>
  <c r="Y274" i="126" s="1"/>
  <c r="K274" i="110"/>
  <c r="K308" i="110" s="1"/>
  <c r="AA308" i="126" s="1"/>
  <c r="K157" i="112"/>
  <c r="K157" i="108"/>
  <c r="W274" i="126"/>
  <c r="K157" i="110"/>
  <c r="J276" i="113"/>
  <c r="AD276" i="125" s="1"/>
  <c r="AD274" i="125" s="1"/>
  <c r="J157" i="113"/>
  <c r="J276" i="110"/>
  <c r="AA276" i="125" s="1"/>
  <c r="J157" i="110"/>
  <c r="J276" i="114"/>
  <c r="J157" i="114"/>
  <c r="J157" i="107"/>
  <c r="J276" i="107"/>
  <c r="X276" i="125" s="1"/>
  <c r="X274" i="125" s="1"/>
  <c r="K274" i="106"/>
  <c r="K308" i="106" s="1"/>
  <c r="W308" i="126" s="1"/>
  <c r="K157" i="106"/>
  <c r="AA275" i="125"/>
  <c r="Y274" i="119"/>
  <c r="X274" i="119"/>
  <c r="D274" i="108"/>
  <c r="D308" i="108" s="1"/>
  <c r="Y308" i="119" s="1"/>
  <c r="AA168" i="117"/>
  <c r="AA166" i="117" s="1"/>
  <c r="AE168" i="117"/>
  <c r="AE166" i="117" s="1"/>
  <c r="Y168" i="117"/>
  <c r="Y166" i="117" s="1"/>
  <c r="D276" i="110"/>
  <c r="D157" i="110"/>
  <c r="D157" i="113"/>
  <c r="D276" i="113"/>
  <c r="O276" i="113" s="1"/>
  <c r="AD276" i="117" s="1"/>
  <c r="E276" i="110"/>
  <c r="E276" i="106"/>
  <c r="E276" i="114"/>
  <c r="AE276" i="120" s="1"/>
  <c r="AE274" i="120" s="1"/>
  <c r="D274" i="107"/>
  <c r="D308" i="107" s="1"/>
  <c r="X308" i="119" s="1"/>
  <c r="O280" i="114"/>
  <c r="AE280" i="117" s="1"/>
  <c r="AE280" i="118"/>
  <c r="AB281" i="118"/>
  <c r="O280" i="108"/>
  <c r="Y280" i="117" s="1"/>
  <c r="Y280" i="118"/>
  <c r="O280" i="109"/>
  <c r="Z280" i="117" s="1"/>
  <c r="Z280" i="118"/>
  <c r="O280" i="106"/>
  <c r="W280" i="117" s="1"/>
  <c r="W280" i="118"/>
  <c r="O280" i="112"/>
  <c r="AC280" i="117" s="1"/>
  <c r="AC280" i="118"/>
  <c r="O280" i="113"/>
  <c r="AD280" i="117" s="1"/>
  <c r="AD280" i="118"/>
  <c r="AB192" i="117"/>
  <c r="AB190" i="117" s="1"/>
  <c r="O279" i="112"/>
  <c r="AC279" i="117" s="1"/>
  <c r="AC279" i="118"/>
  <c r="O279" i="110"/>
  <c r="AA279" i="117" s="1"/>
  <c r="AA279" i="118"/>
  <c r="O279" i="108"/>
  <c r="Y279" i="117" s="1"/>
  <c r="Y279" i="118"/>
  <c r="W279" i="118"/>
  <c r="AD184" i="117"/>
  <c r="AD182" i="117" s="1"/>
  <c r="O278" i="111"/>
  <c r="AB278" i="117" s="1"/>
  <c r="AB278" i="118"/>
  <c r="O278" i="110"/>
  <c r="AA278" i="117" s="1"/>
  <c r="AA278" i="118"/>
  <c r="O278" i="112"/>
  <c r="AC278" i="117" s="1"/>
  <c r="AC278" i="118"/>
  <c r="AC176" i="117"/>
  <c r="AC174" i="117" s="1"/>
  <c r="C277" i="109"/>
  <c r="Z277" i="118" s="1"/>
  <c r="C157" i="109"/>
  <c r="O277" i="106"/>
  <c r="W277" i="117" s="1"/>
  <c r="W277" i="118"/>
  <c r="C157" i="113"/>
  <c r="C277" i="113"/>
  <c r="O277" i="111"/>
  <c r="AB277" i="117" s="1"/>
  <c r="AB277" i="118"/>
  <c r="AA277" i="118"/>
  <c r="C276" i="111"/>
  <c r="C274" i="111" s="1"/>
  <c r="C308" i="111" s="1"/>
  <c r="AB308" i="118" s="1"/>
  <c r="C157" i="111"/>
  <c r="O276" i="108"/>
  <c r="Y276" i="117" s="1"/>
  <c r="Y276" i="118"/>
  <c r="AE276" i="118"/>
  <c r="C276" i="110"/>
  <c r="C274" i="110" s="1"/>
  <c r="C308" i="110" s="1"/>
  <c r="C157" i="110"/>
  <c r="Z276" i="118"/>
  <c r="O276" i="112"/>
  <c r="AC276" i="117" s="1"/>
  <c r="AC276" i="118"/>
  <c r="C275" i="106"/>
  <c r="C157" i="106"/>
  <c r="C275" i="108"/>
  <c r="C157" i="108"/>
  <c r="C157" i="112"/>
  <c r="C275" i="112"/>
  <c r="C275" i="114"/>
  <c r="O275" i="114" s="1"/>
  <c r="AE275" i="117" s="1"/>
  <c r="C157" i="114"/>
  <c r="C157" i="107"/>
  <c r="C275" i="107"/>
  <c r="O275" i="107" s="1"/>
  <c r="V168" i="126"/>
  <c r="V166" i="126" s="1"/>
  <c r="U168" i="126"/>
  <c r="U166" i="126" s="1"/>
  <c r="U168" i="119"/>
  <c r="U166" i="119" s="1"/>
  <c r="T184" i="118"/>
  <c r="T182" i="118" s="1"/>
  <c r="S168" i="126"/>
  <c r="S166" i="126" s="1"/>
  <c r="S192" i="118"/>
  <c r="S190" i="118" s="1"/>
  <c r="S168" i="119"/>
  <c r="S166" i="119" s="1"/>
  <c r="R192" i="117"/>
  <c r="R190" i="117" s="1"/>
  <c r="Q168" i="126"/>
  <c r="Q166" i="126" s="1"/>
  <c r="Q282" i="118"/>
  <c r="Q274" i="118" s="1"/>
  <c r="Q192" i="118"/>
  <c r="Q190" i="118" s="1"/>
  <c r="Q176" i="118"/>
  <c r="Q174" i="118" s="1"/>
  <c r="P184" i="117"/>
  <c r="P182" i="117" s="1"/>
  <c r="P168" i="117"/>
  <c r="P166" i="117" s="1"/>
  <c r="P276" i="118"/>
  <c r="O168" i="126"/>
  <c r="O166" i="126" s="1"/>
  <c r="O176" i="118"/>
  <c r="O174" i="118" s="1"/>
  <c r="O168" i="119"/>
  <c r="O166" i="119" s="1"/>
  <c r="E276" i="98"/>
  <c r="O276" i="98" s="1"/>
  <c r="O276" i="117" s="1"/>
  <c r="Q276" i="126"/>
  <c r="Q274" i="126" s="1"/>
  <c r="K274" i="100"/>
  <c r="K308" i="100" s="1"/>
  <c r="Q308" i="126" s="1"/>
  <c r="K157" i="105"/>
  <c r="K276" i="105"/>
  <c r="K276" i="102"/>
  <c r="K157" i="102"/>
  <c r="K157" i="104"/>
  <c r="T274" i="126"/>
  <c r="J276" i="103"/>
  <c r="T276" i="125" s="1"/>
  <c r="J157" i="103"/>
  <c r="J276" i="99"/>
  <c r="P276" i="125" s="1"/>
  <c r="P274" i="125" s="1"/>
  <c r="J157" i="99"/>
  <c r="J276" i="96"/>
  <c r="J157" i="96"/>
  <c r="J276" i="100"/>
  <c r="Q276" i="125" s="1"/>
  <c r="Q274" i="125" s="1"/>
  <c r="J157" i="100"/>
  <c r="N275" i="126"/>
  <c r="N274" i="126" s="1"/>
  <c r="K274" i="97"/>
  <c r="K308" i="97" s="1"/>
  <c r="N308" i="126" s="1"/>
  <c r="K274" i="96"/>
  <c r="K308" i="96" s="1"/>
  <c r="M308" i="126" s="1"/>
  <c r="AJ308" i="126" s="1"/>
  <c r="M275" i="126"/>
  <c r="K157" i="97"/>
  <c r="K275" i="104"/>
  <c r="K157" i="100"/>
  <c r="K157" i="96"/>
  <c r="T275" i="125"/>
  <c r="Q176" i="117"/>
  <c r="Q174" i="117" s="1"/>
  <c r="D277" i="97"/>
  <c r="N277" i="119" s="1"/>
  <c r="D157" i="97"/>
  <c r="E277" i="100"/>
  <c r="Q277" i="120" s="1"/>
  <c r="O277" i="104"/>
  <c r="U277" i="117" s="1"/>
  <c r="O277" i="105"/>
  <c r="V277" i="117" s="1"/>
  <c r="Q274" i="119"/>
  <c r="T274" i="119"/>
  <c r="O277" i="96"/>
  <c r="M277" i="117" s="1"/>
  <c r="N274" i="120"/>
  <c r="O277" i="102"/>
  <c r="S277" i="117" s="1"/>
  <c r="N168" i="117"/>
  <c r="N166" i="117" s="1"/>
  <c r="E274" i="97"/>
  <c r="E308" i="97" s="1"/>
  <c r="N308" i="120" s="1"/>
  <c r="D157" i="96"/>
  <c r="E276" i="104"/>
  <c r="O276" i="104" s="1"/>
  <c r="U276" i="117" s="1"/>
  <c r="E276" i="103"/>
  <c r="T276" i="120" s="1"/>
  <c r="D157" i="102"/>
  <c r="D157" i="105"/>
  <c r="D274" i="105"/>
  <c r="D308" i="105" s="1"/>
  <c r="V308" i="119" s="1"/>
  <c r="V276" i="119"/>
  <c r="V274" i="119" s="1"/>
  <c r="D274" i="103"/>
  <c r="D308" i="103" s="1"/>
  <c r="T308" i="119" s="1"/>
  <c r="D157" i="103"/>
  <c r="D157" i="100"/>
  <c r="O276" i="105"/>
  <c r="V276" i="117" s="1"/>
  <c r="D274" i="100"/>
  <c r="D308" i="100" s="1"/>
  <c r="Q308" i="119" s="1"/>
  <c r="U276" i="119"/>
  <c r="U274" i="119" s="1"/>
  <c r="D274" i="104"/>
  <c r="D308" i="104" s="1"/>
  <c r="U308" i="119" s="1"/>
  <c r="D274" i="102"/>
  <c r="D308" i="102" s="1"/>
  <c r="S308" i="119" s="1"/>
  <c r="S276" i="119"/>
  <c r="S274" i="119" s="1"/>
  <c r="D157" i="104"/>
  <c r="E276" i="102"/>
  <c r="O276" i="102" s="1"/>
  <c r="S276" i="117" s="1"/>
  <c r="M276" i="120"/>
  <c r="AJ276" i="120" s="1"/>
  <c r="O276" i="96"/>
  <c r="M276" i="117" s="1"/>
  <c r="D274" i="99"/>
  <c r="D308" i="99" s="1"/>
  <c r="P308" i="119" s="1"/>
  <c r="P275" i="119"/>
  <c r="P274" i="119" s="1"/>
  <c r="O158" i="119"/>
  <c r="D157" i="99"/>
  <c r="V200" i="118"/>
  <c r="V198" i="118" s="1"/>
  <c r="C274" i="104"/>
  <c r="C308" i="104" s="1"/>
  <c r="U308" i="118" s="1"/>
  <c r="V200" i="117"/>
  <c r="V198" i="117" s="1"/>
  <c r="O200" i="117"/>
  <c r="O198" i="117" s="1"/>
  <c r="Q200" i="118"/>
  <c r="Q198" i="118" s="1"/>
  <c r="Q192" i="117"/>
  <c r="Q190" i="117" s="1"/>
  <c r="O192" i="118"/>
  <c r="O190" i="118" s="1"/>
  <c r="U192" i="118"/>
  <c r="U190" i="118" s="1"/>
  <c r="V192" i="118"/>
  <c r="V190" i="118" s="1"/>
  <c r="P192" i="118"/>
  <c r="P190" i="118" s="1"/>
  <c r="U184" i="118"/>
  <c r="U182" i="118" s="1"/>
  <c r="V184" i="117"/>
  <c r="V182" i="117" s="1"/>
  <c r="P184" i="118"/>
  <c r="P182" i="118" s="1"/>
  <c r="Q184" i="118"/>
  <c r="Q182" i="118" s="1"/>
  <c r="S184" i="118"/>
  <c r="S182" i="118" s="1"/>
  <c r="R176" i="117"/>
  <c r="R174" i="117" s="1"/>
  <c r="T176" i="118"/>
  <c r="T174" i="118" s="1"/>
  <c r="N277" i="118"/>
  <c r="V176" i="118"/>
  <c r="V174" i="118" s="1"/>
  <c r="S176" i="118"/>
  <c r="S174" i="118" s="1"/>
  <c r="S168" i="117"/>
  <c r="S166" i="117" s="1"/>
  <c r="Q168" i="118"/>
  <c r="Q166" i="118" s="1"/>
  <c r="S276" i="118"/>
  <c r="M276" i="118"/>
  <c r="AJ276" i="118" s="1"/>
  <c r="O168" i="117"/>
  <c r="O166" i="117" s="1"/>
  <c r="P168" i="118"/>
  <c r="P166" i="118" s="1"/>
  <c r="S168" i="118"/>
  <c r="S166" i="118" s="1"/>
  <c r="C274" i="98"/>
  <c r="C308" i="98" s="1"/>
  <c r="O308" i="118" s="1"/>
  <c r="Q160" i="118"/>
  <c r="Q158" i="118" s="1"/>
  <c r="V160" i="118"/>
  <c r="V158" i="118" s="1"/>
  <c r="P160" i="117"/>
  <c r="P158" i="117" s="1"/>
  <c r="O160" i="118"/>
  <c r="O158" i="118" s="1"/>
  <c r="T160" i="118"/>
  <c r="T158" i="118" s="1"/>
  <c r="V160" i="117"/>
  <c r="V158" i="117" s="1"/>
  <c r="P160" i="118"/>
  <c r="P158" i="118" s="1"/>
  <c r="U160" i="118"/>
  <c r="U158" i="118" s="1"/>
  <c r="C274" i="100"/>
  <c r="C308" i="100" s="1"/>
  <c r="Q308" i="118" s="1"/>
  <c r="L95" i="104"/>
  <c r="L265" i="104"/>
  <c r="L111" i="105"/>
  <c r="L265" i="105" s="1"/>
  <c r="M141" i="127"/>
  <c r="AJ141" i="127" s="1"/>
  <c r="AD227" i="119"/>
  <c r="N46" i="121"/>
  <c r="N4" i="121" s="1"/>
  <c r="V46" i="120"/>
  <c r="I46" i="124"/>
  <c r="I4" i="124" s="1"/>
  <c r="C290" i="89"/>
  <c r="V7" i="118"/>
  <c r="AB29" i="117"/>
  <c r="G25" i="119"/>
  <c r="N295" i="118"/>
  <c r="O249" i="108"/>
  <c r="Y249" i="117" s="1"/>
  <c r="R244" i="117"/>
  <c r="O7" i="120"/>
  <c r="J19" i="118"/>
  <c r="F19" i="120"/>
  <c r="AE25" i="119"/>
  <c r="T295" i="118"/>
  <c r="AC227" i="119"/>
  <c r="V19" i="118"/>
  <c r="AD227" i="120"/>
  <c r="J29" i="118"/>
  <c r="E25" i="118"/>
  <c r="V227" i="119"/>
  <c r="Z7" i="120"/>
  <c r="AE29" i="119"/>
  <c r="S25" i="120"/>
  <c r="S145" i="127"/>
  <c r="N184" i="118"/>
  <c r="N182" i="118" s="1"/>
  <c r="N200" i="118"/>
  <c r="N198" i="118" s="1"/>
  <c r="N168" i="118"/>
  <c r="N166" i="118" s="1"/>
  <c r="N176" i="118"/>
  <c r="N174" i="118" s="1"/>
  <c r="N176" i="117"/>
  <c r="N174" i="117" s="1"/>
  <c r="N184" i="117"/>
  <c r="N182" i="117" s="1"/>
  <c r="N160" i="118"/>
  <c r="N158" i="118" s="1"/>
  <c r="U275" i="118"/>
  <c r="M160" i="117"/>
  <c r="N275" i="118"/>
  <c r="V275" i="118"/>
  <c r="V277" i="118"/>
  <c r="C274" i="103"/>
  <c r="C308" i="103" s="1"/>
  <c r="M200" i="118"/>
  <c r="AJ200" i="118" s="1"/>
  <c r="O275" i="118"/>
  <c r="C274" i="105"/>
  <c r="C308" i="105" s="1"/>
  <c r="C274" i="96"/>
  <c r="C308" i="96" s="1"/>
  <c r="M308" i="118" s="1"/>
  <c r="AJ308" i="118" s="1"/>
  <c r="M176" i="118"/>
  <c r="AJ176" i="118" s="1"/>
  <c r="V278" i="118"/>
  <c r="M160" i="118"/>
  <c r="AJ160" i="118" s="1"/>
  <c r="M168" i="118"/>
  <c r="AJ168" i="118" s="1"/>
  <c r="S279" i="118"/>
  <c r="O282" i="118"/>
  <c r="M184" i="117"/>
  <c r="AJ184" i="117" s="1"/>
  <c r="T280" i="118"/>
  <c r="P281" i="118"/>
  <c r="C274" i="99"/>
  <c r="C308" i="99" s="1"/>
  <c r="N145" i="127"/>
  <c r="P145" i="127"/>
  <c r="V145" i="127"/>
  <c r="L261" i="125"/>
  <c r="L254" i="125" s="1"/>
  <c r="J253" i="95"/>
  <c r="J305" i="95" s="1"/>
  <c r="L282" i="90"/>
  <c r="L308" i="90" s="1"/>
  <c r="L111" i="91"/>
  <c r="L95" i="91" s="1"/>
  <c r="O285" i="90"/>
  <c r="D282" i="93"/>
  <c r="D308" i="93" s="1"/>
  <c r="J309" i="119" s="1"/>
  <c r="E157" i="91"/>
  <c r="E274" i="91"/>
  <c r="C275" i="93"/>
  <c r="C157" i="93"/>
  <c r="J277" i="94"/>
  <c r="K278" i="125" s="1"/>
  <c r="K274" i="125" s="1"/>
  <c r="J157" i="94"/>
  <c r="K278" i="92"/>
  <c r="I279" i="126" s="1"/>
  <c r="K157" i="92"/>
  <c r="K278" i="93"/>
  <c r="J279" i="126" s="1"/>
  <c r="K157" i="93"/>
  <c r="D276" i="95"/>
  <c r="D157" i="95"/>
  <c r="L253" i="95"/>
  <c r="L305" i="95" s="1"/>
  <c r="L274" i="91"/>
  <c r="H275" i="127" s="1"/>
  <c r="H274" i="127" s="1"/>
  <c r="L157" i="91"/>
  <c r="E275" i="93"/>
  <c r="E157" i="93"/>
  <c r="G256" i="125"/>
  <c r="G254" i="125" s="1"/>
  <c r="J253" i="90"/>
  <c r="J305" i="90" s="1"/>
  <c r="C275" i="91"/>
  <c r="C157" i="91"/>
  <c r="O279" i="94"/>
  <c r="K280" i="117" s="1"/>
  <c r="K280" i="118"/>
  <c r="C157" i="94"/>
  <c r="C277" i="94"/>
  <c r="L276" i="93"/>
  <c r="J277" i="127" s="1"/>
  <c r="J274" i="127" s="1"/>
  <c r="L157" i="93"/>
  <c r="K277" i="95"/>
  <c r="K157" i="95"/>
  <c r="L279" i="94"/>
  <c r="K280" i="127" s="1"/>
  <c r="K274" i="127" s="1"/>
  <c r="L157" i="94"/>
  <c r="K273" i="92"/>
  <c r="K307" i="92" s="1"/>
  <c r="I274" i="126"/>
  <c r="E277" i="95"/>
  <c r="E157" i="95"/>
  <c r="O276" i="95"/>
  <c r="L277" i="117" s="1"/>
  <c r="L277" i="118"/>
  <c r="K279" i="91"/>
  <c r="H280" i="126" s="1"/>
  <c r="K157" i="91"/>
  <c r="E274" i="94"/>
  <c r="K275" i="120" s="1"/>
  <c r="E157" i="94"/>
  <c r="D274" i="92"/>
  <c r="D157" i="92"/>
  <c r="L282" i="94"/>
  <c r="L308" i="94" s="1"/>
  <c r="E273" i="92"/>
  <c r="E307" i="92" s="1"/>
  <c r="I308" i="120" s="1"/>
  <c r="I280" i="120"/>
  <c r="I274" i="120" s="1"/>
  <c r="G279" i="125"/>
  <c r="J273" i="90"/>
  <c r="J307" i="90" s="1"/>
  <c r="L277" i="90"/>
  <c r="G278" i="127" s="1"/>
  <c r="G274" i="127" s="1"/>
  <c r="L157" i="90"/>
  <c r="D274" i="90"/>
  <c r="D157" i="90"/>
  <c r="O279" i="93"/>
  <c r="J280" i="117" s="1"/>
  <c r="J280" i="118"/>
  <c r="C157" i="92"/>
  <c r="C276" i="92"/>
  <c r="O276" i="93"/>
  <c r="J277" i="117" s="1"/>
  <c r="J277" i="118"/>
  <c r="J275" i="91"/>
  <c r="H276" i="125" s="1"/>
  <c r="H274" i="125" s="1"/>
  <c r="J157" i="91"/>
  <c r="L275" i="95"/>
  <c r="L276" i="127" s="1"/>
  <c r="L274" i="127" s="1"/>
  <c r="L157" i="95"/>
  <c r="D273" i="94"/>
  <c r="D307" i="94" s="1"/>
  <c r="K308" i="119" s="1"/>
  <c r="K275" i="119"/>
  <c r="K274" i="119" s="1"/>
  <c r="J282" i="90"/>
  <c r="J308" i="90" s="1"/>
  <c r="J209" i="126"/>
  <c r="O278" i="92"/>
  <c r="I279" i="117" s="1"/>
  <c r="I7" i="118"/>
  <c r="H254" i="119"/>
  <c r="K209" i="125"/>
  <c r="C257" i="92"/>
  <c r="I258" i="118" s="1"/>
  <c r="F259" i="94"/>
  <c r="I254" i="126"/>
  <c r="L262" i="93"/>
  <c r="L306" i="93" s="1"/>
  <c r="G209" i="120"/>
  <c r="O279" i="90"/>
  <c r="L273" i="94"/>
  <c r="L307" i="94" s="1"/>
  <c r="O256" i="95"/>
  <c r="O286" i="95"/>
  <c r="L287" i="117" s="1"/>
  <c r="H283" i="128"/>
  <c r="G283" i="125"/>
  <c r="J273" i="91"/>
  <c r="J307" i="91" s="1"/>
  <c r="L273" i="91"/>
  <c r="L307" i="91" s="1"/>
  <c r="L283" i="126"/>
  <c r="L273" i="95"/>
  <c r="L307" i="95" s="1"/>
  <c r="O274" i="94"/>
  <c r="O279" i="95"/>
  <c r="L280" i="117" s="1"/>
  <c r="L262" i="95"/>
  <c r="L306" i="95" s="1"/>
  <c r="E282" i="95"/>
  <c r="E308" i="95" s="1"/>
  <c r="L309" i="120" s="1"/>
  <c r="O275" i="90"/>
  <c r="I288" i="118"/>
  <c r="O260" i="88"/>
  <c r="E261" i="118"/>
  <c r="V257" i="119"/>
  <c r="V254" i="119" s="1"/>
  <c r="D254" i="105"/>
  <c r="D306" i="105" s="1"/>
  <c r="V306" i="119" s="1"/>
  <c r="G257" i="119"/>
  <c r="D253" i="90"/>
  <c r="D305" i="90" s="1"/>
  <c r="O257" i="21"/>
  <c r="O76" i="88"/>
  <c r="X72" i="118"/>
  <c r="C258" i="113"/>
  <c r="O258" i="113" s="1"/>
  <c r="C46" i="114"/>
  <c r="AD72" i="118"/>
  <c r="E261" i="98"/>
  <c r="O261" i="120" s="1"/>
  <c r="E261" i="105"/>
  <c r="E254" i="105" s="1"/>
  <c r="E306" i="105" s="1"/>
  <c r="V306" i="120" s="1"/>
  <c r="AB89" i="117"/>
  <c r="K255" i="112"/>
  <c r="K46" i="112"/>
  <c r="U254" i="119"/>
  <c r="Y254" i="119"/>
  <c r="D254" i="104"/>
  <c r="D306" i="104" s="1"/>
  <c r="U306" i="119" s="1"/>
  <c r="O256" i="93"/>
  <c r="J257" i="117" s="1"/>
  <c r="M254" i="127"/>
  <c r="AJ254" i="127" s="1"/>
  <c r="M46" i="88"/>
  <c r="D47" i="126"/>
  <c r="D46" i="126" s="1"/>
  <c r="I72" i="118"/>
  <c r="J254" i="119"/>
  <c r="O257" i="111"/>
  <c r="AB257" i="117" s="1"/>
  <c r="O257" i="105"/>
  <c r="E76" i="121"/>
  <c r="C258" i="100"/>
  <c r="C254" i="100" s="1"/>
  <c r="C306" i="100" s="1"/>
  <c r="Q306" i="118" s="1"/>
  <c r="H253" i="94"/>
  <c r="H305" i="94" s="1"/>
  <c r="H303" i="94" s="1"/>
  <c r="P89" i="117"/>
  <c r="E254" i="107"/>
  <c r="E306" i="107" s="1"/>
  <c r="X306" i="120" s="1"/>
  <c r="W255" i="118"/>
  <c r="D254" i="112"/>
  <c r="D306" i="112" s="1"/>
  <c r="AC306" i="119" s="1"/>
  <c r="K261" i="97"/>
  <c r="N261" i="126" s="1"/>
  <c r="K46" i="97"/>
  <c r="O257" i="88"/>
  <c r="E258" i="117" s="1"/>
  <c r="F46" i="88"/>
  <c r="F4" i="88" s="1"/>
  <c r="D254" i="108"/>
  <c r="D306" i="108" s="1"/>
  <c r="Y306" i="119" s="1"/>
  <c r="AC254" i="119"/>
  <c r="H260" i="121"/>
  <c r="F46" i="89"/>
  <c r="F4" i="89" s="1"/>
  <c r="H46" i="112"/>
  <c r="H4" i="112" s="1"/>
  <c r="O257" i="100"/>
  <c r="Q257" i="117" s="1"/>
  <c r="L254" i="112"/>
  <c r="L306" i="112" s="1"/>
  <c r="F260" i="107"/>
  <c r="O260" i="107" s="1"/>
  <c r="X260" i="117" s="1"/>
  <c r="F259" i="89"/>
  <c r="H253" i="89"/>
  <c r="H305" i="89" s="1"/>
  <c r="H303" i="89" s="1"/>
  <c r="E46" i="95"/>
  <c r="X254" i="122"/>
  <c r="X242" i="122" s="1"/>
  <c r="L46" i="107"/>
  <c r="L258" i="107"/>
  <c r="E46" i="21"/>
  <c r="J46" i="87"/>
  <c r="E64" i="128"/>
  <c r="D253" i="89"/>
  <c r="D305" i="89" s="1"/>
  <c r="F64" i="122"/>
  <c r="O259" i="113"/>
  <c r="AD259" i="117" s="1"/>
  <c r="E254" i="124"/>
  <c r="E242" i="124" s="1"/>
  <c r="O259" i="107"/>
  <c r="W254" i="125"/>
  <c r="L254" i="102"/>
  <c r="L306" i="102" s="1"/>
  <c r="AB46" i="127"/>
  <c r="O259" i="108"/>
  <c r="M64" i="121"/>
  <c r="AJ64" i="121" s="1"/>
  <c r="M82" i="123"/>
  <c r="AJ82" i="123" s="1"/>
  <c r="M53" i="122"/>
  <c r="AJ53" i="122" s="1"/>
  <c r="O259" i="103"/>
  <c r="T259" i="117" s="1"/>
  <c r="G47" i="128"/>
  <c r="K254" i="100"/>
  <c r="K306" i="100" s="1"/>
  <c r="M64" i="120"/>
  <c r="AJ64" i="120" s="1"/>
  <c r="I46" i="125"/>
  <c r="I64" i="122"/>
  <c r="I47" i="128"/>
  <c r="J7" i="117"/>
  <c r="D291" i="114"/>
  <c r="O249" i="104"/>
  <c r="U249" i="117" s="1"/>
  <c r="AB295" i="118"/>
  <c r="M25" i="118"/>
  <c r="AJ25" i="118" s="1"/>
  <c r="AA245" i="118"/>
  <c r="S227" i="117"/>
  <c r="Z29" i="118"/>
  <c r="T292" i="120"/>
  <c r="T291" i="120" s="1"/>
  <c r="L25" i="118"/>
  <c r="N25" i="118"/>
  <c r="Y19" i="118"/>
  <c r="K19" i="120"/>
  <c r="N227" i="119"/>
  <c r="Y227" i="118"/>
  <c r="O260" i="113"/>
  <c r="AD260" i="117" s="1"/>
  <c r="AD260" i="121"/>
  <c r="AD254" i="121" s="1"/>
  <c r="AD242" i="121" s="1"/>
  <c r="F254" i="113"/>
  <c r="F306" i="113" s="1"/>
  <c r="F46" i="110"/>
  <c r="F4" i="110" s="1"/>
  <c r="F260" i="110"/>
  <c r="F254" i="110" s="1"/>
  <c r="F260" i="114"/>
  <c r="AB72" i="117"/>
  <c r="C46" i="111"/>
  <c r="O258" i="106"/>
  <c r="W258" i="117" s="1"/>
  <c r="W258" i="118"/>
  <c r="C254" i="106"/>
  <c r="C306" i="106" s="1"/>
  <c r="C46" i="106"/>
  <c r="X72" i="117"/>
  <c r="Q72" i="118"/>
  <c r="P72" i="118"/>
  <c r="N72" i="118"/>
  <c r="C46" i="99"/>
  <c r="S72" i="118"/>
  <c r="C46" i="88"/>
  <c r="O254" i="88"/>
  <c r="E255" i="117" s="1"/>
  <c r="E255" i="118"/>
  <c r="O258" i="96"/>
  <c r="M258" i="117" s="1"/>
  <c r="AJ258" i="117" s="1"/>
  <c r="M258" i="118"/>
  <c r="AJ258" i="118" s="1"/>
  <c r="V258" i="118"/>
  <c r="O47" i="118"/>
  <c r="L250" i="112"/>
  <c r="AC252" i="127"/>
  <c r="AC250" i="127" s="1"/>
  <c r="U252" i="128"/>
  <c r="U250" i="128" s="1"/>
  <c r="M250" i="104"/>
  <c r="AB246" i="125"/>
  <c r="AB244" i="125" s="1"/>
  <c r="J244" i="111"/>
  <c r="L243" i="90"/>
  <c r="N246" i="126"/>
  <c r="N244" i="126" s="1"/>
  <c r="K244" i="97"/>
  <c r="K243" i="97" s="1"/>
  <c r="K305" i="97" s="1"/>
  <c r="AB247" i="126"/>
  <c r="AB244" i="126" s="1"/>
  <c r="K244" i="111"/>
  <c r="W249" i="127"/>
  <c r="W244" i="127" s="1"/>
  <c r="L244" i="106"/>
  <c r="P251" i="128"/>
  <c r="P250" i="128" s="1"/>
  <c r="AC244" i="125"/>
  <c r="X37" i="118"/>
  <c r="X32" i="118" s="1"/>
  <c r="O29" i="118"/>
  <c r="I29" i="119"/>
  <c r="K250" i="21"/>
  <c r="M5" i="102"/>
  <c r="M4" i="102" s="1"/>
  <c r="Z250" i="128"/>
  <c r="J244" i="112"/>
  <c r="C29" i="120"/>
  <c r="Z244" i="126"/>
  <c r="M252" i="102"/>
  <c r="AC19" i="127"/>
  <c r="J244" i="100"/>
  <c r="J243" i="100" s="1"/>
  <c r="J305" i="100" s="1"/>
  <c r="U244" i="128"/>
  <c r="D249" i="88"/>
  <c r="G32" i="119"/>
  <c r="H19" i="128"/>
  <c r="Q244" i="125"/>
  <c r="M244" i="104"/>
  <c r="M29" i="128"/>
  <c r="AJ29" i="128" s="1"/>
  <c r="AB19" i="119"/>
  <c r="T19" i="119"/>
  <c r="C244" i="110"/>
  <c r="AC29" i="117"/>
  <c r="O227" i="120"/>
  <c r="L29" i="119"/>
  <c r="X227" i="120"/>
  <c r="Z25" i="120"/>
  <c r="Y29" i="120"/>
  <c r="V25" i="119"/>
  <c r="S249" i="118"/>
  <c r="O249" i="96"/>
  <c r="M249" i="117" s="1"/>
  <c r="I19" i="118"/>
  <c r="X19" i="119"/>
  <c r="O247" i="96"/>
  <c r="M247" i="117" s="1"/>
  <c r="AJ247" i="117" s="1"/>
  <c r="F295" i="118"/>
  <c r="V295" i="118"/>
  <c r="AB25" i="119"/>
  <c r="C249" i="118"/>
  <c r="O248" i="21"/>
  <c r="C249" i="117" s="1"/>
  <c r="O246" i="21"/>
  <c r="C247" i="117" s="1"/>
  <c r="C248" i="118"/>
  <c r="O247" i="21"/>
  <c r="C248" i="117" s="1"/>
  <c r="C246" i="118"/>
  <c r="O245" i="21"/>
  <c r="C246" i="117" s="1"/>
  <c r="C252" i="118"/>
  <c r="O251" i="21"/>
  <c r="O250" i="21"/>
  <c r="C245" i="118"/>
  <c r="O251" i="107"/>
  <c r="X251" i="117" s="1"/>
  <c r="N245" i="118"/>
  <c r="O245" i="97"/>
  <c r="N245" i="117" s="1"/>
  <c r="AB251" i="118"/>
  <c r="T251" i="118"/>
  <c r="M250" i="128"/>
  <c r="AJ250" i="128" s="1"/>
  <c r="AJ251" i="128"/>
  <c r="V245" i="118"/>
  <c r="O245" i="105"/>
  <c r="V245" i="117" s="1"/>
  <c r="O253" i="118"/>
  <c r="O253" i="98"/>
  <c r="O253" i="117" s="1"/>
  <c r="O252" i="87"/>
  <c r="D253" i="117" s="1"/>
  <c r="C253" i="118"/>
  <c r="O252" i="21"/>
  <c r="C253" i="117" s="1"/>
  <c r="M291" i="125"/>
  <c r="AJ291" i="125" s="1"/>
  <c r="AJ292" i="125"/>
  <c r="L245" i="118"/>
  <c r="U294" i="118"/>
  <c r="O294" i="104"/>
  <c r="U294" i="117" s="1"/>
  <c r="M250" i="125"/>
  <c r="AJ250" i="125" s="1"/>
  <c r="AJ251" i="125"/>
  <c r="I251" i="118"/>
  <c r="O244" i="94"/>
  <c r="K245" i="117" s="1"/>
  <c r="M291" i="126"/>
  <c r="AJ291" i="126" s="1"/>
  <c r="AJ292" i="126"/>
  <c r="O245" i="98"/>
  <c r="O245" i="117" s="1"/>
  <c r="D293" i="118"/>
  <c r="O292" i="87"/>
  <c r="E253" i="118"/>
  <c r="O252" i="88"/>
  <c r="E253" i="117" s="1"/>
  <c r="M227" i="119"/>
  <c r="AJ227" i="119" s="1"/>
  <c r="K294" i="118"/>
  <c r="M7" i="128"/>
  <c r="AJ7" i="128" s="1"/>
  <c r="AJ8" i="128"/>
  <c r="M7" i="118"/>
  <c r="AJ7" i="118" s="1"/>
  <c r="M25" i="127"/>
  <c r="AJ25" i="127" s="1"/>
  <c r="AJ26" i="127"/>
  <c r="M29" i="118"/>
  <c r="AJ29" i="118" s="1"/>
  <c r="M37" i="128"/>
  <c r="AJ38" i="128"/>
  <c r="M294" i="118"/>
  <c r="AJ294" i="118" s="1"/>
  <c r="O294" i="96"/>
  <c r="M294" i="117" s="1"/>
  <c r="AJ294" i="117" s="1"/>
  <c r="Q294" i="118"/>
  <c r="O294" i="100"/>
  <c r="C291" i="105"/>
  <c r="O292" i="105"/>
  <c r="X32" i="126"/>
  <c r="E293" i="118"/>
  <c r="E291" i="118" s="1"/>
  <c r="O292" i="88"/>
  <c r="E293" i="117" s="1"/>
  <c r="D294" i="118"/>
  <c r="O293" i="87"/>
  <c r="D294" i="117" s="1"/>
  <c r="O245" i="104"/>
  <c r="U245" i="117" s="1"/>
  <c r="C250" i="112"/>
  <c r="O291" i="21"/>
  <c r="P292" i="118"/>
  <c r="O292" i="99"/>
  <c r="P292" i="117" s="1"/>
  <c r="L6" i="102"/>
  <c r="L5" i="102" s="1"/>
  <c r="T245" i="118"/>
  <c r="G294" i="118"/>
  <c r="O293" i="90"/>
  <c r="G294" i="117" s="1"/>
  <c r="C290" i="93"/>
  <c r="O291" i="93"/>
  <c r="J292" i="117" s="1"/>
  <c r="O42" i="87"/>
  <c r="D42" i="117" s="1"/>
  <c r="X253" i="118"/>
  <c r="O253" i="107"/>
  <c r="X253" i="117" s="1"/>
  <c r="C250" i="98"/>
  <c r="O251" i="98"/>
  <c r="O251" i="117" s="1"/>
  <c r="O294" i="92"/>
  <c r="I295" i="117" s="1"/>
  <c r="V227" i="125"/>
  <c r="AA253" i="118"/>
  <c r="O253" i="110"/>
  <c r="AA253" i="117" s="1"/>
  <c r="C295" i="118"/>
  <c r="O294" i="21"/>
  <c r="C295" i="117" s="1"/>
  <c r="O291" i="91"/>
  <c r="I247" i="118"/>
  <c r="L292" i="118"/>
  <c r="O291" i="95"/>
  <c r="L292" i="117" s="1"/>
  <c r="M11" i="127"/>
  <c r="AJ11" i="127" s="1"/>
  <c r="AJ12" i="127"/>
  <c r="M29" i="126"/>
  <c r="AJ29" i="126" s="1"/>
  <c r="AJ30" i="126"/>
  <c r="M227" i="125"/>
  <c r="AJ227" i="125" s="1"/>
  <c r="AJ229" i="125"/>
  <c r="O293" i="92"/>
  <c r="I294" i="117" s="1"/>
  <c r="D295" i="118"/>
  <c r="O294" i="87"/>
  <c r="D295" i="117" s="1"/>
  <c r="J290" i="88"/>
  <c r="F42" i="118"/>
  <c r="O42" i="89"/>
  <c r="F42" i="117" s="1"/>
  <c r="C291" i="98"/>
  <c r="O293" i="98"/>
  <c r="O293" i="117" s="1"/>
  <c r="O253" i="106"/>
  <c r="W253" i="117" s="1"/>
  <c r="S251" i="118"/>
  <c r="O251" i="102"/>
  <c r="S251" i="117" s="1"/>
  <c r="M291" i="127"/>
  <c r="AJ291" i="127" s="1"/>
  <c r="AJ292" i="127"/>
  <c r="O42" i="118"/>
  <c r="O42" i="98"/>
  <c r="O42" i="117" s="1"/>
  <c r="O293" i="21"/>
  <c r="C294" i="117" s="1"/>
  <c r="D32" i="114"/>
  <c r="O42" i="110"/>
  <c r="AA42" i="117" s="1"/>
  <c r="L32" i="108"/>
  <c r="O293" i="105"/>
  <c r="V293" i="117" s="1"/>
  <c r="L32" i="104"/>
  <c r="O246" i="104"/>
  <c r="U246" i="117" s="1"/>
  <c r="T293" i="118"/>
  <c r="O293" i="103"/>
  <c r="T293" i="117" s="1"/>
  <c r="O248" i="102"/>
  <c r="S248" i="117" s="1"/>
  <c r="O246" i="102"/>
  <c r="S246" i="117" s="1"/>
  <c r="O248" i="100"/>
  <c r="Q248" i="117" s="1"/>
  <c r="P293" i="118"/>
  <c r="O295" i="98"/>
  <c r="O295" i="117" s="1"/>
  <c r="O248" i="98"/>
  <c r="O248" i="117" s="1"/>
  <c r="N293" i="118"/>
  <c r="O293" i="97"/>
  <c r="M227" i="128"/>
  <c r="AJ227" i="128" s="1"/>
  <c r="AJ229" i="128"/>
  <c r="M227" i="117"/>
  <c r="AJ227" i="117" s="1"/>
  <c r="M33" i="127"/>
  <c r="AJ34" i="127"/>
  <c r="M29" i="125"/>
  <c r="AJ29" i="125" s="1"/>
  <c r="AJ30" i="125"/>
  <c r="M25" i="126"/>
  <c r="AJ25" i="126" s="1"/>
  <c r="AJ26" i="126"/>
  <c r="M19" i="125"/>
  <c r="AJ19" i="125" s="1"/>
  <c r="AJ20" i="125"/>
  <c r="M7" i="127"/>
  <c r="AJ7" i="127" s="1"/>
  <c r="AJ8" i="127"/>
  <c r="M7" i="119"/>
  <c r="AJ7" i="119" s="1"/>
  <c r="O292" i="95"/>
  <c r="L293" i="117" s="1"/>
  <c r="J32" i="95"/>
  <c r="K248" i="118"/>
  <c r="O247" i="94"/>
  <c r="K248" i="117" s="1"/>
  <c r="K246" i="118"/>
  <c r="I42" i="118"/>
  <c r="O42" i="92"/>
  <c r="I42" i="117" s="1"/>
  <c r="O292" i="91"/>
  <c r="H293" i="117" s="1"/>
  <c r="O294" i="90"/>
  <c r="G295" i="117" s="1"/>
  <c r="C252" i="90"/>
  <c r="O252" i="90" s="1"/>
  <c r="G253" i="117" s="1"/>
  <c r="O42" i="90"/>
  <c r="G42" i="117" s="1"/>
  <c r="G248" i="118"/>
  <c r="G246" i="118"/>
  <c r="O245" i="90"/>
  <c r="G246" i="117" s="1"/>
  <c r="O292" i="89"/>
  <c r="F293" i="117" s="1"/>
  <c r="J32" i="89"/>
  <c r="J6" i="89"/>
  <c r="O294" i="88"/>
  <c r="E295" i="117" s="1"/>
  <c r="E248" i="118"/>
  <c r="J32" i="87"/>
  <c r="AD37" i="125"/>
  <c r="AC252" i="118"/>
  <c r="AC250" i="118" s="1"/>
  <c r="O252" i="112"/>
  <c r="O249" i="111"/>
  <c r="AB249" i="117" s="1"/>
  <c r="O247" i="111"/>
  <c r="AB247" i="117" s="1"/>
  <c r="W252" i="118"/>
  <c r="W250" i="118" s="1"/>
  <c r="O252" i="106"/>
  <c r="V294" i="118"/>
  <c r="O294" i="105"/>
  <c r="V294" i="117" s="1"/>
  <c r="O249" i="105"/>
  <c r="V249" i="117" s="1"/>
  <c r="C291" i="104"/>
  <c r="O292" i="104"/>
  <c r="O251" i="104"/>
  <c r="U251" i="117" s="1"/>
  <c r="T294" i="118"/>
  <c r="O294" i="103"/>
  <c r="T294" i="117" s="1"/>
  <c r="O249" i="103"/>
  <c r="T249" i="117" s="1"/>
  <c r="T247" i="118"/>
  <c r="O247" i="103"/>
  <c r="T247" i="117" s="1"/>
  <c r="S292" i="118"/>
  <c r="O292" i="102"/>
  <c r="S292" i="117" s="1"/>
  <c r="K32" i="102"/>
  <c r="S245" i="118"/>
  <c r="O245" i="102"/>
  <c r="S245" i="117" s="1"/>
  <c r="O292" i="100"/>
  <c r="O252" i="100"/>
  <c r="Q252" i="117" s="1"/>
  <c r="Q245" i="118"/>
  <c r="O245" i="100"/>
  <c r="Q245" i="117" s="1"/>
  <c r="P294" i="118"/>
  <c r="P227" i="125"/>
  <c r="E32" i="99"/>
  <c r="O249" i="99"/>
  <c r="P249" i="117" s="1"/>
  <c r="O292" i="118"/>
  <c r="O291" i="118" s="1"/>
  <c r="O292" i="98"/>
  <c r="O294" i="97"/>
  <c r="N294" i="117" s="1"/>
  <c r="O249" i="97"/>
  <c r="N249" i="117" s="1"/>
  <c r="O247" i="97"/>
  <c r="N247" i="117" s="1"/>
  <c r="M227" i="126"/>
  <c r="AJ227" i="126" s="1"/>
  <c r="AJ228" i="126"/>
  <c r="O292" i="96"/>
  <c r="M227" i="118"/>
  <c r="AJ227" i="118" s="1"/>
  <c r="M37" i="126"/>
  <c r="AJ37" i="126" s="1"/>
  <c r="AJ38" i="126"/>
  <c r="M33" i="128"/>
  <c r="AJ33" i="128" s="1"/>
  <c r="AJ35" i="128"/>
  <c r="M33" i="126"/>
  <c r="AJ34" i="126"/>
  <c r="M25" i="125"/>
  <c r="AJ25" i="125" s="1"/>
  <c r="AJ26" i="125"/>
  <c r="M11" i="125"/>
  <c r="AJ11" i="125" s="1"/>
  <c r="AJ12" i="125"/>
  <c r="M7" i="126"/>
  <c r="AJ7" i="126" s="1"/>
  <c r="AJ8" i="126"/>
  <c r="O293" i="95"/>
  <c r="L294" i="117" s="1"/>
  <c r="L249" i="118"/>
  <c r="O246" i="95"/>
  <c r="L247" i="117" s="1"/>
  <c r="K292" i="118"/>
  <c r="O291" i="94"/>
  <c r="K252" i="118"/>
  <c r="O293" i="93"/>
  <c r="J294" i="117" s="1"/>
  <c r="O248" i="93"/>
  <c r="J249" i="117" s="1"/>
  <c r="I292" i="118"/>
  <c r="I291" i="118" s="1"/>
  <c r="O291" i="92"/>
  <c r="I292" i="117" s="1"/>
  <c r="O293" i="91"/>
  <c r="H294" i="117" s="1"/>
  <c r="H37" i="125"/>
  <c r="H32" i="125" s="1"/>
  <c r="O291" i="90"/>
  <c r="G292" i="117" s="1"/>
  <c r="O251" i="90"/>
  <c r="G252" i="117" s="1"/>
  <c r="O291" i="88"/>
  <c r="E292" i="117" s="1"/>
  <c r="E251" i="118"/>
  <c r="E245" i="118"/>
  <c r="O248" i="87"/>
  <c r="D249" i="117" s="1"/>
  <c r="O246" i="111"/>
  <c r="AB246" i="117" s="1"/>
  <c r="V248" i="118"/>
  <c r="O248" i="105"/>
  <c r="V248" i="117" s="1"/>
  <c r="O293" i="104"/>
  <c r="U293" i="117" s="1"/>
  <c r="J32" i="100"/>
  <c r="J5" i="100" s="1"/>
  <c r="D250" i="97"/>
  <c r="N248" i="118"/>
  <c r="M293" i="118"/>
  <c r="AJ293" i="118" s="1"/>
  <c r="O293" i="96"/>
  <c r="M33" i="125"/>
  <c r="AJ33" i="125" s="1"/>
  <c r="AJ34" i="125"/>
  <c r="L291" i="119"/>
  <c r="K37" i="118"/>
  <c r="J248" i="118"/>
  <c r="O247" i="93"/>
  <c r="J248" i="117" s="1"/>
  <c r="O292" i="92"/>
  <c r="O248" i="91"/>
  <c r="I37" i="125"/>
  <c r="M32" i="113"/>
  <c r="AB7" i="127"/>
  <c r="Y11" i="128"/>
  <c r="S37" i="126"/>
  <c r="S32" i="126" s="1"/>
  <c r="O294" i="118"/>
  <c r="E291" i="98"/>
  <c r="O292" i="97"/>
  <c r="N292" i="117" s="1"/>
  <c r="M227" i="120"/>
  <c r="AJ227" i="120" s="1"/>
  <c r="K249" i="93"/>
  <c r="I25" i="125"/>
  <c r="O293" i="88"/>
  <c r="E294" i="117" s="1"/>
  <c r="D7" i="128"/>
  <c r="D6" i="128" s="1"/>
  <c r="G37" i="125"/>
  <c r="I19" i="128"/>
  <c r="L19" i="125"/>
  <c r="M33" i="119"/>
  <c r="AJ33" i="119" s="1"/>
  <c r="N7" i="127"/>
  <c r="N37" i="126"/>
  <c r="N32" i="126" s="1"/>
  <c r="Q37" i="125"/>
  <c r="S25" i="127"/>
  <c r="T19" i="128"/>
  <c r="Y19" i="128"/>
  <c r="Y33" i="126"/>
  <c r="Y37" i="120"/>
  <c r="AA29" i="127"/>
  <c r="AC19" i="126"/>
  <c r="AD11" i="126"/>
  <c r="AD37" i="128"/>
  <c r="AE7" i="128"/>
  <c r="AE11" i="128"/>
  <c r="F259" i="21"/>
  <c r="O82" i="21"/>
  <c r="D259" i="121"/>
  <c r="O258" i="87"/>
  <c r="D259" i="117" s="1"/>
  <c r="D262" i="118"/>
  <c r="O261" i="87"/>
  <c r="E47" i="118"/>
  <c r="E260" i="121"/>
  <c r="O259" i="88"/>
  <c r="E82" i="121"/>
  <c r="O256" i="88"/>
  <c r="D261" i="118"/>
  <c r="F259" i="87"/>
  <c r="O82" i="87"/>
  <c r="D82" i="117" s="1"/>
  <c r="D76" i="121"/>
  <c r="O257" i="87"/>
  <c r="C262" i="118"/>
  <c r="O261" i="21"/>
  <c r="E262" i="118"/>
  <c r="O261" i="88"/>
  <c r="E262" i="117" s="1"/>
  <c r="E72" i="120"/>
  <c r="C261" i="118"/>
  <c r="O260" i="21"/>
  <c r="O76" i="21"/>
  <c r="O82" i="88"/>
  <c r="D82" i="121"/>
  <c r="D82" i="123"/>
  <c r="D72" i="125"/>
  <c r="E64" i="125"/>
  <c r="E76" i="122"/>
  <c r="E76" i="123"/>
  <c r="F260" i="111"/>
  <c r="O260" i="111" s="1"/>
  <c r="O82" i="111"/>
  <c r="Q260" i="121"/>
  <c r="O260" i="100"/>
  <c r="Q260" i="117" s="1"/>
  <c r="F46" i="113"/>
  <c r="F4" i="113" s="1"/>
  <c r="O82" i="113"/>
  <c r="AD82" i="117" s="1"/>
  <c r="O82" i="100"/>
  <c r="Q82" i="117" s="1"/>
  <c r="K260" i="121"/>
  <c r="O259" i="94"/>
  <c r="K260" i="117" s="1"/>
  <c r="W260" i="121"/>
  <c r="W254" i="121" s="1"/>
  <c r="W242" i="121" s="1"/>
  <c r="F46" i="106"/>
  <c r="F4" i="106" s="1"/>
  <c r="O82" i="106"/>
  <c r="W82" i="117" s="1"/>
  <c r="F46" i="105"/>
  <c r="F4" i="105" s="1"/>
  <c r="O82" i="105"/>
  <c r="W306" i="118"/>
  <c r="U258" i="118"/>
  <c r="O258" i="104"/>
  <c r="U258" i="117" s="1"/>
  <c r="O258" i="103"/>
  <c r="T258" i="117" s="1"/>
  <c r="N258" i="118"/>
  <c r="O258" i="97"/>
  <c r="O257" i="95"/>
  <c r="L258" i="117" s="1"/>
  <c r="O257" i="91"/>
  <c r="H258" i="117" s="1"/>
  <c r="Y258" i="118"/>
  <c r="O258" i="108"/>
  <c r="Y258" i="117" s="1"/>
  <c r="J258" i="118"/>
  <c r="O257" i="93"/>
  <c r="J258" i="117" s="1"/>
  <c r="I260" i="121"/>
  <c r="Y72" i="118"/>
  <c r="F46" i="90"/>
  <c r="F4" i="90" s="1"/>
  <c r="O82" i="90"/>
  <c r="M254" i="123"/>
  <c r="M89" i="120"/>
  <c r="AJ89" i="120" s="1"/>
  <c r="M11" i="129"/>
  <c r="AJ11" i="129" s="1"/>
  <c r="G242" i="107"/>
  <c r="G306" i="107"/>
  <c r="G304" i="107" s="1"/>
  <c r="G241" i="91"/>
  <c r="G239" i="91" s="1"/>
  <c r="G305" i="91"/>
  <c r="G303" i="91" s="1"/>
  <c r="K255" i="118"/>
  <c r="O254" i="94"/>
  <c r="K255" i="117" s="1"/>
  <c r="O254" i="89"/>
  <c r="F255" i="117" s="1"/>
  <c r="U255" i="118"/>
  <c r="O255" i="104"/>
  <c r="U255" i="117" s="1"/>
  <c r="O255" i="111"/>
  <c r="AB255" i="117" s="1"/>
  <c r="I255" i="118"/>
  <c r="O254" i="92"/>
  <c r="I255" i="117" s="1"/>
  <c r="F82" i="117"/>
  <c r="O255" i="97"/>
  <c r="N255" i="117" s="1"/>
  <c r="J255" i="118"/>
  <c r="O254" i="93"/>
  <c r="J255" i="117" s="1"/>
  <c r="M254" i="119"/>
  <c r="AJ254" i="119" s="1"/>
  <c r="O255" i="108"/>
  <c r="Y255" i="117" s="1"/>
  <c r="S255" i="118"/>
  <c r="O255" i="102"/>
  <c r="S255" i="117" s="1"/>
  <c r="M82" i="122"/>
  <c r="AJ82" i="122" s="1"/>
  <c r="H82" i="117"/>
  <c r="C46" i="107"/>
  <c r="M64" i="118"/>
  <c r="AJ64" i="118" s="1"/>
  <c r="M53" i="119"/>
  <c r="AJ53" i="119" s="1"/>
  <c r="C46" i="91"/>
  <c r="F257" i="118"/>
  <c r="O256" i="89"/>
  <c r="F257" i="117" s="1"/>
  <c r="O256" i="98"/>
  <c r="O256" i="117" s="1"/>
  <c r="O256" i="97"/>
  <c r="W257" i="118"/>
  <c r="O257" i="106"/>
  <c r="W257" i="117" s="1"/>
  <c r="Q255" i="118"/>
  <c r="O255" i="100"/>
  <c r="Q255" i="117" s="1"/>
  <c r="Z257" i="118"/>
  <c r="Y257" i="118"/>
  <c r="O257" i="108"/>
  <c r="Y257" i="117" s="1"/>
  <c r="V47" i="118"/>
  <c r="U257" i="118"/>
  <c r="O257" i="104"/>
  <c r="U257" i="117" s="1"/>
  <c r="C46" i="102"/>
  <c r="S257" i="118"/>
  <c r="O257" i="102"/>
  <c r="S257" i="117" s="1"/>
  <c r="P257" i="118"/>
  <c r="M47" i="118"/>
  <c r="AJ47" i="118" s="1"/>
  <c r="L47" i="118"/>
  <c r="I47" i="118"/>
  <c r="O256" i="90"/>
  <c r="G257" i="117" s="1"/>
  <c r="F47" i="118"/>
  <c r="AC256" i="118"/>
  <c r="O256" i="108"/>
  <c r="O256" i="96"/>
  <c r="M256" i="117" s="1"/>
  <c r="AJ256" i="117" s="1"/>
  <c r="O255" i="92"/>
  <c r="I82" i="121"/>
  <c r="O256" i="110"/>
  <c r="O256" i="105"/>
  <c r="F256" i="118"/>
  <c r="AC257" i="118"/>
  <c r="O257" i="112"/>
  <c r="AC257" i="117" s="1"/>
  <c r="I257" i="118"/>
  <c r="O256" i="92"/>
  <c r="I257" i="117" s="1"/>
  <c r="G47" i="118"/>
  <c r="O256" i="111"/>
  <c r="AB256" i="117" s="1"/>
  <c r="X256" i="118"/>
  <c r="O256" i="107"/>
  <c r="T256" i="118"/>
  <c r="P256" i="118"/>
  <c r="O256" i="99"/>
  <c r="O255" i="95"/>
  <c r="O255" i="91"/>
  <c r="H256" i="117" s="1"/>
  <c r="O256" i="106"/>
  <c r="W256" i="117" s="1"/>
  <c r="K256" i="118"/>
  <c r="O255" i="94"/>
  <c r="Z256" i="118"/>
  <c r="O256" i="109"/>
  <c r="Z256" i="117" s="1"/>
  <c r="J256" i="118"/>
  <c r="O255" i="93"/>
  <c r="O82" i="122"/>
  <c r="D254" i="111"/>
  <c r="D306" i="111" s="1"/>
  <c r="AB306" i="119" s="1"/>
  <c r="M64" i="119"/>
  <c r="AJ64" i="119" s="1"/>
  <c r="W64" i="118"/>
  <c r="AD256" i="118"/>
  <c r="O255" i="113"/>
  <c r="AD255" i="117" s="1"/>
  <c r="AE47" i="118"/>
  <c r="AD64" i="118"/>
  <c r="AD47" i="118"/>
  <c r="L259" i="121"/>
  <c r="O258" i="95"/>
  <c r="L259" i="117" s="1"/>
  <c r="G254" i="108"/>
  <c r="G254" i="113"/>
  <c r="F253" i="92"/>
  <c r="V259" i="121"/>
  <c r="AB254" i="126"/>
  <c r="J254" i="114"/>
  <c r="J306" i="114" s="1"/>
  <c r="K46" i="109"/>
  <c r="Y53" i="117"/>
  <c r="W72" i="118"/>
  <c r="U53" i="118"/>
  <c r="K46" i="104"/>
  <c r="Q46" i="126"/>
  <c r="O53" i="118"/>
  <c r="M89" i="126"/>
  <c r="AJ89" i="126" s="1"/>
  <c r="AJ93" i="126"/>
  <c r="M76" i="122"/>
  <c r="AJ76" i="122" s="1"/>
  <c r="M72" i="118"/>
  <c r="AJ72" i="118" s="1"/>
  <c r="M53" i="118"/>
  <c r="AJ53" i="118" s="1"/>
  <c r="M53" i="126"/>
  <c r="AJ53" i="126" s="1"/>
  <c r="AJ54" i="126"/>
  <c r="M47" i="126"/>
  <c r="AJ47" i="126" s="1"/>
  <c r="AJ51" i="126"/>
  <c r="F46" i="94"/>
  <c r="F4" i="94" s="1"/>
  <c r="O262" i="98"/>
  <c r="N262" i="118"/>
  <c r="O262" i="97"/>
  <c r="N262" i="117" s="1"/>
  <c r="F259" i="97"/>
  <c r="O76" i="97"/>
  <c r="N76" i="117" s="1"/>
  <c r="O262" i="96"/>
  <c r="M262" i="117" s="1"/>
  <c r="AJ262" i="117" s="1"/>
  <c r="M72" i="126"/>
  <c r="AJ72" i="126" s="1"/>
  <c r="AJ73" i="126"/>
  <c r="M64" i="128"/>
  <c r="AJ64" i="128" s="1"/>
  <c r="AJ65" i="128"/>
  <c r="H46" i="93"/>
  <c r="H4" i="93" s="1"/>
  <c r="O261" i="90"/>
  <c r="G262" i="117" s="1"/>
  <c r="O262" i="114"/>
  <c r="AE262" i="117" s="1"/>
  <c r="F259" i="114"/>
  <c r="O76" i="114"/>
  <c r="AE76" i="117" s="1"/>
  <c r="AE76" i="121"/>
  <c r="O262" i="113"/>
  <c r="AD262" i="117" s="1"/>
  <c r="O76" i="113"/>
  <c r="AD76" i="117" s="1"/>
  <c r="AD46" i="125"/>
  <c r="O262" i="112"/>
  <c r="AC262" i="117" s="1"/>
  <c r="F259" i="112"/>
  <c r="O76" i="112"/>
  <c r="AC76" i="117" s="1"/>
  <c r="AB262" i="118"/>
  <c r="O262" i="111"/>
  <c r="AB76" i="121"/>
  <c r="O76" i="111"/>
  <c r="AB76" i="117" s="1"/>
  <c r="AB47" i="118"/>
  <c r="AA262" i="118"/>
  <c r="O262" i="110"/>
  <c r="AA262" i="117" s="1"/>
  <c r="O76" i="110"/>
  <c r="AA76" i="117" s="1"/>
  <c r="O262" i="109"/>
  <c r="Z262" i="117" s="1"/>
  <c r="F259" i="109"/>
  <c r="O76" i="109"/>
  <c r="Y262" i="118"/>
  <c r="O262" i="108"/>
  <c r="Y262" i="117" s="1"/>
  <c r="O76" i="108"/>
  <c r="Y76" i="117" s="1"/>
  <c r="X262" i="118"/>
  <c r="O262" i="107"/>
  <c r="X262" i="117" s="1"/>
  <c r="O76" i="107"/>
  <c r="X76" i="117" s="1"/>
  <c r="O262" i="106"/>
  <c r="W262" i="117" s="1"/>
  <c r="O76" i="106"/>
  <c r="O262" i="105"/>
  <c r="O76" i="105"/>
  <c r="O262" i="104"/>
  <c r="U262" i="117" s="1"/>
  <c r="U76" i="121"/>
  <c r="O76" i="104"/>
  <c r="O262" i="103"/>
  <c r="T262" i="117" s="1"/>
  <c r="O76" i="103"/>
  <c r="T76" i="117" s="1"/>
  <c r="O262" i="102"/>
  <c r="F259" i="102"/>
  <c r="O76" i="102"/>
  <c r="S76" i="117" s="1"/>
  <c r="O262" i="100"/>
  <c r="F259" i="100"/>
  <c r="F254" i="100" s="1"/>
  <c r="O76" i="100"/>
  <c r="Q76" i="117" s="1"/>
  <c r="O262" i="99"/>
  <c r="P262" i="117" s="1"/>
  <c r="O76" i="99"/>
  <c r="P76" i="121"/>
  <c r="O76" i="98"/>
  <c r="O76" i="117" s="1"/>
  <c r="N64" i="119"/>
  <c r="N46" i="119" s="1"/>
  <c r="M254" i="125"/>
  <c r="AJ254" i="125" s="1"/>
  <c r="AJ255" i="125"/>
  <c r="M47" i="125"/>
  <c r="AJ47" i="125" s="1"/>
  <c r="AJ51" i="125"/>
  <c r="O261" i="95"/>
  <c r="O261" i="89"/>
  <c r="Z89" i="122"/>
  <c r="X89" i="122"/>
  <c r="X46" i="122" s="1"/>
  <c r="X4" i="122" s="1"/>
  <c r="X240" i="122" s="1"/>
  <c r="X254" i="125"/>
  <c r="W89" i="122"/>
  <c r="L46" i="103"/>
  <c r="S46" i="119"/>
  <c r="Q254" i="128"/>
  <c r="O64" i="118"/>
  <c r="N254" i="126"/>
  <c r="M89" i="128"/>
  <c r="AJ89" i="128" s="1"/>
  <c r="AJ93" i="128"/>
  <c r="M89" i="122"/>
  <c r="AJ89" i="122" s="1"/>
  <c r="M64" i="123"/>
  <c r="AJ64" i="123" s="1"/>
  <c r="M64" i="127"/>
  <c r="AJ64" i="127" s="1"/>
  <c r="AJ65" i="127"/>
  <c r="J76" i="121"/>
  <c r="J46" i="121" s="1"/>
  <c r="J4" i="121" s="1"/>
  <c r="O76" i="95"/>
  <c r="L76" i="121"/>
  <c r="O261" i="94"/>
  <c r="K262" i="117" s="1"/>
  <c r="I89" i="122"/>
  <c r="O76" i="92"/>
  <c r="J253" i="92"/>
  <c r="J305" i="92" s="1"/>
  <c r="F258" i="91"/>
  <c r="F253" i="91" s="1"/>
  <c r="O76" i="91"/>
  <c r="H76" i="117" s="1"/>
  <c r="O76" i="89"/>
  <c r="F76" i="117" s="1"/>
  <c r="AE261" i="118"/>
  <c r="O261" i="114"/>
  <c r="AE261" i="117" s="1"/>
  <c r="AD261" i="118"/>
  <c r="O261" i="113"/>
  <c r="AD261" i="117" s="1"/>
  <c r="O261" i="112"/>
  <c r="AC261" i="117" s="1"/>
  <c r="O261" i="111"/>
  <c r="AB261" i="117" s="1"/>
  <c r="L46" i="110"/>
  <c r="L4" i="110" s="1"/>
  <c r="Y76" i="121"/>
  <c r="X261" i="118"/>
  <c r="O261" i="107"/>
  <c r="X261" i="117" s="1"/>
  <c r="W261" i="118"/>
  <c r="O261" i="106"/>
  <c r="V261" i="118"/>
  <c r="O261" i="104"/>
  <c r="O261" i="103"/>
  <c r="S261" i="118"/>
  <c r="P261" i="118"/>
  <c r="O261" i="99"/>
  <c r="P261" i="117" s="1"/>
  <c r="O261" i="118"/>
  <c r="M89" i="127"/>
  <c r="AJ89" i="127" s="1"/>
  <c r="AJ93" i="127"/>
  <c r="O261" i="96"/>
  <c r="M261" i="117" s="1"/>
  <c r="AJ261" i="117" s="1"/>
  <c r="M89" i="118"/>
  <c r="AJ89" i="118" s="1"/>
  <c r="M89" i="121"/>
  <c r="AJ89" i="121" s="1"/>
  <c r="M76" i="123"/>
  <c r="AJ76" i="123" s="1"/>
  <c r="M72" i="128"/>
  <c r="AJ72" i="128" s="1"/>
  <c r="AJ73" i="128"/>
  <c r="M53" i="121"/>
  <c r="AJ53" i="121" s="1"/>
  <c r="M47" i="127"/>
  <c r="AJ47" i="127" s="1"/>
  <c r="AJ51" i="127"/>
  <c r="M47" i="128"/>
  <c r="AJ47" i="128" s="1"/>
  <c r="AJ48" i="128"/>
  <c r="O260" i="95"/>
  <c r="K261" i="118"/>
  <c r="F46" i="93"/>
  <c r="F4" i="93" s="1"/>
  <c r="L46" i="93"/>
  <c r="O260" i="91"/>
  <c r="H261" i="117" s="1"/>
  <c r="M89" i="125"/>
  <c r="AJ89" i="125" s="1"/>
  <c r="AJ93" i="125"/>
  <c r="F259" i="96"/>
  <c r="O76" i="96"/>
  <c r="M53" i="123"/>
  <c r="AJ53" i="123" s="1"/>
  <c r="O76" i="94"/>
  <c r="K76" i="117" s="1"/>
  <c r="O261" i="93"/>
  <c r="J262" i="117" s="1"/>
  <c r="F258" i="93"/>
  <c r="O76" i="93"/>
  <c r="O261" i="92"/>
  <c r="I262" i="117" s="1"/>
  <c r="O261" i="91"/>
  <c r="O76" i="90"/>
  <c r="F53" i="125"/>
  <c r="F64" i="126"/>
  <c r="H64" i="128"/>
  <c r="I76" i="123"/>
  <c r="J53" i="128"/>
  <c r="K64" i="122"/>
  <c r="K46" i="122" s="1"/>
  <c r="K4" i="122" s="1"/>
  <c r="L82" i="123"/>
  <c r="P76" i="123"/>
  <c r="Q72" i="128"/>
  <c r="T64" i="127"/>
  <c r="U76" i="123"/>
  <c r="U46" i="123" s="1"/>
  <c r="U4" i="123" s="1"/>
  <c r="V53" i="128"/>
  <c r="W64" i="128"/>
  <c r="Y72" i="125"/>
  <c r="Y46" i="125" s="1"/>
  <c r="AA64" i="127"/>
  <c r="AA82" i="123"/>
  <c r="AC64" i="126"/>
  <c r="AC64" i="127"/>
  <c r="D96" i="21"/>
  <c r="O264" i="87"/>
  <c r="D265" i="117" s="1"/>
  <c r="D307" i="118"/>
  <c r="E102" i="119"/>
  <c r="E96" i="119" s="1"/>
  <c r="E95" i="119" s="1"/>
  <c r="E133" i="120"/>
  <c r="E132" i="120" s="1"/>
  <c r="C262" i="21"/>
  <c r="C306" i="21" s="1"/>
  <c r="C307" i="118" s="1"/>
  <c r="O269" i="21"/>
  <c r="C270" i="117" s="1"/>
  <c r="D133" i="120"/>
  <c r="D132" i="120" s="1"/>
  <c r="O267" i="88"/>
  <c r="E268" i="117" s="1"/>
  <c r="O270" i="88"/>
  <c r="E271" i="117" s="1"/>
  <c r="F102" i="119"/>
  <c r="F96" i="119" s="1"/>
  <c r="F95" i="119" s="1"/>
  <c r="E95" i="125"/>
  <c r="E95" i="89"/>
  <c r="F95" i="125"/>
  <c r="AJ268" i="126"/>
  <c r="O264" i="88"/>
  <c r="O266" i="88"/>
  <c r="E267" i="117" s="1"/>
  <c r="L95" i="107"/>
  <c r="C262" i="88"/>
  <c r="C306" i="88" s="1"/>
  <c r="O269" i="88"/>
  <c r="E270" i="117" s="1"/>
  <c r="E95" i="87"/>
  <c r="AE273" i="118"/>
  <c r="O273" i="114"/>
  <c r="AE273" i="117" s="1"/>
  <c r="O273" i="113"/>
  <c r="AD273" i="117" s="1"/>
  <c r="O273" i="112"/>
  <c r="AC273" i="117" s="1"/>
  <c r="O273" i="111"/>
  <c r="AB273" i="117" s="1"/>
  <c r="O273" i="110"/>
  <c r="AA273" i="117" s="1"/>
  <c r="O273" i="109"/>
  <c r="Z273" i="117" s="1"/>
  <c r="L132" i="109"/>
  <c r="L95" i="109" s="1"/>
  <c r="Z111" i="127"/>
  <c r="O273" i="108"/>
  <c r="Y273" i="117" s="1"/>
  <c r="Y111" i="127"/>
  <c r="X273" i="118"/>
  <c r="O273" i="107"/>
  <c r="X273" i="117" s="1"/>
  <c r="O273" i="106"/>
  <c r="W273" i="117" s="1"/>
  <c r="V273" i="118"/>
  <c r="O273" i="105"/>
  <c r="V273" i="117" s="1"/>
  <c r="O273" i="104"/>
  <c r="U273" i="117" s="1"/>
  <c r="O273" i="103"/>
  <c r="T273" i="117" s="1"/>
  <c r="O273" i="102"/>
  <c r="S273" i="117" s="1"/>
  <c r="O273" i="100"/>
  <c r="Q273" i="117" s="1"/>
  <c r="O273" i="99"/>
  <c r="P273" i="117" s="1"/>
  <c r="O273" i="118"/>
  <c r="O273" i="98"/>
  <c r="O273" i="117" s="1"/>
  <c r="L132" i="98"/>
  <c r="L95" i="98" s="1"/>
  <c r="O273" i="97"/>
  <c r="N273" i="117" s="1"/>
  <c r="O273" i="96"/>
  <c r="M273" i="117" s="1"/>
  <c r="AJ273" i="117" s="1"/>
  <c r="M127" i="127"/>
  <c r="AJ127" i="127" s="1"/>
  <c r="AJ128" i="127"/>
  <c r="M117" i="127"/>
  <c r="AJ117" i="127" s="1"/>
  <c r="AJ118" i="127"/>
  <c r="L111" i="96"/>
  <c r="L265" i="96" s="1"/>
  <c r="M265" i="127" s="1"/>
  <c r="AJ265" i="127" s="1"/>
  <c r="M112" i="127"/>
  <c r="AJ112" i="127" s="1"/>
  <c r="AJ113" i="127"/>
  <c r="O272" i="95"/>
  <c r="L273" i="117" s="1"/>
  <c r="K273" i="118"/>
  <c r="O272" i="94"/>
  <c r="K273" i="117" s="1"/>
  <c r="J273" i="118"/>
  <c r="O272" i="93"/>
  <c r="J273" i="117" s="1"/>
  <c r="I273" i="118"/>
  <c r="O272" i="92"/>
  <c r="I273" i="117" s="1"/>
  <c r="O272" i="90"/>
  <c r="G273" i="117" s="1"/>
  <c r="O272" i="89"/>
  <c r="F273" i="117" s="1"/>
  <c r="F263" i="125"/>
  <c r="F263" i="126"/>
  <c r="O272" i="88"/>
  <c r="L132" i="88"/>
  <c r="L266" i="88" s="1"/>
  <c r="E267" i="127" s="1"/>
  <c r="O272" i="87"/>
  <c r="O265" i="21"/>
  <c r="C266" i="117" s="1"/>
  <c r="E111" i="120"/>
  <c r="D272" i="118"/>
  <c r="D263" i="118" s="1"/>
  <c r="O271" i="87"/>
  <c r="L132" i="105"/>
  <c r="L267" i="105" s="1"/>
  <c r="V267" i="127" s="1"/>
  <c r="L132" i="96"/>
  <c r="L267" i="96" s="1"/>
  <c r="M267" i="127" s="1"/>
  <c r="L132" i="92"/>
  <c r="O268" i="89"/>
  <c r="F269" i="117" s="1"/>
  <c r="O264" i="89"/>
  <c r="O268" i="88"/>
  <c r="E269" i="117" s="1"/>
  <c r="O272" i="21"/>
  <c r="O267" i="89"/>
  <c r="O267" i="87"/>
  <c r="D268" i="117" s="1"/>
  <c r="Q127" i="127"/>
  <c r="V117" i="127"/>
  <c r="V111" i="127" s="1"/>
  <c r="AD309" i="118"/>
  <c r="N309" i="118"/>
  <c r="I309" i="118"/>
  <c r="G309" i="118"/>
  <c r="F309" i="118"/>
  <c r="H309" i="118"/>
  <c r="O286" i="108"/>
  <c r="Y286" i="117" s="1"/>
  <c r="O285" i="21"/>
  <c r="H286" i="118"/>
  <c r="O285" i="91"/>
  <c r="H286" i="117" s="1"/>
  <c r="T286" i="118"/>
  <c r="O286" i="103"/>
  <c r="T286" i="117" s="1"/>
  <c r="E283" i="120"/>
  <c r="O286" i="105"/>
  <c r="C283" i="100"/>
  <c r="C309" i="100" s="1"/>
  <c r="O286" i="100"/>
  <c r="Q286" i="117" s="1"/>
  <c r="O286" i="106"/>
  <c r="W286" i="117" s="1"/>
  <c r="C283" i="104"/>
  <c r="C309" i="104" s="1"/>
  <c r="O286" i="104"/>
  <c r="U286" i="117" s="1"/>
  <c r="AE286" i="118"/>
  <c r="AE283" i="118" s="1"/>
  <c r="L283" i="120"/>
  <c r="O283" i="120"/>
  <c r="O285" i="89"/>
  <c r="C283" i="111"/>
  <c r="C309" i="111" s="1"/>
  <c r="O286" i="111"/>
  <c r="AB286" i="117" s="1"/>
  <c r="C282" i="94"/>
  <c r="C308" i="94" s="1"/>
  <c r="O285" i="94"/>
  <c r="O286" i="98"/>
  <c r="O286" i="117" s="1"/>
  <c r="D286" i="118"/>
  <c r="O285" i="87"/>
  <c r="O286" i="96"/>
  <c r="S286" i="118"/>
  <c r="O286" i="102"/>
  <c r="S286" i="117" s="1"/>
  <c r="O286" i="112"/>
  <c r="AC286" i="117" s="1"/>
  <c r="J286" i="118"/>
  <c r="O285" i="93"/>
  <c r="O286" i="97"/>
  <c r="N286" i="117" s="1"/>
  <c r="O286" i="110"/>
  <c r="AA286" i="117" s="1"/>
  <c r="O286" i="113"/>
  <c r="O285" i="92"/>
  <c r="I286" i="117" s="1"/>
  <c r="O286" i="107"/>
  <c r="X286" i="117" s="1"/>
  <c r="O285" i="88"/>
  <c r="O287" i="109"/>
  <c r="Z287" i="117" s="1"/>
  <c r="O285" i="95"/>
  <c r="Q283" i="120"/>
  <c r="AC287" i="119"/>
  <c r="O287" i="112"/>
  <c r="AC287" i="117" s="1"/>
  <c r="O286" i="109"/>
  <c r="Z286" i="117" s="1"/>
  <c r="O286" i="99"/>
  <c r="P286" i="117" s="1"/>
  <c r="O287" i="107"/>
  <c r="X287" i="117" s="1"/>
  <c r="D283" i="105"/>
  <c r="D309" i="105" s="1"/>
  <c r="O285" i="114"/>
  <c r="AE285" i="117" s="1"/>
  <c r="O285" i="104"/>
  <c r="U285" i="117" s="1"/>
  <c r="O285" i="102"/>
  <c r="K285" i="119"/>
  <c r="O284" i="94"/>
  <c r="O284" i="90"/>
  <c r="G285" i="117" s="1"/>
  <c r="T287" i="119"/>
  <c r="O287" i="103"/>
  <c r="T287" i="117" s="1"/>
  <c r="K210" i="119"/>
  <c r="L210" i="119"/>
  <c r="P210" i="119"/>
  <c r="O285" i="113"/>
  <c r="AD285" i="117" s="1"/>
  <c r="O285" i="109"/>
  <c r="Z285" i="117" s="1"/>
  <c r="O285" i="107"/>
  <c r="L285" i="119"/>
  <c r="O284" i="95"/>
  <c r="L285" i="117" s="1"/>
  <c r="H285" i="119"/>
  <c r="O284" i="91"/>
  <c r="O284" i="87"/>
  <c r="D285" i="117" s="1"/>
  <c r="F210" i="119"/>
  <c r="AA210" i="119"/>
  <c r="AA209" i="119" s="1"/>
  <c r="AC285" i="119"/>
  <c r="O285" i="112"/>
  <c r="AC285" i="117" s="1"/>
  <c r="M220" i="120"/>
  <c r="AJ220" i="120" s="1"/>
  <c r="O286" i="87"/>
  <c r="D287" i="117" s="1"/>
  <c r="K287" i="119"/>
  <c r="O286" i="94"/>
  <c r="K287" i="117" s="1"/>
  <c r="S210" i="119"/>
  <c r="H210" i="119"/>
  <c r="E210" i="119"/>
  <c r="O285" i="110"/>
  <c r="Y285" i="119"/>
  <c r="O285" i="108"/>
  <c r="O285" i="106"/>
  <c r="W285" i="117" s="1"/>
  <c r="O285" i="100"/>
  <c r="Q285" i="117" s="1"/>
  <c r="M214" i="119"/>
  <c r="AJ214" i="119" s="1"/>
  <c r="I285" i="119"/>
  <c r="O284" i="92"/>
  <c r="E217" i="118"/>
  <c r="E209" i="118" s="1"/>
  <c r="O284" i="88"/>
  <c r="E285" i="117" s="1"/>
  <c r="C285" i="119"/>
  <c r="O284" i="21"/>
  <c r="W210" i="119"/>
  <c r="O285" i="105"/>
  <c r="O285" i="99"/>
  <c r="P285" i="117" s="1"/>
  <c r="O285" i="97"/>
  <c r="J285" i="119"/>
  <c r="O284" i="93"/>
  <c r="J285" i="117" s="1"/>
  <c r="D210" i="119"/>
  <c r="O285" i="111"/>
  <c r="AB285" i="117" s="1"/>
  <c r="M214" i="120"/>
  <c r="AJ214" i="120" s="1"/>
  <c r="O284" i="89"/>
  <c r="F285" i="117" s="1"/>
  <c r="O286" i="88"/>
  <c r="E287" i="117" s="1"/>
  <c r="O286" i="90"/>
  <c r="G287" i="117" s="1"/>
  <c r="I287" i="119"/>
  <c r="I283" i="119" s="1"/>
  <c r="O286" i="92"/>
  <c r="I287" i="117" s="1"/>
  <c r="J287" i="119"/>
  <c r="J283" i="119" s="1"/>
  <c r="O286" i="93"/>
  <c r="J287" i="117" s="1"/>
  <c r="P287" i="119"/>
  <c r="O287" i="99"/>
  <c r="P287" i="117" s="1"/>
  <c r="O287" i="100"/>
  <c r="Q287" i="117" s="1"/>
  <c r="O287" i="102"/>
  <c r="S287" i="117" s="1"/>
  <c r="O287" i="105"/>
  <c r="V287" i="117" s="1"/>
  <c r="O287" i="106"/>
  <c r="W287" i="117" s="1"/>
  <c r="O287" i="110"/>
  <c r="AA287" i="117" s="1"/>
  <c r="AB287" i="119"/>
  <c r="AB283" i="119" s="1"/>
  <c r="O287" i="111"/>
  <c r="AB287" i="117" s="1"/>
  <c r="AD287" i="119"/>
  <c r="O287" i="113"/>
  <c r="AD287" i="117" s="1"/>
  <c r="G220" i="119"/>
  <c r="G209" i="119" s="1"/>
  <c r="Z220" i="119"/>
  <c r="P220" i="119"/>
  <c r="C284" i="118"/>
  <c r="O283" i="21"/>
  <c r="O287" i="21"/>
  <c r="D283" i="118"/>
  <c r="I284" i="118"/>
  <c r="O283" i="92"/>
  <c r="I284" i="117" s="1"/>
  <c r="O284" i="96"/>
  <c r="M284" i="117" s="1"/>
  <c r="Q284" i="118"/>
  <c r="O284" i="100"/>
  <c r="Q284" i="117" s="1"/>
  <c r="Y284" i="118"/>
  <c r="Y283" i="118" s="1"/>
  <c r="O284" i="108"/>
  <c r="Y284" i="117" s="1"/>
  <c r="AC284" i="118"/>
  <c r="O284" i="112"/>
  <c r="AC284" i="117" s="1"/>
  <c r="O284" i="105"/>
  <c r="V284" i="117" s="1"/>
  <c r="O284" i="109"/>
  <c r="O283" i="89"/>
  <c r="O284" i="98"/>
  <c r="S284" i="118"/>
  <c r="O284" i="102"/>
  <c r="O283" i="87"/>
  <c r="D284" i="117" s="1"/>
  <c r="AD284" i="118"/>
  <c r="AD283" i="118" s="1"/>
  <c r="O284" i="113"/>
  <c r="O283" i="90"/>
  <c r="K284" i="118"/>
  <c r="O283" i="94"/>
  <c r="K284" i="117" s="1"/>
  <c r="O284" i="114"/>
  <c r="AE284" i="117" s="1"/>
  <c r="O283" i="91"/>
  <c r="H284" i="117" s="1"/>
  <c r="O284" i="111"/>
  <c r="AB284" i="117" s="1"/>
  <c r="O283" i="95"/>
  <c r="L284" i="117" s="1"/>
  <c r="AE210" i="118"/>
  <c r="AA284" i="118"/>
  <c r="AA283" i="118" s="1"/>
  <c r="W210" i="118"/>
  <c r="W209" i="118" s="1"/>
  <c r="S210" i="118"/>
  <c r="P209" i="127"/>
  <c r="O210" i="118"/>
  <c r="L283" i="97"/>
  <c r="L309" i="97" s="1"/>
  <c r="M217" i="128"/>
  <c r="AJ218" i="128"/>
  <c r="K210" i="118"/>
  <c r="K209" i="118" s="1"/>
  <c r="G210" i="118"/>
  <c r="O287" i="88"/>
  <c r="E288" i="117" s="1"/>
  <c r="O284" i="97"/>
  <c r="N284" i="117" s="1"/>
  <c r="M217" i="127"/>
  <c r="AJ217" i="127" s="1"/>
  <c r="AJ218" i="127"/>
  <c r="M214" i="126"/>
  <c r="AJ214" i="126" s="1"/>
  <c r="AJ215" i="126"/>
  <c r="M210" i="125"/>
  <c r="AJ210" i="125" s="1"/>
  <c r="AJ211" i="125"/>
  <c r="O287" i="95"/>
  <c r="O283" i="93"/>
  <c r="J284" i="117" s="1"/>
  <c r="J282" i="92"/>
  <c r="J308" i="92" s="1"/>
  <c r="O287" i="91"/>
  <c r="O287" i="87"/>
  <c r="O284" i="103"/>
  <c r="P284" i="118"/>
  <c r="O284" i="99"/>
  <c r="O287" i="93"/>
  <c r="J209" i="128"/>
  <c r="F209" i="128"/>
  <c r="J283" i="113"/>
  <c r="J309" i="113" s="1"/>
  <c r="O288" i="111"/>
  <c r="Z210" i="118"/>
  <c r="O288" i="107"/>
  <c r="X288" i="117" s="1"/>
  <c r="J209" i="106"/>
  <c r="O288" i="103"/>
  <c r="T288" i="117" s="1"/>
  <c r="L209" i="103"/>
  <c r="J209" i="100"/>
  <c r="O288" i="99"/>
  <c r="P288" i="117" s="1"/>
  <c r="N210" i="118"/>
  <c r="O288" i="114"/>
  <c r="AE288" i="117" s="1"/>
  <c r="AE209" i="128"/>
  <c r="O288" i="110"/>
  <c r="Y210" i="118"/>
  <c r="O288" i="106"/>
  <c r="W288" i="117" s="1"/>
  <c r="K209" i="106"/>
  <c r="O284" i="104"/>
  <c r="U284" i="117" s="1"/>
  <c r="S288" i="118"/>
  <c r="O288" i="102"/>
  <c r="S288" i="117" s="1"/>
  <c r="O288" i="98"/>
  <c r="O288" i="117" s="1"/>
  <c r="O209" i="128"/>
  <c r="L209" i="97"/>
  <c r="M220" i="126"/>
  <c r="AJ220" i="126" s="1"/>
  <c r="AJ221" i="126"/>
  <c r="M217" i="126"/>
  <c r="AJ217" i="126" s="1"/>
  <c r="AJ218" i="126"/>
  <c r="M214" i="125"/>
  <c r="AJ214" i="125" s="1"/>
  <c r="AJ215" i="125"/>
  <c r="K288" i="118"/>
  <c r="O287" i="94"/>
  <c r="I210" i="118"/>
  <c r="I209" i="118" s="1"/>
  <c r="J208" i="91"/>
  <c r="O287" i="90"/>
  <c r="G288" i="117" s="1"/>
  <c r="E284" i="118"/>
  <c r="O283" i="88"/>
  <c r="E284" i="117" s="1"/>
  <c r="O288" i="113"/>
  <c r="AD288" i="117" s="1"/>
  <c r="AD209" i="128"/>
  <c r="AB210" i="118"/>
  <c r="O288" i="109"/>
  <c r="Z288" i="117" s="1"/>
  <c r="Z209" i="128"/>
  <c r="O288" i="105"/>
  <c r="V288" i="117" s="1"/>
  <c r="N209" i="128"/>
  <c r="M217" i="125"/>
  <c r="AJ217" i="125" s="1"/>
  <c r="AJ218" i="125"/>
  <c r="O287" i="89"/>
  <c r="D210" i="118"/>
  <c r="F210" i="125"/>
  <c r="G217" i="128"/>
  <c r="G209" i="128" s="1"/>
  <c r="J210" i="125"/>
  <c r="N217" i="126"/>
  <c r="P210" i="125"/>
  <c r="T217" i="126"/>
  <c r="U220" i="127"/>
  <c r="U209" i="127" s="1"/>
  <c r="AB217" i="126"/>
  <c r="AE210" i="127"/>
  <c r="C276" i="118"/>
  <c r="O275" i="21"/>
  <c r="O279" i="21"/>
  <c r="O281" i="21"/>
  <c r="C282" i="117" s="1"/>
  <c r="C299" i="118"/>
  <c r="O298" i="21"/>
  <c r="C299" i="117" s="1"/>
  <c r="H157" i="125"/>
  <c r="D157" i="125"/>
  <c r="D157" i="126"/>
  <c r="J157" i="126"/>
  <c r="I157" i="125"/>
  <c r="L157" i="120"/>
  <c r="H157" i="119"/>
  <c r="K157" i="118"/>
  <c r="H157" i="126"/>
  <c r="E157" i="125"/>
  <c r="G157" i="119"/>
  <c r="K157" i="125"/>
  <c r="D157" i="119"/>
  <c r="E157" i="119"/>
  <c r="I157" i="119"/>
  <c r="O46" i="124"/>
  <c r="O4" i="124" s="1"/>
  <c r="O240" i="124" s="1"/>
  <c r="W46" i="124"/>
  <c r="W4" i="124" s="1"/>
  <c r="G157" i="125"/>
  <c r="P157" i="127"/>
  <c r="AC157" i="127"/>
  <c r="F157" i="118"/>
  <c r="K157" i="120"/>
  <c r="I157" i="120"/>
  <c r="L157" i="125"/>
  <c r="W157" i="127"/>
  <c r="Q157" i="127"/>
  <c r="J157" i="125"/>
  <c r="C274" i="102"/>
  <c r="C308" i="102" s="1"/>
  <c r="O275" i="102"/>
  <c r="O274" i="92"/>
  <c r="O274" i="95"/>
  <c r="L275" i="117" s="1"/>
  <c r="O274" i="93"/>
  <c r="J275" i="117" s="1"/>
  <c r="O275" i="104"/>
  <c r="U275" i="117" s="1"/>
  <c r="O274" i="91"/>
  <c r="H275" i="117" s="1"/>
  <c r="O279" i="87"/>
  <c r="D280" i="117" s="1"/>
  <c r="O277" i="87"/>
  <c r="D278" i="117" s="1"/>
  <c r="O275" i="87"/>
  <c r="D276" i="117" s="1"/>
  <c r="O296" i="89"/>
  <c r="F297" i="117" s="1"/>
  <c r="O278" i="89"/>
  <c r="O278" i="90"/>
  <c r="G279" i="117" s="1"/>
  <c r="O276" i="90"/>
  <c r="G277" i="117" s="1"/>
  <c r="O275" i="92"/>
  <c r="I276" i="117" s="1"/>
  <c r="O277" i="91"/>
  <c r="H278" i="117" s="1"/>
  <c r="O276" i="91"/>
  <c r="O275" i="91"/>
  <c r="H276" i="117" s="1"/>
  <c r="O281" i="92"/>
  <c r="I282" i="117" s="1"/>
  <c r="O278" i="93"/>
  <c r="J279" i="117" s="1"/>
  <c r="O279" i="91"/>
  <c r="H280" i="117" s="1"/>
  <c r="O296" i="92"/>
  <c r="I297" i="117" s="1"/>
  <c r="O281" i="97"/>
  <c r="N281" i="117" s="1"/>
  <c r="O298" i="94"/>
  <c r="K299" i="117" s="1"/>
  <c r="O276" i="97"/>
  <c r="O296" i="98"/>
  <c r="O296" i="117" s="1"/>
  <c r="O277" i="98"/>
  <c r="O277" i="117" s="1"/>
  <c r="O295" i="94"/>
  <c r="K296" i="117" s="1"/>
  <c r="O280" i="96"/>
  <c r="M280" i="117" s="1"/>
  <c r="O278" i="98"/>
  <c r="O278" i="117" s="1"/>
  <c r="O278" i="94"/>
  <c r="K279" i="117" s="1"/>
  <c r="O277" i="94"/>
  <c r="O276" i="94"/>
  <c r="K277" i="117" s="1"/>
  <c r="O275" i="94"/>
  <c r="O277" i="99"/>
  <c r="P277" i="117" s="1"/>
  <c r="O279" i="99"/>
  <c r="P279" i="117" s="1"/>
  <c r="O277" i="95"/>
  <c r="L278" i="117" s="1"/>
  <c r="O298" i="98"/>
  <c r="O298" i="117" s="1"/>
  <c r="O278" i="100"/>
  <c r="Q278" i="117" s="1"/>
  <c r="O280" i="100"/>
  <c r="Q280" i="117" s="1"/>
  <c r="O280" i="97"/>
  <c r="N280" i="117" s="1"/>
  <c r="O278" i="102"/>
  <c r="S278" i="117" s="1"/>
  <c r="O299" i="103"/>
  <c r="T299" i="117" s="1"/>
  <c r="O279" i="103"/>
  <c r="T279" i="117" s="1"/>
  <c r="O277" i="103"/>
  <c r="T277" i="117" s="1"/>
  <c r="O281" i="104"/>
  <c r="U281" i="117" s="1"/>
  <c r="O298" i="105"/>
  <c r="V298" i="117" s="1"/>
  <c r="O296" i="106"/>
  <c r="W296" i="117" s="1"/>
  <c r="O278" i="108"/>
  <c r="Y278" i="117" s="1"/>
  <c r="O281" i="109"/>
  <c r="Z281" i="117" s="1"/>
  <c r="O297" i="109"/>
  <c r="Z297" i="117" s="1"/>
  <c r="O299" i="106"/>
  <c r="W299" i="117" s="1"/>
  <c r="O278" i="109"/>
  <c r="Z278" i="117" s="1"/>
  <c r="O276" i="109"/>
  <c r="O298" i="110"/>
  <c r="AA298" i="117" s="1"/>
  <c r="O297" i="113"/>
  <c r="AD297" i="117" s="1"/>
  <c r="O298" i="114"/>
  <c r="AE298" i="117" s="1"/>
  <c r="O296" i="88"/>
  <c r="E297" i="117" s="1"/>
  <c r="O278" i="114"/>
  <c r="AE278" i="117" s="1"/>
  <c r="O279" i="109"/>
  <c r="Z279" i="117" s="1"/>
  <c r="O280" i="111"/>
  <c r="AB280" i="117" s="1"/>
  <c r="O281" i="112"/>
  <c r="AC281" i="117" s="1"/>
  <c r="O279" i="114"/>
  <c r="AE279" i="117" s="1"/>
  <c r="O277" i="114"/>
  <c r="AE277" i="117" s="1"/>
  <c r="O281" i="88"/>
  <c r="E282" i="117" s="1"/>
  <c r="AC160" i="117"/>
  <c r="AC158" i="117" s="1"/>
  <c r="O296" i="107"/>
  <c r="X296" i="117" s="1"/>
  <c r="O296" i="114"/>
  <c r="AE296" i="117" s="1"/>
  <c r="L274" i="107"/>
  <c r="L308" i="107" s="1"/>
  <c r="L273" i="92"/>
  <c r="L307" i="92" s="1"/>
  <c r="O275" i="95"/>
  <c r="L276" i="117" s="1"/>
  <c r="O280" i="107"/>
  <c r="X280" i="117" s="1"/>
  <c r="O278" i="107"/>
  <c r="X278" i="117" s="1"/>
  <c r="O277" i="107"/>
  <c r="X277" i="117" s="1"/>
  <c r="O276" i="107"/>
  <c r="X276" i="117" s="1"/>
  <c r="K274" i="103"/>
  <c r="K308" i="103" s="1"/>
  <c r="T308" i="126" s="1"/>
  <c r="O295" i="90"/>
  <c r="G296" i="117" s="1"/>
  <c r="O278" i="91"/>
  <c r="H279" i="117" s="1"/>
  <c r="O297" i="89"/>
  <c r="F298" i="117" s="1"/>
  <c r="O295" i="91"/>
  <c r="H296" i="117" s="1"/>
  <c r="O280" i="92"/>
  <c r="I281" i="117" s="1"/>
  <c r="O279" i="111"/>
  <c r="AB279" i="117" s="1"/>
  <c r="O282" i="104"/>
  <c r="U282" i="117" s="1"/>
  <c r="O214" i="117"/>
  <c r="O160" i="117"/>
  <c r="O158" i="117" s="1"/>
  <c r="O278" i="97"/>
  <c r="N278" i="117" s="1"/>
  <c r="O281" i="98"/>
  <c r="O281" i="117" s="1"/>
  <c r="O279" i="98"/>
  <c r="O280" i="102"/>
  <c r="S280" i="117" s="1"/>
  <c r="O277" i="89"/>
  <c r="F278" i="117" s="1"/>
  <c r="O279" i="113"/>
  <c r="AD279" i="117" s="1"/>
  <c r="O278" i="113"/>
  <c r="AD278" i="117" s="1"/>
  <c r="Y160" i="117"/>
  <c r="Y158" i="117" s="1"/>
  <c r="O281" i="103"/>
  <c r="T281" i="117" s="1"/>
  <c r="O278" i="103"/>
  <c r="T278" i="117" s="1"/>
  <c r="R274" i="117"/>
  <c r="O275" i="88"/>
  <c r="E276" i="117" s="1"/>
  <c r="O278" i="96"/>
  <c r="O278" i="88"/>
  <c r="O279" i="92"/>
  <c r="I280" i="117" s="1"/>
  <c r="O275" i="89"/>
  <c r="F276" i="117" s="1"/>
  <c r="O282" i="112"/>
  <c r="AC282" i="117" s="1"/>
  <c r="L274" i="102"/>
  <c r="L308" i="102" s="1"/>
  <c r="O282" i="96"/>
  <c r="M282" i="117" s="1"/>
  <c r="AJ282" i="117" s="1"/>
  <c r="O277" i="92"/>
  <c r="I278" i="117" s="1"/>
  <c r="O275" i="98"/>
  <c r="O275" i="117" s="1"/>
  <c r="O277" i="88"/>
  <c r="E278" i="117" s="1"/>
  <c r="O281" i="87"/>
  <c r="D282" i="117" s="1"/>
  <c r="O281" i="93"/>
  <c r="J282" i="117" s="1"/>
  <c r="O279" i="96"/>
  <c r="M279" i="117" s="1"/>
  <c r="O279" i="88"/>
  <c r="E280" i="117" s="1"/>
  <c r="O282" i="106"/>
  <c r="W282" i="117" s="1"/>
  <c r="O282" i="109"/>
  <c r="Z282" i="117" s="1"/>
  <c r="O279" i="100"/>
  <c r="O282" i="113"/>
  <c r="AD282" i="117" s="1"/>
  <c r="O298" i="87"/>
  <c r="D299" i="117" s="1"/>
  <c r="O282" i="114"/>
  <c r="AE282" i="117" s="1"/>
  <c r="O299" i="114"/>
  <c r="AE299" i="117" s="1"/>
  <c r="O297" i="112"/>
  <c r="AC297" i="117" s="1"/>
  <c r="O282" i="110"/>
  <c r="AA282" i="117" s="1"/>
  <c r="O299" i="110"/>
  <c r="AA299" i="117" s="1"/>
  <c r="O298" i="109"/>
  <c r="Z298" i="117" s="1"/>
  <c r="O278" i="106"/>
  <c r="O298" i="106"/>
  <c r="W298" i="117" s="1"/>
  <c r="O281" i="105"/>
  <c r="O282" i="105"/>
  <c r="V282" i="117" s="1"/>
  <c r="O297" i="104"/>
  <c r="U297" i="117" s="1"/>
  <c r="O282" i="102"/>
  <c r="S282" i="117" s="1"/>
  <c r="O299" i="102"/>
  <c r="S299" i="117" s="1"/>
  <c r="O276" i="100"/>
  <c r="Q276" i="117" s="1"/>
  <c r="O281" i="100"/>
  <c r="Q281" i="117" s="1"/>
  <c r="O297" i="100"/>
  <c r="Q297" i="117" s="1"/>
  <c r="O299" i="99"/>
  <c r="P299" i="117" s="1"/>
  <c r="O299" i="98"/>
  <c r="O299" i="117" s="1"/>
  <c r="O298" i="97"/>
  <c r="N298" i="117" s="1"/>
  <c r="O297" i="97"/>
  <c r="N297" i="117" s="1"/>
  <c r="O297" i="96"/>
  <c r="M297" i="117" s="1"/>
  <c r="AJ297" i="117" s="1"/>
  <c r="O281" i="95"/>
  <c r="L282" i="117" s="1"/>
  <c r="O298" i="95"/>
  <c r="L299" i="117" s="1"/>
  <c r="O297" i="94"/>
  <c r="K298" i="117" s="1"/>
  <c r="O296" i="93"/>
  <c r="J297" i="117" s="1"/>
  <c r="O280" i="93"/>
  <c r="J281" i="117" s="1"/>
  <c r="O281" i="91"/>
  <c r="H282" i="117" s="1"/>
  <c r="O297" i="90"/>
  <c r="G298" i="117" s="1"/>
  <c r="O280" i="89"/>
  <c r="F281" i="117" s="1"/>
  <c r="O298" i="90"/>
  <c r="G299" i="117" s="1"/>
  <c r="O296" i="103"/>
  <c r="T296" i="117" s="1"/>
  <c r="D232" i="118"/>
  <c r="H232" i="118"/>
  <c r="L232" i="118"/>
  <c r="P232" i="118"/>
  <c r="O252" i="105"/>
  <c r="V252" i="117" s="1"/>
  <c r="AF302" i="127"/>
  <c r="O292" i="114"/>
  <c r="AE292" i="117" s="1"/>
  <c r="O295" i="114"/>
  <c r="AE295" i="117" s="1"/>
  <c r="AE294" i="118"/>
  <c r="O294" i="114"/>
  <c r="AE294" i="117" s="1"/>
  <c r="O245" i="114"/>
  <c r="AE245" i="117" s="1"/>
  <c r="AE19" i="118"/>
  <c r="O294" i="113"/>
  <c r="AD294" i="117" s="1"/>
  <c r="O292" i="113"/>
  <c r="AD292" i="117" s="1"/>
  <c r="AD293" i="118"/>
  <c r="O293" i="113"/>
  <c r="AD227" i="117"/>
  <c r="AD25" i="119"/>
  <c r="O249" i="113"/>
  <c r="AD249" i="117" s="1"/>
  <c r="AD248" i="118"/>
  <c r="O248" i="113"/>
  <c r="AD248" i="117" s="1"/>
  <c r="AD19" i="118"/>
  <c r="O293" i="112"/>
  <c r="AC293" i="117" s="1"/>
  <c r="O295" i="112"/>
  <c r="AC295" i="117" s="1"/>
  <c r="AC292" i="118"/>
  <c r="O292" i="112"/>
  <c r="AC245" i="118"/>
  <c r="O245" i="112"/>
  <c r="AB294" i="118"/>
  <c r="O294" i="111"/>
  <c r="AB294" i="117" s="1"/>
  <c r="AB25" i="118"/>
  <c r="O294" i="110"/>
  <c r="AA294" i="117" s="1"/>
  <c r="O292" i="110"/>
  <c r="AA292" i="117" s="1"/>
  <c r="O295" i="110"/>
  <c r="AA295" i="117" s="1"/>
  <c r="AA19" i="120"/>
  <c r="O249" i="110"/>
  <c r="AA249" i="117" s="1"/>
  <c r="AA248" i="118"/>
  <c r="O248" i="110"/>
  <c r="AA248" i="117" s="1"/>
  <c r="AA246" i="118"/>
  <c r="O246" i="110"/>
  <c r="AA246" i="117" s="1"/>
  <c r="Z294" i="118"/>
  <c r="O294" i="109"/>
  <c r="Z294" i="117" s="1"/>
  <c r="O295" i="109"/>
  <c r="Z295" i="117" s="1"/>
  <c r="Z292" i="118"/>
  <c r="O292" i="109"/>
  <c r="O248" i="109"/>
  <c r="Z248" i="117" s="1"/>
  <c r="Z244" i="120"/>
  <c r="Z243" i="120" s="1"/>
  <c r="Z249" i="118"/>
  <c r="O249" i="109"/>
  <c r="Z249" i="117" s="1"/>
  <c r="Z19" i="118"/>
  <c r="O293" i="108"/>
  <c r="Y293" i="117" s="1"/>
  <c r="O294" i="108"/>
  <c r="Y294" i="117" s="1"/>
  <c r="O292" i="108"/>
  <c r="O295" i="108"/>
  <c r="Y295" i="117" s="1"/>
  <c r="D244" i="108"/>
  <c r="O245" i="108"/>
  <c r="Y245" i="117" s="1"/>
  <c r="Y248" i="118"/>
  <c r="Y246" i="118"/>
  <c r="O292" i="107"/>
  <c r="X292" i="117" s="1"/>
  <c r="X294" i="118"/>
  <c r="X295" i="118"/>
  <c r="O247" i="107"/>
  <c r="X247" i="117" s="1"/>
  <c r="X29" i="118"/>
  <c r="X249" i="118"/>
  <c r="O249" i="107"/>
  <c r="X249" i="117" s="1"/>
  <c r="X245" i="118"/>
  <c r="O294" i="106"/>
  <c r="W294" i="117" s="1"/>
  <c r="W292" i="118"/>
  <c r="W291" i="118" s="1"/>
  <c r="O292" i="106"/>
  <c r="O248" i="106"/>
  <c r="W248" i="117" s="1"/>
  <c r="W247" i="118"/>
  <c r="W246" i="118"/>
  <c r="W245" i="118"/>
  <c r="O245" i="106"/>
  <c r="D227" i="117"/>
  <c r="L227" i="117"/>
  <c r="X220" i="117"/>
  <c r="AA220" i="117"/>
  <c r="V217" i="117"/>
  <c r="Z217" i="117"/>
  <c r="H217" i="117"/>
  <c r="E217" i="117"/>
  <c r="O217" i="117"/>
  <c r="R217" i="117"/>
  <c r="Z214" i="117"/>
  <c r="W214" i="117"/>
  <c r="N214" i="117"/>
  <c r="K210" i="117"/>
  <c r="U200" i="117"/>
  <c r="U198" i="117" s="1"/>
  <c r="F166" i="117"/>
  <c r="G166" i="117"/>
  <c r="D160" i="117"/>
  <c r="D158" i="117" s="1"/>
  <c r="D151" i="117"/>
  <c r="D127" i="117"/>
  <c r="E112" i="117"/>
  <c r="Z89" i="117"/>
  <c r="V229" i="117"/>
  <c r="V227" i="117" s="1"/>
  <c r="O227" i="105"/>
  <c r="O37" i="103"/>
  <c r="S30" i="117"/>
  <c r="S29" i="117" s="1"/>
  <c r="O227" i="109"/>
  <c r="O89" i="93"/>
  <c r="O89" i="100"/>
  <c r="O46" i="100" s="1"/>
  <c r="V64" i="117"/>
  <c r="O72" i="108"/>
  <c r="F47" i="117"/>
  <c r="AB61" i="117"/>
  <c r="AB53" i="117" s="1"/>
  <c r="O53" i="111"/>
  <c r="AE65" i="117"/>
  <c r="O64" i="114"/>
  <c r="P37" i="117"/>
  <c r="O37" i="107"/>
  <c r="O89" i="91"/>
  <c r="O53" i="105"/>
  <c r="V60" i="117"/>
  <c r="V53" i="117" s="1"/>
  <c r="O226" i="87"/>
  <c r="J37" i="117"/>
  <c r="O72" i="110"/>
  <c r="O89" i="109"/>
  <c r="H89" i="117"/>
  <c r="O89" i="107"/>
  <c r="T53" i="117"/>
  <c r="O64" i="88"/>
  <c r="O89" i="88"/>
  <c r="S72" i="117"/>
  <c r="S37" i="117"/>
  <c r="T39" i="117"/>
  <c r="V72" i="117"/>
  <c r="O72" i="117"/>
  <c r="AA73" i="117"/>
  <c r="AA72" i="117" s="1"/>
  <c r="J89" i="117"/>
  <c r="O64" i="103"/>
  <c r="AE92" i="117"/>
  <c r="O89" i="114"/>
  <c r="W53" i="117"/>
  <c r="O64" i="113"/>
  <c r="AE53" i="117"/>
  <c r="O133" i="21"/>
  <c r="O132" i="21" s="1"/>
  <c r="G64" i="117"/>
  <c r="O133" i="89"/>
  <c r="O132" i="89" s="1"/>
  <c r="E151" i="117"/>
  <c r="I217" i="117"/>
  <c r="K64" i="117"/>
  <c r="AC53" i="117"/>
  <c r="R53" i="117"/>
  <c r="O112" i="87"/>
  <c r="M53" i="117"/>
  <c r="AJ53" i="117" s="1"/>
  <c r="O89" i="113"/>
  <c r="C141" i="117"/>
  <c r="AD64" i="117"/>
  <c r="O53" i="103"/>
  <c r="O53" i="94"/>
  <c r="O96" i="88"/>
  <c r="M217" i="117"/>
  <c r="AJ217" i="117" s="1"/>
  <c r="O47" i="99"/>
  <c r="O53" i="112"/>
  <c r="O53" i="106"/>
  <c r="D102" i="117"/>
  <c r="O217" i="98"/>
  <c r="O216" i="92"/>
  <c r="O208" i="92" s="1"/>
  <c r="O220" i="109"/>
  <c r="G220" i="117"/>
  <c r="D217" i="117"/>
  <c r="K220" i="117"/>
  <c r="AA210" i="117"/>
  <c r="O219" i="89"/>
  <c r="O208" i="89" s="1"/>
  <c r="O213" i="95"/>
  <c r="AE210" i="117"/>
  <c r="L233" i="117"/>
  <c r="L232" i="117" s="1"/>
  <c r="O231" i="95"/>
  <c r="T178" i="117"/>
  <c r="T176" i="117" s="1"/>
  <c r="T174" i="117" s="1"/>
  <c r="O176" i="103"/>
  <c r="O174" i="103" s="1"/>
  <c r="O216" i="91"/>
  <c r="Y217" i="117"/>
  <c r="O214" i="97"/>
  <c r="K175" i="117"/>
  <c r="O174" i="94"/>
  <c r="AD203" i="117"/>
  <c r="AD200" i="117" s="1"/>
  <c r="AD198" i="117" s="1"/>
  <c r="O200" i="113"/>
  <c r="O198" i="113" s="1"/>
  <c r="V169" i="117"/>
  <c r="V168" i="117" s="1"/>
  <c r="V166" i="117" s="1"/>
  <c r="O168" i="105"/>
  <c r="O166" i="105" s="1"/>
  <c r="O157" i="105" s="1"/>
  <c r="P157" i="105" s="1"/>
  <c r="O217" i="100"/>
  <c r="X217" i="117"/>
  <c r="N217" i="117"/>
  <c r="C215" i="117"/>
  <c r="J217" i="117"/>
  <c r="O219" i="88"/>
  <c r="P220" i="117"/>
  <c r="O208" i="95"/>
  <c r="O217" i="112"/>
  <c r="O209" i="112" s="1"/>
  <c r="O220" i="100"/>
  <c r="D192" i="117"/>
  <c r="D190" i="117" s="1"/>
  <c r="O217" i="111"/>
  <c r="O209" i="111" s="1"/>
  <c r="O216" i="93"/>
  <c r="G210" i="117"/>
  <c r="I185" i="117"/>
  <c r="I184" i="117" s="1"/>
  <c r="I182" i="117" s="1"/>
  <c r="O184" i="92"/>
  <c r="O182" i="92" s="1"/>
  <c r="O157" i="92" s="1"/>
  <c r="J211" i="117"/>
  <c r="O209" i="104"/>
  <c r="S162" i="117"/>
  <c r="S160" i="117" s="1"/>
  <c r="S158" i="117" s="1"/>
  <c r="O160" i="102"/>
  <c r="O158" i="102" s="1"/>
  <c r="O157" i="102" s="1"/>
  <c r="P157" i="102" s="1"/>
  <c r="X205" i="117"/>
  <c r="X200" i="117" s="1"/>
  <c r="X198" i="117" s="1"/>
  <c r="O200" i="107"/>
  <c r="O198" i="107" s="1"/>
  <c r="AC217" i="117"/>
  <c r="U217" i="117"/>
  <c r="O220" i="96"/>
  <c r="L217" i="117"/>
  <c r="O220" i="103"/>
  <c r="O220" i="99"/>
  <c r="O209" i="99" s="1"/>
  <c r="O160" i="21"/>
  <c r="O158" i="21" s="1"/>
  <c r="O157" i="108"/>
  <c r="P157" i="108" s="1"/>
  <c r="J192" i="117"/>
  <c r="J190" i="117" s="1"/>
  <c r="O176" i="99"/>
  <c r="O174" i="99" s="1"/>
  <c r="O157" i="99" s="1"/>
  <c r="P179" i="117"/>
  <c r="P176" i="117" s="1"/>
  <c r="P174" i="117" s="1"/>
  <c r="K217" i="117"/>
  <c r="G217" i="117"/>
  <c r="AB220" i="117"/>
  <c r="T220" i="117"/>
  <c r="T210" i="117"/>
  <c r="O157" i="114"/>
  <c r="P157" i="114" s="1"/>
  <c r="O157" i="112"/>
  <c r="P157" i="112" s="1"/>
  <c r="X187" i="117"/>
  <c r="X184" i="117" s="1"/>
  <c r="X182" i="117" s="1"/>
  <c r="O184" i="107"/>
  <c r="O182" i="107" s="1"/>
  <c r="O174" i="98"/>
  <c r="K177" i="117"/>
  <c r="H176" i="117"/>
  <c r="H174" i="117" s="1"/>
  <c r="D176" i="117"/>
  <c r="D174" i="117" s="1"/>
  <c r="R160" i="117"/>
  <c r="R158" i="117" s="1"/>
  <c r="O168" i="113"/>
  <c r="O166" i="113" s="1"/>
  <c r="O168" i="91"/>
  <c r="O166" i="91" s="1"/>
  <c r="L200" i="117"/>
  <c r="L198" i="117" s="1"/>
  <c r="M176" i="117"/>
  <c r="AJ176" i="117" s="1"/>
  <c r="O158" i="100"/>
  <c r="O157" i="100" s="1"/>
  <c r="O7" i="104"/>
  <c r="S25" i="119"/>
  <c r="S7" i="118"/>
  <c r="O7" i="99"/>
  <c r="P25" i="118"/>
  <c r="N227" i="118"/>
  <c r="N29" i="118"/>
  <c r="L29" i="118"/>
  <c r="K25" i="120"/>
  <c r="K29" i="118"/>
  <c r="J292" i="119"/>
  <c r="J291" i="119" s="1"/>
  <c r="J7" i="118"/>
  <c r="I227" i="117"/>
  <c r="H19" i="119"/>
  <c r="F227" i="118"/>
  <c r="E29" i="118"/>
  <c r="D227" i="118"/>
  <c r="O292" i="120"/>
  <c r="O291" i="120" s="1"/>
  <c r="E291" i="113"/>
  <c r="C227" i="120"/>
  <c r="E291" i="99"/>
  <c r="O226" i="95"/>
  <c r="S292" i="119"/>
  <c r="S291" i="119" s="1"/>
  <c r="Q227" i="118"/>
  <c r="K227" i="117"/>
  <c r="O226" i="90"/>
  <c r="J228" i="117"/>
  <c r="J227" i="117" s="1"/>
  <c r="C227" i="118"/>
  <c r="O226" i="94"/>
  <c r="E227" i="118"/>
  <c r="O227" i="104"/>
  <c r="O227" i="96"/>
  <c r="M29" i="119"/>
  <c r="AJ29" i="119" s="1"/>
  <c r="O29" i="95"/>
  <c r="O29" i="112"/>
  <c r="O29" i="106"/>
  <c r="O29" i="99"/>
  <c r="E29" i="117"/>
  <c r="W29" i="117"/>
  <c r="O29" i="88"/>
  <c r="U8" i="117"/>
  <c r="U7" i="117" s="1"/>
  <c r="AA7" i="120"/>
  <c r="N7" i="119"/>
  <c r="P7" i="118"/>
  <c r="T7" i="117"/>
  <c r="O7" i="103"/>
  <c r="I7" i="119"/>
  <c r="R7" i="117"/>
  <c r="L30" i="117"/>
  <c r="L29" i="117" s="1"/>
  <c r="S7" i="120"/>
  <c r="O29" i="109"/>
  <c r="P8" i="117"/>
  <c r="P7" i="117" s="1"/>
  <c r="W25" i="120"/>
  <c r="AA25" i="117"/>
  <c r="V7" i="120"/>
  <c r="M29" i="120"/>
  <c r="AJ29" i="120" s="1"/>
  <c r="W7" i="120"/>
  <c r="E29" i="120"/>
  <c r="F7" i="119"/>
  <c r="X7" i="120"/>
  <c r="AE7" i="120"/>
  <c r="H29" i="117"/>
  <c r="C25" i="119"/>
  <c r="O29" i="91"/>
  <c r="L7" i="117"/>
  <c r="X19" i="120"/>
  <c r="H29" i="120"/>
  <c r="E244" i="110"/>
  <c r="O25" i="107"/>
  <c r="F29" i="120"/>
  <c r="AC7" i="119"/>
  <c r="X29" i="119"/>
  <c r="V19" i="119"/>
  <c r="P25" i="120"/>
  <c r="H25" i="120"/>
  <c r="W19" i="120"/>
  <c r="T7" i="120"/>
  <c r="R7" i="120"/>
  <c r="AE25" i="120"/>
  <c r="Q25" i="120"/>
  <c r="J7" i="120"/>
  <c r="Z8" i="117"/>
  <c r="Z7" i="117" s="1"/>
  <c r="O7" i="95"/>
  <c r="N19" i="120"/>
  <c r="W25" i="119"/>
  <c r="P29" i="119"/>
  <c r="AA29" i="120"/>
  <c r="U29" i="119"/>
  <c r="S29" i="119"/>
  <c r="O29" i="111"/>
  <c r="D244" i="104"/>
  <c r="O7" i="97"/>
  <c r="L19" i="120"/>
  <c r="O7" i="119"/>
  <c r="AE19" i="120"/>
  <c r="L7" i="120"/>
  <c r="AA25" i="119"/>
  <c r="U245" i="120"/>
  <c r="O25" i="95"/>
  <c r="O19" i="112"/>
  <c r="T25" i="119"/>
  <c r="Y29" i="119"/>
  <c r="E29" i="119"/>
  <c r="Y25" i="119"/>
  <c r="Q25" i="119"/>
  <c r="Z29" i="120"/>
  <c r="AB19" i="120"/>
  <c r="T25" i="120"/>
  <c r="D19" i="119"/>
  <c r="V7" i="119"/>
  <c r="R7" i="119"/>
  <c r="T19" i="120"/>
  <c r="N7" i="117"/>
  <c r="U244" i="119"/>
  <c r="O7" i="113"/>
  <c r="L25" i="120"/>
  <c r="K25" i="119"/>
  <c r="X25" i="118"/>
  <c r="U19" i="118"/>
  <c r="Z29" i="117"/>
  <c r="Q25" i="118"/>
  <c r="P29" i="118"/>
  <c r="V25" i="118"/>
  <c r="C276" i="21"/>
  <c r="C157" i="21"/>
  <c r="C269" i="120"/>
  <c r="C269" i="117"/>
  <c r="C263" i="126"/>
  <c r="C285" i="117"/>
  <c r="O216" i="21"/>
  <c r="O208" i="21" s="1"/>
  <c r="C111" i="119"/>
  <c r="O102" i="21"/>
  <c r="D111" i="21"/>
  <c r="D264" i="21" s="1"/>
  <c r="O264" i="21" s="1"/>
  <c r="L208" i="21"/>
  <c r="K46" i="21"/>
  <c r="O157" i="21"/>
  <c r="L249" i="21"/>
  <c r="C208" i="21"/>
  <c r="C217" i="118"/>
  <c r="C220" i="117"/>
  <c r="C217" i="128"/>
  <c r="C145" i="126"/>
  <c r="C82" i="124"/>
  <c r="C158" i="120"/>
  <c r="C210" i="118"/>
  <c r="C182" i="120"/>
  <c r="C158" i="125"/>
  <c r="C220" i="119"/>
  <c r="Y302" i="122"/>
  <c r="E297" i="118"/>
  <c r="AA298" i="120"/>
  <c r="O232" i="111"/>
  <c r="W296" i="118"/>
  <c r="D299" i="118"/>
  <c r="AE299" i="118"/>
  <c r="O232" i="103"/>
  <c r="AD232" i="118"/>
  <c r="I297" i="118"/>
  <c r="T299" i="118"/>
  <c r="F292" i="119"/>
  <c r="F291" i="119" s="1"/>
  <c r="E291" i="102"/>
  <c r="P227" i="126"/>
  <c r="X227" i="118"/>
  <c r="J291" i="113"/>
  <c r="X291" i="118"/>
  <c r="K291" i="106"/>
  <c r="J290" i="94"/>
  <c r="L290" i="94"/>
  <c r="C227" i="119"/>
  <c r="U227" i="128"/>
  <c r="E291" i="106"/>
  <c r="J291" i="126"/>
  <c r="Z227" i="125"/>
  <c r="M291" i="120"/>
  <c r="AJ291" i="120" s="1"/>
  <c r="Y295" i="118"/>
  <c r="D290" i="21"/>
  <c r="E290" i="94"/>
  <c r="AE291" i="127"/>
  <c r="W227" i="119"/>
  <c r="O227" i="127"/>
  <c r="L290" i="90"/>
  <c r="Z227" i="120"/>
  <c r="C291" i="108"/>
  <c r="P227" i="128"/>
  <c r="L291" i="128"/>
  <c r="V227" i="127"/>
  <c r="AA227" i="120"/>
  <c r="K290" i="89"/>
  <c r="J227" i="118"/>
  <c r="AD227" i="126"/>
  <c r="X292" i="120"/>
  <c r="X291" i="120" s="1"/>
  <c r="K227" i="119"/>
  <c r="J290" i="87"/>
  <c r="F227" i="126"/>
  <c r="AD291" i="120"/>
  <c r="V227" i="120"/>
  <c r="H227" i="120"/>
  <c r="D290" i="95"/>
  <c r="C227" i="125"/>
  <c r="J290" i="91"/>
  <c r="O227" i="113"/>
  <c r="E291" i="108"/>
  <c r="W291" i="120"/>
  <c r="J291" i="112"/>
  <c r="G291" i="126"/>
  <c r="K227" i="120"/>
  <c r="AD291" i="127"/>
  <c r="AE227" i="120"/>
  <c r="E227" i="125"/>
  <c r="X227" i="125"/>
  <c r="U291" i="119"/>
  <c r="C290" i="92"/>
  <c r="Z227" i="119"/>
  <c r="C290" i="88"/>
  <c r="L290" i="91"/>
  <c r="L291" i="113"/>
  <c r="AC292" i="125"/>
  <c r="AD291" i="125"/>
  <c r="O292" i="128"/>
  <c r="O291" i="128" s="1"/>
  <c r="H228" i="117"/>
  <c r="H227" i="117" s="1"/>
  <c r="J290" i="93"/>
  <c r="T294" i="120"/>
  <c r="P291" i="126"/>
  <c r="E292" i="119"/>
  <c r="D291" i="106"/>
  <c r="N292" i="120"/>
  <c r="N291" i="120" s="1"/>
  <c r="L291" i="98"/>
  <c r="D291" i="104"/>
  <c r="AC295" i="118"/>
  <c r="W227" i="127"/>
  <c r="Q227" i="119"/>
  <c r="M227" i="127"/>
  <c r="AJ227" i="127" s="1"/>
  <c r="AA227" i="127"/>
  <c r="Z227" i="128"/>
  <c r="Q294" i="117"/>
  <c r="J291" i="109"/>
  <c r="J291" i="97"/>
  <c r="S291" i="128"/>
  <c r="U291" i="128"/>
  <c r="E291" i="110"/>
  <c r="Q291" i="126"/>
  <c r="AA291" i="126"/>
  <c r="C291" i="106"/>
  <c r="K291" i="113"/>
  <c r="S292" i="127"/>
  <c r="S291" i="127" s="1"/>
  <c r="W292" i="127"/>
  <c r="W291" i="127" s="1"/>
  <c r="C291" i="107"/>
  <c r="D291" i="120"/>
  <c r="J291" i="125"/>
  <c r="K290" i="90"/>
  <c r="J291" i="110"/>
  <c r="L290" i="89"/>
  <c r="Z291" i="125"/>
  <c r="O295" i="118"/>
  <c r="X227" i="128"/>
  <c r="X296" i="118"/>
  <c r="H296" i="118"/>
  <c r="AA299" i="118"/>
  <c r="O231" i="91"/>
  <c r="J297" i="118"/>
  <c r="Z297" i="118"/>
  <c r="AB296" i="117"/>
  <c r="AB296" i="118"/>
  <c r="P296" i="117"/>
  <c r="P296" i="118"/>
  <c r="D296" i="117"/>
  <c r="D296" i="118"/>
  <c r="O296" i="118"/>
  <c r="M297" i="118"/>
  <c r="AJ297" i="118" s="1"/>
  <c r="U297" i="118"/>
  <c r="O298" i="120"/>
  <c r="P299" i="118"/>
  <c r="S299" i="118"/>
  <c r="T296" i="118"/>
  <c r="AE298" i="120"/>
  <c r="E290" i="90"/>
  <c r="G292" i="120"/>
  <c r="G291" i="120" s="1"/>
  <c r="W295" i="117"/>
  <c r="W295" i="118"/>
  <c r="C290" i="91"/>
  <c r="H293" i="118"/>
  <c r="H291" i="118" s="1"/>
  <c r="AA291" i="120"/>
  <c r="K291" i="109"/>
  <c r="Z292" i="126"/>
  <c r="Z291" i="126" s="1"/>
  <c r="D291" i="110"/>
  <c r="AA292" i="119"/>
  <c r="AA291" i="119" s="1"/>
  <c r="Z293" i="118"/>
  <c r="J293" i="117"/>
  <c r="J293" i="118"/>
  <c r="J291" i="118" s="1"/>
  <c r="G227" i="117"/>
  <c r="C291" i="99"/>
  <c r="J291" i="107"/>
  <c r="L290" i="87"/>
  <c r="I292" i="128"/>
  <c r="M290" i="92"/>
  <c r="L292" i="126"/>
  <c r="L291" i="126" s="1"/>
  <c r="K290" i="95"/>
  <c r="C292" i="128"/>
  <c r="M290" i="21"/>
  <c r="AB292" i="125"/>
  <c r="AB291" i="125" s="1"/>
  <c r="J291" i="111"/>
  <c r="AA293" i="128"/>
  <c r="AA291" i="128" s="1"/>
  <c r="M291" i="110"/>
  <c r="Q295" i="118"/>
  <c r="Q295" i="117"/>
  <c r="O292" i="117"/>
  <c r="O292" i="119"/>
  <c r="M295" i="118"/>
  <c r="AJ295" i="118" s="1"/>
  <c r="M295" i="117"/>
  <c r="AJ295" i="117" s="1"/>
  <c r="C290" i="95"/>
  <c r="L293" i="118"/>
  <c r="L291" i="118" s="1"/>
  <c r="C291" i="119"/>
  <c r="F227" i="125"/>
  <c r="Q292" i="128"/>
  <c r="Q291" i="128" s="1"/>
  <c r="M291" i="100"/>
  <c r="AD292" i="118"/>
  <c r="C291" i="113"/>
  <c r="L292" i="120"/>
  <c r="L291" i="120" s="1"/>
  <c r="O229" i="117"/>
  <c r="O227" i="117" s="1"/>
  <c r="O227" i="98"/>
  <c r="L227" i="119"/>
  <c r="F291" i="118"/>
  <c r="E291" i="126"/>
  <c r="U292" i="118"/>
  <c r="U291" i="118" s="1"/>
  <c r="Y291" i="119"/>
  <c r="K291" i="108"/>
  <c r="F227" i="120"/>
  <c r="AD227" i="127"/>
  <c r="AC227" i="120"/>
  <c r="Q292" i="125"/>
  <c r="Q291" i="125" s="1"/>
  <c r="AB291" i="127"/>
  <c r="Y291" i="127"/>
  <c r="AD227" i="125"/>
  <c r="M291" i="111"/>
  <c r="AE295" i="118"/>
  <c r="AB227" i="125"/>
  <c r="S227" i="119"/>
  <c r="J227" i="120"/>
  <c r="AE291" i="126"/>
  <c r="S291" i="120"/>
  <c r="U227" i="125"/>
  <c r="H227" i="125"/>
  <c r="L291" i="108"/>
  <c r="P291" i="128"/>
  <c r="M291" i="112"/>
  <c r="Y227" i="119"/>
  <c r="K292" i="117"/>
  <c r="N227" i="120"/>
  <c r="I227" i="118"/>
  <c r="Y293" i="118"/>
  <c r="AA249" i="119"/>
  <c r="AD248" i="120"/>
  <c r="G248" i="126"/>
  <c r="K243" i="90"/>
  <c r="AC258" i="117"/>
  <c r="AC258" i="118"/>
  <c r="C254" i="112"/>
  <c r="C306" i="112" s="1"/>
  <c r="C7" i="117"/>
  <c r="Q245" i="120"/>
  <c r="AC294" i="118"/>
  <c r="AC294" i="117"/>
  <c r="C293" i="118"/>
  <c r="C293" i="117"/>
  <c r="L290" i="95"/>
  <c r="N247" i="120"/>
  <c r="I293" i="125"/>
  <c r="I291" i="125" s="1"/>
  <c r="J290" i="92"/>
  <c r="K250" i="104"/>
  <c r="U251" i="126"/>
  <c r="U250" i="126" s="1"/>
  <c r="C227" i="117"/>
  <c r="C37" i="125"/>
  <c r="K291" i="107"/>
  <c r="X292" i="126"/>
  <c r="X291" i="126" s="1"/>
  <c r="M250" i="113"/>
  <c r="AD251" i="128"/>
  <c r="AD250" i="128" s="1"/>
  <c r="S251" i="126"/>
  <c r="S250" i="126" s="1"/>
  <c r="K250" i="102"/>
  <c r="R244" i="125"/>
  <c r="Y35" i="117"/>
  <c r="O33" i="108"/>
  <c r="K291" i="125"/>
  <c r="J244" i="99"/>
  <c r="P245" i="125"/>
  <c r="P244" i="125" s="1"/>
  <c r="V293" i="126"/>
  <c r="V291" i="126" s="1"/>
  <c r="K291" i="105"/>
  <c r="K252" i="100"/>
  <c r="Q252" i="126" s="1"/>
  <c r="K32" i="100"/>
  <c r="M251" i="93"/>
  <c r="M32" i="93"/>
  <c r="J250" i="93"/>
  <c r="J32" i="93"/>
  <c r="J5" i="93" s="1"/>
  <c r="L250" i="110"/>
  <c r="L243" i="110" s="1"/>
  <c r="L305" i="110" s="1"/>
  <c r="AA251" i="127"/>
  <c r="AA250" i="127" s="1"/>
  <c r="AA32" i="119"/>
  <c r="X252" i="125"/>
  <c r="X250" i="125" s="1"/>
  <c r="J250" i="107"/>
  <c r="X247" i="119"/>
  <c r="M246" i="107"/>
  <c r="X246" i="128" s="1"/>
  <c r="M6" i="107"/>
  <c r="X9" i="117"/>
  <c r="X7" i="117" s="1"/>
  <c r="O7" i="107"/>
  <c r="L252" i="106"/>
  <c r="L32" i="106"/>
  <c r="L5" i="106" s="1"/>
  <c r="V247" i="119"/>
  <c r="V244" i="119" s="1"/>
  <c r="V243" i="119" s="1"/>
  <c r="D244" i="105"/>
  <c r="D243" i="105" s="1"/>
  <c r="J291" i="103"/>
  <c r="T292" i="125"/>
  <c r="T291" i="125" s="1"/>
  <c r="J251" i="103"/>
  <c r="J32" i="103"/>
  <c r="Q293" i="120"/>
  <c r="E291" i="100"/>
  <c r="Q6" i="125"/>
  <c r="K246" i="100"/>
  <c r="Q246" i="126" s="1"/>
  <c r="K6" i="100"/>
  <c r="J291" i="99"/>
  <c r="P292" i="125"/>
  <c r="P291" i="125" s="1"/>
  <c r="J244" i="97"/>
  <c r="N245" i="125"/>
  <c r="N244" i="125" s="1"/>
  <c r="M291" i="96"/>
  <c r="M293" i="128"/>
  <c r="D252" i="96"/>
  <c r="O252" i="96" s="1"/>
  <c r="D32" i="96"/>
  <c r="L32" i="96"/>
  <c r="L251" i="96"/>
  <c r="M31" i="117"/>
  <c r="AJ31" i="117" s="1"/>
  <c r="O29" i="96"/>
  <c r="C246" i="96"/>
  <c r="O246" i="96" s="1"/>
  <c r="C6" i="96"/>
  <c r="C5" i="96" s="1"/>
  <c r="L290" i="92"/>
  <c r="H39" i="117"/>
  <c r="O37" i="91"/>
  <c r="AA292" i="118"/>
  <c r="M250" i="110"/>
  <c r="K244" i="106"/>
  <c r="W245" i="126"/>
  <c r="W244" i="126" s="1"/>
  <c r="M32" i="100"/>
  <c r="O33" i="100"/>
  <c r="O293" i="119"/>
  <c r="D291" i="98"/>
  <c r="K251" i="98"/>
  <c r="K32" i="98"/>
  <c r="L245" i="93"/>
  <c r="J246" i="127" s="1"/>
  <c r="J244" i="127" s="1"/>
  <c r="J243" i="127" s="1"/>
  <c r="J242" i="127" s="1"/>
  <c r="L6" i="93"/>
  <c r="E293" i="119"/>
  <c r="D290" i="88"/>
  <c r="J247" i="88"/>
  <c r="E248" i="125" s="1"/>
  <c r="J6" i="88"/>
  <c r="AE247" i="127"/>
  <c r="AE244" i="127" s="1"/>
  <c r="AE243" i="127" s="1"/>
  <c r="L244" i="114"/>
  <c r="J247" i="113"/>
  <c r="J6" i="113"/>
  <c r="J5" i="113" s="1"/>
  <c r="L291" i="109"/>
  <c r="Z292" i="127"/>
  <c r="Z291" i="127" s="1"/>
  <c r="X293" i="128"/>
  <c r="X291" i="128" s="1"/>
  <c r="M291" i="107"/>
  <c r="V245" i="127"/>
  <c r="V244" i="127" s="1"/>
  <c r="L244" i="105"/>
  <c r="U252" i="125"/>
  <c r="U250" i="125" s="1"/>
  <c r="J250" i="104"/>
  <c r="O25" i="99"/>
  <c r="M247" i="94"/>
  <c r="M6" i="94"/>
  <c r="L243" i="87"/>
  <c r="E294" i="118"/>
  <c r="E48" i="117"/>
  <c r="E47" i="117" s="1"/>
  <c r="O47" i="88"/>
  <c r="D262" i="120"/>
  <c r="D262" i="117"/>
  <c r="H260" i="87"/>
  <c r="H253" i="87" s="1"/>
  <c r="H305" i="87" s="1"/>
  <c r="H303" i="87" s="1"/>
  <c r="H46" i="87"/>
  <c r="H4" i="87" s="1"/>
  <c r="F255" i="21"/>
  <c r="O255" i="21" s="1"/>
  <c r="F46" i="21"/>
  <c r="F4" i="21" s="1"/>
  <c r="G258" i="88"/>
  <c r="G46" i="88"/>
  <c r="G4" i="88" s="1"/>
  <c r="K256" i="88"/>
  <c r="K46" i="88"/>
  <c r="L255" i="88"/>
  <c r="E256" i="127" s="1"/>
  <c r="E254" i="127" s="1"/>
  <c r="L46" i="88"/>
  <c r="D90" i="117"/>
  <c r="O89" i="87"/>
  <c r="C53" i="119"/>
  <c r="C53" i="125"/>
  <c r="C64" i="122"/>
  <c r="C64" i="126"/>
  <c r="C72" i="119"/>
  <c r="C72" i="126"/>
  <c r="F46" i="114"/>
  <c r="F4" i="114" s="1"/>
  <c r="C254" i="96"/>
  <c r="C306" i="96" s="1"/>
  <c r="X258" i="118"/>
  <c r="C257" i="89"/>
  <c r="C253" i="89" s="1"/>
  <c r="C305" i="89" s="1"/>
  <c r="C46" i="89"/>
  <c r="O72" i="114"/>
  <c r="O89" i="103"/>
  <c r="T90" i="117"/>
  <c r="T89" i="117" s="1"/>
  <c r="H260" i="92"/>
  <c r="O260" i="92" s="1"/>
  <c r="H46" i="92"/>
  <c r="H4" i="92" s="1"/>
  <c r="O90" i="117"/>
  <c r="O89" i="117" s="1"/>
  <c r="O89" i="98"/>
  <c r="G89" i="117"/>
  <c r="E261" i="108"/>
  <c r="O261" i="108" s="1"/>
  <c r="Y261" i="117" s="1"/>
  <c r="E260" i="93"/>
  <c r="O260" i="93" s="1"/>
  <c r="E46" i="93"/>
  <c r="G254" i="103"/>
  <c r="G306" i="103" s="1"/>
  <c r="G304" i="103" s="1"/>
  <c r="T260" i="122"/>
  <c r="T254" i="122" s="1"/>
  <c r="T242" i="122" s="1"/>
  <c r="O256" i="119"/>
  <c r="H255" i="117"/>
  <c r="H255" i="118"/>
  <c r="Z255" i="117"/>
  <c r="Z255" i="118"/>
  <c r="G260" i="96"/>
  <c r="G46" i="96"/>
  <c r="G4" i="96" s="1"/>
  <c r="R254" i="117"/>
  <c r="R314" i="117" s="1"/>
  <c r="O255" i="117"/>
  <c r="C254" i="98"/>
  <c r="C306" i="98" s="1"/>
  <c r="H257" i="117"/>
  <c r="H257" i="118"/>
  <c r="D256" i="103"/>
  <c r="O256" i="103" s="1"/>
  <c r="D46" i="103"/>
  <c r="AB49" i="117"/>
  <c r="AB47" i="117" s="1"/>
  <c r="O47" i="111"/>
  <c r="M255" i="118"/>
  <c r="AJ255" i="118" s="1"/>
  <c r="M255" i="117"/>
  <c r="AJ255" i="117" s="1"/>
  <c r="K256" i="117"/>
  <c r="K256" i="119"/>
  <c r="K254" i="119" s="1"/>
  <c r="U256" i="118"/>
  <c r="C254" i="104"/>
  <c r="C306" i="104" s="1"/>
  <c r="S49" i="117"/>
  <c r="S47" i="117" s="1"/>
  <c r="O47" i="102"/>
  <c r="T82" i="121"/>
  <c r="T46" i="121" s="1"/>
  <c r="T4" i="121" s="1"/>
  <c r="D257" i="99"/>
  <c r="O257" i="99" s="1"/>
  <c r="D46" i="99"/>
  <c r="AE261" i="123"/>
  <c r="AE254" i="123" s="1"/>
  <c r="H254" i="114"/>
  <c r="M255" i="128"/>
  <c r="M254" i="96"/>
  <c r="M306" i="96" s="1"/>
  <c r="X259" i="121"/>
  <c r="X259" i="117"/>
  <c r="AA259" i="117"/>
  <c r="AA259" i="121"/>
  <c r="K257" i="121"/>
  <c r="K254" i="121" s="1"/>
  <c r="K242" i="121" s="1"/>
  <c r="F253" i="94"/>
  <c r="L253" i="93"/>
  <c r="L305" i="93" s="1"/>
  <c r="F254" i="123"/>
  <c r="F242" i="123" s="1"/>
  <c r="K254" i="104"/>
  <c r="K306" i="104" s="1"/>
  <c r="U255" i="126"/>
  <c r="U254" i="126" s="1"/>
  <c r="L258" i="113"/>
  <c r="L46" i="113"/>
  <c r="AA54" i="117"/>
  <c r="AA53" i="117" s="1"/>
  <c r="O53" i="110"/>
  <c r="H53" i="117"/>
  <c r="N256" i="123"/>
  <c r="U256" i="125"/>
  <c r="J254" i="104"/>
  <c r="J306" i="104" s="1"/>
  <c r="G46" i="89"/>
  <c r="G4" i="89" s="1"/>
  <c r="M254" i="102"/>
  <c r="M306" i="102" s="1"/>
  <c r="S255" i="128"/>
  <c r="S254" i="128" s="1"/>
  <c r="N255" i="128"/>
  <c r="N254" i="128" s="1"/>
  <c r="M254" i="97"/>
  <c r="M306" i="97" s="1"/>
  <c r="C11" i="126"/>
  <c r="C7" i="126"/>
  <c r="C37" i="120"/>
  <c r="C25" i="120"/>
  <c r="K250" i="99"/>
  <c r="F253" i="117"/>
  <c r="F253" i="118"/>
  <c r="S245" i="120"/>
  <c r="S244" i="120" s="1"/>
  <c r="E6" i="103"/>
  <c r="E5" i="103" s="1"/>
  <c r="K291" i="99"/>
  <c r="G251" i="120"/>
  <c r="G250" i="120" s="1"/>
  <c r="E249" i="90"/>
  <c r="E32" i="96"/>
  <c r="E251" i="96"/>
  <c r="O251" i="96" s="1"/>
  <c r="J244" i="104"/>
  <c r="U245" i="125"/>
  <c r="U244" i="125" s="1"/>
  <c r="E252" i="111"/>
  <c r="E32" i="111"/>
  <c r="K5" i="89"/>
  <c r="J248" i="103"/>
  <c r="J6" i="103"/>
  <c r="J5" i="103" s="1"/>
  <c r="W40" i="117"/>
  <c r="W37" i="117" s="1"/>
  <c r="O37" i="106"/>
  <c r="C290" i="87"/>
  <c r="D292" i="118"/>
  <c r="K293" i="120"/>
  <c r="K291" i="120" s="1"/>
  <c r="J290" i="95"/>
  <c r="L292" i="125"/>
  <c r="L291" i="125" s="1"/>
  <c r="C253" i="100"/>
  <c r="O253" i="100" s="1"/>
  <c r="Q42" i="117"/>
  <c r="C291" i="125"/>
  <c r="K247" i="108"/>
  <c r="Y247" i="126" s="1"/>
  <c r="K6" i="108"/>
  <c r="Y30" i="117"/>
  <c r="Y29" i="117" s="1"/>
  <c r="O29" i="108"/>
  <c r="L6" i="107"/>
  <c r="D244" i="113"/>
  <c r="AD245" i="119"/>
  <c r="AD244" i="119" s="1"/>
  <c r="H250" i="120"/>
  <c r="K250" i="108"/>
  <c r="D249" i="90"/>
  <c r="G251" i="119"/>
  <c r="G250" i="119" s="1"/>
  <c r="E252" i="113"/>
  <c r="E32" i="113"/>
  <c r="AE293" i="128"/>
  <c r="M291" i="114"/>
  <c r="D32" i="112"/>
  <c r="E248" i="111"/>
  <c r="E6" i="111"/>
  <c r="E5" i="111" s="1"/>
  <c r="AB247" i="127"/>
  <c r="L244" i="111"/>
  <c r="AA32" i="127"/>
  <c r="D252" i="108"/>
  <c r="D250" i="108" s="1"/>
  <c r="D32" i="108"/>
  <c r="D251" i="106"/>
  <c r="O251" i="106" s="1"/>
  <c r="D32" i="106"/>
  <c r="D252" i="104"/>
  <c r="O252" i="104" s="1"/>
  <c r="D32" i="104"/>
  <c r="D5" i="104" s="1"/>
  <c r="U31" i="117"/>
  <c r="U29" i="117" s="1"/>
  <c r="O29" i="104"/>
  <c r="S248" i="118"/>
  <c r="D291" i="100"/>
  <c r="Q292" i="119"/>
  <c r="Q291" i="119" s="1"/>
  <c r="L252" i="100"/>
  <c r="Q252" i="127" s="1"/>
  <c r="L32" i="100"/>
  <c r="Q251" i="119"/>
  <c r="Q250" i="119" s="1"/>
  <c r="D250" i="100"/>
  <c r="N294" i="119"/>
  <c r="M42" i="117"/>
  <c r="AJ42" i="117" s="1"/>
  <c r="M42" i="118"/>
  <c r="AJ42" i="118" s="1"/>
  <c r="L294" i="119"/>
  <c r="M245" i="95"/>
  <c r="L246" i="128" s="1"/>
  <c r="M6" i="95"/>
  <c r="K42" i="117"/>
  <c r="C252" i="94"/>
  <c r="O252" i="94" s="1"/>
  <c r="I31" i="117"/>
  <c r="I29" i="117" s="1"/>
  <c r="O29" i="92"/>
  <c r="K247" i="92"/>
  <c r="I248" i="126" s="1"/>
  <c r="K6" i="92"/>
  <c r="K5" i="92" s="1"/>
  <c r="F40" i="117"/>
  <c r="F37" i="117" s="1"/>
  <c r="O37" i="89"/>
  <c r="L250" i="88"/>
  <c r="E251" i="127" s="1"/>
  <c r="E250" i="127" s="1"/>
  <c r="L32" i="88"/>
  <c r="F291" i="126"/>
  <c r="D27" i="117"/>
  <c r="D25" i="117" s="1"/>
  <c r="O25" i="87"/>
  <c r="AD294" i="118"/>
  <c r="X30" i="117"/>
  <c r="X29" i="117" s="1"/>
  <c r="O29" i="107"/>
  <c r="J294" i="118"/>
  <c r="E290" i="93"/>
  <c r="J292" i="120"/>
  <c r="J291" i="120" s="1"/>
  <c r="AA252" i="125"/>
  <c r="AA250" i="125" s="1"/>
  <c r="J250" i="110"/>
  <c r="L245" i="97"/>
  <c r="L6" i="97"/>
  <c r="J245" i="96"/>
  <c r="J6" i="96"/>
  <c r="L25" i="117"/>
  <c r="K293" i="126"/>
  <c r="K290" i="94"/>
  <c r="D37" i="119"/>
  <c r="M244" i="90"/>
  <c r="M6" i="90"/>
  <c r="M250" i="89"/>
  <c r="M32" i="89"/>
  <c r="F11" i="125"/>
  <c r="AC19" i="117"/>
  <c r="V37" i="118"/>
  <c r="V32" i="118" s="1"/>
  <c r="T293" i="127"/>
  <c r="T291" i="127" s="1"/>
  <c r="L291" i="103"/>
  <c r="T37" i="118"/>
  <c r="T32" i="118" s="1"/>
  <c r="C256" i="21"/>
  <c r="O256" i="21" s="1"/>
  <c r="C46" i="21"/>
  <c r="C4" i="21" s="1"/>
  <c r="C256" i="123"/>
  <c r="H253" i="21"/>
  <c r="H305" i="21" s="1"/>
  <c r="H303" i="21" s="1"/>
  <c r="F255" i="87"/>
  <c r="D256" i="121" s="1"/>
  <c r="F46" i="87"/>
  <c r="F4" i="87" s="1"/>
  <c r="C47" i="126"/>
  <c r="F258" i="88"/>
  <c r="E76" i="117"/>
  <c r="E74" i="117"/>
  <c r="E72" i="117" s="1"/>
  <c r="O72" i="88"/>
  <c r="E64" i="118"/>
  <c r="D256" i="87"/>
  <c r="D46" i="87"/>
  <c r="J254" i="21"/>
  <c r="C255" i="125" s="1"/>
  <c r="J46" i="21"/>
  <c r="C76" i="121"/>
  <c r="C57" i="117"/>
  <c r="O53" i="21"/>
  <c r="E255" i="88"/>
  <c r="O255" i="88" s="1"/>
  <c r="E46" i="88"/>
  <c r="J260" i="88"/>
  <c r="E261" i="125" s="1"/>
  <c r="J46" i="88"/>
  <c r="C64" i="125"/>
  <c r="G258" i="21"/>
  <c r="O258" i="21" s="1"/>
  <c r="C76" i="117"/>
  <c r="C257" i="94"/>
  <c r="O257" i="94" s="1"/>
  <c r="K258" i="117" s="1"/>
  <c r="C46" i="94"/>
  <c r="N74" i="117"/>
  <c r="N72" i="117" s="1"/>
  <c r="O72" i="97"/>
  <c r="W74" i="117"/>
  <c r="W72" i="117" s="1"/>
  <c r="O72" i="106"/>
  <c r="AD74" i="117"/>
  <c r="AD72" i="117" s="1"/>
  <c r="O72" i="113"/>
  <c r="K92" i="117"/>
  <c r="O89" i="94"/>
  <c r="E46" i="111"/>
  <c r="E261" i="110"/>
  <c r="O261" i="110" s="1"/>
  <c r="AA261" i="117" s="1"/>
  <c r="E46" i="110"/>
  <c r="O82" i="117"/>
  <c r="G260" i="98"/>
  <c r="O260" i="98" s="1"/>
  <c r="G255" i="118"/>
  <c r="G255" i="117"/>
  <c r="AC255" i="118"/>
  <c r="AC255" i="117"/>
  <c r="Z48" i="117"/>
  <c r="Z47" i="117" s="1"/>
  <c r="O47" i="109"/>
  <c r="K49" i="117"/>
  <c r="K47" i="117" s="1"/>
  <c r="O47" i="94"/>
  <c r="N256" i="118"/>
  <c r="N256" i="117"/>
  <c r="C46" i="112"/>
  <c r="U65" i="117"/>
  <c r="U64" i="117" s="1"/>
  <c r="O64" i="104"/>
  <c r="G47" i="117"/>
  <c r="V256" i="117"/>
  <c r="Y48" i="117"/>
  <c r="Y47" i="117" s="1"/>
  <c r="O47" i="108"/>
  <c r="W48" i="117"/>
  <c r="W47" i="117" s="1"/>
  <c r="O47" i="106"/>
  <c r="U48" i="117"/>
  <c r="U47" i="117" s="1"/>
  <c r="O47" i="104"/>
  <c r="AA257" i="119"/>
  <c r="AA254" i="119" s="1"/>
  <c r="AA257" i="117"/>
  <c r="D257" i="107"/>
  <c r="D46" i="107"/>
  <c r="F69" i="117"/>
  <c r="F64" i="117" s="1"/>
  <c r="O64" i="89"/>
  <c r="E46" i="114"/>
  <c r="P259" i="121"/>
  <c r="J254" i="97"/>
  <c r="J306" i="97" s="1"/>
  <c r="N255" i="125"/>
  <c r="N254" i="125" s="1"/>
  <c r="E254" i="114"/>
  <c r="E306" i="114" s="1"/>
  <c r="AE306" i="120" s="1"/>
  <c r="AE256" i="120"/>
  <c r="AE254" i="120" s="1"/>
  <c r="H254" i="112"/>
  <c r="H306" i="112" s="1"/>
  <c r="H304" i="112" s="1"/>
  <c r="AB256" i="121"/>
  <c r="AC255" i="128"/>
  <c r="AC254" i="128" s="1"/>
  <c r="M254" i="112"/>
  <c r="M306" i="112" s="1"/>
  <c r="J254" i="102"/>
  <c r="J306" i="102" s="1"/>
  <c r="S255" i="125"/>
  <c r="S254" i="125" s="1"/>
  <c r="K5" i="21"/>
  <c r="C37" i="119"/>
  <c r="C19" i="125"/>
  <c r="K244" i="105"/>
  <c r="V245" i="126"/>
  <c r="V244" i="126" s="1"/>
  <c r="Z245" i="118"/>
  <c r="L291" i="99"/>
  <c r="P293" i="127"/>
  <c r="P291" i="127" s="1"/>
  <c r="M251" i="103"/>
  <c r="M32" i="103"/>
  <c r="M5" i="103" s="1"/>
  <c r="AD251" i="126"/>
  <c r="M290" i="94"/>
  <c r="K292" i="128"/>
  <c r="K291" i="128" s="1"/>
  <c r="U247" i="118"/>
  <c r="J290" i="90"/>
  <c r="G292" i="125"/>
  <c r="G291" i="125" s="1"/>
  <c r="E250" i="99"/>
  <c r="P251" i="120"/>
  <c r="P250" i="120" s="1"/>
  <c r="C250" i="106"/>
  <c r="J249" i="91"/>
  <c r="H251" i="125"/>
  <c r="H250" i="125" s="1"/>
  <c r="J249" i="89"/>
  <c r="J242" i="89" s="1"/>
  <c r="J304" i="89" s="1"/>
  <c r="F251" i="125"/>
  <c r="F250" i="125" s="1"/>
  <c r="F243" i="125" s="1"/>
  <c r="Y249" i="118"/>
  <c r="AE292" i="120"/>
  <c r="AE291" i="120" s="1"/>
  <c r="D250" i="99"/>
  <c r="P251" i="119"/>
  <c r="P250" i="119" s="1"/>
  <c r="Q293" i="118"/>
  <c r="Q291" i="118" s="1"/>
  <c r="C291" i="100"/>
  <c r="Q293" i="117"/>
  <c r="Z294" i="119"/>
  <c r="J252" i="112"/>
  <c r="J32" i="112"/>
  <c r="J5" i="112" s="1"/>
  <c r="D291" i="112"/>
  <c r="AC292" i="119"/>
  <c r="AC291" i="119" s="1"/>
  <c r="AB40" i="117"/>
  <c r="O37" i="111"/>
  <c r="J252" i="111"/>
  <c r="J32" i="111"/>
  <c r="AA252" i="119"/>
  <c r="AA250" i="119" s="1"/>
  <c r="D250" i="110"/>
  <c r="D247" i="109"/>
  <c r="O247" i="109" s="1"/>
  <c r="Z247" i="117" s="1"/>
  <c r="D6" i="109"/>
  <c r="E244" i="109"/>
  <c r="E243" i="109" s="1"/>
  <c r="E305" i="109" s="1"/>
  <c r="U293" i="120"/>
  <c r="U291" i="120" s="1"/>
  <c r="E291" i="104"/>
  <c r="D252" i="102"/>
  <c r="O252" i="102" s="1"/>
  <c r="D32" i="102"/>
  <c r="D252" i="98"/>
  <c r="O252" i="98" s="1"/>
  <c r="D32" i="98"/>
  <c r="K246" i="98"/>
  <c r="K6" i="98"/>
  <c r="K5" i="98" s="1"/>
  <c r="D251" i="94"/>
  <c r="O251" i="94" s="1"/>
  <c r="D32" i="94"/>
  <c r="L250" i="94"/>
  <c r="K251" i="127" s="1"/>
  <c r="K250" i="127" s="1"/>
  <c r="K243" i="127" s="1"/>
  <c r="K242" i="127" s="1"/>
  <c r="L32" i="94"/>
  <c r="K245" i="94"/>
  <c r="K6" i="94"/>
  <c r="K5" i="94" s="1"/>
  <c r="D32" i="92"/>
  <c r="AC244" i="126"/>
  <c r="Y292" i="118"/>
  <c r="C251" i="108"/>
  <c r="C32" i="108"/>
  <c r="V35" i="117"/>
  <c r="O33" i="105"/>
  <c r="U294" i="120"/>
  <c r="T30" i="117"/>
  <c r="T29" i="117" s="1"/>
  <c r="O29" i="103"/>
  <c r="M293" i="119"/>
  <c r="AJ293" i="119" s="1"/>
  <c r="M293" i="117"/>
  <c r="AJ293" i="117" s="1"/>
  <c r="K252" i="96"/>
  <c r="K32" i="96"/>
  <c r="K5" i="96" s="1"/>
  <c r="H29" i="118"/>
  <c r="N11" i="126"/>
  <c r="I11" i="128"/>
  <c r="J244" i="92"/>
  <c r="J6" i="92"/>
  <c r="J5" i="92" s="1"/>
  <c r="L6" i="91"/>
  <c r="W42" i="117"/>
  <c r="W42" i="118"/>
  <c r="N6" i="125"/>
  <c r="L37" i="117"/>
  <c r="K19" i="126"/>
  <c r="K6" i="126" s="1"/>
  <c r="K7" i="128"/>
  <c r="K243" i="93"/>
  <c r="K242" i="93" s="1"/>
  <c r="K304" i="93" s="1"/>
  <c r="J245" i="126"/>
  <c r="J244" i="126" s="1"/>
  <c r="H247" i="128"/>
  <c r="H244" i="128" s="1"/>
  <c r="M243" i="91"/>
  <c r="G33" i="120"/>
  <c r="C89" i="119"/>
  <c r="C76" i="123"/>
  <c r="C72" i="120"/>
  <c r="C64" i="128"/>
  <c r="C262" i="119"/>
  <c r="C262" i="117"/>
  <c r="C47" i="128"/>
  <c r="AE260" i="121"/>
  <c r="F254" i="114"/>
  <c r="F260" i="103"/>
  <c r="O260" i="103" s="1"/>
  <c r="T82" i="117"/>
  <c r="F46" i="108"/>
  <c r="F4" i="108" s="1"/>
  <c r="F260" i="108"/>
  <c r="F254" i="108" s="1"/>
  <c r="Y82" i="117"/>
  <c r="F46" i="96"/>
  <c r="F4" i="96" s="1"/>
  <c r="F260" i="96"/>
  <c r="O260" i="96" s="1"/>
  <c r="M73" i="117"/>
  <c r="AJ73" i="117" s="1"/>
  <c r="O72" i="96"/>
  <c r="K89" i="117"/>
  <c r="P261" i="120"/>
  <c r="P254" i="120" s="1"/>
  <c r="G254" i="112"/>
  <c r="G306" i="112" s="1"/>
  <c r="G304" i="112" s="1"/>
  <c r="AC260" i="122"/>
  <c r="AC254" i="122" s="1"/>
  <c r="AC242" i="122" s="1"/>
  <c r="T255" i="117"/>
  <c r="T255" i="118"/>
  <c r="C254" i="103"/>
  <c r="C306" i="103" s="1"/>
  <c r="C254" i="99"/>
  <c r="C306" i="99" s="1"/>
  <c r="E253" i="89"/>
  <c r="E305" i="89" s="1"/>
  <c r="F306" i="120" s="1"/>
  <c r="X257" i="118"/>
  <c r="W65" i="117"/>
  <c r="W64" i="117" s="1"/>
  <c r="O64" i="106"/>
  <c r="R47" i="117"/>
  <c r="I256" i="118"/>
  <c r="I256" i="117"/>
  <c r="AA256" i="117"/>
  <c r="N49" i="117"/>
  <c r="N47" i="117" s="1"/>
  <c r="O47" i="97"/>
  <c r="O47" i="93"/>
  <c r="J48" i="117"/>
  <c r="J47" i="117" s="1"/>
  <c r="Q53" i="117"/>
  <c r="S66" i="117"/>
  <c r="S64" i="117" s="1"/>
  <c r="O64" i="102"/>
  <c r="D257" i="98"/>
  <c r="O257" i="98" s="1"/>
  <c r="D46" i="98"/>
  <c r="AC66" i="117"/>
  <c r="AC64" i="117" s="1"/>
  <c r="O64" i="112"/>
  <c r="E256" i="104"/>
  <c r="E46" i="104"/>
  <c r="L66" i="117"/>
  <c r="L64" i="117" s="1"/>
  <c r="O64" i="95"/>
  <c r="H254" i="103"/>
  <c r="T256" i="123"/>
  <c r="T254" i="123" s="1"/>
  <c r="X256" i="123"/>
  <c r="X254" i="123" s="1"/>
  <c r="H254" i="107"/>
  <c r="Q256" i="121"/>
  <c r="M254" i="108"/>
  <c r="M306" i="108" s="1"/>
  <c r="Y255" i="128"/>
  <c r="Y254" i="128" s="1"/>
  <c r="Y259" i="121"/>
  <c r="Y259" i="117"/>
  <c r="G259" i="117"/>
  <c r="G259" i="121"/>
  <c r="O255" i="126"/>
  <c r="O254" i="126" s="1"/>
  <c r="K254" i="98"/>
  <c r="K306" i="98" s="1"/>
  <c r="O53" i="113"/>
  <c r="AD54" i="117"/>
  <c r="AD53" i="117" s="1"/>
  <c r="Z262" i="123"/>
  <c r="J257" i="109"/>
  <c r="Z257" i="125" s="1"/>
  <c r="Z254" i="125" s="1"/>
  <c r="J46" i="109"/>
  <c r="U259" i="122"/>
  <c r="T257" i="117"/>
  <c r="T257" i="120"/>
  <c r="O53" i="96"/>
  <c r="M249" i="21"/>
  <c r="O7" i="21"/>
  <c r="C29" i="125"/>
  <c r="C7" i="119"/>
  <c r="C19" i="126"/>
  <c r="AA251" i="120"/>
  <c r="K243" i="114"/>
  <c r="K305" i="114" s="1"/>
  <c r="E5" i="102"/>
  <c r="K244" i="108"/>
  <c r="K243" i="108" s="1"/>
  <c r="K305" i="108" s="1"/>
  <c r="Y245" i="126"/>
  <c r="Y244" i="126" s="1"/>
  <c r="Y243" i="126" s="1"/>
  <c r="J250" i="96"/>
  <c r="W251" i="120"/>
  <c r="E250" i="106"/>
  <c r="G244" i="126"/>
  <c r="M5" i="96"/>
  <c r="Q291" i="120"/>
  <c r="L32" i="126"/>
  <c r="E249" i="95"/>
  <c r="L251" i="120"/>
  <c r="L250" i="120" s="1"/>
  <c r="C250" i="114"/>
  <c r="AE251" i="118"/>
  <c r="Q251" i="127"/>
  <c r="L250" i="104"/>
  <c r="U251" i="127"/>
  <c r="U250" i="127" s="1"/>
  <c r="T293" i="119"/>
  <c r="Z32" i="118"/>
  <c r="E252" i="110"/>
  <c r="O252" i="110" s="1"/>
  <c r="E32" i="110"/>
  <c r="E5" i="110" s="1"/>
  <c r="AB27" i="117"/>
  <c r="AB25" i="117" s="1"/>
  <c r="O25" i="111"/>
  <c r="K251" i="111"/>
  <c r="K32" i="111"/>
  <c r="K5" i="111" s="1"/>
  <c r="N253" i="117"/>
  <c r="N253" i="118"/>
  <c r="L244" i="113"/>
  <c r="L243" i="113" s="1"/>
  <c r="L305" i="113" s="1"/>
  <c r="AD245" i="127"/>
  <c r="AD244" i="127" s="1"/>
  <c r="V293" i="125"/>
  <c r="V291" i="125" s="1"/>
  <c r="J291" i="105"/>
  <c r="M244" i="107"/>
  <c r="X245" i="128"/>
  <c r="X244" i="128" s="1"/>
  <c r="M253" i="117"/>
  <c r="AJ253" i="117" s="1"/>
  <c r="M253" i="118"/>
  <c r="AJ253" i="118" s="1"/>
  <c r="Y251" i="119"/>
  <c r="C290" i="21"/>
  <c r="C292" i="118"/>
  <c r="O227" i="99"/>
  <c r="P228" i="117"/>
  <c r="P227" i="117" s="1"/>
  <c r="L248" i="102"/>
  <c r="S248" i="127" s="1"/>
  <c r="C291" i="109"/>
  <c r="M243" i="92"/>
  <c r="I245" i="128"/>
  <c r="I244" i="128" s="1"/>
  <c r="J251" i="120"/>
  <c r="J250" i="120" s="1"/>
  <c r="N251" i="125"/>
  <c r="S251" i="127"/>
  <c r="S250" i="127" s="1"/>
  <c r="L250" i="102"/>
  <c r="L249" i="109"/>
  <c r="Z249" i="127" s="1"/>
  <c r="Z244" i="127" s="1"/>
  <c r="L6" i="109"/>
  <c r="D251" i="114"/>
  <c r="O251" i="114" s="1"/>
  <c r="C292" i="126"/>
  <c r="K290" i="21"/>
  <c r="M249" i="91"/>
  <c r="H251" i="128"/>
  <c r="H250" i="128" s="1"/>
  <c r="M251" i="92"/>
  <c r="M32" i="92"/>
  <c r="M5" i="92" s="1"/>
  <c r="K291" i="103"/>
  <c r="T292" i="126"/>
  <c r="T291" i="126" s="1"/>
  <c r="M245" i="106"/>
  <c r="M6" i="106"/>
  <c r="K252" i="113"/>
  <c r="AD252" i="126" s="1"/>
  <c r="K32" i="113"/>
  <c r="K5" i="113" s="1"/>
  <c r="S250" i="118"/>
  <c r="K244" i="104"/>
  <c r="U245" i="126"/>
  <c r="U244" i="126" s="1"/>
  <c r="J243" i="93"/>
  <c r="J245" i="125"/>
  <c r="J244" i="125" s="1"/>
  <c r="O25" i="110"/>
  <c r="AC251" i="119"/>
  <c r="D250" i="112"/>
  <c r="L32" i="112"/>
  <c r="J252" i="105"/>
  <c r="J32" i="105"/>
  <c r="J32" i="109"/>
  <c r="J5" i="109" s="1"/>
  <c r="J244" i="109"/>
  <c r="J243" i="109" s="1"/>
  <c r="J305" i="109" s="1"/>
  <c r="Z245" i="125"/>
  <c r="Z244" i="125" s="1"/>
  <c r="Z243" i="125" s="1"/>
  <c r="M291" i="108"/>
  <c r="Y293" i="128"/>
  <c r="Y291" i="128" s="1"/>
  <c r="W293" i="128"/>
  <c r="W291" i="128" s="1"/>
  <c r="M291" i="106"/>
  <c r="D290" i="92"/>
  <c r="I292" i="119"/>
  <c r="I291" i="119" s="1"/>
  <c r="J244" i="91"/>
  <c r="J6" i="91"/>
  <c r="J5" i="91" s="1"/>
  <c r="D290" i="90"/>
  <c r="K245" i="88"/>
  <c r="K6" i="88"/>
  <c r="D293" i="126"/>
  <c r="K290" i="87"/>
  <c r="E6" i="107"/>
  <c r="E5" i="107" s="1"/>
  <c r="O227" i="106"/>
  <c r="W228" i="117"/>
  <c r="W227" i="117" s="1"/>
  <c r="V41" i="117"/>
  <c r="V37" i="117" s="1"/>
  <c r="O37" i="105"/>
  <c r="C250" i="104"/>
  <c r="U251" i="118"/>
  <c r="U250" i="118" s="1"/>
  <c r="M291" i="97"/>
  <c r="N292" i="128"/>
  <c r="N291" i="128" s="1"/>
  <c r="D248" i="97"/>
  <c r="O248" i="97" s="1"/>
  <c r="D6" i="97"/>
  <c r="D5" i="97" s="1"/>
  <c r="N19" i="118"/>
  <c r="M250" i="94"/>
  <c r="M32" i="94"/>
  <c r="M5" i="94" s="1"/>
  <c r="M4" i="94" s="1"/>
  <c r="H294" i="118"/>
  <c r="E292" i="128"/>
  <c r="E291" i="128" s="1"/>
  <c r="M290" i="88"/>
  <c r="M246" i="112"/>
  <c r="AC246" i="128" s="1"/>
  <c r="AC244" i="128" s="1"/>
  <c r="M6" i="112"/>
  <c r="AB293" i="120"/>
  <c r="AB291" i="120" s="1"/>
  <c r="E291" i="111"/>
  <c r="AA294" i="119"/>
  <c r="L245" i="103"/>
  <c r="L6" i="103"/>
  <c r="J29" i="125"/>
  <c r="J6" i="125" s="1"/>
  <c r="I33" i="125"/>
  <c r="I32" i="125" s="1"/>
  <c r="F246" i="126"/>
  <c r="K243" i="89"/>
  <c r="K242" i="89" s="1"/>
  <c r="K304" i="89" s="1"/>
  <c r="L6" i="89"/>
  <c r="J250" i="88"/>
  <c r="J32" i="88"/>
  <c r="M245" i="114"/>
  <c r="M6" i="114"/>
  <c r="AD293" i="119"/>
  <c r="AD291" i="119" s="1"/>
  <c r="D291" i="113"/>
  <c r="AD25" i="118"/>
  <c r="Q29" i="117"/>
  <c r="O29" i="100"/>
  <c r="C291" i="97"/>
  <c r="N292" i="118"/>
  <c r="C11" i="129"/>
  <c r="O53" i="88"/>
  <c r="L46" i="87"/>
  <c r="O53" i="87"/>
  <c r="C46" i="87"/>
  <c r="C254" i="87"/>
  <c r="O254" i="87" s="1"/>
  <c r="E53" i="119"/>
  <c r="D76" i="123"/>
  <c r="D65" i="117"/>
  <c r="O64" i="87"/>
  <c r="E255" i="87"/>
  <c r="E46" i="87"/>
  <c r="E72" i="119"/>
  <c r="L256" i="21"/>
  <c r="C257" i="127" s="1"/>
  <c r="C254" i="127" s="1"/>
  <c r="L46" i="21"/>
  <c r="K256" i="87"/>
  <c r="D257" i="126" s="1"/>
  <c r="K46" i="87"/>
  <c r="G46" i="87"/>
  <c r="G4" i="87" s="1"/>
  <c r="G255" i="87"/>
  <c r="D256" i="122" s="1"/>
  <c r="C46" i="93"/>
  <c r="O258" i="118"/>
  <c r="AC73" i="117"/>
  <c r="AC72" i="117" s="1"/>
  <c r="O72" i="112"/>
  <c r="F253" i="93"/>
  <c r="F305" i="93" s="1"/>
  <c r="F303" i="93" s="1"/>
  <c r="J260" i="117"/>
  <c r="E46" i="99"/>
  <c r="E46" i="109"/>
  <c r="E261" i="109"/>
  <c r="E254" i="109" s="1"/>
  <c r="E306" i="109" s="1"/>
  <c r="Z306" i="120" s="1"/>
  <c r="F92" i="117"/>
  <c r="F89" i="117" s="1"/>
  <c r="O89" i="89"/>
  <c r="V255" i="117"/>
  <c r="V255" i="118"/>
  <c r="N257" i="118"/>
  <c r="AC49" i="117"/>
  <c r="AC47" i="117" s="1"/>
  <c r="O47" i="112"/>
  <c r="D46" i="102"/>
  <c r="D256" i="102"/>
  <c r="O256" i="102" s="1"/>
  <c r="H256" i="120"/>
  <c r="D256" i="100"/>
  <c r="O256" i="100" s="1"/>
  <c r="D46" i="100"/>
  <c r="L50" i="117"/>
  <c r="L47" i="117" s="1"/>
  <c r="O47" i="95"/>
  <c r="I48" i="117"/>
  <c r="I47" i="117" s="1"/>
  <c r="O47" i="92"/>
  <c r="O64" i="98"/>
  <c r="O65" i="117"/>
  <c r="O64" i="117" s="1"/>
  <c r="G46" i="120"/>
  <c r="E253" i="92"/>
  <c r="E305" i="92" s="1"/>
  <c r="I256" i="120"/>
  <c r="I254" i="120" s="1"/>
  <c r="O64" i="99"/>
  <c r="O53" i="104"/>
  <c r="D257" i="109"/>
  <c r="D46" i="109"/>
  <c r="M253" i="90"/>
  <c r="M305" i="90" s="1"/>
  <c r="G255" i="128"/>
  <c r="G254" i="128" s="1"/>
  <c r="L254" i="123"/>
  <c r="L242" i="123" s="1"/>
  <c r="K254" i="105"/>
  <c r="K306" i="105" s="1"/>
  <c r="V255" i="126"/>
  <c r="V254" i="126" s="1"/>
  <c r="T255" i="126"/>
  <c r="P256" i="121"/>
  <c r="P256" i="117"/>
  <c r="E257" i="113"/>
  <c r="E46" i="113"/>
  <c r="J257" i="113"/>
  <c r="J46" i="113"/>
  <c r="H253" i="91"/>
  <c r="H256" i="123"/>
  <c r="H254" i="123" s="1"/>
  <c r="H242" i="123" s="1"/>
  <c r="H302" i="123" s="1"/>
  <c r="H53" i="119"/>
  <c r="H254" i="96"/>
  <c r="H306" i="96" s="1"/>
  <c r="H304" i="96" s="1"/>
  <c r="K46" i="105"/>
  <c r="K46" i="91"/>
  <c r="AD256" i="123"/>
  <c r="AD254" i="123" s="1"/>
  <c r="H254" i="113"/>
  <c r="Y64" i="119"/>
  <c r="T46" i="125"/>
  <c r="M257" i="98"/>
  <c r="M46" i="98"/>
  <c r="J255" i="89"/>
  <c r="F256" i="125" s="1"/>
  <c r="J46" i="89"/>
  <c r="M255" i="95"/>
  <c r="M46" i="95"/>
  <c r="M46" i="96"/>
  <c r="L262" i="90"/>
  <c r="L306" i="90" s="1"/>
  <c r="Y265" i="127"/>
  <c r="D267" i="117"/>
  <c r="D267" i="120"/>
  <c r="E130" i="117"/>
  <c r="E127" i="117" s="1"/>
  <c r="O127" i="88"/>
  <c r="E268" i="125"/>
  <c r="E263" i="125" s="1"/>
  <c r="J262" i="88"/>
  <c r="J306" i="88" s="1"/>
  <c r="V268" i="126"/>
  <c r="K268" i="88"/>
  <c r="K95" i="88"/>
  <c r="D273" i="120"/>
  <c r="D273" i="117"/>
  <c r="L263" i="112"/>
  <c r="L307" i="112" s="1"/>
  <c r="AC265" i="127"/>
  <c r="AC263" i="127" s="1"/>
  <c r="D262" i="87"/>
  <c r="D306" i="87" s="1"/>
  <c r="D307" i="119" s="1"/>
  <c r="D264" i="119"/>
  <c r="AD25" i="127"/>
  <c r="AA37" i="126"/>
  <c r="AA32" i="126" s="1"/>
  <c r="Z19" i="126"/>
  <c r="V11" i="127"/>
  <c r="U7" i="118"/>
  <c r="T7" i="128"/>
  <c r="N25" i="119"/>
  <c r="N19" i="126"/>
  <c r="AA32" i="125"/>
  <c r="AA11" i="128"/>
  <c r="Y37" i="125"/>
  <c r="Y32" i="125" s="1"/>
  <c r="X37" i="127"/>
  <c r="V11" i="126"/>
  <c r="V6" i="126" s="1"/>
  <c r="R6" i="125"/>
  <c r="R7" i="127"/>
  <c r="Q33" i="125"/>
  <c r="O25" i="120"/>
  <c r="H19" i="125"/>
  <c r="G11" i="128"/>
  <c r="F11" i="126"/>
  <c r="E33" i="125"/>
  <c r="E32" i="125" s="1"/>
  <c r="E7" i="128"/>
  <c r="L25" i="125"/>
  <c r="G19" i="126"/>
  <c r="E19" i="126"/>
  <c r="C82" i="121"/>
  <c r="C89" i="123"/>
  <c r="C82" i="122"/>
  <c r="E53" i="118"/>
  <c r="D82" i="122"/>
  <c r="D53" i="125"/>
  <c r="E53" i="125"/>
  <c r="E64" i="126"/>
  <c r="AA82" i="121"/>
  <c r="AA46" i="121" s="1"/>
  <c r="AA4" i="121" s="1"/>
  <c r="U82" i="121"/>
  <c r="P254" i="121"/>
  <c r="P242" i="121" s="1"/>
  <c r="O82" i="121"/>
  <c r="Y72" i="117"/>
  <c r="P72" i="117"/>
  <c r="U72" i="117"/>
  <c r="I254" i="121"/>
  <c r="I242" i="121" s="1"/>
  <c r="F82" i="121"/>
  <c r="H254" i="102"/>
  <c r="H253" i="90"/>
  <c r="H254" i="99"/>
  <c r="O89" i="95"/>
  <c r="H46" i="96"/>
  <c r="H4" i="96" s="1"/>
  <c r="H46" i="108"/>
  <c r="H4" i="108" s="1"/>
  <c r="S89" i="117"/>
  <c r="E254" i="96"/>
  <c r="E306" i="96" s="1"/>
  <c r="M306" i="120" s="1"/>
  <c r="AJ306" i="120" s="1"/>
  <c r="T254" i="120"/>
  <c r="E46" i="102"/>
  <c r="E46" i="94"/>
  <c r="AB46" i="120"/>
  <c r="AB254" i="123"/>
  <c r="G253" i="94"/>
  <c r="N254" i="119"/>
  <c r="H254" i="122"/>
  <c r="H242" i="122" s="1"/>
  <c r="G253" i="95"/>
  <c r="I254" i="119"/>
  <c r="G253" i="92"/>
  <c r="O89" i="112"/>
  <c r="Q64" i="117"/>
  <c r="O64" i="109"/>
  <c r="M64" i="117"/>
  <c r="AJ64" i="117" s="1"/>
  <c r="G46" i="110"/>
  <c r="G4" i="110" s="1"/>
  <c r="G46" i="90"/>
  <c r="G4" i="90" s="1"/>
  <c r="AA47" i="117"/>
  <c r="O64" i="105"/>
  <c r="D46" i="90"/>
  <c r="Y64" i="117"/>
  <c r="O53" i="93"/>
  <c r="O53" i="117"/>
  <c r="T64" i="118"/>
  <c r="K47" i="118"/>
  <c r="J46" i="119"/>
  <c r="H47" i="118"/>
  <c r="H64" i="118"/>
  <c r="N53" i="117"/>
  <c r="O53" i="107"/>
  <c r="AB64" i="118"/>
  <c r="O53" i="95"/>
  <c r="Q46" i="119"/>
  <c r="K64" i="118"/>
  <c r="Y53" i="118"/>
  <c r="K64" i="119"/>
  <c r="G46" i="113"/>
  <c r="G4" i="113" s="1"/>
  <c r="I254" i="128"/>
  <c r="Z254" i="128"/>
  <c r="M254" i="100"/>
  <c r="M306" i="100" s="1"/>
  <c r="R254" i="126"/>
  <c r="F254" i="125"/>
  <c r="M253" i="94"/>
  <c r="M305" i="94" s="1"/>
  <c r="M254" i="111"/>
  <c r="M306" i="111" s="1"/>
  <c r="O254" i="127"/>
  <c r="L254" i="104"/>
  <c r="L306" i="104" s="1"/>
  <c r="K254" i="109"/>
  <c r="K306" i="109" s="1"/>
  <c r="T254" i="128"/>
  <c r="H254" i="125"/>
  <c r="M46" i="107"/>
  <c r="AB262" i="117"/>
  <c r="J46" i="107"/>
  <c r="U254" i="127"/>
  <c r="J46" i="111"/>
  <c r="H262" i="117"/>
  <c r="L254" i="98"/>
  <c r="L306" i="98" s="1"/>
  <c r="M46" i="113"/>
  <c r="F259" i="117"/>
  <c r="S262" i="117"/>
  <c r="K253" i="95"/>
  <c r="K305" i="95" s="1"/>
  <c r="K46" i="99"/>
  <c r="K254" i="112"/>
  <c r="K306" i="112" s="1"/>
  <c r="L46" i="94"/>
  <c r="U254" i="125"/>
  <c r="AA254" i="126"/>
  <c r="AA46" i="125"/>
  <c r="X53" i="118"/>
  <c r="G259" i="106"/>
  <c r="O259" i="106" s="1"/>
  <c r="W76" i="117"/>
  <c r="G259" i="105"/>
  <c r="V76" i="117"/>
  <c r="K256" i="103"/>
  <c r="T256" i="126" s="1"/>
  <c r="K46" i="103"/>
  <c r="K256" i="126"/>
  <c r="K254" i="126" s="1"/>
  <c r="K253" i="94"/>
  <c r="K305" i="94" s="1"/>
  <c r="K253" i="92"/>
  <c r="K305" i="92" s="1"/>
  <c r="M256" i="91"/>
  <c r="M46" i="91"/>
  <c r="Z64" i="119"/>
  <c r="X76" i="121"/>
  <c r="X46" i="121" s="1"/>
  <c r="X4" i="121" s="1"/>
  <c r="Y257" i="127"/>
  <c r="Y254" i="127" s="1"/>
  <c r="L254" i="108"/>
  <c r="L306" i="108" s="1"/>
  <c r="M255" i="93"/>
  <c r="M46" i="93"/>
  <c r="L256" i="92"/>
  <c r="I257" i="127" s="1"/>
  <c r="I254" i="127" s="1"/>
  <c r="L46" i="92"/>
  <c r="L256" i="89"/>
  <c r="F257" i="127" s="1"/>
  <c r="F254" i="127" s="1"/>
  <c r="L46" i="89"/>
  <c r="AE46" i="128"/>
  <c r="L46" i="112"/>
  <c r="L46" i="98"/>
  <c r="D263" i="21"/>
  <c r="O263" i="21" s="1"/>
  <c r="D95" i="21"/>
  <c r="C103" i="117"/>
  <c r="C102" i="117" s="1"/>
  <c r="C99" i="117"/>
  <c r="O97" i="21"/>
  <c r="O96" i="21" s="1"/>
  <c r="O95" i="21" s="1"/>
  <c r="C265" i="120"/>
  <c r="E267" i="120"/>
  <c r="F265" i="120"/>
  <c r="E262" i="89"/>
  <c r="E306" i="89" s="1"/>
  <c r="F307" i="120" s="1"/>
  <c r="F265" i="117"/>
  <c r="E264" i="119"/>
  <c r="D269" i="119"/>
  <c r="D269" i="117"/>
  <c r="F127" i="117"/>
  <c r="L95" i="100"/>
  <c r="L267" i="100"/>
  <c r="C265" i="119"/>
  <c r="C265" i="117"/>
  <c r="C19" i="119"/>
  <c r="V250" i="118"/>
  <c r="M5" i="97"/>
  <c r="F244" i="126"/>
  <c r="F243" i="126" s="1"/>
  <c r="K291" i="126"/>
  <c r="J5" i="108"/>
  <c r="D291" i="126"/>
  <c r="Y291" i="120"/>
  <c r="AE291" i="128"/>
  <c r="AB244" i="127"/>
  <c r="L6" i="94"/>
  <c r="L5" i="94" s="1"/>
  <c r="L4" i="94" s="1"/>
  <c r="O25" i="119"/>
  <c r="R33" i="117"/>
  <c r="V32" i="128"/>
  <c r="D29" i="120"/>
  <c r="Y250" i="125"/>
  <c r="T291" i="128"/>
  <c r="J5" i="87"/>
  <c r="J4" i="87" s="1"/>
  <c r="D37" i="117"/>
  <c r="L19" i="128"/>
  <c r="L6" i="128" s="1"/>
  <c r="P19" i="128"/>
  <c r="E32" i="105"/>
  <c r="Y32" i="126"/>
  <c r="K6" i="114"/>
  <c r="K5" i="114" s="1"/>
  <c r="P37" i="118"/>
  <c r="H37" i="117"/>
  <c r="C32" i="104"/>
  <c r="C291" i="112"/>
  <c r="C227" i="126"/>
  <c r="M19" i="126"/>
  <c r="M37" i="120"/>
  <c r="AJ37" i="120" s="1"/>
  <c r="P25" i="125"/>
  <c r="W252" i="117"/>
  <c r="X37" i="117"/>
  <c r="Y29" i="118"/>
  <c r="AC293" i="118"/>
  <c r="U291" i="126"/>
  <c r="D29" i="117"/>
  <c r="AE33" i="119"/>
  <c r="AE32" i="119" s="1"/>
  <c r="AB25" i="120"/>
  <c r="Y7" i="119"/>
  <c r="X11" i="128"/>
  <c r="U29" i="125"/>
  <c r="S37" i="119"/>
  <c r="S32" i="119" s="1"/>
  <c r="S33" i="127"/>
  <c r="S32" i="127" s="1"/>
  <c r="S7" i="127"/>
  <c r="S6" i="127" s="1"/>
  <c r="P19" i="127"/>
  <c r="P7" i="125"/>
  <c r="L33" i="125"/>
  <c r="L32" i="125" s="1"/>
  <c r="L19" i="119"/>
  <c r="K37" i="119"/>
  <c r="K32" i="119" s="1"/>
  <c r="G11" i="126"/>
  <c r="AD29" i="118"/>
  <c r="AD11" i="127"/>
  <c r="AD7" i="120"/>
  <c r="AC7" i="118"/>
  <c r="AB37" i="128"/>
  <c r="AB32" i="128" s="1"/>
  <c r="AA19" i="128"/>
  <c r="Z25" i="127"/>
  <c r="Z6" i="127" s="1"/>
  <c r="Y25" i="125"/>
  <c r="Y6" i="125" s="1"/>
  <c r="W7" i="118"/>
  <c r="U25" i="125"/>
  <c r="U19" i="128"/>
  <c r="U11" i="125"/>
  <c r="R6" i="126"/>
  <c r="Q29" i="120"/>
  <c r="P37" i="128"/>
  <c r="P32" i="128" s="1"/>
  <c r="P7" i="128"/>
  <c r="M19" i="128"/>
  <c r="AJ19" i="128" s="1"/>
  <c r="L37" i="128"/>
  <c r="L32" i="128" s="1"/>
  <c r="J33" i="120"/>
  <c r="J32" i="120" s="1"/>
  <c r="I33" i="126"/>
  <c r="I32" i="126" s="1"/>
  <c r="F19" i="126"/>
  <c r="AD33" i="127"/>
  <c r="AB37" i="119"/>
  <c r="AA19" i="127"/>
  <c r="Z33" i="127"/>
  <c r="Z11" i="126"/>
  <c r="Z7" i="119"/>
  <c r="X19" i="125"/>
  <c r="U37" i="125"/>
  <c r="U32" i="125" s="1"/>
  <c r="U11" i="128"/>
  <c r="T37" i="119"/>
  <c r="P37" i="119"/>
  <c r="P19" i="125"/>
  <c r="N25" i="126"/>
  <c r="N6" i="126" s="1"/>
  <c r="M37" i="125"/>
  <c r="L37" i="119"/>
  <c r="K11" i="128"/>
  <c r="F33" i="119"/>
  <c r="F19" i="125"/>
  <c r="E11" i="128"/>
  <c r="AE25" i="127"/>
  <c r="AD11" i="125"/>
  <c r="AD6" i="125" s="1"/>
  <c r="AB11" i="125"/>
  <c r="P29" i="128"/>
  <c r="P11" i="125"/>
  <c r="K7" i="120"/>
  <c r="J37" i="126"/>
  <c r="J32" i="126" s="1"/>
  <c r="H37" i="126"/>
  <c r="H32" i="126" s="1"/>
  <c r="C261" i="117"/>
  <c r="O64" i="21"/>
  <c r="C89" i="120"/>
  <c r="O47" i="87"/>
  <c r="H46" i="88"/>
  <c r="H4" i="88" s="1"/>
  <c r="E64" i="123"/>
  <c r="D64" i="118"/>
  <c r="E89" i="123"/>
  <c r="E47" i="125"/>
  <c r="O72" i="87"/>
  <c r="D64" i="128"/>
  <c r="E64" i="122"/>
  <c r="E64" i="119"/>
  <c r="F260" i="112"/>
  <c r="O260" i="112" s="1"/>
  <c r="AA260" i="121"/>
  <c r="E82" i="122"/>
  <c r="D89" i="121"/>
  <c r="D72" i="120"/>
  <c r="D46" i="120" s="1"/>
  <c r="E47" i="128"/>
  <c r="D64" i="123"/>
  <c r="AA82" i="117"/>
  <c r="F46" i="100"/>
  <c r="F4" i="100" s="1"/>
  <c r="F260" i="105"/>
  <c r="M82" i="121"/>
  <c r="AJ82" i="121" s="1"/>
  <c r="T258" i="118"/>
  <c r="K74" i="117"/>
  <c r="K72" i="117" s="1"/>
  <c r="C46" i="108"/>
  <c r="C253" i="93"/>
  <c r="C305" i="93" s="1"/>
  <c r="O72" i="104"/>
  <c r="C46" i="105"/>
  <c r="H72" i="117"/>
  <c r="K72" i="118"/>
  <c r="C46" i="98"/>
  <c r="O72" i="89"/>
  <c r="J72" i="118"/>
  <c r="J46" i="118" s="1"/>
  <c r="C46" i="109"/>
  <c r="C254" i="111"/>
  <c r="C306" i="111" s="1"/>
  <c r="Q73" i="117"/>
  <c r="Q72" i="117" s="1"/>
  <c r="AE72" i="118"/>
  <c r="H254" i="100"/>
  <c r="H306" i="100" s="1"/>
  <c r="H304" i="100" s="1"/>
  <c r="H254" i="108"/>
  <c r="L89" i="117"/>
  <c r="H46" i="103"/>
  <c r="H4" i="103" s="1"/>
  <c r="H46" i="100"/>
  <c r="H4" i="100" s="1"/>
  <c r="T46" i="123"/>
  <c r="T4" i="123" s="1"/>
  <c r="E253" i="95"/>
  <c r="E305" i="95" s="1"/>
  <c r="E46" i="92"/>
  <c r="E46" i="89"/>
  <c r="S46" i="120"/>
  <c r="O89" i="110"/>
  <c r="I260" i="122"/>
  <c r="I254" i="122" s="1"/>
  <c r="I242" i="122" s="1"/>
  <c r="L260" i="122"/>
  <c r="L254" i="122" s="1"/>
  <c r="L242" i="122" s="1"/>
  <c r="J254" i="122"/>
  <c r="J242" i="122" s="1"/>
  <c r="AC90" i="117"/>
  <c r="AC89" i="117" s="1"/>
  <c r="G46" i="105"/>
  <c r="G4" i="105" s="1"/>
  <c r="G260" i="110"/>
  <c r="D253" i="92"/>
  <c r="D305" i="92" s="1"/>
  <c r="G46" i="100"/>
  <c r="G4" i="100" s="1"/>
  <c r="G253" i="93"/>
  <c r="F254" i="119"/>
  <c r="W254" i="119"/>
  <c r="W256" i="118"/>
  <c r="G257" i="118"/>
  <c r="O47" i="91"/>
  <c r="AA82" i="122"/>
  <c r="G82" i="122"/>
  <c r="C255" i="107"/>
  <c r="O64" i="91"/>
  <c r="G46" i="111"/>
  <c r="G4" i="111" s="1"/>
  <c r="D46" i="92"/>
  <c r="D46" i="104"/>
  <c r="D46" i="110"/>
  <c r="H82" i="122"/>
  <c r="H46" i="122" s="1"/>
  <c r="H4" i="122" s="1"/>
  <c r="H240" i="122" s="1"/>
  <c r="I53" i="117"/>
  <c r="J53" i="117"/>
  <c r="O53" i="109"/>
  <c r="AC47" i="118"/>
  <c r="U47" i="118"/>
  <c r="N64" i="117"/>
  <c r="N53" i="118"/>
  <c r="O53" i="102"/>
  <c r="Q47" i="118"/>
  <c r="O53" i="90"/>
  <c r="L53" i="117"/>
  <c r="Z64" i="118"/>
  <c r="V64" i="118"/>
  <c r="AC53" i="118"/>
  <c r="Q53" i="118"/>
  <c r="P53" i="117"/>
  <c r="AC46" i="119"/>
  <c r="L256" i="117"/>
  <c r="U53" i="120"/>
  <c r="AD254" i="122"/>
  <c r="AD242" i="122" s="1"/>
  <c r="AD302" i="122" s="1"/>
  <c r="O53" i="114"/>
  <c r="H46" i="113"/>
  <c r="H4" i="113" s="1"/>
  <c r="M254" i="109"/>
  <c r="M306" i="109" s="1"/>
  <c r="J254" i="126"/>
  <c r="Q254" i="125"/>
  <c r="I255" i="125"/>
  <c r="I254" i="125" s="1"/>
  <c r="M254" i="110"/>
  <c r="M306" i="110" s="1"/>
  <c r="P255" i="128"/>
  <c r="P254" i="128" s="1"/>
  <c r="Y254" i="125"/>
  <c r="K254" i="97"/>
  <c r="K306" i="97" s="1"/>
  <c r="F259" i="121"/>
  <c r="P254" i="127"/>
  <c r="V254" i="127"/>
  <c r="F254" i="126"/>
  <c r="S254" i="126"/>
  <c r="AE254" i="125"/>
  <c r="M254" i="113"/>
  <c r="M306" i="113" s="1"/>
  <c r="X254" i="128"/>
  <c r="D254" i="114"/>
  <c r="D306" i="114" s="1"/>
  <c r="AE306" i="119" s="1"/>
  <c r="M254" i="103"/>
  <c r="M306" i="103" s="1"/>
  <c r="J253" i="91"/>
  <c r="J305" i="91" s="1"/>
  <c r="M46" i="103"/>
  <c r="L46" i="105"/>
  <c r="M46" i="111"/>
  <c r="M4" i="111" s="1"/>
  <c r="G255" i="89"/>
  <c r="M76" i="117"/>
  <c r="AJ76" i="117" s="1"/>
  <c r="L46" i="104"/>
  <c r="T254" i="125"/>
  <c r="M46" i="97"/>
  <c r="M46" i="109"/>
  <c r="AD254" i="128"/>
  <c r="I76" i="117"/>
  <c r="K254" i="91"/>
  <c r="K46" i="113"/>
  <c r="P254" i="126"/>
  <c r="M46" i="92"/>
  <c r="L253" i="94"/>
  <c r="L305" i="94" s="1"/>
  <c r="M46" i="100"/>
  <c r="F262" i="117"/>
  <c r="J46" i="100"/>
  <c r="K46" i="110"/>
  <c r="O262" i="117"/>
  <c r="M255" i="126"/>
  <c r="AJ255" i="126" s="1"/>
  <c r="K254" i="96"/>
  <c r="K306" i="96" s="1"/>
  <c r="AE53" i="118"/>
  <c r="K254" i="113"/>
  <c r="K306" i="113" s="1"/>
  <c r="AC46" i="126"/>
  <c r="T46" i="126"/>
  <c r="J257" i="98"/>
  <c r="J46" i="98"/>
  <c r="J46" i="95"/>
  <c r="Z76" i="121"/>
  <c r="V262" i="117"/>
  <c r="U76" i="117"/>
  <c r="T46" i="128"/>
  <c r="S76" i="121"/>
  <c r="J46" i="102"/>
  <c r="Q262" i="117"/>
  <c r="J46" i="93"/>
  <c r="L253" i="90"/>
  <c r="L305" i="90" s="1"/>
  <c r="M46" i="110"/>
  <c r="X53" i="119"/>
  <c r="Q46" i="128"/>
  <c r="C263" i="118"/>
  <c r="D263" i="120"/>
  <c r="F264" i="117"/>
  <c r="AA263" i="127"/>
  <c r="E262" i="88"/>
  <c r="E306" i="88" s="1"/>
  <c r="E307" i="120" s="1"/>
  <c r="E265" i="120"/>
  <c r="E263" i="120" s="1"/>
  <c r="C117" i="117"/>
  <c r="F270" i="117"/>
  <c r="C262" i="89"/>
  <c r="C306" i="89" s="1"/>
  <c r="D101" i="117"/>
  <c r="O96" i="87"/>
  <c r="L266" i="87"/>
  <c r="D267" i="127" s="1"/>
  <c r="D263" i="127" s="1"/>
  <c r="L95" i="87"/>
  <c r="L263" i="102"/>
  <c r="L307" i="102" s="1"/>
  <c r="S267" i="127"/>
  <c r="L95" i="103"/>
  <c r="E265" i="117"/>
  <c r="L262" i="94"/>
  <c r="L306" i="94" s="1"/>
  <c r="X267" i="127"/>
  <c r="X263" i="127" s="1"/>
  <c r="L263" i="107"/>
  <c r="L307" i="107" s="1"/>
  <c r="E95" i="120"/>
  <c r="C25" i="125"/>
  <c r="L32" i="21"/>
  <c r="M244" i="128"/>
  <c r="Z250" i="126"/>
  <c r="AD250" i="125"/>
  <c r="M244" i="108"/>
  <c r="M243" i="108" s="1"/>
  <c r="M305" i="108" s="1"/>
  <c r="J251" i="117"/>
  <c r="U291" i="125"/>
  <c r="X244" i="127"/>
  <c r="L242" i="90"/>
  <c r="L304" i="90" s="1"/>
  <c r="D5" i="108"/>
  <c r="Q19" i="118"/>
  <c r="T25" i="118"/>
  <c r="T33" i="126"/>
  <c r="T32" i="126" s="1"/>
  <c r="V33" i="117"/>
  <c r="AA19" i="126"/>
  <c r="AA6" i="126" s="1"/>
  <c r="AB37" i="117"/>
  <c r="I33" i="118"/>
  <c r="L11" i="125"/>
  <c r="M19" i="118"/>
  <c r="AJ19" i="118" s="1"/>
  <c r="M37" i="118"/>
  <c r="AJ37" i="118" s="1"/>
  <c r="P25" i="117"/>
  <c r="R7" i="118"/>
  <c r="X25" i="125"/>
  <c r="Y29" i="126"/>
  <c r="Y6" i="126" s="1"/>
  <c r="AB19" i="128"/>
  <c r="AB6" i="128" s="1"/>
  <c r="N37" i="118"/>
  <c r="S37" i="120"/>
  <c r="S32" i="120" s="1"/>
  <c r="T29" i="120"/>
  <c r="V29" i="120"/>
  <c r="AA25" i="127"/>
  <c r="AA6" i="127" s="1"/>
  <c r="J37" i="118"/>
  <c r="I6" i="126"/>
  <c r="U19" i="126"/>
  <c r="U37" i="120"/>
  <c r="W29" i="126"/>
  <c r="AE37" i="127"/>
  <c r="AE32" i="127" s="1"/>
  <c r="AA25" i="118"/>
  <c r="X19" i="127"/>
  <c r="X6" i="127" s="1"/>
  <c r="V19" i="127"/>
  <c r="O37" i="127"/>
  <c r="O32" i="127" s="1"/>
  <c r="I29" i="125"/>
  <c r="H25" i="128"/>
  <c r="H6" i="128" s="1"/>
  <c r="H7" i="125"/>
  <c r="H6" i="125" s="1"/>
  <c r="E6" i="126"/>
  <c r="E7" i="119"/>
  <c r="AD19" i="126"/>
  <c r="AC29" i="120"/>
  <c r="AC19" i="120"/>
  <c r="AB37" i="120"/>
  <c r="Z33" i="120"/>
  <c r="Y29" i="128"/>
  <c r="X37" i="128"/>
  <c r="X32" i="128" s="1"/>
  <c r="W37" i="126"/>
  <c r="W32" i="126" s="1"/>
  <c r="W29" i="128"/>
  <c r="W6" i="128" s="1"/>
  <c r="V33" i="120"/>
  <c r="V32" i="120" s="1"/>
  <c r="U33" i="126"/>
  <c r="U32" i="126" s="1"/>
  <c r="U7" i="126"/>
  <c r="T11" i="127"/>
  <c r="T6" i="127" s="1"/>
  <c r="S33" i="128"/>
  <c r="S32" i="128" s="1"/>
  <c r="S29" i="128"/>
  <c r="Q33" i="126"/>
  <c r="Q32" i="126" s="1"/>
  <c r="Q7" i="118"/>
  <c r="P25" i="119"/>
  <c r="O19" i="120"/>
  <c r="N7" i="120"/>
  <c r="K37" i="126"/>
  <c r="K32" i="126" s="1"/>
  <c r="K29" i="128"/>
  <c r="K19" i="128"/>
  <c r="J29" i="126"/>
  <c r="J25" i="119"/>
  <c r="J19" i="126"/>
  <c r="H37" i="128"/>
  <c r="E33" i="126"/>
  <c r="E29" i="128"/>
  <c r="E11" i="125"/>
  <c r="E6" i="125" s="1"/>
  <c r="E5" i="125" s="1"/>
  <c r="D37" i="128"/>
  <c r="D32" i="128" s="1"/>
  <c r="G7" i="120"/>
  <c r="D25" i="125"/>
  <c r="AC33" i="125"/>
  <c r="AC32" i="125" s="1"/>
  <c r="AB19" i="125"/>
  <c r="AB6" i="125" s="1"/>
  <c r="AB5" i="125" s="1"/>
  <c r="Y25" i="128"/>
  <c r="X37" i="119"/>
  <c r="X29" i="125"/>
  <c r="U7" i="125"/>
  <c r="S11" i="128"/>
  <c r="O19" i="127"/>
  <c r="O11" i="128"/>
  <c r="N33" i="127"/>
  <c r="M7" i="125"/>
  <c r="AJ7" i="125" s="1"/>
  <c r="J25" i="126"/>
  <c r="J7" i="119"/>
  <c r="I7" i="125"/>
  <c r="G25" i="128"/>
  <c r="G6" i="128" s="1"/>
  <c r="E25" i="128"/>
  <c r="T11" i="125"/>
  <c r="O7" i="128"/>
  <c r="J7" i="126"/>
  <c r="C82" i="117"/>
  <c r="O89" i="21"/>
  <c r="D46" i="21"/>
  <c r="G253" i="21"/>
  <c r="C76" i="122"/>
  <c r="C53" i="120"/>
  <c r="C46" i="120" s="1"/>
  <c r="C89" i="122"/>
  <c r="D53" i="118"/>
  <c r="E53" i="120"/>
  <c r="E72" i="118"/>
  <c r="E82" i="117"/>
  <c r="C53" i="128"/>
  <c r="D72" i="118"/>
  <c r="D47" i="128"/>
  <c r="E82" i="123"/>
  <c r="D53" i="128"/>
  <c r="E53" i="126"/>
  <c r="E46" i="126" s="1"/>
  <c r="D53" i="119"/>
  <c r="AC82" i="121"/>
  <c r="AE82" i="121"/>
  <c r="AE46" i="121" s="1"/>
  <c r="AE4" i="121" s="1"/>
  <c r="AB82" i="121"/>
  <c r="AD82" i="121"/>
  <c r="AD46" i="121" s="1"/>
  <c r="AD4" i="121" s="1"/>
  <c r="Q82" i="121"/>
  <c r="K82" i="121"/>
  <c r="R82" i="121"/>
  <c r="Y82" i="121"/>
  <c r="Z82" i="121"/>
  <c r="C254" i="102"/>
  <c r="C306" i="102" s="1"/>
  <c r="C46" i="104"/>
  <c r="C46" i="96"/>
  <c r="G74" i="117"/>
  <c r="G72" i="117" s="1"/>
  <c r="L72" i="118"/>
  <c r="C46" i="97"/>
  <c r="C258" i="109"/>
  <c r="Z258" i="118" s="1"/>
  <c r="O72" i="111"/>
  <c r="AC72" i="118"/>
  <c r="AA72" i="118"/>
  <c r="F46" i="92"/>
  <c r="F4" i="92" s="1"/>
  <c r="H46" i="91"/>
  <c r="H4" i="91" s="1"/>
  <c r="O89" i="99"/>
  <c r="X90" i="117"/>
  <c r="X89" i="117" s="1"/>
  <c r="M89" i="117"/>
  <c r="AJ89" i="117" s="1"/>
  <c r="H46" i="94"/>
  <c r="H4" i="94" s="1"/>
  <c r="H46" i="99"/>
  <c r="H4" i="99" s="1"/>
  <c r="Q254" i="123"/>
  <c r="O89" i="96"/>
  <c r="W254" i="123"/>
  <c r="E46" i="96"/>
  <c r="E46" i="97"/>
  <c r="T46" i="120"/>
  <c r="AA89" i="117"/>
  <c r="H46" i="111"/>
  <c r="H4" i="111" s="1"/>
  <c r="R254" i="122"/>
  <c r="R242" i="122" s="1"/>
  <c r="R302" i="122" s="1"/>
  <c r="AA254" i="123"/>
  <c r="D253" i="95"/>
  <c r="D305" i="95" s="1"/>
  <c r="G46" i="94"/>
  <c r="G4" i="94" s="1"/>
  <c r="G46" i="104"/>
  <c r="G4" i="104" s="1"/>
  <c r="G254" i="119"/>
  <c r="G260" i="97"/>
  <c r="O47" i="89"/>
  <c r="P64" i="117"/>
  <c r="O64" i="110"/>
  <c r="D254" i="106"/>
  <c r="D306" i="106" s="1"/>
  <c r="W306" i="119" s="1"/>
  <c r="L257" i="117"/>
  <c r="K254" i="122"/>
  <c r="K242" i="122" s="1"/>
  <c r="K302" i="122" s="1"/>
  <c r="H64" i="117"/>
  <c r="AB82" i="122"/>
  <c r="L254" i="119"/>
  <c r="G46" i="93"/>
  <c r="G4" i="93" s="1"/>
  <c r="Z53" i="117"/>
  <c r="P53" i="119"/>
  <c r="N64" i="118"/>
  <c r="AB53" i="119"/>
  <c r="AB46" i="119" s="1"/>
  <c r="G53" i="117"/>
  <c r="S64" i="118"/>
  <c r="G64" i="118"/>
  <c r="I53" i="118"/>
  <c r="AB53" i="118"/>
  <c r="H53" i="118"/>
  <c r="W53" i="118"/>
  <c r="K53" i="118"/>
  <c r="O53" i="99"/>
  <c r="AD255" i="118"/>
  <c r="AE254" i="126"/>
  <c r="K254" i="106"/>
  <c r="K306" i="106" s="1"/>
  <c r="AC255" i="126"/>
  <c r="AC254" i="126" s="1"/>
  <c r="M254" i="104"/>
  <c r="K253" i="93"/>
  <c r="K305" i="93" s="1"/>
  <c r="G254" i="126"/>
  <c r="L255" i="126"/>
  <c r="L254" i="126" s="1"/>
  <c r="N254" i="127"/>
  <c r="J254" i="108"/>
  <c r="J306" i="108" s="1"/>
  <c r="AE49" i="117"/>
  <c r="AE47" i="117" s="1"/>
  <c r="O47" i="114"/>
  <c r="K253" i="89"/>
  <c r="K305" i="89" s="1"/>
  <c r="Z254" i="126"/>
  <c r="K254" i="102"/>
  <c r="K306" i="102" s="1"/>
  <c r="M253" i="89"/>
  <c r="M305" i="89" s="1"/>
  <c r="AC259" i="121"/>
  <c r="AB254" i="127"/>
  <c r="J253" i="94"/>
  <c r="J305" i="94" s="1"/>
  <c r="Q255" i="127"/>
  <c r="Q254" i="127" s="1"/>
  <c r="L254" i="96"/>
  <c r="L306" i="96" s="1"/>
  <c r="J254" i="103"/>
  <c r="J306" i="103" s="1"/>
  <c r="AE64" i="118"/>
  <c r="L254" i="105"/>
  <c r="L306" i="105" s="1"/>
  <c r="AB254" i="128"/>
  <c r="J46" i="91"/>
  <c r="M46" i="106"/>
  <c r="J76" i="117"/>
  <c r="J46" i="96"/>
  <c r="K254" i="99"/>
  <c r="K306" i="99" s="1"/>
  <c r="G76" i="117"/>
  <c r="M253" i="92"/>
  <c r="M305" i="92" s="1"/>
  <c r="J254" i="125"/>
  <c r="J46" i="106"/>
  <c r="Z76" i="117"/>
  <c r="K46" i="92"/>
  <c r="K46" i="114"/>
  <c r="K46" i="111"/>
  <c r="K46" i="94"/>
  <c r="K254" i="111"/>
  <c r="K306" i="111" s="1"/>
  <c r="W254" i="126"/>
  <c r="S46" i="126"/>
  <c r="G259" i="99"/>
  <c r="G254" i="99" s="1"/>
  <c r="G306" i="99" s="1"/>
  <c r="G304" i="99" s="1"/>
  <c r="P76" i="117"/>
  <c r="L53" i="118"/>
  <c r="H46" i="114"/>
  <c r="H4" i="114" s="1"/>
  <c r="J46" i="112"/>
  <c r="J254" i="109"/>
  <c r="J306" i="109" s="1"/>
  <c r="L262" i="117"/>
  <c r="F46" i="126"/>
  <c r="U89" i="122"/>
  <c r="U46" i="122" s="1"/>
  <c r="U4" i="122" s="1"/>
  <c r="L257" i="103"/>
  <c r="Q76" i="121"/>
  <c r="L76" i="117"/>
  <c r="L256" i="114"/>
  <c r="AE256" i="127" s="1"/>
  <c r="AE254" i="127" s="1"/>
  <c r="L46" i="114"/>
  <c r="M46" i="114"/>
  <c r="F53" i="119"/>
  <c r="F46" i="119" s="1"/>
  <c r="E262" i="87"/>
  <c r="E306" i="87" s="1"/>
  <c r="D307" i="120" s="1"/>
  <c r="F133" i="117"/>
  <c r="F132" i="117" s="1"/>
  <c r="E102" i="117"/>
  <c r="E96" i="117" s="1"/>
  <c r="O111" i="87"/>
  <c r="AD263" i="127"/>
  <c r="AA273" i="120"/>
  <c r="O133" i="87"/>
  <c r="O132" i="87" s="1"/>
  <c r="J273" i="120"/>
  <c r="L267" i="108"/>
  <c r="Y267" i="127" s="1"/>
  <c r="L95" i="108"/>
  <c r="D133" i="117"/>
  <c r="D132" i="117" s="1"/>
  <c r="E133" i="117"/>
  <c r="E95" i="21"/>
  <c r="E266" i="21"/>
  <c r="O266" i="21" s="1"/>
  <c r="F102" i="117"/>
  <c r="F96" i="117" s="1"/>
  <c r="N53" i="125"/>
  <c r="L47" i="125"/>
  <c r="J53" i="125"/>
  <c r="H47" i="125"/>
  <c r="AC64" i="128"/>
  <c r="X53" i="125"/>
  <c r="V53" i="125"/>
  <c r="V46" i="125" s="1"/>
  <c r="U53" i="125"/>
  <c r="S53" i="125"/>
  <c r="O64" i="128"/>
  <c r="AD53" i="128"/>
  <c r="AB82" i="123"/>
  <c r="AB72" i="125"/>
  <c r="Y64" i="127"/>
  <c r="X72" i="125"/>
  <c r="X53" i="128"/>
  <c r="W72" i="125"/>
  <c r="V64" i="127"/>
  <c r="U72" i="125"/>
  <c r="Q72" i="125"/>
  <c r="P82" i="123"/>
  <c r="P72" i="125"/>
  <c r="O72" i="125"/>
  <c r="M72" i="125"/>
  <c r="AJ72" i="125" s="1"/>
  <c r="L53" i="128"/>
  <c r="L46" i="128" s="1"/>
  <c r="I53" i="128"/>
  <c r="H72" i="125"/>
  <c r="G64" i="123"/>
  <c r="F72" i="128"/>
  <c r="F46" i="128" s="1"/>
  <c r="I64" i="128"/>
  <c r="AC72" i="120"/>
  <c r="AB89" i="121"/>
  <c r="AB64" i="122"/>
  <c r="AB47" i="128"/>
  <c r="Z89" i="121"/>
  <c r="Z47" i="128"/>
  <c r="Z46" i="128" s="1"/>
  <c r="V89" i="121"/>
  <c r="V46" i="121" s="1"/>
  <c r="V4" i="121" s="1"/>
  <c r="V53" i="127"/>
  <c r="T64" i="122"/>
  <c r="T46" i="122" s="1"/>
  <c r="T4" i="122" s="1"/>
  <c r="S46" i="128"/>
  <c r="R76" i="123"/>
  <c r="R64" i="122"/>
  <c r="Q72" i="120"/>
  <c r="Q64" i="122"/>
  <c r="Q46" i="122" s="1"/>
  <c r="Q4" i="122" s="1"/>
  <c r="P89" i="121"/>
  <c r="P46" i="121" s="1"/>
  <c r="P4" i="121" s="1"/>
  <c r="P72" i="128"/>
  <c r="N72" i="120"/>
  <c r="N46" i="120" s="1"/>
  <c r="M72" i="120"/>
  <c r="AJ72" i="120" s="1"/>
  <c r="M64" i="126"/>
  <c r="L89" i="121"/>
  <c r="L72" i="120"/>
  <c r="J64" i="122"/>
  <c r="J46" i="122" s="1"/>
  <c r="J4" i="122" s="1"/>
  <c r="J240" i="122" s="1"/>
  <c r="S263" i="127"/>
  <c r="O127" i="89"/>
  <c r="O102" i="89"/>
  <c r="O96" i="89" s="1"/>
  <c r="L95" i="99"/>
  <c r="E273" i="117"/>
  <c r="F268" i="117"/>
  <c r="O133" i="88"/>
  <c r="O132" i="88" s="1"/>
  <c r="C133" i="120"/>
  <c r="C112" i="117"/>
  <c r="C266" i="119"/>
  <c r="E141" i="117"/>
  <c r="C273" i="117"/>
  <c r="AA111" i="127"/>
  <c r="C286" i="117"/>
  <c r="C286" i="119"/>
  <c r="D282" i="21"/>
  <c r="D308" i="21" s="1"/>
  <c r="C309" i="119" s="1"/>
  <c r="E283" i="111"/>
  <c r="E309" i="111" s="1"/>
  <c r="AB309" i="120" s="1"/>
  <c r="AB286" i="120"/>
  <c r="AB283" i="120" s="1"/>
  <c r="J286" i="120"/>
  <c r="J283" i="120" s="1"/>
  <c r="E282" i="93"/>
  <c r="E308" i="93" s="1"/>
  <c r="J309" i="120" s="1"/>
  <c r="J286" i="117"/>
  <c r="G286" i="120"/>
  <c r="G283" i="120" s="1"/>
  <c r="G286" i="117"/>
  <c r="E282" i="90"/>
  <c r="E308" i="90" s="1"/>
  <c r="G309" i="120" s="1"/>
  <c r="S217" i="117"/>
  <c r="AD217" i="117"/>
  <c r="E283" i="112"/>
  <c r="E309" i="112" s="1"/>
  <c r="AC309" i="120" s="1"/>
  <c r="AC286" i="120"/>
  <c r="E286" i="117"/>
  <c r="E286" i="118"/>
  <c r="C282" i="88"/>
  <c r="C308" i="88" s="1"/>
  <c r="AA53" i="118"/>
  <c r="S53" i="118"/>
  <c r="G53" i="118"/>
  <c r="F53" i="117"/>
  <c r="G46" i="119"/>
  <c r="P53" i="118"/>
  <c r="Z53" i="118"/>
  <c r="M53" i="120"/>
  <c r="AJ53" i="120" s="1"/>
  <c r="I53" i="120"/>
  <c r="P64" i="119"/>
  <c r="O64" i="119"/>
  <c r="O46" i="119" s="1"/>
  <c r="H64" i="119"/>
  <c r="H46" i="119" s="1"/>
  <c r="AC53" i="120"/>
  <c r="X254" i="126"/>
  <c r="K254" i="125"/>
  <c r="AE53" i="119"/>
  <c r="AE46" i="119" s="1"/>
  <c r="K46" i="95"/>
  <c r="K46" i="100"/>
  <c r="K46" i="93"/>
  <c r="AE72" i="127"/>
  <c r="AE64" i="125"/>
  <c r="AE46" i="125" s="1"/>
  <c r="AD76" i="122"/>
  <c r="Z72" i="127"/>
  <c r="Z72" i="119"/>
  <c r="Y76" i="122"/>
  <c r="Y72" i="119"/>
  <c r="Y46" i="119" s="1"/>
  <c r="Y47" i="126"/>
  <c r="Y46" i="126" s="1"/>
  <c r="X72" i="127"/>
  <c r="W47" i="126"/>
  <c r="W46" i="126" s="1"/>
  <c r="U72" i="119"/>
  <c r="U46" i="119" s="1"/>
  <c r="U47" i="126"/>
  <c r="S72" i="127"/>
  <c r="R76" i="122"/>
  <c r="P64" i="125"/>
  <c r="O76" i="122"/>
  <c r="O64" i="121"/>
  <c r="M72" i="127"/>
  <c r="AJ72" i="127" s="1"/>
  <c r="M72" i="119"/>
  <c r="AJ72" i="119" s="1"/>
  <c r="M64" i="125"/>
  <c r="AJ64" i="125" s="1"/>
  <c r="K72" i="119"/>
  <c r="K46" i="119" s="1"/>
  <c r="G76" i="122"/>
  <c r="G46" i="122" s="1"/>
  <c r="G4" i="122" s="1"/>
  <c r="G64" i="125"/>
  <c r="F64" i="121"/>
  <c r="P64" i="128"/>
  <c r="K72" i="126"/>
  <c r="AC47" i="125"/>
  <c r="AC46" i="125" s="1"/>
  <c r="AB64" i="128"/>
  <c r="AB53" i="125"/>
  <c r="AB46" i="125" s="1"/>
  <c r="Z46" i="125"/>
  <c r="X72" i="126"/>
  <c r="X64" i="128"/>
  <c r="V72" i="126"/>
  <c r="V46" i="126" s="1"/>
  <c r="V64" i="128"/>
  <c r="P72" i="126"/>
  <c r="P46" i="126" s="1"/>
  <c r="O72" i="126"/>
  <c r="J64" i="128"/>
  <c r="AE82" i="123"/>
  <c r="AA53" i="128"/>
  <c r="Z64" i="127"/>
  <c r="X82" i="123"/>
  <c r="W82" i="123"/>
  <c r="W53" i="128"/>
  <c r="U64" i="127"/>
  <c r="U46" i="127" s="1"/>
  <c r="U53" i="128"/>
  <c r="U46" i="128" s="1"/>
  <c r="O82" i="123"/>
  <c r="O46" i="123" s="1"/>
  <c r="O4" i="123" s="1"/>
  <c r="N64" i="127"/>
  <c r="N53" i="128"/>
  <c r="L64" i="123"/>
  <c r="L46" i="123" s="1"/>
  <c r="L4" i="123" s="1"/>
  <c r="J82" i="123"/>
  <c r="J72" i="125"/>
  <c r="J64" i="123"/>
  <c r="H53" i="128"/>
  <c r="G82" i="123"/>
  <c r="G72" i="125"/>
  <c r="F72" i="125"/>
  <c r="F64" i="123"/>
  <c r="F46" i="123" s="1"/>
  <c r="F4" i="123" s="1"/>
  <c r="K53" i="125"/>
  <c r="K46" i="125" s="1"/>
  <c r="AE64" i="126"/>
  <c r="AE46" i="126" s="1"/>
  <c r="AD53" i="127"/>
  <c r="AD46" i="127" s="1"/>
  <c r="AC89" i="121"/>
  <c r="AC72" i="128"/>
  <c r="AA76" i="123"/>
  <c r="AA72" i="128"/>
  <c r="AA72" i="120"/>
  <c r="AA46" i="120" s="1"/>
  <c r="Z72" i="120"/>
  <c r="Z64" i="126"/>
  <c r="Z46" i="126" s="1"/>
  <c r="Z47" i="127"/>
  <c r="Y89" i="121"/>
  <c r="Y76" i="123"/>
  <c r="Y46" i="123" s="1"/>
  <c r="Y4" i="123" s="1"/>
  <c r="Y64" i="122"/>
  <c r="Y53" i="127"/>
  <c r="X72" i="120"/>
  <c r="X47" i="127"/>
  <c r="W89" i="121"/>
  <c r="W46" i="121" s="1"/>
  <c r="W4" i="121" s="1"/>
  <c r="W72" i="120"/>
  <c r="W46" i="120" s="1"/>
  <c r="V72" i="128"/>
  <c r="V64" i="122"/>
  <c r="V46" i="122" s="1"/>
  <c r="V4" i="122" s="1"/>
  <c r="V47" i="128"/>
  <c r="U64" i="126"/>
  <c r="T47" i="127"/>
  <c r="S89" i="121"/>
  <c r="R89" i="121"/>
  <c r="Q53" i="127"/>
  <c r="Q46" i="127" s="1"/>
  <c r="P47" i="127"/>
  <c r="O72" i="120"/>
  <c r="O46" i="120" s="1"/>
  <c r="N76" i="123"/>
  <c r="N46" i="123" s="1"/>
  <c r="N4" i="123" s="1"/>
  <c r="J64" i="126"/>
  <c r="J47" i="128"/>
  <c r="N72" i="126"/>
  <c r="N47" i="125"/>
  <c r="L263" i="110"/>
  <c r="L307" i="110" s="1"/>
  <c r="D112" i="117"/>
  <c r="D111" i="117" s="1"/>
  <c r="L95" i="95"/>
  <c r="C133" i="117"/>
  <c r="L263" i="113"/>
  <c r="L307" i="113" s="1"/>
  <c r="L95" i="113"/>
  <c r="S132" i="127"/>
  <c r="D272" i="117"/>
  <c r="C145" i="117"/>
  <c r="J262" i="21"/>
  <c r="J306" i="21" s="1"/>
  <c r="K262" i="87"/>
  <c r="K306" i="87" s="1"/>
  <c r="N132" i="127"/>
  <c r="C112" i="120"/>
  <c r="W286" i="119"/>
  <c r="D283" i="107"/>
  <c r="D309" i="107" s="1"/>
  <c r="X286" i="119"/>
  <c r="E283" i="108"/>
  <c r="E309" i="108" s="1"/>
  <c r="Y309" i="120" s="1"/>
  <c r="Y286" i="120"/>
  <c r="Y283" i="120" s="1"/>
  <c r="AB217" i="117"/>
  <c r="M286" i="120"/>
  <c r="AJ286" i="120" s="1"/>
  <c r="M286" i="117"/>
  <c r="E283" i="96"/>
  <c r="E309" i="96" s="1"/>
  <c r="AD286" i="119"/>
  <c r="AD286" i="117"/>
  <c r="D283" i="113"/>
  <c r="D309" i="113" s="1"/>
  <c r="AD309" i="119" s="1"/>
  <c r="E283" i="119"/>
  <c r="Z286" i="120"/>
  <c r="E283" i="109"/>
  <c r="E309" i="109" s="1"/>
  <c r="Z309" i="120" s="1"/>
  <c r="L286" i="119"/>
  <c r="D282" i="95"/>
  <c r="D308" i="95" s="1"/>
  <c r="L309" i="119" s="1"/>
  <c r="H283" i="120"/>
  <c r="L286" i="118"/>
  <c r="L283" i="118" s="1"/>
  <c r="L286" i="117"/>
  <c r="C282" i="95"/>
  <c r="C308" i="95" s="1"/>
  <c r="C283" i="99"/>
  <c r="C309" i="99" s="1"/>
  <c r="P286" i="118"/>
  <c r="I82" i="123"/>
  <c r="H82" i="123"/>
  <c r="G89" i="121"/>
  <c r="G46" i="121" s="1"/>
  <c r="G4" i="121" s="1"/>
  <c r="I72" i="126"/>
  <c r="G53" i="125"/>
  <c r="AE64" i="122"/>
  <c r="AE53" i="127"/>
  <c r="AC64" i="122"/>
  <c r="AC46" i="122" s="1"/>
  <c r="AC4" i="122" s="1"/>
  <c r="AC240" i="122" s="1"/>
  <c r="AC53" i="127"/>
  <c r="AC46" i="127" s="1"/>
  <c r="AA46" i="126"/>
  <c r="AA53" i="127"/>
  <c r="AA46" i="127" s="1"/>
  <c r="Z64" i="122"/>
  <c r="X53" i="127"/>
  <c r="P53" i="127"/>
  <c r="K72" i="120"/>
  <c r="K46" i="120" s="1"/>
  <c r="J76" i="123"/>
  <c r="C97" i="117"/>
  <c r="C97" i="119"/>
  <c r="C102" i="119"/>
  <c r="C127" i="117"/>
  <c r="E117" i="117"/>
  <c r="C151" i="117"/>
  <c r="D263" i="126"/>
  <c r="D283" i="100"/>
  <c r="D309" i="100" s="1"/>
  <c r="Q309" i="119" s="1"/>
  <c r="Q286" i="119"/>
  <c r="K286" i="120"/>
  <c r="K283" i="120" s="1"/>
  <c r="E282" i="94"/>
  <c r="E308" i="94" s="1"/>
  <c r="K309" i="120" s="1"/>
  <c r="K286" i="117"/>
  <c r="T217" i="117"/>
  <c r="D287" i="120"/>
  <c r="C210" i="117"/>
  <c r="Z286" i="118"/>
  <c r="Z283" i="118" s="1"/>
  <c r="C283" i="109"/>
  <c r="C309" i="109" s="1"/>
  <c r="N285" i="120"/>
  <c r="N283" i="120" s="1"/>
  <c r="E283" i="97"/>
  <c r="E309" i="97" s="1"/>
  <c r="N309" i="120" s="1"/>
  <c r="T284" i="118"/>
  <c r="C283" i="103"/>
  <c r="C309" i="103" s="1"/>
  <c r="F117" i="117"/>
  <c r="F111" i="117" s="1"/>
  <c r="R111" i="127"/>
  <c r="I283" i="120"/>
  <c r="AA217" i="117"/>
  <c r="D286" i="120"/>
  <c r="E282" i="87"/>
  <c r="E308" i="87" s="1"/>
  <c r="D309" i="120" s="1"/>
  <c r="D286" i="117"/>
  <c r="T286" i="119"/>
  <c r="D283" i="103"/>
  <c r="D309" i="103" s="1"/>
  <c r="T309" i="119" s="1"/>
  <c r="E283" i="113"/>
  <c r="E309" i="113" s="1"/>
  <c r="AD309" i="120" s="1"/>
  <c r="C214" i="117"/>
  <c r="P213" i="117"/>
  <c r="P210" i="117" s="1"/>
  <c r="S215" i="117"/>
  <c r="S214" i="117" s="1"/>
  <c r="O214" i="102"/>
  <c r="O285" i="119"/>
  <c r="X210" i="119"/>
  <c r="X209" i="119" s="1"/>
  <c r="W285" i="119"/>
  <c r="P285" i="119"/>
  <c r="AB284" i="126"/>
  <c r="AB283" i="126" s="1"/>
  <c r="K283" i="111"/>
  <c r="K309" i="111" s="1"/>
  <c r="K208" i="21"/>
  <c r="M284" i="126"/>
  <c r="K283" i="96"/>
  <c r="K309" i="96" s="1"/>
  <c r="W286" i="128"/>
  <c r="W283" i="128" s="1"/>
  <c r="M283" i="106"/>
  <c r="M309" i="106" s="1"/>
  <c r="K285" i="113"/>
  <c r="K209" i="113"/>
  <c r="L285" i="112"/>
  <c r="AC285" i="127" s="1"/>
  <c r="L209" i="112"/>
  <c r="I209" i="126"/>
  <c r="G288" i="128"/>
  <c r="G283" i="128" s="1"/>
  <c r="M282" i="90"/>
  <c r="M308" i="90" s="1"/>
  <c r="M285" i="95"/>
  <c r="M208" i="95"/>
  <c r="J288" i="128"/>
  <c r="J283" i="128" s="1"/>
  <c r="M282" i="93"/>
  <c r="M308" i="93" s="1"/>
  <c r="M282" i="87"/>
  <c r="M308" i="87" s="1"/>
  <c r="D286" i="128"/>
  <c r="D283" i="128" s="1"/>
  <c r="L282" i="88"/>
  <c r="L308" i="88" s="1"/>
  <c r="S284" i="127"/>
  <c r="O284" i="127"/>
  <c r="O283" i="127" s="1"/>
  <c r="L283" i="98"/>
  <c r="L309" i="98" s="1"/>
  <c r="U285" i="125"/>
  <c r="U283" i="125" s="1"/>
  <c r="J283" i="104"/>
  <c r="J309" i="104" s="1"/>
  <c r="C275" i="120"/>
  <c r="E273" i="21"/>
  <c r="E307" i="21" s="1"/>
  <c r="C308" i="120" s="1"/>
  <c r="J273" i="21"/>
  <c r="J307" i="21" s="1"/>
  <c r="C278" i="125"/>
  <c r="C274" i="125" s="1"/>
  <c r="C279" i="117"/>
  <c r="C279" i="118"/>
  <c r="D283" i="111"/>
  <c r="D309" i="111" s="1"/>
  <c r="AB309" i="119" s="1"/>
  <c r="X283" i="120"/>
  <c r="E283" i="99"/>
  <c r="E309" i="99" s="1"/>
  <c r="P309" i="120" s="1"/>
  <c r="E282" i="91"/>
  <c r="E308" i="91" s="1"/>
  <c r="D283" i="104"/>
  <c r="D309" i="104" s="1"/>
  <c r="U309" i="119" s="1"/>
  <c r="D282" i="88"/>
  <c r="D308" i="88" s="1"/>
  <c r="E309" i="119" s="1"/>
  <c r="Z283" i="119"/>
  <c r="D282" i="94"/>
  <c r="D308" i="94" s="1"/>
  <c r="K309" i="119" s="1"/>
  <c r="E209" i="96"/>
  <c r="E208" i="90"/>
  <c r="E208" i="87"/>
  <c r="C282" i="87"/>
  <c r="C308" i="87" s="1"/>
  <c r="K286" i="118"/>
  <c r="K283" i="118" s="1"/>
  <c r="U286" i="118"/>
  <c r="U283" i="118" s="1"/>
  <c r="D282" i="90"/>
  <c r="D308" i="90" s="1"/>
  <c r="D282" i="89"/>
  <c r="D308" i="89" s="1"/>
  <c r="V284" i="119"/>
  <c r="V283" i="119" s="1"/>
  <c r="U220" i="117"/>
  <c r="C217" i="120"/>
  <c r="D220" i="117"/>
  <c r="Y215" i="117"/>
  <c r="Y214" i="117" s="1"/>
  <c r="K285" i="117"/>
  <c r="Q215" i="117"/>
  <c r="Q214" i="117" s="1"/>
  <c r="N217" i="118"/>
  <c r="O220" i="110"/>
  <c r="X287" i="119"/>
  <c r="V217" i="118"/>
  <c r="V209" i="118" s="1"/>
  <c r="Q210" i="117"/>
  <c r="D210" i="117"/>
  <c r="O220" i="107"/>
  <c r="F287" i="119"/>
  <c r="F283" i="119" s="1"/>
  <c r="O220" i="114"/>
  <c r="O209" i="114" s="1"/>
  <c r="O209" i="108"/>
  <c r="S285" i="117"/>
  <c r="S285" i="119"/>
  <c r="S283" i="119" s="1"/>
  <c r="AE287" i="119"/>
  <c r="AD285" i="119"/>
  <c r="W221" i="117"/>
  <c r="W220" i="117" s="1"/>
  <c r="O220" i="106"/>
  <c r="G287" i="119"/>
  <c r="G283" i="119" s="1"/>
  <c r="Q287" i="119"/>
  <c r="I220" i="119"/>
  <c r="I209" i="119" s="1"/>
  <c r="C283" i="128"/>
  <c r="C210" i="125"/>
  <c r="Q283" i="127"/>
  <c r="X283" i="125"/>
  <c r="L282" i="89"/>
  <c r="L308" i="89" s="1"/>
  <c r="Y283" i="126"/>
  <c r="L283" i="105"/>
  <c r="L309" i="105" s="1"/>
  <c r="K282" i="93"/>
  <c r="K308" i="93" s="1"/>
  <c r="J284" i="126"/>
  <c r="J283" i="126" s="1"/>
  <c r="J283" i="100"/>
  <c r="J309" i="100" s="1"/>
  <c r="Q284" i="125"/>
  <c r="Q283" i="125" s="1"/>
  <c r="K283" i="91"/>
  <c r="U284" i="126"/>
  <c r="U283" i="126" s="1"/>
  <c r="K283" i="104"/>
  <c r="K309" i="104" s="1"/>
  <c r="L284" i="111"/>
  <c r="D284" i="125"/>
  <c r="D283" i="125" s="1"/>
  <c r="J282" i="87"/>
  <c r="J308" i="87" s="1"/>
  <c r="T284" i="125"/>
  <c r="T283" i="125" s="1"/>
  <c r="J283" i="103"/>
  <c r="J309" i="103" s="1"/>
  <c r="K283" i="106"/>
  <c r="K309" i="106" s="1"/>
  <c r="W284" i="126"/>
  <c r="W283" i="126" s="1"/>
  <c r="J285" i="110"/>
  <c r="J209" i="110"/>
  <c r="K285" i="109"/>
  <c r="K209" i="109"/>
  <c r="Y285" i="127"/>
  <c r="L283" i="108"/>
  <c r="L309" i="108" s="1"/>
  <c r="U209" i="126"/>
  <c r="K284" i="100"/>
  <c r="K209" i="100"/>
  <c r="L288" i="119"/>
  <c r="L288" i="117"/>
  <c r="L284" i="92"/>
  <c r="I285" i="127" s="1"/>
  <c r="I283" i="127" s="1"/>
  <c r="L208" i="92"/>
  <c r="L209" i="126"/>
  <c r="J285" i="94"/>
  <c r="K286" i="125" s="1"/>
  <c r="J208" i="94"/>
  <c r="H288" i="118"/>
  <c r="H283" i="118" s="1"/>
  <c r="H288" i="117"/>
  <c r="K286" i="89"/>
  <c r="F287" i="126" s="1"/>
  <c r="K208" i="89"/>
  <c r="L284" i="96"/>
  <c r="L209" i="96"/>
  <c r="AE288" i="119"/>
  <c r="L284" i="114"/>
  <c r="L209" i="114"/>
  <c r="G284" i="126"/>
  <c r="G283" i="126" s="1"/>
  <c r="K282" i="90"/>
  <c r="K308" i="90" s="1"/>
  <c r="K283" i="98"/>
  <c r="K309" i="98" s="1"/>
  <c r="O285" i="126"/>
  <c r="C276" i="120"/>
  <c r="C276" i="117"/>
  <c r="K157" i="119"/>
  <c r="X133" i="127"/>
  <c r="X132" i="127" s="1"/>
  <c r="X127" i="127"/>
  <c r="O133" i="127"/>
  <c r="C95" i="126"/>
  <c r="C117" i="120"/>
  <c r="C145" i="125"/>
  <c r="Q145" i="127"/>
  <c r="Q132" i="127"/>
  <c r="D283" i="106"/>
  <c r="D309" i="106" s="1"/>
  <c r="V286" i="117"/>
  <c r="D283" i="99"/>
  <c r="D309" i="99" s="1"/>
  <c r="P309" i="119" s="1"/>
  <c r="D283" i="112"/>
  <c r="D309" i="112" s="1"/>
  <c r="E282" i="92"/>
  <c r="E308" i="92" s="1"/>
  <c r="C283" i="118"/>
  <c r="D283" i="97"/>
  <c r="D309" i="97" s="1"/>
  <c r="N309" i="119" s="1"/>
  <c r="C283" i="119"/>
  <c r="O217" i="110"/>
  <c r="F286" i="117"/>
  <c r="O283" i="118"/>
  <c r="C285" i="120"/>
  <c r="O217" i="103"/>
  <c r="C282" i="93"/>
  <c r="C308" i="93" s="1"/>
  <c r="E286" i="114"/>
  <c r="O286" i="114" s="1"/>
  <c r="O217" i="113"/>
  <c r="E208" i="93"/>
  <c r="E208" i="94"/>
  <c r="O217" i="97"/>
  <c r="O217" i="109"/>
  <c r="O217" i="102"/>
  <c r="C217" i="119"/>
  <c r="D282" i="87"/>
  <c r="D308" i="87" s="1"/>
  <c r="D309" i="119" s="1"/>
  <c r="D208" i="95"/>
  <c r="C210" i="119"/>
  <c r="C208" i="95"/>
  <c r="AE217" i="120"/>
  <c r="AD285" i="120"/>
  <c r="AD283" i="120" s="1"/>
  <c r="AC217" i="120"/>
  <c r="AC209" i="120" s="1"/>
  <c r="E209" i="119"/>
  <c r="D208" i="89"/>
  <c r="I215" i="117"/>
  <c r="I214" i="117" s="1"/>
  <c r="O220" i="98"/>
  <c r="R210" i="117"/>
  <c r="O209" i="105"/>
  <c r="Y211" i="117"/>
  <c r="Y210" i="117" s="1"/>
  <c r="N287" i="119"/>
  <c r="N283" i="119" s="1"/>
  <c r="O208" i="94"/>
  <c r="L220" i="117"/>
  <c r="AA285" i="119"/>
  <c r="AA283" i="119" s="1"/>
  <c r="AB213" i="117"/>
  <c r="AB210" i="117" s="1"/>
  <c r="J210" i="119"/>
  <c r="C283" i="125"/>
  <c r="J282" i="21"/>
  <c r="J308" i="21" s="1"/>
  <c r="L283" i="21"/>
  <c r="C284" i="127" s="1"/>
  <c r="C283" i="127" s="1"/>
  <c r="C220" i="125"/>
  <c r="C220" i="126"/>
  <c r="AA283" i="126"/>
  <c r="K283" i="126"/>
  <c r="O283" i="125"/>
  <c r="I283" i="126"/>
  <c r="K283" i="99"/>
  <c r="K309" i="99" s="1"/>
  <c r="P283" i="127"/>
  <c r="K282" i="95"/>
  <c r="K308" i="95" s="1"/>
  <c r="L282" i="87"/>
  <c r="L308" i="87" s="1"/>
  <c r="T283" i="126"/>
  <c r="H284" i="125"/>
  <c r="H283" i="125" s="1"/>
  <c r="J282" i="91"/>
  <c r="J308" i="91" s="1"/>
  <c r="U284" i="127"/>
  <c r="L284" i="106"/>
  <c r="K209" i="112"/>
  <c r="M286" i="112"/>
  <c r="M209" i="112"/>
  <c r="AA288" i="128"/>
  <c r="AA283" i="128" s="1"/>
  <c r="M283" i="110"/>
  <c r="M309" i="110" s="1"/>
  <c r="Q288" i="118"/>
  <c r="Q288" i="117"/>
  <c r="J283" i="97"/>
  <c r="J309" i="97" s="1"/>
  <c r="N284" i="125"/>
  <c r="N283" i="125" s="1"/>
  <c r="K288" i="128"/>
  <c r="K283" i="128" s="1"/>
  <c r="M282" i="94"/>
  <c r="M308" i="94" s="1"/>
  <c r="M209" i="125"/>
  <c r="AJ209" i="125" s="1"/>
  <c r="L284" i="95"/>
  <c r="L285" i="127" s="1"/>
  <c r="L283" i="127" s="1"/>
  <c r="L208" i="95"/>
  <c r="L282" i="91"/>
  <c r="L308" i="91" s="1"/>
  <c r="D288" i="120"/>
  <c r="D288" i="117"/>
  <c r="AB288" i="118"/>
  <c r="AB283" i="118" s="1"/>
  <c r="AB288" i="117"/>
  <c r="K287" i="105"/>
  <c r="V287" i="126" s="1"/>
  <c r="K209" i="105"/>
  <c r="M283" i="114"/>
  <c r="M309" i="114" s="1"/>
  <c r="AE286" i="128"/>
  <c r="AE283" i="128" s="1"/>
  <c r="AC288" i="120"/>
  <c r="AC288" i="117"/>
  <c r="K283" i="102"/>
  <c r="K309" i="102" s="1"/>
  <c r="S284" i="126"/>
  <c r="S283" i="126" s="1"/>
  <c r="J282" i="95"/>
  <c r="J308" i="95" s="1"/>
  <c r="L284" i="125"/>
  <c r="L283" i="125" s="1"/>
  <c r="J283" i="111"/>
  <c r="J309" i="111" s="1"/>
  <c r="AB285" i="125"/>
  <c r="AB283" i="125" s="1"/>
  <c r="C274" i="119"/>
  <c r="C151" i="118"/>
  <c r="AB117" i="127"/>
  <c r="AB111" i="127" s="1"/>
  <c r="U112" i="127"/>
  <c r="U111" i="127" s="1"/>
  <c r="T111" i="127"/>
  <c r="S111" i="127"/>
  <c r="Q117" i="127"/>
  <c r="Q111" i="127" s="1"/>
  <c r="O117" i="127"/>
  <c r="O111" i="127" s="1"/>
  <c r="M133" i="127"/>
  <c r="M145" i="127"/>
  <c r="AJ145" i="127" s="1"/>
  <c r="E283" i="100"/>
  <c r="E309" i="100" s="1"/>
  <c r="Q309" i="120" s="1"/>
  <c r="D283" i="98"/>
  <c r="D309" i="98" s="1"/>
  <c r="O309" i="119" s="1"/>
  <c r="D283" i="102"/>
  <c r="D309" i="102" s="1"/>
  <c r="S309" i="119" s="1"/>
  <c r="D208" i="91"/>
  <c r="C217" i="117"/>
  <c r="C282" i="21"/>
  <c r="C308" i="21" s="1"/>
  <c r="O216" i="88"/>
  <c r="L283" i="119"/>
  <c r="W217" i="119"/>
  <c r="AA209" i="120"/>
  <c r="C209" i="118"/>
  <c r="H285" i="117"/>
  <c r="O219" i="91"/>
  <c r="O210" i="117"/>
  <c r="O208" i="90"/>
  <c r="T217" i="118"/>
  <c r="H217" i="118"/>
  <c r="H209" i="118" s="1"/>
  <c r="S221" i="117"/>
  <c r="S220" i="117" s="1"/>
  <c r="AB217" i="118"/>
  <c r="AB209" i="118" s="1"/>
  <c r="E210" i="117"/>
  <c r="E209" i="117" s="1"/>
  <c r="G215" i="117"/>
  <c r="G214" i="117" s="1"/>
  <c r="AC217" i="118"/>
  <c r="H210" i="117"/>
  <c r="F217" i="119"/>
  <c r="V209" i="120"/>
  <c r="O214" i="113"/>
  <c r="AD215" i="117"/>
  <c r="AD214" i="117" s="1"/>
  <c r="E209" i="120"/>
  <c r="M215" i="117"/>
  <c r="AJ215" i="117" s="1"/>
  <c r="O214" i="96"/>
  <c r="C214" i="119"/>
  <c r="Q210" i="119"/>
  <c r="W211" i="117"/>
  <c r="W210" i="117" s="1"/>
  <c r="F220" i="117"/>
  <c r="F209" i="117" s="1"/>
  <c r="O220" i="97"/>
  <c r="N221" i="117"/>
  <c r="N220" i="117" s="1"/>
  <c r="AE220" i="119"/>
  <c r="M220" i="119"/>
  <c r="AJ220" i="119" s="1"/>
  <c r="C209" i="128"/>
  <c r="C217" i="125"/>
  <c r="C288" i="117"/>
  <c r="C217" i="126"/>
  <c r="C210" i="126"/>
  <c r="L283" i="100"/>
  <c r="L309" i="100" s="1"/>
  <c r="E283" i="125"/>
  <c r="AC283" i="126"/>
  <c r="J283" i="107"/>
  <c r="J309" i="107" s="1"/>
  <c r="D283" i="126"/>
  <c r="K283" i="108"/>
  <c r="K309" i="108" s="1"/>
  <c r="I284" i="125"/>
  <c r="I283" i="125" s="1"/>
  <c r="V283" i="127"/>
  <c r="Z283" i="128"/>
  <c r="M283" i="103"/>
  <c r="M309" i="103" s="1"/>
  <c r="T286" i="128"/>
  <c r="T283" i="128" s="1"/>
  <c r="L208" i="88"/>
  <c r="K283" i="105"/>
  <c r="K309" i="105" s="1"/>
  <c r="L209" i="98"/>
  <c r="AA283" i="127"/>
  <c r="T284" i="127"/>
  <c r="J283" i="96"/>
  <c r="J309" i="96" s="1"/>
  <c r="M284" i="125"/>
  <c r="M282" i="88"/>
  <c r="M308" i="88" s="1"/>
  <c r="E286" i="128"/>
  <c r="E283" i="128" s="1"/>
  <c r="AC209" i="126"/>
  <c r="J283" i="109"/>
  <c r="J309" i="109" s="1"/>
  <c r="Z284" i="125"/>
  <c r="Z283" i="125" s="1"/>
  <c r="M283" i="108"/>
  <c r="M309" i="108" s="1"/>
  <c r="Y286" i="128"/>
  <c r="Y283" i="128" s="1"/>
  <c r="S288" i="128"/>
  <c r="S283" i="128" s="1"/>
  <c r="M283" i="102"/>
  <c r="M309" i="102" s="1"/>
  <c r="J285" i="125"/>
  <c r="J282" i="93"/>
  <c r="J308" i="93" s="1"/>
  <c r="L286" i="102"/>
  <c r="S286" i="127" s="1"/>
  <c r="L209" i="102"/>
  <c r="O209" i="125"/>
  <c r="N288" i="118"/>
  <c r="N283" i="118" s="1"/>
  <c r="N288" i="117"/>
  <c r="J288" i="118"/>
  <c r="J283" i="118" s="1"/>
  <c r="J288" i="117"/>
  <c r="M285" i="89"/>
  <c r="M208" i="89"/>
  <c r="J287" i="114"/>
  <c r="AE287" i="125" s="1"/>
  <c r="AE283" i="125" s="1"/>
  <c r="J209" i="114"/>
  <c r="AD285" i="125"/>
  <c r="X286" i="128"/>
  <c r="X283" i="128" s="1"/>
  <c r="M283" i="107"/>
  <c r="M309" i="107" s="1"/>
  <c r="V285" i="125"/>
  <c r="V283" i="125" s="1"/>
  <c r="J283" i="105"/>
  <c r="J309" i="105" s="1"/>
  <c r="L286" i="104"/>
  <c r="U286" i="127" s="1"/>
  <c r="L209" i="104"/>
  <c r="L282" i="93"/>
  <c r="L308" i="93" s="1"/>
  <c r="AC284" i="127"/>
  <c r="AC283" i="127" s="1"/>
  <c r="L283" i="112"/>
  <c r="L309" i="112" s="1"/>
  <c r="F288" i="117"/>
  <c r="C275" i="126"/>
  <c r="K273" i="21"/>
  <c r="K307" i="21" s="1"/>
  <c r="C278" i="118"/>
  <c r="C273" i="21"/>
  <c r="C307" i="21" s="1"/>
  <c r="C278" i="117"/>
  <c r="L273" i="21"/>
  <c r="L307" i="21" s="1"/>
  <c r="C280" i="117"/>
  <c r="V209" i="125"/>
  <c r="Q209" i="126"/>
  <c r="F209" i="125"/>
  <c r="C174" i="125"/>
  <c r="C182" i="119"/>
  <c r="C200" i="117"/>
  <c r="G280" i="117"/>
  <c r="G280" i="118"/>
  <c r="K273" i="91"/>
  <c r="K307" i="91" s="1"/>
  <c r="H279" i="126"/>
  <c r="H274" i="126" s="1"/>
  <c r="O279" i="119"/>
  <c r="J157" i="93"/>
  <c r="J277" i="93"/>
  <c r="N280" i="119"/>
  <c r="K277" i="99"/>
  <c r="P277" i="126" s="1"/>
  <c r="P274" i="126" s="1"/>
  <c r="K157" i="99"/>
  <c r="O220" i="117"/>
  <c r="S210" i="117"/>
  <c r="X210" i="117"/>
  <c r="AC210" i="117"/>
  <c r="V220" i="117"/>
  <c r="L209" i="118"/>
  <c r="D209" i="118"/>
  <c r="Z210" i="117"/>
  <c r="N210" i="119"/>
  <c r="U210" i="119"/>
  <c r="L283" i="110"/>
  <c r="L309" i="110" s="1"/>
  <c r="V284" i="126"/>
  <c r="V283" i="126" s="1"/>
  <c r="AD283" i="125"/>
  <c r="J283" i="99"/>
  <c r="J309" i="99" s="1"/>
  <c r="AE283" i="126"/>
  <c r="X284" i="126"/>
  <c r="X283" i="126" s="1"/>
  <c r="M283" i="113"/>
  <c r="M309" i="113" s="1"/>
  <c r="O283" i="126"/>
  <c r="K283" i="103"/>
  <c r="K309" i="103" s="1"/>
  <c r="K283" i="97"/>
  <c r="K309" i="97" s="1"/>
  <c r="K288" i="117"/>
  <c r="L209" i="109"/>
  <c r="AA288" i="117"/>
  <c r="K209" i="103"/>
  <c r="E288" i="118"/>
  <c r="K284" i="21"/>
  <c r="K208" i="92"/>
  <c r="M286" i="105"/>
  <c r="L208" i="89"/>
  <c r="L208" i="93"/>
  <c r="L208" i="90"/>
  <c r="L4" i="90" s="1"/>
  <c r="L209" i="99"/>
  <c r="L209" i="107"/>
  <c r="Z288" i="120"/>
  <c r="F288" i="118"/>
  <c r="F283" i="118" s="1"/>
  <c r="J209" i="102"/>
  <c r="J209" i="104"/>
  <c r="J209" i="99"/>
  <c r="J209" i="107"/>
  <c r="K208" i="94"/>
  <c r="K209" i="102"/>
  <c r="AD209" i="127"/>
  <c r="AC217" i="128"/>
  <c r="AC209" i="128" s="1"/>
  <c r="AA209" i="125"/>
  <c r="K285" i="125"/>
  <c r="K283" i="125" s="1"/>
  <c r="I217" i="128"/>
  <c r="I209" i="128" s="1"/>
  <c r="F285" i="126"/>
  <c r="F283" i="126" s="1"/>
  <c r="S209" i="127"/>
  <c r="P210" i="118"/>
  <c r="M210" i="127"/>
  <c r="AJ210" i="127" s="1"/>
  <c r="AB209" i="126"/>
  <c r="AA210" i="127"/>
  <c r="J286" i="106"/>
  <c r="L285" i="103"/>
  <c r="T285" i="127" s="1"/>
  <c r="Q210" i="125"/>
  <c r="Q209" i="125" s="1"/>
  <c r="Z209" i="125"/>
  <c r="X210" i="125"/>
  <c r="W210" i="126"/>
  <c r="V210" i="127"/>
  <c r="S210" i="126"/>
  <c r="S209" i="126" s="1"/>
  <c r="N210" i="127"/>
  <c r="L210" i="125"/>
  <c r="K210" i="126"/>
  <c r="H210" i="125"/>
  <c r="E217" i="126"/>
  <c r="D209" i="126"/>
  <c r="AC210" i="127"/>
  <c r="AC209" i="127" s="1"/>
  <c r="X217" i="126"/>
  <c r="X209" i="126" s="1"/>
  <c r="V217" i="128"/>
  <c r="V209" i="128" s="1"/>
  <c r="P209" i="125"/>
  <c r="J157" i="21"/>
  <c r="K157" i="21"/>
  <c r="C53" i="124"/>
  <c r="U46" i="124"/>
  <c r="U4" i="124" s="1"/>
  <c r="J157" i="120"/>
  <c r="C190" i="125"/>
  <c r="L157" i="119"/>
  <c r="C158" i="119"/>
  <c r="U157" i="127"/>
  <c r="C192" i="117"/>
  <c r="O157" i="90"/>
  <c r="O157" i="93"/>
  <c r="O157" i="89"/>
  <c r="L275" i="87"/>
  <c r="D276" i="127" s="1"/>
  <c r="D274" i="127" s="1"/>
  <c r="L157" i="87"/>
  <c r="K157" i="87"/>
  <c r="K274" i="87"/>
  <c r="J275" i="89"/>
  <c r="F276" i="125" s="1"/>
  <c r="F274" i="125" s="1"/>
  <c r="J157" i="89"/>
  <c r="F279" i="117"/>
  <c r="K157" i="90"/>
  <c r="K274" i="90"/>
  <c r="K273" i="93"/>
  <c r="K307" i="93" s="1"/>
  <c r="J276" i="126"/>
  <c r="J274" i="126" s="1"/>
  <c r="D277" i="93"/>
  <c r="O277" i="93" s="1"/>
  <c r="D157" i="93"/>
  <c r="K273" i="94"/>
  <c r="K307" i="94" s="1"/>
  <c r="K277" i="126"/>
  <c r="K274" i="126" s="1"/>
  <c r="L277" i="125"/>
  <c r="L274" i="125" s="1"/>
  <c r="J273" i="95"/>
  <c r="J307" i="95" s="1"/>
  <c r="L275" i="96"/>
  <c r="L157" i="96"/>
  <c r="N276" i="119"/>
  <c r="H277" i="119"/>
  <c r="H274" i="119" s="1"/>
  <c r="D273" i="91"/>
  <c r="D307" i="91" s="1"/>
  <c r="H308" i="119" s="1"/>
  <c r="X283" i="127"/>
  <c r="P283" i="128"/>
  <c r="Z283" i="127"/>
  <c r="Y288" i="117"/>
  <c r="J209" i="109"/>
  <c r="K209" i="108"/>
  <c r="S283" i="125"/>
  <c r="K208" i="87"/>
  <c r="J208" i="88"/>
  <c r="X209" i="127"/>
  <c r="T209" i="127"/>
  <c r="L220" i="125"/>
  <c r="D220" i="125"/>
  <c r="H209" i="128"/>
  <c r="F217" i="126"/>
  <c r="E209" i="125"/>
  <c r="P217" i="126"/>
  <c r="AB209" i="128"/>
  <c r="V217" i="126"/>
  <c r="U209" i="125"/>
  <c r="T209" i="126"/>
  <c r="N209" i="126"/>
  <c r="AB210" i="125"/>
  <c r="AA210" i="126"/>
  <c r="AA209" i="126" s="1"/>
  <c r="Y209" i="125"/>
  <c r="W217" i="128"/>
  <c r="W209" i="128" s="1"/>
  <c r="S217" i="128"/>
  <c r="S209" i="128" s="1"/>
  <c r="N220" i="125"/>
  <c r="K217" i="128"/>
  <c r="K209" i="128" s="1"/>
  <c r="AE220" i="127"/>
  <c r="L157" i="21"/>
  <c r="D273" i="21"/>
  <c r="D307" i="21" s="1"/>
  <c r="C308" i="119" s="1"/>
  <c r="E46" i="124"/>
  <c r="E4" i="124" s="1"/>
  <c r="M46" i="124"/>
  <c r="F157" i="125"/>
  <c r="E157" i="126"/>
  <c r="I157" i="126"/>
  <c r="C276" i="87"/>
  <c r="O276" i="87" s="1"/>
  <c r="C157" i="87"/>
  <c r="C279" i="89"/>
  <c r="C157" i="89"/>
  <c r="C277" i="90"/>
  <c r="O277" i="90" s="1"/>
  <c r="C157" i="90"/>
  <c r="J278" i="92"/>
  <c r="I279" i="125" s="1"/>
  <c r="I274" i="125" s="1"/>
  <c r="J157" i="92"/>
  <c r="K278" i="117"/>
  <c r="K278" i="120"/>
  <c r="K276" i="117"/>
  <c r="E273" i="94"/>
  <c r="E307" i="94" s="1"/>
  <c r="K308" i="120" s="1"/>
  <c r="K276" i="120"/>
  <c r="D280" i="98"/>
  <c r="O280" i="98" s="1"/>
  <c r="D157" i="98"/>
  <c r="U278" i="117"/>
  <c r="L210" i="117"/>
  <c r="J210" i="117"/>
  <c r="AD210" i="117"/>
  <c r="N210" i="117"/>
  <c r="G209" i="118"/>
  <c r="V210" i="117"/>
  <c r="U210" i="117"/>
  <c r="Y220" i="119"/>
  <c r="Z217" i="118"/>
  <c r="Y209" i="118"/>
  <c r="H220" i="119"/>
  <c r="H209" i="119" s="1"/>
  <c r="W220" i="119"/>
  <c r="Y209" i="120"/>
  <c r="J283" i="125"/>
  <c r="Y283" i="127"/>
  <c r="K283" i="114"/>
  <c r="K309" i="114" s="1"/>
  <c r="N283" i="126"/>
  <c r="L209" i="113"/>
  <c r="K209" i="107"/>
  <c r="J209" i="96"/>
  <c r="J209" i="103"/>
  <c r="X220" i="125"/>
  <c r="N210" i="125"/>
  <c r="M210" i="126"/>
  <c r="H220" i="125"/>
  <c r="G209" i="126"/>
  <c r="I209" i="125"/>
  <c r="Q210" i="127"/>
  <c r="AD217" i="126"/>
  <c r="AD209" i="126" s="1"/>
  <c r="W210" i="127"/>
  <c r="W209" i="127" s="1"/>
  <c r="T209" i="128"/>
  <c r="S220" i="125"/>
  <c r="P217" i="128"/>
  <c r="P209" i="128" s="1"/>
  <c r="O210" i="127"/>
  <c r="O209" i="127" s="1"/>
  <c r="AD220" i="125"/>
  <c r="AD209" i="125" s="1"/>
  <c r="AB209" i="127"/>
  <c r="AA217" i="128"/>
  <c r="AA209" i="128" s="1"/>
  <c r="J220" i="125"/>
  <c r="J209" i="125" s="1"/>
  <c r="H209" i="126"/>
  <c r="D210" i="125"/>
  <c r="AC220" i="125"/>
  <c r="AC209" i="125" s="1"/>
  <c r="AA220" i="127"/>
  <c r="F46" i="124"/>
  <c r="F4" i="124" s="1"/>
  <c r="J46" i="124"/>
  <c r="J4" i="124" s="1"/>
  <c r="R46" i="124"/>
  <c r="R4" i="124" s="1"/>
  <c r="L157" i="126"/>
  <c r="G157" i="120"/>
  <c r="N157" i="127"/>
  <c r="C158" i="126"/>
  <c r="C166" i="118"/>
  <c r="Z157" i="127"/>
  <c r="C168" i="117"/>
  <c r="D275" i="117"/>
  <c r="O157" i="97"/>
  <c r="O157" i="109"/>
  <c r="P157" i="109" s="1"/>
  <c r="O157" i="110"/>
  <c r="P157" i="110" s="1"/>
  <c r="O157" i="88"/>
  <c r="G276" i="117"/>
  <c r="G276" i="119"/>
  <c r="E157" i="90"/>
  <c r="E274" i="90"/>
  <c r="O274" i="90" s="1"/>
  <c r="M278" i="119"/>
  <c r="AJ278" i="119" s="1"/>
  <c r="D274" i="96"/>
  <c r="D308" i="96" s="1"/>
  <c r="N277" i="125"/>
  <c r="L276" i="98"/>
  <c r="L157" i="98"/>
  <c r="C278" i="95"/>
  <c r="O278" i="95" s="1"/>
  <c r="C157" i="95"/>
  <c r="C274" i="97"/>
  <c r="C308" i="97" s="1"/>
  <c r="N279" i="118"/>
  <c r="L279" i="104"/>
  <c r="L157" i="104"/>
  <c r="C166" i="125"/>
  <c r="C174" i="119"/>
  <c r="K275" i="117"/>
  <c r="O200" i="87"/>
  <c r="O198" i="87" s="1"/>
  <c r="O157" i="87" s="1"/>
  <c r="E184" i="117"/>
  <c r="E182" i="117" s="1"/>
  <c r="W185" i="117"/>
  <c r="W184" i="117" s="1"/>
  <c r="W182" i="117" s="1"/>
  <c r="O184" i="106"/>
  <c r="O182" i="106" s="1"/>
  <c r="O157" i="106" s="1"/>
  <c r="P157" i="106" s="1"/>
  <c r="L275" i="112"/>
  <c r="L157" i="112"/>
  <c r="D276" i="88"/>
  <c r="O276" i="88" s="1"/>
  <c r="D157" i="88"/>
  <c r="M198" i="117"/>
  <c r="AJ198" i="117" s="1"/>
  <c r="O182" i="95"/>
  <c r="O157" i="95" s="1"/>
  <c r="L183" i="117"/>
  <c r="L182" i="117" s="1"/>
  <c r="O184" i="98"/>
  <c r="O182" i="98" s="1"/>
  <c r="O158" i="94"/>
  <c r="O157" i="94" s="1"/>
  <c r="AB205" i="117"/>
  <c r="AB200" i="117" s="1"/>
  <c r="AB198" i="117" s="1"/>
  <c r="O200" i="111"/>
  <c r="O198" i="111" s="1"/>
  <c r="O157" i="111" s="1"/>
  <c r="P157" i="111" s="1"/>
  <c r="D277" i="112"/>
  <c r="O277" i="112" s="1"/>
  <c r="D157" i="112"/>
  <c r="X173" i="117"/>
  <c r="X168" i="117" s="1"/>
  <c r="X166" i="117" s="1"/>
  <c r="O168" i="107"/>
  <c r="O166" i="107" s="1"/>
  <c r="U169" i="117"/>
  <c r="U168" i="117" s="1"/>
  <c r="U166" i="117" s="1"/>
  <c r="O168" i="104"/>
  <c r="O166" i="104" s="1"/>
  <c r="J277" i="105"/>
  <c r="J157" i="105"/>
  <c r="C198" i="120"/>
  <c r="C190" i="119"/>
  <c r="O198" i="91"/>
  <c r="O157" i="91" s="1"/>
  <c r="T186" i="117"/>
  <c r="T184" i="117" s="1"/>
  <c r="T182" i="117" s="1"/>
  <c r="O184" i="103"/>
  <c r="O182" i="103" s="1"/>
  <c r="U185" i="117"/>
  <c r="U184" i="117" s="1"/>
  <c r="U182" i="117" s="1"/>
  <c r="O184" i="104"/>
  <c r="O182" i="104" s="1"/>
  <c r="Q168" i="117"/>
  <c r="Q166" i="117" s="1"/>
  <c r="X178" i="117"/>
  <c r="X176" i="117" s="1"/>
  <c r="X174" i="117" s="1"/>
  <c r="O176" i="107"/>
  <c r="O174" i="107" s="1"/>
  <c r="I46" i="109"/>
  <c r="I4" i="109" s="1"/>
  <c r="R184" i="117"/>
  <c r="R182" i="117" s="1"/>
  <c r="Y192" i="117"/>
  <c r="Y190" i="117" s="1"/>
  <c r="E176" i="117"/>
  <c r="E174" i="117" s="1"/>
  <c r="S184" i="117"/>
  <c r="S182" i="117" s="1"/>
  <c r="Q184" i="117"/>
  <c r="Q182" i="117" s="1"/>
  <c r="L157" i="102"/>
  <c r="E277" i="117"/>
  <c r="E274" i="88"/>
  <c r="O274" i="88" s="1"/>
  <c r="E157" i="88"/>
  <c r="E279" i="117"/>
  <c r="I46" i="106"/>
  <c r="I4" i="106" s="1"/>
  <c r="AB168" i="117"/>
  <c r="AB166" i="117" s="1"/>
  <c r="AD160" i="117"/>
  <c r="AD158" i="117" s="1"/>
  <c r="W160" i="117"/>
  <c r="W158" i="117" s="1"/>
  <c r="AA82" i="124"/>
  <c r="AA76" i="124"/>
  <c r="G82" i="124"/>
  <c r="H76" i="124"/>
  <c r="Y76" i="124"/>
  <c r="AB76" i="124"/>
  <c r="AC76" i="124"/>
  <c r="AC82" i="124"/>
  <c r="AD76" i="124"/>
  <c r="AD82" i="124"/>
  <c r="I46" i="91"/>
  <c r="I4" i="91" s="1"/>
  <c r="AB11" i="126"/>
  <c r="C33" i="119"/>
  <c r="C7" i="128"/>
  <c r="N291" i="125"/>
  <c r="T72" i="118"/>
  <c r="F6" i="125"/>
  <c r="F5" i="125" s="1"/>
  <c r="AC250" i="119"/>
  <c r="AD6" i="127"/>
  <c r="C64" i="118"/>
  <c r="O72" i="118"/>
  <c r="S46" i="127"/>
  <c r="Y32" i="120"/>
  <c r="U6" i="128"/>
  <c r="U5" i="128" s="1"/>
  <c r="AB6" i="127"/>
  <c r="D46" i="122"/>
  <c r="D4" i="122" s="1"/>
  <c r="F72" i="118"/>
  <c r="F46" i="118" s="1"/>
  <c r="Y46" i="128"/>
  <c r="T6" i="128"/>
  <c r="AC6" i="126"/>
  <c r="AC6" i="125"/>
  <c r="Z32" i="125"/>
  <c r="C47" i="117"/>
  <c r="C64" i="119"/>
  <c r="H72" i="118"/>
  <c r="AB72" i="118"/>
  <c r="AB46" i="126"/>
  <c r="V46" i="127"/>
  <c r="Z46" i="120"/>
  <c r="L46" i="120"/>
  <c r="Y47" i="118"/>
  <c r="L46" i="119"/>
  <c r="X46" i="120"/>
  <c r="AA46" i="122"/>
  <c r="AA4" i="122" s="1"/>
  <c r="T46" i="119"/>
  <c r="I46" i="119"/>
  <c r="O132" i="127"/>
  <c r="D209" i="120"/>
  <c r="X302" i="122"/>
  <c r="I46" i="122"/>
  <c r="I4" i="122" s="1"/>
  <c r="F47" i="125"/>
  <c r="G72" i="128"/>
  <c r="I64" i="126"/>
  <c r="I89" i="121"/>
  <c r="I46" i="121" s="1"/>
  <c r="I4" i="121" s="1"/>
  <c r="I240" i="121" s="1"/>
  <c r="J72" i="120"/>
  <c r="J46" i="120" s="1"/>
  <c r="J72" i="128"/>
  <c r="L64" i="126"/>
  <c r="L46" i="126" s="1"/>
  <c r="M64" i="122"/>
  <c r="AJ64" i="122" s="1"/>
  <c r="N64" i="122"/>
  <c r="N46" i="122" s="1"/>
  <c r="N4" i="122" s="1"/>
  <c r="O64" i="122"/>
  <c r="S64" i="122"/>
  <c r="S46" i="122" s="1"/>
  <c r="S4" i="122" s="1"/>
  <c r="T53" i="127"/>
  <c r="W64" i="122"/>
  <c r="H209" i="120"/>
  <c r="F46" i="122"/>
  <c r="F4" i="122" s="1"/>
  <c r="AA46" i="119"/>
  <c r="F209" i="126"/>
  <c r="AE209" i="125"/>
  <c r="Z209" i="126"/>
  <c r="Y209" i="127"/>
  <c r="G209" i="125"/>
  <c r="X209" i="125"/>
  <c r="W209" i="126"/>
  <c r="V209" i="127"/>
  <c r="N209" i="127"/>
  <c r="L209" i="125"/>
  <c r="K209" i="126"/>
  <c r="H209" i="125"/>
  <c r="E209" i="126"/>
  <c r="O209" i="126"/>
  <c r="P209" i="126"/>
  <c r="AE209" i="127"/>
  <c r="AB209" i="125"/>
  <c r="Z209" i="127"/>
  <c r="S209" i="125"/>
  <c r="Q209" i="127"/>
  <c r="C160" i="117"/>
  <c r="E240" i="124"/>
  <c r="I176" i="117"/>
  <c r="I174" i="117" s="1"/>
  <c r="K254" i="124"/>
  <c r="K242" i="124" s="1"/>
  <c r="H192" i="117"/>
  <c r="H190" i="117" s="1"/>
  <c r="N254" i="124"/>
  <c r="N242" i="124" s="1"/>
  <c r="T168" i="117"/>
  <c r="T166" i="117" s="1"/>
  <c r="W200" i="117"/>
  <c r="W198" i="117" s="1"/>
  <c r="AC168" i="117"/>
  <c r="AC166" i="117" s="1"/>
  <c r="AD192" i="117"/>
  <c r="AD190" i="117" s="1"/>
  <c r="Z200" i="117"/>
  <c r="Z198" i="117" s="1"/>
  <c r="Z176" i="117"/>
  <c r="Z174" i="117" s="1"/>
  <c r="Q200" i="117"/>
  <c r="Q198" i="117" s="1"/>
  <c r="M168" i="117"/>
  <c r="AJ168" i="117" s="1"/>
  <c r="E160" i="117"/>
  <c r="E158" i="117" s="1"/>
  <c r="V176" i="117"/>
  <c r="V174" i="117" s="1"/>
  <c r="L160" i="117"/>
  <c r="L158" i="117" s="1"/>
  <c r="L192" i="117"/>
  <c r="L190" i="117" s="1"/>
  <c r="I168" i="117"/>
  <c r="I166" i="117" s="1"/>
  <c r="G200" i="117"/>
  <c r="G198" i="117" s="1"/>
  <c r="G160" i="117"/>
  <c r="G158" i="117" s="1"/>
  <c r="U176" i="117"/>
  <c r="U174" i="117" s="1"/>
  <c r="P200" i="117"/>
  <c r="P198" i="117" s="1"/>
  <c r="O176" i="117"/>
  <c r="O174" i="117" s="1"/>
  <c r="W176" i="117"/>
  <c r="W174" i="117" s="1"/>
  <c r="K46" i="124"/>
  <c r="K4" i="124" s="1"/>
  <c r="Y176" i="117"/>
  <c r="Y174" i="117" s="1"/>
  <c r="D200" i="117"/>
  <c r="D198" i="117" s="1"/>
  <c r="AA254" i="124"/>
  <c r="AA242" i="124" s="1"/>
  <c r="X254" i="124"/>
  <c r="X242" i="124" s="1"/>
  <c r="V192" i="117"/>
  <c r="V190" i="117" s="1"/>
  <c r="L176" i="117"/>
  <c r="L174" i="117" s="1"/>
  <c r="L168" i="117"/>
  <c r="L166" i="117" s="1"/>
  <c r="S200" i="117"/>
  <c r="S198" i="117" s="1"/>
  <c r="D184" i="117"/>
  <c r="D182" i="117" s="1"/>
  <c r="G76" i="124"/>
  <c r="H82" i="124"/>
  <c r="H46" i="124" s="1"/>
  <c r="H4" i="124" s="1"/>
  <c r="Y82" i="124"/>
  <c r="Y89" i="124"/>
  <c r="Z76" i="124"/>
  <c r="Z82" i="124"/>
  <c r="Z89" i="124"/>
  <c r="AB82" i="124"/>
  <c r="AD89" i="124"/>
  <c r="C176" i="117"/>
  <c r="C184" i="117"/>
  <c r="AE192" i="117"/>
  <c r="G174" i="117"/>
  <c r="U192" i="117"/>
  <c r="U190" i="117" s="1"/>
  <c r="U160" i="117"/>
  <c r="U158" i="117" s="1"/>
  <c r="AB160" i="117"/>
  <c r="AB158" i="117" s="1"/>
  <c r="M192" i="117"/>
  <c r="AJ192" i="117" s="1"/>
  <c r="H160" i="117"/>
  <c r="H158" i="117" s="1"/>
  <c r="J200" i="117"/>
  <c r="J198" i="117" s="1"/>
  <c r="J157" i="117" s="1"/>
  <c r="F176" i="117"/>
  <c r="F174" i="117" s="1"/>
  <c r="N200" i="117"/>
  <c r="N198" i="117" s="1"/>
  <c r="E168" i="117"/>
  <c r="E166" i="117" s="1"/>
  <c r="Q160" i="117"/>
  <c r="Q158" i="117" s="1"/>
  <c r="F184" i="117"/>
  <c r="F182" i="117" s="1"/>
  <c r="H168" i="117"/>
  <c r="H166" i="117" s="1"/>
  <c r="G192" i="117"/>
  <c r="G190" i="117" s="1"/>
  <c r="T200" i="117"/>
  <c r="T198" i="117" s="1"/>
  <c r="K192" i="117"/>
  <c r="K190" i="117" s="1"/>
  <c r="K176" i="117"/>
  <c r="K174" i="117" s="1"/>
  <c r="AC192" i="117"/>
  <c r="AC190" i="117" s="1"/>
  <c r="N192" i="117"/>
  <c r="N190" i="117" s="1"/>
  <c r="D89" i="117"/>
  <c r="Y89" i="117"/>
  <c r="X53" i="117"/>
  <c r="C72" i="117"/>
  <c r="D47" i="117"/>
  <c r="W89" i="117"/>
  <c r="I89" i="117"/>
  <c r="M47" i="117"/>
  <c r="AJ47" i="117" s="1"/>
  <c r="S53" i="117"/>
  <c r="V47" i="117"/>
  <c r="D64" i="117"/>
  <c r="I72" i="117"/>
  <c r="L72" i="117"/>
  <c r="K53" i="117"/>
  <c r="AE89" i="117"/>
  <c r="AD7" i="117"/>
  <c r="Z72" i="117"/>
  <c r="AE72" i="117"/>
  <c r="C89" i="117"/>
  <c r="C254" i="123"/>
  <c r="E53" i="117"/>
  <c r="E257" i="125"/>
  <c r="E254" i="125" s="1"/>
  <c r="J253" i="88"/>
  <c r="J305" i="88" s="1"/>
  <c r="D46" i="119"/>
  <c r="D258" i="117"/>
  <c r="D258" i="118"/>
  <c r="D256" i="125"/>
  <c r="D254" i="125" s="1"/>
  <c r="J253" i="87"/>
  <c r="J305" i="87" s="1"/>
  <c r="G253" i="88"/>
  <c r="G305" i="88" s="1"/>
  <c r="G303" i="88" s="1"/>
  <c r="E257" i="122"/>
  <c r="H253" i="88"/>
  <c r="H305" i="88" s="1"/>
  <c r="H303" i="88" s="1"/>
  <c r="E260" i="123"/>
  <c r="E254" i="123" s="1"/>
  <c r="E242" i="123" s="1"/>
  <c r="E64" i="117"/>
  <c r="D261" i="126"/>
  <c r="D254" i="126" s="1"/>
  <c r="K253" i="87"/>
  <c r="K305" i="87" s="1"/>
  <c r="E260" i="122"/>
  <c r="E260" i="117"/>
  <c r="C256" i="118"/>
  <c r="C64" i="117"/>
  <c r="D260" i="123"/>
  <c r="E258" i="118"/>
  <c r="C53" i="117"/>
  <c r="E257" i="117"/>
  <c r="E257" i="118"/>
  <c r="C253" i="88"/>
  <c r="C305" i="88" s="1"/>
  <c r="D257" i="128"/>
  <c r="D254" i="128" s="1"/>
  <c r="M253" i="87"/>
  <c r="M305" i="87" s="1"/>
  <c r="D257" i="118"/>
  <c r="J253" i="21"/>
  <c r="C256" i="125"/>
  <c r="D261" i="120"/>
  <c r="E253" i="87"/>
  <c r="E305" i="87" s="1"/>
  <c r="D306" i="120" s="1"/>
  <c r="D259" i="122"/>
  <c r="D254" i="122" s="1"/>
  <c r="D242" i="122" s="1"/>
  <c r="G253" i="87"/>
  <c r="G305" i="87" s="1"/>
  <c r="G303" i="87" s="1"/>
  <c r="E89" i="117"/>
  <c r="E257" i="121"/>
  <c r="F253" i="88"/>
  <c r="F305" i="88" s="1"/>
  <c r="F303" i="88" s="1"/>
  <c r="D53" i="117"/>
  <c r="C258" i="120"/>
  <c r="E253" i="21"/>
  <c r="M253" i="21"/>
  <c r="C257" i="128"/>
  <c r="E259" i="122"/>
  <c r="K253" i="88"/>
  <c r="K305" i="88" s="1"/>
  <c r="E257" i="126"/>
  <c r="E254" i="126" s="1"/>
  <c r="D257" i="121"/>
  <c r="F253" i="87"/>
  <c r="F305" i="87" s="1"/>
  <c r="F303" i="87" s="1"/>
  <c r="K302" i="121"/>
  <c r="AB260" i="117"/>
  <c r="F254" i="111"/>
  <c r="F306" i="111" s="1"/>
  <c r="AB260" i="121"/>
  <c r="C258" i="118"/>
  <c r="C258" i="117"/>
  <c r="C72" i="118"/>
  <c r="D256" i="118"/>
  <c r="E257" i="120"/>
  <c r="C257" i="117"/>
  <c r="C257" i="119"/>
  <c r="E256" i="128"/>
  <c r="E254" i="128" s="1"/>
  <c r="M253" i="88"/>
  <c r="M305" i="88" s="1"/>
  <c r="L253" i="87"/>
  <c r="L305" i="87" s="1"/>
  <c r="C256" i="126"/>
  <c r="K253" i="21"/>
  <c r="E257" i="119"/>
  <c r="D253" i="88"/>
  <c r="D305" i="88" s="1"/>
  <c r="E261" i="119"/>
  <c r="E261" i="117"/>
  <c r="F254" i="99"/>
  <c r="F306" i="99" s="1"/>
  <c r="S258" i="118"/>
  <c r="C254" i="108"/>
  <c r="C306" i="108" s="1"/>
  <c r="C257" i="90"/>
  <c r="O257" i="90" s="1"/>
  <c r="C46" i="90"/>
  <c r="J72" i="117"/>
  <c r="C254" i="114"/>
  <c r="C306" i="114" s="1"/>
  <c r="AE258" i="117"/>
  <c r="AE258" i="118"/>
  <c r="G72" i="118"/>
  <c r="K304" i="123"/>
  <c r="H261" i="120"/>
  <c r="H254" i="120" s="1"/>
  <c r="E253" i="91"/>
  <c r="E305" i="91" s="1"/>
  <c r="F46" i="95"/>
  <c r="F4" i="95" s="1"/>
  <c r="F260" i="109"/>
  <c r="O260" i="109" s="1"/>
  <c r="C254" i="105"/>
  <c r="C306" i="105" s="1"/>
  <c r="C254" i="110"/>
  <c r="C306" i="110" s="1"/>
  <c r="AA258" i="118"/>
  <c r="T72" i="117"/>
  <c r="G302" i="123"/>
  <c r="V261" i="123"/>
  <c r="V254" i="123" s="1"/>
  <c r="H254" i="105"/>
  <c r="H306" i="105" s="1"/>
  <c r="H304" i="105" s="1"/>
  <c r="E253" i="93"/>
  <c r="E305" i="93" s="1"/>
  <c r="J261" i="117"/>
  <c r="J261" i="120"/>
  <c r="J254" i="120" s="1"/>
  <c r="O72" i="21"/>
  <c r="H46" i="21"/>
  <c r="H4" i="21" s="1"/>
  <c r="D253" i="21"/>
  <c r="D305" i="21" s="1"/>
  <c r="C306" i="119" s="1"/>
  <c r="C53" i="118"/>
  <c r="S260" i="117"/>
  <c r="F254" i="102"/>
  <c r="F306" i="102" s="1"/>
  <c r="S260" i="121"/>
  <c r="F260" i="97"/>
  <c r="F46" i="97"/>
  <c r="F4" i="97" s="1"/>
  <c r="H258" i="118"/>
  <c r="C253" i="91"/>
  <c r="C305" i="91" s="1"/>
  <c r="F241" i="93"/>
  <c r="F301" i="93" s="1"/>
  <c r="O47" i="21"/>
  <c r="M46" i="87"/>
  <c r="M4" i="87" s="1"/>
  <c r="F259" i="95"/>
  <c r="V82" i="117"/>
  <c r="F46" i="109"/>
  <c r="F4" i="109" s="1"/>
  <c r="C254" i="97"/>
  <c r="C306" i="97" s="1"/>
  <c r="P258" i="118"/>
  <c r="P258" i="117"/>
  <c r="L258" i="118"/>
  <c r="L254" i="118" s="1"/>
  <c r="C253" i="95"/>
  <c r="C305" i="95" s="1"/>
  <c r="R72" i="117"/>
  <c r="F72" i="117"/>
  <c r="H12" i="129"/>
  <c r="H254" i="104"/>
  <c r="H306" i="104" s="1"/>
  <c r="H304" i="104" s="1"/>
  <c r="U261" i="123"/>
  <c r="U254" i="123" s="1"/>
  <c r="U92" i="117"/>
  <c r="U89" i="117" s="1"/>
  <c r="O89" i="104"/>
  <c r="AB261" i="120"/>
  <c r="AB254" i="120" s="1"/>
  <c r="E254" i="111"/>
  <c r="E306" i="111" s="1"/>
  <c r="AB306" i="120" s="1"/>
  <c r="AC261" i="120"/>
  <c r="AC254" i="120" s="1"/>
  <c r="E254" i="112"/>
  <c r="E306" i="112" s="1"/>
  <c r="AC306" i="120" s="1"/>
  <c r="G260" i="106"/>
  <c r="O260" i="106" s="1"/>
  <c r="G46" i="106"/>
  <c r="G4" i="106" s="1"/>
  <c r="X254" i="120"/>
  <c r="T49" i="117"/>
  <c r="T47" i="117" s="1"/>
  <c r="O47" i="103"/>
  <c r="O47" i="98"/>
  <c r="O48" i="117"/>
  <c r="O47" i="117" s="1"/>
  <c r="O254" i="120"/>
  <c r="V257" i="118"/>
  <c r="Q257" i="118"/>
  <c r="K257" i="118"/>
  <c r="Y256" i="118"/>
  <c r="Q256" i="118"/>
  <c r="Q46" i="120"/>
  <c r="Z257" i="119"/>
  <c r="Z254" i="119" s="1"/>
  <c r="AE256" i="118"/>
  <c r="AB258" i="118"/>
  <c r="F304" i="123"/>
  <c r="F12" i="129" s="1"/>
  <c r="G82" i="117"/>
  <c r="H253" i="93"/>
  <c r="H305" i="93" s="1"/>
  <c r="H303" i="93" s="1"/>
  <c r="M261" i="120"/>
  <c r="AJ261" i="120" s="1"/>
  <c r="E254" i="103"/>
  <c r="E306" i="103" s="1"/>
  <c r="T306" i="120" s="1"/>
  <c r="E254" i="97"/>
  <c r="E306" i="97" s="1"/>
  <c r="N306" i="120" s="1"/>
  <c r="F261" i="120"/>
  <c r="F254" i="120" s="1"/>
  <c r="E46" i="100"/>
  <c r="E46" i="91"/>
  <c r="H254" i="110"/>
  <c r="H306" i="110" s="1"/>
  <c r="H304" i="110" s="1"/>
  <c r="H304" i="122"/>
  <c r="H11" i="129" s="1"/>
  <c r="G254" i="100"/>
  <c r="G306" i="100" s="1"/>
  <c r="G304" i="100" s="1"/>
  <c r="P260" i="122"/>
  <c r="G254" i="111"/>
  <c r="G306" i="111" s="1"/>
  <c r="G304" i="111" s="1"/>
  <c r="AB260" i="122"/>
  <c r="AB254" i="122" s="1"/>
  <c r="AB242" i="122" s="1"/>
  <c r="P255" i="118"/>
  <c r="O64" i="97"/>
  <c r="G254" i="109"/>
  <c r="G306" i="109" s="1"/>
  <c r="G304" i="109" s="1"/>
  <c r="Z260" i="122"/>
  <c r="Z254" i="122" s="1"/>
  <c r="Z242" i="122" s="1"/>
  <c r="O256" i="118"/>
  <c r="O72" i="91"/>
  <c r="O46" i="91" s="1"/>
  <c r="O72" i="103"/>
  <c r="C46" i="110"/>
  <c r="AD258" i="117"/>
  <c r="J260" i="121"/>
  <c r="H240" i="109"/>
  <c r="F259" i="90"/>
  <c r="H241" i="94"/>
  <c r="H301" i="94" s="1"/>
  <c r="Z261" i="123"/>
  <c r="H253" i="95"/>
  <c r="H305" i="95" s="1"/>
  <c r="H303" i="95" s="1"/>
  <c r="Q90" i="117"/>
  <c r="Q89" i="117" s="1"/>
  <c r="O89" i="102"/>
  <c r="H46" i="105"/>
  <c r="H4" i="105" s="1"/>
  <c r="O89" i="108"/>
  <c r="O89" i="92"/>
  <c r="E254" i="99"/>
  <c r="E306" i="99" s="1"/>
  <c r="P306" i="120" s="1"/>
  <c r="E254" i="102"/>
  <c r="E306" i="102" s="1"/>
  <c r="S306" i="120" s="1"/>
  <c r="N261" i="120"/>
  <c r="N254" i="120" s="1"/>
  <c r="I261" i="117"/>
  <c r="E260" i="94"/>
  <c r="O260" i="94" s="1"/>
  <c r="E254" i="106"/>
  <c r="E306" i="106" s="1"/>
  <c r="W306" i="120" s="1"/>
  <c r="W261" i="117"/>
  <c r="E46" i="112"/>
  <c r="F260" i="122"/>
  <c r="J304" i="122"/>
  <c r="G254" i="104"/>
  <c r="G306" i="104" s="1"/>
  <c r="G304" i="104" s="1"/>
  <c r="U260" i="122"/>
  <c r="U254" i="122" s="1"/>
  <c r="U242" i="122" s="1"/>
  <c r="H47" i="117"/>
  <c r="X47" i="117"/>
  <c r="O72" i="109"/>
  <c r="H46" i="106"/>
  <c r="H4" i="106" s="1"/>
  <c r="O89" i="90"/>
  <c r="O89" i="105"/>
  <c r="E254" i="100"/>
  <c r="E306" i="100" s="1"/>
  <c r="Q306" i="120" s="1"/>
  <c r="E254" i="98"/>
  <c r="E306" i="98" s="1"/>
  <c r="O306" i="120" s="1"/>
  <c r="L261" i="120"/>
  <c r="L254" i="120" s="1"/>
  <c r="L261" i="117"/>
  <c r="E260" i="90"/>
  <c r="O260" i="90" s="1"/>
  <c r="H254" i="111"/>
  <c r="H306" i="111" s="1"/>
  <c r="H304" i="111" s="1"/>
  <c r="H46" i="110"/>
  <c r="H4" i="110" s="1"/>
  <c r="G259" i="90"/>
  <c r="D253" i="93"/>
  <c r="D305" i="93" s="1"/>
  <c r="O255" i="118"/>
  <c r="D253" i="91"/>
  <c r="D305" i="91" s="1"/>
  <c r="AB255" i="118"/>
  <c r="D254" i="107"/>
  <c r="D306" i="107" s="1"/>
  <c r="X306" i="119" s="1"/>
  <c r="AD47" i="117"/>
  <c r="V46" i="119"/>
  <c r="AD261" i="120"/>
  <c r="E254" i="113"/>
  <c r="E306" i="113" s="1"/>
  <c r="AD306" i="120" s="1"/>
  <c r="AE257" i="117"/>
  <c r="AE257" i="118"/>
  <c r="AD257" i="119"/>
  <c r="AD254" i="119" s="1"/>
  <c r="D254" i="113"/>
  <c r="D306" i="113" s="1"/>
  <c r="AD306" i="119" s="1"/>
  <c r="AE64" i="117"/>
  <c r="O46" i="126"/>
  <c r="W240" i="124"/>
  <c r="I253" i="91"/>
  <c r="I305" i="91" s="1"/>
  <c r="I303" i="91" s="1"/>
  <c r="H256" i="124"/>
  <c r="H254" i="124" s="1"/>
  <c r="H242" i="124" s="1"/>
  <c r="J260" i="124"/>
  <c r="J254" i="124" s="1"/>
  <c r="J242" i="124" s="1"/>
  <c r="I253" i="93"/>
  <c r="I305" i="93" s="1"/>
  <c r="I303" i="93" s="1"/>
  <c r="I261" i="102"/>
  <c r="O261" i="102" s="1"/>
  <c r="I46" i="102"/>
  <c r="I4" i="102" s="1"/>
  <c r="I261" i="100"/>
  <c r="I254" i="100" s="1"/>
  <c r="I306" i="100" s="1"/>
  <c r="I304" i="100" s="1"/>
  <c r="I46" i="100"/>
  <c r="I4" i="100" s="1"/>
  <c r="I254" i="104"/>
  <c r="I306" i="104" s="1"/>
  <c r="I304" i="104" s="1"/>
  <c r="U257" i="124"/>
  <c r="U254" i="124" s="1"/>
  <c r="U242" i="124" s="1"/>
  <c r="I254" i="109"/>
  <c r="I306" i="109" s="1"/>
  <c r="I304" i="109" s="1"/>
  <c r="Z257" i="124"/>
  <c r="Z254" i="124" s="1"/>
  <c r="Z242" i="124" s="1"/>
  <c r="F257" i="124"/>
  <c r="D256" i="124"/>
  <c r="I254" i="114"/>
  <c r="I306" i="114" s="1"/>
  <c r="I304" i="114" s="1"/>
  <c r="AE256" i="124"/>
  <c r="I256" i="112"/>
  <c r="O256" i="112" s="1"/>
  <c r="I46" i="112"/>
  <c r="I4" i="112" s="1"/>
  <c r="I254" i="111"/>
  <c r="I306" i="111" s="1"/>
  <c r="I304" i="111" s="1"/>
  <c r="AB257" i="124"/>
  <c r="AB254" i="124" s="1"/>
  <c r="AB242" i="124" s="1"/>
  <c r="I255" i="90"/>
  <c r="O255" i="90" s="1"/>
  <c r="I46" i="90"/>
  <c r="I4" i="90" s="1"/>
  <c r="Q256" i="124"/>
  <c r="I46" i="113"/>
  <c r="I4" i="113" s="1"/>
  <c r="I256" i="113"/>
  <c r="O256" i="113" s="1"/>
  <c r="AE76" i="124"/>
  <c r="AE82" i="124"/>
  <c r="I253" i="21"/>
  <c r="I305" i="21" s="1"/>
  <c r="I303" i="21" s="1"/>
  <c r="C256" i="124"/>
  <c r="H76" i="123"/>
  <c r="N53" i="127"/>
  <c r="L64" i="122"/>
  <c r="L46" i="122" s="1"/>
  <c r="L4" i="122" s="1"/>
  <c r="K76" i="123"/>
  <c r="K46" i="123" s="1"/>
  <c r="K4" i="123" s="1"/>
  <c r="K240" i="123" s="1"/>
  <c r="K72" i="128"/>
  <c r="G76" i="123"/>
  <c r="L53" i="125"/>
  <c r="K64" i="128"/>
  <c r="P64" i="122"/>
  <c r="P46" i="122" s="1"/>
  <c r="P4" i="122" s="1"/>
  <c r="O53" i="127"/>
  <c r="N47" i="128"/>
  <c r="M53" i="127"/>
  <c r="I72" i="120"/>
  <c r="H72" i="120"/>
  <c r="H46" i="120" s="1"/>
  <c r="H64" i="126"/>
  <c r="H46" i="126" s="1"/>
  <c r="L46" i="124"/>
  <c r="L4" i="124" s="1"/>
  <c r="P47" i="128"/>
  <c r="K89" i="121"/>
  <c r="K64" i="126"/>
  <c r="I72" i="128"/>
  <c r="H72" i="128"/>
  <c r="F72" i="120"/>
  <c r="F46" i="120" s="1"/>
  <c r="M53" i="125"/>
  <c r="J72" i="126"/>
  <c r="D46" i="124"/>
  <c r="D4" i="124" s="1"/>
  <c r="P46" i="124"/>
  <c r="P4" i="124" s="1"/>
  <c r="P240" i="124" s="1"/>
  <c r="T46" i="124"/>
  <c r="T4" i="124" s="1"/>
  <c r="T240" i="124" s="1"/>
  <c r="X46" i="124"/>
  <c r="X4" i="124" s="1"/>
  <c r="I46" i="21"/>
  <c r="I4" i="21" s="1"/>
  <c r="V46" i="124"/>
  <c r="V4" i="124" s="1"/>
  <c r="C46" i="124"/>
  <c r="I253" i="88"/>
  <c r="I305" i="88" s="1"/>
  <c r="I303" i="88" s="1"/>
  <c r="I259" i="105"/>
  <c r="I254" i="105" s="1"/>
  <c r="I306" i="105" s="1"/>
  <c r="I304" i="105" s="1"/>
  <c r="I46" i="105"/>
  <c r="I4" i="105" s="1"/>
  <c r="I254" i="98"/>
  <c r="I306" i="98" s="1"/>
  <c r="I304" i="98" s="1"/>
  <c r="I257" i="96"/>
  <c r="O257" i="96" s="1"/>
  <c r="I46" i="96"/>
  <c r="I4" i="96" s="1"/>
  <c r="I254" i="97"/>
  <c r="I306" i="97" s="1"/>
  <c r="I304" i="97" s="1"/>
  <c r="I254" i="106"/>
  <c r="I306" i="106" s="1"/>
  <c r="I304" i="106" s="1"/>
  <c r="I260" i="89"/>
  <c r="I46" i="89"/>
  <c r="I4" i="89" s="1"/>
  <c r="I254" i="107"/>
  <c r="I306" i="107" s="1"/>
  <c r="I304" i="107" s="1"/>
  <c r="I256" i="87"/>
  <c r="D257" i="124" s="1"/>
  <c r="I46" i="87"/>
  <c r="I4" i="87" s="1"/>
  <c r="I254" i="99"/>
  <c r="I306" i="99" s="1"/>
  <c r="I304" i="99" s="1"/>
  <c r="I259" i="95"/>
  <c r="I46" i="95"/>
  <c r="I4" i="95" s="1"/>
  <c r="I259" i="92"/>
  <c r="O259" i="92" s="1"/>
  <c r="I46" i="92"/>
  <c r="I4" i="92" s="1"/>
  <c r="I260" i="108"/>
  <c r="I46" i="108"/>
  <c r="I4" i="108" s="1"/>
  <c r="I254" i="103"/>
  <c r="I306" i="103" s="1"/>
  <c r="I304" i="103" s="1"/>
  <c r="I254" i="110"/>
  <c r="I306" i="110" s="1"/>
  <c r="I304" i="110" s="1"/>
  <c r="I253" i="94"/>
  <c r="I305" i="94" s="1"/>
  <c r="I303" i="94" s="1"/>
  <c r="C251" i="120"/>
  <c r="E249" i="21"/>
  <c r="U304" i="128"/>
  <c r="I293" i="120"/>
  <c r="I291" i="120" s="1"/>
  <c r="I293" i="117"/>
  <c r="E290" i="92"/>
  <c r="C244" i="104"/>
  <c r="C243" i="104" s="1"/>
  <c r="C305" i="104" s="1"/>
  <c r="E252" i="114"/>
  <c r="O252" i="114" s="1"/>
  <c r="E32" i="114"/>
  <c r="K245" i="103"/>
  <c r="K6" i="103"/>
  <c r="C29" i="119"/>
  <c r="C19" i="128"/>
  <c r="C7" i="125"/>
  <c r="C33" i="120"/>
  <c r="L6" i="21"/>
  <c r="C11" i="125"/>
  <c r="E32" i="21"/>
  <c r="O29" i="21"/>
  <c r="M242" i="108"/>
  <c r="X251" i="118"/>
  <c r="U243" i="126"/>
  <c r="Z251" i="118"/>
  <c r="Z250" i="118" s="1"/>
  <c r="C250" i="109"/>
  <c r="M249" i="105"/>
  <c r="M6" i="105"/>
  <c r="M6" i="99"/>
  <c r="M5" i="99" s="1"/>
  <c r="M247" i="99"/>
  <c r="J246" i="107"/>
  <c r="J6" i="107"/>
  <c r="J5" i="107" s="1"/>
  <c r="M32" i="107"/>
  <c r="M5" i="107" s="1"/>
  <c r="M251" i="107"/>
  <c r="E252" i="108"/>
  <c r="E32" i="108"/>
  <c r="AB247" i="128"/>
  <c r="M244" i="111"/>
  <c r="O33" i="21"/>
  <c r="J32" i="21"/>
  <c r="C7" i="118"/>
  <c r="C33" i="126"/>
  <c r="C32" i="126" s="1"/>
  <c r="C11" i="128"/>
  <c r="C33" i="128"/>
  <c r="L5" i="21"/>
  <c r="L4" i="21" s="1"/>
  <c r="K243" i="109"/>
  <c r="K305" i="109" s="1"/>
  <c r="Y243" i="125"/>
  <c r="M6" i="110"/>
  <c r="M5" i="110" s="1"/>
  <c r="M245" i="110"/>
  <c r="J245" i="95"/>
  <c r="J6" i="95"/>
  <c r="K251" i="95"/>
  <c r="K32" i="95"/>
  <c r="C6" i="106"/>
  <c r="C5" i="106" s="1"/>
  <c r="C249" i="106"/>
  <c r="J251" i="118"/>
  <c r="J250" i="118" s="1"/>
  <c r="C249" i="93"/>
  <c r="AA245" i="120"/>
  <c r="AA244" i="120" s="1"/>
  <c r="O248" i="119"/>
  <c r="K247" i="102"/>
  <c r="S247" i="126" s="1"/>
  <c r="K6" i="102"/>
  <c r="T247" i="120"/>
  <c r="E244" i="114"/>
  <c r="C29" i="117"/>
  <c r="C7" i="120"/>
  <c r="C33" i="125"/>
  <c r="D32" i="21"/>
  <c r="K243" i="21"/>
  <c r="AE245" i="120"/>
  <c r="C6" i="104"/>
  <c r="C5" i="104" s="1"/>
  <c r="U249" i="118"/>
  <c r="L243" i="94"/>
  <c r="D291" i="96"/>
  <c r="M292" i="119"/>
  <c r="AJ292" i="119" s="1"/>
  <c r="N249" i="120"/>
  <c r="E244" i="97"/>
  <c r="E243" i="97" s="1"/>
  <c r="E305" i="97" s="1"/>
  <c r="N305" i="120" s="1"/>
  <c r="Y245" i="128"/>
  <c r="Y244" i="128" s="1"/>
  <c r="Y243" i="128" s="1"/>
  <c r="J243" i="108"/>
  <c r="J305" i="108" s="1"/>
  <c r="J242" i="87"/>
  <c r="J304" i="87" s="1"/>
  <c r="M6" i="100"/>
  <c r="M5" i="100" s="1"/>
  <c r="M245" i="100"/>
  <c r="M249" i="103"/>
  <c r="Y292" i="125"/>
  <c r="Y291" i="125" s="1"/>
  <c r="J291" i="108"/>
  <c r="AE252" i="125"/>
  <c r="AE250" i="125" s="1"/>
  <c r="AE292" i="125"/>
  <c r="J291" i="114"/>
  <c r="Q32" i="118"/>
  <c r="K250" i="106"/>
  <c r="W251" i="126"/>
  <c r="W250" i="126" s="1"/>
  <c r="L246" i="98"/>
  <c r="L6" i="98"/>
  <c r="L5" i="98" s="1"/>
  <c r="S246" i="127"/>
  <c r="S244" i="127" s="1"/>
  <c r="L244" i="102"/>
  <c r="D291" i="105"/>
  <c r="V293" i="119"/>
  <c r="V291" i="119" s="1"/>
  <c r="O293" i="126"/>
  <c r="O291" i="126" s="1"/>
  <c r="K291" i="98"/>
  <c r="P252" i="125"/>
  <c r="P250" i="125" s="1"/>
  <c r="P243" i="125" s="1"/>
  <c r="J250" i="99"/>
  <c r="J243" i="99" s="1"/>
  <c r="J305" i="99" s="1"/>
  <c r="X246" i="120"/>
  <c r="X244" i="120" s="1"/>
  <c r="E244" i="107"/>
  <c r="W243" i="126"/>
  <c r="M32" i="95"/>
  <c r="M5" i="95" s="1"/>
  <c r="M4" i="95" s="1"/>
  <c r="M250" i="95"/>
  <c r="T291" i="119"/>
  <c r="M245" i="126"/>
  <c r="K244" i="96"/>
  <c r="O245" i="118"/>
  <c r="N293" i="119"/>
  <c r="N291" i="119" s="1"/>
  <c r="D291" i="97"/>
  <c r="V292" i="118"/>
  <c r="V291" i="118" s="1"/>
  <c r="X17" i="117"/>
  <c r="X11" i="117" s="1"/>
  <c r="M242" i="91"/>
  <c r="M304" i="91" s="1"/>
  <c r="AD243" i="127"/>
  <c r="E5" i="114"/>
  <c r="W248" i="119"/>
  <c r="M247" i="109"/>
  <c r="M6" i="109"/>
  <c r="I291" i="128"/>
  <c r="Q243" i="125"/>
  <c r="AE250" i="118"/>
  <c r="S246" i="119"/>
  <c r="K248" i="120"/>
  <c r="AE248" i="118"/>
  <c r="AE248" i="117"/>
  <c r="AB244" i="128"/>
  <c r="L5" i="93"/>
  <c r="AA291" i="125"/>
  <c r="V248" i="120"/>
  <c r="Q25" i="117"/>
  <c r="AC291" i="125"/>
  <c r="X25" i="117"/>
  <c r="J250" i="126"/>
  <c r="W6" i="127"/>
  <c r="Y33" i="117"/>
  <c r="J32" i="125"/>
  <c r="T37" i="117"/>
  <c r="D19" i="125"/>
  <c r="C235" i="118"/>
  <c r="C296" i="21"/>
  <c r="O296" i="21" s="1"/>
  <c r="C235" i="117"/>
  <c r="D236" i="120"/>
  <c r="D236" i="117"/>
  <c r="E297" i="87"/>
  <c r="O297" i="87" s="1"/>
  <c r="C231" i="88"/>
  <c r="C295" i="88" s="1"/>
  <c r="O295" i="88" s="1"/>
  <c r="E233" i="118"/>
  <c r="E232" i="118" s="1"/>
  <c r="E237" i="117"/>
  <c r="E237" i="118"/>
  <c r="F234" i="118"/>
  <c r="F234" i="117"/>
  <c r="G235" i="118"/>
  <c r="C296" i="90"/>
  <c r="O296" i="90" s="1"/>
  <c r="G235" i="117"/>
  <c r="H236" i="120"/>
  <c r="E297" i="91"/>
  <c r="O297" i="91" s="1"/>
  <c r="H236" i="117"/>
  <c r="C231" i="92"/>
  <c r="C295" i="92" s="1"/>
  <c r="O295" i="92" s="1"/>
  <c r="I233" i="118"/>
  <c r="I232" i="118" s="1"/>
  <c r="I237" i="118"/>
  <c r="C298" i="92"/>
  <c r="O298" i="92" s="1"/>
  <c r="J234" i="118"/>
  <c r="J234" i="117"/>
  <c r="K235" i="118"/>
  <c r="K235" i="117"/>
  <c r="C296" i="94"/>
  <c r="O296" i="94" s="1"/>
  <c r="L236" i="120"/>
  <c r="L236" i="117"/>
  <c r="E297" i="95"/>
  <c r="O297" i="95" s="1"/>
  <c r="M11" i="128"/>
  <c r="C232" i="96"/>
  <c r="C296" i="96" s="1"/>
  <c r="O296" i="96" s="1"/>
  <c r="M233" i="118"/>
  <c r="AJ233" i="118" s="1"/>
  <c r="M237" i="118"/>
  <c r="AJ237" i="118" s="1"/>
  <c r="C299" i="96"/>
  <c r="O299" i="96" s="1"/>
  <c r="M237" i="117"/>
  <c r="AJ237" i="117" s="1"/>
  <c r="N234" i="118"/>
  <c r="N234" i="117"/>
  <c r="O33" i="120"/>
  <c r="O32" i="120" s="1"/>
  <c r="O235" i="118"/>
  <c r="O235" i="117"/>
  <c r="C297" i="98"/>
  <c r="O297" i="98" s="1"/>
  <c r="D32" i="125"/>
  <c r="D11" i="125"/>
  <c r="AB298" i="117"/>
  <c r="AB298" i="120"/>
  <c r="AA233" i="117"/>
  <c r="F37" i="126"/>
  <c r="F32" i="126" s="1"/>
  <c r="AC233" i="117"/>
  <c r="AC232" i="117" s="1"/>
  <c r="O232" i="112"/>
  <c r="AC32" i="126"/>
  <c r="AC25" i="118"/>
  <c r="V37" i="125"/>
  <c r="V32" i="125" s="1"/>
  <c r="H33" i="128"/>
  <c r="H32" i="128" s="1"/>
  <c r="E299" i="117"/>
  <c r="E299" i="118"/>
  <c r="P236" i="120"/>
  <c r="E298" i="99"/>
  <c r="O298" i="99" s="1"/>
  <c r="P236" i="117"/>
  <c r="C232" i="100"/>
  <c r="C296" i="100" s="1"/>
  <c r="O296" i="100" s="1"/>
  <c r="Q233" i="118"/>
  <c r="Q232" i="118" s="1"/>
  <c r="Q237" i="118"/>
  <c r="Q237" i="117"/>
  <c r="S235" i="118"/>
  <c r="C297" i="102"/>
  <c r="O297" i="102" s="1"/>
  <c r="S235" i="117"/>
  <c r="T236" i="120"/>
  <c r="T236" i="117"/>
  <c r="E298" i="103"/>
  <c r="O298" i="103" s="1"/>
  <c r="U233" i="118"/>
  <c r="U232" i="118" s="1"/>
  <c r="C232" i="104"/>
  <c r="C296" i="104" s="1"/>
  <c r="O296" i="104" s="1"/>
  <c r="U237" i="118"/>
  <c r="C299" i="104"/>
  <c r="O299" i="104" s="1"/>
  <c r="V234" i="118"/>
  <c r="V234" i="117"/>
  <c r="C297" i="106"/>
  <c r="O297" i="106" s="1"/>
  <c r="W235" i="118"/>
  <c r="E298" i="107"/>
  <c r="O298" i="107" s="1"/>
  <c r="X236" i="120"/>
  <c r="Y233" i="118"/>
  <c r="Y232" i="118" s="1"/>
  <c r="C232" i="108"/>
  <c r="C296" i="108" s="1"/>
  <c r="O296" i="108" s="1"/>
  <c r="Y237" i="118"/>
  <c r="C299" i="108"/>
  <c r="O299" i="108" s="1"/>
  <c r="Z234" i="117"/>
  <c r="Z234" i="118"/>
  <c r="AA235" i="118"/>
  <c r="AA235" i="117"/>
  <c r="C297" i="110"/>
  <c r="O297" i="110" s="1"/>
  <c r="AB236" i="120"/>
  <c r="AB236" i="117"/>
  <c r="C232" i="112"/>
  <c r="C296" i="112" s="1"/>
  <c r="O296" i="112" s="1"/>
  <c r="AC233" i="118"/>
  <c r="AC232" i="118" s="1"/>
  <c r="AC237" i="118"/>
  <c r="C299" i="112"/>
  <c r="O299" i="112" s="1"/>
  <c r="C297" i="114"/>
  <c r="O297" i="114" s="1"/>
  <c r="AE235" i="117"/>
  <c r="L296" i="117"/>
  <c r="L296" i="118"/>
  <c r="W235" i="117"/>
  <c r="AC237" i="117"/>
  <c r="Y237" i="117"/>
  <c r="O232" i="107"/>
  <c r="X233" i="117"/>
  <c r="X232" i="117" s="1"/>
  <c r="C299" i="100"/>
  <c r="O299" i="100" s="1"/>
  <c r="S298" i="117"/>
  <c r="S298" i="120"/>
  <c r="Y297" i="117"/>
  <c r="Y297" i="118"/>
  <c r="X236" i="117"/>
  <c r="U237" i="117"/>
  <c r="C245" i="87"/>
  <c r="D17" i="117"/>
  <c r="C247" i="87"/>
  <c r="C37" i="87"/>
  <c r="C32" i="87" s="1"/>
  <c r="E8" i="117"/>
  <c r="E34" i="117"/>
  <c r="G19" i="120"/>
  <c r="G29" i="120"/>
  <c r="C37" i="91"/>
  <c r="C251" i="91" s="1"/>
  <c r="O251" i="91" s="1"/>
  <c r="C42" i="91"/>
  <c r="O42" i="91" s="1"/>
  <c r="C244" i="93"/>
  <c r="O244" i="93" s="1"/>
  <c r="C246" i="93"/>
  <c r="J26" i="117"/>
  <c r="J230" i="117"/>
  <c r="K14" i="117"/>
  <c r="C247" i="95"/>
  <c r="O247" i="95" s="1"/>
  <c r="C37" i="95"/>
  <c r="C251" i="95" s="1"/>
  <c r="O251" i="95" s="1"/>
  <c r="N12" i="117"/>
  <c r="N37" i="119"/>
  <c r="O18" i="117"/>
  <c r="C248" i="99"/>
  <c r="O248" i="99" s="1"/>
  <c r="P33" i="119"/>
  <c r="P32" i="119" s="1"/>
  <c r="Q8" i="117"/>
  <c r="R11" i="117"/>
  <c r="S18" i="117"/>
  <c r="S33" i="125"/>
  <c r="S32" i="125" s="1"/>
  <c r="C248" i="103"/>
  <c r="O248" i="103" s="1"/>
  <c r="C37" i="103"/>
  <c r="T37" i="127"/>
  <c r="U7" i="120"/>
  <c r="U19" i="119"/>
  <c r="V12" i="117"/>
  <c r="V26" i="117"/>
  <c r="V37" i="119"/>
  <c r="V32" i="119" s="1"/>
  <c r="W9" i="117"/>
  <c r="W18" i="117"/>
  <c r="W33" i="125"/>
  <c r="W32" i="125" s="1"/>
  <c r="W230" i="117"/>
  <c r="C248" i="107"/>
  <c r="O248" i="107" s="1"/>
  <c r="X33" i="119"/>
  <c r="X32" i="119" s="1"/>
  <c r="C37" i="107"/>
  <c r="Y19" i="119"/>
  <c r="Z12" i="117"/>
  <c r="C33" i="110"/>
  <c r="C248" i="111"/>
  <c r="O248" i="111" s="1"/>
  <c r="C37" i="111"/>
  <c r="AB37" i="127"/>
  <c r="C249" i="112"/>
  <c r="O249" i="112" s="1"/>
  <c r="C246" i="113"/>
  <c r="O246" i="113" s="1"/>
  <c r="AD37" i="127"/>
  <c r="AD32" i="127" s="1"/>
  <c r="AE14" i="117"/>
  <c r="C250" i="125"/>
  <c r="C251" i="117"/>
  <c r="L243" i="21"/>
  <c r="L242" i="21" s="1"/>
  <c r="L304" i="21" s="1"/>
  <c r="C243" i="21"/>
  <c r="C33" i="117"/>
  <c r="C28" i="117"/>
  <c r="O25" i="21"/>
  <c r="C29" i="126"/>
  <c r="C247" i="118"/>
  <c r="C23" i="117"/>
  <c r="O19" i="21"/>
  <c r="C247" i="126"/>
  <c r="Q247" i="118"/>
  <c r="Q248" i="127"/>
  <c r="V246" i="125"/>
  <c r="V244" i="125" s="1"/>
  <c r="J244" i="105"/>
  <c r="C39" i="117"/>
  <c r="O37" i="21"/>
  <c r="O32" i="21" s="1"/>
  <c r="C19" i="120"/>
  <c r="I245" i="126"/>
  <c r="C244" i="120"/>
  <c r="C250" i="128"/>
  <c r="J249" i="21"/>
  <c r="E243" i="21"/>
  <c r="E242" i="21" s="1"/>
  <c r="E304" i="21" s="1"/>
  <c r="C305" i="120" s="1"/>
  <c r="C251" i="119"/>
  <c r="D249" i="21"/>
  <c r="C25" i="126"/>
  <c r="E6" i="21"/>
  <c r="E5" i="21" s="1"/>
  <c r="J246" i="21"/>
  <c r="J6" i="21"/>
  <c r="J5" i="21" s="1"/>
  <c r="J4" i="21" s="1"/>
  <c r="D244" i="21"/>
  <c r="O244" i="21" s="1"/>
  <c r="D6" i="21"/>
  <c r="D5" i="21" s="1"/>
  <c r="C252" i="117"/>
  <c r="C249" i="21"/>
  <c r="C251" i="118"/>
  <c r="C25" i="128"/>
  <c r="M246" i="21"/>
  <c r="M6" i="21"/>
  <c r="M5" i="21" s="1"/>
  <c r="M4" i="21" s="1"/>
  <c r="AC251" i="126"/>
  <c r="AC250" i="126" s="1"/>
  <c r="AC243" i="126" s="1"/>
  <c r="K250" i="112"/>
  <c r="K243" i="112" s="1"/>
  <c r="K305" i="112" s="1"/>
  <c r="M243" i="87"/>
  <c r="D249" i="128"/>
  <c r="D244" i="128" s="1"/>
  <c r="Z243" i="126"/>
  <c r="S35" i="117"/>
  <c r="S33" i="117" s="1"/>
  <c r="S32" i="117" s="1"/>
  <c r="O33" i="102"/>
  <c r="O32" i="102" s="1"/>
  <c r="T27" i="117"/>
  <c r="T25" i="117" s="1"/>
  <c r="O25" i="103"/>
  <c r="E245" i="125"/>
  <c r="E244" i="125" s="1"/>
  <c r="J243" i="88"/>
  <c r="O227" i="107"/>
  <c r="X228" i="117"/>
  <c r="X227" i="117" s="1"/>
  <c r="D293" i="119"/>
  <c r="D291" i="119" s="1"/>
  <c r="D290" i="87"/>
  <c r="K251" i="103"/>
  <c r="K32" i="103"/>
  <c r="M251" i="105"/>
  <c r="M32" i="105"/>
  <c r="M5" i="105" s="1"/>
  <c r="M4" i="105" s="1"/>
  <c r="K291" i="111"/>
  <c r="AB292" i="126"/>
  <c r="AB291" i="126" s="1"/>
  <c r="J250" i="106"/>
  <c r="W251" i="125"/>
  <c r="W250" i="125" s="1"/>
  <c r="M249" i="87"/>
  <c r="D251" i="128"/>
  <c r="D250" i="128" s="1"/>
  <c r="K250" i="100"/>
  <c r="Q251" i="126"/>
  <c r="Q250" i="126" s="1"/>
  <c r="J290" i="89"/>
  <c r="F292" i="125"/>
  <c r="F291" i="125" s="1"/>
  <c r="K245" i="119"/>
  <c r="D250" i="102"/>
  <c r="S251" i="119"/>
  <c r="C292" i="120"/>
  <c r="E290" i="21"/>
  <c r="L247" i="128"/>
  <c r="Q252" i="120"/>
  <c r="Y248" i="119"/>
  <c r="Y244" i="119" s="1"/>
  <c r="H249" i="120"/>
  <c r="H249" i="117"/>
  <c r="N252" i="118"/>
  <c r="N252" i="117"/>
  <c r="Q247" i="126"/>
  <c r="K244" i="100"/>
  <c r="T249" i="120"/>
  <c r="E247" i="118"/>
  <c r="C243" i="88"/>
  <c r="E249" i="118"/>
  <c r="I248" i="119"/>
  <c r="N247" i="128"/>
  <c r="N244" i="128" s="1"/>
  <c r="N243" i="128" s="1"/>
  <c r="N242" i="128" s="1"/>
  <c r="M244" i="97"/>
  <c r="M243" i="97" s="1"/>
  <c r="M305" i="97" s="1"/>
  <c r="O246" i="119"/>
  <c r="U252" i="120"/>
  <c r="U250" i="120" s="1"/>
  <c r="AA249" i="126"/>
  <c r="AA244" i="126" s="1"/>
  <c r="AA243" i="126" s="1"/>
  <c r="K244" i="110"/>
  <c r="K243" i="110" s="1"/>
  <c r="K305" i="110" s="1"/>
  <c r="W250" i="120"/>
  <c r="E244" i="103"/>
  <c r="E243" i="103" s="1"/>
  <c r="E305" i="103" s="1"/>
  <c r="V8" i="117"/>
  <c r="V7" i="117" s="1"/>
  <c r="O7" i="105"/>
  <c r="M244" i="105"/>
  <c r="V249" i="128"/>
  <c r="V244" i="128" s="1"/>
  <c r="AE37" i="125"/>
  <c r="E250" i="107"/>
  <c r="X251" i="120"/>
  <c r="X250" i="120" s="1"/>
  <c r="C250" i="108"/>
  <c r="Y251" i="118"/>
  <c r="Y250" i="118" s="1"/>
  <c r="M245" i="119"/>
  <c r="AJ245" i="119" s="1"/>
  <c r="Y251" i="127"/>
  <c r="Y250" i="127" s="1"/>
  <c r="L250" i="108"/>
  <c r="J249" i="114"/>
  <c r="J6" i="114"/>
  <c r="H293" i="119"/>
  <c r="H291" i="119" s="1"/>
  <c r="AC245" i="120"/>
  <c r="S252" i="128"/>
  <c r="S250" i="128" s="1"/>
  <c r="M250" i="102"/>
  <c r="M243" i="102" s="1"/>
  <c r="M305" i="102" s="1"/>
  <c r="D249" i="120"/>
  <c r="D290" i="91"/>
  <c r="S245" i="126"/>
  <c r="D294" i="119"/>
  <c r="K295" i="117"/>
  <c r="K295" i="118"/>
  <c r="W245" i="119"/>
  <c r="W246" i="119"/>
  <c r="AC252" i="117"/>
  <c r="AC252" i="120"/>
  <c r="Z6" i="128"/>
  <c r="Z5" i="128" s="1"/>
  <c r="K252" i="117"/>
  <c r="K252" i="120"/>
  <c r="K250" i="120" s="1"/>
  <c r="AB247" i="120"/>
  <c r="Q32" i="127"/>
  <c r="W32" i="119"/>
  <c r="C234" i="118"/>
  <c r="C234" i="117"/>
  <c r="D8" i="118"/>
  <c r="D7" i="118" s="1"/>
  <c r="D9" i="119"/>
  <c r="D7" i="119" s="1"/>
  <c r="D10" i="120"/>
  <c r="D7" i="120" s="1"/>
  <c r="D10" i="117"/>
  <c r="D14" i="119"/>
  <c r="D245" i="87"/>
  <c r="D15" i="120"/>
  <c r="E246" i="87"/>
  <c r="D247" i="120" s="1"/>
  <c r="D20" i="120"/>
  <c r="D22" i="118"/>
  <c r="D19" i="118" s="1"/>
  <c r="C246" i="87"/>
  <c r="D24" i="120"/>
  <c r="D24" i="117"/>
  <c r="D28" i="119"/>
  <c r="D25" i="119" s="1"/>
  <c r="D247" i="87"/>
  <c r="D34" i="118"/>
  <c r="D33" i="118" s="1"/>
  <c r="D32" i="118" s="1"/>
  <c r="D35" i="119"/>
  <c r="D33" i="119" s="1"/>
  <c r="D33" i="87"/>
  <c r="D35" i="117"/>
  <c r="D36" i="120"/>
  <c r="D33" i="120" s="1"/>
  <c r="D32" i="120" s="1"/>
  <c r="D36" i="117"/>
  <c r="E33" i="87"/>
  <c r="D12" i="126"/>
  <c r="D11" i="126" s="1"/>
  <c r="K11" i="87"/>
  <c r="D26" i="126"/>
  <c r="D25" i="126" s="1"/>
  <c r="K25" i="87"/>
  <c r="K247" i="87" s="1"/>
  <c r="D248" i="126" s="1"/>
  <c r="D30" i="126"/>
  <c r="D29" i="126" s="1"/>
  <c r="K29" i="87"/>
  <c r="K248" i="87" s="1"/>
  <c r="D249" i="126" s="1"/>
  <c r="K33" i="87"/>
  <c r="D34" i="126"/>
  <c r="D33" i="126" s="1"/>
  <c r="D32" i="126" s="1"/>
  <c r="L33" i="87"/>
  <c r="L37" i="87"/>
  <c r="L251" i="87" s="1"/>
  <c r="D252" i="127" s="1"/>
  <c r="D235" i="118"/>
  <c r="D235" i="117"/>
  <c r="C296" i="87"/>
  <c r="O296" i="87" s="1"/>
  <c r="E9" i="120"/>
  <c r="E7" i="120" s="1"/>
  <c r="E13" i="119"/>
  <c r="E14" i="120"/>
  <c r="E245" i="88"/>
  <c r="O245" i="88" s="1"/>
  <c r="E14" i="117"/>
  <c r="E17" i="119"/>
  <c r="E18" i="120"/>
  <c r="E18" i="117"/>
  <c r="E22" i="119"/>
  <c r="E19" i="119" s="1"/>
  <c r="E23" i="120"/>
  <c r="E19" i="120" s="1"/>
  <c r="E246" i="88"/>
  <c r="E247" i="120" s="1"/>
  <c r="E23" i="117"/>
  <c r="D247" i="88"/>
  <c r="O247" i="88" s="1"/>
  <c r="E27" i="119"/>
  <c r="E25" i="119" s="1"/>
  <c r="E28" i="120"/>
  <c r="E25" i="120" s="1"/>
  <c r="E28" i="117"/>
  <c r="E35" i="120"/>
  <c r="E33" i="88"/>
  <c r="C37" i="88"/>
  <c r="E38" i="118"/>
  <c r="E37" i="118" s="1"/>
  <c r="E32" i="118" s="1"/>
  <c r="E39" i="119"/>
  <c r="E37" i="119" s="1"/>
  <c r="E32" i="119" s="1"/>
  <c r="E39" i="117"/>
  <c r="L19" i="88"/>
  <c r="L29" i="88"/>
  <c r="L248" i="88" s="1"/>
  <c r="E249" i="127" s="1"/>
  <c r="M33" i="88"/>
  <c r="E35" i="128"/>
  <c r="E33" i="128" s="1"/>
  <c r="E38" i="128"/>
  <c r="E37" i="128" s="1"/>
  <c r="M37" i="88"/>
  <c r="M251" i="88" s="1"/>
  <c r="E252" i="128" s="1"/>
  <c r="E40" i="126"/>
  <c r="E37" i="126" s="1"/>
  <c r="K37" i="88"/>
  <c r="E236" i="120"/>
  <c r="E236" i="117"/>
  <c r="E297" i="88"/>
  <c r="O297" i="88" s="1"/>
  <c r="F8" i="120"/>
  <c r="F7" i="120" s="1"/>
  <c r="F10" i="118"/>
  <c r="F7" i="118" s="1"/>
  <c r="F12" i="119"/>
  <c r="F15" i="117"/>
  <c r="F15" i="118"/>
  <c r="F16" i="119"/>
  <c r="F16" i="117"/>
  <c r="F17" i="120"/>
  <c r="F17" i="117"/>
  <c r="C246" i="89"/>
  <c r="O246" i="89" s="1"/>
  <c r="F21" i="119"/>
  <c r="F19" i="119" s="1"/>
  <c r="F21" i="117"/>
  <c r="F24" i="117"/>
  <c r="F24" i="118"/>
  <c r="F19" i="118" s="1"/>
  <c r="D247" i="89"/>
  <c r="O247" i="89" s="1"/>
  <c r="F26" i="119"/>
  <c r="F25" i="119" s="1"/>
  <c r="F30" i="118"/>
  <c r="F29" i="118" s="1"/>
  <c r="C248" i="89"/>
  <c r="O248" i="89" s="1"/>
  <c r="F31" i="119"/>
  <c r="F29" i="119" s="1"/>
  <c r="F34" i="120"/>
  <c r="F33" i="120" s="1"/>
  <c r="F32" i="120" s="1"/>
  <c r="E33" i="89"/>
  <c r="C33" i="89"/>
  <c r="F36" i="118"/>
  <c r="F33" i="118" s="1"/>
  <c r="F32" i="118" s="1"/>
  <c r="F36" i="117"/>
  <c r="F38" i="119"/>
  <c r="F37" i="119" s="1"/>
  <c r="F32" i="119" s="1"/>
  <c r="D37" i="89"/>
  <c r="F8" i="128"/>
  <c r="F7" i="128" s="1"/>
  <c r="M7" i="89"/>
  <c r="F20" i="128"/>
  <c r="F19" i="128" s="1"/>
  <c r="M19" i="89"/>
  <c r="M246" i="89" s="1"/>
  <c r="F247" i="128" s="1"/>
  <c r="L37" i="89"/>
  <c r="E226" i="89"/>
  <c r="E291" i="89"/>
  <c r="O291" i="89" s="1"/>
  <c r="F230" i="118"/>
  <c r="C293" i="89"/>
  <c r="O293" i="89" s="1"/>
  <c r="F233" i="118"/>
  <c r="F232" i="118" s="1"/>
  <c r="C231" i="89"/>
  <c r="C295" i="89" s="1"/>
  <c r="O295" i="89" s="1"/>
  <c r="F237" i="118"/>
  <c r="F237" i="117"/>
  <c r="C298" i="89"/>
  <c r="O298" i="89" s="1"/>
  <c r="M291" i="89"/>
  <c r="F228" i="128"/>
  <c r="M226" i="89"/>
  <c r="F229" i="128"/>
  <c r="M292" i="89"/>
  <c r="F293" i="128" s="1"/>
  <c r="G9" i="118"/>
  <c r="G7" i="118" s="1"/>
  <c r="G14" i="118"/>
  <c r="G15" i="117"/>
  <c r="G15" i="119"/>
  <c r="G18" i="117"/>
  <c r="G18" i="118"/>
  <c r="G20" i="119"/>
  <c r="G23" i="118"/>
  <c r="G19" i="118" s="1"/>
  <c r="G23" i="117"/>
  <c r="C246" i="90"/>
  <c r="G24" i="119"/>
  <c r="G24" i="117"/>
  <c r="G26" i="120"/>
  <c r="G25" i="120" s="1"/>
  <c r="G28" i="118"/>
  <c r="G25" i="118" s="1"/>
  <c r="G30" i="119"/>
  <c r="G29" i="119" s="1"/>
  <c r="D248" i="90"/>
  <c r="O248" i="90" s="1"/>
  <c r="G35" i="118"/>
  <c r="G33" i="118" s="1"/>
  <c r="G32" i="118" s="1"/>
  <c r="C33" i="90"/>
  <c r="G38" i="120"/>
  <c r="G41" i="117"/>
  <c r="G41" i="120"/>
  <c r="J7" i="90"/>
  <c r="G8" i="125"/>
  <c r="G7" i="125" s="1"/>
  <c r="G12" i="125"/>
  <c r="G11" i="125" s="1"/>
  <c r="J11" i="90"/>
  <c r="J245" i="90" s="1"/>
  <c r="G246" i="125" s="1"/>
  <c r="G26" i="125"/>
  <c r="G25" i="125" s="1"/>
  <c r="J25" i="90"/>
  <c r="J247" i="90" s="1"/>
  <c r="G248" i="125" s="1"/>
  <c r="J33" i="90"/>
  <c r="G34" i="125"/>
  <c r="G33" i="125" s="1"/>
  <c r="G32" i="125" s="1"/>
  <c r="G35" i="126"/>
  <c r="G33" i="126" s="1"/>
  <c r="K33" i="90"/>
  <c r="G38" i="126"/>
  <c r="G37" i="126" s="1"/>
  <c r="K37" i="90"/>
  <c r="K251" i="90" s="1"/>
  <c r="G252" i="126" s="1"/>
  <c r="G39" i="128"/>
  <c r="M37" i="90"/>
  <c r="C292" i="90"/>
  <c r="O292" i="90" s="1"/>
  <c r="G229" i="118"/>
  <c r="G227" i="118" s="1"/>
  <c r="G234" i="118"/>
  <c r="G232" i="118" s="1"/>
  <c r="H8" i="118"/>
  <c r="H7" i="118" s="1"/>
  <c r="H9" i="119"/>
  <c r="H7" i="119" s="1"/>
  <c r="H10" i="120"/>
  <c r="H7" i="120" s="1"/>
  <c r="H10" i="117"/>
  <c r="H13" i="118"/>
  <c r="C245" i="91"/>
  <c r="D245" i="91"/>
  <c r="H246" i="119" s="1"/>
  <c r="H14" i="119"/>
  <c r="H15" i="120"/>
  <c r="H15" i="117"/>
  <c r="H17" i="118"/>
  <c r="H17" i="117"/>
  <c r="H20" i="120"/>
  <c r="E246" i="91"/>
  <c r="H247" i="120" s="1"/>
  <c r="H22" i="118"/>
  <c r="H19" i="118" s="1"/>
  <c r="H22" i="117"/>
  <c r="C246" i="91"/>
  <c r="H24" i="120"/>
  <c r="H24" i="117"/>
  <c r="H27" i="118"/>
  <c r="H25" i="118" s="1"/>
  <c r="C247" i="91"/>
  <c r="O247" i="91" s="1"/>
  <c r="H34" i="118"/>
  <c r="H33" i="118" s="1"/>
  <c r="H32" i="118" s="1"/>
  <c r="C33" i="91"/>
  <c r="H35" i="119"/>
  <c r="H33" i="119" s="1"/>
  <c r="H32" i="119" s="1"/>
  <c r="D33" i="91"/>
  <c r="H36" i="120"/>
  <c r="H33" i="120" s="1"/>
  <c r="H32" i="120" s="1"/>
  <c r="H36" i="117"/>
  <c r="K7" i="91"/>
  <c r="H8" i="126"/>
  <c r="H7" i="126" s="1"/>
  <c r="K25" i="91"/>
  <c r="K247" i="91" s="1"/>
  <c r="H248" i="126" s="1"/>
  <c r="H26" i="126"/>
  <c r="H25" i="126" s="1"/>
  <c r="L33" i="91"/>
  <c r="H235" i="118"/>
  <c r="C296" i="91"/>
  <c r="O296" i="91" s="1"/>
  <c r="H235" i="117"/>
  <c r="K226" i="91"/>
  <c r="K291" i="91"/>
  <c r="H228" i="126"/>
  <c r="H227" i="126" s="1"/>
  <c r="I9" i="120"/>
  <c r="I7" i="120" s="1"/>
  <c r="I13" i="119"/>
  <c r="I14" i="120"/>
  <c r="I14" i="117"/>
  <c r="E245" i="92"/>
  <c r="I246" i="120" s="1"/>
  <c r="I18" i="120"/>
  <c r="I18" i="117"/>
  <c r="I22" i="119"/>
  <c r="I19" i="119" s="1"/>
  <c r="D246" i="92"/>
  <c r="I23" i="120"/>
  <c r="I19" i="120" s="1"/>
  <c r="I23" i="117"/>
  <c r="E246" i="92"/>
  <c r="I247" i="120" s="1"/>
  <c r="I27" i="119"/>
  <c r="I25" i="119" s="1"/>
  <c r="I28" i="120"/>
  <c r="I25" i="120" s="1"/>
  <c r="E247" i="92"/>
  <c r="I28" i="117"/>
  <c r="I35" i="120"/>
  <c r="I33" i="120" s="1"/>
  <c r="I32" i="120" s="1"/>
  <c r="E33" i="92"/>
  <c r="I38" i="118"/>
  <c r="I37" i="118" s="1"/>
  <c r="C37" i="92"/>
  <c r="I39" i="119"/>
  <c r="I37" i="119" s="1"/>
  <c r="I32" i="119" s="1"/>
  <c r="L11" i="92"/>
  <c r="L19" i="92"/>
  <c r="L246" i="92" s="1"/>
  <c r="I247" i="127" s="1"/>
  <c r="L29" i="92"/>
  <c r="L248" i="92" s="1"/>
  <c r="I249" i="127" s="1"/>
  <c r="I236" i="120"/>
  <c r="I236" i="117"/>
  <c r="E297" i="92"/>
  <c r="O297" i="92" s="1"/>
  <c r="L293" i="92"/>
  <c r="I294" i="127" s="1"/>
  <c r="J16" i="119"/>
  <c r="J16" i="117"/>
  <c r="J21" i="119"/>
  <c r="J19" i="119" s="1"/>
  <c r="J22" i="117"/>
  <c r="J22" i="120"/>
  <c r="J19" i="120" s="1"/>
  <c r="J27" i="120"/>
  <c r="J25" i="120" s="1"/>
  <c r="J36" i="118"/>
  <c r="J33" i="118" s="1"/>
  <c r="D37" i="93"/>
  <c r="J38" i="119"/>
  <c r="J37" i="119" s="1"/>
  <c r="J32" i="119" s="1"/>
  <c r="M19" i="93"/>
  <c r="J20" i="128"/>
  <c r="J19" i="128" s="1"/>
  <c r="M29" i="93"/>
  <c r="M248" i="93" s="1"/>
  <c r="J249" i="128" s="1"/>
  <c r="J30" i="128"/>
  <c r="J29" i="128" s="1"/>
  <c r="C231" i="93"/>
  <c r="C295" i="93" s="1"/>
  <c r="O295" i="93" s="1"/>
  <c r="J233" i="118"/>
  <c r="J232" i="118" s="1"/>
  <c r="J237" i="117"/>
  <c r="C298" i="93"/>
  <c r="O298" i="93" s="1"/>
  <c r="J237" i="118"/>
  <c r="J229" i="128"/>
  <c r="J227" i="128" s="1"/>
  <c r="M292" i="93"/>
  <c r="K9" i="118"/>
  <c r="K7" i="118" s="1"/>
  <c r="K10" i="119"/>
  <c r="K7" i="119" s="1"/>
  <c r="K10" i="117"/>
  <c r="K12" i="120"/>
  <c r="K18" i="118"/>
  <c r="K20" i="119"/>
  <c r="K23" i="117"/>
  <c r="K23" i="118"/>
  <c r="K19" i="118" s="1"/>
  <c r="K24" i="119"/>
  <c r="K24" i="117"/>
  <c r="K28" i="118"/>
  <c r="K25" i="118" s="1"/>
  <c r="D248" i="94"/>
  <c r="O248" i="94" s="1"/>
  <c r="K30" i="119"/>
  <c r="K29" i="119" s="1"/>
  <c r="K35" i="118"/>
  <c r="K33" i="118" s="1"/>
  <c r="K32" i="118" s="1"/>
  <c r="C33" i="94"/>
  <c r="K41" i="120"/>
  <c r="K37" i="120" s="1"/>
  <c r="K32" i="120" s="1"/>
  <c r="K8" i="125"/>
  <c r="K7" i="125" s="1"/>
  <c r="K6" i="125" s="1"/>
  <c r="J7" i="94"/>
  <c r="J33" i="94"/>
  <c r="K34" i="125"/>
  <c r="K33" i="125" s="1"/>
  <c r="K229" i="118"/>
  <c r="K227" i="118" s="1"/>
  <c r="C292" i="94"/>
  <c r="O292" i="94" s="1"/>
  <c r="K230" i="119"/>
  <c r="D293" i="94"/>
  <c r="O293" i="94" s="1"/>
  <c r="K234" i="118"/>
  <c r="K232" i="118" s="1"/>
  <c r="K234" i="117"/>
  <c r="K232" i="117" s="1"/>
  <c r="L9" i="119"/>
  <c r="L7" i="119" s="1"/>
  <c r="L13" i="118"/>
  <c r="L22" i="118"/>
  <c r="L19" i="118" s="1"/>
  <c r="L30" i="120"/>
  <c r="L29" i="120" s="1"/>
  <c r="L34" i="118"/>
  <c r="L33" i="118" s="1"/>
  <c r="L32" i="118" s="1"/>
  <c r="C33" i="95"/>
  <c r="L35" i="119"/>
  <c r="L33" i="119" s="1"/>
  <c r="D33" i="95"/>
  <c r="L36" i="120"/>
  <c r="L33" i="120" s="1"/>
  <c r="L32" i="120" s="1"/>
  <c r="L36" i="117"/>
  <c r="L43" i="117"/>
  <c r="C42" i="95"/>
  <c r="O42" i="95" s="1"/>
  <c r="L43" i="118"/>
  <c r="L12" i="126"/>
  <c r="L11" i="126" s="1"/>
  <c r="L6" i="126" s="1"/>
  <c r="L5" i="126" s="1"/>
  <c r="K11" i="95"/>
  <c r="L33" i="95"/>
  <c r="L37" i="95"/>
  <c r="L251" i="95" s="1"/>
  <c r="L252" i="127" s="1"/>
  <c r="L235" i="117"/>
  <c r="L235" i="118"/>
  <c r="C296" i="95"/>
  <c r="O296" i="95" s="1"/>
  <c r="M9" i="120"/>
  <c r="AJ9" i="120" s="1"/>
  <c r="M14" i="120"/>
  <c r="AJ14" i="120" s="1"/>
  <c r="M18" i="120"/>
  <c r="AJ18" i="120" s="1"/>
  <c r="M18" i="117"/>
  <c r="AJ18" i="117" s="1"/>
  <c r="M23" i="120"/>
  <c r="AJ23" i="120" s="1"/>
  <c r="M27" i="119"/>
  <c r="AJ27" i="119" s="1"/>
  <c r="M28" i="120"/>
  <c r="AJ28" i="120" s="1"/>
  <c r="E248" i="96"/>
  <c r="M248" i="120" s="1"/>
  <c r="AJ248" i="120" s="1"/>
  <c r="M35" i="120"/>
  <c r="AJ35" i="120" s="1"/>
  <c r="M39" i="119"/>
  <c r="AJ39" i="119" s="1"/>
  <c r="L19" i="96"/>
  <c r="M20" i="127"/>
  <c r="L29" i="96"/>
  <c r="L249" i="96" s="1"/>
  <c r="M249" i="127" s="1"/>
  <c r="AJ249" i="127" s="1"/>
  <c r="M30" i="127"/>
  <c r="M236" i="120"/>
  <c r="AJ236" i="120" s="1"/>
  <c r="E298" i="96"/>
  <c r="O298" i="96" s="1"/>
  <c r="M236" i="117"/>
  <c r="AJ236" i="117" s="1"/>
  <c r="M230" i="127"/>
  <c r="AJ230" i="127" s="1"/>
  <c r="L294" i="96"/>
  <c r="M294" i="127" s="1"/>
  <c r="AJ294" i="127" s="1"/>
  <c r="N16" i="119"/>
  <c r="N11" i="119" s="1"/>
  <c r="N21" i="119"/>
  <c r="N19" i="119" s="1"/>
  <c r="N31" i="119"/>
  <c r="N29" i="119" s="1"/>
  <c r="C33" i="97"/>
  <c r="N36" i="118"/>
  <c r="N33" i="118" s="1"/>
  <c r="N32" i="118" s="1"/>
  <c r="N39" i="127"/>
  <c r="N37" i="127" s="1"/>
  <c r="L37" i="97"/>
  <c r="N233" i="118"/>
  <c r="C232" i="97"/>
  <c r="C296" i="97" s="1"/>
  <c r="O296" i="97" s="1"/>
  <c r="N237" i="117"/>
  <c r="C299" i="97"/>
  <c r="O299" i="97" s="1"/>
  <c r="N237" i="118"/>
  <c r="O9" i="118"/>
  <c r="O7" i="118" s="1"/>
  <c r="O14" i="118"/>
  <c r="O11" i="118" s="1"/>
  <c r="O15" i="119"/>
  <c r="O11" i="119" s="1"/>
  <c r="O15" i="117"/>
  <c r="O20" i="119"/>
  <c r="O23" i="118"/>
  <c r="O19" i="118" s="1"/>
  <c r="O23" i="117"/>
  <c r="O24" i="119"/>
  <c r="O24" i="117"/>
  <c r="O28" i="118"/>
  <c r="O25" i="118" s="1"/>
  <c r="O30" i="119"/>
  <c r="O29" i="119" s="1"/>
  <c r="D249" i="98"/>
  <c r="O249" i="98" s="1"/>
  <c r="O35" i="118"/>
  <c r="O33" i="118" s="1"/>
  <c r="O32" i="118" s="1"/>
  <c r="O8" i="125"/>
  <c r="O7" i="125" s="1"/>
  <c r="O6" i="125" s="1"/>
  <c r="J7" i="98"/>
  <c r="J33" i="98"/>
  <c r="O34" i="125"/>
  <c r="O33" i="125" s="1"/>
  <c r="O32" i="125" s="1"/>
  <c r="O230" i="117"/>
  <c r="O230" i="119"/>
  <c r="D294" i="98"/>
  <c r="O294" i="98" s="1"/>
  <c r="O234" i="118"/>
  <c r="O232" i="118" s="1"/>
  <c r="O234" i="117"/>
  <c r="O229" i="125"/>
  <c r="O227" i="125" s="1"/>
  <c r="J293" i="98"/>
  <c r="P9" i="119"/>
  <c r="P7" i="119" s="1"/>
  <c r="P13" i="118"/>
  <c r="P11" i="118" s="1"/>
  <c r="P20" i="120"/>
  <c r="P19" i="120" s="1"/>
  <c r="P22" i="118"/>
  <c r="P19" i="118" s="1"/>
  <c r="P34" i="118"/>
  <c r="P33" i="118" s="1"/>
  <c r="P32" i="118" s="1"/>
  <c r="C33" i="99"/>
  <c r="P36" i="120"/>
  <c r="P33" i="120" s="1"/>
  <c r="P32" i="120" s="1"/>
  <c r="P36" i="117"/>
  <c r="P43" i="118"/>
  <c r="P43" i="117"/>
  <c r="P12" i="126"/>
  <c r="P11" i="126" s="1"/>
  <c r="K11" i="99"/>
  <c r="P26" i="126"/>
  <c r="P25" i="126" s="1"/>
  <c r="K25" i="99"/>
  <c r="K248" i="99" s="1"/>
  <c r="P248" i="126" s="1"/>
  <c r="P35" i="127"/>
  <c r="P33" i="127" s="1"/>
  <c r="L33" i="99"/>
  <c r="P38" i="127"/>
  <c r="P37" i="127" s="1"/>
  <c r="L37" i="99"/>
  <c r="L252" i="99" s="1"/>
  <c r="P252" i="127" s="1"/>
  <c r="P229" i="119"/>
  <c r="P227" i="119" s="1"/>
  <c r="D293" i="99"/>
  <c r="O293" i="99" s="1"/>
  <c r="E294" i="99"/>
  <c r="O294" i="99" s="1"/>
  <c r="P230" i="120"/>
  <c r="P235" i="118"/>
  <c r="P235" i="117"/>
  <c r="C297" i="99"/>
  <c r="O297" i="99" s="1"/>
  <c r="Q9" i="120"/>
  <c r="Q7" i="120" s="1"/>
  <c r="Q14" i="120"/>
  <c r="Q18" i="120"/>
  <c r="Q18" i="117"/>
  <c r="Q22" i="119"/>
  <c r="Q19" i="119" s="1"/>
  <c r="Q23" i="120"/>
  <c r="Q19" i="120" s="1"/>
  <c r="Q35" i="120"/>
  <c r="Q33" i="120" s="1"/>
  <c r="Q32" i="120" s="1"/>
  <c r="E33" i="100"/>
  <c r="Q39" i="119"/>
  <c r="Q37" i="119" s="1"/>
  <c r="Q32" i="119" s="1"/>
  <c r="Q44" i="118"/>
  <c r="Q44" i="117"/>
  <c r="L29" i="100"/>
  <c r="Q30" i="127"/>
  <c r="Q29" i="127" s="1"/>
  <c r="Q6" i="127" s="1"/>
  <c r="Q236" i="120"/>
  <c r="E298" i="100"/>
  <c r="O298" i="100" s="1"/>
  <c r="Q236" i="117"/>
  <c r="S14" i="118"/>
  <c r="S11" i="118" s="1"/>
  <c r="S15" i="119"/>
  <c r="S11" i="119" s="1"/>
  <c r="S15" i="117"/>
  <c r="S20" i="119"/>
  <c r="S23" i="118"/>
  <c r="S19" i="118" s="1"/>
  <c r="S23" i="117"/>
  <c r="S24" i="119"/>
  <c r="S24" i="117"/>
  <c r="S28" i="118"/>
  <c r="S25" i="118" s="1"/>
  <c r="J7" i="102"/>
  <c r="S8" i="125"/>
  <c r="S7" i="125" s="1"/>
  <c r="S229" i="118"/>
  <c r="S227" i="118" s="1"/>
  <c r="C293" i="102"/>
  <c r="O293" i="102" s="1"/>
  <c r="S230" i="119"/>
  <c r="D294" i="102"/>
  <c r="O294" i="102" s="1"/>
  <c r="S234" i="118"/>
  <c r="S232" i="118" s="1"/>
  <c r="S229" i="125"/>
  <c r="S227" i="125" s="1"/>
  <c r="J293" i="102"/>
  <c r="T9" i="119"/>
  <c r="T7" i="119" s="1"/>
  <c r="T22" i="118"/>
  <c r="T19" i="118" s="1"/>
  <c r="T35" i="119"/>
  <c r="T33" i="119" s="1"/>
  <c r="D33" i="103"/>
  <c r="T36" i="120"/>
  <c r="T33" i="120" s="1"/>
  <c r="T32" i="120" s="1"/>
  <c r="C42" i="103"/>
  <c r="O42" i="103" s="1"/>
  <c r="T43" i="118"/>
  <c r="T35" i="127"/>
  <c r="T33" i="127" s="1"/>
  <c r="T32" i="127" s="1"/>
  <c r="L33" i="103"/>
  <c r="T228" i="118"/>
  <c r="T227" i="118" s="1"/>
  <c r="C227" i="103"/>
  <c r="C292" i="103"/>
  <c r="O292" i="103" s="1"/>
  <c r="T235" i="118"/>
  <c r="T235" i="117"/>
  <c r="C297" i="103"/>
  <c r="O297" i="103" s="1"/>
  <c r="U14" i="120"/>
  <c r="U11" i="120" s="1"/>
  <c r="U23" i="120"/>
  <c r="U19" i="120" s="1"/>
  <c r="U28" i="120"/>
  <c r="U25" i="120" s="1"/>
  <c r="U35" i="120"/>
  <c r="U33" i="120" s="1"/>
  <c r="U32" i="120" s="1"/>
  <c r="U39" i="119"/>
  <c r="U37" i="119" s="1"/>
  <c r="U32" i="119" s="1"/>
  <c r="U41" i="118"/>
  <c r="U37" i="118" s="1"/>
  <c r="U32" i="118" s="1"/>
  <c r="U41" i="117"/>
  <c r="U44" i="117"/>
  <c r="U44" i="118"/>
  <c r="L19" i="104"/>
  <c r="U20" i="127"/>
  <c r="U19" i="127" s="1"/>
  <c r="U30" i="127"/>
  <c r="U29" i="127" s="1"/>
  <c r="L29" i="104"/>
  <c r="L249" i="104" s="1"/>
  <c r="U249" i="127" s="1"/>
  <c r="U236" i="117"/>
  <c r="E298" i="104"/>
  <c r="O298" i="104" s="1"/>
  <c r="V13" i="120"/>
  <c r="V17" i="120"/>
  <c r="V17" i="117"/>
  <c r="V22" i="120"/>
  <c r="V19" i="120" s="1"/>
  <c r="V27" i="120"/>
  <c r="V25" i="120" s="1"/>
  <c r="V31" i="119"/>
  <c r="V29" i="119" s="1"/>
  <c r="L37" i="105"/>
  <c r="V39" i="127"/>
  <c r="V37" i="127" s="1"/>
  <c r="V32" i="127" s="1"/>
  <c r="V233" i="118"/>
  <c r="V232" i="118" s="1"/>
  <c r="C232" i="105"/>
  <c r="C296" i="105" s="1"/>
  <c r="O296" i="105" s="1"/>
  <c r="V237" i="117"/>
  <c r="V237" i="118"/>
  <c r="C299" i="105"/>
  <c r="O299" i="105" s="1"/>
  <c r="V229" i="128"/>
  <c r="V227" i="128" s="1"/>
  <c r="M293" i="105"/>
  <c r="W10" i="119"/>
  <c r="W7" i="119" s="1"/>
  <c r="W12" i="120"/>
  <c r="W11" i="120" s="1"/>
  <c r="W14" i="118"/>
  <c r="W11" i="118" s="1"/>
  <c r="W15" i="119"/>
  <c r="W11" i="119" s="1"/>
  <c r="W15" i="117"/>
  <c r="W20" i="119"/>
  <c r="W19" i="119" s="1"/>
  <c r="W23" i="118"/>
  <c r="W19" i="118" s="1"/>
  <c r="W28" i="118"/>
  <c r="W25" i="118" s="1"/>
  <c r="W30" i="119"/>
  <c r="W29" i="119" s="1"/>
  <c r="D249" i="106"/>
  <c r="W35" i="118"/>
  <c r="W33" i="118" s="1"/>
  <c r="W32" i="118" s="1"/>
  <c r="J7" i="106"/>
  <c r="W8" i="125"/>
  <c r="W7" i="125" s="1"/>
  <c r="W6" i="125" s="1"/>
  <c r="W5" i="125" s="1"/>
  <c r="W39" i="128"/>
  <c r="W37" i="128" s="1"/>
  <c r="W32" i="128" s="1"/>
  <c r="M37" i="106"/>
  <c r="W234" i="118"/>
  <c r="W232" i="118" s="1"/>
  <c r="J227" i="106"/>
  <c r="W228" i="125"/>
  <c r="W227" i="125" s="1"/>
  <c r="J292" i="106"/>
  <c r="X9" i="119"/>
  <c r="X7" i="119" s="1"/>
  <c r="X22" i="118"/>
  <c r="X19" i="118" s="1"/>
  <c r="X36" i="120"/>
  <c r="X33" i="120" s="1"/>
  <c r="X43" i="118"/>
  <c r="X43" i="117"/>
  <c r="X12" i="126"/>
  <c r="X11" i="126" s="1"/>
  <c r="K11" i="107"/>
  <c r="X26" i="126"/>
  <c r="X25" i="126" s="1"/>
  <c r="K25" i="107"/>
  <c r="K248" i="107" s="1"/>
  <c r="X248" i="126" s="1"/>
  <c r="X35" i="127"/>
  <c r="X33" i="127" s="1"/>
  <c r="X32" i="127" s="1"/>
  <c r="L33" i="107"/>
  <c r="X229" i="119"/>
  <c r="X227" i="119" s="1"/>
  <c r="D293" i="107"/>
  <c r="O293" i="107" s="1"/>
  <c r="X230" i="120"/>
  <c r="E294" i="107"/>
  <c r="O294" i="107" s="1"/>
  <c r="X235" i="118"/>
  <c r="X235" i="117"/>
  <c r="C297" i="107"/>
  <c r="O297" i="107" s="1"/>
  <c r="Y9" i="120"/>
  <c r="Y7" i="120" s="1"/>
  <c r="Y14" i="120"/>
  <c r="Y11" i="120" s="1"/>
  <c r="Y23" i="120"/>
  <c r="Y19" i="120" s="1"/>
  <c r="Y28" i="120"/>
  <c r="Y25" i="120" s="1"/>
  <c r="E248" i="108"/>
  <c r="Y248" i="120" s="1"/>
  <c r="Y39" i="119"/>
  <c r="Y37" i="119" s="1"/>
  <c r="Y32" i="119" s="1"/>
  <c r="Y41" i="117"/>
  <c r="Y41" i="118"/>
  <c r="Y37" i="118" s="1"/>
  <c r="Y32" i="118" s="1"/>
  <c r="L19" i="108"/>
  <c r="Y20" i="127"/>
  <c r="Y19" i="127" s="1"/>
  <c r="Y236" i="120"/>
  <c r="E298" i="108"/>
  <c r="O298" i="108" s="1"/>
  <c r="Y236" i="117"/>
  <c r="Z13" i="120"/>
  <c r="Z16" i="119"/>
  <c r="Z11" i="119" s="1"/>
  <c r="Z16" i="117"/>
  <c r="Z17" i="120"/>
  <c r="Z17" i="117"/>
  <c r="Z21" i="119"/>
  <c r="Z19" i="119" s="1"/>
  <c r="Z22" i="120"/>
  <c r="Z19" i="120" s="1"/>
  <c r="Z22" i="117"/>
  <c r="D37" i="109"/>
  <c r="Z38" i="119"/>
  <c r="Z37" i="119" s="1"/>
  <c r="Z32" i="119" s="1"/>
  <c r="Z39" i="127"/>
  <c r="Z37" i="127" s="1"/>
  <c r="Z32" i="127" s="1"/>
  <c r="L37" i="109"/>
  <c r="Z233" i="118"/>
  <c r="C232" i="109"/>
  <c r="C296" i="109" s="1"/>
  <c r="O296" i="109" s="1"/>
  <c r="Z237" i="118"/>
  <c r="C299" i="109"/>
  <c r="O299" i="109" s="1"/>
  <c r="Z237" i="117"/>
  <c r="AA9" i="118"/>
  <c r="AA7" i="118" s="1"/>
  <c r="AA10" i="119"/>
  <c r="AA7" i="119" s="1"/>
  <c r="AA10" i="117"/>
  <c r="AA18" i="118"/>
  <c r="AA11" i="118" s="1"/>
  <c r="AA23" i="118"/>
  <c r="AA19" i="118" s="1"/>
  <c r="AA24" i="119"/>
  <c r="AA19" i="119" s="1"/>
  <c r="AA24" i="117"/>
  <c r="AA30" i="119"/>
  <c r="AA29" i="119" s="1"/>
  <c r="AA41" i="120"/>
  <c r="AA37" i="120" s="1"/>
  <c r="AA32" i="120" s="1"/>
  <c r="J7" i="110"/>
  <c r="AA8" i="125"/>
  <c r="AA7" i="125" s="1"/>
  <c r="AA6" i="125" s="1"/>
  <c r="AA229" i="118"/>
  <c r="AA227" i="118" s="1"/>
  <c r="C293" i="110"/>
  <c r="O293" i="110" s="1"/>
  <c r="AA230" i="117"/>
  <c r="AA230" i="119"/>
  <c r="AA234" i="118"/>
  <c r="AA232" i="118" s="1"/>
  <c r="AA234" i="117"/>
  <c r="J227" i="110"/>
  <c r="AA228" i="125"/>
  <c r="AA227" i="125" s="1"/>
  <c r="AB8" i="118"/>
  <c r="AB7" i="118" s="1"/>
  <c r="AB9" i="119"/>
  <c r="AB7" i="119" s="1"/>
  <c r="AB22" i="118"/>
  <c r="AB19" i="118" s="1"/>
  <c r="AB35" i="119"/>
  <c r="AB33" i="119" s="1"/>
  <c r="AB32" i="119" s="1"/>
  <c r="D33" i="111"/>
  <c r="AB36" i="120"/>
  <c r="AB33" i="120" s="1"/>
  <c r="AB32" i="120" s="1"/>
  <c r="C42" i="111"/>
  <c r="O42" i="111" s="1"/>
  <c r="AB43" i="118"/>
  <c r="AB35" i="127"/>
  <c r="AB33" i="127" s="1"/>
  <c r="L33" i="111"/>
  <c r="AB228" i="118"/>
  <c r="AB227" i="118" s="1"/>
  <c r="C227" i="111"/>
  <c r="C292" i="111"/>
  <c r="O292" i="111" s="1"/>
  <c r="AB229" i="119"/>
  <c r="AB227" i="119" s="1"/>
  <c r="D293" i="111"/>
  <c r="O293" i="111" s="1"/>
  <c r="AB235" i="117"/>
  <c r="AB235" i="118"/>
  <c r="C297" i="111"/>
  <c r="O297" i="111" s="1"/>
  <c r="AC9" i="120"/>
  <c r="AC7" i="120" s="1"/>
  <c r="AC13" i="119"/>
  <c r="AC11" i="119" s="1"/>
  <c r="AC14" i="120"/>
  <c r="AC18" i="120"/>
  <c r="AC22" i="119"/>
  <c r="AC19" i="119" s="1"/>
  <c r="D247" i="112"/>
  <c r="AC27" i="119"/>
  <c r="AC25" i="119" s="1"/>
  <c r="D248" i="112"/>
  <c r="O248" i="112" s="1"/>
  <c r="AC28" i="120"/>
  <c r="AC25" i="120" s="1"/>
  <c r="AC35" i="120"/>
  <c r="AC33" i="120" s="1"/>
  <c r="AC32" i="120" s="1"/>
  <c r="E33" i="112"/>
  <c r="AC41" i="118"/>
  <c r="AC37" i="118" s="1"/>
  <c r="AC32" i="118" s="1"/>
  <c r="AC44" i="117"/>
  <c r="AC44" i="118"/>
  <c r="AC12" i="127"/>
  <c r="AC11" i="127" s="1"/>
  <c r="L11" i="112"/>
  <c r="AC26" i="127"/>
  <c r="AC25" i="127" s="1"/>
  <c r="L25" i="112"/>
  <c r="L248" i="112" s="1"/>
  <c r="AC248" i="127" s="1"/>
  <c r="L29" i="112"/>
  <c r="L249" i="112" s="1"/>
  <c r="AC249" i="127" s="1"/>
  <c r="AC30" i="127"/>
  <c r="AC29" i="127" s="1"/>
  <c r="M37" i="112"/>
  <c r="AC38" i="128"/>
  <c r="AC37" i="128" s="1"/>
  <c r="AC32" i="128" s="1"/>
  <c r="AC236" i="120"/>
  <c r="AC236" i="117"/>
  <c r="E298" i="112"/>
  <c r="O298" i="112" s="1"/>
  <c r="AC230" i="127"/>
  <c r="L294" i="112"/>
  <c r="AC294" i="127" s="1"/>
  <c r="AD13" i="120"/>
  <c r="AD16" i="119"/>
  <c r="AD11" i="119" s="1"/>
  <c r="AD16" i="117"/>
  <c r="AD17" i="120"/>
  <c r="AD17" i="117"/>
  <c r="AD21" i="119"/>
  <c r="AD19" i="119" s="1"/>
  <c r="AD22" i="120"/>
  <c r="AD19" i="120" s="1"/>
  <c r="AD22" i="117"/>
  <c r="AD27" i="120"/>
  <c r="AD25" i="120" s="1"/>
  <c r="AD31" i="119"/>
  <c r="AD29" i="119" s="1"/>
  <c r="C33" i="113"/>
  <c r="AD36" i="118"/>
  <c r="AD33" i="118" s="1"/>
  <c r="AD32" i="118" s="1"/>
  <c r="AD38" i="119"/>
  <c r="AD37" i="119" s="1"/>
  <c r="AD32" i="119" s="1"/>
  <c r="D37" i="113"/>
  <c r="AD20" i="128"/>
  <c r="AD19" i="128" s="1"/>
  <c r="M19" i="113"/>
  <c r="AD30" i="128"/>
  <c r="AD29" i="128" s="1"/>
  <c r="M29" i="113"/>
  <c r="M249" i="113" s="1"/>
  <c r="AD249" i="128" s="1"/>
  <c r="C232" i="113"/>
  <c r="C296" i="113" s="1"/>
  <c r="O296" i="113" s="1"/>
  <c r="AD237" i="117"/>
  <c r="C299" i="113"/>
  <c r="O299" i="113" s="1"/>
  <c r="AD229" i="128"/>
  <c r="AD227" i="128" s="1"/>
  <c r="M293" i="113"/>
  <c r="AE10" i="119"/>
  <c r="AE15" i="119"/>
  <c r="AE11" i="119" s="1"/>
  <c r="AE20" i="119"/>
  <c r="D247" i="114"/>
  <c r="AE247" i="119" s="1"/>
  <c r="AE23" i="117"/>
  <c r="AE24" i="119"/>
  <c r="AE24" i="117"/>
  <c r="AE28" i="118"/>
  <c r="D249" i="114"/>
  <c r="O249" i="114" s="1"/>
  <c r="AE35" i="118"/>
  <c r="AE41" i="120"/>
  <c r="AE39" i="128"/>
  <c r="M37" i="114"/>
  <c r="C293" i="114"/>
  <c r="O293" i="114" s="1"/>
  <c r="AE234" i="118"/>
  <c r="AE232" i="118" s="1"/>
  <c r="K14" i="118"/>
  <c r="E33" i="120"/>
  <c r="E32" i="120" s="1"/>
  <c r="M19" i="119"/>
  <c r="AJ19" i="119" s="1"/>
  <c r="G37" i="128"/>
  <c r="G32" i="128" s="1"/>
  <c r="V33" i="126"/>
  <c r="V32" i="126" s="1"/>
  <c r="C296" i="118"/>
  <c r="C296" i="117"/>
  <c r="C298" i="117"/>
  <c r="C298" i="120"/>
  <c r="X299" i="117"/>
  <c r="X299" i="118"/>
  <c r="J298" i="117"/>
  <c r="J298" i="120"/>
  <c r="S296" i="117"/>
  <c r="S296" i="118"/>
  <c r="V297" i="117"/>
  <c r="V297" i="118"/>
  <c r="D233" i="117"/>
  <c r="D232" i="117" s="1"/>
  <c r="O231" i="87"/>
  <c r="AD298" i="117"/>
  <c r="AD298" i="120"/>
  <c r="O233" i="117"/>
  <c r="I296" i="117"/>
  <c r="I296" i="118"/>
  <c r="C233" i="117"/>
  <c r="O231" i="21"/>
  <c r="H299" i="117"/>
  <c r="H299" i="118"/>
  <c r="K209" i="119" l="1"/>
  <c r="L209" i="120"/>
  <c r="X209" i="120"/>
  <c r="Y209" i="119"/>
  <c r="AD209" i="119"/>
  <c r="Z209" i="120"/>
  <c r="Q209" i="120"/>
  <c r="X209" i="118"/>
  <c r="T209" i="118"/>
  <c r="O209" i="118"/>
  <c r="N209" i="120"/>
  <c r="AJ287" i="117"/>
  <c r="AJ286" i="117"/>
  <c r="AJ284" i="117"/>
  <c r="AJ249" i="117"/>
  <c r="O275" i="111"/>
  <c r="R318" i="117"/>
  <c r="AJ276" i="117"/>
  <c r="AJ277" i="117"/>
  <c r="AJ279" i="117"/>
  <c r="E274" i="107"/>
  <c r="E308" i="107" s="1"/>
  <c r="X308" i="120" s="1"/>
  <c r="AJ280" i="117"/>
  <c r="M72" i="117"/>
  <c r="AJ72" i="117" s="1"/>
  <c r="W283" i="119"/>
  <c r="W284" i="118"/>
  <c r="W283" i="118" s="1"/>
  <c r="AC283" i="120"/>
  <c r="D209" i="117"/>
  <c r="G240" i="107"/>
  <c r="U254" i="121"/>
  <c r="U242" i="121" s="1"/>
  <c r="Z6" i="125"/>
  <c r="AE6" i="126"/>
  <c r="AD46" i="126"/>
  <c r="AC46" i="123"/>
  <c r="AC4" i="123" s="1"/>
  <c r="N6" i="127"/>
  <c r="AD157" i="127"/>
  <c r="AB157" i="127"/>
  <c r="V157" i="127"/>
  <c r="S157" i="127"/>
  <c r="AE46" i="127"/>
  <c r="X6" i="128"/>
  <c r="U32" i="127"/>
  <c r="X157" i="119"/>
  <c r="Z46" i="123"/>
  <c r="Z4" i="123" s="1"/>
  <c r="Q6" i="126"/>
  <c r="Q5" i="126" s="1"/>
  <c r="AB132" i="127"/>
  <c r="Y209" i="126"/>
  <c r="T32" i="125"/>
  <c r="J209" i="120"/>
  <c r="AE157" i="127"/>
  <c r="Q46" i="124"/>
  <c r="Q4" i="124" s="1"/>
  <c r="X46" i="126"/>
  <c r="M306" i="123"/>
  <c r="AJ254" i="123"/>
  <c r="M158" i="117"/>
  <c r="AJ158" i="117" s="1"/>
  <c r="AJ160" i="117"/>
  <c r="AA209" i="118"/>
  <c r="AE209" i="118"/>
  <c r="E274" i="108"/>
  <c r="E308" i="108" s="1"/>
  <c r="Y308" i="120" s="1"/>
  <c r="T209" i="119"/>
  <c r="M198" i="120"/>
  <c r="AJ198" i="120" s="1"/>
  <c r="AJ200" i="120"/>
  <c r="D4" i="21"/>
  <c r="Q209" i="118"/>
  <c r="AB209" i="120"/>
  <c r="M190" i="119"/>
  <c r="AJ190" i="119" s="1"/>
  <c r="AJ192" i="119"/>
  <c r="AB157" i="125"/>
  <c r="AD209" i="120"/>
  <c r="P209" i="120"/>
  <c r="Z209" i="118"/>
  <c r="C254" i="113"/>
  <c r="C306" i="113" s="1"/>
  <c r="M174" i="125"/>
  <c r="AJ174" i="125" s="1"/>
  <c r="T209" i="120"/>
  <c r="T283" i="118"/>
  <c r="AE209" i="120"/>
  <c r="AE46" i="123"/>
  <c r="AE209" i="117"/>
  <c r="O284" i="106"/>
  <c r="W284" i="117" s="1"/>
  <c r="M209" i="118"/>
  <c r="AJ209" i="118" s="1"/>
  <c r="AJ210" i="118"/>
  <c r="AD46" i="119"/>
  <c r="W46" i="119"/>
  <c r="I157" i="118"/>
  <c r="AE46" i="120"/>
  <c r="F157" i="120"/>
  <c r="L157" i="118"/>
  <c r="I209" i="117"/>
  <c r="V46" i="123"/>
  <c r="V4" i="123" s="1"/>
  <c r="AE5" i="126"/>
  <c r="O46" i="122"/>
  <c r="O4" i="122" s="1"/>
  <c r="O46" i="125"/>
  <c r="U46" i="120"/>
  <c r="O275" i="105"/>
  <c r="V275" i="117" s="1"/>
  <c r="E274" i="105"/>
  <c r="E308" i="105" s="1"/>
  <c r="V308" i="120" s="1"/>
  <c r="V209" i="119"/>
  <c r="X157" i="126"/>
  <c r="Y6" i="127"/>
  <c r="Y5" i="127" s="1"/>
  <c r="L243" i="102"/>
  <c r="L305" i="102" s="1"/>
  <c r="V253" i="118"/>
  <c r="P254" i="118"/>
  <c r="N209" i="118"/>
  <c r="AE46" i="122"/>
  <c r="O6" i="127"/>
  <c r="AA5" i="127"/>
  <c r="X46" i="119"/>
  <c r="E274" i="99"/>
  <c r="E308" i="99" s="1"/>
  <c r="P308" i="120" s="1"/>
  <c r="O275" i="108"/>
  <c r="P46" i="123"/>
  <c r="P4" i="123" s="1"/>
  <c r="P6" i="128"/>
  <c r="K5" i="108"/>
  <c r="L243" i="114"/>
  <c r="L305" i="114" s="1"/>
  <c r="AA243" i="127"/>
  <c r="O275" i="99"/>
  <c r="P275" i="117" s="1"/>
  <c r="F306" i="106"/>
  <c r="L95" i="97"/>
  <c r="T274" i="120"/>
  <c r="AB157" i="119"/>
  <c r="W32" i="120"/>
  <c r="J5" i="114"/>
  <c r="M4" i="99"/>
  <c r="L263" i="97"/>
  <c r="L307" i="97" s="1"/>
  <c r="Q240" i="122"/>
  <c r="Q46" i="125"/>
  <c r="AB46" i="123"/>
  <c r="AB4" i="123" s="1"/>
  <c r="V250" i="117"/>
  <c r="G254" i="114"/>
  <c r="E274" i="111"/>
  <c r="E308" i="111" s="1"/>
  <c r="AB308" i="120" s="1"/>
  <c r="S157" i="125"/>
  <c r="O46" i="127"/>
  <c r="M209" i="127"/>
  <c r="AJ209" i="127" s="1"/>
  <c r="V209" i="126"/>
  <c r="W46" i="128"/>
  <c r="AD46" i="122"/>
  <c r="AD4" i="122" s="1"/>
  <c r="AD240" i="122" s="1"/>
  <c r="AD46" i="128"/>
  <c r="W6" i="126"/>
  <c r="W5" i="126" s="1"/>
  <c r="AD32" i="125"/>
  <c r="AD5" i="125" s="1"/>
  <c r="K5" i="110"/>
  <c r="T32" i="119"/>
  <c r="N240" i="124"/>
  <c r="K243" i="100"/>
  <c r="K305" i="100" s="1"/>
  <c r="N46" i="126"/>
  <c r="O46" i="128"/>
  <c r="Z32" i="120"/>
  <c r="T254" i="118"/>
  <c r="K250" i="105"/>
  <c r="X32" i="120"/>
  <c r="AB254" i="121"/>
  <c r="AB242" i="121" s="1"/>
  <c r="T46" i="127"/>
  <c r="AB6" i="126"/>
  <c r="AB5" i="126" s="1"/>
  <c r="X46" i="123"/>
  <c r="X4" i="123" s="1"/>
  <c r="W46" i="125"/>
  <c r="L263" i="111"/>
  <c r="L307" i="111" s="1"/>
  <c r="AD32" i="128"/>
  <c r="O260" i="114"/>
  <c r="AE260" i="117" s="1"/>
  <c r="D274" i="111"/>
  <c r="D308" i="111" s="1"/>
  <c r="AB308" i="119" s="1"/>
  <c r="L274" i="99"/>
  <c r="L308" i="99" s="1"/>
  <c r="O275" i="103"/>
  <c r="T275" i="117" s="1"/>
  <c r="AD157" i="125"/>
  <c r="Q46" i="123"/>
  <c r="Q4" i="123" s="1"/>
  <c r="AD46" i="123"/>
  <c r="AD4" i="123" s="1"/>
  <c r="M4" i="100"/>
  <c r="L4" i="106"/>
  <c r="O209" i="102"/>
  <c r="O209" i="120"/>
  <c r="H242" i="112"/>
  <c r="H302" i="112" s="1"/>
  <c r="Z283" i="120"/>
  <c r="U209" i="119"/>
  <c r="AC209" i="117"/>
  <c r="O275" i="113"/>
  <c r="Z209" i="119"/>
  <c r="Q157" i="126"/>
  <c r="H254" i="98"/>
  <c r="H242" i="98" s="1"/>
  <c r="H240" i="98" s="1"/>
  <c r="P209" i="118"/>
  <c r="Q274" i="120"/>
  <c r="N209" i="119"/>
  <c r="O261" i="98"/>
  <c r="O275" i="96"/>
  <c r="M275" i="117" s="1"/>
  <c r="M182" i="120"/>
  <c r="AJ182" i="120" s="1"/>
  <c r="O46" i="118"/>
  <c r="O291" i="106"/>
  <c r="AC283" i="118"/>
  <c r="V157" i="125"/>
  <c r="H242" i="106"/>
  <c r="H302" i="106" s="1"/>
  <c r="T46" i="118"/>
  <c r="AE209" i="119"/>
  <c r="AC209" i="118"/>
  <c r="O275" i="100"/>
  <c r="Q275" i="117" s="1"/>
  <c r="E274" i="96"/>
  <c r="E308" i="96" s="1"/>
  <c r="M308" i="120" s="1"/>
  <c r="AJ308" i="120" s="1"/>
  <c r="M283" i="119"/>
  <c r="AJ283" i="119" s="1"/>
  <c r="K258" i="118"/>
  <c r="K254" i="118" s="1"/>
  <c r="W209" i="119"/>
  <c r="O275" i="110"/>
  <c r="O284" i="110"/>
  <c r="AA284" i="117" s="1"/>
  <c r="S209" i="118"/>
  <c r="AC209" i="119"/>
  <c r="R209" i="117"/>
  <c r="R320" i="117" s="1"/>
  <c r="O209" i="100"/>
  <c r="AE157" i="119"/>
  <c r="AC242" i="123"/>
  <c r="AC240" i="123" s="1"/>
  <c r="AC306" i="123"/>
  <c r="U242" i="123"/>
  <c r="U306" i="123"/>
  <c r="P157" i="125"/>
  <c r="S46" i="123"/>
  <c r="S4" i="123" s="1"/>
  <c r="Q242" i="123"/>
  <c r="Q306" i="123"/>
  <c r="Q304" i="123" s="1"/>
  <c r="Q12" i="129" s="1"/>
  <c r="X242" i="123"/>
  <c r="X306" i="123"/>
  <c r="X304" i="123" s="1"/>
  <c r="X12" i="129" s="1"/>
  <c r="Y242" i="123"/>
  <c r="Y306" i="123"/>
  <c r="T242" i="123"/>
  <c r="T240" i="123" s="1"/>
  <c r="T306" i="123"/>
  <c r="T304" i="123" s="1"/>
  <c r="S242" i="123"/>
  <c r="S306" i="123"/>
  <c r="S304" i="123" s="1"/>
  <c r="S12" i="129" s="1"/>
  <c r="V242" i="123"/>
  <c r="V306" i="123"/>
  <c r="W242" i="123"/>
  <c r="W306" i="123"/>
  <c r="W304" i="123" s="1"/>
  <c r="W12" i="129" s="1"/>
  <c r="AD242" i="123"/>
  <c r="AD240" i="123" s="1"/>
  <c r="AD306" i="123"/>
  <c r="AD304" i="123" s="1"/>
  <c r="AD12" i="129" s="1"/>
  <c r="H254" i="97"/>
  <c r="H242" i="97" s="1"/>
  <c r="H240" i="97" s="1"/>
  <c r="AE242" i="123"/>
  <c r="AE306" i="123"/>
  <c r="AE304" i="123" s="1"/>
  <c r="AE12" i="129" s="1"/>
  <c r="AA242" i="123"/>
  <c r="AA306" i="123"/>
  <c r="N254" i="123"/>
  <c r="O261" i="97"/>
  <c r="N261" i="117" s="1"/>
  <c r="Y240" i="123"/>
  <c r="AD240" i="121"/>
  <c r="AB242" i="123"/>
  <c r="AB306" i="123"/>
  <c r="P242" i="123"/>
  <c r="P240" i="123" s="1"/>
  <c r="P306" i="123"/>
  <c r="P304" i="123" s="1"/>
  <c r="P12" i="129" s="1"/>
  <c r="R242" i="123"/>
  <c r="R306" i="123"/>
  <c r="O242" i="123"/>
  <c r="O240" i="123" s="1"/>
  <c r="O306" i="123"/>
  <c r="O157" i="98"/>
  <c r="E157" i="118"/>
  <c r="T157" i="127"/>
  <c r="M158" i="119"/>
  <c r="AJ158" i="119" s="1"/>
  <c r="V6" i="125"/>
  <c r="V5" i="125" s="1"/>
  <c r="K157" i="126"/>
  <c r="X157" i="127"/>
  <c r="AA157" i="127"/>
  <c r="N32" i="125"/>
  <c r="N5" i="125" s="1"/>
  <c r="F157" i="119"/>
  <c r="G157" i="126"/>
  <c r="M254" i="126"/>
  <c r="AJ254" i="126" s="1"/>
  <c r="Y157" i="119"/>
  <c r="K5" i="109"/>
  <c r="U157" i="120"/>
  <c r="M283" i="96"/>
  <c r="M286" i="128"/>
  <c r="H242" i="100"/>
  <c r="H302" i="100" s="1"/>
  <c r="W276" i="127"/>
  <c r="W274" i="127" s="1"/>
  <c r="L274" i="106"/>
  <c r="L308" i="106" s="1"/>
  <c r="AE157" i="120"/>
  <c r="T6" i="126"/>
  <c r="AB209" i="119"/>
  <c r="AA254" i="121"/>
  <c r="AA242" i="121" s="1"/>
  <c r="AA240" i="121" s="1"/>
  <c r="S6" i="126"/>
  <c r="T157" i="125"/>
  <c r="K5" i="97"/>
  <c r="L95" i="111"/>
  <c r="G274" i="125"/>
  <c r="AE263" i="127"/>
  <c r="AJ160" i="127"/>
  <c r="M158" i="127"/>
  <c r="AJ158" i="127" s="1"/>
  <c r="AJ184" i="126"/>
  <c r="M182" i="126"/>
  <c r="AJ182" i="126" s="1"/>
  <c r="D95" i="119"/>
  <c r="Y95" i="127"/>
  <c r="AE95" i="127"/>
  <c r="AC95" i="127"/>
  <c r="V95" i="127"/>
  <c r="P46" i="128"/>
  <c r="V240" i="123"/>
  <c r="AB46" i="124"/>
  <c r="AB4" i="124" s="1"/>
  <c r="AA46" i="123"/>
  <c r="AA4" i="123" s="1"/>
  <c r="AA240" i="123" s="1"/>
  <c r="P46" i="125"/>
  <c r="G46" i="123"/>
  <c r="G4" i="123" s="1"/>
  <c r="G240" i="123" s="1"/>
  <c r="G46" i="128"/>
  <c r="L267" i="98"/>
  <c r="O267" i="127" s="1"/>
  <c r="O263" i="127" s="1"/>
  <c r="L267" i="109"/>
  <c r="L263" i="114"/>
  <c r="L307" i="114" s="1"/>
  <c r="L95" i="114"/>
  <c r="U132" i="127"/>
  <c r="U95" i="127" s="1"/>
  <c r="M111" i="127"/>
  <c r="AJ111" i="127" s="1"/>
  <c r="N46" i="127"/>
  <c r="O261" i="105"/>
  <c r="V261" i="117" s="1"/>
  <c r="P240" i="121"/>
  <c r="N46" i="125"/>
  <c r="O260" i="99"/>
  <c r="P260" i="117" s="1"/>
  <c r="Q258" i="118"/>
  <c r="Q254" i="118" s="1"/>
  <c r="X240" i="124"/>
  <c r="Z254" i="118"/>
  <c r="Z157" i="120"/>
  <c r="U157" i="126"/>
  <c r="W157" i="119"/>
  <c r="AB254" i="118"/>
  <c r="W46" i="123"/>
  <c r="W4" i="123" s="1"/>
  <c r="W240" i="123" s="1"/>
  <c r="T6" i="119"/>
  <c r="T5" i="119" s="1"/>
  <c r="AA32" i="118"/>
  <c r="N32" i="119"/>
  <c r="W5" i="127"/>
  <c r="K243" i="104"/>
  <c r="K305" i="104" s="1"/>
  <c r="AC5" i="128"/>
  <c r="AE243" i="126"/>
  <c r="K5" i="105"/>
  <c r="AD11" i="120"/>
  <c r="AD6" i="120" s="1"/>
  <c r="AD5" i="120" s="1"/>
  <c r="AC11" i="120"/>
  <c r="Z11" i="120"/>
  <c r="V11" i="120"/>
  <c r="Q11" i="120"/>
  <c r="Q6" i="120" s="1"/>
  <c r="Q5" i="120" s="1"/>
  <c r="M11" i="120"/>
  <c r="AJ11" i="120" s="1"/>
  <c r="F304" i="102"/>
  <c r="S306" i="121"/>
  <c r="F304" i="99"/>
  <c r="P306" i="121"/>
  <c r="M308" i="119"/>
  <c r="AJ308" i="119" s="1"/>
  <c r="D209" i="125"/>
  <c r="Q283" i="117"/>
  <c r="F304" i="106"/>
  <c r="W306" i="121"/>
  <c r="W304" i="121" s="1"/>
  <c r="W10" i="129" s="1"/>
  <c r="M309" i="119"/>
  <c r="AJ309" i="119" s="1"/>
  <c r="H157" i="118"/>
  <c r="J157" i="118"/>
  <c r="D157" i="118"/>
  <c r="O157" i="127"/>
  <c r="C111" i="120"/>
  <c r="Z232" i="118"/>
  <c r="N232" i="118"/>
  <c r="I283" i="118"/>
  <c r="R46" i="126"/>
  <c r="R46" i="123"/>
  <c r="R4" i="123" s="1"/>
  <c r="R240" i="123" s="1"/>
  <c r="R5" i="128"/>
  <c r="D95" i="120"/>
  <c r="X6" i="125"/>
  <c r="X5" i="125" s="1"/>
  <c r="E32" i="126"/>
  <c r="E5" i="126" s="1"/>
  <c r="T95" i="127"/>
  <c r="I46" i="120"/>
  <c r="L32" i="119"/>
  <c r="D46" i="128"/>
  <c r="G46" i="124"/>
  <c r="G4" i="124" s="1"/>
  <c r="AC46" i="124"/>
  <c r="AC4" i="124" s="1"/>
  <c r="I5" i="126"/>
  <c r="AJ184" i="127"/>
  <c r="M182" i="127"/>
  <c r="AJ182" i="127" s="1"/>
  <c r="D209" i="119"/>
  <c r="O157" i="126"/>
  <c r="L209" i="119"/>
  <c r="M190" i="120"/>
  <c r="AJ190" i="120" s="1"/>
  <c r="E254" i="122"/>
  <c r="E242" i="122" s="1"/>
  <c r="AJ184" i="125"/>
  <c r="M182" i="125"/>
  <c r="AJ182" i="125" s="1"/>
  <c r="N209" i="125"/>
  <c r="C46" i="121"/>
  <c r="Y291" i="118"/>
  <c r="AJ192" i="125"/>
  <c r="M190" i="125"/>
  <c r="AJ190" i="125" s="1"/>
  <c r="AJ160" i="126"/>
  <c r="M158" i="126"/>
  <c r="AJ158" i="126" s="1"/>
  <c r="T240" i="122"/>
  <c r="X46" i="128"/>
  <c r="P209" i="119"/>
  <c r="M198" i="119"/>
  <c r="AJ198" i="119" s="1"/>
  <c r="AJ200" i="126"/>
  <c r="M198" i="126"/>
  <c r="AJ198" i="126" s="1"/>
  <c r="O209" i="117"/>
  <c r="T209" i="117"/>
  <c r="J209" i="117"/>
  <c r="Z209" i="117"/>
  <c r="AD209" i="117"/>
  <c r="Y209" i="117"/>
  <c r="Z46" i="118"/>
  <c r="AC254" i="118"/>
  <c r="V254" i="118"/>
  <c r="Y157" i="126"/>
  <c r="S95" i="127"/>
  <c r="AE157" i="126"/>
  <c r="R5" i="126"/>
  <c r="Z46" i="127"/>
  <c r="S46" i="118"/>
  <c r="AB32" i="127"/>
  <c r="Q5" i="127"/>
  <c r="M250" i="111"/>
  <c r="M243" i="111" s="1"/>
  <c r="M305" i="111" s="1"/>
  <c r="M304" i="111" s="1"/>
  <c r="AB251" i="128"/>
  <c r="AB250" i="128" s="1"/>
  <c r="AB243" i="128" s="1"/>
  <c r="AB242" i="128" s="1"/>
  <c r="K5" i="103"/>
  <c r="Y5" i="125"/>
  <c r="AE46" i="124"/>
  <c r="AE4" i="124" s="1"/>
  <c r="P5" i="128"/>
  <c r="P4" i="128" s="1"/>
  <c r="P22" i="129" s="1"/>
  <c r="U46" i="125"/>
  <c r="O6" i="128"/>
  <c r="O5" i="128" s="1"/>
  <c r="AA157" i="125"/>
  <c r="W157" i="125"/>
  <c r="AC157" i="125"/>
  <c r="AA157" i="119"/>
  <c r="K302" i="127"/>
  <c r="K240" i="127"/>
  <c r="J302" i="127"/>
  <c r="J240" i="127"/>
  <c r="E263" i="127"/>
  <c r="J209" i="119"/>
  <c r="E243" i="102"/>
  <c r="E305" i="102" s="1"/>
  <c r="S305" i="120" s="1"/>
  <c r="G242" i="127"/>
  <c r="C242" i="127"/>
  <c r="O46" i="92"/>
  <c r="Y254" i="118"/>
  <c r="C253" i="94"/>
  <c r="C305" i="94" s="1"/>
  <c r="K306" i="118" s="1"/>
  <c r="U274" i="118"/>
  <c r="N209" i="117"/>
  <c r="H283" i="117"/>
  <c r="M182" i="118"/>
  <c r="AJ182" i="118" s="1"/>
  <c r="O46" i="21"/>
  <c r="P46" i="118"/>
  <c r="V46" i="118"/>
  <c r="U46" i="118"/>
  <c r="X46" i="118"/>
  <c r="X157" i="125"/>
  <c r="E243" i="107"/>
  <c r="E305" i="107" s="1"/>
  <c r="AD291" i="118"/>
  <c r="Q209" i="119"/>
  <c r="AA157" i="120"/>
  <c r="AB157" i="120"/>
  <c r="W157" i="126"/>
  <c r="W157" i="120"/>
  <c r="Y157" i="120"/>
  <c r="AA157" i="126"/>
  <c r="J274" i="109"/>
  <c r="J308" i="109" s="1"/>
  <c r="Z308" i="125" s="1"/>
  <c r="AD157" i="119"/>
  <c r="Y157" i="125"/>
  <c r="F209" i="119"/>
  <c r="J274" i="99"/>
  <c r="J308" i="99" s="1"/>
  <c r="P308" i="125" s="1"/>
  <c r="E274" i="103"/>
  <c r="E308" i="103" s="1"/>
  <c r="T308" i="120" s="1"/>
  <c r="AC157" i="126"/>
  <c r="Z157" i="119"/>
  <c r="O276" i="103"/>
  <c r="T276" i="117" s="1"/>
  <c r="AC157" i="120"/>
  <c r="M174" i="119"/>
  <c r="AJ174" i="119" s="1"/>
  <c r="V157" i="126"/>
  <c r="O277" i="113"/>
  <c r="AD277" i="117" s="1"/>
  <c r="U209" i="117"/>
  <c r="C209" i="117"/>
  <c r="K209" i="117"/>
  <c r="X209" i="117"/>
  <c r="S209" i="119"/>
  <c r="H209" i="117"/>
  <c r="H283" i="119"/>
  <c r="Q157" i="125"/>
  <c r="M166" i="120"/>
  <c r="AJ166" i="120" s="1"/>
  <c r="AC283" i="119"/>
  <c r="J274" i="97"/>
  <c r="J308" i="97" s="1"/>
  <c r="N308" i="125" s="1"/>
  <c r="AB157" i="126"/>
  <c r="O209" i="106"/>
  <c r="AC157" i="119"/>
  <c r="X157" i="120"/>
  <c r="T157" i="119"/>
  <c r="AD157" i="120"/>
  <c r="O157" i="119"/>
  <c r="J274" i="113"/>
  <c r="J308" i="113" s="1"/>
  <c r="AD308" i="125" s="1"/>
  <c r="AD157" i="126"/>
  <c r="Z157" i="125"/>
  <c r="Z157" i="126"/>
  <c r="J274" i="98"/>
  <c r="J308" i="98" s="1"/>
  <c r="O308" i="125" s="1"/>
  <c r="N157" i="119"/>
  <c r="V157" i="120"/>
  <c r="S157" i="119"/>
  <c r="P157" i="119"/>
  <c r="N157" i="120"/>
  <c r="U157" i="119"/>
  <c r="M7" i="120"/>
  <c r="AJ7" i="120" s="1"/>
  <c r="O157" i="113"/>
  <c r="P157" i="113" s="1"/>
  <c r="P157" i="126"/>
  <c r="N157" i="126"/>
  <c r="T157" i="126"/>
  <c r="V157" i="119"/>
  <c r="P157" i="120"/>
  <c r="O157" i="125"/>
  <c r="Q157" i="120"/>
  <c r="AJ168" i="125"/>
  <c r="M166" i="125"/>
  <c r="AJ166" i="125" s="1"/>
  <c r="S157" i="126"/>
  <c r="O282" i="88"/>
  <c r="P209" i="117"/>
  <c r="E6" i="118"/>
  <c r="E5" i="118" s="1"/>
  <c r="O291" i="104"/>
  <c r="D274" i="97"/>
  <c r="D308" i="97" s="1"/>
  <c r="N308" i="119" s="1"/>
  <c r="X157" i="118"/>
  <c r="N274" i="119"/>
  <c r="O209" i="96"/>
  <c r="D291" i="118"/>
  <c r="W292" i="117"/>
  <c r="W291" i="117" s="1"/>
  <c r="L4" i="102"/>
  <c r="P274" i="118"/>
  <c r="AA157" i="117"/>
  <c r="AE157" i="125"/>
  <c r="AB157" i="117"/>
  <c r="T274" i="118"/>
  <c r="Y6" i="118"/>
  <c r="M190" i="118"/>
  <c r="AJ190" i="118" s="1"/>
  <c r="O277" i="109"/>
  <c r="Z277" i="117" s="1"/>
  <c r="M166" i="126"/>
  <c r="AJ166" i="126" s="1"/>
  <c r="N157" i="125"/>
  <c r="T157" i="120"/>
  <c r="AB209" i="117"/>
  <c r="O308" i="21"/>
  <c r="C309" i="117" s="1"/>
  <c r="T283" i="119"/>
  <c r="P283" i="119"/>
  <c r="AC6" i="118"/>
  <c r="E291" i="119"/>
  <c r="Z277" i="119"/>
  <c r="Z274" i="119" s="1"/>
  <c r="Q157" i="119"/>
  <c r="U6" i="118"/>
  <c r="AE157" i="118"/>
  <c r="AB157" i="118"/>
  <c r="AA157" i="118"/>
  <c r="O157" i="120"/>
  <c r="U157" i="125"/>
  <c r="AD283" i="119"/>
  <c r="P95" i="127"/>
  <c r="AC291" i="118"/>
  <c r="D243" i="108"/>
  <c r="D305" i="108" s="1"/>
  <c r="Y305" i="119" s="1"/>
  <c r="AD157" i="118"/>
  <c r="AC157" i="118"/>
  <c r="O277" i="108"/>
  <c r="Y277" i="117" s="1"/>
  <c r="U292" i="117"/>
  <c r="U291" i="117" s="1"/>
  <c r="Y277" i="120"/>
  <c r="Y274" i="120" s="1"/>
  <c r="N274" i="125"/>
  <c r="O309" i="110"/>
  <c r="AA309" i="117" s="1"/>
  <c r="AA30" i="129" s="1"/>
  <c r="O209" i="107"/>
  <c r="P6" i="120"/>
  <c r="P5" i="120" s="1"/>
  <c r="J6" i="118"/>
  <c r="Y283" i="119"/>
  <c r="V6" i="119"/>
  <c r="V5" i="119" s="1"/>
  <c r="C96" i="119"/>
  <c r="C95" i="119" s="1"/>
  <c r="AA5" i="126"/>
  <c r="Z5" i="125"/>
  <c r="D157" i="117"/>
  <c r="N5" i="126"/>
  <c r="D5" i="128"/>
  <c r="I6" i="118"/>
  <c r="W157" i="118"/>
  <c r="T6" i="125"/>
  <c r="T5" i="125" s="1"/>
  <c r="T5" i="126"/>
  <c r="V5" i="128"/>
  <c r="Q6" i="128"/>
  <c r="Q5" i="128" s="1"/>
  <c r="Q4" i="128" s="1"/>
  <c r="Q22" i="129" s="1"/>
  <c r="J5" i="104"/>
  <c r="O243" i="128"/>
  <c r="E46" i="125"/>
  <c r="E4" i="125" s="1"/>
  <c r="E19" i="129" s="1"/>
  <c r="G46" i="126"/>
  <c r="K240" i="122"/>
  <c r="F254" i="96"/>
  <c r="M4" i="108"/>
  <c r="AA5" i="125"/>
  <c r="K32" i="125"/>
  <c r="AC5" i="126"/>
  <c r="T5" i="128"/>
  <c r="T4" i="128" s="1"/>
  <c r="T22" i="129" s="1"/>
  <c r="AE6" i="127"/>
  <c r="AE5" i="127" s="1"/>
  <c r="AE4" i="127" s="1"/>
  <c r="AE21" i="129" s="1"/>
  <c r="N6" i="118"/>
  <c r="N5" i="118" s="1"/>
  <c r="J5" i="105"/>
  <c r="N250" i="125"/>
  <c r="S5" i="126"/>
  <c r="O253" i="102"/>
  <c r="S253" i="117" s="1"/>
  <c r="S253" i="118"/>
  <c r="K5" i="102"/>
  <c r="L6" i="125"/>
  <c r="L5" i="125" s="1"/>
  <c r="J250" i="97"/>
  <c r="P253" i="118"/>
  <c r="S243" i="128"/>
  <c r="S242" i="128" s="1"/>
  <c r="S6" i="125"/>
  <c r="S5" i="125" s="1"/>
  <c r="D32" i="119"/>
  <c r="Z6" i="126"/>
  <c r="Z5" i="126" s="1"/>
  <c r="E6" i="128"/>
  <c r="M4" i="98"/>
  <c r="M250" i="98"/>
  <c r="M243" i="98" s="1"/>
  <c r="M305" i="98" s="1"/>
  <c r="M5" i="91"/>
  <c r="M4" i="91" s="1"/>
  <c r="AA32" i="128"/>
  <c r="N32" i="127"/>
  <c r="N5" i="127" s="1"/>
  <c r="H5" i="125"/>
  <c r="V6" i="127"/>
  <c r="V5" i="127" s="1"/>
  <c r="Y5" i="126"/>
  <c r="J5" i="111"/>
  <c r="J5" i="96"/>
  <c r="P6" i="127"/>
  <c r="Q250" i="127"/>
  <c r="K5" i="100"/>
  <c r="X6" i="118"/>
  <c r="X5" i="118" s="1"/>
  <c r="I244" i="126"/>
  <c r="I243" i="126" s="1"/>
  <c r="J243" i="126"/>
  <c r="M5" i="109"/>
  <c r="M4" i="109" s="1"/>
  <c r="U244" i="118"/>
  <c r="U243" i="118" s="1"/>
  <c r="S5" i="127"/>
  <c r="K243" i="92"/>
  <c r="K242" i="92" s="1"/>
  <c r="K304" i="92" s="1"/>
  <c r="G6" i="126"/>
  <c r="U243" i="128"/>
  <c r="U242" i="128" s="1"/>
  <c r="U302" i="128" s="1"/>
  <c r="O253" i="108"/>
  <c r="Y253" i="117" s="1"/>
  <c r="Y253" i="118"/>
  <c r="L250" i="98"/>
  <c r="O251" i="127"/>
  <c r="O250" i="127" s="1"/>
  <c r="J46" i="126"/>
  <c r="E111" i="117"/>
  <c r="M46" i="123"/>
  <c r="AJ46" i="123" s="1"/>
  <c r="Q32" i="125"/>
  <c r="Q5" i="125" s="1"/>
  <c r="S243" i="120"/>
  <c r="H241" i="89"/>
  <c r="H239" i="89" s="1"/>
  <c r="L4" i="93"/>
  <c r="K243" i="106"/>
  <c r="K305" i="106" s="1"/>
  <c r="AB5" i="127"/>
  <c r="T244" i="120"/>
  <c r="T243" i="120" s="1"/>
  <c r="AD5" i="127"/>
  <c r="O46" i="102"/>
  <c r="U46" i="117"/>
  <c r="S254" i="118"/>
  <c r="I46" i="126"/>
  <c r="L240" i="123"/>
  <c r="Q240" i="123"/>
  <c r="E46" i="120"/>
  <c r="Z6" i="118"/>
  <c r="Z5" i="118" s="1"/>
  <c r="Y157" i="118"/>
  <c r="L262" i="89"/>
  <c r="L306" i="89" s="1"/>
  <c r="F306" i="98"/>
  <c r="F242" i="98"/>
  <c r="F240" i="98" s="1"/>
  <c r="J32" i="118"/>
  <c r="L244" i="109"/>
  <c r="Q244" i="126"/>
  <c r="D6" i="125"/>
  <c r="D5" i="125" s="1"/>
  <c r="J273" i="89"/>
  <c r="J307" i="89" s="1"/>
  <c r="N95" i="127"/>
  <c r="N4" i="127" s="1"/>
  <c r="N21" i="129" s="1"/>
  <c r="W240" i="121"/>
  <c r="J6" i="126"/>
  <c r="P265" i="127"/>
  <c r="P263" i="127" s="1"/>
  <c r="G253" i="118"/>
  <c r="O258" i="100"/>
  <c r="Q258" i="117" s="1"/>
  <c r="L273" i="93"/>
  <c r="L307" i="93" s="1"/>
  <c r="D250" i="96"/>
  <c r="M243" i="95"/>
  <c r="J5" i="95"/>
  <c r="L46" i="125"/>
  <c r="P283" i="118"/>
  <c r="L46" i="121"/>
  <c r="L4" i="121" s="1"/>
  <c r="J273" i="94"/>
  <c r="J307" i="94" s="1"/>
  <c r="O277" i="100"/>
  <c r="Q277" i="117" s="1"/>
  <c r="O253" i="114"/>
  <c r="AE253" i="117" s="1"/>
  <c r="AE253" i="118"/>
  <c r="K244" i="102"/>
  <c r="K243" i="102" s="1"/>
  <c r="K305" i="102" s="1"/>
  <c r="L244" i="128"/>
  <c r="L4" i="98"/>
  <c r="Y242" i="128"/>
  <c r="Y302" i="128" s="1"/>
  <c r="H254" i="118"/>
  <c r="U283" i="117"/>
  <c r="L95" i="105"/>
  <c r="O46" i="107"/>
  <c r="H306" i="98"/>
  <c r="H304" i="98" s="1"/>
  <c r="H302" i="98" s="1"/>
  <c r="N243" i="126"/>
  <c r="S244" i="126"/>
  <c r="S243" i="126" s="1"/>
  <c r="J46" i="128"/>
  <c r="Y6" i="128"/>
  <c r="Y5" i="128" s="1"/>
  <c r="AD6" i="126"/>
  <c r="AD5" i="126" s="1"/>
  <c r="I6" i="128"/>
  <c r="I5" i="128" s="1"/>
  <c r="O257" i="92"/>
  <c r="I258" i="117" s="1"/>
  <c r="W257" i="127"/>
  <c r="W254" i="127" s="1"/>
  <c r="L254" i="106"/>
  <c r="L306" i="106" s="1"/>
  <c r="F306" i="104"/>
  <c r="F242" i="104"/>
  <c r="I32" i="118"/>
  <c r="W46" i="122"/>
  <c r="W4" i="122" s="1"/>
  <c r="M6" i="125"/>
  <c r="AJ6" i="125" s="1"/>
  <c r="Y46" i="122"/>
  <c r="Y4" i="122" s="1"/>
  <c r="Y240" i="122" s="1"/>
  <c r="AB240" i="123"/>
  <c r="W254" i="118"/>
  <c r="E46" i="119"/>
  <c r="U254" i="118"/>
  <c r="L263" i="106"/>
  <c r="L307" i="106" s="1"/>
  <c r="C253" i="92"/>
  <c r="C305" i="92" s="1"/>
  <c r="I306" i="118" s="1"/>
  <c r="S259" i="122"/>
  <c r="S254" i="122" s="1"/>
  <c r="S242" i="122" s="1"/>
  <c r="S302" i="122" s="1"/>
  <c r="G254" i="102"/>
  <c r="C250" i="96"/>
  <c r="M251" i="118"/>
  <c r="AJ251" i="118" s="1"/>
  <c r="V209" i="117"/>
  <c r="L209" i="117"/>
  <c r="W209" i="117"/>
  <c r="G209" i="117"/>
  <c r="S157" i="120"/>
  <c r="Z157" i="118"/>
  <c r="M274" i="118"/>
  <c r="AJ274" i="118" s="1"/>
  <c r="O277" i="97"/>
  <c r="N277" i="117" s="1"/>
  <c r="M166" i="119"/>
  <c r="AJ166" i="119" s="1"/>
  <c r="X6" i="119"/>
  <c r="X5" i="119" s="1"/>
  <c r="O283" i="119"/>
  <c r="N291" i="118"/>
  <c r="S274" i="118"/>
  <c r="O6" i="120"/>
  <c r="O5" i="120" s="1"/>
  <c r="O208" i="93"/>
  <c r="O276" i="114"/>
  <c r="AE276" i="117" s="1"/>
  <c r="M174" i="120"/>
  <c r="AJ174" i="120" s="1"/>
  <c r="H240" i="124"/>
  <c r="J240" i="124"/>
  <c r="S209" i="117"/>
  <c r="O309" i="98"/>
  <c r="O309" i="117" s="1"/>
  <c r="O30" i="129" s="1"/>
  <c r="O309" i="97"/>
  <c r="N309" i="117" s="1"/>
  <c r="N30" i="129" s="1"/>
  <c r="O308" i="92"/>
  <c r="I309" i="117" s="1"/>
  <c r="I30" i="129" s="1"/>
  <c r="I309" i="120"/>
  <c r="O309" i="112"/>
  <c r="AC309" i="117" s="1"/>
  <c r="AC30" i="129" s="1"/>
  <c r="AC309" i="119"/>
  <c r="O309" i="106"/>
  <c r="W309" i="117" s="1"/>
  <c r="W30" i="129" s="1"/>
  <c r="W309" i="119"/>
  <c r="O209" i="110"/>
  <c r="O308" i="89"/>
  <c r="F309" i="117" s="1"/>
  <c r="F30" i="129" s="1"/>
  <c r="F309" i="119"/>
  <c r="O308" i="90"/>
  <c r="G309" i="117" s="1"/>
  <c r="G30" i="129" s="1"/>
  <c r="G309" i="119"/>
  <c r="O308" i="91"/>
  <c r="H309" i="117" s="1"/>
  <c r="H30" i="129" s="1"/>
  <c r="H309" i="120"/>
  <c r="O309" i="96"/>
  <c r="M309" i="117" s="1"/>
  <c r="M309" i="120"/>
  <c r="AJ309" i="120" s="1"/>
  <c r="X309" i="119"/>
  <c r="R46" i="122"/>
  <c r="R4" i="122" s="1"/>
  <c r="R240" i="122" s="1"/>
  <c r="D4" i="128"/>
  <c r="D22" i="129" s="1"/>
  <c r="C111" i="117"/>
  <c r="E46" i="122"/>
  <c r="E4" i="122" s="1"/>
  <c r="E46" i="123"/>
  <c r="E4" i="123" s="1"/>
  <c r="E240" i="123" s="1"/>
  <c r="P46" i="117"/>
  <c r="C46" i="125"/>
  <c r="O291" i="119"/>
  <c r="O209" i="109"/>
  <c r="AA209" i="117"/>
  <c r="O309" i="105"/>
  <c r="V309" i="117" s="1"/>
  <c r="V30" i="129" s="1"/>
  <c r="V309" i="119"/>
  <c r="D46" i="123"/>
  <c r="D4" i="123" s="1"/>
  <c r="X284" i="118"/>
  <c r="X283" i="118" s="1"/>
  <c r="C283" i="107"/>
  <c r="C309" i="107" s="1"/>
  <c r="O309" i="102"/>
  <c r="S309" i="117" s="1"/>
  <c r="S30" i="129" s="1"/>
  <c r="K274" i="98"/>
  <c r="K308" i="98" s="1"/>
  <c r="O308" i="126" s="1"/>
  <c r="L274" i="105"/>
  <c r="L308" i="105" s="1"/>
  <c r="V276" i="127"/>
  <c r="V274" i="127" s="1"/>
  <c r="AB278" i="126"/>
  <c r="AB274" i="126" s="1"/>
  <c r="K274" i="111"/>
  <c r="K308" i="111" s="1"/>
  <c r="AB308" i="126" s="1"/>
  <c r="Z277" i="120"/>
  <c r="Z274" i="120" s="1"/>
  <c r="E274" i="109"/>
  <c r="E308" i="109" s="1"/>
  <c r="Z308" i="120" s="1"/>
  <c r="L274" i="114"/>
  <c r="L308" i="114" s="1"/>
  <c r="AE275" i="127"/>
  <c r="AE274" i="127" s="1"/>
  <c r="L274" i="108"/>
  <c r="L308" i="108" s="1"/>
  <c r="Y275" i="127"/>
  <c r="Y274" i="127" s="1"/>
  <c r="D274" i="106"/>
  <c r="D308" i="106" s="1"/>
  <c r="W308" i="119" s="1"/>
  <c r="W275" i="119"/>
  <c r="W274" i="119" s="1"/>
  <c r="E274" i="112"/>
  <c r="E308" i="112" s="1"/>
  <c r="AC308" i="120" s="1"/>
  <c r="AC275" i="120"/>
  <c r="AC274" i="120" s="1"/>
  <c r="C273" i="88"/>
  <c r="C307" i="88" s="1"/>
  <c r="E308" i="118" s="1"/>
  <c r="E279" i="118"/>
  <c r="E274" i="118" s="1"/>
  <c r="D277" i="119"/>
  <c r="D274" i="119" s="1"/>
  <c r="D273" i="87"/>
  <c r="D307" i="87" s="1"/>
  <c r="D308" i="119" s="1"/>
  <c r="K273" i="88"/>
  <c r="K307" i="88" s="1"/>
  <c r="E276" i="126"/>
  <c r="E274" i="126" s="1"/>
  <c r="D274" i="125"/>
  <c r="D242" i="125" s="1"/>
  <c r="E274" i="113"/>
  <c r="E308" i="113" s="1"/>
  <c r="AD308" i="120" s="1"/>
  <c r="AD277" i="120"/>
  <c r="AD274" i="120" s="1"/>
  <c r="L273" i="89"/>
  <c r="L307" i="89" s="1"/>
  <c r="J273" i="87"/>
  <c r="J307" i="87" s="1"/>
  <c r="O274" i="21"/>
  <c r="W279" i="125"/>
  <c r="W274" i="125" s="1"/>
  <c r="J274" i="106"/>
  <c r="J308" i="106" s="1"/>
  <c r="W308" i="125" s="1"/>
  <c r="L274" i="110"/>
  <c r="AA276" i="127"/>
  <c r="AA274" i="127" s="1"/>
  <c r="E273" i="87"/>
  <c r="E307" i="87" s="1"/>
  <c r="D308" i="120" s="1"/>
  <c r="D275" i="120"/>
  <c r="D274" i="120" s="1"/>
  <c r="L274" i="103"/>
  <c r="L308" i="103" s="1"/>
  <c r="T280" i="127"/>
  <c r="T274" i="127" s="1"/>
  <c r="W132" i="127"/>
  <c r="W95" i="127" s="1"/>
  <c r="W4" i="127" s="1"/>
  <c r="W21" i="129" s="1"/>
  <c r="F95" i="120"/>
  <c r="O95" i="127"/>
  <c r="D96" i="117"/>
  <c r="F263" i="120"/>
  <c r="L95" i="88"/>
  <c r="AD95" i="127"/>
  <c r="L264" i="91"/>
  <c r="H265" i="127" s="1"/>
  <c r="H263" i="127" s="1"/>
  <c r="AB95" i="127"/>
  <c r="E263" i="119"/>
  <c r="K274" i="114"/>
  <c r="K308" i="114" s="1"/>
  <c r="AE308" i="126" s="1"/>
  <c r="E274" i="114"/>
  <c r="E308" i="114" s="1"/>
  <c r="AE308" i="120" s="1"/>
  <c r="O276" i="111"/>
  <c r="AB276" i="117" s="1"/>
  <c r="AB276" i="118"/>
  <c r="AB274" i="118" s="1"/>
  <c r="J274" i="110"/>
  <c r="J308" i="110" s="1"/>
  <c r="AA308" i="125" s="1"/>
  <c r="Z274" i="118"/>
  <c r="C274" i="109"/>
  <c r="C308" i="109" s="1"/>
  <c r="J274" i="107"/>
  <c r="J308" i="107" s="1"/>
  <c r="X308" i="125" s="1"/>
  <c r="K274" i="109"/>
  <c r="K308" i="109" s="1"/>
  <c r="Z308" i="126" s="1"/>
  <c r="Z276" i="126"/>
  <c r="Z274" i="126" s="1"/>
  <c r="AA274" i="125"/>
  <c r="J274" i="114"/>
  <c r="J308" i="114" s="1"/>
  <c r="AE308" i="125" s="1"/>
  <c r="AE276" i="125"/>
  <c r="AE274" i="125" s="1"/>
  <c r="W157" i="117"/>
  <c r="E274" i="106"/>
  <c r="E308" i="106" s="1"/>
  <c r="W308" i="120" s="1"/>
  <c r="W276" i="120"/>
  <c r="W274" i="120" s="1"/>
  <c r="O276" i="106"/>
  <c r="W276" i="117" s="1"/>
  <c r="E274" i="110"/>
  <c r="E308" i="110" s="1"/>
  <c r="AA308" i="120" s="1"/>
  <c r="AA276" i="120"/>
  <c r="AA274" i="120" s="1"/>
  <c r="D274" i="113"/>
  <c r="D308" i="113" s="1"/>
  <c r="AD308" i="119" s="1"/>
  <c r="AD276" i="119"/>
  <c r="AD274" i="119" s="1"/>
  <c r="AA276" i="119"/>
  <c r="AA274" i="119" s="1"/>
  <c r="D274" i="110"/>
  <c r="D308" i="110" s="1"/>
  <c r="AA308" i="119" s="1"/>
  <c r="AC157" i="117"/>
  <c r="Y157" i="117"/>
  <c r="C274" i="113"/>
  <c r="C308" i="113" s="1"/>
  <c r="AD277" i="118"/>
  <c r="AD274" i="118" s="1"/>
  <c r="O276" i="110"/>
  <c r="AA276" i="117" s="1"/>
  <c r="AA276" i="118"/>
  <c r="AA274" i="118" s="1"/>
  <c r="C274" i="114"/>
  <c r="C308" i="114" s="1"/>
  <c r="AE275" i="118"/>
  <c r="AE274" i="118" s="1"/>
  <c r="O275" i="112"/>
  <c r="AC275" i="117" s="1"/>
  <c r="C274" i="112"/>
  <c r="C308" i="112" s="1"/>
  <c r="AC308" i="118" s="1"/>
  <c r="AC275" i="118"/>
  <c r="AC274" i="118" s="1"/>
  <c r="C274" i="108"/>
  <c r="C308" i="108" s="1"/>
  <c r="Y275" i="118"/>
  <c r="Y274" i="118" s="1"/>
  <c r="C274" i="107"/>
  <c r="C308" i="107" s="1"/>
  <c r="X275" i="118"/>
  <c r="X274" i="118" s="1"/>
  <c r="O275" i="106"/>
  <c r="W275" i="117" s="1"/>
  <c r="C274" i="106"/>
  <c r="C308" i="106" s="1"/>
  <c r="W275" i="118"/>
  <c r="W274" i="118" s="1"/>
  <c r="V157" i="118"/>
  <c r="U274" i="117"/>
  <c r="T274" i="125"/>
  <c r="J274" i="103"/>
  <c r="J308" i="103" s="1"/>
  <c r="T308" i="125" s="1"/>
  <c r="O157" i="103"/>
  <c r="P157" i="103" s="1"/>
  <c r="O276" i="120"/>
  <c r="O274" i="120" s="1"/>
  <c r="E274" i="98"/>
  <c r="E308" i="98" s="1"/>
  <c r="O308" i="120" s="1"/>
  <c r="K274" i="99"/>
  <c r="K308" i="99" s="1"/>
  <c r="P308" i="126" s="1"/>
  <c r="K274" i="102"/>
  <c r="K308" i="102" s="1"/>
  <c r="S276" i="126"/>
  <c r="S274" i="126" s="1"/>
  <c r="K274" i="105"/>
  <c r="K308" i="105" s="1"/>
  <c r="V308" i="126" s="1"/>
  <c r="V276" i="126"/>
  <c r="V274" i="126" s="1"/>
  <c r="J274" i="100"/>
  <c r="J274" i="96"/>
  <c r="J308" i="96" s="1"/>
  <c r="M308" i="125" s="1"/>
  <c r="AJ308" i="125" s="1"/>
  <c r="M276" i="125"/>
  <c r="U275" i="126"/>
  <c r="U274" i="126" s="1"/>
  <c r="K274" i="104"/>
  <c r="K308" i="104" s="1"/>
  <c r="U308" i="126" s="1"/>
  <c r="AJ275" i="126"/>
  <c r="M274" i="126"/>
  <c r="AJ274" i="126" s="1"/>
  <c r="M174" i="117"/>
  <c r="AJ174" i="117" s="1"/>
  <c r="E274" i="100"/>
  <c r="E308" i="100" s="1"/>
  <c r="O308" i="99"/>
  <c r="P308" i="117" s="1"/>
  <c r="P29" i="129" s="1"/>
  <c r="P274" i="117"/>
  <c r="O157" i="117"/>
  <c r="O274" i="104"/>
  <c r="U276" i="120"/>
  <c r="U274" i="120" s="1"/>
  <c r="E274" i="104"/>
  <c r="E308" i="104" s="1"/>
  <c r="N157" i="118"/>
  <c r="R157" i="117"/>
  <c r="R317" i="117" s="1"/>
  <c r="V308" i="118"/>
  <c r="P308" i="118"/>
  <c r="R29" i="129"/>
  <c r="M274" i="120"/>
  <c r="AJ274" i="120" s="1"/>
  <c r="E274" i="102"/>
  <c r="E308" i="102" s="1"/>
  <c r="S276" i="120"/>
  <c r="S274" i="120" s="1"/>
  <c r="Q157" i="118"/>
  <c r="T157" i="118"/>
  <c r="O274" i="99"/>
  <c r="U157" i="118"/>
  <c r="S157" i="118"/>
  <c r="V274" i="118"/>
  <c r="O157" i="118"/>
  <c r="P157" i="118"/>
  <c r="Z95" i="127"/>
  <c r="Q95" i="127"/>
  <c r="Q4" i="127" s="1"/>
  <c r="Q21" i="129" s="1"/>
  <c r="L95" i="96"/>
  <c r="L263" i="104"/>
  <c r="L307" i="104" s="1"/>
  <c r="U265" i="127"/>
  <c r="U263" i="127" s="1"/>
  <c r="L291" i="117"/>
  <c r="K46" i="126"/>
  <c r="AB46" i="122"/>
  <c r="AB4" i="122" s="1"/>
  <c r="AB240" i="122" s="1"/>
  <c r="Q46" i="118"/>
  <c r="D46" i="121"/>
  <c r="D4" i="121" s="1"/>
  <c r="U46" i="121"/>
  <c r="U4" i="121" s="1"/>
  <c r="U240" i="121" s="1"/>
  <c r="I46" i="123"/>
  <c r="I4" i="123" s="1"/>
  <c r="K46" i="121"/>
  <c r="K4" i="121" s="1"/>
  <c r="K240" i="121" s="1"/>
  <c r="N46" i="128"/>
  <c r="N4" i="128" s="1"/>
  <c r="N22" i="129" s="1"/>
  <c r="H46" i="118"/>
  <c r="W46" i="118"/>
  <c r="D46" i="125"/>
  <c r="M46" i="128"/>
  <c r="AJ46" i="128" s="1"/>
  <c r="AC46" i="120"/>
  <c r="H46" i="123"/>
  <c r="H4" i="123" s="1"/>
  <c r="AD46" i="124"/>
  <c r="AD4" i="124" s="1"/>
  <c r="AA46" i="124"/>
  <c r="AA4" i="124" s="1"/>
  <c r="AA240" i="124" s="1"/>
  <c r="M46" i="120"/>
  <c r="AJ46" i="120" s="1"/>
  <c r="E46" i="128"/>
  <c r="E46" i="121"/>
  <c r="E4" i="121" s="1"/>
  <c r="I46" i="128"/>
  <c r="I4" i="128" s="1"/>
  <c r="D46" i="118"/>
  <c r="C46" i="122"/>
  <c r="C4" i="122" s="1"/>
  <c r="AD46" i="118"/>
  <c r="E46" i="118"/>
  <c r="G46" i="117"/>
  <c r="AB46" i="118"/>
  <c r="P46" i="127"/>
  <c r="P46" i="119"/>
  <c r="AB46" i="128"/>
  <c r="Y46" i="127"/>
  <c r="Y4" i="127" s="1"/>
  <c r="Y21" i="129" s="1"/>
  <c r="O290" i="93"/>
  <c r="O291" i="117"/>
  <c r="Y6" i="119"/>
  <c r="Y5" i="119" s="1"/>
  <c r="P6" i="119"/>
  <c r="P5" i="119" s="1"/>
  <c r="U6" i="119"/>
  <c r="U5" i="119" s="1"/>
  <c r="Z291" i="118"/>
  <c r="R244" i="118"/>
  <c r="O290" i="95"/>
  <c r="V6" i="118"/>
  <c r="V5" i="118" s="1"/>
  <c r="AB6" i="120"/>
  <c r="AB5" i="120" s="1"/>
  <c r="P291" i="118"/>
  <c r="N274" i="118"/>
  <c r="M166" i="118"/>
  <c r="AJ166" i="118" s="1"/>
  <c r="O274" i="118"/>
  <c r="M158" i="118"/>
  <c r="AJ158" i="118" s="1"/>
  <c r="M198" i="118"/>
  <c r="AJ198" i="118" s="1"/>
  <c r="M182" i="117"/>
  <c r="AJ182" i="117" s="1"/>
  <c r="T308" i="118"/>
  <c r="Q283" i="118"/>
  <c r="M174" i="118"/>
  <c r="AJ174" i="118" s="1"/>
  <c r="K46" i="128"/>
  <c r="G301" i="91"/>
  <c r="G5" i="128"/>
  <c r="K240" i="124"/>
  <c r="D273" i="90"/>
  <c r="D307" i="90" s="1"/>
  <c r="G308" i="119" s="1"/>
  <c r="G275" i="119"/>
  <c r="G274" i="119" s="1"/>
  <c r="K273" i="95"/>
  <c r="K307" i="95" s="1"/>
  <c r="L278" i="126"/>
  <c r="L274" i="126" s="1"/>
  <c r="H276" i="118"/>
  <c r="H274" i="118" s="1"/>
  <c r="C273" i="91"/>
  <c r="C307" i="91" s="1"/>
  <c r="H308" i="118" s="1"/>
  <c r="L21" i="129"/>
  <c r="L273" i="90"/>
  <c r="D273" i="92"/>
  <c r="D307" i="92" s="1"/>
  <c r="I308" i="119" s="1"/>
  <c r="I275" i="119"/>
  <c r="I274" i="119" s="1"/>
  <c r="E273" i="95"/>
  <c r="E307" i="95" s="1"/>
  <c r="L308" i="120" s="1"/>
  <c r="L278" i="120"/>
  <c r="L274" i="120" s="1"/>
  <c r="O276" i="92"/>
  <c r="I277" i="117" s="1"/>
  <c r="C273" i="92"/>
  <c r="C307" i="92" s="1"/>
  <c r="I277" i="118"/>
  <c r="I274" i="118" s="1"/>
  <c r="C273" i="94"/>
  <c r="C307" i="94" s="1"/>
  <c r="K308" i="118" s="1"/>
  <c r="K278" i="118"/>
  <c r="K274" i="118" s="1"/>
  <c r="D273" i="95"/>
  <c r="D307" i="95" s="1"/>
  <c r="L308" i="119" s="1"/>
  <c r="L277" i="119"/>
  <c r="L274" i="119" s="1"/>
  <c r="O275" i="93"/>
  <c r="J276" i="117" s="1"/>
  <c r="C273" i="93"/>
  <c r="C307" i="93" s="1"/>
  <c r="J308" i="118" s="1"/>
  <c r="J276" i="118"/>
  <c r="J274" i="118" s="1"/>
  <c r="I254" i="118"/>
  <c r="E273" i="91"/>
  <c r="E307" i="91" s="1"/>
  <c r="H275" i="120"/>
  <c r="H274" i="120" s="1"/>
  <c r="I157" i="117"/>
  <c r="E273" i="93"/>
  <c r="E307" i="93" s="1"/>
  <c r="J308" i="120" s="1"/>
  <c r="J276" i="120"/>
  <c r="J274" i="120" s="1"/>
  <c r="M304" i="97"/>
  <c r="C253" i="87"/>
  <c r="C305" i="87" s="1"/>
  <c r="F304" i="111"/>
  <c r="AB306" i="121"/>
  <c r="F304" i="113"/>
  <c r="AD306" i="121"/>
  <c r="AD304" i="121" s="1"/>
  <c r="O259" i="89"/>
  <c r="F260" i="117" s="1"/>
  <c r="F260" i="121"/>
  <c r="F254" i="121" s="1"/>
  <c r="F242" i="121" s="1"/>
  <c r="F302" i="121" s="1"/>
  <c r="F253" i="89"/>
  <c r="H46" i="128"/>
  <c r="O46" i="108"/>
  <c r="H242" i="96"/>
  <c r="H302" i="96" s="1"/>
  <c r="F240" i="123"/>
  <c r="AD258" i="118"/>
  <c r="AD254" i="118" s="1"/>
  <c r="E4" i="21"/>
  <c r="H240" i="106"/>
  <c r="O46" i="117"/>
  <c r="X260" i="121"/>
  <c r="X254" i="121" s="1"/>
  <c r="X242" i="121" s="1"/>
  <c r="L253" i="88"/>
  <c r="L305" i="88" s="1"/>
  <c r="F46" i="125"/>
  <c r="F4" i="125" s="1"/>
  <c r="O46" i="114"/>
  <c r="X258" i="127"/>
  <c r="X254" i="127" s="1"/>
  <c r="L254" i="107"/>
  <c r="L306" i="107" s="1"/>
  <c r="M4" i="110"/>
  <c r="O254" i="118"/>
  <c r="O46" i="98"/>
  <c r="F254" i="107"/>
  <c r="F306" i="107" s="1"/>
  <c r="W46" i="117"/>
  <c r="V261" i="120"/>
  <c r="V254" i="120" s="1"/>
  <c r="O46" i="94"/>
  <c r="J303" i="87"/>
  <c r="M4" i="107"/>
  <c r="Y46" i="118"/>
  <c r="Z46" i="122"/>
  <c r="Z4" i="122" s="1"/>
  <c r="AA254" i="118"/>
  <c r="E253" i="88"/>
  <c r="E305" i="88" s="1"/>
  <c r="E306" i="120" s="1"/>
  <c r="L253" i="21"/>
  <c r="G4" i="128"/>
  <c r="J241" i="87"/>
  <c r="Z254" i="123"/>
  <c r="O260" i="97"/>
  <c r="N260" i="117" s="1"/>
  <c r="J245" i="118"/>
  <c r="AA244" i="118"/>
  <c r="U5" i="118"/>
  <c r="L6" i="120"/>
  <c r="L5" i="120" s="1"/>
  <c r="M6" i="118"/>
  <c r="AJ6" i="118" s="1"/>
  <c r="C244" i="96"/>
  <c r="C243" i="96" s="1"/>
  <c r="C305" i="96" s="1"/>
  <c r="M305" i="118" s="1"/>
  <c r="AJ305" i="118" s="1"/>
  <c r="T6" i="118"/>
  <c r="AD46" i="117"/>
  <c r="O46" i="113"/>
  <c r="F242" i="113"/>
  <c r="AA46" i="117"/>
  <c r="AC46" i="118"/>
  <c r="I46" i="118"/>
  <c r="O46" i="104"/>
  <c r="G46" i="118"/>
  <c r="O46" i="97"/>
  <c r="I6" i="125"/>
  <c r="I5" i="125" s="1"/>
  <c r="M243" i="104"/>
  <c r="M305" i="104" s="1"/>
  <c r="S6" i="128"/>
  <c r="S5" i="128" s="1"/>
  <c r="S4" i="128" s="1"/>
  <c r="U6" i="125"/>
  <c r="U5" i="125" s="1"/>
  <c r="U6" i="126"/>
  <c r="U5" i="126" s="1"/>
  <c r="Q243" i="126"/>
  <c r="O246" i="87"/>
  <c r="D247" i="117" s="1"/>
  <c r="C251" i="126"/>
  <c r="C250" i="126" s="1"/>
  <c r="K249" i="21"/>
  <c r="K242" i="21" s="1"/>
  <c r="O246" i="91"/>
  <c r="H247" i="117" s="1"/>
  <c r="AC6" i="127"/>
  <c r="AC5" i="127" s="1"/>
  <c r="AC4" i="127" s="1"/>
  <c r="U6" i="127"/>
  <c r="U5" i="127" s="1"/>
  <c r="P32" i="127"/>
  <c r="P6" i="126"/>
  <c r="P5" i="126" s="1"/>
  <c r="M29" i="127"/>
  <c r="AJ29" i="127" s="1"/>
  <c r="AJ30" i="127"/>
  <c r="M19" i="127"/>
  <c r="AJ20" i="127"/>
  <c r="M37" i="119"/>
  <c r="AJ37" i="119" s="1"/>
  <c r="M33" i="120"/>
  <c r="AJ33" i="120" s="1"/>
  <c r="M25" i="120"/>
  <c r="AJ25" i="120" s="1"/>
  <c r="M25" i="119"/>
  <c r="AJ25" i="119" s="1"/>
  <c r="M19" i="120"/>
  <c r="AJ19" i="120" s="1"/>
  <c r="I248" i="120"/>
  <c r="O247" i="92"/>
  <c r="I248" i="117" s="1"/>
  <c r="O246" i="92"/>
  <c r="I247" i="117" s="1"/>
  <c r="O245" i="91"/>
  <c r="H246" i="117" s="1"/>
  <c r="F227" i="128"/>
  <c r="X305" i="120"/>
  <c r="T305" i="120"/>
  <c r="J247" i="118"/>
  <c r="D248" i="118"/>
  <c r="O247" i="87"/>
  <c r="D248" i="117" s="1"/>
  <c r="D246" i="118"/>
  <c r="O245" i="87"/>
  <c r="D246" i="117" s="1"/>
  <c r="M232" i="118"/>
  <c r="AJ232" i="118" s="1"/>
  <c r="M6" i="128"/>
  <c r="AJ11" i="128"/>
  <c r="M244" i="126"/>
  <c r="AJ244" i="126" s="1"/>
  <c r="AJ245" i="126"/>
  <c r="J301" i="87"/>
  <c r="M291" i="119"/>
  <c r="AJ291" i="119" s="1"/>
  <c r="M240" i="108"/>
  <c r="F261" i="124"/>
  <c r="O260" i="89"/>
  <c r="M46" i="125"/>
  <c r="AJ53" i="125"/>
  <c r="M46" i="127"/>
  <c r="AJ46" i="127" s="1"/>
  <c r="AJ53" i="127"/>
  <c r="Q261" i="124"/>
  <c r="Q254" i="124" s="1"/>
  <c r="Q242" i="124" s="1"/>
  <c r="O261" i="100"/>
  <c r="Q261" i="117" s="1"/>
  <c r="O259" i="90"/>
  <c r="M254" i="120"/>
  <c r="AJ254" i="120" s="1"/>
  <c r="L306" i="118"/>
  <c r="N306" i="118"/>
  <c r="O259" i="95"/>
  <c r="H306" i="118"/>
  <c r="AA306" i="118"/>
  <c r="V306" i="118"/>
  <c r="AE306" i="118"/>
  <c r="F306" i="118"/>
  <c r="Y306" i="118"/>
  <c r="D306" i="118"/>
  <c r="O305" i="88"/>
  <c r="E306" i="117" s="1"/>
  <c r="E27" i="129" s="1"/>
  <c r="E306" i="118"/>
  <c r="M190" i="117"/>
  <c r="AJ190" i="117" s="1"/>
  <c r="Z46" i="124"/>
  <c r="Z4" i="124" s="1"/>
  <c r="Z240" i="124" s="1"/>
  <c r="M166" i="117"/>
  <c r="AJ166" i="117" s="1"/>
  <c r="M46" i="122"/>
  <c r="AJ46" i="122" s="1"/>
  <c r="N308" i="118"/>
  <c r="M274" i="119"/>
  <c r="AJ274" i="119" s="1"/>
  <c r="M209" i="126"/>
  <c r="AJ209" i="126" s="1"/>
  <c r="AJ210" i="126"/>
  <c r="C273" i="89"/>
  <c r="C307" i="89" s="1"/>
  <c r="O279" i="89"/>
  <c r="M4" i="124"/>
  <c r="AJ4" i="124" s="1"/>
  <c r="AJ46" i="124"/>
  <c r="O307" i="21"/>
  <c r="M304" i="102"/>
  <c r="M283" i="125"/>
  <c r="AJ283" i="125" s="1"/>
  <c r="AJ284" i="125"/>
  <c r="M209" i="119"/>
  <c r="AJ209" i="119" s="1"/>
  <c r="M214" i="117"/>
  <c r="AJ214" i="117" s="1"/>
  <c r="M132" i="127"/>
  <c r="AJ132" i="127" s="1"/>
  <c r="AJ133" i="127"/>
  <c r="O308" i="93"/>
  <c r="J309" i="117" s="1"/>
  <c r="J30" i="129" s="1"/>
  <c r="J309" i="118"/>
  <c r="H21" i="129"/>
  <c r="Q209" i="117"/>
  <c r="O308" i="87"/>
  <c r="D309" i="117" s="1"/>
  <c r="D30" i="129" s="1"/>
  <c r="D309" i="118"/>
  <c r="M283" i="126"/>
  <c r="AJ283" i="126" s="1"/>
  <c r="AJ284" i="126"/>
  <c r="O309" i="103"/>
  <c r="T309" i="117" s="1"/>
  <c r="T30" i="129" s="1"/>
  <c r="T309" i="118"/>
  <c r="O309" i="109"/>
  <c r="Z309" i="117" s="1"/>
  <c r="Z30" i="129" s="1"/>
  <c r="Z309" i="118"/>
  <c r="O309" i="99"/>
  <c r="P309" i="117" s="1"/>
  <c r="P30" i="129" s="1"/>
  <c r="P309" i="118"/>
  <c r="O308" i="95"/>
  <c r="L309" i="117" s="1"/>
  <c r="L30" i="129" s="1"/>
  <c r="L309" i="118"/>
  <c r="O309" i="113"/>
  <c r="AD309" i="117" s="1"/>
  <c r="AD30" i="129" s="1"/>
  <c r="M283" i="120"/>
  <c r="AJ283" i="120" s="1"/>
  <c r="O309" i="108"/>
  <c r="Y309" i="117" s="1"/>
  <c r="Y30" i="129" s="1"/>
  <c r="L4" i="113"/>
  <c r="J46" i="123"/>
  <c r="J4" i="123" s="1"/>
  <c r="J240" i="123" s="1"/>
  <c r="M46" i="119"/>
  <c r="AJ46" i="119" s="1"/>
  <c r="U46" i="126"/>
  <c r="O308" i="88"/>
  <c r="E309" i="117" s="1"/>
  <c r="E30" i="129" s="1"/>
  <c r="E309" i="118"/>
  <c r="R30" i="129"/>
  <c r="M46" i="126"/>
  <c r="AJ46" i="126" s="1"/>
  <c r="AJ64" i="126"/>
  <c r="H46" i="125"/>
  <c r="L4" i="114"/>
  <c r="P259" i="122"/>
  <c r="P254" i="122" s="1"/>
  <c r="P242" i="122" s="1"/>
  <c r="P240" i="122" s="1"/>
  <c r="O259" i="99"/>
  <c r="M306" i="104"/>
  <c r="O258" i="109"/>
  <c r="Z258" i="117" s="1"/>
  <c r="S306" i="118"/>
  <c r="M32" i="118"/>
  <c r="AJ32" i="118" s="1"/>
  <c r="M304" i="108"/>
  <c r="M302" i="108" s="1"/>
  <c r="M243" i="128"/>
  <c r="AJ244" i="128"/>
  <c r="M263" i="127"/>
  <c r="AJ263" i="127" s="1"/>
  <c r="AJ267" i="127"/>
  <c r="O306" i="89"/>
  <c r="F307" i="117" s="1"/>
  <c r="F28" i="129" s="1"/>
  <c r="F307" i="118"/>
  <c r="S46" i="121"/>
  <c r="S4" i="121" s="1"/>
  <c r="F256" i="122"/>
  <c r="F254" i="122" s="1"/>
  <c r="F242" i="122" s="1"/>
  <c r="F240" i="122" s="1"/>
  <c r="O255" i="89"/>
  <c r="N46" i="118"/>
  <c r="C254" i="107"/>
  <c r="C306" i="107" s="1"/>
  <c r="O255" i="107"/>
  <c r="G241" i="93"/>
  <c r="G305" i="93"/>
  <c r="G303" i="93" s="1"/>
  <c r="O260" i="110"/>
  <c r="AA260" i="117" s="1"/>
  <c r="H242" i="108"/>
  <c r="H306" i="108"/>
  <c r="H304" i="108" s="1"/>
  <c r="F241" i="91"/>
  <c r="F305" i="91"/>
  <c r="AD306" i="118"/>
  <c r="O306" i="111"/>
  <c r="AB306" i="117" s="1"/>
  <c r="AB27" i="129" s="1"/>
  <c r="AB306" i="118"/>
  <c r="J306" i="118"/>
  <c r="M46" i="121"/>
  <c r="AJ46" i="121" s="1"/>
  <c r="F254" i="105"/>
  <c r="O260" i="105"/>
  <c r="V260" i="117" s="1"/>
  <c r="F242" i="96"/>
  <c r="F306" i="96"/>
  <c r="M32" i="125"/>
  <c r="AJ37" i="125"/>
  <c r="AB5" i="128"/>
  <c r="M6" i="126"/>
  <c r="AJ19" i="126"/>
  <c r="Z46" i="119"/>
  <c r="V259" i="122"/>
  <c r="V254" i="122" s="1"/>
  <c r="V242" i="122" s="1"/>
  <c r="V240" i="122" s="1"/>
  <c r="O259" i="105"/>
  <c r="G241" i="92"/>
  <c r="G305" i="92"/>
  <c r="G303" i="92" s="1"/>
  <c r="G241" i="95"/>
  <c r="G305" i="95"/>
  <c r="G303" i="95" s="1"/>
  <c r="G241" i="94"/>
  <c r="G305" i="94"/>
  <c r="G303" i="94" s="1"/>
  <c r="H242" i="99"/>
  <c r="H240" i="99" s="1"/>
  <c r="H306" i="99"/>
  <c r="H304" i="99" s="1"/>
  <c r="H241" i="90"/>
  <c r="H305" i="90"/>
  <c r="H303" i="90" s="1"/>
  <c r="H242" i="102"/>
  <c r="H306" i="102"/>
  <c r="H304" i="102" s="1"/>
  <c r="F6" i="126"/>
  <c r="AA6" i="128"/>
  <c r="AA5" i="128" s="1"/>
  <c r="O306" i="87"/>
  <c r="D307" i="117" s="1"/>
  <c r="D28" i="129" s="1"/>
  <c r="H242" i="113"/>
  <c r="H306" i="113"/>
  <c r="H304" i="113" s="1"/>
  <c r="H241" i="91"/>
  <c r="H305" i="91"/>
  <c r="H303" i="91" s="1"/>
  <c r="AD257" i="120"/>
  <c r="AD254" i="120" s="1"/>
  <c r="O257" i="113"/>
  <c r="AD257" i="117" s="1"/>
  <c r="D254" i="109"/>
  <c r="D306" i="109" s="1"/>
  <c r="Z306" i="119" s="1"/>
  <c r="O257" i="109"/>
  <c r="Z257" i="117" s="1"/>
  <c r="Z261" i="120"/>
  <c r="Z254" i="120" s="1"/>
  <c r="O261" i="109"/>
  <c r="Z261" i="117" s="1"/>
  <c r="D256" i="120"/>
  <c r="D254" i="120" s="1"/>
  <c r="O255" i="87"/>
  <c r="M4" i="92"/>
  <c r="F242" i="108"/>
  <c r="F240" i="108" s="1"/>
  <c r="F306" i="108"/>
  <c r="F242" i="100"/>
  <c r="F240" i="100" s="1"/>
  <c r="F306" i="100"/>
  <c r="H242" i="107"/>
  <c r="H306" i="107"/>
  <c r="H304" i="107" s="1"/>
  <c r="H242" i="103"/>
  <c r="H306" i="103"/>
  <c r="H304" i="103" s="1"/>
  <c r="U256" i="120"/>
  <c r="U254" i="120" s="1"/>
  <c r="O256" i="104"/>
  <c r="U256" i="117" s="1"/>
  <c r="P306" i="118"/>
  <c r="T306" i="118"/>
  <c r="Y260" i="121"/>
  <c r="O260" i="108"/>
  <c r="Y260" i="117" s="1"/>
  <c r="F242" i="114"/>
  <c r="F240" i="114" s="1"/>
  <c r="F306" i="114"/>
  <c r="AE306" i="121" s="1"/>
  <c r="AE304" i="121" s="1"/>
  <c r="AE10" i="129" s="1"/>
  <c r="H243" i="128"/>
  <c r="O251" i="108"/>
  <c r="Y251" i="117" s="1"/>
  <c r="Z305" i="120"/>
  <c r="X257" i="119"/>
  <c r="X254" i="119" s="1"/>
  <c r="O257" i="107"/>
  <c r="X257" i="117" s="1"/>
  <c r="N254" i="118"/>
  <c r="O256" i="87"/>
  <c r="E259" i="121"/>
  <c r="E254" i="121" s="1"/>
  <c r="E242" i="121" s="1"/>
  <c r="O258" i="88"/>
  <c r="E259" i="117" s="1"/>
  <c r="Y252" i="119"/>
  <c r="Y250" i="119" s="1"/>
  <c r="Y243" i="119" s="1"/>
  <c r="O252" i="108"/>
  <c r="F241" i="94"/>
  <c r="F239" i="94" s="1"/>
  <c r="F305" i="94"/>
  <c r="F303" i="94" s="1"/>
  <c r="F242" i="110"/>
  <c r="F306" i="110"/>
  <c r="M254" i="128"/>
  <c r="AJ254" i="128" s="1"/>
  <c r="AJ255" i="128"/>
  <c r="H242" i="114"/>
  <c r="H306" i="114"/>
  <c r="H304" i="114" s="1"/>
  <c r="U306" i="118"/>
  <c r="M254" i="118"/>
  <c r="AJ254" i="118" s="1"/>
  <c r="O306" i="118"/>
  <c r="F258" i="118"/>
  <c r="F254" i="118" s="1"/>
  <c r="O257" i="89"/>
  <c r="F258" i="117" s="1"/>
  <c r="M306" i="118"/>
  <c r="AJ306" i="118" s="1"/>
  <c r="D261" i="123"/>
  <c r="D254" i="123" s="1"/>
  <c r="D242" i="123" s="1"/>
  <c r="O260" i="87"/>
  <c r="D261" i="117" s="1"/>
  <c r="U243" i="125"/>
  <c r="M29" i="117"/>
  <c r="AJ29" i="117" s="1"/>
  <c r="M291" i="128"/>
  <c r="AJ291" i="128" s="1"/>
  <c r="AJ293" i="128"/>
  <c r="AA242" i="127"/>
  <c r="AC306" i="118"/>
  <c r="C277" i="118"/>
  <c r="C274" i="118" s="1"/>
  <c r="O276" i="21"/>
  <c r="C277" i="117" s="1"/>
  <c r="M210" i="117"/>
  <c r="AJ210" i="117" s="1"/>
  <c r="O274" i="105"/>
  <c r="V281" i="117"/>
  <c r="AB275" i="117"/>
  <c r="O274" i="113"/>
  <c r="AD275" i="117"/>
  <c r="Z276" i="117"/>
  <c r="X275" i="117"/>
  <c r="O274" i="107"/>
  <c r="Y275" i="117"/>
  <c r="AA275" i="117"/>
  <c r="AA308" i="118"/>
  <c r="O274" i="102"/>
  <c r="S275" i="117"/>
  <c r="S308" i="118"/>
  <c r="M209" i="128"/>
  <c r="AJ209" i="128" s="1"/>
  <c r="AJ217" i="128"/>
  <c r="M209" i="120"/>
  <c r="AJ209" i="120" s="1"/>
  <c r="K283" i="119"/>
  <c r="S283" i="118"/>
  <c r="O308" i="94"/>
  <c r="K309" i="117" s="1"/>
  <c r="K30" i="129" s="1"/>
  <c r="K309" i="118"/>
  <c r="O309" i="111"/>
  <c r="AB309" i="117" s="1"/>
  <c r="AB30" i="129" s="1"/>
  <c r="AB309" i="118"/>
  <c r="O309" i="104"/>
  <c r="U309" i="117" s="1"/>
  <c r="U30" i="129" s="1"/>
  <c r="U309" i="118"/>
  <c r="O309" i="100"/>
  <c r="Q309" i="117" s="1"/>
  <c r="Q30" i="129" s="1"/>
  <c r="Q309" i="118"/>
  <c r="L266" i="92"/>
  <c r="I267" i="127" s="1"/>
  <c r="I263" i="127" s="1"/>
  <c r="L95" i="92"/>
  <c r="O306" i="88"/>
  <c r="E307" i="117" s="1"/>
  <c r="E28" i="129" s="1"/>
  <c r="E307" i="118"/>
  <c r="O258" i="93"/>
  <c r="J259" i="117" s="1"/>
  <c r="J259" i="121"/>
  <c r="J254" i="121" s="1"/>
  <c r="J242" i="121" s="1"/>
  <c r="J240" i="121" s="1"/>
  <c r="M259" i="121"/>
  <c r="AJ259" i="121" s="1"/>
  <c r="O259" i="96"/>
  <c r="M259" i="117" s="1"/>
  <c r="AJ259" i="117" s="1"/>
  <c r="O258" i="91"/>
  <c r="H259" i="121"/>
  <c r="H254" i="121" s="1"/>
  <c r="H242" i="121" s="1"/>
  <c r="O259" i="100"/>
  <c r="Q259" i="117" s="1"/>
  <c r="Q259" i="121"/>
  <c r="Q254" i="121" s="1"/>
  <c r="Q242" i="121" s="1"/>
  <c r="O259" i="102"/>
  <c r="S259" i="117" s="1"/>
  <c r="S259" i="121"/>
  <c r="S254" i="121" s="1"/>
  <c r="S242" i="121" s="1"/>
  <c r="O259" i="109"/>
  <c r="Z259" i="117" s="1"/>
  <c r="Z259" i="121"/>
  <c r="O259" i="112"/>
  <c r="AC259" i="117" s="1"/>
  <c r="O259" i="114"/>
  <c r="AE259" i="117" s="1"/>
  <c r="AE259" i="121"/>
  <c r="AE254" i="121" s="1"/>
  <c r="AE242" i="121" s="1"/>
  <c r="O259" i="97"/>
  <c r="N259" i="117" s="1"/>
  <c r="N259" i="121"/>
  <c r="G242" i="114"/>
  <c r="G306" i="114"/>
  <c r="G304" i="114" s="1"/>
  <c r="F241" i="92"/>
  <c r="F239" i="92" s="1"/>
  <c r="F305" i="92"/>
  <c r="G242" i="113"/>
  <c r="G306" i="113"/>
  <c r="G306" i="108"/>
  <c r="G304" i="108" s="1"/>
  <c r="G242" i="108"/>
  <c r="M46" i="118"/>
  <c r="AJ46" i="118" s="1"/>
  <c r="G302" i="107"/>
  <c r="M242" i="123"/>
  <c r="AJ242" i="123" s="1"/>
  <c r="J254" i="118"/>
  <c r="F240" i="106"/>
  <c r="F302" i="106"/>
  <c r="D260" i="121"/>
  <c r="D254" i="121" s="1"/>
  <c r="D242" i="121" s="1"/>
  <c r="D240" i="121" s="1"/>
  <c r="O259" i="87"/>
  <c r="D260" i="117" s="1"/>
  <c r="C260" i="121"/>
  <c r="O259" i="21"/>
  <c r="C260" i="117" s="1"/>
  <c r="AE6" i="128"/>
  <c r="M291" i="118"/>
  <c r="AJ291" i="118" s="1"/>
  <c r="AJ33" i="126"/>
  <c r="M32" i="126"/>
  <c r="AJ32" i="126" s="1"/>
  <c r="J5" i="89"/>
  <c r="J4" i="89" s="1"/>
  <c r="M32" i="127"/>
  <c r="AJ32" i="127" s="1"/>
  <c r="AJ33" i="127"/>
  <c r="M32" i="128"/>
  <c r="AJ32" i="128" s="1"/>
  <c r="AJ37" i="128"/>
  <c r="O248" i="108"/>
  <c r="Y248" i="117" s="1"/>
  <c r="X6" i="120"/>
  <c r="X5" i="120" s="1"/>
  <c r="O249" i="106"/>
  <c r="W249" i="117" s="1"/>
  <c r="J291" i="117"/>
  <c r="E157" i="117"/>
  <c r="S157" i="117"/>
  <c r="R46" i="117"/>
  <c r="R313" i="117" s="1"/>
  <c r="Y46" i="117"/>
  <c r="M46" i="117"/>
  <c r="AJ46" i="117" s="1"/>
  <c r="O46" i="110"/>
  <c r="O46" i="109"/>
  <c r="V46" i="117"/>
  <c r="X46" i="117"/>
  <c r="H46" i="117"/>
  <c r="Z46" i="117"/>
  <c r="J46" i="117"/>
  <c r="D46" i="117"/>
  <c r="O157" i="104"/>
  <c r="P157" i="104" s="1"/>
  <c r="O209" i="113"/>
  <c r="E291" i="117"/>
  <c r="N46" i="117"/>
  <c r="S46" i="117"/>
  <c r="I46" i="117"/>
  <c r="O157" i="107"/>
  <c r="P157" i="107" s="1"/>
  <c r="O209" i="103"/>
  <c r="O208" i="91"/>
  <c r="O282" i="95"/>
  <c r="F95" i="117"/>
  <c r="O291" i="98"/>
  <c r="K274" i="117"/>
  <c r="O95" i="88"/>
  <c r="N6" i="120"/>
  <c r="N5" i="120" s="1"/>
  <c r="O290" i="88"/>
  <c r="G6" i="120"/>
  <c r="Q6" i="119"/>
  <c r="Q5" i="119" s="1"/>
  <c r="W6" i="120"/>
  <c r="W5" i="120" s="1"/>
  <c r="L6" i="119"/>
  <c r="L5" i="119" s="1"/>
  <c r="AB6" i="119"/>
  <c r="AB5" i="119" s="1"/>
  <c r="S6" i="120"/>
  <c r="S5" i="120" s="1"/>
  <c r="AE6" i="120"/>
  <c r="N244" i="120"/>
  <c r="N243" i="120" s="1"/>
  <c r="AA6" i="120"/>
  <c r="AA5" i="120" s="1"/>
  <c r="AC6" i="119"/>
  <c r="AC5" i="119" s="1"/>
  <c r="K6" i="120"/>
  <c r="K5" i="120" s="1"/>
  <c r="T6" i="120"/>
  <c r="T5" i="120" s="1"/>
  <c r="R6" i="120"/>
  <c r="R5" i="120" s="1"/>
  <c r="O6" i="21"/>
  <c r="O5" i="21" s="1"/>
  <c r="AD6" i="118"/>
  <c r="AD5" i="118" s="1"/>
  <c r="D305" i="105"/>
  <c r="V305" i="119" s="1"/>
  <c r="U305" i="118"/>
  <c r="M305" i="21"/>
  <c r="K305" i="21"/>
  <c r="E305" i="21"/>
  <c r="C306" i="120" s="1"/>
  <c r="C308" i="117"/>
  <c r="C308" i="118"/>
  <c r="C309" i="118"/>
  <c r="L305" i="21"/>
  <c r="J305" i="21"/>
  <c r="G241" i="21"/>
  <c r="G305" i="21"/>
  <c r="G303" i="21" s="1"/>
  <c r="O290" i="92"/>
  <c r="I291" i="117"/>
  <c r="O232" i="117"/>
  <c r="S234" i="117"/>
  <c r="S232" i="117" s="1"/>
  <c r="O232" i="102"/>
  <c r="AA232" i="117"/>
  <c r="O231" i="94"/>
  <c r="C232" i="118"/>
  <c r="AE234" i="117"/>
  <c r="AE232" i="117" s="1"/>
  <c r="O232" i="114"/>
  <c r="G234" i="117"/>
  <c r="G232" i="117" s="1"/>
  <c r="O231" i="90"/>
  <c r="W234" i="117"/>
  <c r="W232" i="117" s="1"/>
  <c r="O232" i="106"/>
  <c r="O232" i="98"/>
  <c r="O232" i="110"/>
  <c r="AA229" i="117"/>
  <c r="AA227" i="117" s="1"/>
  <c r="O227" i="110"/>
  <c r="C291" i="128"/>
  <c r="AE229" i="117"/>
  <c r="AE227" i="117" s="1"/>
  <c r="O227" i="114"/>
  <c r="L5" i="128"/>
  <c r="L4" i="128" s="1"/>
  <c r="L22" i="129" s="1"/>
  <c r="I302" i="122"/>
  <c r="I240" i="122"/>
  <c r="Z5" i="127"/>
  <c r="W5" i="128"/>
  <c r="W4" i="128" s="1"/>
  <c r="L6" i="118"/>
  <c r="E4" i="126"/>
  <c r="E20" i="129" s="1"/>
  <c r="O5" i="127"/>
  <c r="C244" i="118"/>
  <c r="Q46" i="117"/>
  <c r="K46" i="117"/>
  <c r="Y46" i="124"/>
  <c r="Y4" i="124" s="1"/>
  <c r="X157" i="117"/>
  <c r="U4" i="128"/>
  <c r="O273" i="92"/>
  <c r="I275" i="117"/>
  <c r="I274" i="117" s="1"/>
  <c r="L274" i="104"/>
  <c r="L308" i="104" s="1"/>
  <c r="U279" i="127"/>
  <c r="U274" i="127" s="1"/>
  <c r="M278" i="117"/>
  <c r="O274" i="96"/>
  <c r="C157" i="126"/>
  <c r="O280" i="117"/>
  <c r="O280" i="119"/>
  <c r="O274" i="119" s="1"/>
  <c r="C157" i="120"/>
  <c r="D275" i="126"/>
  <c r="D274" i="126" s="1"/>
  <c r="K273" i="87"/>
  <c r="K307" i="87" s="1"/>
  <c r="D274" i="98"/>
  <c r="D308" i="98" s="1"/>
  <c r="O308" i="119" s="1"/>
  <c r="AA209" i="127"/>
  <c r="O279" i="117"/>
  <c r="O274" i="98"/>
  <c r="J273" i="92"/>
  <c r="J307" i="92" s="1"/>
  <c r="C198" i="117"/>
  <c r="C274" i="126"/>
  <c r="M282" i="89"/>
  <c r="M308" i="89" s="1"/>
  <c r="F286" i="128"/>
  <c r="F283" i="128" s="1"/>
  <c r="V285" i="117"/>
  <c r="O283" i="105"/>
  <c r="O282" i="21"/>
  <c r="C284" i="117"/>
  <c r="L282" i="95"/>
  <c r="L308" i="95" s="1"/>
  <c r="U283" i="127"/>
  <c r="O283" i="109"/>
  <c r="Z284" i="117"/>
  <c r="F284" i="117"/>
  <c r="O282" i="89"/>
  <c r="O209" i="97"/>
  <c r="C283" i="120"/>
  <c r="O273" i="21"/>
  <c r="C275" i="117"/>
  <c r="AA285" i="125"/>
  <c r="AA283" i="125" s="1"/>
  <c r="J283" i="110"/>
  <c r="J309" i="110" s="1"/>
  <c r="AE283" i="119"/>
  <c r="C209" i="120"/>
  <c r="O283" i="104"/>
  <c r="D283" i="120"/>
  <c r="R95" i="127"/>
  <c r="O283" i="96"/>
  <c r="L283" i="117"/>
  <c r="O282" i="91"/>
  <c r="V46" i="128"/>
  <c r="V4" i="128" s="1"/>
  <c r="V22" i="129" s="1"/>
  <c r="R4" i="128"/>
  <c r="R240" i="128" s="1"/>
  <c r="E283" i="117"/>
  <c r="O283" i="112"/>
  <c r="AA95" i="127"/>
  <c r="C132" i="120"/>
  <c r="O95" i="89"/>
  <c r="R46" i="127"/>
  <c r="C267" i="117"/>
  <c r="C267" i="120"/>
  <c r="C263" i="120" s="1"/>
  <c r="AA46" i="118"/>
  <c r="Y46" i="121"/>
  <c r="Y4" i="121" s="1"/>
  <c r="Q46" i="121"/>
  <c r="Q4" i="121" s="1"/>
  <c r="L262" i="87"/>
  <c r="L306" i="87" s="1"/>
  <c r="O262" i="89"/>
  <c r="L254" i="114"/>
  <c r="L306" i="114" s="1"/>
  <c r="G239" i="93"/>
  <c r="M4" i="97"/>
  <c r="L262" i="91"/>
  <c r="L306" i="91" s="1"/>
  <c r="O262" i="88"/>
  <c r="E264" i="117"/>
  <c r="E263" i="117" s="1"/>
  <c r="J256" i="128"/>
  <c r="J254" i="128" s="1"/>
  <c r="M253" i="93"/>
  <c r="M305" i="93" s="1"/>
  <c r="F46" i="121"/>
  <c r="F4" i="121" s="1"/>
  <c r="D263" i="119"/>
  <c r="E269" i="126"/>
  <c r="E263" i="126" s="1"/>
  <c r="K262" i="88"/>
  <c r="K306" i="88" s="1"/>
  <c r="L256" i="128"/>
  <c r="L254" i="128" s="1"/>
  <c r="M253" i="95"/>
  <c r="M305" i="95" s="1"/>
  <c r="O257" i="128"/>
  <c r="O254" i="128" s="1"/>
  <c r="M254" i="98"/>
  <c r="M306" i="98" s="1"/>
  <c r="M304" i="98" s="1"/>
  <c r="AD257" i="125"/>
  <c r="AD254" i="125" s="1"/>
  <c r="J254" i="113"/>
  <c r="J306" i="113" s="1"/>
  <c r="D254" i="102"/>
  <c r="D306" i="102" s="1"/>
  <c r="S306" i="119" s="1"/>
  <c r="S256" i="119"/>
  <c r="S254" i="119" s="1"/>
  <c r="AE245" i="128"/>
  <c r="AE244" i="128" s="1"/>
  <c r="M244" i="114"/>
  <c r="N248" i="119"/>
  <c r="N244" i="119" s="1"/>
  <c r="N243" i="119" s="1"/>
  <c r="N248" i="117"/>
  <c r="D244" i="97"/>
  <c r="D243" i="97" s="1"/>
  <c r="J243" i="91"/>
  <c r="J242" i="91" s="1"/>
  <c r="H245" i="125"/>
  <c r="H244" i="125" s="1"/>
  <c r="H243" i="125" s="1"/>
  <c r="V252" i="125"/>
  <c r="V250" i="125" s="1"/>
  <c r="V243" i="125" s="1"/>
  <c r="J250" i="105"/>
  <c r="J243" i="105" s="1"/>
  <c r="J305" i="105" s="1"/>
  <c r="I252" i="128"/>
  <c r="I250" i="128" s="1"/>
  <c r="I243" i="128" s="1"/>
  <c r="I242" i="128" s="1"/>
  <c r="I240" i="128" s="1"/>
  <c r="M249" i="92"/>
  <c r="M242" i="92" s="1"/>
  <c r="C291" i="126"/>
  <c r="K250" i="111"/>
  <c r="K243" i="111" s="1"/>
  <c r="K305" i="111" s="1"/>
  <c r="AB251" i="126"/>
  <c r="AB250" i="126" s="1"/>
  <c r="AB243" i="126" s="1"/>
  <c r="AA252" i="120"/>
  <c r="AA250" i="120" s="1"/>
  <c r="AA243" i="120" s="1"/>
  <c r="AA252" i="117"/>
  <c r="E250" i="110"/>
  <c r="E243" i="110" s="1"/>
  <c r="E305" i="110" s="1"/>
  <c r="J253" i="89"/>
  <c r="J305" i="89" s="1"/>
  <c r="J303" i="89" s="1"/>
  <c r="F240" i="96"/>
  <c r="C46" i="128"/>
  <c r="K5" i="126"/>
  <c r="R244" i="126"/>
  <c r="V243" i="126"/>
  <c r="K4" i="21"/>
  <c r="E254" i="104"/>
  <c r="E306" i="104" s="1"/>
  <c r="C259" i="122"/>
  <c r="C259" i="117"/>
  <c r="C46" i="126"/>
  <c r="AB248" i="120"/>
  <c r="AB244" i="120" s="1"/>
  <c r="E244" i="111"/>
  <c r="M251" i="120"/>
  <c r="AJ251" i="120" s="1"/>
  <c r="E250" i="96"/>
  <c r="I261" i="123"/>
  <c r="I254" i="123" s="1"/>
  <c r="I242" i="123" s="1"/>
  <c r="I302" i="123" s="1"/>
  <c r="H253" i="92"/>
  <c r="L243" i="93"/>
  <c r="L242" i="93" s="1"/>
  <c r="L304" i="93" s="1"/>
  <c r="L303" i="93" s="1"/>
  <c r="M252" i="119"/>
  <c r="AJ252" i="119" s="1"/>
  <c r="M252" i="117"/>
  <c r="AJ252" i="117" s="1"/>
  <c r="J243" i="97"/>
  <c r="J249" i="93"/>
  <c r="J242" i="93" s="1"/>
  <c r="J304" i="93" s="1"/>
  <c r="J251" i="125"/>
  <c r="J250" i="125" s="1"/>
  <c r="J243" i="125" s="1"/>
  <c r="H6" i="126"/>
  <c r="H5" i="126" s="1"/>
  <c r="C19" i="117"/>
  <c r="F5" i="126"/>
  <c r="F4" i="126" s="1"/>
  <c r="J5" i="125"/>
  <c r="K21" i="129"/>
  <c r="H240" i="123"/>
  <c r="F46" i="117"/>
  <c r="AC46" i="117"/>
  <c r="C182" i="117"/>
  <c r="AC277" i="119"/>
  <c r="AC274" i="119" s="1"/>
  <c r="D274" i="112"/>
  <c r="D308" i="112" s="1"/>
  <c r="AC308" i="119" s="1"/>
  <c r="AC275" i="127"/>
  <c r="AC274" i="127" s="1"/>
  <c r="L274" i="112"/>
  <c r="L308" i="112" s="1"/>
  <c r="L279" i="118"/>
  <c r="L274" i="118" s="1"/>
  <c r="C273" i="95"/>
  <c r="C307" i="95" s="1"/>
  <c r="E273" i="90"/>
  <c r="E307" i="90" s="1"/>
  <c r="G308" i="120" s="1"/>
  <c r="G275" i="120"/>
  <c r="G274" i="120" s="1"/>
  <c r="K274" i="120"/>
  <c r="G278" i="117"/>
  <c r="C273" i="90"/>
  <c r="C307" i="90" s="1"/>
  <c r="G278" i="118"/>
  <c r="G274" i="118" s="1"/>
  <c r="C273" i="87"/>
  <c r="C307" i="87" s="1"/>
  <c r="D277" i="118"/>
  <c r="D274" i="118" s="1"/>
  <c r="M275" i="127"/>
  <c r="L274" i="96"/>
  <c r="L308" i="96" s="1"/>
  <c r="C285" i="126"/>
  <c r="K282" i="21"/>
  <c r="K308" i="21" s="1"/>
  <c r="L283" i="103"/>
  <c r="L309" i="103" s="1"/>
  <c r="I285" i="117"/>
  <c r="I283" i="117" s="1"/>
  <c r="O282" i="92"/>
  <c r="W284" i="127"/>
  <c r="W283" i="127" s="1"/>
  <c r="L283" i="106"/>
  <c r="L309" i="106" s="1"/>
  <c r="O283" i="110"/>
  <c r="AA285" i="117"/>
  <c r="R283" i="117"/>
  <c r="O284" i="117"/>
  <c r="O283" i="98"/>
  <c r="C95" i="125"/>
  <c r="L282" i="92"/>
  <c r="L308" i="92" s="1"/>
  <c r="K283" i="100"/>
  <c r="K309" i="100" s="1"/>
  <c r="Q284" i="126"/>
  <c r="Q283" i="126" s="1"/>
  <c r="L283" i="102"/>
  <c r="L309" i="102" s="1"/>
  <c r="L304" i="102" s="1"/>
  <c r="AD285" i="126"/>
  <c r="AD283" i="126" s="1"/>
  <c r="K283" i="113"/>
  <c r="K309" i="113" s="1"/>
  <c r="X95" i="127"/>
  <c r="O282" i="87"/>
  <c r="O282" i="93"/>
  <c r="M283" i="117"/>
  <c r="X283" i="119"/>
  <c r="AC283" i="117"/>
  <c r="G254" i="97"/>
  <c r="G306" i="97" s="1"/>
  <c r="G304" i="97" s="1"/>
  <c r="N260" i="122"/>
  <c r="N254" i="122" s="1"/>
  <c r="N242" i="122" s="1"/>
  <c r="N240" i="122" s="1"/>
  <c r="R46" i="121"/>
  <c r="R4" i="121" s="1"/>
  <c r="AC46" i="121"/>
  <c r="AC4" i="121" s="1"/>
  <c r="O95" i="87"/>
  <c r="F263" i="117"/>
  <c r="O257" i="125"/>
  <c r="O254" i="125" s="1"/>
  <c r="J254" i="98"/>
  <c r="J306" i="98" s="1"/>
  <c r="AE46" i="118"/>
  <c r="O46" i="89"/>
  <c r="O46" i="87"/>
  <c r="W259" i="122"/>
  <c r="W259" i="117"/>
  <c r="L253" i="89"/>
  <c r="L305" i="89" s="1"/>
  <c r="O46" i="121"/>
  <c r="O4" i="121" s="1"/>
  <c r="O240" i="121" s="1"/>
  <c r="R6" i="127"/>
  <c r="R5" i="127" s="1"/>
  <c r="O262" i="87"/>
  <c r="D264" i="117"/>
  <c r="D263" i="117" s="1"/>
  <c r="K254" i="103"/>
  <c r="K306" i="103" s="1"/>
  <c r="O46" i="96"/>
  <c r="L244" i="103"/>
  <c r="T245" i="127"/>
  <c r="T244" i="127" s="1"/>
  <c r="M249" i="94"/>
  <c r="K251" i="128"/>
  <c r="K250" i="128" s="1"/>
  <c r="W245" i="128"/>
  <c r="W244" i="128" s="1"/>
  <c r="M244" i="106"/>
  <c r="R291" i="117"/>
  <c r="AE251" i="119"/>
  <c r="AE250" i="119" s="1"/>
  <c r="D250" i="114"/>
  <c r="AE251" i="117"/>
  <c r="C291" i="118"/>
  <c r="AC304" i="122"/>
  <c r="G242" i="112"/>
  <c r="O32" i="105"/>
  <c r="Y292" i="117"/>
  <c r="Y291" i="117" s="1"/>
  <c r="O291" i="108"/>
  <c r="L249" i="94"/>
  <c r="O246" i="126"/>
  <c r="O244" i="126" s="1"/>
  <c r="K244" i="98"/>
  <c r="M244" i="112"/>
  <c r="F242" i="125"/>
  <c r="F302" i="125" s="1"/>
  <c r="M4" i="103"/>
  <c r="K243" i="105"/>
  <c r="P259" i="117"/>
  <c r="S256" i="117"/>
  <c r="G254" i="98"/>
  <c r="O260" i="117"/>
  <c r="O260" i="122"/>
  <c r="O254" i="122" s="1"/>
  <c r="O242" i="122" s="1"/>
  <c r="O240" i="122" s="1"/>
  <c r="M243" i="90"/>
  <c r="G245" i="128"/>
  <c r="G244" i="128" s="1"/>
  <c r="L244" i="97"/>
  <c r="N245" i="127"/>
  <c r="N244" i="127" s="1"/>
  <c r="K253" i="117"/>
  <c r="K253" i="118"/>
  <c r="D250" i="106"/>
  <c r="W251" i="119"/>
  <c r="W250" i="119" s="1"/>
  <c r="K4" i="89"/>
  <c r="O250" i="105"/>
  <c r="T256" i="119"/>
  <c r="T254" i="119" s="1"/>
  <c r="D254" i="103"/>
  <c r="D306" i="103" s="1"/>
  <c r="T306" i="119" s="1"/>
  <c r="T256" i="117"/>
  <c r="G254" i="96"/>
  <c r="M260" i="122"/>
  <c r="AJ260" i="122" s="1"/>
  <c r="T304" i="122"/>
  <c r="G242" i="103"/>
  <c r="J243" i="104"/>
  <c r="L250" i="96"/>
  <c r="M251" i="127"/>
  <c r="T251" i="125"/>
  <c r="T250" i="125" s="1"/>
  <c r="J250" i="103"/>
  <c r="L250" i="100"/>
  <c r="AA6" i="119"/>
  <c r="AA5" i="119" s="1"/>
  <c r="P5" i="127"/>
  <c r="H6" i="119"/>
  <c r="H5" i="119" s="1"/>
  <c r="G6" i="125"/>
  <c r="G5" i="125" s="1"/>
  <c r="F6" i="120"/>
  <c r="F5" i="120" s="1"/>
  <c r="C254" i="124"/>
  <c r="C174" i="117"/>
  <c r="C158" i="117"/>
  <c r="Y4" i="128"/>
  <c r="Y22" i="129" s="1"/>
  <c r="S4" i="127"/>
  <c r="S21" i="129" s="1"/>
  <c r="C4" i="121"/>
  <c r="W278" i="117"/>
  <c r="E275" i="120"/>
  <c r="E274" i="120" s="1"/>
  <c r="E273" i="88"/>
  <c r="E307" i="88" s="1"/>
  <c r="E308" i="120" s="1"/>
  <c r="Q279" i="117"/>
  <c r="C157" i="125"/>
  <c r="C166" i="117"/>
  <c r="O273" i="94"/>
  <c r="H277" i="117"/>
  <c r="H274" i="117" s="1"/>
  <c r="O273" i="91"/>
  <c r="N276" i="117"/>
  <c r="G275" i="126"/>
  <c r="G274" i="126" s="1"/>
  <c r="K273" i="90"/>
  <c r="K307" i="90" s="1"/>
  <c r="C190" i="117"/>
  <c r="J273" i="93"/>
  <c r="J307" i="93" s="1"/>
  <c r="J278" i="125"/>
  <c r="J274" i="125" s="1"/>
  <c r="T283" i="127"/>
  <c r="Y285" i="117"/>
  <c r="O283" i="108"/>
  <c r="L282" i="21"/>
  <c r="L308" i="21" s="1"/>
  <c r="L303" i="21" s="1"/>
  <c r="O208" i="88"/>
  <c r="AD284" i="117"/>
  <c r="O283" i="113"/>
  <c r="AB283" i="117"/>
  <c r="Z285" i="126"/>
  <c r="Z283" i="126" s="1"/>
  <c r="K283" i="109"/>
  <c r="H284" i="126"/>
  <c r="H283" i="126" s="1"/>
  <c r="K282" i="91"/>
  <c r="K308" i="91" s="1"/>
  <c r="C209" i="125"/>
  <c r="P284" i="117"/>
  <c r="O283" i="99"/>
  <c r="G284" i="117"/>
  <c r="O282" i="90"/>
  <c r="C274" i="120"/>
  <c r="S283" i="127"/>
  <c r="L286" i="128"/>
  <c r="L283" i="128" s="1"/>
  <c r="M282" i="95"/>
  <c r="M308" i="95" s="1"/>
  <c r="J282" i="94"/>
  <c r="J308" i="94" s="1"/>
  <c r="O283" i="100"/>
  <c r="D283" i="117"/>
  <c r="O283" i="111"/>
  <c r="O283" i="103"/>
  <c r="T284" i="117"/>
  <c r="Q283" i="119"/>
  <c r="C132" i="117"/>
  <c r="AA46" i="128"/>
  <c r="G46" i="125"/>
  <c r="O282" i="94"/>
  <c r="J283" i="117"/>
  <c r="X46" i="125"/>
  <c r="J46" i="125"/>
  <c r="E132" i="117"/>
  <c r="E95" i="117" s="1"/>
  <c r="D95" i="117"/>
  <c r="O46" i="99"/>
  <c r="L46" i="118"/>
  <c r="AB46" i="121"/>
  <c r="AB4" i="121" s="1"/>
  <c r="AB240" i="121" s="1"/>
  <c r="J5" i="126"/>
  <c r="V32" i="117"/>
  <c r="Q6" i="118"/>
  <c r="Q5" i="118" s="1"/>
  <c r="L263" i="103"/>
  <c r="L307" i="103" s="1"/>
  <c r="AC260" i="117"/>
  <c r="AC260" i="121"/>
  <c r="AC254" i="121" s="1"/>
  <c r="AC242" i="121" s="1"/>
  <c r="Q292" i="117"/>
  <c r="Q291" i="117" s="1"/>
  <c r="O291" i="100"/>
  <c r="Z267" i="127"/>
  <c r="Z263" i="127" s="1"/>
  <c r="L263" i="109"/>
  <c r="L307" i="109" s="1"/>
  <c r="Q267" i="127"/>
  <c r="Q263" i="127" s="1"/>
  <c r="L263" i="100"/>
  <c r="L307" i="100" s="1"/>
  <c r="E262" i="21"/>
  <c r="E306" i="21" s="1"/>
  <c r="C307" i="120" s="1"/>
  <c r="C264" i="119"/>
  <c r="D262" i="21"/>
  <c r="D306" i="21" s="1"/>
  <c r="C307" i="119" s="1"/>
  <c r="L253" i="92"/>
  <c r="L305" i="92" s="1"/>
  <c r="G254" i="105"/>
  <c r="L263" i="96"/>
  <c r="L307" i="96" s="1"/>
  <c r="L263" i="108"/>
  <c r="L307" i="108" s="1"/>
  <c r="T254" i="126"/>
  <c r="O46" i="112"/>
  <c r="D255" i="117"/>
  <c r="D255" i="118"/>
  <c r="D254" i="118" s="1"/>
  <c r="AC292" i="117"/>
  <c r="AC291" i="117" s="1"/>
  <c r="O291" i="112"/>
  <c r="E246" i="126"/>
  <c r="E244" i="126" s="1"/>
  <c r="K243" i="88"/>
  <c r="O291" i="109"/>
  <c r="Z292" i="117"/>
  <c r="Z291" i="117" s="1"/>
  <c r="O257" i="117"/>
  <c r="O257" i="119"/>
  <c r="O254" i="119" s="1"/>
  <c r="Y254" i="121"/>
  <c r="Y242" i="121" s="1"/>
  <c r="F254" i="103"/>
  <c r="T260" i="117"/>
  <c r="T260" i="121"/>
  <c r="T254" i="121" s="1"/>
  <c r="T242" i="121" s="1"/>
  <c r="M252" i="126"/>
  <c r="K250" i="96"/>
  <c r="K243" i="96" s="1"/>
  <c r="Z247" i="119"/>
  <c r="Z244" i="119" s="1"/>
  <c r="D244" i="109"/>
  <c r="AB252" i="125"/>
  <c r="AB250" i="125" s="1"/>
  <c r="AB243" i="125" s="1"/>
  <c r="J250" i="111"/>
  <c r="J243" i="111" s="1"/>
  <c r="J305" i="111" s="1"/>
  <c r="AC252" i="125"/>
  <c r="AC250" i="125" s="1"/>
  <c r="AC243" i="125" s="1"/>
  <c r="J250" i="112"/>
  <c r="J243" i="112" s="1"/>
  <c r="J305" i="112" s="1"/>
  <c r="K250" i="113"/>
  <c r="K243" i="113" s="1"/>
  <c r="T251" i="128"/>
  <c r="T250" i="128" s="1"/>
  <c r="M250" i="103"/>
  <c r="G253" i="89"/>
  <c r="AA261" i="120"/>
  <c r="AA254" i="120" s="1"/>
  <c r="E254" i="110"/>
  <c r="E306" i="110" s="1"/>
  <c r="AA306" i="120" s="1"/>
  <c r="E256" i="120"/>
  <c r="E254" i="120" s="1"/>
  <c r="E256" i="117"/>
  <c r="D257" i="119"/>
  <c r="D254" i="119" s="1"/>
  <c r="D253" i="87"/>
  <c r="D305" i="87" s="1"/>
  <c r="L249" i="88"/>
  <c r="AD252" i="120"/>
  <c r="AD250" i="120" s="1"/>
  <c r="E250" i="113"/>
  <c r="P257" i="119"/>
  <c r="P254" i="119" s="1"/>
  <c r="P257" i="117"/>
  <c r="D254" i="99"/>
  <c r="D306" i="99" s="1"/>
  <c r="C254" i="109"/>
  <c r="C306" i="109" s="1"/>
  <c r="D254" i="98"/>
  <c r="D306" i="98" s="1"/>
  <c r="O306" i="119" s="1"/>
  <c r="Y261" i="120"/>
  <c r="Y254" i="120" s="1"/>
  <c r="E254" i="108"/>
  <c r="E306" i="108" s="1"/>
  <c r="Y306" i="120" s="1"/>
  <c r="C256" i="121"/>
  <c r="F253" i="21"/>
  <c r="K248" i="128"/>
  <c r="K244" i="128" s="1"/>
  <c r="K243" i="128" s="1"/>
  <c r="K242" i="128" s="1"/>
  <c r="M243" i="94"/>
  <c r="M242" i="94" s="1"/>
  <c r="M304" i="94" s="1"/>
  <c r="M303" i="94" s="1"/>
  <c r="J5" i="88"/>
  <c r="J4" i="88" s="1"/>
  <c r="O251" i="126"/>
  <c r="O250" i="126" s="1"/>
  <c r="K250" i="98"/>
  <c r="M246" i="117"/>
  <c r="AJ246" i="117" s="1"/>
  <c r="M246" i="118"/>
  <c r="AJ246" i="118" s="1"/>
  <c r="J252" i="128"/>
  <c r="J250" i="128" s="1"/>
  <c r="M249" i="93"/>
  <c r="V5" i="126"/>
  <c r="X5" i="127"/>
  <c r="Y5" i="118"/>
  <c r="T5" i="127"/>
  <c r="T4" i="127" s="1"/>
  <c r="T21" i="129" s="1"/>
  <c r="Z4" i="128"/>
  <c r="Z22" i="129" s="1"/>
  <c r="C25" i="117"/>
  <c r="H5" i="128"/>
  <c r="H4" i="128" s="1"/>
  <c r="H22" i="129" s="1"/>
  <c r="X5" i="128"/>
  <c r="R5" i="125"/>
  <c r="L242" i="94"/>
  <c r="L304" i="94" s="1"/>
  <c r="L303" i="94" s="1"/>
  <c r="C4" i="124"/>
  <c r="L240" i="122"/>
  <c r="C96" i="117"/>
  <c r="AB240" i="124"/>
  <c r="L157" i="117"/>
  <c r="AC5" i="125"/>
  <c r="J274" i="105"/>
  <c r="J308" i="105" s="1"/>
  <c r="V308" i="125" s="1"/>
  <c r="V277" i="125"/>
  <c r="V274" i="125" s="1"/>
  <c r="E277" i="119"/>
  <c r="E274" i="119" s="1"/>
  <c r="D273" i="88"/>
  <c r="D307" i="88" s="1"/>
  <c r="L274" i="98"/>
  <c r="L308" i="98" s="1"/>
  <c r="O276" i="127"/>
  <c r="O274" i="127" s="1"/>
  <c r="C157" i="118"/>
  <c r="F280" i="118"/>
  <c r="F274" i="118" s="1"/>
  <c r="D273" i="93"/>
  <c r="D307" i="93" s="1"/>
  <c r="J308" i="119" s="1"/>
  <c r="J278" i="119"/>
  <c r="J274" i="119" s="1"/>
  <c r="L273" i="87"/>
  <c r="L307" i="87" s="1"/>
  <c r="C157" i="119"/>
  <c r="W286" i="125"/>
  <c r="W283" i="125" s="1"/>
  <c r="J283" i="106"/>
  <c r="J309" i="106" s="1"/>
  <c r="M283" i="105"/>
  <c r="M309" i="105" s="1"/>
  <c r="V286" i="128"/>
  <c r="V283" i="128" s="1"/>
  <c r="C209" i="126"/>
  <c r="N285" i="117"/>
  <c r="O283" i="97"/>
  <c r="C95" i="118"/>
  <c r="AC286" i="128"/>
  <c r="AC283" i="128" s="1"/>
  <c r="M283" i="112"/>
  <c r="M309" i="112" s="1"/>
  <c r="L283" i="104"/>
  <c r="L309" i="104" s="1"/>
  <c r="X285" i="117"/>
  <c r="O283" i="107"/>
  <c r="O283" i="102"/>
  <c r="S284" i="117"/>
  <c r="C209" i="119"/>
  <c r="AE286" i="120"/>
  <c r="AE283" i="120" s="1"/>
  <c r="E283" i="114"/>
  <c r="E309" i="114" s="1"/>
  <c r="AE286" i="117"/>
  <c r="AE284" i="127"/>
  <c r="AE283" i="127" s="1"/>
  <c r="AE242" i="127" s="1"/>
  <c r="L283" i="114"/>
  <c r="L309" i="114" s="1"/>
  <c r="L283" i="96"/>
  <c r="L309" i="96" s="1"/>
  <c r="M284" i="127"/>
  <c r="K282" i="89"/>
  <c r="L283" i="111"/>
  <c r="L309" i="111" s="1"/>
  <c r="AB284" i="127"/>
  <c r="AB283" i="127" s="1"/>
  <c r="J283" i="114"/>
  <c r="J309" i="114" s="1"/>
  <c r="O209" i="98"/>
  <c r="K283" i="117"/>
  <c r="X46" i="127"/>
  <c r="E283" i="118"/>
  <c r="S46" i="125"/>
  <c r="AC46" i="128"/>
  <c r="AC4" i="128" s="1"/>
  <c r="AC22" i="129" s="1"/>
  <c r="L263" i="105"/>
  <c r="L307" i="105" s="1"/>
  <c r="V265" i="127"/>
  <c r="V263" i="127" s="1"/>
  <c r="T257" i="127"/>
  <c r="T254" i="127" s="1"/>
  <c r="L254" i="103"/>
  <c r="L306" i="103" s="1"/>
  <c r="Z46" i="121"/>
  <c r="Z4" i="121" s="1"/>
  <c r="R6" i="118"/>
  <c r="R5" i="118" s="1"/>
  <c r="H255" i="126"/>
  <c r="H254" i="126" s="1"/>
  <c r="K253" i="91"/>
  <c r="K305" i="91" s="1"/>
  <c r="X255" i="118"/>
  <c r="X254" i="118" s="1"/>
  <c r="AA260" i="122"/>
  <c r="AA254" i="122" s="1"/>
  <c r="AA242" i="122" s="1"/>
  <c r="AA240" i="122" s="1"/>
  <c r="G254" i="110"/>
  <c r="K46" i="118"/>
  <c r="V260" i="121"/>
  <c r="V254" i="121" s="1"/>
  <c r="V242" i="121" s="1"/>
  <c r="K6" i="128"/>
  <c r="K5" i="128" s="1"/>
  <c r="K4" i="128" s="1"/>
  <c r="P6" i="125"/>
  <c r="P5" i="125" s="1"/>
  <c r="F242" i="126"/>
  <c r="F302" i="126" s="1"/>
  <c r="M253" i="91"/>
  <c r="M305" i="91" s="1"/>
  <c r="M303" i="91" s="1"/>
  <c r="H257" i="128"/>
  <c r="H254" i="128" s="1"/>
  <c r="H242" i="128" s="1"/>
  <c r="F254" i="112"/>
  <c r="C46" i="123"/>
  <c r="L262" i="88"/>
  <c r="L306" i="88" s="1"/>
  <c r="Y263" i="127"/>
  <c r="Q256" i="119"/>
  <c r="Q254" i="119" s="1"/>
  <c r="D254" i="100"/>
  <c r="D306" i="100" s="1"/>
  <c r="E251" i="125"/>
  <c r="E250" i="125" s="1"/>
  <c r="E243" i="125" s="1"/>
  <c r="E242" i="125" s="1"/>
  <c r="J249" i="88"/>
  <c r="J242" i="88" s="1"/>
  <c r="M4" i="96"/>
  <c r="O46" i="93"/>
  <c r="M260" i="121"/>
  <c r="AJ260" i="121" s="1"/>
  <c r="M260" i="117"/>
  <c r="AJ260" i="117" s="1"/>
  <c r="I245" i="125"/>
  <c r="I244" i="125" s="1"/>
  <c r="I243" i="125" s="1"/>
  <c r="J243" i="92"/>
  <c r="J242" i="92" s="1"/>
  <c r="J304" i="92" s="1"/>
  <c r="K246" i="126"/>
  <c r="K244" i="126" s="1"/>
  <c r="K243" i="126" s="1"/>
  <c r="K243" i="94"/>
  <c r="K242" i="94" s="1"/>
  <c r="K304" i="94" s="1"/>
  <c r="K252" i="119"/>
  <c r="K250" i="119" s="1"/>
  <c r="D249" i="94"/>
  <c r="O252" i="119"/>
  <c r="O250" i="119" s="1"/>
  <c r="D250" i="98"/>
  <c r="S252" i="119"/>
  <c r="S250" i="119" s="1"/>
  <c r="O250" i="106"/>
  <c r="W251" i="117"/>
  <c r="W250" i="117" s="1"/>
  <c r="AD250" i="126"/>
  <c r="AD243" i="126" s="1"/>
  <c r="O46" i="106"/>
  <c r="H241" i="21"/>
  <c r="C253" i="21"/>
  <c r="C305" i="21" s="1"/>
  <c r="C257" i="118"/>
  <c r="M249" i="89"/>
  <c r="F251" i="128"/>
  <c r="F250" i="128" s="1"/>
  <c r="J244" i="96"/>
  <c r="J243" i="96" s="1"/>
  <c r="M245" i="125"/>
  <c r="U252" i="119"/>
  <c r="U250" i="119" s="1"/>
  <c r="U243" i="119" s="1"/>
  <c r="D250" i="104"/>
  <c r="D243" i="104" s="1"/>
  <c r="O291" i="113"/>
  <c r="AD293" i="117"/>
  <c r="AD291" i="117" s="1"/>
  <c r="Q253" i="118"/>
  <c r="Q253" i="117"/>
  <c r="T248" i="125"/>
  <c r="T244" i="125" s="1"/>
  <c r="J244" i="103"/>
  <c r="J243" i="103" s="1"/>
  <c r="AB252" i="120"/>
  <c r="AB250" i="120" s="1"/>
  <c r="E250" i="111"/>
  <c r="AD258" i="127"/>
  <c r="AD254" i="127" s="1"/>
  <c r="AD242" i="127" s="1"/>
  <c r="AD302" i="127" s="1"/>
  <c r="L254" i="113"/>
  <c r="L306" i="113" s="1"/>
  <c r="L304" i="113" s="1"/>
  <c r="O46" i="88"/>
  <c r="AD247" i="125"/>
  <c r="AD244" i="125" s="1"/>
  <c r="AD243" i="125" s="1"/>
  <c r="J244" i="113"/>
  <c r="J243" i="113" s="1"/>
  <c r="N243" i="125"/>
  <c r="W252" i="127"/>
  <c r="W250" i="127" s="1"/>
  <c r="W243" i="127" s="1"/>
  <c r="L250" i="106"/>
  <c r="L243" i="106" s="1"/>
  <c r="R243" i="125"/>
  <c r="V157" i="117"/>
  <c r="O6" i="118"/>
  <c r="O5" i="118" s="1"/>
  <c r="AE4" i="122"/>
  <c r="N157" i="117"/>
  <c r="AE190" i="117"/>
  <c r="P157" i="117"/>
  <c r="C46" i="119"/>
  <c r="S243" i="127"/>
  <c r="S242" i="127" s="1"/>
  <c r="E254" i="119"/>
  <c r="F157" i="117"/>
  <c r="AE4" i="123"/>
  <c r="K19" i="119"/>
  <c r="K6" i="119" s="1"/>
  <c r="K5" i="119" s="1"/>
  <c r="J6" i="120"/>
  <c r="J5" i="120" s="1"/>
  <c r="E244" i="118"/>
  <c r="K157" i="117"/>
  <c r="Q157" i="117"/>
  <c r="AD157" i="117"/>
  <c r="Z157" i="117"/>
  <c r="U157" i="117"/>
  <c r="U22" i="129"/>
  <c r="C32" i="119"/>
  <c r="T46" i="117"/>
  <c r="H157" i="117"/>
  <c r="G157" i="117"/>
  <c r="T157" i="117"/>
  <c r="E46" i="117"/>
  <c r="E254" i="117"/>
  <c r="AC256" i="117"/>
  <c r="O254" i="112"/>
  <c r="I22" i="129"/>
  <c r="D240" i="122"/>
  <c r="I242" i="103"/>
  <c r="I302" i="103" s="1"/>
  <c r="I242" i="106"/>
  <c r="I302" i="106" s="1"/>
  <c r="I254" i="96"/>
  <c r="I306" i="96" s="1"/>
  <c r="I304" i="96" s="1"/>
  <c r="M257" i="124"/>
  <c r="I241" i="88"/>
  <c r="I301" i="88" s="1"/>
  <c r="I241" i="21"/>
  <c r="I301" i="21" s="1"/>
  <c r="I242" i="111"/>
  <c r="I302" i="111" s="1"/>
  <c r="I242" i="114"/>
  <c r="I302" i="114" s="1"/>
  <c r="R254" i="124"/>
  <c r="R242" i="124" s="1"/>
  <c r="I253" i="89"/>
  <c r="I305" i="89" s="1"/>
  <c r="I303" i="89" s="1"/>
  <c r="I241" i="91"/>
  <c r="I301" i="91" s="1"/>
  <c r="X256" i="117"/>
  <c r="G260" i="122"/>
  <c r="G254" i="122" s="1"/>
  <c r="G242" i="122" s="1"/>
  <c r="G253" i="90"/>
  <c r="G305" i="90" s="1"/>
  <c r="G303" i="90" s="1"/>
  <c r="H242" i="111"/>
  <c r="H302" i="111" s="1"/>
  <c r="K261" i="117"/>
  <c r="K261" i="120"/>
  <c r="K254" i="120" s="1"/>
  <c r="E253" i="94"/>
  <c r="E305" i="94" s="1"/>
  <c r="H241" i="95"/>
  <c r="H301" i="95" s="1"/>
  <c r="AB258" i="117"/>
  <c r="AB254" i="117" s="1"/>
  <c r="O254" i="111"/>
  <c r="AE254" i="118"/>
  <c r="O46" i="103"/>
  <c r="O261" i="117"/>
  <c r="O254" i="98"/>
  <c r="U261" i="117"/>
  <c r="F253" i="95"/>
  <c r="F305" i="95" s="1"/>
  <c r="L260" i="121"/>
  <c r="L254" i="121" s="1"/>
  <c r="L242" i="121" s="1"/>
  <c r="F239" i="93"/>
  <c r="AB82" i="117"/>
  <c r="AB46" i="117" s="1"/>
  <c r="O46" i="111"/>
  <c r="AA258" i="117"/>
  <c r="Z260" i="121"/>
  <c r="Z254" i="121" s="1"/>
  <c r="Z242" i="121" s="1"/>
  <c r="F254" i="109"/>
  <c r="F306" i="109" s="1"/>
  <c r="Z260" i="117"/>
  <c r="H240" i="100"/>
  <c r="K12" i="129"/>
  <c r="K302" i="123"/>
  <c r="O253" i="88"/>
  <c r="G241" i="88"/>
  <c r="G301" i="88" s="1"/>
  <c r="I260" i="124"/>
  <c r="I254" i="124" s="1"/>
  <c r="I242" i="124" s="1"/>
  <c r="I242" i="105"/>
  <c r="I302" i="105" s="1"/>
  <c r="I242" i="97"/>
  <c r="I302" i="97" s="1"/>
  <c r="I242" i="98"/>
  <c r="I302" i="98" s="1"/>
  <c r="D254" i="124"/>
  <c r="D242" i="124" s="1"/>
  <c r="I242" i="104"/>
  <c r="I302" i="104" s="1"/>
  <c r="S261" i="124"/>
  <c r="S254" i="124" s="1"/>
  <c r="S242" i="124" s="1"/>
  <c r="I254" i="102"/>
  <c r="I306" i="102" s="1"/>
  <c r="I304" i="102" s="1"/>
  <c r="S261" i="117"/>
  <c r="I241" i="93"/>
  <c r="I301" i="93" s="1"/>
  <c r="J256" i="117"/>
  <c r="J254" i="117" s="1"/>
  <c r="O253" i="93"/>
  <c r="AA304" i="122"/>
  <c r="E253" i="90"/>
  <c r="E305" i="90" s="1"/>
  <c r="G261" i="120"/>
  <c r="G254" i="120" s="1"/>
  <c r="G261" i="117"/>
  <c r="O304" i="122"/>
  <c r="F304" i="122"/>
  <c r="F11" i="129" s="1"/>
  <c r="O304" i="123"/>
  <c r="G242" i="111"/>
  <c r="G302" i="111" s="1"/>
  <c r="H240" i="112"/>
  <c r="H242" i="110"/>
  <c r="H302" i="110" s="1"/>
  <c r="F261" i="117"/>
  <c r="Y304" i="123"/>
  <c r="AE256" i="117"/>
  <c r="V257" i="117"/>
  <c r="W260" i="122"/>
  <c r="W254" i="122" s="1"/>
  <c r="W242" i="122" s="1"/>
  <c r="G254" i="106"/>
  <c r="G306" i="106" s="1"/>
  <c r="H242" i="104"/>
  <c r="H302" i="104" s="1"/>
  <c r="H302" i="122"/>
  <c r="F302" i="123"/>
  <c r="N260" i="121"/>
  <c r="F254" i="97"/>
  <c r="F306" i="97" s="1"/>
  <c r="N306" i="121" s="1"/>
  <c r="V304" i="122"/>
  <c r="R304" i="123"/>
  <c r="R254" i="121"/>
  <c r="R242" i="121" s="1"/>
  <c r="W302" i="121"/>
  <c r="D256" i="117"/>
  <c r="F241" i="87"/>
  <c r="F301" i="87" s="1"/>
  <c r="F241" i="88"/>
  <c r="F301" i="88" s="1"/>
  <c r="C254" i="126"/>
  <c r="X240" i="121"/>
  <c r="D257" i="117"/>
  <c r="C256" i="117"/>
  <c r="O253" i="21"/>
  <c r="I241" i="94"/>
  <c r="I301" i="94" s="1"/>
  <c r="I254" i="108"/>
  <c r="I306" i="108" s="1"/>
  <c r="I304" i="108" s="1"/>
  <c r="Y260" i="124"/>
  <c r="Y254" i="124" s="1"/>
  <c r="Y242" i="124" s="1"/>
  <c r="I242" i="107"/>
  <c r="I302" i="107" s="1"/>
  <c r="I253" i="92"/>
  <c r="I305" i="92" s="1"/>
  <c r="I303" i="92" s="1"/>
  <c r="I253" i="90"/>
  <c r="I305" i="90" s="1"/>
  <c r="I303" i="90" s="1"/>
  <c r="G256" i="124"/>
  <c r="G254" i="124" s="1"/>
  <c r="G242" i="124" s="1"/>
  <c r="I254" i="112"/>
  <c r="I306" i="112" s="1"/>
  <c r="I304" i="112" s="1"/>
  <c r="AC256" i="124"/>
  <c r="AC254" i="124" s="1"/>
  <c r="AC242" i="124" s="1"/>
  <c r="I253" i="87"/>
  <c r="I305" i="87" s="1"/>
  <c r="I303" i="87" s="1"/>
  <c r="I242" i="109"/>
  <c r="I302" i="109" s="1"/>
  <c r="F256" i="117"/>
  <c r="T261" i="117"/>
  <c r="O254" i="103"/>
  <c r="U240" i="122"/>
  <c r="L304" i="122"/>
  <c r="F253" i="90"/>
  <c r="F305" i="90" s="1"/>
  <c r="F303" i="90" s="1"/>
  <c r="G260" i="121"/>
  <c r="G254" i="121" s="1"/>
  <c r="G242" i="121" s="1"/>
  <c r="G260" i="117"/>
  <c r="Z240" i="122"/>
  <c r="G242" i="100"/>
  <c r="G302" i="100" s="1"/>
  <c r="AC304" i="123"/>
  <c r="I304" i="121"/>
  <c r="Q256" i="117"/>
  <c r="K257" i="117"/>
  <c r="K254" i="117" s="1"/>
  <c r="O253" i="94"/>
  <c r="H239" i="94"/>
  <c r="O46" i="90"/>
  <c r="T12" i="129"/>
  <c r="G258" i="117"/>
  <c r="G258" i="118"/>
  <c r="G254" i="118" s="1"/>
  <c r="C253" i="90"/>
  <c r="C305" i="90" s="1"/>
  <c r="N258" i="117"/>
  <c r="C254" i="120"/>
  <c r="G241" i="87"/>
  <c r="G301" i="87" s="1"/>
  <c r="E254" i="118"/>
  <c r="H241" i="87"/>
  <c r="H301" i="87" s="1"/>
  <c r="C254" i="119"/>
  <c r="H241" i="88"/>
  <c r="H301" i="88" s="1"/>
  <c r="C242" i="123"/>
  <c r="C46" i="117"/>
  <c r="I242" i="110"/>
  <c r="I302" i="110" s="1"/>
  <c r="L260" i="124"/>
  <c r="L254" i="124" s="1"/>
  <c r="L242" i="124" s="1"/>
  <c r="L240" i="124" s="1"/>
  <c r="I253" i="95"/>
  <c r="I305" i="95" s="1"/>
  <c r="I303" i="95" s="1"/>
  <c r="I242" i="99"/>
  <c r="I302" i="99" s="1"/>
  <c r="V259" i="124"/>
  <c r="V254" i="124" s="1"/>
  <c r="V242" i="124" s="1"/>
  <c r="V259" i="117"/>
  <c r="I239" i="21"/>
  <c r="U240" i="124"/>
  <c r="I254" i="113"/>
  <c r="I306" i="113" s="1"/>
  <c r="I304" i="113" s="1"/>
  <c r="AD256" i="124"/>
  <c r="AD254" i="124" s="1"/>
  <c r="AD242" i="124" s="1"/>
  <c r="I242" i="100"/>
  <c r="AE254" i="124"/>
  <c r="F254" i="124"/>
  <c r="F242" i="124" s="1"/>
  <c r="AE46" i="117"/>
  <c r="G242" i="104"/>
  <c r="G302" i="104" s="1"/>
  <c r="J302" i="122"/>
  <c r="J11" i="129"/>
  <c r="G242" i="109"/>
  <c r="G302" i="109" s="1"/>
  <c r="P255" i="117"/>
  <c r="O254" i="99"/>
  <c r="G242" i="99"/>
  <c r="G302" i="99" s="1"/>
  <c r="H241" i="93"/>
  <c r="H301" i="93" s="1"/>
  <c r="Y256" i="117"/>
  <c r="U240" i="123"/>
  <c r="J304" i="121"/>
  <c r="J10" i="129" s="1"/>
  <c r="O46" i="105"/>
  <c r="F242" i="102"/>
  <c r="F302" i="102" s="1"/>
  <c r="H242" i="105"/>
  <c r="H302" i="105" s="1"/>
  <c r="O46" i="95"/>
  <c r="L82" i="117"/>
  <c r="L46" i="117" s="1"/>
  <c r="S258" i="117"/>
  <c r="F242" i="99"/>
  <c r="F302" i="99" s="1"/>
  <c r="S240" i="121"/>
  <c r="F242" i="111"/>
  <c r="C254" i="125"/>
  <c r="C254" i="128"/>
  <c r="D240" i="123"/>
  <c r="E240" i="122"/>
  <c r="C46" i="118"/>
  <c r="C247" i="112"/>
  <c r="O247" i="112" s="1"/>
  <c r="AC247" i="117" s="1"/>
  <c r="C6" i="112"/>
  <c r="C5" i="112" s="1"/>
  <c r="C251" i="110"/>
  <c r="O251" i="110" s="1"/>
  <c r="C32" i="110"/>
  <c r="C5" i="110" s="1"/>
  <c r="C246" i="109"/>
  <c r="O246" i="109" s="1"/>
  <c r="C6" i="109"/>
  <c r="C5" i="109" s="1"/>
  <c r="C252" i="107"/>
  <c r="O252" i="107" s="1"/>
  <c r="C32" i="107"/>
  <c r="T248" i="118"/>
  <c r="T248" i="117"/>
  <c r="S9" i="117"/>
  <c r="S7" i="117" s="1"/>
  <c r="O7" i="102"/>
  <c r="L252" i="117"/>
  <c r="L252" i="118"/>
  <c r="C248" i="92"/>
  <c r="O248" i="92" s="1"/>
  <c r="C6" i="92"/>
  <c r="AE297" i="117"/>
  <c r="AE297" i="118"/>
  <c r="AC296" i="117"/>
  <c r="AC296" i="118"/>
  <c r="Y299" i="117"/>
  <c r="Y299" i="118"/>
  <c r="W297" i="117"/>
  <c r="W297" i="118"/>
  <c r="T298" i="120"/>
  <c r="T298" i="117"/>
  <c r="S297" i="117"/>
  <c r="S297" i="118"/>
  <c r="Q296" i="117"/>
  <c r="Q296" i="118"/>
  <c r="F20" i="129"/>
  <c r="O297" i="117"/>
  <c r="O297" i="118"/>
  <c r="K297" i="117"/>
  <c r="K297" i="118"/>
  <c r="I233" i="117"/>
  <c r="I232" i="117" s="1"/>
  <c r="O231" i="92"/>
  <c r="E233" i="117"/>
  <c r="E232" i="117" s="1"/>
  <c r="O231" i="88"/>
  <c r="M249" i="95"/>
  <c r="M242" i="95" s="1"/>
  <c r="M304" i="95" s="1"/>
  <c r="L251" i="128"/>
  <c r="L250" i="128" s="1"/>
  <c r="L243" i="128" s="1"/>
  <c r="L242" i="128" s="1"/>
  <c r="L241" i="94"/>
  <c r="C32" i="125"/>
  <c r="K249" i="95"/>
  <c r="L252" i="126"/>
  <c r="L250" i="126" s="1"/>
  <c r="M304" i="128"/>
  <c r="M250" i="107"/>
  <c r="M243" i="107" s="1"/>
  <c r="M305" i="107" s="1"/>
  <c r="M304" i="107" s="1"/>
  <c r="X251" i="128"/>
  <c r="X250" i="128" s="1"/>
  <c r="X243" i="128" s="1"/>
  <c r="X242" i="128" s="1"/>
  <c r="P247" i="128"/>
  <c r="P244" i="128" s="1"/>
  <c r="P243" i="128" s="1"/>
  <c r="P242" i="128" s="1"/>
  <c r="M244" i="99"/>
  <c r="M243" i="99" s="1"/>
  <c r="M305" i="99" s="1"/>
  <c r="M304" i="99" s="1"/>
  <c r="C6" i="125"/>
  <c r="P6" i="118"/>
  <c r="P5" i="118" s="1"/>
  <c r="E6" i="120"/>
  <c r="E5" i="120" s="1"/>
  <c r="E4" i="120" s="1"/>
  <c r="AD246" i="118"/>
  <c r="AD246" i="117"/>
  <c r="D247" i="110"/>
  <c r="O247" i="110" s="1"/>
  <c r="D6" i="110"/>
  <c r="D5" i="110" s="1"/>
  <c r="C246" i="103"/>
  <c r="O246" i="103" s="1"/>
  <c r="C6" i="103"/>
  <c r="Q228" i="117"/>
  <c r="Q227" i="117" s="1"/>
  <c r="O227" i="100"/>
  <c r="P248" i="118"/>
  <c r="P248" i="117"/>
  <c r="O25" i="97"/>
  <c r="N26" i="117"/>
  <c r="N25" i="117" s="1"/>
  <c r="L248" i="117"/>
  <c r="L248" i="118"/>
  <c r="C251" i="87"/>
  <c r="O251" i="87" s="1"/>
  <c r="AC299" i="118"/>
  <c r="AC299" i="117"/>
  <c r="O232" i="104"/>
  <c r="U233" i="117"/>
  <c r="U232" i="117" s="1"/>
  <c r="L298" i="117"/>
  <c r="L298" i="120"/>
  <c r="I299" i="117"/>
  <c r="I299" i="118"/>
  <c r="O291" i="105"/>
  <c r="V292" i="117"/>
  <c r="V291" i="117" s="1"/>
  <c r="AE291" i="125"/>
  <c r="T249" i="128"/>
  <c r="T244" i="128" s="1"/>
  <c r="M244" i="103"/>
  <c r="M243" i="103" s="1"/>
  <c r="M305" i="103" s="1"/>
  <c r="M304" i="103" s="1"/>
  <c r="AE244" i="120"/>
  <c r="W249" i="118"/>
  <c r="W244" i="118" s="1"/>
  <c r="W243" i="118" s="1"/>
  <c r="C244" i="106"/>
  <c r="C243" i="106" s="1"/>
  <c r="C305" i="106" s="1"/>
  <c r="AE252" i="120"/>
  <c r="E250" i="114"/>
  <c r="E243" i="114" s="1"/>
  <c r="E305" i="114" s="1"/>
  <c r="X6" i="126"/>
  <c r="X5" i="126" s="1"/>
  <c r="J6" i="128"/>
  <c r="J5" i="128" s="1"/>
  <c r="X243" i="120"/>
  <c r="C6" i="113"/>
  <c r="C245" i="113"/>
  <c r="O245" i="113" s="1"/>
  <c r="C252" i="111"/>
  <c r="O252" i="111" s="1"/>
  <c r="C32" i="111"/>
  <c r="Z36" i="117"/>
  <c r="Z33" i="117" s="1"/>
  <c r="O33" i="109"/>
  <c r="X248" i="117"/>
  <c r="X248" i="118"/>
  <c r="C246" i="105"/>
  <c r="O246" i="105" s="1"/>
  <c r="C6" i="105"/>
  <c r="C5" i="105" s="1"/>
  <c r="R25" i="117"/>
  <c r="C249" i="100"/>
  <c r="O249" i="100" s="1"/>
  <c r="C6" i="100"/>
  <c r="C5" i="100" s="1"/>
  <c r="C246" i="97"/>
  <c r="O246" i="97" s="1"/>
  <c r="C6" i="97"/>
  <c r="H42" i="117"/>
  <c r="C252" i="91"/>
  <c r="O252" i="91" s="1"/>
  <c r="H42" i="118"/>
  <c r="E228" i="117"/>
  <c r="E227" i="117" s="1"/>
  <c r="O226" i="88"/>
  <c r="Y233" i="117"/>
  <c r="Y232" i="117" s="1"/>
  <c r="O232" i="108"/>
  <c r="X298" i="117"/>
  <c r="X298" i="120"/>
  <c r="U296" i="117"/>
  <c r="U296" i="118"/>
  <c r="P298" i="120"/>
  <c r="P298" i="117"/>
  <c r="M233" i="117"/>
  <c r="AJ233" i="117" s="1"/>
  <c r="O232" i="96"/>
  <c r="G297" i="117"/>
  <c r="G297" i="118"/>
  <c r="E296" i="117"/>
  <c r="E296" i="118"/>
  <c r="L242" i="102"/>
  <c r="L302" i="102" s="1"/>
  <c r="M244" i="100"/>
  <c r="M243" i="100" s="1"/>
  <c r="M305" i="100" s="1"/>
  <c r="M304" i="100" s="1"/>
  <c r="Q245" i="128"/>
  <c r="Q244" i="128" s="1"/>
  <c r="Q243" i="128" s="1"/>
  <c r="Q242" i="128" s="1"/>
  <c r="L246" i="125"/>
  <c r="L244" i="125" s="1"/>
  <c r="L243" i="125" s="1"/>
  <c r="J243" i="95"/>
  <c r="J242" i="95" s="1"/>
  <c r="J304" i="95" s="1"/>
  <c r="C32" i="128"/>
  <c r="K244" i="103"/>
  <c r="T245" i="126"/>
  <c r="T244" i="126" s="1"/>
  <c r="C6" i="119"/>
  <c r="AC5" i="118"/>
  <c r="AC249" i="118"/>
  <c r="AC249" i="117"/>
  <c r="AB248" i="117"/>
  <c r="AB248" i="118"/>
  <c r="Z26" i="117"/>
  <c r="Z25" i="117" s="1"/>
  <c r="O25" i="109"/>
  <c r="C247" i="108"/>
  <c r="O247" i="108" s="1"/>
  <c r="C6" i="108"/>
  <c r="C5" i="108" s="1"/>
  <c r="C246" i="107"/>
  <c r="O246" i="107" s="1"/>
  <c r="C6" i="107"/>
  <c r="C252" i="103"/>
  <c r="O252" i="103" s="1"/>
  <c r="C32" i="103"/>
  <c r="E246" i="98"/>
  <c r="O246" i="98" s="1"/>
  <c r="E6" i="98"/>
  <c r="E5" i="98" s="1"/>
  <c r="I34" i="117"/>
  <c r="I33" i="117" s="1"/>
  <c r="O33" i="92"/>
  <c r="H252" i="117"/>
  <c r="H252" i="118"/>
  <c r="Q299" i="117"/>
  <c r="Q299" i="118"/>
  <c r="AA297" i="117"/>
  <c r="AA297" i="118"/>
  <c r="Y296" i="117"/>
  <c r="Y296" i="118"/>
  <c r="U299" i="118"/>
  <c r="U299" i="117"/>
  <c r="Q233" i="117"/>
  <c r="Q232" i="117" s="1"/>
  <c r="O232" i="100"/>
  <c r="M299" i="117"/>
  <c r="AJ299" i="117" s="1"/>
  <c r="M299" i="118"/>
  <c r="AJ299" i="118" s="1"/>
  <c r="M296" i="117"/>
  <c r="AJ296" i="117" s="1"/>
  <c r="M296" i="118"/>
  <c r="AJ296" i="118" s="1"/>
  <c r="H298" i="120"/>
  <c r="H298" i="117"/>
  <c r="D298" i="120"/>
  <c r="D298" i="117"/>
  <c r="C297" i="117"/>
  <c r="C297" i="118"/>
  <c r="Z247" i="128"/>
  <c r="Z244" i="128" s="1"/>
  <c r="Z243" i="128" s="1"/>
  <c r="Z242" i="128" s="1"/>
  <c r="M244" i="109"/>
  <c r="M243" i="109" s="1"/>
  <c r="M305" i="109" s="1"/>
  <c r="M304" i="109" s="1"/>
  <c r="N293" i="117"/>
  <c r="N291" i="117" s="1"/>
  <c r="O291" i="97"/>
  <c r="O246" i="127"/>
  <c r="O244" i="127" s="1"/>
  <c r="O243" i="127" s="1"/>
  <c r="L244" i="98"/>
  <c r="L243" i="98" s="1"/>
  <c r="L305" i="98" s="1"/>
  <c r="M292" i="117"/>
  <c r="AJ292" i="117" s="1"/>
  <c r="O291" i="96"/>
  <c r="AA245" i="128"/>
  <c r="AA244" i="128" s="1"/>
  <c r="AA243" i="128" s="1"/>
  <c r="AA242" i="128" s="1"/>
  <c r="M244" i="110"/>
  <c r="M243" i="110" s="1"/>
  <c r="M305" i="110" s="1"/>
  <c r="M304" i="110" s="1"/>
  <c r="O304" i="128"/>
  <c r="Y252" i="120"/>
  <c r="Y250" i="120" s="1"/>
  <c r="E250" i="108"/>
  <c r="X246" i="125"/>
  <c r="X244" i="125" s="1"/>
  <c r="X243" i="125" s="1"/>
  <c r="J244" i="107"/>
  <c r="J243" i="107" s="1"/>
  <c r="J305" i="107" s="1"/>
  <c r="C32" i="120"/>
  <c r="C250" i="120"/>
  <c r="F21" i="129"/>
  <c r="N6" i="119"/>
  <c r="N5" i="119" s="1"/>
  <c r="G22" i="129"/>
  <c r="W6" i="118"/>
  <c r="W5" i="118" s="1"/>
  <c r="C245" i="93"/>
  <c r="C6" i="93"/>
  <c r="C5" i="93" s="1"/>
  <c r="C291" i="114"/>
  <c r="AE293" i="118"/>
  <c r="AE37" i="120"/>
  <c r="AE30" i="117"/>
  <c r="O29" i="114"/>
  <c r="AE19" i="119"/>
  <c r="AD233" i="117"/>
  <c r="AD232" i="117" s="1"/>
  <c r="O232" i="113"/>
  <c r="AD6" i="128"/>
  <c r="AD5" i="128" s="1"/>
  <c r="AD4" i="128" s="1"/>
  <c r="AD36" i="117"/>
  <c r="AD33" i="117" s="1"/>
  <c r="O33" i="113"/>
  <c r="E247" i="113"/>
  <c r="O247" i="113" s="1"/>
  <c r="E6" i="113"/>
  <c r="E5" i="113" s="1"/>
  <c r="AD13" i="117"/>
  <c r="AD11" i="117" s="1"/>
  <c r="AC298" i="117"/>
  <c r="AC298" i="120"/>
  <c r="M252" i="112"/>
  <c r="M32" i="112"/>
  <c r="M5" i="112" s="1"/>
  <c r="M4" i="112" s="1"/>
  <c r="AC35" i="117"/>
  <c r="AC33" i="117" s="1"/>
  <c r="O33" i="112"/>
  <c r="AC248" i="119"/>
  <c r="AC248" i="117"/>
  <c r="AC18" i="117"/>
  <c r="AC11" i="117" s="1"/>
  <c r="D246" i="112"/>
  <c r="D6" i="112"/>
  <c r="D5" i="112" s="1"/>
  <c r="AB297" i="117"/>
  <c r="AB297" i="118"/>
  <c r="AB228" i="117"/>
  <c r="AB227" i="117" s="1"/>
  <c r="O227" i="111"/>
  <c r="AB42" i="118"/>
  <c r="C253" i="111"/>
  <c r="O253" i="111" s="1"/>
  <c r="AB42" i="117"/>
  <c r="AA6" i="118"/>
  <c r="AA5" i="118" s="1"/>
  <c r="O232" i="109"/>
  <c r="Z233" i="117"/>
  <c r="Z232" i="117" s="1"/>
  <c r="Z13" i="117"/>
  <c r="Z11" i="117" s="1"/>
  <c r="Y14" i="117"/>
  <c r="Y11" i="117" s="1"/>
  <c r="Y6" i="120"/>
  <c r="Y5" i="120" s="1"/>
  <c r="X294" i="120"/>
  <c r="X294" i="117"/>
  <c r="L251" i="107"/>
  <c r="L32" i="107"/>
  <c r="L5" i="107" s="1"/>
  <c r="L4" i="107" s="1"/>
  <c r="K246" i="107"/>
  <c r="K6" i="107"/>
  <c r="K5" i="107" s="1"/>
  <c r="X36" i="117"/>
  <c r="X33" i="117" s="1"/>
  <c r="X32" i="117" s="1"/>
  <c r="O33" i="107"/>
  <c r="O32" i="107" s="1"/>
  <c r="D6" i="107"/>
  <c r="D5" i="107" s="1"/>
  <c r="D245" i="107"/>
  <c r="O245" i="107" s="1"/>
  <c r="W22" i="129"/>
  <c r="D247" i="106"/>
  <c r="O247" i="106" s="1"/>
  <c r="D6" i="106"/>
  <c r="D5" i="106" s="1"/>
  <c r="W6" i="119"/>
  <c r="W5" i="119" s="1"/>
  <c r="V22" i="117"/>
  <c r="V19" i="117" s="1"/>
  <c r="O19" i="105"/>
  <c r="V13" i="117"/>
  <c r="V11" i="117" s="1"/>
  <c r="U39" i="117"/>
  <c r="U37" i="117" s="1"/>
  <c r="O37" i="104"/>
  <c r="U28" i="117"/>
  <c r="U25" i="117" s="1"/>
  <c r="O25" i="104"/>
  <c r="D251" i="103"/>
  <c r="O251" i="103" s="1"/>
  <c r="D32" i="103"/>
  <c r="D6" i="103"/>
  <c r="D245" i="103"/>
  <c r="O245" i="103" s="1"/>
  <c r="S293" i="118"/>
  <c r="S291" i="118" s="1"/>
  <c r="C291" i="102"/>
  <c r="S28" i="117"/>
  <c r="S25" i="117" s="1"/>
  <c r="O25" i="102"/>
  <c r="D247" i="102"/>
  <c r="D6" i="102"/>
  <c r="D5" i="102" s="1"/>
  <c r="S14" i="117"/>
  <c r="S11" i="117" s="1"/>
  <c r="E246" i="100"/>
  <c r="O246" i="100" s="1"/>
  <c r="E6" i="100"/>
  <c r="P297" i="117"/>
  <c r="P297" i="118"/>
  <c r="P294" i="120"/>
  <c r="P294" i="117"/>
  <c r="C32" i="99"/>
  <c r="C251" i="99"/>
  <c r="O251" i="99" s="1"/>
  <c r="J245" i="98"/>
  <c r="J6" i="98"/>
  <c r="O249" i="119"/>
  <c r="O249" i="117"/>
  <c r="O20" i="117"/>
  <c r="O19" i="117" s="1"/>
  <c r="O19" i="98"/>
  <c r="N299" i="118"/>
  <c r="N299" i="117"/>
  <c r="N21" i="117"/>
  <c r="N19" i="117" s="1"/>
  <c r="O19" i="97"/>
  <c r="L247" i="96"/>
  <c r="L6" i="96"/>
  <c r="L5" i="96" s="1"/>
  <c r="D248" i="96"/>
  <c r="O248" i="96" s="1"/>
  <c r="D6" i="96"/>
  <c r="D5" i="96" s="1"/>
  <c r="M9" i="117"/>
  <c r="AJ9" i="117" s="1"/>
  <c r="O7" i="96"/>
  <c r="L22" i="117"/>
  <c r="L19" i="117" s="1"/>
  <c r="O19" i="95"/>
  <c r="K5" i="125"/>
  <c r="K35" i="117"/>
  <c r="K33" i="117" s="1"/>
  <c r="O33" i="94"/>
  <c r="O29" i="94"/>
  <c r="K30" i="117"/>
  <c r="K29" i="117" s="1"/>
  <c r="D246" i="94"/>
  <c r="D6" i="94"/>
  <c r="D5" i="94" s="1"/>
  <c r="J233" i="117"/>
  <c r="J232" i="117" s="1"/>
  <c r="O231" i="93"/>
  <c r="D251" i="93"/>
  <c r="O251" i="93" s="1"/>
  <c r="D32" i="93"/>
  <c r="J21" i="117"/>
  <c r="J19" i="117" s="1"/>
  <c r="O19" i="93"/>
  <c r="D245" i="93"/>
  <c r="D6" i="93"/>
  <c r="D5" i="93" s="1"/>
  <c r="I298" i="117"/>
  <c r="I298" i="120"/>
  <c r="E250" i="92"/>
  <c r="O250" i="92" s="1"/>
  <c r="E32" i="92"/>
  <c r="H297" i="117"/>
  <c r="H297" i="118"/>
  <c r="C250" i="91"/>
  <c r="C32" i="91"/>
  <c r="H27" i="117"/>
  <c r="H25" i="117" s="1"/>
  <c r="O25" i="91"/>
  <c r="H247" i="118"/>
  <c r="O19" i="91"/>
  <c r="H20" i="117"/>
  <c r="H19" i="117" s="1"/>
  <c r="H13" i="117"/>
  <c r="G32" i="126"/>
  <c r="G5" i="126" s="1"/>
  <c r="J6" i="90"/>
  <c r="J244" i="90"/>
  <c r="G37" i="120"/>
  <c r="G32" i="120" s="1"/>
  <c r="G249" i="119"/>
  <c r="G249" i="117"/>
  <c r="G19" i="119"/>
  <c r="G6" i="119" s="1"/>
  <c r="G5" i="119" s="1"/>
  <c r="G6" i="118"/>
  <c r="G5" i="118" s="1"/>
  <c r="F292" i="128"/>
  <c r="F291" i="128" s="1"/>
  <c r="M290" i="89"/>
  <c r="O231" i="89"/>
  <c r="F233" i="117"/>
  <c r="F232" i="117" s="1"/>
  <c r="L251" i="89"/>
  <c r="F252" i="127" s="1"/>
  <c r="F250" i="127" s="1"/>
  <c r="F243" i="127" s="1"/>
  <c r="F242" i="127" s="1"/>
  <c r="L32" i="89"/>
  <c r="L5" i="89" s="1"/>
  <c r="L4" i="89" s="1"/>
  <c r="M244" i="89"/>
  <c r="M6" i="89"/>
  <c r="M5" i="89" s="1"/>
  <c r="M4" i="89" s="1"/>
  <c r="F249" i="118"/>
  <c r="F249" i="117"/>
  <c r="O25" i="89"/>
  <c r="F26" i="117"/>
  <c r="F25" i="117" s="1"/>
  <c r="F6" i="118"/>
  <c r="F5" i="118" s="1"/>
  <c r="F4" i="118" s="1"/>
  <c r="E244" i="89"/>
  <c r="E6" i="89"/>
  <c r="K251" i="88"/>
  <c r="K32" i="88"/>
  <c r="K5" i="88" s="1"/>
  <c r="K4" i="88" s="1"/>
  <c r="E32" i="128"/>
  <c r="E5" i="128" s="1"/>
  <c r="E4" i="128" s="1"/>
  <c r="L246" i="88"/>
  <c r="E247" i="127" s="1"/>
  <c r="E244" i="127" s="1"/>
  <c r="E243" i="127" s="1"/>
  <c r="E242" i="127" s="1"/>
  <c r="L6" i="88"/>
  <c r="L5" i="88" s="1"/>
  <c r="L4" i="88" s="1"/>
  <c r="E38" i="117"/>
  <c r="E37" i="117" s="1"/>
  <c r="O37" i="88"/>
  <c r="E35" i="117"/>
  <c r="E33" i="117" s="1"/>
  <c r="O33" i="88"/>
  <c r="E27" i="117"/>
  <c r="E25" i="117" s="1"/>
  <c r="O25" i="88"/>
  <c r="E13" i="117"/>
  <c r="E250" i="87"/>
  <c r="E32" i="87"/>
  <c r="D32" i="87"/>
  <c r="D250" i="87"/>
  <c r="D248" i="119"/>
  <c r="D247" i="118"/>
  <c r="D244" i="87"/>
  <c r="D6" i="87"/>
  <c r="D5" i="87" s="1"/>
  <c r="D4" i="87" s="1"/>
  <c r="C244" i="87"/>
  <c r="C6" i="87"/>
  <c r="C5" i="87" s="1"/>
  <c r="C4" i="87" s="1"/>
  <c r="O290" i="91"/>
  <c r="H292" i="117"/>
  <c r="H291" i="117" s="1"/>
  <c r="AE32" i="125"/>
  <c r="M242" i="97"/>
  <c r="M302" i="97" s="1"/>
  <c r="D243" i="128"/>
  <c r="D242" i="128" s="1"/>
  <c r="C37" i="117"/>
  <c r="D304" i="125"/>
  <c r="C232" i="117"/>
  <c r="I6" i="119"/>
  <c r="I5" i="119" s="1"/>
  <c r="M252" i="114"/>
  <c r="M32" i="114"/>
  <c r="M5" i="114" s="1"/>
  <c r="M4" i="114" s="1"/>
  <c r="AE35" i="117"/>
  <c r="O33" i="114"/>
  <c r="AE28" i="117"/>
  <c r="O25" i="114"/>
  <c r="AE20" i="117"/>
  <c r="O19" i="114"/>
  <c r="AE10" i="117"/>
  <c r="O7" i="114"/>
  <c r="AD299" i="118"/>
  <c r="AD299" i="117"/>
  <c r="D252" i="113"/>
  <c r="O252" i="113" s="1"/>
  <c r="D32" i="113"/>
  <c r="D5" i="113" s="1"/>
  <c r="AD27" i="117"/>
  <c r="AD25" i="117" s="1"/>
  <c r="O25" i="113"/>
  <c r="L246" i="112"/>
  <c r="L6" i="112"/>
  <c r="L5" i="112" s="1"/>
  <c r="L4" i="112" s="1"/>
  <c r="AC41" i="117"/>
  <c r="AC37" i="117" s="1"/>
  <c r="O37" i="112"/>
  <c r="C291" i="111"/>
  <c r="AB292" i="118"/>
  <c r="AB291" i="118" s="1"/>
  <c r="L251" i="111"/>
  <c r="L32" i="111"/>
  <c r="L5" i="111" s="1"/>
  <c r="L4" i="111" s="1"/>
  <c r="AB36" i="117"/>
  <c r="AB33" i="117" s="1"/>
  <c r="AB32" i="117" s="1"/>
  <c r="O33" i="111"/>
  <c r="O32" i="111" s="1"/>
  <c r="AB6" i="118"/>
  <c r="AA23" i="117"/>
  <c r="AA19" i="117" s="1"/>
  <c r="O19" i="110"/>
  <c r="Z296" i="118"/>
  <c r="Z296" i="117"/>
  <c r="Z6" i="120"/>
  <c r="Z5" i="120" s="1"/>
  <c r="Y39" i="117"/>
  <c r="Y37" i="117" s="1"/>
  <c r="Y32" i="117" s="1"/>
  <c r="O37" i="108"/>
  <c r="O32" i="108" s="1"/>
  <c r="E246" i="108"/>
  <c r="O246" i="108" s="1"/>
  <c r="E6" i="108"/>
  <c r="E5" i="108" s="1"/>
  <c r="X297" i="117"/>
  <c r="X297" i="118"/>
  <c r="W249" i="119"/>
  <c r="W23" i="117"/>
  <c r="W19" i="117" s="1"/>
  <c r="O19" i="106"/>
  <c r="V293" i="128"/>
  <c r="V291" i="128" s="1"/>
  <c r="M291" i="105"/>
  <c r="V27" i="117"/>
  <c r="V25" i="117" s="1"/>
  <c r="O25" i="105"/>
  <c r="V6" i="120"/>
  <c r="V5" i="120" s="1"/>
  <c r="E248" i="104"/>
  <c r="O248" i="104" s="1"/>
  <c r="E6" i="104"/>
  <c r="E5" i="104" s="1"/>
  <c r="U14" i="117"/>
  <c r="U11" i="117" s="1"/>
  <c r="T42" i="117"/>
  <c r="C253" i="103"/>
  <c r="O253" i="103" s="1"/>
  <c r="T42" i="118"/>
  <c r="O19" i="102"/>
  <c r="S20" i="117"/>
  <c r="S19" i="117" s="1"/>
  <c r="S6" i="118"/>
  <c r="S5" i="118" s="1"/>
  <c r="R232" i="117"/>
  <c r="R6" i="119"/>
  <c r="R5" i="119" s="1"/>
  <c r="Q39" i="117"/>
  <c r="Q37" i="117" s="1"/>
  <c r="Q32" i="117" s="1"/>
  <c r="O37" i="100"/>
  <c r="O32" i="100" s="1"/>
  <c r="Q23" i="117"/>
  <c r="Q19" i="117" s="1"/>
  <c r="O19" i="100"/>
  <c r="P293" i="119"/>
  <c r="P291" i="119" s="1"/>
  <c r="D291" i="99"/>
  <c r="L251" i="99"/>
  <c r="L32" i="99"/>
  <c r="L5" i="99" s="1"/>
  <c r="L4" i="99" s="1"/>
  <c r="K246" i="99"/>
  <c r="K6" i="99"/>
  <c r="K5" i="99" s="1"/>
  <c r="E247" i="99"/>
  <c r="O247" i="99" s="1"/>
  <c r="E6" i="99"/>
  <c r="E5" i="99" s="1"/>
  <c r="D6" i="99"/>
  <c r="D5" i="99" s="1"/>
  <c r="D245" i="99"/>
  <c r="O245" i="99" s="1"/>
  <c r="O5" i="125"/>
  <c r="C247" i="98"/>
  <c r="C6" i="98"/>
  <c r="C5" i="98" s="1"/>
  <c r="O9" i="117"/>
  <c r="O7" i="117" s="1"/>
  <c r="O7" i="98"/>
  <c r="L252" i="97"/>
  <c r="L32" i="97"/>
  <c r="L5" i="97" s="1"/>
  <c r="L4" i="97" s="1"/>
  <c r="C251" i="97"/>
  <c r="O251" i="97" s="1"/>
  <c r="C32" i="97"/>
  <c r="M39" i="117"/>
  <c r="AJ39" i="117" s="1"/>
  <c r="O37" i="96"/>
  <c r="M28" i="117"/>
  <c r="AJ28" i="117" s="1"/>
  <c r="O25" i="96"/>
  <c r="E245" i="96"/>
  <c r="O245" i="96" s="1"/>
  <c r="E6" i="96"/>
  <c r="E5" i="96" s="1"/>
  <c r="L250" i="95"/>
  <c r="L251" i="127" s="1"/>
  <c r="L250" i="127" s="1"/>
  <c r="L243" i="127" s="1"/>
  <c r="L242" i="127" s="1"/>
  <c r="L32" i="95"/>
  <c r="L5" i="95" s="1"/>
  <c r="L4" i="95" s="1"/>
  <c r="L42" i="117"/>
  <c r="L42" i="118"/>
  <c r="C252" i="95"/>
  <c r="O252" i="95" s="1"/>
  <c r="D32" i="95"/>
  <c r="D250" i="95"/>
  <c r="O33" i="95"/>
  <c r="O32" i="95" s="1"/>
  <c r="L34" i="117"/>
  <c r="L33" i="117" s="1"/>
  <c r="L32" i="117" s="1"/>
  <c r="D244" i="95"/>
  <c r="O244" i="95" s="1"/>
  <c r="D6" i="95"/>
  <c r="K294" i="119"/>
  <c r="K294" i="117"/>
  <c r="K41" i="117"/>
  <c r="K37" i="117" s="1"/>
  <c r="O37" i="94"/>
  <c r="K28" i="117"/>
  <c r="K25" i="117" s="1"/>
  <c r="O25" i="94"/>
  <c r="E245" i="94"/>
  <c r="O245" i="94" s="1"/>
  <c r="E6" i="94"/>
  <c r="E5" i="94" s="1"/>
  <c r="K9" i="117"/>
  <c r="K7" i="117" s="1"/>
  <c r="O7" i="94"/>
  <c r="J12" i="117"/>
  <c r="I39" i="117"/>
  <c r="I37" i="117" s="1"/>
  <c r="O37" i="92"/>
  <c r="I27" i="117"/>
  <c r="I25" i="117" s="1"/>
  <c r="O25" i="92"/>
  <c r="I9" i="117"/>
  <c r="I7" i="117" s="1"/>
  <c r="O7" i="92"/>
  <c r="K290" i="91"/>
  <c r="H292" i="126"/>
  <c r="H291" i="126" s="1"/>
  <c r="O33" i="91"/>
  <c r="O32" i="91" s="1"/>
  <c r="H34" i="117"/>
  <c r="H33" i="117" s="1"/>
  <c r="H32" i="117" s="1"/>
  <c r="H19" i="120"/>
  <c r="H6" i="120" s="1"/>
  <c r="H5" i="120" s="1"/>
  <c r="H246" i="118"/>
  <c r="C244" i="91"/>
  <c r="C6" i="91"/>
  <c r="C250" i="90"/>
  <c r="O250" i="90" s="1"/>
  <c r="C32" i="90"/>
  <c r="E247" i="90"/>
  <c r="O247" i="90" s="1"/>
  <c r="E6" i="90"/>
  <c r="E5" i="90" s="1"/>
  <c r="G247" i="118"/>
  <c r="O19" i="90"/>
  <c r="G20" i="117"/>
  <c r="G19" i="117" s="1"/>
  <c r="C6" i="90"/>
  <c r="C244" i="90"/>
  <c r="O244" i="90" s="1"/>
  <c r="F299" i="117"/>
  <c r="F299" i="118"/>
  <c r="F296" i="118"/>
  <c r="F296" i="117"/>
  <c r="F292" i="120"/>
  <c r="F291" i="120" s="1"/>
  <c r="E290" i="89"/>
  <c r="F6" i="128"/>
  <c r="F5" i="128" s="1"/>
  <c r="F4" i="128" s="1"/>
  <c r="O33" i="89"/>
  <c r="O32" i="89" s="1"/>
  <c r="F34" i="117"/>
  <c r="F33" i="117" s="1"/>
  <c r="F32" i="117" s="1"/>
  <c r="F20" i="117"/>
  <c r="F19" i="117" s="1"/>
  <c r="O19" i="89"/>
  <c r="D245" i="89"/>
  <c r="O245" i="89" s="1"/>
  <c r="D6" i="89"/>
  <c r="C6" i="89"/>
  <c r="C244" i="89"/>
  <c r="E298" i="117"/>
  <c r="E298" i="120"/>
  <c r="M250" i="88"/>
  <c r="M32" i="88"/>
  <c r="M5" i="88" s="1"/>
  <c r="M4" i="88" s="1"/>
  <c r="E6" i="119"/>
  <c r="E5" i="119" s="1"/>
  <c r="E4" i="119" s="1"/>
  <c r="D297" i="118"/>
  <c r="D297" i="117"/>
  <c r="K250" i="87"/>
  <c r="K32" i="87"/>
  <c r="D22" i="117"/>
  <c r="D19" i="117" s="1"/>
  <c r="O19" i="87"/>
  <c r="D15" i="117"/>
  <c r="E244" i="87"/>
  <c r="E6" i="87"/>
  <c r="AE7" i="119"/>
  <c r="W245" i="117"/>
  <c r="M242" i="102"/>
  <c r="C291" i="120"/>
  <c r="M242" i="87"/>
  <c r="M304" i="87" s="1"/>
  <c r="M303" i="87" s="1"/>
  <c r="C247" i="128"/>
  <c r="M243" i="21"/>
  <c r="M242" i="21" s="1"/>
  <c r="M304" i="21" s="1"/>
  <c r="M303" i="21" s="1"/>
  <c r="C6" i="128"/>
  <c r="AA304" i="127"/>
  <c r="C250" i="118"/>
  <c r="C245" i="119"/>
  <c r="D243" i="21"/>
  <c r="D242" i="21" s="1"/>
  <c r="D304" i="21" s="1"/>
  <c r="C6" i="126"/>
  <c r="C6" i="120"/>
  <c r="C250" i="117"/>
  <c r="D6" i="119"/>
  <c r="AE37" i="128"/>
  <c r="AE33" i="118"/>
  <c r="AE25" i="118"/>
  <c r="C247" i="114"/>
  <c r="O247" i="114" s="1"/>
  <c r="C6" i="114"/>
  <c r="C5" i="114" s="1"/>
  <c r="AE15" i="117"/>
  <c r="AE11" i="117" s="1"/>
  <c r="C251" i="113"/>
  <c r="O251" i="113" s="1"/>
  <c r="C32" i="113"/>
  <c r="AD21" i="117"/>
  <c r="AD19" i="117" s="1"/>
  <c r="O19" i="113"/>
  <c r="AC21" i="129"/>
  <c r="AC28" i="117"/>
  <c r="AC25" i="117" s="1"/>
  <c r="O25" i="112"/>
  <c r="AC247" i="119"/>
  <c r="E246" i="112"/>
  <c r="E6" i="112"/>
  <c r="AC9" i="117"/>
  <c r="AC7" i="117" s="1"/>
  <c r="O7" i="112"/>
  <c r="AB22" i="117"/>
  <c r="AB19" i="117" s="1"/>
  <c r="O19" i="111"/>
  <c r="C245" i="111"/>
  <c r="C6" i="111"/>
  <c r="J245" i="110"/>
  <c r="J6" i="110"/>
  <c r="J5" i="110" s="1"/>
  <c r="AA30" i="117"/>
  <c r="AA29" i="117" s="1"/>
  <c r="O29" i="110"/>
  <c r="Z299" i="118"/>
  <c r="Z299" i="117"/>
  <c r="D252" i="109"/>
  <c r="O252" i="109" s="1"/>
  <c r="D32" i="109"/>
  <c r="D5" i="109" s="1"/>
  <c r="Z21" i="117"/>
  <c r="Z19" i="117" s="1"/>
  <c r="O19" i="109"/>
  <c r="L247" i="108"/>
  <c r="L6" i="108"/>
  <c r="L5" i="108" s="1"/>
  <c r="L4" i="108" s="1"/>
  <c r="Y23" i="117"/>
  <c r="Y19" i="117" s="1"/>
  <c r="O19" i="108"/>
  <c r="D291" i="107"/>
  <c r="X293" i="119"/>
  <c r="X291" i="119" s="1"/>
  <c r="X22" i="117"/>
  <c r="X19" i="117" s="1"/>
  <c r="X6" i="117" s="1"/>
  <c r="O19" i="107"/>
  <c r="O6" i="107" s="1"/>
  <c r="J291" i="106"/>
  <c r="W292" i="125"/>
  <c r="W291" i="125" s="1"/>
  <c r="J245" i="106"/>
  <c r="J6" i="106"/>
  <c r="J5" i="106" s="1"/>
  <c r="E246" i="106"/>
  <c r="O246" i="106" s="1"/>
  <c r="E6" i="106"/>
  <c r="E5" i="106" s="1"/>
  <c r="V233" i="117"/>
  <c r="V232" i="117" s="1"/>
  <c r="O232" i="105"/>
  <c r="L252" i="105"/>
  <c r="L32" i="105"/>
  <c r="L5" i="105" s="1"/>
  <c r="U298" i="117"/>
  <c r="U298" i="120"/>
  <c r="U35" i="117"/>
  <c r="U33" i="117" s="1"/>
  <c r="O33" i="104"/>
  <c r="U6" i="120"/>
  <c r="U5" i="120" s="1"/>
  <c r="T228" i="117"/>
  <c r="T227" i="117" s="1"/>
  <c r="O227" i="103"/>
  <c r="L32" i="103"/>
  <c r="L5" i="103" s="1"/>
  <c r="L4" i="103" s="1"/>
  <c r="L251" i="103"/>
  <c r="T36" i="117"/>
  <c r="T33" i="117" s="1"/>
  <c r="T32" i="117" s="1"/>
  <c r="O33" i="103"/>
  <c r="O32" i="103" s="1"/>
  <c r="T22" i="117"/>
  <c r="T19" i="117" s="1"/>
  <c r="T6" i="117" s="1"/>
  <c r="O19" i="103"/>
  <c r="O6" i="103" s="1"/>
  <c r="S293" i="125"/>
  <c r="S291" i="125" s="1"/>
  <c r="J291" i="102"/>
  <c r="S294" i="119"/>
  <c r="S294" i="117"/>
  <c r="C247" i="102"/>
  <c r="C6" i="102"/>
  <c r="C5" i="102" s="1"/>
  <c r="R29" i="117"/>
  <c r="R19" i="117"/>
  <c r="L249" i="100"/>
  <c r="L6" i="100"/>
  <c r="L5" i="100" s="1"/>
  <c r="L4" i="100" s="1"/>
  <c r="Q9" i="117"/>
  <c r="Q7" i="117" s="1"/>
  <c r="O7" i="100"/>
  <c r="P22" i="117"/>
  <c r="P19" i="117" s="1"/>
  <c r="O19" i="99"/>
  <c r="C246" i="99"/>
  <c r="O246" i="99" s="1"/>
  <c r="C6" i="99"/>
  <c r="C5" i="99" s="1"/>
  <c r="O29" i="98"/>
  <c r="O30" i="117"/>
  <c r="O29" i="117" s="1"/>
  <c r="O19" i="119"/>
  <c r="O6" i="119" s="1"/>
  <c r="O5" i="119" s="1"/>
  <c r="O232" i="97"/>
  <c r="N233" i="117"/>
  <c r="N232" i="117" s="1"/>
  <c r="N31" i="117"/>
  <c r="N29" i="117" s="1"/>
  <c r="O29" i="97"/>
  <c r="N16" i="117"/>
  <c r="N11" i="117" s="1"/>
  <c r="M23" i="117"/>
  <c r="AJ23" i="117" s="1"/>
  <c r="O19" i="96"/>
  <c r="M14" i="117"/>
  <c r="AJ14" i="117" s="1"/>
  <c r="K245" i="95"/>
  <c r="K6" i="95"/>
  <c r="K5" i="95" s="1"/>
  <c r="E248" i="95"/>
  <c r="O248" i="95" s="1"/>
  <c r="E6" i="95"/>
  <c r="E5" i="95" s="1"/>
  <c r="C245" i="95"/>
  <c r="O245" i="95" s="1"/>
  <c r="C6" i="95"/>
  <c r="J32" i="94"/>
  <c r="J250" i="94"/>
  <c r="C246" i="94"/>
  <c r="C6" i="94"/>
  <c r="K20" i="117"/>
  <c r="K19" i="117" s="1"/>
  <c r="O19" i="94"/>
  <c r="K6" i="118"/>
  <c r="K5" i="118" s="1"/>
  <c r="J299" i="117"/>
  <c r="J299" i="118"/>
  <c r="J296" i="118"/>
  <c r="J296" i="117"/>
  <c r="M246" i="93"/>
  <c r="M6" i="93"/>
  <c r="M5" i="93" s="1"/>
  <c r="M4" i="93" s="1"/>
  <c r="J36" i="117"/>
  <c r="J33" i="117" s="1"/>
  <c r="J32" i="117" s="1"/>
  <c r="O33" i="93"/>
  <c r="O32" i="93" s="1"/>
  <c r="C251" i="92"/>
  <c r="O251" i="92" s="1"/>
  <c r="C32" i="92"/>
  <c r="I22" i="117"/>
  <c r="I19" i="117" s="1"/>
  <c r="O19" i="92"/>
  <c r="I13" i="117"/>
  <c r="E244" i="92"/>
  <c r="O244" i="92" s="1"/>
  <c r="E6" i="92"/>
  <c r="E5" i="92" s="1"/>
  <c r="L250" i="91"/>
  <c r="H251" i="127" s="1"/>
  <c r="H250" i="127" s="1"/>
  <c r="H243" i="127" s="1"/>
  <c r="H242" i="127" s="1"/>
  <c r="L32" i="91"/>
  <c r="L5" i="91" s="1"/>
  <c r="L4" i="91" s="1"/>
  <c r="D32" i="91"/>
  <c r="D250" i="91"/>
  <c r="H6" i="118"/>
  <c r="H5" i="118" s="1"/>
  <c r="D6" i="91"/>
  <c r="D244" i="91"/>
  <c r="O7" i="91"/>
  <c r="H8" i="117"/>
  <c r="H7" i="117" s="1"/>
  <c r="C290" i="90"/>
  <c r="G293" i="118"/>
  <c r="G291" i="118" s="1"/>
  <c r="J32" i="90"/>
  <c r="J250" i="90"/>
  <c r="G30" i="117"/>
  <c r="G29" i="117" s="1"/>
  <c r="O29" i="90"/>
  <c r="D246" i="90"/>
  <c r="D6" i="90"/>
  <c r="D5" i="90" s="1"/>
  <c r="D251" i="89"/>
  <c r="O251" i="89" s="1"/>
  <c r="D32" i="89"/>
  <c r="C32" i="89"/>
  <c r="C250" i="89"/>
  <c r="F31" i="117"/>
  <c r="F29" i="117" s="1"/>
  <c r="O29" i="89"/>
  <c r="F247" i="117"/>
  <c r="F247" i="118"/>
  <c r="F6" i="119"/>
  <c r="F5" i="119" s="1"/>
  <c r="O7" i="89"/>
  <c r="F8" i="117"/>
  <c r="F7" i="117" s="1"/>
  <c r="C251" i="88"/>
  <c r="O251" i="88" s="1"/>
  <c r="C32" i="88"/>
  <c r="C5" i="88" s="1"/>
  <c r="C4" i="88" s="1"/>
  <c r="E248" i="119"/>
  <c r="E248" i="117"/>
  <c r="E22" i="117"/>
  <c r="E19" i="117" s="1"/>
  <c r="O19" i="88"/>
  <c r="E246" i="120"/>
  <c r="E246" i="117"/>
  <c r="E244" i="88"/>
  <c r="O244" i="88" s="1"/>
  <c r="E6" i="88"/>
  <c r="L32" i="87"/>
  <c r="L5" i="87" s="1"/>
  <c r="L4" i="87" s="1"/>
  <c r="L250" i="87"/>
  <c r="D251" i="127" s="1"/>
  <c r="D250" i="127" s="1"/>
  <c r="D243" i="127" s="1"/>
  <c r="D242" i="127" s="1"/>
  <c r="K245" i="87"/>
  <c r="K6" i="87"/>
  <c r="O33" i="87"/>
  <c r="O32" i="87" s="1"/>
  <c r="D34" i="117"/>
  <c r="D33" i="117" s="1"/>
  <c r="D32" i="117" s="1"/>
  <c r="D6" i="118"/>
  <c r="D5" i="118" s="1"/>
  <c r="AE249" i="125"/>
  <c r="J244" i="114"/>
  <c r="J243" i="114" s="1"/>
  <c r="J305" i="114" s="1"/>
  <c r="M251" i="117"/>
  <c r="AJ251" i="117" s="1"/>
  <c r="O250" i="96"/>
  <c r="U252" i="117"/>
  <c r="U250" i="117" s="1"/>
  <c r="O250" i="104"/>
  <c r="C292" i="117"/>
  <c r="O290" i="21"/>
  <c r="K250" i="103"/>
  <c r="K243" i="103" s="1"/>
  <c r="K305" i="103" s="1"/>
  <c r="T251" i="126"/>
  <c r="T250" i="126" s="1"/>
  <c r="E241" i="21"/>
  <c r="C6" i="118"/>
  <c r="C242" i="21"/>
  <c r="C304" i="21" s="1"/>
  <c r="AE41" i="117"/>
  <c r="O37" i="114"/>
  <c r="AE249" i="119"/>
  <c r="AE249" i="117"/>
  <c r="D246" i="114"/>
  <c r="O246" i="114" s="1"/>
  <c r="D6" i="114"/>
  <c r="D5" i="114" s="1"/>
  <c r="AD293" i="128"/>
  <c r="AD291" i="128" s="1"/>
  <c r="M291" i="113"/>
  <c r="AD296" i="118"/>
  <c r="AD296" i="117"/>
  <c r="M247" i="113"/>
  <c r="M6" i="113"/>
  <c r="M5" i="113" s="1"/>
  <c r="M4" i="113" s="1"/>
  <c r="AD38" i="117"/>
  <c r="AD37" i="117" s="1"/>
  <c r="O37" i="113"/>
  <c r="AD31" i="117"/>
  <c r="AD29" i="117" s="1"/>
  <c r="O29" i="113"/>
  <c r="AD6" i="119"/>
  <c r="AD5" i="119" s="1"/>
  <c r="E251" i="112"/>
  <c r="O251" i="112" s="1"/>
  <c r="E32" i="112"/>
  <c r="AC6" i="120"/>
  <c r="AC5" i="120" s="1"/>
  <c r="AB293" i="119"/>
  <c r="AB291" i="119" s="1"/>
  <c r="D291" i="111"/>
  <c r="AB293" i="117"/>
  <c r="D251" i="111"/>
  <c r="O251" i="111" s="1"/>
  <c r="D32" i="111"/>
  <c r="D245" i="111"/>
  <c r="D6" i="111"/>
  <c r="O7" i="111"/>
  <c r="AB8" i="117"/>
  <c r="AB7" i="117" s="1"/>
  <c r="AA293" i="118"/>
  <c r="AA291" i="118" s="1"/>
  <c r="C291" i="110"/>
  <c r="AA41" i="117"/>
  <c r="AA37" i="117" s="1"/>
  <c r="AA32" i="117" s="1"/>
  <c r="O37" i="110"/>
  <c r="O32" i="110" s="1"/>
  <c r="AA18" i="117"/>
  <c r="AA11" i="117" s="1"/>
  <c r="AA9" i="117"/>
  <c r="AA7" i="117" s="1"/>
  <c r="O7" i="110"/>
  <c r="L252" i="109"/>
  <c r="L32" i="109"/>
  <c r="L5" i="109" s="1"/>
  <c r="L4" i="109" s="1"/>
  <c r="Z38" i="117"/>
  <c r="Z37" i="117" s="1"/>
  <c r="O37" i="109"/>
  <c r="O32" i="109" s="1"/>
  <c r="Z6" i="119"/>
  <c r="Z5" i="119" s="1"/>
  <c r="Y298" i="117"/>
  <c r="Y298" i="120"/>
  <c r="Y28" i="117"/>
  <c r="Y25" i="117" s="1"/>
  <c r="O25" i="108"/>
  <c r="Y9" i="117"/>
  <c r="Y7" i="117" s="1"/>
  <c r="O7" i="108"/>
  <c r="M252" i="106"/>
  <c r="M32" i="106"/>
  <c r="M5" i="106" s="1"/>
  <c r="M4" i="106" s="1"/>
  <c r="W35" i="117"/>
  <c r="W33" i="117" s="1"/>
  <c r="W32" i="117" s="1"/>
  <c r="O33" i="106"/>
  <c r="O32" i="106" s="1"/>
  <c r="W28" i="117"/>
  <c r="W25" i="117" s="1"/>
  <c r="O25" i="106"/>
  <c r="W14" i="117"/>
  <c r="W11" i="117" s="1"/>
  <c r="W10" i="117"/>
  <c r="W7" i="117" s="1"/>
  <c r="O7" i="106"/>
  <c r="V299" i="118"/>
  <c r="V299" i="117"/>
  <c r="V296" i="117"/>
  <c r="V296" i="118"/>
  <c r="V31" i="117"/>
  <c r="V29" i="117" s="1"/>
  <c r="O29" i="105"/>
  <c r="E247" i="105"/>
  <c r="O247" i="105" s="1"/>
  <c r="E6" i="105"/>
  <c r="E5" i="105" s="1"/>
  <c r="L247" i="104"/>
  <c r="L6" i="104"/>
  <c r="L5" i="104" s="1"/>
  <c r="L4" i="104" s="1"/>
  <c r="U23" i="117"/>
  <c r="U19" i="117" s="1"/>
  <c r="O19" i="104"/>
  <c r="T297" i="117"/>
  <c r="T297" i="118"/>
  <c r="C291" i="103"/>
  <c r="T292" i="118"/>
  <c r="T291" i="118" s="1"/>
  <c r="J6" i="102"/>
  <c r="J5" i="102" s="1"/>
  <c r="J245" i="102"/>
  <c r="S19" i="119"/>
  <c r="S6" i="119" s="1"/>
  <c r="S5" i="119" s="1"/>
  <c r="R37" i="117"/>
  <c r="R32" i="117" s="1"/>
  <c r="Q298" i="117"/>
  <c r="Q298" i="120"/>
  <c r="E251" i="100"/>
  <c r="O251" i="100" s="1"/>
  <c r="Q251" i="117" s="1"/>
  <c r="Q250" i="117" s="1"/>
  <c r="E32" i="100"/>
  <c r="D247" i="100"/>
  <c r="O247" i="100" s="1"/>
  <c r="D6" i="100"/>
  <c r="D5" i="100" s="1"/>
  <c r="Q14" i="117"/>
  <c r="Q11" i="117" s="1"/>
  <c r="O33" i="99"/>
  <c r="O32" i="99" s="1"/>
  <c r="P34" i="117"/>
  <c r="P33" i="117" s="1"/>
  <c r="P32" i="117" s="1"/>
  <c r="P13" i="117"/>
  <c r="P11" i="117" s="1"/>
  <c r="O293" i="125"/>
  <c r="O291" i="125" s="1"/>
  <c r="J291" i="98"/>
  <c r="O294" i="117"/>
  <c r="O294" i="119"/>
  <c r="J32" i="98"/>
  <c r="J251" i="98"/>
  <c r="O35" i="117"/>
  <c r="O33" i="117" s="1"/>
  <c r="O32" i="117" s="1"/>
  <c r="O33" i="98"/>
  <c r="O32" i="98" s="1"/>
  <c r="O28" i="117"/>
  <c r="O25" i="117" s="1"/>
  <c r="O25" i="98"/>
  <c r="D247" i="98"/>
  <c r="D6" i="98"/>
  <c r="D5" i="98" s="1"/>
  <c r="O14" i="117"/>
  <c r="O11" i="117" s="1"/>
  <c r="N296" i="118"/>
  <c r="N296" i="117"/>
  <c r="N36" i="117"/>
  <c r="N33" i="117" s="1"/>
  <c r="N32" i="117" s="1"/>
  <c r="O33" i="97"/>
  <c r="O32" i="97" s="1"/>
  <c r="M298" i="117"/>
  <c r="AJ298" i="117" s="1"/>
  <c r="M298" i="120"/>
  <c r="AJ298" i="120" s="1"/>
  <c r="M35" i="117"/>
  <c r="AJ35" i="117" s="1"/>
  <c r="O33" i="96"/>
  <c r="L297" i="117"/>
  <c r="L297" i="118"/>
  <c r="C32" i="95"/>
  <c r="C250" i="95"/>
  <c r="O250" i="95" s="1"/>
  <c r="L13" i="117"/>
  <c r="C290" i="94"/>
  <c r="K293" i="118"/>
  <c r="K291" i="118" s="1"/>
  <c r="J244" i="94"/>
  <c r="J6" i="94"/>
  <c r="J5" i="94" s="1"/>
  <c r="C32" i="94"/>
  <c r="C250" i="94"/>
  <c r="O250" i="94" s="1"/>
  <c r="K249" i="119"/>
  <c r="K249" i="117"/>
  <c r="K18" i="117"/>
  <c r="J293" i="128"/>
  <c r="J291" i="128" s="1"/>
  <c r="M290" i="93"/>
  <c r="J27" i="117"/>
  <c r="J25" i="117" s="1"/>
  <c r="O25" i="93"/>
  <c r="E246" i="93"/>
  <c r="O246" i="93" s="1"/>
  <c r="E6" i="93"/>
  <c r="E5" i="93" s="1"/>
  <c r="J6" i="119"/>
  <c r="J5" i="119" s="1"/>
  <c r="L245" i="92"/>
  <c r="I246" i="127" s="1"/>
  <c r="I244" i="127" s="1"/>
  <c r="I243" i="127" s="1"/>
  <c r="I242" i="127" s="1"/>
  <c r="L6" i="92"/>
  <c r="L5" i="92" s="1"/>
  <c r="I247" i="119"/>
  <c r="D245" i="92"/>
  <c r="O245" i="92" s="1"/>
  <c r="D6" i="92"/>
  <c r="D5" i="92" s="1"/>
  <c r="I6" i="120"/>
  <c r="I5" i="120" s="1"/>
  <c r="K6" i="91"/>
  <c r="K5" i="91" s="1"/>
  <c r="K244" i="91"/>
  <c r="H248" i="117"/>
  <c r="H248" i="118"/>
  <c r="E244" i="91"/>
  <c r="E6" i="91"/>
  <c r="E5" i="91" s="1"/>
  <c r="M251" i="90"/>
  <c r="M32" i="90"/>
  <c r="M5" i="90" s="1"/>
  <c r="M4" i="90" s="1"/>
  <c r="K250" i="90"/>
  <c r="K32" i="90"/>
  <c r="K5" i="90" s="1"/>
  <c r="G38" i="117"/>
  <c r="G37" i="117" s="1"/>
  <c r="O37" i="90"/>
  <c r="G35" i="117"/>
  <c r="G33" i="117" s="1"/>
  <c r="O33" i="90"/>
  <c r="G28" i="117"/>
  <c r="G25" i="117" s="1"/>
  <c r="O25" i="90"/>
  <c r="G14" i="117"/>
  <c r="G9" i="117"/>
  <c r="G7" i="117" s="1"/>
  <c r="O7" i="90"/>
  <c r="F294" i="117"/>
  <c r="F294" i="118"/>
  <c r="F228" i="117"/>
  <c r="F227" i="117" s="1"/>
  <c r="O226" i="89"/>
  <c r="E250" i="89"/>
  <c r="E32" i="89"/>
  <c r="F248" i="119"/>
  <c r="F248" i="117"/>
  <c r="F12" i="117"/>
  <c r="E250" i="88"/>
  <c r="O250" i="88" s="1"/>
  <c r="E32" i="88"/>
  <c r="D246" i="88"/>
  <c r="O246" i="88" s="1"/>
  <c r="D6" i="88"/>
  <c r="D5" i="88" s="1"/>
  <c r="D4" i="88" s="1"/>
  <c r="E9" i="117"/>
  <c r="E7" i="117" s="1"/>
  <c r="O7" i="88"/>
  <c r="D21" i="129"/>
  <c r="D6" i="126"/>
  <c r="D5" i="126" s="1"/>
  <c r="D4" i="126" s="1"/>
  <c r="D19" i="120"/>
  <c r="D6" i="120" s="1"/>
  <c r="D5" i="120" s="1"/>
  <c r="D4" i="120" s="1"/>
  <c r="D246" i="119"/>
  <c r="O7" i="87"/>
  <c r="D8" i="117"/>
  <c r="D7" i="117" s="1"/>
  <c r="AC245" i="117"/>
  <c r="J245" i="117"/>
  <c r="V251" i="128"/>
  <c r="V250" i="128" s="1"/>
  <c r="V243" i="128" s="1"/>
  <c r="V242" i="128" s="1"/>
  <c r="M250" i="105"/>
  <c r="M243" i="105" s="1"/>
  <c r="M305" i="105" s="1"/>
  <c r="M304" i="105" s="1"/>
  <c r="D293" i="117"/>
  <c r="D291" i="117" s="1"/>
  <c r="O290" i="87"/>
  <c r="I304" i="128"/>
  <c r="H304" i="128"/>
  <c r="C247" i="125"/>
  <c r="J243" i="21"/>
  <c r="J242" i="21" s="1"/>
  <c r="J304" i="21" s="1"/>
  <c r="J303" i="21" s="1"/>
  <c r="C250" i="119"/>
  <c r="AB304" i="128"/>
  <c r="J239" i="87"/>
  <c r="C244" i="126"/>
  <c r="L241" i="21"/>
  <c r="O249" i="21"/>
  <c r="N283" i="117" l="1"/>
  <c r="W283" i="117"/>
  <c r="T283" i="117"/>
  <c r="F283" i="117"/>
  <c r="V283" i="117"/>
  <c r="X283" i="117"/>
  <c r="Y283" i="117"/>
  <c r="Z283" i="117"/>
  <c r="AE283" i="117"/>
  <c r="O283" i="117"/>
  <c r="G283" i="117"/>
  <c r="AA283" i="117"/>
  <c r="P283" i="117"/>
  <c r="AD283" i="117"/>
  <c r="S283" i="117"/>
  <c r="AJ283" i="117"/>
  <c r="AJ278" i="117"/>
  <c r="X274" i="117"/>
  <c r="S274" i="117"/>
  <c r="AD274" i="117"/>
  <c r="AJ275" i="117"/>
  <c r="V274" i="117"/>
  <c r="AE274" i="117"/>
  <c r="O308" i="105"/>
  <c r="V308" i="117" s="1"/>
  <c r="V29" i="129" s="1"/>
  <c r="O283" i="106"/>
  <c r="O274" i="103"/>
  <c r="D4" i="118"/>
  <c r="O4" i="128"/>
  <c r="O22" i="129" s="1"/>
  <c r="T274" i="117"/>
  <c r="X240" i="123"/>
  <c r="M30" i="129"/>
  <c r="AJ309" i="117"/>
  <c r="AJ306" i="123"/>
  <c r="M304" i="123"/>
  <c r="Q302" i="123"/>
  <c r="U240" i="128"/>
  <c r="F242" i="107"/>
  <c r="T243" i="125"/>
  <c r="O254" i="102"/>
  <c r="L4" i="105"/>
  <c r="AC240" i="124"/>
  <c r="AA4" i="128"/>
  <c r="AA22" i="129" s="1"/>
  <c r="O242" i="128"/>
  <c r="O240" i="128" s="1"/>
  <c r="O308" i="111"/>
  <c r="AB308" i="117" s="1"/>
  <c r="AB29" i="129" s="1"/>
  <c r="AA302" i="127"/>
  <c r="L263" i="98"/>
  <c r="L307" i="98" s="1"/>
  <c r="L304" i="98" s="1"/>
  <c r="O254" i="107"/>
  <c r="O308" i="96"/>
  <c r="M308" i="117" s="1"/>
  <c r="AJ308" i="117" s="1"/>
  <c r="X255" i="117"/>
  <c r="H240" i="96"/>
  <c r="R319" i="117"/>
  <c r="T302" i="123"/>
  <c r="W302" i="123"/>
  <c r="O274" i="100"/>
  <c r="AE302" i="123"/>
  <c r="AD302" i="123"/>
  <c r="S302" i="123"/>
  <c r="X302" i="123"/>
  <c r="P302" i="123"/>
  <c r="Z242" i="123"/>
  <c r="Z306" i="123"/>
  <c r="Z304" i="123" s="1"/>
  <c r="Z12" i="129" s="1"/>
  <c r="N242" i="123"/>
  <c r="N306" i="123"/>
  <c r="N304" i="123" s="1"/>
  <c r="N12" i="129" s="1"/>
  <c r="S240" i="123"/>
  <c r="H306" i="97"/>
  <c r="H304" i="97" s="1"/>
  <c r="F302" i="111"/>
  <c r="V4" i="127"/>
  <c r="V21" i="129" s="1"/>
  <c r="O274" i="111"/>
  <c r="O308" i="97"/>
  <c r="N308" i="117" s="1"/>
  <c r="N29" i="129" s="1"/>
  <c r="M209" i="117"/>
  <c r="AJ209" i="117" s="1"/>
  <c r="O254" i="117"/>
  <c r="D4" i="125"/>
  <c r="D19" i="129" s="1"/>
  <c r="M283" i="128"/>
  <c r="AJ283" i="128" s="1"/>
  <c r="AJ286" i="128"/>
  <c r="M309" i="96"/>
  <c r="M304" i="96" s="1"/>
  <c r="M242" i="96"/>
  <c r="M240" i="96"/>
  <c r="AD4" i="127"/>
  <c r="AD21" i="129" s="1"/>
  <c r="U4" i="127"/>
  <c r="U21" i="129" s="1"/>
  <c r="X4" i="128"/>
  <c r="X22" i="129" s="1"/>
  <c r="Q240" i="128"/>
  <c r="O254" i="100"/>
  <c r="Q254" i="117"/>
  <c r="M242" i="111"/>
  <c r="M240" i="111" s="1"/>
  <c r="T243" i="126"/>
  <c r="M11" i="117"/>
  <c r="AJ11" i="117" s="1"/>
  <c r="O306" i="100"/>
  <c r="Q306" i="117" s="1"/>
  <c r="Q27" i="129" s="1"/>
  <c r="Q306" i="119"/>
  <c r="O306" i="99"/>
  <c r="P306" i="117" s="1"/>
  <c r="P27" i="129" s="1"/>
  <c r="P306" i="119"/>
  <c r="C95" i="117"/>
  <c r="O306" i="104"/>
  <c r="U306" i="117" s="1"/>
  <c r="U27" i="129" s="1"/>
  <c r="U306" i="120"/>
  <c r="F304" i="100"/>
  <c r="Q306" i="121"/>
  <c r="Q304" i="121" s="1"/>
  <c r="F304" i="96"/>
  <c r="M306" i="121"/>
  <c r="AJ306" i="121" s="1"/>
  <c r="F304" i="107"/>
  <c r="F302" i="107" s="1"/>
  <c r="X306" i="121"/>
  <c r="F304" i="104"/>
  <c r="U306" i="121"/>
  <c r="U304" i="121" s="1"/>
  <c r="Q274" i="117"/>
  <c r="F304" i="98"/>
  <c r="F302" i="98" s="1"/>
  <c r="O306" i="121"/>
  <c r="O304" i="121" s="1"/>
  <c r="M157" i="127"/>
  <c r="AJ157" i="127" s="1"/>
  <c r="F240" i="121"/>
  <c r="R243" i="126"/>
  <c r="M95" i="127"/>
  <c r="AJ95" i="127" s="1"/>
  <c r="Z4" i="127"/>
  <c r="Z21" i="129" s="1"/>
  <c r="M4" i="123"/>
  <c r="AJ4" i="123" s="1"/>
  <c r="AB4" i="128"/>
  <c r="E240" i="125"/>
  <c r="E240" i="121"/>
  <c r="D5" i="119"/>
  <c r="D4" i="119" s="1"/>
  <c r="L240" i="128"/>
  <c r="AB302" i="128"/>
  <c r="D302" i="125"/>
  <c r="N254" i="121"/>
  <c r="N242" i="121" s="1"/>
  <c r="Y240" i="128"/>
  <c r="J4" i="128"/>
  <c r="J22" i="129" s="1"/>
  <c r="Y274" i="117"/>
  <c r="E4" i="118"/>
  <c r="C5" i="111"/>
  <c r="F302" i="113"/>
  <c r="O5" i="103"/>
  <c r="O5" i="107"/>
  <c r="X254" i="117"/>
  <c r="I302" i="127"/>
  <c r="I240" i="127"/>
  <c r="D302" i="127"/>
  <c r="D240" i="127"/>
  <c r="H302" i="127"/>
  <c r="H240" i="127"/>
  <c r="L302" i="127"/>
  <c r="L240" i="127"/>
  <c r="E302" i="127"/>
  <c r="E240" i="127"/>
  <c r="F302" i="127"/>
  <c r="F240" i="127"/>
  <c r="C302" i="127"/>
  <c r="C240" i="127"/>
  <c r="G302" i="127"/>
  <c r="G240" i="127"/>
  <c r="AB274" i="117"/>
  <c r="O308" i="103"/>
  <c r="T308" i="117" s="1"/>
  <c r="T29" i="129" s="1"/>
  <c r="F4" i="119"/>
  <c r="O4" i="21"/>
  <c r="O254" i="110"/>
  <c r="O274" i="106"/>
  <c r="W274" i="117"/>
  <c r="L4" i="96"/>
  <c r="O274" i="97"/>
  <c r="N274" i="117"/>
  <c r="O274" i="110"/>
  <c r="M157" i="125"/>
  <c r="AJ157" i="125" s="1"/>
  <c r="AA274" i="117"/>
  <c r="I5" i="118"/>
  <c r="J5" i="118"/>
  <c r="M157" i="126"/>
  <c r="AJ157" i="126" s="1"/>
  <c r="O274" i="109"/>
  <c r="Z274" i="117"/>
  <c r="O274" i="108"/>
  <c r="O308" i="109"/>
  <c r="Z308" i="117" s="1"/>
  <c r="Z29" i="129" s="1"/>
  <c r="O274" i="114"/>
  <c r="O246" i="94"/>
  <c r="P4" i="127"/>
  <c r="P21" i="129" s="1"/>
  <c r="O247" i="102"/>
  <c r="M6" i="120"/>
  <c r="AJ6" i="120" s="1"/>
  <c r="AA4" i="127"/>
  <c r="AA240" i="127" s="1"/>
  <c r="I240" i="105"/>
  <c r="AE240" i="127"/>
  <c r="AB4" i="127"/>
  <c r="AB21" i="129" s="1"/>
  <c r="M242" i="104"/>
  <c r="M240" i="104" s="1"/>
  <c r="C5" i="103"/>
  <c r="W242" i="127"/>
  <c r="W302" i="127" s="1"/>
  <c r="H302" i="97"/>
  <c r="C5" i="92"/>
  <c r="T5" i="118"/>
  <c r="T243" i="128"/>
  <c r="T242" i="128" s="1"/>
  <c r="T240" i="128" s="1"/>
  <c r="O254" i="114"/>
  <c r="M157" i="119"/>
  <c r="AJ157" i="119" s="1"/>
  <c r="O242" i="127"/>
  <c r="M241" i="94"/>
  <c r="M239" i="94" s="1"/>
  <c r="Z240" i="128"/>
  <c r="Y254" i="117"/>
  <c r="O307" i="94"/>
  <c r="K308" i="117" s="1"/>
  <c r="K29" i="129" s="1"/>
  <c r="M250" i="118"/>
  <c r="AJ250" i="118" s="1"/>
  <c r="F302" i="104"/>
  <c r="F240" i="104"/>
  <c r="O254" i="104"/>
  <c r="S240" i="122"/>
  <c r="Z32" i="117"/>
  <c r="O244" i="89"/>
  <c r="U254" i="117"/>
  <c r="M304" i="104"/>
  <c r="G306" i="102"/>
  <c r="G304" i="102" s="1"/>
  <c r="G242" i="102"/>
  <c r="H301" i="89"/>
  <c r="G21" i="129"/>
  <c r="AB6" i="117"/>
  <c r="AB5" i="117" s="1"/>
  <c r="M157" i="120"/>
  <c r="AJ157" i="120" s="1"/>
  <c r="C5" i="97"/>
  <c r="O4" i="127"/>
  <c r="O21" i="129" s="1"/>
  <c r="G5" i="120"/>
  <c r="L6" i="117"/>
  <c r="L5" i="117" s="1"/>
  <c r="O308" i="110"/>
  <c r="AA308" i="117" s="1"/>
  <c r="AA29" i="129" s="1"/>
  <c r="O309" i="114"/>
  <c r="AE309" i="117" s="1"/>
  <c r="AE30" i="129" s="1"/>
  <c r="AE309" i="120"/>
  <c r="O307" i="88"/>
  <c r="E308" i="117" s="1"/>
  <c r="E29" i="129" s="1"/>
  <c r="E308" i="119"/>
  <c r="C9" i="129"/>
  <c r="C8" i="129"/>
  <c r="M302" i="111"/>
  <c r="O307" i="91"/>
  <c r="H308" i="117" s="1"/>
  <c r="H29" i="129" s="1"/>
  <c r="H308" i="120"/>
  <c r="X309" i="118"/>
  <c r="O309" i="107"/>
  <c r="X309" i="117" s="1"/>
  <c r="X30" i="129" s="1"/>
  <c r="S308" i="126"/>
  <c r="O308" i="98"/>
  <c r="O308" i="117" s="1"/>
  <c r="O29" i="129" s="1"/>
  <c r="O308" i="102"/>
  <c r="S308" i="117" s="1"/>
  <c r="S29" i="129" s="1"/>
  <c r="S308" i="120"/>
  <c r="O308" i="104"/>
  <c r="U308" i="117" s="1"/>
  <c r="U29" i="129" s="1"/>
  <c r="U308" i="120"/>
  <c r="O308" i="100"/>
  <c r="Q308" i="117" s="1"/>
  <c r="Q29" i="129" s="1"/>
  <c r="Q308" i="120"/>
  <c r="L308" i="110"/>
  <c r="L304" i="110" s="1"/>
  <c r="L242" i="110"/>
  <c r="L240" i="110" s="1"/>
  <c r="F240" i="126"/>
  <c r="Z308" i="118"/>
  <c r="F4" i="120"/>
  <c r="D240" i="125"/>
  <c r="O308" i="113"/>
  <c r="AD308" i="117" s="1"/>
  <c r="AD29" i="129" s="1"/>
  <c r="AD308" i="118"/>
  <c r="O308" i="112"/>
  <c r="AC308" i="117" s="1"/>
  <c r="AC29" i="129" s="1"/>
  <c r="X308" i="118"/>
  <c r="O308" i="107"/>
  <c r="X308" i="117" s="1"/>
  <c r="X29" i="129" s="1"/>
  <c r="O308" i="108"/>
  <c r="Y308" i="117" s="1"/>
  <c r="Y29" i="129" s="1"/>
  <c r="Y308" i="118"/>
  <c r="O308" i="106"/>
  <c r="W308" i="117" s="1"/>
  <c r="W29" i="129" s="1"/>
  <c r="W308" i="118"/>
  <c r="O308" i="114"/>
  <c r="AE308" i="117" s="1"/>
  <c r="AE29" i="129" s="1"/>
  <c r="AE308" i="118"/>
  <c r="J308" i="100"/>
  <c r="AJ276" i="125"/>
  <c r="M274" i="125"/>
  <c r="AJ274" i="125" s="1"/>
  <c r="M157" i="117"/>
  <c r="AJ157" i="117" s="1"/>
  <c r="R4" i="127"/>
  <c r="R21" i="129" s="1"/>
  <c r="O6" i="111"/>
  <c r="O5" i="111" s="1"/>
  <c r="X240" i="128"/>
  <c r="N240" i="128"/>
  <c r="L4" i="92"/>
  <c r="S240" i="127"/>
  <c r="M157" i="118"/>
  <c r="AJ157" i="118" s="1"/>
  <c r="O307" i="92"/>
  <c r="I308" i="117" s="1"/>
  <c r="I29" i="129" s="1"/>
  <c r="I308" i="118"/>
  <c r="L307" i="90"/>
  <c r="L303" i="90" s="1"/>
  <c r="L241" i="90"/>
  <c r="O254" i="97"/>
  <c r="H302" i="99"/>
  <c r="P254" i="117"/>
  <c r="F304" i="109"/>
  <c r="Z306" i="121"/>
  <c r="F304" i="110"/>
  <c r="F302" i="110" s="1"/>
  <c r="AA306" i="121"/>
  <c r="AA304" i="121" s="1"/>
  <c r="F305" i="89"/>
  <c r="F303" i="89" s="1"/>
  <c r="F241" i="89"/>
  <c r="O305" i="93"/>
  <c r="J306" i="117" s="1"/>
  <c r="J27" i="129" s="1"/>
  <c r="F240" i="113"/>
  <c r="Q240" i="121"/>
  <c r="F301" i="94"/>
  <c r="F302" i="100"/>
  <c r="F302" i="96"/>
  <c r="I302" i="128"/>
  <c r="AD10" i="129"/>
  <c r="AD302" i="121"/>
  <c r="F304" i="108"/>
  <c r="F302" i="108" s="1"/>
  <c r="Y306" i="121"/>
  <c r="Y304" i="121" s="1"/>
  <c r="C5" i="113"/>
  <c r="I32" i="117"/>
  <c r="AA254" i="117"/>
  <c r="O254" i="109"/>
  <c r="O253" i="89"/>
  <c r="F254" i="117"/>
  <c r="S22" i="129"/>
  <c r="S240" i="128"/>
  <c r="K304" i="21"/>
  <c r="K241" i="21"/>
  <c r="K303" i="21"/>
  <c r="O250" i="87"/>
  <c r="H240" i="128"/>
  <c r="C5" i="90"/>
  <c r="M33" i="117"/>
  <c r="AJ33" i="117" s="1"/>
  <c r="C305" i="118"/>
  <c r="O304" i="21"/>
  <c r="M250" i="117"/>
  <c r="AJ250" i="117" s="1"/>
  <c r="O250" i="89"/>
  <c r="O246" i="90"/>
  <c r="G247" i="117" s="1"/>
  <c r="M19" i="117"/>
  <c r="AJ19" i="117" s="1"/>
  <c r="D303" i="21"/>
  <c r="C305" i="119"/>
  <c r="O244" i="91"/>
  <c r="M25" i="117"/>
  <c r="AJ25" i="117" s="1"/>
  <c r="M37" i="117"/>
  <c r="AJ37" i="117" s="1"/>
  <c r="O247" i="98"/>
  <c r="O244" i="87"/>
  <c r="O250" i="91"/>
  <c r="M7" i="117"/>
  <c r="AJ7" i="117" s="1"/>
  <c r="O245" i="93"/>
  <c r="AE305" i="120"/>
  <c r="M291" i="117"/>
  <c r="AJ291" i="117" s="1"/>
  <c r="M232" i="117"/>
  <c r="AJ232" i="117" s="1"/>
  <c r="AJ304" i="128"/>
  <c r="I240" i="100"/>
  <c r="I302" i="100"/>
  <c r="O305" i="90"/>
  <c r="G306" i="117" s="1"/>
  <c r="G27" i="129" s="1"/>
  <c r="G306" i="118"/>
  <c r="F304" i="97"/>
  <c r="O306" i="97"/>
  <c r="N306" i="117" s="1"/>
  <c r="G304" i="106"/>
  <c r="O306" i="106"/>
  <c r="W306" i="117" s="1"/>
  <c r="F303" i="95"/>
  <c r="O305" i="95"/>
  <c r="L306" i="117" s="1"/>
  <c r="O305" i="94"/>
  <c r="K306" i="117" s="1"/>
  <c r="K27" i="129" s="1"/>
  <c r="M254" i="124"/>
  <c r="AJ257" i="124"/>
  <c r="L242" i="106"/>
  <c r="L240" i="106" s="1"/>
  <c r="L305" i="106"/>
  <c r="L304" i="106" s="1"/>
  <c r="J305" i="113"/>
  <c r="J305" i="103"/>
  <c r="M244" i="125"/>
  <c r="AJ245" i="125"/>
  <c r="J305" i="96"/>
  <c r="M254" i="121"/>
  <c r="AJ254" i="121" s="1"/>
  <c r="J241" i="88"/>
  <c r="J239" i="88" s="1"/>
  <c r="J304" i="88"/>
  <c r="J303" i="88" s="1"/>
  <c r="F242" i="112"/>
  <c r="F306" i="112"/>
  <c r="AC306" i="121" s="1"/>
  <c r="AC304" i="121" s="1"/>
  <c r="AC10" i="129" s="1"/>
  <c r="G242" i="110"/>
  <c r="G306" i="110"/>
  <c r="G304" i="110" s="1"/>
  <c r="K241" i="89"/>
  <c r="K239" i="89" s="1"/>
  <c r="K308" i="89"/>
  <c r="K303" i="89" s="1"/>
  <c r="M283" i="127"/>
  <c r="AJ283" i="127" s="1"/>
  <c r="AJ284" i="127"/>
  <c r="O307" i="93"/>
  <c r="J308" i="117" s="1"/>
  <c r="J29" i="129" s="1"/>
  <c r="L301" i="94"/>
  <c r="M244" i="118"/>
  <c r="AJ244" i="118" s="1"/>
  <c r="M301" i="94"/>
  <c r="O306" i="108"/>
  <c r="Y306" i="117" s="1"/>
  <c r="O306" i="109"/>
  <c r="Z306" i="117" s="1"/>
  <c r="Z306" i="118"/>
  <c r="O305" i="87"/>
  <c r="D306" i="117" s="1"/>
  <c r="D27" i="129" s="1"/>
  <c r="G241" i="89"/>
  <c r="G239" i="89" s="1"/>
  <c r="G305" i="89"/>
  <c r="K305" i="113"/>
  <c r="K305" i="96"/>
  <c r="M250" i="126"/>
  <c r="AJ252" i="126"/>
  <c r="F242" i="103"/>
  <c r="F240" i="103" s="1"/>
  <c r="F306" i="103"/>
  <c r="G242" i="105"/>
  <c r="G306" i="105"/>
  <c r="G304" i="105" s="1"/>
  <c r="O306" i="21"/>
  <c r="C307" i="117" s="1"/>
  <c r="M303" i="95"/>
  <c r="K309" i="109"/>
  <c r="M250" i="127"/>
  <c r="AJ250" i="127" s="1"/>
  <c r="AJ251" i="127"/>
  <c r="J305" i="104"/>
  <c r="G240" i="103"/>
  <c r="G302" i="103"/>
  <c r="M254" i="122"/>
  <c r="AJ254" i="122" s="1"/>
  <c r="G242" i="96"/>
  <c r="G306" i="96"/>
  <c r="G242" i="98"/>
  <c r="G306" i="98"/>
  <c r="K305" i="105"/>
  <c r="G240" i="112"/>
  <c r="G302" i="112"/>
  <c r="M274" i="127"/>
  <c r="AJ274" i="127" s="1"/>
  <c r="AJ275" i="127"/>
  <c r="O307" i="87"/>
  <c r="D308" i="117" s="1"/>
  <c r="D29" i="129" s="1"/>
  <c r="D308" i="118"/>
  <c r="O307" i="90"/>
  <c r="G308" i="117" s="1"/>
  <c r="G29" i="129" s="1"/>
  <c r="G308" i="118"/>
  <c r="O307" i="95"/>
  <c r="L308" i="117" s="1"/>
  <c r="L29" i="129" s="1"/>
  <c r="L308" i="118"/>
  <c r="J305" i="97"/>
  <c r="M250" i="119"/>
  <c r="AJ250" i="119" s="1"/>
  <c r="H241" i="92"/>
  <c r="H305" i="92"/>
  <c r="H303" i="92" s="1"/>
  <c r="M250" i="120"/>
  <c r="AJ250" i="120" s="1"/>
  <c r="AB243" i="120"/>
  <c r="AA305" i="120"/>
  <c r="M241" i="92"/>
  <c r="M304" i="92"/>
  <c r="M303" i="92" s="1"/>
  <c r="J304" i="91"/>
  <c r="O306" i="102"/>
  <c r="S306" i="117" s="1"/>
  <c r="L304" i="114"/>
  <c r="M274" i="117"/>
  <c r="E303" i="21"/>
  <c r="E301" i="21" s="1"/>
  <c r="G302" i="108"/>
  <c r="G240" i="108"/>
  <c r="G304" i="113"/>
  <c r="G302" i="113" s="1"/>
  <c r="O306" i="113"/>
  <c r="AD306" i="117" s="1"/>
  <c r="G240" i="113"/>
  <c r="F303" i="92"/>
  <c r="F301" i="92" s="1"/>
  <c r="O305" i="92"/>
  <c r="I306" i="117" s="1"/>
  <c r="G302" i="114"/>
  <c r="G240" i="114"/>
  <c r="H240" i="121"/>
  <c r="H302" i="121"/>
  <c r="H259" i="117"/>
  <c r="H254" i="117" s="1"/>
  <c r="O253" i="91"/>
  <c r="L262" i="92"/>
  <c r="L306" i="92" s="1"/>
  <c r="H302" i="114"/>
  <c r="H240" i="114"/>
  <c r="F240" i="110"/>
  <c r="F304" i="114"/>
  <c r="F302" i="114" s="1"/>
  <c r="O306" i="114"/>
  <c r="AE306" i="117" s="1"/>
  <c r="AE27" i="129" s="1"/>
  <c r="H302" i="103"/>
  <c r="H240" i="103"/>
  <c r="H240" i="107"/>
  <c r="H302" i="107"/>
  <c r="H301" i="91"/>
  <c r="H239" i="91"/>
  <c r="H302" i="113"/>
  <c r="H240" i="113"/>
  <c r="H302" i="102"/>
  <c r="H240" i="102"/>
  <c r="H239" i="90"/>
  <c r="H301" i="90"/>
  <c r="G301" i="94"/>
  <c r="G239" i="94"/>
  <c r="G301" i="95"/>
  <c r="G239" i="95"/>
  <c r="G239" i="92"/>
  <c r="G301" i="92"/>
  <c r="M5" i="126"/>
  <c r="AJ6" i="126"/>
  <c r="AJ32" i="125"/>
  <c r="M5" i="125"/>
  <c r="AJ5" i="125" s="1"/>
  <c r="F242" i="105"/>
  <c r="F306" i="105"/>
  <c r="V306" i="121" s="1"/>
  <c r="V304" i="121" s="1"/>
  <c r="M4" i="121"/>
  <c r="AJ4" i="121" s="1"/>
  <c r="F303" i="91"/>
  <c r="F301" i="91" s="1"/>
  <c r="O305" i="91"/>
  <c r="H306" i="117" s="1"/>
  <c r="H27" i="129" s="1"/>
  <c r="F239" i="91"/>
  <c r="H302" i="108"/>
  <c r="H240" i="108"/>
  <c r="G301" i="93"/>
  <c r="O306" i="107"/>
  <c r="X306" i="117" s="1"/>
  <c r="X27" i="129" s="1"/>
  <c r="X306" i="118"/>
  <c r="M242" i="128"/>
  <c r="AJ243" i="128"/>
  <c r="M5" i="118"/>
  <c r="AJ5" i="118" s="1"/>
  <c r="M302" i="102"/>
  <c r="O307" i="89"/>
  <c r="F308" i="117" s="1"/>
  <c r="F29" i="129" s="1"/>
  <c r="F308" i="118"/>
  <c r="M4" i="122"/>
  <c r="AJ4" i="122" s="1"/>
  <c r="AJ46" i="125"/>
  <c r="M5" i="128"/>
  <c r="AJ6" i="128"/>
  <c r="M6" i="119"/>
  <c r="AJ6" i="119" s="1"/>
  <c r="M32" i="120"/>
  <c r="AJ32" i="120" s="1"/>
  <c r="M32" i="119"/>
  <c r="AJ32" i="119" s="1"/>
  <c r="M6" i="127"/>
  <c r="AJ19" i="127"/>
  <c r="L5" i="118"/>
  <c r="O246" i="112"/>
  <c r="O245" i="111"/>
  <c r="T254" i="117"/>
  <c r="AC254" i="117"/>
  <c r="S254" i="117"/>
  <c r="O32" i="104"/>
  <c r="O6" i="87"/>
  <c r="O5" i="87" s="1"/>
  <c r="O4" i="87" s="1"/>
  <c r="O274" i="117"/>
  <c r="O6" i="95"/>
  <c r="O5" i="95" s="1"/>
  <c r="O6" i="91"/>
  <c r="O5" i="91" s="1"/>
  <c r="O6" i="105"/>
  <c r="O5" i="105" s="1"/>
  <c r="P6" i="117"/>
  <c r="P5" i="117" s="1"/>
  <c r="D305" i="97"/>
  <c r="N305" i="119" s="1"/>
  <c r="D305" i="104"/>
  <c r="U305" i="119" s="1"/>
  <c r="W305" i="118"/>
  <c r="C6" i="117"/>
  <c r="C306" i="118"/>
  <c r="H239" i="21"/>
  <c r="H301" i="21"/>
  <c r="C29" i="129"/>
  <c r="F241" i="21"/>
  <c r="F305" i="21"/>
  <c r="L301" i="21"/>
  <c r="C28" i="129"/>
  <c r="G239" i="21"/>
  <c r="G301" i="21"/>
  <c r="C30" i="129"/>
  <c r="C254" i="118"/>
  <c r="C303" i="21"/>
  <c r="K22" i="129"/>
  <c r="K240" i="128"/>
  <c r="R22" i="129"/>
  <c r="C5" i="118"/>
  <c r="H302" i="128"/>
  <c r="F302" i="122"/>
  <c r="N254" i="117"/>
  <c r="S252" i="117"/>
  <c r="S250" i="117" s="1"/>
  <c r="O250" i="102"/>
  <c r="F280" i="117"/>
  <c r="F274" i="117" s="1"/>
  <c r="O273" i="89"/>
  <c r="AA21" i="129"/>
  <c r="X4" i="127"/>
  <c r="X21" i="129" s="1"/>
  <c r="O273" i="88"/>
  <c r="E275" i="117"/>
  <c r="E274" i="117" s="1"/>
  <c r="K243" i="98"/>
  <c r="AC11" i="129"/>
  <c r="AC302" i="122"/>
  <c r="AC240" i="121"/>
  <c r="O283" i="114"/>
  <c r="D277" i="117"/>
  <c r="D274" i="117" s="1"/>
  <c r="O273" i="87"/>
  <c r="L279" i="117"/>
  <c r="L274" i="117" s="1"/>
  <c r="O273" i="95"/>
  <c r="L241" i="93"/>
  <c r="C254" i="122"/>
  <c r="C32" i="117"/>
  <c r="C243" i="120"/>
  <c r="C254" i="117"/>
  <c r="L242" i="113"/>
  <c r="O273" i="93"/>
  <c r="J278" i="117"/>
  <c r="J274" i="117" s="1"/>
  <c r="C254" i="121"/>
  <c r="T240" i="121"/>
  <c r="C263" i="119"/>
  <c r="C242" i="124"/>
  <c r="C240" i="124" s="1"/>
  <c r="O243" i="126"/>
  <c r="AC277" i="117"/>
  <c r="O274" i="112"/>
  <c r="M242" i="98"/>
  <c r="Y240" i="121"/>
  <c r="C274" i="117"/>
  <c r="C95" i="120"/>
  <c r="I240" i="123"/>
  <c r="O6" i="88"/>
  <c r="C5" i="91"/>
  <c r="D5" i="103"/>
  <c r="C5" i="119"/>
  <c r="O254" i="108"/>
  <c r="Z254" i="117"/>
  <c r="C304" i="123"/>
  <c r="C302" i="123" s="1"/>
  <c r="M241" i="91"/>
  <c r="J21" i="129"/>
  <c r="C264" i="117"/>
  <c r="O262" i="21"/>
  <c r="T11" i="129"/>
  <c r="T302" i="122"/>
  <c r="C283" i="126"/>
  <c r="O273" i="90"/>
  <c r="G275" i="117"/>
  <c r="G274" i="117" s="1"/>
  <c r="L242" i="114"/>
  <c r="L240" i="114" s="1"/>
  <c r="J241" i="89"/>
  <c r="O252" i="117"/>
  <c r="O250" i="117" s="1"/>
  <c r="O250" i="98"/>
  <c r="C4" i="123"/>
  <c r="C240" i="123" s="1"/>
  <c r="C157" i="117"/>
  <c r="N304" i="122"/>
  <c r="N11" i="129" s="1"/>
  <c r="G242" i="97"/>
  <c r="E243" i="111"/>
  <c r="C283" i="117"/>
  <c r="V240" i="121"/>
  <c r="AB22" i="129"/>
  <c r="AB240" i="128"/>
  <c r="AE240" i="122"/>
  <c r="Y6" i="117"/>
  <c r="Y5" i="117" s="1"/>
  <c r="T5" i="117"/>
  <c r="X5" i="117"/>
  <c r="I21" i="129"/>
  <c r="D6" i="117"/>
  <c r="D5" i="117" s="1"/>
  <c r="D4" i="117" s="1"/>
  <c r="U32" i="117"/>
  <c r="AE157" i="117"/>
  <c r="AE240" i="123"/>
  <c r="F240" i="125"/>
  <c r="F19" i="129"/>
  <c r="AE302" i="121"/>
  <c r="P304" i="121"/>
  <c r="V304" i="123"/>
  <c r="J304" i="123"/>
  <c r="U304" i="122"/>
  <c r="AE242" i="124"/>
  <c r="AE240" i="124" s="1"/>
  <c r="AD256" i="117"/>
  <c r="AD254" i="117" s="1"/>
  <c r="O254" i="113"/>
  <c r="P304" i="124"/>
  <c r="H239" i="88"/>
  <c r="H239" i="87"/>
  <c r="Q10" i="129"/>
  <c r="Q302" i="121"/>
  <c r="F241" i="90"/>
  <c r="F301" i="90" s="1"/>
  <c r="Z304" i="124"/>
  <c r="G256" i="117"/>
  <c r="G254" i="117" s="1"/>
  <c r="O253" i="90"/>
  <c r="I240" i="107"/>
  <c r="Y240" i="124"/>
  <c r="F239" i="88"/>
  <c r="F239" i="87"/>
  <c r="F242" i="97"/>
  <c r="F302" i="97" s="1"/>
  <c r="W260" i="117"/>
  <c r="W254" i="117" s="1"/>
  <c r="O254" i="106"/>
  <c r="V254" i="117"/>
  <c r="AA304" i="123"/>
  <c r="G240" i="111"/>
  <c r="I240" i="104"/>
  <c r="O304" i="124"/>
  <c r="V304" i="124"/>
  <c r="V13" i="129" s="1"/>
  <c r="Z240" i="121"/>
  <c r="L240" i="121"/>
  <c r="L304" i="123"/>
  <c r="AB304" i="123"/>
  <c r="I240" i="114"/>
  <c r="I239" i="88"/>
  <c r="I242" i="96"/>
  <c r="I302" i="96" s="1"/>
  <c r="C304" i="121"/>
  <c r="G240" i="99"/>
  <c r="Z304" i="122"/>
  <c r="G240" i="104"/>
  <c r="F240" i="124"/>
  <c r="AD240" i="124"/>
  <c r="I241" i="95"/>
  <c r="I301" i="95" s="1"/>
  <c r="AA304" i="124"/>
  <c r="AE240" i="121"/>
  <c r="G240" i="100"/>
  <c r="L11" i="129"/>
  <c r="L302" i="122"/>
  <c r="I241" i="87"/>
  <c r="I301" i="87" s="1"/>
  <c r="G240" i="124"/>
  <c r="V240" i="124"/>
  <c r="X304" i="124"/>
  <c r="I242" i="108"/>
  <c r="I302" i="108" s="1"/>
  <c r="E304" i="121"/>
  <c r="D304" i="121"/>
  <c r="R12" i="129"/>
  <c r="R302" i="123"/>
  <c r="H240" i="104"/>
  <c r="G242" i="106"/>
  <c r="G302" i="106" s="1"/>
  <c r="AB304" i="122"/>
  <c r="H240" i="110"/>
  <c r="I242" i="102"/>
  <c r="I302" i="102" s="1"/>
  <c r="I240" i="98"/>
  <c r="F241" i="95"/>
  <c r="H239" i="95"/>
  <c r="H240" i="111"/>
  <c r="I241" i="89"/>
  <c r="I301" i="89" s="1"/>
  <c r="E304" i="124"/>
  <c r="W304" i="124"/>
  <c r="T304" i="124"/>
  <c r="F240" i="111"/>
  <c r="F240" i="102"/>
  <c r="P304" i="122"/>
  <c r="G240" i="109"/>
  <c r="Q304" i="124"/>
  <c r="Q13" i="129" s="1"/>
  <c r="I242" i="113"/>
  <c r="I302" i="113" s="1"/>
  <c r="I240" i="110"/>
  <c r="D304" i="122"/>
  <c r="F240" i="107"/>
  <c r="I10" i="129"/>
  <c r="I302" i="121"/>
  <c r="Q304" i="122"/>
  <c r="I241" i="90"/>
  <c r="I301" i="90" s="1"/>
  <c r="K304" i="124"/>
  <c r="O253" i="87"/>
  <c r="N240" i="121"/>
  <c r="U304" i="123"/>
  <c r="W240" i="122"/>
  <c r="AE254" i="117"/>
  <c r="O12" i="129"/>
  <c r="O302" i="123"/>
  <c r="AA11" i="129"/>
  <c r="AA302" i="122"/>
  <c r="I239" i="93"/>
  <c r="S240" i="124"/>
  <c r="N304" i="124"/>
  <c r="I260" i="117"/>
  <c r="I254" i="117" s="1"/>
  <c r="O253" i="92"/>
  <c r="G239" i="88"/>
  <c r="L260" i="117"/>
  <c r="L254" i="117" s="1"/>
  <c r="O253" i="95"/>
  <c r="J302" i="121"/>
  <c r="H240" i="105"/>
  <c r="G241" i="90"/>
  <c r="G301" i="90" s="1"/>
  <c r="H304" i="124"/>
  <c r="AB304" i="124"/>
  <c r="M257" i="117"/>
  <c r="AJ257" i="117" s="1"/>
  <c r="O254" i="96"/>
  <c r="I240" i="106"/>
  <c r="I240" i="103"/>
  <c r="AB304" i="121"/>
  <c r="F240" i="99"/>
  <c r="S304" i="121"/>
  <c r="H239" i="93"/>
  <c r="I240" i="99"/>
  <c r="R304" i="124"/>
  <c r="R13" i="129" s="1"/>
  <c r="E304" i="123"/>
  <c r="D304" i="123"/>
  <c r="G239" i="87"/>
  <c r="X304" i="121"/>
  <c r="AC12" i="129"/>
  <c r="AC302" i="123"/>
  <c r="G240" i="121"/>
  <c r="I240" i="109"/>
  <c r="I242" i="112"/>
  <c r="I302" i="112" s="1"/>
  <c r="Q240" i="124"/>
  <c r="I241" i="92"/>
  <c r="I301" i="92" s="1"/>
  <c r="I239" i="94"/>
  <c r="D254" i="117"/>
  <c r="R240" i="121"/>
  <c r="V11" i="129"/>
  <c r="V302" i="122"/>
  <c r="O254" i="105"/>
  <c r="Y302" i="123"/>
  <c r="Y12" i="129"/>
  <c r="O11" i="129"/>
  <c r="O302" i="122"/>
  <c r="J304" i="124"/>
  <c r="U304" i="124"/>
  <c r="I240" i="97"/>
  <c r="I240" i="124"/>
  <c r="E304" i="122"/>
  <c r="F242" i="109"/>
  <c r="G240" i="122"/>
  <c r="I239" i="91"/>
  <c r="R240" i="124"/>
  <c r="I240" i="111"/>
  <c r="D240" i="124"/>
  <c r="M241" i="95"/>
  <c r="M239" i="95" s="1"/>
  <c r="Y252" i="117"/>
  <c r="Y250" i="117" s="1"/>
  <c r="O250" i="108"/>
  <c r="M242" i="110"/>
  <c r="M302" i="110" s="1"/>
  <c r="M242" i="109"/>
  <c r="M242" i="100"/>
  <c r="M302" i="100" s="1"/>
  <c r="N246" i="118"/>
  <c r="N244" i="118" s="1"/>
  <c r="C244" i="97"/>
  <c r="AB252" i="118"/>
  <c r="AB250" i="118" s="1"/>
  <c r="AB252" i="117"/>
  <c r="C250" i="111"/>
  <c r="AE252" i="117"/>
  <c r="O250" i="114"/>
  <c r="K304" i="128"/>
  <c r="K302" i="128" s="1"/>
  <c r="M242" i="103"/>
  <c r="M302" i="103" s="1"/>
  <c r="D252" i="118"/>
  <c r="D250" i="118" s="1"/>
  <c r="D252" i="117"/>
  <c r="C249" i="87"/>
  <c r="AA247" i="119"/>
  <c r="AA244" i="119" s="1"/>
  <c r="AA243" i="119" s="1"/>
  <c r="D244" i="110"/>
  <c r="D243" i="110" s="1"/>
  <c r="D305" i="110" s="1"/>
  <c r="AA305" i="119" s="1"/>
  <c r="C5" i="125"/>
  <c r="M242" i="107"/>
  <c r="L239" i="94"/>
  <c r="I249" i="117"/>
  <c r="I249" i="118"/>
  <c r="I244" i="118" s="1"/>
  <c r="C243" i="92"/>
  <c r="X252" i="118"/>
  <c r="X250" i="118" s="1"/>
  <c r="C250" i="107"/>
  <c r="AA251" i="118"/>
  <c r="AA250" i="118" s="1"/>
  <c r="AA243" i="118" s="1"/>
  <c r="C250" i="110"/>
  <c r="C243" i="110" s="1"/>
  <c r="C305" i="110" s="1"/>
  <c r="D5" i="91"/>
  <c r="T252" i="117"/>
  <c r="T252" i="118"/>
  <c r="T250" i="118" s="1"/>
  <c r="C250" i="103"/>
  <c r="Y247" i="117"/>
  <c r="Y247" i="118"/>
  <c r="Y244" i="118" s="1"/>
  <c r="Y243" i="118" s="1"/>
  <c r="C244" i="108"/>
  <c r="C243" i="108" s="1"/>
  <c r="C305" i="108" s="1"/>
  <c r="H253" i="118"/>
  <c r="H253" i="117"/>
  <c r="AD245" i="117"/>
  <c r="C244" i="113"/>
  <c r="AD245" i="118"/>
  <c r="AD244" i="118" s="1"/>
  <c r="AE250" i="120"/>
  <c r="AE243" i="120" s="1"/>
  <c r="M242" i="99"/>
  <c r="O6" i="90"/>
  <c r="O6" i="99"/>
  <c r="O5" i="99" s="1"/>
  <c r="O6" i="108"/>
  <c r="O5" i="108" s="1"/>
  <c r="AA6" i="117"/>
  <c r="AA5" i="117" s="1"/>
  <c r="H6" i="117"/>
  <c r="H5" i="117" s="1"/>
  <c r="E5" i="87"/>
  <c r="E4" i="87" s="1"/>
  <c r="V6" i="117"/>
  <c r="V5" i="117" s="1"/>
  <c r="O32" i="88"/>
  <c r="L240" i="102"/>
  <c r="Q249" i="117"/>
  <c r="Q249" i="118"/>
  <c r="Q244" i="118" s="1"/>
  <c r="Q243" i="118" s="1"/>
  <c r="C244" i="100"/>
  <c r="C243" i="100" s="1"/>
  <c r="C305" i="100" s="1"/>
  <c r="V246" i="118"/>
  <c r="V244" i="118" s="1"/>
  <c r="V243" i="118" s="1"/>
  <c r="V246" i="117"/>
  <c r="C244" i="105"/>
  <c r="C243" i="105" s="1"/>
  <c r="C305" i="105" s="1"/>
  <c r="K239" i="21"/>
  <c r="C244" i="103"/>
  <c r="T246" i="117"/>
  <c r="T246" i="118"/>
  <c r="T244" i="118" s="1"/>
  <c r="P240" i="128"/>
  <c r="Z246" i="118"/>
  <c r="Z244" i="118" s="1"/>
  <c r="Z243" i="118" s="1"/>
  <c r="C244" i="109"/>
  <c r="C243" i="109" s="1"/>
  <c r="C305" i="109" s="1"/>
  <c r="AC247" i="118"/>
  <c r="AC244" i="118" s="1"/>
  <c r="AC243" i="118" s="1"/>
  <c r="C244" i="112"/>
  <c r="C243" i="112" s="1"/>
  <c r="C305" i="112" s="1"/>
  <c r="E6" i="117"/>
  <c r="G6" i="117"/>
  <c r="O32" i="96"/>
  <c r="K5" i="87"/>
  <c r="K4" i="87" s="1"/>
  <c r="N6" i="117"/>
  <c r="N5" i="117" s="1"/>
  <c r="O32" i="92"/>
  <c r="AB5" i="118"/>
  <c r="E32" i="117"/>
  <c r="L242" i="98"/>
  <c r="L240" i="98" s="1"/>
  <c r="O246" i="120"/>
  <c r="O244" i="120" s="1"/>
  <c r="O243" i="120" s="1"/>
  <c r="O246" i="117"/>
  <c r="E244" i="98"/>
  <c r="E243" i="98" s="1"/>
  <c r="E305" i="98" s="1"/>
  <c r="O305" i="120" s="1"/>
  <c r="X246" i="117"/>
  <c r="X246" i="118"/>
  <c r="X244" i="118" s="1"/>
  <c r="C244" i="107"/>
  <c r="S304" i="127"/>
  <c r="S302" i="127" s="1"/>
  <c r="C5" i="107"/>
  <c r="V240" i="128"/>
  <c r="M242" i="105"/>
  <c r="M302" i="105" s="1"/>
  <c r="J241" i="21"/>
  <c r="J301" i="21" s="1"/>
  <c r="E249" i="89"/>
  <c r="F251" i="120"/>
  <c r="F250" i="120" s="1"/>
  <c r="G32" i="117"/>
  <c r="G252" i="128"/>
  <c r="G250" i="128" s="1"/>
  <c r="G243" i="128" s="1"/>
  <c r="G242" i="128" s="1"/>
  <c r="M249" i="90"/>
  <c r="M242" i="90" s="1"/>
  <c r="M304" i="90" s="1"/>
  <c r="M303" i="90" s="1"/>
  <c r="K293" i="117"/>
  <c r="K291" i="117" s="1"/>
  <c r="O290" i="94"/>
  <c r="C249" i="95"/>
  <c r="L251" i="118"/>
  <c r="L250" i="118" s="1"/>
  <c r="Q247" i="119"/>
  <c r="Q244" i="119" s="1"/>
  <c r="Q243" i="119" s="1"/>
  <c r="D244" i="100"/>
  <c r="D243" i="100" s="1"/>
  <c r="D305" i="100" s="1"/>
  <c r="Q305" i="119" s="1"/>
  <c r="Q247" i="117"/>
  <c r="T292" i="117"/>
  <c r="T291" i="117" s="1"/>
  <c r="O291" i="103"/>
  <c r="V247" i="120"/>
  <c r="V244" i="120" s="1"/>
  <c r="V243" i="120" s="1"/>
  <c r="E244" i="105"/>
  <c r="E243" i="105" s="1"/>
  <c r="E305" i="105" s="1"/>
  <c r="W6" i="117"/>
  <c r="W5" i="117" s="1"/>
  <c r="W252" i="128"/>
  <c r="W250" i="128" s="1"/>
  <c r="W243" i="128" s="1"/>
  <c r="W242" i="128" s="1"/>
  <c r="M250" i="106"/>
  <c r="M243" i="106" s="1"/>
  <c r="M305" i="106" s="1"/>
  <c r="M304" i="106" s="1"/>
  <c r="O6" i="110"/>
  <c r="O5" i="110" s="1"/>
  <c r="D244" i="111"/>
  <c r="AB245" i="119"/>
  <c r="AB244" i="119" s="1"/>
  <c r="E250" i="112"/>
  <c r="AC251" i="120"/>
  <c r="AC250" i="120" s="1"/>
  <c r="E5" i="88"/>
  <c r="E4" i="88" s="1"/>
  <c r="F252" i="119"/>
  <c r="F250" i="119" s="1"/>
  <c r="F252" i="117"/>
  <c r="D249" i="89"/>
  <c r="G293" i="117"/>
  <c r="G291" i="117" s="1"/>
  <c r="O290" i="90"/>
  <c r="D249" i="91"/>
  <c r="H251" i="119"/>
  <c r="H250" i="119" s="1"/>
  <c r="J249" i="94"/>
  <c r="K251" i="125"/>
  <c r="K250" i="125" s="1"/>
  <c r="O6" i="97"/>
  <c r="O5" i="97" s="1"/>
  <c r="Q6" i="117"/>
  <c r="Q5" i="117" s="1"/>
  <c r="J244" i="110"/>
  <c r="J243" i="110" s="1"/>
  <c r="J305" i="110" s="1"/>
  <c r="AA245" i="125"/>
  <c r="AA244" i="125" s="1"/>
  <c r="AA243" i="125" s="1"/>
  <c r="AC6" i="117"/>
  <c r="AD251" i="118"/>
  <c r="AD250" i="118" s="1"/>
  <c r="C250" i="113"/>
  <c r="AE247" i="118"/>
  <c r="AE247" i="117"/>
  <c r="C244" i="114"/>
  <c r="C243" i="114" s="1"/>
  <c r="C305" i="114" s="1"/>
  <c r="AE32" i="118"/>
  <c r="C243" i="118"/>
  <c r="C244" i="119"/>
  <c r="M241" i="21"/>
  <c r="M301" i="21" s="1"/>
  <c r="M241" i="87"/>
  <c r="M301" i="87" s="1"/>
  <c r="E304" i="125"/>
  <c r="E302" i="125" s="1"/>
  <c r="D245" i="120"/>
  <c r="D244" i="120" s="1"/>
  <c r="E243" i="87"/>
  <c r="M249" i="88"/>
  <c r="M242" i="88" s="1"/>
  <c r="M304" i="88" s="1"/>
  <c r="M303" i="88" s="1"/>
  <c r="E251" i="128"/>
  <c r="E250" i="128" s="1"/>
  <c r="E243" i="128" s="1"/>
  <c r="E242" i="128" s="1"/>
  <c r="F246" i="119"/>
  <c r="F244" i="119" s="1"/>
  <c r="F246" i="117"/>
  <c r="D243" i="89"/>
  <c r="K246" i="120"/>
  <c r="K244" i="120" s="1"/>
  <c r="K243" i="120" s="1"/>
  <c r="E243" i="94"/>
  <c r="E242" i="94" s="1"/>
  <c r="E304" i="94" s="1"/>
  <c r="L245" i="119"/>
  <c r="L244" i="119" s="1"/>
  <c r="D243" i="95"/>
  <c r="O6" i="98"/>
  <c r="O5" i="98" s="1"/>
  <c r="P247" i="120"/>
  <c r="P244" i="120" s="1"/>
  <c r="P243" i="120" s="1"/>
  <c r="P247" i="117"/>
  <c r="E244" i="99"/>
  <c r="E243" i="99" s="1"/>
  <c r="E305" i="99" s="1"/>
  <c r="L250" i="99"/>
  <c r="L243" i="99" s="1"/>
  <c r="L305" i="99" s="1"/>
  <c r="L304" i="99" s="1"/>
  <c r="P251" i="127"/>
  <c r="P250" i="127" s="1"/>
  <c r="P243" i="127" s="1"/>
  <c r="P242" i="127" s="1"/>
  <c r="T253" i="117"/>
  <c r="T253" i="118"/>
  <c r="AC246" i="127"/>
  <c r="AC244" i="127" s="1"/>
  <c r="AC243" i="127" s="1"/>
  <c r="AC242" i="127" s="1"/>
  <c r="L244" i="112"/>
  <c r="L243" i="112" s="1"/>
  <c r="L305" i="112" s="1"/>
  <c r="L304" i="112" s="1"/>
  <c r="AD252" i="119"/>
  <c r="AD250" i="119" s="1"/>
  <c r="AD243" i="119" s="1"/>
  <c r="AD252" i="117"/>
  <c r="D250" i="113"/>
  <c r="D243" i="113" s="1"/>
  <c r="D305" i="113" s="1"/>
  <c r="AD305" i="119" s="1"/>
  <c r="AE7" i="117"/>
  <c r="AE25" i="117"/>
  <c r="AE252" i="128"/>
  <c r="M250" i="114"/>
  <c r="M243" i="114" s="1"/>
  <c r="M305" i="114" s="1"/>
  <c r="M304" i="114" s="1"/>
  <c r="D251" i="119"/>
  <c r="D250" i="119" s="1"/>
  <c r="D249" i="87"/>
  <c r="E252" i="126"/>
  <c r="E250" i="126" s="1"/>
  <c r="E243" i="126" s="1"/>
  <c r="E242" i="126" s="1"/>
  <c r="K249" i="88"/>
  <c r="K242" i="88" s="1"/>
  <c r="K304" i="88" s="1"/>
  <c r="K303" i="88" s="1"/>
  <c r="K247" i="119"/>
  <c r="K244" i="119" s="1"/>
  <c r="K243" i="119" s="1"/>
  <c r="D243" i="94"/>
  <c r="D242" i="94" s="1"/>
  <c r="D304" i="94" s="1"/>
  <c r="K32" i="117"/>
  <c r="O6" i="96"/>
  <c r="J244" i="98"/>
  <c r="O245" i="125"/>
  <c r="O244" i="125" s="1"/>
  <c r="E5" i="100"/>
  <c r="D244" i="107"/>
  <c r="D243" i="107" s="1"/>
  <c r="D305" i="107" s="1"/>
  <c r="X305" i="119" s="1"/>
  <c r="X245" i="119"/>
  <c r="X244" i="119" s="1"/>
  <c r="X243" i="119" s="1"/>
  <c r="AB253" i="118"/>
  <c r="AB253" i="117"/>
  <c r="O32" i="112"/>
  <c r="AD22" i="129"/>
  <c r="AE32" i="120"/>
  <c r="C244" i="125"/>
  <c r="D20" i="129"/>
  <c r="E249" i="88"/>
  <c r="E251" i="120"/>
  <c r="E250" i="120" s="1"/>
  <c r="J247" i="120"/>
  <c r="J244" i="120" s="1"/>
  <c r="J243" i="120" s="1"/>
  <c r="J247" i="117"/>
  <c r="E243" i="93"/>
  <c r="E242" i="93" s="1"/>
  <c r="E304" i="93" s="1"/>
  <c r="K245" i="125"/>
  <c r="K244" i="125" s="1"/>
  <c r="J243" i="94"/>
  <c r="O247" i="119"/>
  <c r="O244" i="119" s="1"/>
  <c r="O243" i="119" s="1"/>
  <c r="D244" i="98"/>
  <c r="D243" i="98" s="1"/>
  <c r="D305" i="98" s="1"/>
  <c r="O305" i="119" s="1"/>
  <c r="AE246" i="119"/>
  <c r="D244" i="114"/>
  <c r="D243" i="114" s="1"/>
  <c r="D305" i="114" s="1"/>
  <c r="AE305" i="119" s="1"/>
  <c r="AE37" i="117"/>
  <c r="D246" i="126"/>
  <c r="D244" i="126" s="1"/>
  <c r="K243" i="87"/>
  <c r="E245" i="120"/>
  <c r="E244" i="120" s="1"/>
  <c r="E243" i="88"/>
  <c r="E242" i="88" s="1"/>
  <c r="E304" i="88" s="1"/>
  <c r="E305" i="120" s="1"/>
  <c r="E252" i="118"/>
  <c r="E250" i="118" s="1"/>
  <c r="E243" i="118" s="1"/>
  <c r="E242" i="118" s="1"/>
  <c r="E252" i="117"/>
  <c r="C249" i="88"/>
  <c r="C242" i="88" s="1"/>
  <c r="C304" i="88" s="1"/>
  <c r="F251" i="118"/>
  <c r="F250" i="118" s="1"/>
  <c r="C249" i="89"/>
  <c r="D243" i="91"/>
  <c r="H245" i="119"/>
  <c r="H244" i="119" s="1"/>
  <c r="L249" i="91"/>
  <c r="L242" i="91" s="1"/>
  <c r="L304" i="91" s="1"/>
  <c r="L303" i="91" s="1"/>
  <c r="I252" i="118"/>
  <c r="I250" i="118" s="1"/>
  <c r="C249" i="92"/>
  <c r="I252" i="117"/>
  <c r="J247" i="128"/>
  <c r="J244" i="128" s="1"/>
  <c r="J243" i="128" s="1"/>
  <c r="J242" i="128" s="1"/>
  <c r="M243" i="93"/>
  <c r="M242" i="93" s="1"/>
  <c r="M304" i="93" s="1"/>
  <c r="M303" i="93" s="1"/>
  <c r="L249" i="120"/>
  <c r="L244" i="120" s="1"/>
  <c r="L243" i="120" s="1"/>
  <c r="L249" i="117"/>
  <c r="E243" i="95"/>
  <c r="E242" i="95" s="1"/>
  <c r="E304" i="95" s="1"/>
  <c r="L250" i="103"/>
  <c r="L243" i="103" s="1"/>
  <c r="L305" i="103" s="1"/>
  <c r="L304" i="103" s="1"/>
  <c r="T251" i="127"/>
  <c r="T250" i="127" s="1"/>
  <c r="T243" i="127" s="1"/>
  <c r="T242" i="127" s="1"/>
  <c r="V252" i="127"/>
  <c r="V250" i="127" s="1"/>
  <c r="V243" i="127" s="1"/>
  <c r="V242" i="127" s="1"/>
  <c r="L250" i="105"/>
  <c r="L243" i="105" s="1"/>
  <c r="L305" i="105" s="1"/>
  <c r="L304" i="105" s="1"/>
  <c r="W246" i="120"/>
  <c r="W244" i="120" s="1"/>
  <c r="W243" i="120" s="1"/>
  <c r="E244" i="106"/>
  <c r="E243" i="106" s="1"/>
  <c r="E305" i="106" s="1"/>
  <c r="W305" i="120" s="1"/>
  <c r="E5" i="112"/>
  <c r="C5" i="126"/>
  <c r="O243" i="21"/>
  <c r="O242" i="21" s="1"/>
  <c r="C245" i="117"/>
  <c r="C244" i="128"/>
  <c r="C243" i="89"/>
  <c r="F245" i="118"/>
  <c r="F244" i="118" s="1"/>
  <c r="F22" i="129"/>
  <c r="C243" i="90"/>
  <c r="G245" i="118"/>
  <c r="G244" i="118" s="1"/>
  <c r="G248" i="120"/>
  <c r="G244" i="120" s="1"/>
  <c r="G243" i="120" s="1"/>
  <c r="E243" i="90"/>
  <c r="E242" i="90" s="1"/>
  <c r="E304" i="90" s="1"/>
  <c r="G248" i="117"/>
  <c r="H245" i="118"/>
  <c r="H244" i="118" s="1"/>
  <c r="C243" i="91"/>
  <c r="O6" i="93"/>
  <c r="O5" i="93" s="1"/>
  <c r="O6" i="94"/>
  <c r="L253" i="118"/>
  <c r="L253" i="117"/>
  <c r="L249" i="95"/>
  <c r="L242" i="95" s="1"/>
  <c r="L304" i="95" s="1"/>
  <c r="L303" i="95" s="1"/>
  <c r="C250" i="97"/>
  <c r="N251" i="118"/>
  <c r="N250" i="118" s="1"/>
  <c r="O6" i="117"/>
  <c r="O5" i="117" s="1"/>
  <c r="P245" i="119"/>
  <c r="P244" i="119" s="1"/>
  <c r="P243" i="119" s="1"/>
  <c r="D244" i="99"/>
  <c r="D243" i="99" s="1"/>
  <c r="D305" i="99" s="1"/>
  <c r="P305" i="119" s="1"/>
  <c r="U248" i="120"/>
  <c r="U244" i="120" s="1"/>
  <c r="U243" i="120" s="1"/>
  <c r="E244" i="104"/>
  <c r="E243" i="104" s="1"/>
  <c r="E305" i="104" s="1"/>
  <c r="Y246" i="120"/>
  <c r="Y244" i="120" s="1"/>
  <c r="Y243" i="120" s="1"/>
  <c r="E244" i="108"/>
  <c r="E243" i="108" s="1"/>
  <c r="E305" i="108" s="1"/>
  <c r="AB251" i="127"/>
  <c r="AB250" i="127" s="1"/>
  <c r="AB243" i="127" s="1"/>
  <c r="AB242" i="127" s="1"/>
  <c r="L250" i="111"/>
  <c r="L243" i="111" s="1"/>
  <c r="L305" i="111" s="1"/>
  <c r="L304" i="111" s="1"/>
  <c r="O32" i="114"/>
  <c r="AE5" i="125"/>
  <c r="C243" i="87"/>
  <c r="C242" i="87" s="1"/>
  <c r="C304" i="87" s="1"/>
  <c r="D245" i="118"/>
  <c r="D244" i="118" s="1"/>
  <c r="L243" i="88"/>
  <c r="L242" i="88" s="1"/>
  <c r="L304" i="88" s="1"/>
  <c r="L303" i="88" s="1"/>
  <c r="E5" i="89"/>
  <c r="E4" i="89" s="1"/>
  <c r="M243" i="89"/>
  <c r="M242" i="89" s="1"/>
  <c r="M304" i="89" s="1"/>
  <c r="M303" i="89" s="1"/>
  <c r="F245" i="128"/>
  <c r="F244" i="128" s="1"/>
  <c r="F243" i="128" s="1"/>
  <c r="F242" i="128" s="1"/>
  <c r="J243" i="90"/>
  <c r="G245" i="125"/>
  <c r="G244" i="125" s="1"/>
  <c r="M247" i="127"/>
  <c r="L244" i="96"/>
  <c r="L243" i="96" s="1"/>
  <c r="L305" i="96" s="1"/>
  <c r="L304" i="96" s="1"/>
  <c r="Q246" i="120"/>
  <c r="Q244" i="120" s="1"/>
  <c r="E244" i="100"/>
  <c r="R243" i="127"/>
  <c r="R242" i="127" s="1"/>
  <c r="S247" i="119"/>
  <c r="S244" i="119" s="1"/>
  <c r="S243" i="119" s="1"/>
  <c r="D244" i="102"/>
  <c r="D243" i="102" s="1"/>
  <c r="D305" i="102" s="1"/>
  <c r="S305" i="119" s="1"/>
  <c r="S293" i="117"/>
  <c r="S291" i="117" s="1"/>
  <c r="O291" i="102"/>
  <c r="W247" i="119"/>
  <c r="W244" i="119" s="1"/>
  <c r="W243" i="119" s="1"/>
  <c r="W247" i="117"/>
  <c r="D244" i="106"/>
  <c r="D243" i="106" s="1"/>
  <c r="D305" i="106" s="1"/>
  <c r="W305" i="119" s="1"/>
  <c r="X246" i="126"/>
  <c r="X244" i="126" s="1"/>
  <c r="X243" i="126" s="1"/>
  <c r="K244" i="107"/>
  <c r="K243" i="107" s="1"/>
  <c r="K305" i="107" s="1"/>
  <c r="O6" i="109"/>
  <c r="O5" i="109" s="1"/>
  <c r="AC32" i="117"/>
  <c r="AD247" i="120"/>
  <c r="AD244" i="120" s="1"/>
  <c r="AD243" i="120" s="1"/>
  <c r="E244" i="113"/>
  <c r="E243" i="113" s="1"/>
  <c r="E305" i="113" s="1"/>
  <c r="AE291" i="118"/>
  <c r="K249" i="90"/>
  <c r="K242" i="90" s="1"/>
  <c r="K304" i="90" s="1"/>
  <c r="G251" i="126"/>
  <c r="G250" i="126" s="1"/>
  <c r="G243" i="126" s="1"/>
  <c r="K243" i="91"/>
  <c r="K242" i="91" s="1"/>
  <c r="K304" i="91" s="1"/>
  <c r="H245" i="126"/>
  <c r="H244" i="126" s="1"/>
  <c r="H243" i="126" s="1"/>
  <c r="I246" i="119"/>
  <c r="I244" i="119" s="1"/>
  <c r="I243" i="119" s="1"/>
  <c r="I246" i="117"/>
  <c r="D243" i="92"/>
  <c r="D242" i="92" s="1"/>
  <c r="D304" i="92" s="1"/>
  <c r="L243" i="92"/>
  <c r="L242" i="92" s="1"/>
  <c r="L304" i="92" s="1"/>
  <c r="C249" i="94"/>
  <c r="K251" i="118"/>
  <c r="K250" i="118" s="1"/>
  <c r="J250" i="98"/>
  <c r="O251" i="125"/>
  <c r="O250" i="125" s="1"/>
  <c r="E250" i="100"/>
  <c r="Q251" i="120"/>
  <c r="Q250" i="120" s="1"/>
  <c r="S245" i="125"/>
  <c r="S244" i="125" s="1"/>
  <c r="S243" i="125" s="1"/>
  <c r="J244" i="102"/>
  <c r="J243" i="102" s="1"/>
  <c r="J305" i="102" s="1"/>
  <c r="U247" i="127"/>
  <c r="U244" i="127" s="1"/>
  <c r="U243" i="127" s="1"/>
  <c r="U242" i="127" s="1"/>
  <c r="L244" i="104"/>
  <c r="L243" i="104" s="1"/>
  <c r="L305" i="104" s="1"/>
  <c r="L304" i="104" s="1"/>
  <c r="AA293" i="117"/>
  <c r="AA291" i="117" s="1"/>
  <c r="O291" i="110"/>
  <c r="D250" i="111"/>
  <c r="AB251" i="119"/>
  <c r="AB250" i="119" s="1"/>
  <c r="AE304" i="127"/>
  <c r="C291" i="117"/>
  <c r="AE244" i="125"/>
  <c r="L249" i="87"/>
  <c r="L242" i="87" s="1"/>
  <c r="L304" i="87" s="1"/>
  <c r="L303" i="87" s="1"/>
  <c r="F6" i="117"/>
  <c r="F5" i="117" s="1"/>
  <c r="F4" i="117" s="1"/>
  <c r="J249" i="90"/>
  <c r="G251" i="125"/>
  <c r="G250" i="125" s="1"/>
  <c r="C5" i="94"/>
  <c r="C5" i="95"/>
  <c r="P246" i="117"/>
  <c r="P246" i="118"/>
  <c r="P244" i="118" s="1"/>
  <c r="C244" i="99"/>
  <c r="Q249" i="127"/>
  <c r="Q244" i="127" s="1"/>
  <c r="Q243" i="127" s="1"/>
  <c r="Q242" i="127" s="1"/>
  <c r="L244" i="100"/>
  <c r="L243" i="100" s="1"/>
  <c r="L305" i="100" s="1"/>
  <c r="L304" i="100" s="1"/>
  <c r="S247" i="118"/>
  <c r="S244" i="118" s="1"/>
  <c r="S243" i="118" s="1"/>
  <c r="C244" i="102"/>
  <c r="C243" i="102" s="1"/>
  <c r="C305" i="102" s="1"/>
  <c r="X293" i="117"/>
  <c r="X291" i="117" s="1"/>
  <c r="O291" i="107"/>
  <c r="Y247" i="127"/>
  <c r="Y244" i="127" s="1"/>
  <c r="Y243" i="127" s="1"/>
  <c r="Y242" i="127" s="1"/>
  <c r="L244" i="108"/>
  <c r="L243" i="108" s="1"/>
  <c r="L305" i="108" s="1"/>
  <c r="L304" i="108" s="1"/>
  <c r="Z252" i="119"/>
  <c r="Z250" i="119" s="1"/>
  <c r="Z243" i="119" s="1"/>
  <c r="D250" i="109"/>
  <c r="D243" i="109" s="1"/>
  <c r="D305" i="109" s="1"/>
  <c r="Z305" i="119" s="1"/>
  <c r="C244" i="111"/>
  <c r="C243" i="111" s="1"/>
  <c r="C305" i="111" s="1"/>
  <c r="AB245" i="118"/>
  <c r="AB244" i="118" s="1"/>
  <c r="AC246" i="120"/>
  <c r="AC244" i="120" s="1"/>
  <c r="E244" i="112"/>
  <c r="AE6" i="118"/>
  <c r="AE32" i="128"/>
  <c r="C5" i="120"/>
  <c r="C5" i="128"/>
  <c r="M240" i="102"/>
  <c r="AE6" i="119"/>
  <c r="D251" i="126"/>
  <c r="D250" i="126" s="1"/>
  <c r="K249" i="87"/>
  <c r="E21" i="129"/>
  <c r="C5" i="89"/>
  <c r="C4" i="89" s="1"/>
  <c r="O6" i="92"/>
  <c r="O5" i="92" s="1"/>
  <c r="J6" i="117"/>
  <c r="J5" i="117" s="1"/>
  <c r="K6" i="117"/>
  <c r="P246" i="126"/>
  <c r="P244" i="126" s="1"/>
  <c r="P243" i="126" s="1"/>
  <c r="K244" i="99"/>
  <c r="K243" i="99" s="1"/>
  <c r="K305" i="99" s="1"/>
  <c r="P293" i="117"/>
  <c r="P291" i="117" s="1"/>
  <c r="O291" i="99"/>
  <c r="O6" i="104"/>
  <c r="O5" i="104" s="1"/>
  <c r="AB292" i="117"/>
  <c r="AB291" i="117" s="1"/>
  <c r="O291" i="111"/>
  <c r="AE19" i="117"/>
  <c r="AE33" i="117"/>
  <c r="E239" i="21"/>
  <c r="D240" i="128"/>
  <c r="M240" i="97"/>
  <c r="E22" i="129"/>
  <c r="E240" i="128"/>
  <c r="F245" i="120"/>
  <c r="F244" i="120" s="1"/>
  <c r="F243" i="120" s="1"/>
  <c r="F242" i="120" s="1"/>
  <c r="E243" i="89"/>
  <c r="E242" i="89" s="1"/>
  <c r="E304" i="89" s="1"/>
  <c r="F305" i="120" s="1"/>
  <c r="J5" i="90"/>
  <c r="H251" i="118"/>
  <c r="H250" i="118" s="1"/>
  <c r="C249" i="91"/>
  <c r="E249" i="92"/>
  <c r="I251" i="120"/>
  <c r="I250" i="120" s="1"/>
  <c r="P251" i="118"/>
  <c r="P250" i="118" s="1"/>
  <c r="C250" i="99"/>
  <c r="O6" i="102"/>
  <c r="O5" i="102" s="1"/>
  <c r="D250" i="103"/>
  <c r="T251" i="119"/>
  <c r="T250" i="119" s="1"/>
  <c r="Z6" i="117"/>
  <c r="Z5" i="117" s="1"/>
  <c r="O6" i="113"/>
  <c r="O32" i="113"/>
  <c r="AE29" i="117"/>
  <c r="AE293" i="117"/>
  <c r="O291" i="114"/>
  <c r="C243" i="126"/>
  <c r="L239" i="21"/>
  <c r="E247" i="119"/>
  <c r="E244" i="119" s="1"/>
  <c r="E243" i="119" s="1"/>
  <c r="E242" i="119" s="1"/>
  <c r="E247" i="117"/>
  <c r="D243" i="88"/>
  <c r="D242" i="88" s="1"/>
  <c r="D304" i="88" s="1"/>
  <c r="O32" i="90"/>
  <c r="O5" i="90" s="1"/>
  <c r="H245" i="120"/>
  <c r="H244" i="120" s="1"/>
  <c r="H243" i="120" s="1"/>
  <c r="E243" i="91"/>
  <c r="E242" i="91" s="1"/>
  <c r="E304" i="91" s="1"/>
  <c r="O6" i="106"/>
  <c r="O5" i="106" s="1"/>
  <c r="Z252" i="127"/>
  <c r="Z250" i="127" s="1"/>
  <c r="Z243" i="127" s="1"/>
  <c r="Z242" i="127" s="1"/>
  <c r="L250" i="109"/>
  <c r="L243" i="109" s="1"/>
  <c r="L305" i="109" s="1"/>
  <c r="L304" i="109" s="1"/>
  <c r="D5" i="111"/>
  <c r="AD247" i="128"/>
  <c r="AD244" i="128" s="1"/>
  <c r="AD243" i="128" s="1"/>
  <c r="AD242" i="128" s="1"/>
  <c r="AD240" i="128" s="1"/>
  <c r="M244" i="113"/>
  <c r="M243" i="113" s="1"/>
  <c r="M305" i="113" s="1"/>
  <c r="M304" i="113" s="1"/>
  <c r="C241" i="21"/>
  <c r="L304" i="128"/>
  <c r="L302" i="128" s="1"/>
  <c r="O6" i="89"/>
  <c r="O5" i="89" s="1"/>
  <c r="O4" i="89" s="1"/>
  <c r="G247" i="119"/>
  <c r="G244" i="119" s="1"/>
  <c r="G243" i="119" s="1"/>
  <c r="D243" i="90"/>
  <c r="D242" i="90" s="1"/>
  <c r="D304" i="90" s="1"/>
  <c r="E243" i="92"/>
  <c r="I245" i="120"/>
  <c r="I244" i="120" s="1"/>
  <c r="K247" i="117"/>
  <c r="K247" i="118"/>
  <c r="K244" i="118" s="1"/>
  <c r="C243" i="94"/>
  <c r="L246" i="118"/>
  <c r="L244" i="118" s="1"/>
  <c r="L246" i="117"/>
  <c r="C243" i="95"/>
  <c r="L246" i="126"/>
  <c r="L244" i="126" s="1"/>
  <c r="L243" i="126" s="1"/>
  <c r="K243" i="95"/>
  <c r="K242" i="95" s="1"/>
  <c r="K304" i="95" s="1"/>
  <c r="O6" i="100"/>
  <c r="O5" i="100" s="1"/>
  <c r="W245" i="125"/>
  <c r="W244" i="125" s="1"/>
  <c r="W243" i="125" s="1"/>
  <c r="J244" i="106"/>
  <c r="J243" i="106" s="1"/>
  <c r="J305" i="106" s="1"/>
  <c r="O6" i="112"/>
  <c r="D241" i="21"/>
  <c r="S304" i="128"/>
  <c r="S302" i="128" s="1"/>
  <c r="D5" i="89"/>
  <c r="D4" i="89" s="1"/>
  <c r="F292" i="117"/>
  <c r="F291" i="117" s="1"/>
  <c r="O290" i="89"/>
  <c r="C249" i="90"/>
  <c r="G251" i="118"/>
  <c r="G250" i="118" s="1"/>
  <c r="I6" i="117"/>
  <c r="I5" i="117" s="1"/>
  <c r="D5" i="95"/>
  <c r="D249" i="95"/>
  <c r="L251" i="119"/>
  <c r="L250" i="119" s="1"/>
  <c r="E244" i="96"/>
  <c r="E243" i="96" s="1"/>
  <c r="E305" i="96" s="1"/>
  <c r="M305" i="120" s="1"/>
  <c r="AJ305" i="120" s="1"/>
  <c r="M245" i="120"/>
  <c r="AJ245" i="120" s="1"/>
  <c r="N252" i="127"/>
  <c r="N250" i="127" s="1"/>
  <c r="N243" i="127" s="1"/>
  <c r="N242" i="127" s="1"/>
  <c r="L250" i="97"/>
  <c r="L243" i="97" s="1"/>
  <c r="L305" i="97" s="1"/>
  <c r="L304" i="97" s="1"/>
  <c r="O247" i="118"/>
  <c r="O244" i="118" s="1"/>
  <c r="O243" i="118" s="1"/>
  <c r="C244" i="98"/>
  <c r="C243" i="98" s="1"/>
  <c r="C305" i="98" s="1"/>
  <c r="R243" i="118"/>
  <c r="U6" i="117"/>
  <c r="U5" i="117" s="1"/>
  <c r="O6" i="114"/>
  <c r="N304" i="128"/>
  <c r="N302" i="128" s="1"/>
  <c r="D243" i="87"/>
  <c r="D245" i="119"/>
  <c r="D244" i="119" s="1"/>
  <c r="E249" i="87"/>
  <c r="D251" i="120"/>
  <c r="D250" i="120" s="1"/>
  <c r="L249" i="89"/>
  <c r="L242" i="89" s="1"/>
  <c r="L304" i="89" s="1"/>
  <c r="L303" i="89" s="1"/>
  <c r="J246" i="119"/>
  <c r="J244" i="119" s="1"/>
  <c r="D243" i="93"/>
  <c r="J252" i="119"/>
  <c r="J250" i="119" s="1"/>
  <c r="D249" i="93"/>
  <c r="O32" i="94"/>
  <c r="M248" i="119"/>
  <c r="AJ248" i="119" s="1"/>
  <c r="M248" i="117"/>
  <c r="AJ248" i="117" s="1"/>
  <c r="D244" i="96"/>
  <c r="D243" i="96" s="1"/>
  <c r="D305" i="96" s="1"/>
  <c r="M305" i="119" s="1"/>
  <c r="AJ305" i="119" s="1"/>
  <c r="J5" i="98"/>
  <c r="R6" i="117"/>
  <c r="R5" i="117" s="1"/>
  <c r="S6" i="117"/>
  <c r="S5" i="117" s="1"/>
  <c r="T245" i="119"/>
  <c r="T244" i="119" s="1"/>
  <c r="D244" i="103"/>
  <c r="L250" i="107"/>
  <c r="L243" i="107" s="1"/>
  <c r="L305" i="107" s="1"/>
  <c r="L304" i="107" s="1"/>
  <c r="X251" i="127"/>
  <c r="X250" i="127" s="1"/>
  <c r="X243" i="127" s="1"/>
  <c r="X242" i="127" s="1"/>
  <c r="AC246" i="119"/>
  <c r="AC244" i="119" s="1"/>
  <c r="AC243" i="119" s="1"/>
  <c r="D244" i="112"/>
  <c r="D243" i="112" s="1"/>
  <c r="D305" i="112" s="1"/>
  <c r="AC305" i="119" s="1"/>
  <c r="AC252" i="128"/>
  <c r="AC250" i="128" s="1"/>
  <c r="AC243" i="128" s="1"/>
  <c r="AC242" i="128" s="1"/>
  <c r="M250" i="112"/>
  <c r="M243" i="112" s="1"/>
  <c r="M305" i="112" s="1"/>
  <c r="M304" i="112" s="1"/>
  <c r="AD6" i="117"/>
  <c r="AD32" i="117"/>
  <c r="J246" i="118"/>
  <c r="J244" i="118" s="1"/>
  <c r="J243" i="118" s="1"/>
  <c r="C243" i="93"/>
  <c r="C242" i="93" s="1"/>
  <c r="C304" i="93" s="1"/>
  <c r="AE60" i="129" l="1"/>
  <c r="AJ30" i="129"/>
  <c r="AE59" i="129"/>
  <c r="AC274" i="117"/>
  <c r="AJ274" i="117"/>
  <c r="AJ304" i="123"/>
  <c r="M12" i="129"/>
  <c r="AJ12" i="129" s="1"/>
  <c r="M302" i="123"/>
  <c r="AA240" i="128"/>
  <c r="O302" i="128"/>
  <c r="AC243" i="120"/>
  <c r="M29" i="129"/>
  <c r="O5" i="114"/>
  <c r="AD240" i="127"/>
  <c r="Z302" i="123"/>
  <c r="Z240" i="123"/>
  <c r="N302" i="123"/>
  <c r="N240" i="123"/>
  <c r="W240" i="127"/>
  <c r="M302" i="96"/>
  <c r="E243" i="120"/>
  <c r="E242" i="120" s="1"/>
  <c r="E240" i="120" s="1"/>
  <c r="F243" i="118"/>
  <c r="F242" i="118" s="1"/>
  <c r="F240" i="118" s="1"/>
  <c r="M240" i="123"/>
  <c r="V10" i="129"/>
  <c r="V302" i="121"/>
  <c r="F304" i="103"/>
  <c r="T306" i="121"/>
  <c r="T304" i="121" s="1"/>
  <c r="O10" i="129"/>
  <c r="O302" i="121"/>
  <c r="U10" i="129"/>
  <c r="U302" i="121"/>
  <c r="M304" i="121"/>
  <c r="AJ304" i="121" s="1"/>
  <c r="R311" i="117"/>
  <c r="F302" i="103"/>
  <c r="M302" i="104"/>
  <c r="AJ29" i="129"/>
  <c r="N243" i="118"/>
  <c r="M6" i="117"/>
  <c r="AJ6" i="117" s="1"/>
  <c r="F302" i="109"/>
  <c r="D242" i="91"/>
  <c r="D304" i="91" s="1"/>
  <c r="X243" i="118"/>
  <c r="F301" i="95"/>
  <c r="G302" i="102"/>
  <c r="G240" i="102"/>
  <c r="C242" i="94"/>
  <c r="C304" i="94" s="1"/>
  <c r="O304" i="94" s="1"/>
  <c r="O240" i="127"/>
  <c r="O305" i="98"/>
  <c r="C242" i="92"/>
  <c r="C304" i="92" s="1"/>
  <c r="I305" i="118" s="1"/>
  <c r="AD243" i="118"/>
  <c r="K301" i="21"/>
  <c r="Y10" i="129"/>
  <c r="Y302" i="121"/>
  <c r="Q308" i="125"/>
  <c r="L302" i="110"/>
  <c r="O241" i="21"/>
  <c r="O239" i="21" s="1"/>
  <c r="L303" i="92"/>
  <c r="L301" i="90"/>
  <c r="L239" i="90"/>
  <c r="AA10" i="129"/>
  <c r="AA302" i="121"/>
  <c r="O306" i="110"/>
  <c r="AA306" i="117" s="1"/>
  <c r="AA27" i="129" s="1"/>
  <c r="F301" i="89"/>
  <c r="F239" i="89"/>
  <c r="O306" i="103"/>
  <c r="T306" i="117" s="1"/>
  <c r="T27" i="129" s="1"/>
  <c r="AC302" i="121"/>
  <c r="D243" i="119"/>
  <c r="D242" i="119" s="1"/>
  <c r="D240" i="119" s="1"/>
  <c r="E242" i="92"/>
  <c r="E304" i="92" s="1"/>
  <c r="I305" i="120" s="1"/>
  <c r="C243" i="97"/>
  <c r="C305" i="97" s="1"/>
  <c r="O305" i="97" s="1"/>
  <c r="D301" i="21"/>
  <c r="J242" i="94"/>
  <c r="J304" i="94" s="1"/>
  <c r="K301" i="89"/>
  <c r="J301" i="88"/>
  <c r="L302" i="106"/>
  <c r="O305" i="102"/>
  <c r="O305" i="96"/>
  <c r="M244" i="119"/>
  <c r="AJ244" i="119" s="1"/>
  <c r="M244" i="120"/>
  <c r="AJ244" i="120" s="1"/>
  <c r="G305" i="119"/>
  <c r="H305" i="120"/>
  <c r="D303" i="88"/>
  <c r="E305" i="119"/>
  <c r="E303" i="89"/>
  <c r="I305" i="119"/>
  <c r="AD305" i="120"/>
  <c r="M244" i="127"/>
  <c r="AJ247" i="127"/>
  <c r="Y305" i="120"/>
  <c r="U305" i="120"/>
  <c r="G305" i="120"/>
  <c r="L305" i="120"/>
  <c r="O304" i="88"/>
  <c r="E303" i="88"/>
  <c r="J305" i="120"/>
  <c r="K305" i="119"/>
  <c r="P305" i="120"/>
  <c r="K305" i="120"/>
  <c r="V305" i="120"/>
  <c r="O305" i="105"/>
  <c r="M240" i="99"/>
  <c r="M302" i="99"/>
  <c r="M240" i="107"/>
  <c r="M302" i="107"/>
  <c r="M240" i="109"/>
  <c r="M302" i="109"/>
  <c r="M254" i="117"/>
  <c r="AJ254" i="117" s="1"/>
  <c r="G240" i="97"/>
  <c r="G302" i="97"/>
  <c r="J239" i="89"/>
  <c r="J301" i="89"/>
  <c r="M239" i="91"/>
  <c r="M301" i="91"/>
  <c r="M240" i="98"/>
  <c r="M302" i="98"/>
  <c r="L240" i="113"/>
  <c r="L302" i="113"/>
  <c r="L239" i="93"/>
  <c r="L301" i="93"/>
  <c r="K305" i="98"/>
  <c r="F303" i="21"/>
  <c r="F301" i="21" s="1"/>
  <c r="O305" i="21"/>
  <c r="O303" i="21" s="1"/>
  <c r="O305" i="104"/>
  <c r="M5" i="127"/>
  <c r="AJ6" i="127"/>
  <c r="M5" i="120"/>
  <c r="AJ5" i="120" s="1"/>
  <c r="M5" i="119"/>
  <c r="AJ5" i="119" s="1"/>
  <c r="M4" i="128"/>
  <c r="AJ5" i="128"/>
  <c r="AJ242" i="128"/>
  <c r="M302" i="128"/>
  <c r="F304" i="105"/>
  <c r="F302" i="105" s="1"/>
  <c r="O306" i="105"/>
  <c r="V306" i="117" s="1"/>
  <c r="V27" i="129" s="1"/>
  <c r="F240" i="105"/>
  <c r="AJ5" i="126"/>
  <c r="L302" i="114"/>
  <c r="M301" i="92"/>
  <c r="M239" i="92"/>
  <c r="H301" i="92"/>
  <c r="H239" i="92"/>
  <c r="G304" i="98"/>
  <c r="G302" i="98" s="1"/>
  <c r="O306" i="98"/>
  <c r="O306" i="117" s="1"/>
  <c r="O27" i="129" s="1"/>
  <c r="G240" i="98"/>
  <c r="G304" i="96"/>
  <c r="G302" i="96" s="1"/>
  <c r="O306" i="96"/>
  <c r="M306" i="117" s="1"/>
  <c r="AJ306" i="117" s="1"/>
  <c r="G240" i="96"/>
  <c r="M242" i="122"/>
  <c r="AJ242" i="122" s="1"/>
  <c r="M301" i="95"/>
  <c r="G302" i="105"/>
  <c r="G240" i="105"/>
  <c r="M243" i="126"/>
  <c r="AJ250" i="126"/>
  <c r="G303" i="89"/>
  <c r="G301" i="89" s="1"/>
  <c r="O305" i="89"/>
  <c r="F306" i="117" s="1"/>
  <c r="F27" i="129" s="1"/>
  <c r="M243" i="118"/>
  <c r="AJ243" i="118" s="1"/>
  <c r="L302" i="98"/>
  <c r="G240" i="110"/>
  <c r="G302" i="110"/>
  <c r="F304" i="112"/>
  <c r="F302" i="112" s="1"/>
  <c r="O306" i="112"/>
  <c r="AC306" i="117" s="1"/>
  <c r="AC27" i="129" s="1"/>
  <c r="F240" i="112"/>
  <c r="M242" i="121"/>
  <c r="AJ242" i="121" s="1"/>
  <c r="M243" i="125"/>
  <c r="AJ244" i="125"/>
  <c r="M242" i="124"/>
  <c r="AJ254" i="124"/>
  <c r="C7" i="129"/>
  <c r="C6" i="129"/>
  <c r="C304" i="119"/>
  <c r="C4" i="129"/>
  <c r="C5" i="129"/>
  <c r="M32" i="117"/>
  <c r="AJ32" i="117" s="1"/>
  <c r="O305" i="114"/>
  <c r="O305" i="110"/>
  <c r="O305" i="109"/>
  <c r="O305" i="108"/>
  <c r="O305" i="106"/>
  <c r="W305" i="117" s="1"/>
  <c r="O5" i="112"/>
  <c r="O5" i="88"/>
  <c r="O4" i="88" s="1"/>
  <c r="G5" i="117"/>
  <c r="E305" i="111"/>
  <c r="C242" i="120"/>
  <c r="C243" i="113"/>
  <c r="C305" i="113" s="1"/>
  <c r="O305" i="113" s="1"/>
  <c r="AC305" i="118"/>
  <c r="Q305" i="118"/>
  <c r="AB305" i="118"/>
  <c r="Z305" i="118"/>
  <c r="S305" i="118"/>
  <c r="O305" i="118"/>
  <c r="AA305" i="118"/>
  <c r="J305" i="118"/>
  <c r="AE305" i="118"/>
  <c r="V305" i="118"/>
  <c r="Y305" i="118"/>
  <c r="E305" i="118"/>
  <c r="C303" i="88"/>
  <c r="D305" i="118"/>
  <c r="C303" i="87"/>
  <c r="F239" i="21"/>
  <c r="C301" i="21"/>
  <c r="C305" i="117"/>
  <c r="D243" i="103"/>
  <c r="D305" i="103" s="1"/>
  <c r="T305" i="119" s="1"/>
  <c r="D242" i="93"/>
  <c r="D304" i="93" s="1"/>
  <c r="C4" i="128"/>
  <c r="C22" i="129" s="1"/>
  <c r="C242" i="118"/>
  <c r="C4" i="125"/>
  <c r="Q302" i="124"/>
  <c r="C4" i="120"/>
  <c r="C12" i="129"/>
  <c r="C242" i="121"/>
  <c r="C302" i="121" s="1"/>
  <c r="C242" i="122"/>
  <c r="C243" i="103"/>
  <c r="C305" i="103" s="1"/>
  <c r="C243" i="107"/>
  <c r="C305" i="107" s="1"/>
  <c r="O305" i="107" s="1"/>
  <c r="N302" i="122"/>
  <c r="C4" i="119"/>
  <c r="C4" i="118"/>
  <c r="C243" i="125"/>
  <c r="C243" i="119"/>
  <c r="C304" i="124"/>
  <c r="C263" i="117"/>
  <c r="C5" i="117"/>
  <c r="D243" i="118"/>
  <c r="D242" i="118" s="1"/>
  <c r="D240" i="118" s="1"/>
  <c r="R302" i="124"/>
  <c r="I243" i="120"/>
  <c r="K5" i="117"/>
  <c r="T243" i="119"/>
  <c r="H243" i="119"/>
  <c r="T243" i="118"/>
  <c r="E5" i="117"/>
  <c r="E4" i="117" s="1"/>
  <c r="Z304" i="121"/>
  <c r="Z27" i="129"/>
  <c r="U13" i="129"/>
  <c r="U302" i="124"/>
  <c r="AB10" i="129"/>
  <c r="AB302" i="121"/>
  <c r="G304" i="122"/>
  <c r="K13" i="129"/>
  <c r="K302" i="124"/>
  <c r="AD304" i="124"/>
  <c r="AD27" i="129"/>
  <c r="P11" i="129"/>
  <c r="P302" i="122"/>
  <c r="T13" i="129"/>
  <c r="T302" i="124"/>
  <c r="E13" i="129"/>
  <c r="E302" i="124"/>
  <c r="L304" i="121"/>
  <c r="L27" i="129"/>
  <c r="I240" i="102"/>
  <c r="D10" i="129"/>
  <c r="D302" i="121"/>
  <c r="I240" i="108"/>
  <c r="D304" i="124"/>
  <c r="I239" i="95"/>
  <c r="Z11" i="129"/>
  <c r="Z302" i="122"/>
  <c r="M304" i="124"/>
  <c r="AJ304" i="124" s="1"/>
  <c r="L12" i="129"/>
  <c r="L302" i="123"/>
  <c r="AA12" i="129"/>
  <c r="AA302" i="123"/>
  <c r="N304" i="121"/>
  <c r="N27" i="129"/>
  <c r="G304" i="121"/>
  <c r="P10" i="129"/>
  <c r="P302" i="121"/>
  <c r="F240" i="109"/>
  <c r="I239" i="92"/>
  <c r="AC304" i="124"/>
  <c r="D12" i="129"/>
  <c r="D302" i="123"/>
  <c r="AB13" i="129"/>
  <c r="AB302" i="124"/>
  <c r="N13" i="129"/>
  <c r="N302" i="124"/>
  <c r="F304" i="124"/>
  <c r="S304" i="124"/>
  <c r="S27" i="129"/>
  <c r="Y304" i="124"/>
  <c r="Y27" i="129"/>
  <c r="L304" i="124"/>
  <c r="C10" i="129"/>
  <c r="O13" i="129"/>
  <c r="O302" i="124"/>
  <c r="F240" i="97"/>
  <c r="F239" i="90"/>
  <c r="P302" i="124"/>
  <c r="P13" i="129"/>
  <c r="U11" i="129"/>
  <c r="U302" i="122"/>
  <c r="J13" i="129"/>
  <c r="J302" i="124"/>
  <c r="I304" i="124"/>
  <c r="I27" i="129"/>
  <c r="I240" i="112"/>
  <c r="X10" i="129"/>
  <c r="X302" i="121"/>
  <c r="H13" i="129"/>
  <c r="H302" i="124"/>
  <c r="U12" i="129"/>
  <c r="U302" i="123"/>
  <c r="R304" i="121"/>
  <c r="R27" i="129"/>
  <c r="G304" i="124"/>
  <c r="Q11" i="129"/>
  <c r="Q302" i="122"/>
  <c r="W13" i="129"/>
  <c r="W302" i="124"/>
  <c r="I239" i="89"/>
  <c r="G240" i="106"/>
  <c r="E10" i="129"/>
  <c r="E302" i="121"/>
  <c r="AA13" i="129"/>
  <c r="AA302" i="124"/>
  <c r="Z13" i="129"/>
  <c r="Z302" i="124"/>
  <c r="E11" i="129"/>
  <c r="E302" i="122"/>
  <c r="E12" i="129"/>
  <c r="E302" i="123"/>
  <c r="S10" i="129"/>
  <c r="S302" i="121"/>
  <c r="G239" i="90"/>
  <c r="I239" i="90"/>
  <c r="D11" i="129"/>
  <c r="D302" i="122"/>
  <c r="I240" i="113"/>
  <c r="AE304" i="124"/>
  <c r="AE302" i="124" s="1"/>
  <c r="F239" i="95"/>
  <c r="AB11" i="129"/>
  <c r="AB302" i="122"/>
  <c r="W304" i="122"/>
  <c r="W27" i="129"/>
  <c r="X13" i="129"/>
  <c r="X302" i="124"/>
  <c r="I239" i="87"/>
  <c r="I240" i="96"/>
  <c r="AB12" i="129"/>
  <c r="AB302" i="123"/>
  <c r="AE57" i="129"/>
  <c r="V302" i="124"/>
  <c r="J12" i="129"/>
  <c r="J302" i="123"/>
  <c r="V12" i="129"/>
  <c r="V302" i="123"/>
  <c r="C242" i="95"/>
  <c r="C304" i="95" s="1"/>
  <c r="K243" i="118"/>
  <c r="O5" i="113"/>
  <c r="E243" i="112"/>
  <c r="E305" i="112" s="1"/>
  <c r="F243" i="119"/>
  <c r="F242" i="119" s="1"/>
  <c r="F240" i="119" s="1"/>
  <c r="O304" i="127"/>
  <c r="O302" i="127" s="1"/>
  <c r="O250" i="110"/>
  <c r="AA251" i="117"/>
  <c r="AA250" i="117" s="1"/>
  <c r="X252" i="117"/>
  <c r="X250" i="117" s="1"/>
  <c r="O250" i="107"/>
  <c r="X304" i="128"/>
  <c r="X302" i="128" s="1"/>
  <c r="AA247" i="117"/>
  <c r="AA244" i="117" s="1"/>
  <c r="O244" i="110"/>
  <c r="AE250" i="117"/>
  <c r="Z304" i="128"/>
  <c r="Z302" i="128" s="1"/>
  <c r="M240" i="110"/>
  <c r="D242" i="87"/>
  <c r="D304" i="87" s="1"/>
  <c r="O5" i="96"/>
  <c r="C304" i="126"/>
  <c r="Z246" i="117"/>
  <c r="Z244" i="117" s="1"/>
  <c r="O244" i="109"/>
  <c r="P304" i="128"/>
  <c r="P302" i="128" s="1"/>
  <c r="M240" i="103"/>
  <c r="N246" i="117"/>
  <c r="N244" i="117" s="1"/>
  <c r="O244" i="97"/>
  <c r="M240" i="100"/>
  <c r="AA304" i="128"/>
  <c r="AA302" i="128" s="1"/>
  <c r="L243" i="118"/>
  <c r="AB243" i="118"/>
  <c r="P243" i="118"/>
  <c r="C242" i="89"/>
  <c r="C304" i="89" s="1"/>
  <c r="I243" i="118"/>
  <c r="K243" i="125"/>
  <c r="D242" i="89"/>
  <c r="D304" i="89" s="1"/>
  <c r="T304" i="128"/>
  <c r="T302" i="128" s="1"/>
  <c r="Q304" i="128"/>
  <c r="Q302" i="128" s="1"/>
  <c r="L242" i="97"/>
  <c r="L302" i="97" s="1"/>
  <c r="L242" i="107"/>
  <c r="L302" i="107" s="1"/>
  <c r="C242" i="126"/>
  <c r="AE291" i="117"/>
  <c r="S247" i="117"/>
  <c r="S244" i="117" s="1"/>
  <c r="S243" i="117" s="1"/>
  <c r="O244" i="102"/>
  <c r="O243" i="102" s="1"/>
  <c r="O250" i="100"/>
  <c r="R240" i="127"/>
  <c r="AB240" i="127"/>
  <c r="O250" i="97"/>
  <c r="N251" i="117"/>
  <c r="N250" i="117" s="1"/>
  <c r="C242" i="91"/>
  <c r="C304" i="91" s="1"/>
  <c r="F240" i="128"/>
  <c r="T240" i="127"/>
  <c r="J240" i="128"/>
  <c r="C241" i="88"/>
  <c r="E241" i="88"/>
  <c r="AE244" i="119"/>
  <c r="O243" i="95"/>
  <c r="L245" i="117"/>
  <c r="L244" i="117" s="1"/>
  <c r="K246" i="117"/>
  <c r="K244" i="117" s="1"/>
  <c r="O243" i="94"/>
  <c r="M241" i="88"/>
  <c r="M301" i="88" s="1"/>
  <c r="AD251" i="117"/>
  <c r="AD250" i="117" s="1"/>
  <c r="O250" i="113"/>
  <c r="C304" i="120"/>
  <c r="G240" i="128"/>
  <c r="V304" i="128"/>
  <c r="V302" i="128" s="1"/>
  <c r="X240" i="127"/>
  <c r="N240" i="127"/>
  <c r="AE32" i="117"/>
  <c r="Z252" i="117"/>
  <c r="Z250" i="117" s="1"/>
  <c r="O250" i="109"/>
  <c r="AD5" i="117"/>
  <c r="AC246" i="117"/>
  <c r="AC244" i="117" s="1"/>
  <c r="O244" i="112"/>
  <c r="J243" i="119"/>
  <c r="M245" i="117"/>
  <c r="AJ245" i="117" s="1"/>
  <c r="O244" i="96"/>
  <c r="O243" i="96" s="1"/>
  <c r="G251" i="117"/>
  <c r="G250" i="117" s="1"/>
  <c r="O249" i="90"/>
  <c r="D239" i="21"/>
  <c r="L242" i="109"/>
  <c r="L302" i="109" s="1"/>
  <c r="AE5" i="119"/>
  <c r="AE5" i="128"/>
  <c r="L242" i="100"/>
  <c r="L302" i="100" s="1"/>
  <c r="L241" i="87"/>
  <c r="L301" i="87" s="1"/>
  <c r="AD247" i="117"/>
  <c r="AD244" i="117" s="1"/>
  <c r="O244" i="113"/>
  <c r="E243" i="100"/>
  <c r="E305" i="100" s="1"/>
  <c r="L242" i="96"/>
  <c r="L302" i="96" s="1"/>
  <c r="M241" i="89"/>
  <c r="M301" i="89" s="1"/>
  <c r="L241" i="95"/>
  <c r="L301" i="95" s="1"/>
  <c r="O5" i="94"/>
  <c r="H243" i="118"/>
  <c r="G243" i="118"/>
  <c r="E240" i="119"/>
  <c r="C244" i="117"/>
  <c r="L242" i="105"/>
  <c r="L302" i="105" s="1"/>
  <c r="L242" i="103"/>
  <c r="L302" i="103" s="1"/>
  <c r="L241" i="91"/>
  <c r="L301" i="91" s="1"/>
  <c r="O249" i="88"/>
  <c r="E251" i="117"/>
  <c r="E250" i="117" s="1"/>
  <c r="AE5" i="120"/>
  <c r="X245" i="117"/>
  <c r="X244" i="117" s="1"/>
  <c r="O244" i="107"/>
  <c r="O243" i="125"/>
  <c r="K241" i="88"/>
  <c r="K301" i="88" s="1"/>
  <c r="O249" i="87"/>
  <c r="D251" i="117"/>
  <c r="D250" i="117" s="1"/>
  <c r="M242" i="114"/>
  <c r="M302" i="114" s="1"/>
  <c r="AE6" i="117"/>
  <c r="D242" i="95"/>
  <c r="D304" i="95" s="1"/>
  <c r="E242" i="87"/>
  <c r="E304" i="87" s="1"/>
  <c r="D305" i="120" s="1"/>
  <c r="M239" i="87"/>
  <c r="AE244" i="118"/>
  <c r="AC5" i="117"/>
  <c r="M242" i="106"/>
  <c r="M302" i="106" s="1"/>
  <c r="V247" i="117"/>
  <c r="V244" i="117" s="1"/>
  <c r="V243" i="117" s="1"/>
  <c r="O244" i="105"/>
  <c r="O243" i="105" s="1"/>
  <c r="O249" i="95"/>
  <c r="L251" i="117"/>
  <c r="L250" i="117" s="1"/>
  <c r="J239" i="21"/>
  <c r="M240" i="105"/>
  <c r="AC240" i="128"/>
  <c r="I245" i="117"/>
  <c r="I244" i="117" s="1"/>
  <c r="O243" i="92"/>
  <c r="C239" i="21"/>
  <c r="J246" i="117"/>
  <c r="J244" i="117" s="1"/>
  <c r="O243" i="93"/>
  <c r="M242" i="112"/>
  <c r="M302" i="112" s="1"/>
  <c r="T245" i="117"/>
  <c r="T244" i="117" s="1"/>
  <c r="O244" i="103"/>
  <c r="J252" i="117"/>
  <c r="J250" i="117" s="1"/>
  <c r="O249" i="93"/>
  <c r="L241" i="89"/>
  <c r="L301" i="89" s="1"/>
  <c r="O247" i="117"/>
  <c r="O244" i="117" s="1"/>
  <c r="O243" i="117" s="1"/>
  <c r="O244" i="98"/>
  <c r="O243" i="98" s="1"/>
  <c r="M242" i="113"/>
  <c r="M302" i="113" s="1"/>
  <c r="Z240" i="127"/>
  <c r="P251" i="117"/>
  <c r="P250" i="117" s="1"/>
  <c r="O250" i="99"/>
  <c r="E241" i="89"/>
  <c r="E239" i="89" s="1"/>
  <c r="O244" i="111"/>
  <c r="AB245" i="117"/>
  <c r="AB244" i="117" s="1"/>
  <c r="L242" i="108"/>
  <c r="L302" i="108" s="1"/>
  <c r="Q240" i="127"/>
  <c r="AE243" i="125"/>
  <c r="AB251" i="117"/>
  <c r="AB250" i="117" s="1"/>
  <c r="O250" i="111"/>
  <c r="L242" i="104"/>
  <c r="L302" i="104" s="1"/>
  <c r="K251" i="117"/>
  <c r="K250" i="117" s="1"/>
  <c r="O249" i="94"/>
  <c r="Q246" i="117"/>
  <c r="Q244" i="117" s="1"/>
  <c r="O244" i="100"/>
  <c r="G243" i="125"/>
  <c r="D245" i="117"/>
  <c r="D244" i="117" s="1"/>
  <c r="D243" i="117" s="1"/>
  <c r="O243" i="87"/>
  <c r="U248" i="117"/>
  <c r="U244" i="117" s="1"/>
  <c r="U243" i="117" s="1"/>
  <c r="O244" i="104"/>
  <c r="O243" i="104" s="1"/>
  <c r="P245" i="117"/>
  <c r="P244" i="117" s="1"/>
  <c r="O244" i="99"/>
  <c r="C242" i="90"/>
  <c r="C304" i="90" s="1"/>
  <c r="O304" i="90" s="1"/>
  <c r="W246" i="117"/>
  <c r="W244" i="117" s="1"/>
  <c r="W243" i="117" s="1"/>
  <c r="O244" i="106"/>
  <c r="O243" i="106" s="1"/>
  <c r="V240" i="127"/>
  <c r="E240" i="118"/>
  <c r="K242" i="87"/>
  <c r="K304" i="87" s="1"/>
  <c r="K303" i="87" s="1"/>
  <c r="AE246" i="117"/>
  <c r="O244" i="114"/>
  <c r="O243" i="114" s="1"/>
  <c r="J243" i="98"/>
  <c r="J305" i="98" s="1"/>
  <c r="E240" i="126"/>
  <c r="AE250" i="128"/>
  <c r="L242" i="112"/>
  <c r="L302" i="112" s="1"/>
  <c r="P240" i="127"/>
  <c r="L243" i="119"/>
  <c r="D243" i="120"/>
  <c r="D242" i="120" s="1"/>
  <c r="D304" i="128"/>
  <c r="D302" i="128" s="1"/>
  <c r="AB243" i="119"/>
  <c r="W240" i="128"/>
  <c r="D241" i="88"/>
  <c r="O250" i="103"/>
  <c r="T251" i="117"/>
  <c r="T250" i="117" s="1"/>
  <c r="I251" i="117"/>
  <c r="I250" i="117" s="1"/>
  <c r="O249" i="92"/>
  <c r="O249" i="91"/>
  <c r="H251" i="117"/>
  <c r="H250" i="117" s="1"/>
  <c r="F240" i="120"/>
  <c r="AE5" i="118"/>
  <c r="Y240" i="127"/>
  <c r="C243" i="99"/>
  <c r="C305" i="99" s="1"/>
  <c r="O305" i="99" s="1"/>
  <c r="AE302" i="127"/>
  <c r="U240" i="127"/>
  <c r="L241" i="92"/>
  <c r="L301" i="92" s="1"/>
  <c r="Q243" i="120"/>
  <c r="J242" i="90"/>
  <c r="J304" i="90" s="1"/>
  <c r="L241" i="88"/>
  <c r="L301" i="88" s="1"/>
  <c r="C241" i="87"/>
  <c r="L242" i="111"/>
  <c r="L302" i="111" s="1"/>
  <c r="O244" i="108"/>
  <c r="O243" i="108" s="1"/>
  <c r="Y246" i="117"/>
  <c r="Y244" i="117" s="1"/>
  <c r="Y243" i="117" s="1"/>
  <c r="H245" i="117"/>
  <c r="H244" i="117" s="1"/>
  <c r="O243" i="91"/>
  <c r="O243" i="90"/>
  <c r="G245" i="117"/>
  <c r="G244" i="117" s="1"/>
  <c r="O243" i="89"/>
  <c r="F245" i="117"/>
  <c r="F244" i="117" s="1"/>
  <c r="C243" i="128"/>
  <c r="C4" i="126"/>
  <c r="M241" i="93"/>
  <c r="M301" i="93" s="1"/>
  <c r="F251" i="117"/>
  <c r="F250" i="117" s="1"/>
  <c r="O249" i="89"/>
  <c r="E245" i="117"/>
  <c r="E244" i="117" s="1"/>
  <c r="O243" i="88"/>
  <c r="O242" i="88" s="1"/>
  <c r="O241" i="88" s="1"/>
  <c r="D243" i="126"/>
  <c r="D242" i="126" s="1"/>
  <c r="AC240" i="127"/>
  <c r="L242" i="99"/>
  <c r="L302" i="99" s="1"/>
  <c r="M239" i="21"/>
  <c r="AC251" i="117"/>
  <c r="AC250" i="117" s="1"/>
  <c r="O250" i="112"/>
  <c r="D243" i="111"/>
  <c r="D305" i="111" s="1"/>
  <c r="AB305" i="119" s="1"/>
  <c r="M241" i="90"/>
  <c r="M301" i="90" s="1"/>
  <c r="D242" i="117" l="1"/>
  <c r="D240" i="117" s="1"/>
  <c r="M10" i="129"/>
  <c r="AJ10" i="129" s="1"/>
  <c r="T10" i="129"/>
  <c r="T302" i="121"/>
  <c r="R250" i="117"/>
  <c r="R243" i="117" s="1"/>
  <c r="C306" i="117"/>
  <c r="C27" i="129" s="1"/>
  <c r="O304" i="91"/>
  <c r="H305" i="119"/>
  <c r="E301" i="88"/>
  <c r="O243" i="99"/>
  <c r="O243" i="100"/>
  <c r="K305" i="118"/>
  <c r="M27" i="129"/>
  <c r="AD243" i="117"/>
  <c r="O301" i="21"/>
  <c r="C240" i="120"/>
  <c r="N305" i="118"/>
  <c r="G243" i="117"/>
  <c r="O304" i="92"/>
  <c r="O242" i="91"/>
  <c r="D301" i="88"/>
  <c r="O243" i="107"/>
  <c r="O305" i="103"/>
  <c r="E303" i="87"/>
  <c r="L305" i="119"/>
  <c r="Q305" i="120"/>
  <c r="O305" i="100"/>
  <c r="Q305" i="117" s="1"/>
  <c r="M244" i="117"/>
  <c r="AJ244" i="117" s="1"/>
  <c r="D303" i="89"/>
  <c r="F305" i="119"/>
  <c r="O304" i="89"/>
  <c r="D303" i="87"/>
  <c r="D305" i="119"/>
  <c r="O304" i="87"/>
  <c r="O303" i="87" s="1"/>
  <c r="AC305" i="120"/>
  <c r="O304" i="95"/>
  <c r="J305" i="119"/>
  <c r="O304" i="93"/>
  <c r="D5" i="129"/>
  <c r="D4" i="129"/>
  <c r="E4" i="129"/>
  <c r="E5" i="129"/>
  <c r="AB305" i="120"/>
  <c r="M5" i="117"/>
  <c r="AJ5" i="117" s="1"/>
  <c r="AJ242" i="124"/>
  <c r="M240" i="124"/>
  <c r="AJ243" i="125"/>
  <c r="M302" i="121"/>
  <c r="M240" i="121"/>
  <c r="AJ243" i="126"/>
  <c r="M302" i="122"/>
  <c r="M240" i="122"/>
  <c r="AJ4" i="128"/>
  <c r="M22" i="129"/>
  <c r="AJ22" i="129" s="1"/>
  <c r="M240" i="128"/>
  <c r="AJ5" i="127"/>
  <c r="M4" i="127"/>
  <c r="E8" i="129"/>
  <c r="E9" i="129"/>
  <c r="M243" i="127"/>
  <c r="AJ244" i="127"/>
  <c r="F8" i="129"/>
  <c r="F9" i="129"/>
  <c r="E6" i="129"/>
  <c r="E7" i="129"/>
  <c r="M243" i="120"/>
  <c r="AJ243" i="120" s="1"/>
  <c r="M243" i="119"/>
  <c r="AJ243" i="119" s="1"/>
  <c r="O305" i="112"/>
  <c r="AC305" i="117" s="1"/>
  <c r="O305" i="111"/>
  <c r="P243" i="117"/>
  <c r="D241" i="89"/>
  <c r="D239" i="89" s="1"/>
  <c r="D241" i="87"/>
  <c r="D239" i="87" s="1"/>
  <c r="Z243" i="117"/>
  <c r="E301" i="89"/>
  <c r="O243" i="97"/>
  <c r="U305" i="117"/>
  <c r="E239" i="88"/>
  <c r="M305" i="117"/>
  <c r="AJ305" i="117" s="1"/>
  <c r="Y305" i="117"/>
  <c r="S305" i="117"/>
  <c r="K305" i="117"/>
  <c r="L305" i="118"/>
  <c r="X305" i="118"/>
  <c r="V305" i="117"/>
  <c r="AA305" i="117"/>
  <c r="Z305" i="117"/>
  <c r="T305" i="118"/>
  <c r="N305" i="117"/>
  <c r="P305" i="118"/>
  <c r="O305" i="117"/>
  <c r="C241" i="89"/>
  <c r="C239" i="89" s="1"/>
  <c r="AE305" i="117"/>
  <c r="AD305" i="118"/>
  <c r="G305" i="118"/>
  <c r="C301" i="87"/>
  <c r="H305" i="118"/>
  <c r="C301" i="88"/>
  <c r="F305" i="118"/>
  <c r="C303" i="89"/>
  <c r="E305" i="117"/>
  <c r="O303" i="88"/>
  <c r="O301" i="88" s="1"/>
  <c r="C302" i="124"/>
  <c r="C13" i="129"/>
  <c r="C242" i="128"/>
  <c r="C243" i="117"/>
  <c r="O243" i="110"/>
  <c r="C242" i="119"/>
  <c r="C240" i="121"/>
  <c r="C19" i="129"/>
  <c r="C302" i="122"/>
  <c r="C240" i="122"/>
  <c r="O243" i="113"/>
  <c r="C304" i="125"/>
  <c r="C304" i="128"/>
  <c r="C4" i="117"/>
  <c r="C242" i="125"/>
  <c r="C240" i="118"/>
  <c r="E243" i="117"/>
  <c r="AA243" i="117"/>
  <c r="N243" i="117"/>
  <c r="W11" i="129"/>
  <c r="W302" i="122"/>
  <c r="I13" i="129"/>
  <c r="I302" i="124"/>
  <c r="Y13" i="129"/>
  <c r="Y302" i="124"/>
  <c r="AC13" i="129"/>
  <c r="AC302" i="124"/>
  <c r="G10" i="129"/>
  <c r="G302" i="121"/>
  <c r="L10" i="129"/>
  <c r="L302" i="121"/>
  <c r="R10" i="129"/>
  <c r="R302" i="121"/>
  <c r="L13" i="129"/>
  <c r="L302" i="124"/>
  <c r="M13" i="129"/>
  <c r="AJ13" i="129" s="1"/>
  <c r="M302" i="124"/>
  <c r="AD13" i="129"/>
  <c r="AD302" i="124"/>
  <c r="AE13" i="129"/>
  <c r="G13" i="129"/>
  <c r="G302" i="124"/>
  <c r="F13" i="129"/>
  <c r="F302" i="124"/>
  <c r="G11" i="129"/>
  <c r="G302" i="122"/>
  <c r="S13" i="129"/>
  <c r="S302" i="124"/>
  <c r="N10" i="129"/>
  <c r="N302" i="121"/>
  <c r="D13" i="129"/>
  <c r="D302" i="124"/>
  <c r="Z10" i="129"/>
  <c r="Z302" i="121"/>
  <c r="X243" i="117"/>
  <c r="O242" i="90"/>
  <c r="H243" i="117"/>
  <c r="O242" i="87"/>
  <c r="O241" i="87" s="1"/>
  <c r="O239" i="87" s="1"/>
  <c r="O242" i="89"/>
  <c r="O241" i="89" s="1"/>
  <c r="O239" i="89" s="1"/>
  <c r="Q243" i="117"/>
  <c r="AB243" i="117"/>
  <c r="O243" i="109"/>
  <c r="C21" i="129"/>
  <c r="D240" i="126"/>
  <c r="M239" i="90"/>
  <c r="O239" i="88"/>
  <c r="G304" i="128"/>
  <c r="G302" i="128" s="1"/>
  <c r="L240" i="99"/>
  <c r="J304" i="128"/>
  <c r="J302" i="128" s="1"/>
  <c r="L240" i="111"/>
  <c r="L239" i="88"/>
  <c r="L240" i="112"/>
  <c r="O243" i="111"/>
  <c r="M240" i="113"/>
  <c r="T243" i="117"/>
  <c r="M240" i="112"/>
  <c r="W304" i="128"/>
  <c r="W302" i="128" s="1"/>
  <c r="AE243" i="118"/>
  <c r="E304" i="126"/>
  <c r="E302" i="126" s="1"/>
  <c r="T304" i="127"/>
  <c r="T302" i="127" s="1"/>
  <c r="M239" i="89"/>
  <c r="Q304" i="127"/>
  <c r="Q302" i="127" s="1"/>
  <c r="Z304" i="127"/>
  <c r="Z302" i="127" s="1"/>
  <c r="O243" i="112"/>
  <c r="M239" i="88"/>
  <c r="K243" i="117"/>
  <c r="N304" i="127"/>
  <c r="N302" i="127" s="1"/>
  <c r="M239" i="93"/>
  <c r="P304" i="127"/>
  <c r="P302" i="127" s="1"/>
  <c r="C20" i="129"/>
  <c r="C240" i="126"/>
  <c r="F243" i="117"/>
  <c r="AB304" i="127"/>
  <c r="AB302" i="127" s="1"/>
  <c r="L239" i="92"/>
  <c r="D239" i="88"/>
  <c r="AC304" i="127"/>
  <c r="AC302" i="127" s="1"/>
  <c r="Y304" i="127"/>
  <c r="Y302" i="127" s="1"/>
  <c r="AD304" i="128"/>
  <c r="AD302" i="128" s="1"/>
  <c r="L239" i="89"/>
  <c r="O242" i="93"/>
  <c r="O242" i="92"/>
  <c r="E241" i="87"/>
  <c r="M240" i="114"/>
  <c r="K239" i="88"/>
  <c r="L239" i="91"/>
  <c r="L240" i="105"/>
  <c r="L240" i="96"/>
  <c r="L239" i="87"/>
  <c r="AE4" i="128"/>
  <c r="C304" i="118"/>
  <c r="AC243" i="117"/>
  <c r="L243" i="117"/>
  <c r="AE243" i="119"/>
  <c r="L240" i="97"/>
  <c r="C239" i="87"/>
  <c r="R304" i="127"/>
  <c r="R302" i="127" s="1"/>
  <c r="D240" i="120"/>
  <c r="AE243" i="128"/>
  <c r="AE244" i="117"/>
  <c r="L240" i="104"/>
  <c r="L240" i="108"/>
  <c r="J243" i="117"/>
  <c r="I243" i="117"/>
  <c r="V304" i="127"/>
  <c r="V302" i="127" s="1"/>
  <c r="L239" i="95"/>
  <c r="M304" i="127"/>
  <c r="O242" i="95"/>
  <c r="C239" i="88"/>
  <c r="C302" i="120"/>
  <c r="L240" i="107"/>
  <c r="K241" i="87"/>
  <c r="K301" i="87" s="1"/>
  <c r="U304" i="127"/>
  <c r="U302" i="127" s="1"/>
  <c r="O243" i="103"/>
  <c r="AC304" i="128"/>
  <c r="AC302" i="128" s="1"/>
  <c r="M240" i="106"/>
  <c r="AE5" i="117"/>
  <c r="L240" i="103"/>
  <c r="F304" i="128"/>
  <c r="F302" i="128" s="1"/>
  <c r="L240" i="100"/>
  <c r="C240" i="128"/>
  <c r="L240" i="109"/>
  <c r="E304" i="128"/>
  <c r="E302" i="128" s="1"/>
  <c r="O242" i="94"/>
  <c r="C302" i="126"/>
  <c r="X304" i="127"/>
  <c r="X302" i="127" s="1"/>
  <c r="F242" i="117" l="1"/>
  <c r="F240" i="117" s="1"/>
  <c r="E242" i="117"/>
  <c r="E240" i="117" s="1"/>
  <c r="R312" i="117"/>
  <c r="AJ27" i="129"/>
  <c r="I305" i="117"/>
  <c r="E301" i="87"/>
  <c r="D301" i="89"/>
  <c r="D301" i="87"/>
  <c r="AJ304" i="127"/>
  <c r="F4" i="129"/>
  <c r="F5" i="129"/>
  <c r="M242" i="127"/>
  <c r="M240" i="127" s="1"/>
  <c r="AJ243" i="127"/>
  <c r="AJ4" i="127"/>
  <c r="M21" i="129"/>
  <c r="AJ21" i="129" s="1"/>
  <c r="D7" i="129"/>
  <c r="D6" i="129"/>
  <c r="F6" i="129"/>
  <c r="F7" i="129"/>
  <c r="M243" i="117"/>
  <c r="D9" i="129"/>
  <c r="D8" i="129"/>
  <c r="C301" i="89"/>
  <c r="D305" i="117"/>
  <c r="J305" i="117"/>
  <c r="AB305" i="117"/>
  <c r="P305" i="117"/>
  <c r="T305" i="117"/>
  <c r="L305" i="117"/>
  <c r="AD305" i="117"/>
  <c r="X305" i="117"/>
  <c r="O301" i="87"/>
  <c r="F305" i="117"/>
  <c r="O303" i="89"/>
  <c r="O301" i="89" s="1"/>
  <c r="H305" i="117"/>
  <c r="G305" i="117"/>
  <c r="C302" i="119"/>
  <c r="C242" i="117"/>
  <c r="C302" i="118"/>
  <c r="C302" i="125"/>
  <c r="C240" i="125"/>
  <c r="C240" i="119"/>
  <c r="C302" i="128"/>
  <c r="D304" i="126"/>
  <c r="D302" i="126" s="1"/>
  <c r="D304" i="118"/>
  <c r="D302" i="118" s="1"/>
  <c r="AE243" i="117"/>
  <c r="C15" i="129"/>
  <c r="AE22" i="129"/>
  <c r="F304" i="120"/>
  <c r="F302" i="120" s="1"/>
  <c r="F304" i="118"/>
  <c r="F302" i="118" s="1"/>
  <c r="K239" i="87"/>
  <c r="AE242" i="128"/>
  <c r="E304" i="120"/>
  <c r="E302" i="120" s="1"/>
  <c r="D304" i="119"/>
  <c r="D302" i="119" s="1"/>
  <c r="E239" i="87"/>
  <c r="E304" i="119"/>
  <c r="E302" i="119" s="1"/>
  <c r="E304" i="118"/>
  <c r="E302" i="118" s="1"/>
  <c r="C26" i="129"/>
  <c r="C304" i="117"/>
  <c r="F304" i="119"/>
  <c r="F302" i="119" s="1"/>
  <c r="C14" i="129"/>
  <c r="AE304" i="128"/>
  <c r="AJ243" i="117" l="1"/>
  <c r="AJ242" i="127"/>
  <c r="M302" i="127"/>
  <c r="C240" i="117"/>
  <c r="C302" i="117"/>
  <c r="E15" i="129"/>
  <c r="AA26" i="129"/>
  <c r="T26" i="129"/>
  <c r="U26" i="129"/>
  <c r="C32" i="129"/>
  <c r="C36" i="129" s="1"/>
  <c r="C31" i="129"/>
  <c r="E14" i="129"/>
  <c r="V26" i="129"/>
  <c r="K26" i="129"/>
  <c r="AE302" i="128"/>
  <c r="F15" i="129"/>
  <c r="Z26" i="129"/>
  <c r="O26" i="129"/>
  <c r="R26" i="129"/>
  <c r="Y26" i="129"/>
  <c r="AB26" i="129"/>
  <c r="D26" i="129"/>
  <c r="D304" i="117"/>
  <c r="D302" i="117" s="1"/>
  <c r="F14" i="129"/>
  <c r="D15" i="129"/>
  <c r="D14" i="129"/>
  <c r="D304" i="120"/>
  <c r="D302" i="120" s="1"/>
  <c r="F26" i="129"/>
  <c r="F304" i="117"/>
  <c r="F302" i="117" s="1"/>
  <c r="E26" i="129"/>
  <c r="E304" i="117"/>
  <c r="E302" i="117" s="1"/>
  <c r="J26" i="129"/>
  <c r="W26" i="129"/>
  <c r="AC26" i="129"/>
  <c r="AE26" i="129"/>
  <c r="I26" i="129"/>
  <c r="S26" i="129"/>
  <c r="X26" i="129"/>
  <c r="AD26" i="129"/>
  <c r="Q26" i="129"/>
  <c r="M26" i="129"/>
  <c r="N26" i="129"/>
  <c r="AE240" i="128"/>
  <c r="AJ26" i="129" l="1"/>
  <c r="C35" i="129"/>
  <c r="G26" i="129"/>
  <c r="AE56" i="129"/>
  <c r="F32" i="129"/>
  <c r="F36" i="129" s="1"/>
  <c r="F31" i="129"/>
  <c r="F35" i="129" s="1"/>
  <c r="D31" i="129"/>
  <c r="D35" i="129" s="1"/>
  <c r="D32" i="129"/>
  <c r="D36" i="129" s="1"/>
  <c r="P26" i="129"/>
  <c r="L26" i="129"/>
  <c r="H26" i="129"/>
  <c r="E31" i="129"/>
  <c r="E35" i="129" s="1"/>
  <c r="E32" i="129"/>
  <c r="E36" i="129" s="1"/>
  <c r="D99" i="135" l="1"/>
  <c r="D110" i="102"/>
  <c r="D109" i="102"/>
  <c r="D108" i="102"/>
  <c r="D104" i="102"/>
  <c r="D98" i="96"/>
  <c r="D99" i="96"/>
  <c r="D101" i="135"/>
  <c r="D100" i="135"/>
  <c r="D128" i="111"/>
  <c r="E134" i="111"/>
  <c r="D125" i="135"/>
  <c r="D124" i="135"/>
  <c r="D123" i="135"/>
  <c r="D122" i="135"/>
  <c r="D121" i="135"/>
  <c r="D120" i="135"/>
  <c r="D119" i="135"/>
  <c r="D118" i="135"/>
  <c r="D116" i="135"/>
  <c r="D115" i="135"/>
  <c r="D114" i="135"/>
  <c r="D113" i="135"/>
  <c r="D110" i="135"/>
  <c r="D109" i="135"/>
  <c r="D108" i="135"/>
  <c r="D107" i="135"/>
  <c r="D106" i="135"/>
  <c r="D105" i="135"/>
  <c r="D104" i="135"/>
  <c r="D103" i="135"/>
  <c r="D125" i="134"/>
  <c r="D124" i="134"/>
  <c r="D123" i="134"/>
  <c r="D122" i="134"/>
  <c r="D121" i="134"/>
  <c r="D120" i="134"/>
  <c r="D119" i="134"/>
  <c r="E118" i="134"/>
  <c r="D118" i="134"/>
  <c r="D116" i="134"/>
  <c r="D115" i="134"/>
  <c r="D114" i="134"/>
  <c r="D113" i="134"/>
  <c r="D110" i="134"/>
  <c r="D109" i="134"/>
  <c r="D108" i="134"/>
  <c r="D107" i="134"/>
  <c r="D106" i="134"/>
  <c r="D105" i="134"/>
  <c r="D104" i="134"/>
  <c r="D103" i="134"/>
  <c r="D101" i="134"/>
  <c r="D100" i="134"/>
  <c r="D99" i="134"/>
  <c r="D98" i="134"/>
  <c r="D125" i="132"/>
  <c r="D124" i="132"/>
  <c r="D123" i="132"/>
  <c r="D122" i="132"/>
  <c r="D121" i="132"/>
  <c r="D120" i="132"/>
  <c r="D119" i="132"/>
  <c r="D118" i="132"/>
  <c r="D116" i="132"/>
  <c r="D115" i="132"/>
  <c r="D114" i="132"/>
  <c r="D113" i="132"/>
  <c r="D110" i="132"/>
  <c r="D109" i="132"/>
  <c r="D108" i="132"/>
  <c r="D107" i="132"/>
  <c r="D106" i="132"/>
  <c r="D105" i="132"/>
  <c r="D104" i="132"/>
  <c r="D103" i="132"/>
  <c r="D101" i="132"/>
  <c r="D100" i="132"/>
  <c r="D99" i="132"/>
  <c r="D98" i="132"/>
  <c r="D125" i="114"/>
  <c r="D124" i="114"/>
  <c r="D123" i="114"/>
  <c r="D122" i="114"/>
  <c r="D121" i="114"/>
  <c r="D120" i="114"/>
  <c r="D119" i="114"/>
  <c r="D118" i="114"/>
  <c r="D116" i="114"/>
  <c r="D115" i="114"/>
  <c r="D114" i="114"/>
  <c r="D113" i="114"/>
  <c r="D110" i="114"/>
  <c r="D109" i="114"/>
  <c r="D108" i="114"/>
  <c r="D107" i="114"/>
  <c r="D106" i="114"/>
  <c r="D105" i="114"/>
  <c r="D104" i="114"/>
  <c r="D103" i="114"/>
  <c r="D101" i="114"/>
  <c r="D100" i="114"/>
  <c r="D99" i="114"/>
  <c r="D98" i="114"/>
  <c r="D122" i="113"/>
  <c r="D125" i="113"/>
  <c r="D124" i="113"/>
  <c r="D123" i="113"/>
  <c r="D121" i="113"/>
  <c r="D120" i="113"/>
  <c r="D119" i="113"/>
  <c r="D118" i="113"/>
  <c r="D116" i="113"/>
  <c r="D115" i="113"/>
  <c r="D114" i="113"/>
  <c r="D113" i="113"/>
  <c r="D110" i="113"/>
  <c r="D109" i="113"/>
  <c r="D108" i="113"/>
  <c r="D107" i="113"/>
  <c r="D106" i="113"/>
  <c r="D105" i="113"/>
  <c r="D104" i="113"/>
  <c r="D103" i="113"/>
  <c r="D101" i="113"/>
  <c r="D100" i="113"/>
  <c r="D99" i="113"/>
  <c r="D98" i="113"/>
  <c r="D125" i="112"/>
  <c r="D124" i="112"/>
  <c r="D123" i="112"/>
  <c r="D122" i="112"/>
  <c r="D121" i="112"/>
  <c r="D120" i="112"/>
  <c r="D119" i="112"/>
  <c r="D118" i="112"/>
  <c r="D116" i="112"/>
  <c r="D115" i="112"/>
  <c r="D114" i="112"/>
  <c r="D113" i="112"/>
  <c r="D104" i="112"/>
  <c r="D110" i="112"/>
  <c r="D109" i="112"/>
  <c r="D108" i="112"/>
  <c r="D107" i="112"/>
  <c r="D106" i="112"/>
  <c r="D105" i="112"/>
  <c r="D103" i="112"/>
  <c r="D101" i="112"/>
  <c r="D100" i="112"/>
  <c r="D99" i="112"/>
  <c r="D98" i="112"/>
  <c r="D116" i="111"/>
  <c r="D125" i="111"/>
  <c r="D124" i="111"/>
  <c r="D123" i="111"/>
  <c r="D122" i="111"/>
  <c r="D121" i="111"/>
  <c r="D120" i="111"/>
  <c r="D119" i="111"/>
  <c r="D118" i="111"/>
  <c r="D115" i="111"/>
  <c r="D114" i="111"/>
  <c r="D113" i="111"/>
  <c r="D110" i="111"/>
  <c r="D109" i="111"/>
  <c r="D108" i="111"/>
  <c r="D107" i="111"/>
  <c r="D106" i="111"/>
  <c r="D105" i="111"/>
  <c r="D104" i="111"/>
  <c r="D103" i="111"/>
  <c r="D101" i="111"/>
  <c r="D100" i="111"/>
  <c r="D99" i="111"/>
  <c r="D98" i="111"/>
  <c r="D125" i="110"/>
  <c r="D124" i="110"/>
  <c r="D123" i="110"/>
  <c r="D122" i="110"/>
  <c r="D121" i="110"/>
  <c r="D120" i="110"/>
  <c r="D119" i="110"/>
  <c r="D118" i="110"/>
  <c r="D116" i="110"/>
  <c r="D115" i="110"/>
  <c r="D114" i="110"/>
  <c r="D113" i="110"/>
  <c r="D110" i="110"/>
  <c r="D109" i="110"/>
  <c r="D108" i="110"/>
  <c r="D107" i="110"/>
  <c r="D106" i="110"/>
  <c r="D105" i="110"/>
  <c r="D104" i="110"/>
  <c r="D103" i="110"/>
  <c r="D101" i="110"/>
  <c r="D100" i="110"/>
  <c r="D99" i="110"/>
  <c r="D125" i="109"/>
  <c r="D124" i="109"/>
  <c r="D123" i="109"/>
  <c r="D122" i="109"/>
  <c r="D121" i="109"/>
  <c r="D120" i="109"/>
  <c r="D119" i="109"/>
  <c r="D118" i="109"/>
  <c r="D116" i="109"/>
  <c r="D115" i="109"/>
  <c r="D114" i="109"/>
  <c r="D113" i="109"/>
  <c r="D110" i="109"/>
  <c r="D109" i="109"/>
  <c r="D108" i="109"/>
  <c r="D107" i="109"/>
  <c r="D106" i="109"/>
  <c r="D105" i="109"/>
  <c r="D104" i="109"/>
  <c r="D103" i="109"/>
  <c r="D101" i="109"/>
  <c r="D100" i="109"/>
  <c r="D99" i="109"/>
  <c r="D98" i="109"/>
  <c r="D125" i="108"/>
  <c r="D124" i="108"/>
  <c r="D123" i="108"/>
  <c r="D122" i="108"/>
  <c r="D121" i="108"/>
  <c r="D120" i="108"/>
  <c r="D119" i="108"/>
  <c r="D118" i="108"/>
  <c r="D116" i="108"/>
  <c r="D115" i="108"/>
  <c r="D114" i="108"/>
  <c r="D113" i="108"/>
  <c r="D106" i="108"/>
  <c r="D104" i="108"/>
  <c r="D110" i="108"/>
  <c r="D109" i="108"/>
  <c r="D108" i="108"/>
  <c r="D107" i="108"/>
  <c r="D105" i="108"/>
  <c r="D103" i="108"/>
  <c r="D101" i="108"/>
  <c r="D100" i="108"/>
  <c r="D99" i="108"/>
  <c r="D98" i="108"/>
  <c r="D125" i="107"/>
  <c r="D124" i="107"/>
  <c r="D123" i="107"/>
  <c r="D122" i="107"/>
  <c r="D121" i="107"/>
  <c r="D120" i="107"/>
  <c r="D119" i="107"/>
  <c r="D118" i="107"/>
  <c r="D116" i="107"/>
  <c r="D115" i="107"/>
  <c r="D114" i="107"/>
  <c r="D113" i="107"/>
  <c r="D110" i="107"/>
  <c r="D109" i="107"/>
  <c r="D108" i="107"/>
  <c r="D107" i="107"/>
  <c r="D106" i="107"/>
  <c r="D105" i="107"/>
  <c r="D104" i="107"/>
  <c r="D103" i="107"/>
  <c r="D101" i="107"/>
  <c r="D100" i="107"/>
  <c r="D99" i="107"/>
  <c r="D98" i="107"/>
  <c r="D125" i="106"/>
  <c r="D124" i="106"/>
  <c r="D123" i="106"/>
  <c r="D122" i="106"/>
  <c r="D121" i="106"/>
  <c r="D120" i="106"/>
  <c r="D119" i="106"/>
  <c r="D118" i="106"/>
  <c r="D116" i="106"/>
  <c r="D115" i="106"/>
  <c r="D114" i="106"/>
  <c r="D113" i="106"/>
  <c r="D110" i="106"/>
  <c r="D109" i="106"/>
  <c r="D108" i="106"/>
  <c r="D107" i="106"/>
  <c r="D106" i="106"/>
  <c r="D105" i="106"/>
  <c r="D104" i="106"/>
  <c r="D103" i="106"/>
  <c r="D101" i="106"/>
  <c r="D100" i="106"/>
  <c r="D99" i="106"/>
  <c r="D98" i="106"/>
  <c r="D125" i="105"/>
  <c r="D124" i="105"/>
  <c r="D123" i="105"/>
  <c r="D122" i="105"/>
  <c r="D121" i="105"/>
  <c r="D120" i="105"/>
  <c r="D119" i="105"/>
  <c r="D118" i="105"/>
  <c r="D116" i="105"/>
  <c r="D115" i="105"/>
  <c r="D110" i="105"/>
  <c r="D109" i="105"/>
  <c r="D108" i="105"/>
  <c r="D107" i="105"/>
  <c r="D106" i="105"/>
  <c r="D105" i="105"/>
  <c r="D104" i="105"/>
  <c r="D103" i="105"/>
  <c r="D101" i="105"/>
  <c r="D100" i="105"/>
  <c r="D99" i="105"/>
  <c r="D98" i="105"/>
  <c r="D125" i="104"/>
  <c r="D124" i="104"/>
  <c r="D123" i="104"/>
  <c r="D122" i="104"/>
  <c r="D121" i="104"/>
  <c r="D120" i="104"/>
  <c r="D119" i="104"/>
  <c r="D118" i="104"/>
  <c r="D116" i="104"/>
  <c r="D115" i="104"/>
  <c r="D114" i="104"/>
  <c r="D113" i="104"/>
  <c r="D110" i="104"/>
  <c r="D109" i="104"/>
  <c r="D108" i="104"/>
  <c r="D107" i="104"/>
  <c r="D106" i="104"/>
  <c r="D105" i="104"/>
  <c r="D104" i="104"/>
  <c r="D103" i="104"/>
  <c r="D101" i="104"/>
  <c r="D100" i="104"/>
  <c r="D99" i="104"/>
  <c r="D98" i="104"/>
  <c r="D125" i="103"/>
  <c r="D124" i="103"/>
  <c r="D123" i="103"/>
  <c r="D122" i="103"/>
  <c r="D121" i="103"/>
  <c r="D120" i="103"/>
  <c r="D119" i="103"/>
  <c r="D118" i="103"/>
  <c r="D116" i="103"/>
  <c r="D115" i="103"/>
  <c r="D114" i="103"/>
  <c r="D113" i="103"/>
  <c r="D110" i="103"/>
  <c r="D109" i="103"/>
  <c r="D108" i="103"/>
  <c r="D107" i="103"/>
  <c r="D106" i="103"/>
  <c r="D105" i="103"/>
  <c r="D104" i="103"/>
  <c r="D103" i="103"/>
  <c r="D101" i="103"/>
  <c r="D100" i="103"/>
  <c r="D99" i="103"/>
  <c r="D98" i="103"/>
  <c r="D125" i="102"/>
  <c r="D124" i="102"/>
  <c r="D123" i="102"/>
  <c r="D122" i="102"/>
  <c r="D121" i="102"/>
  <c r="D120" i="102"/>
  <c r="D119" i="102"/>
  <c r="D118" i="102"/>
  <c r="D116" i="102"/>
  <c r="D115" i="102"/>
  <c r="D114" i="102"/>
  <c r="D113" i="102"/>
  <c r="D107" i="102"/>
  <c r="D106" i="102"/>
  <c r="D105" i="102"/>
  <c r="D103" i="102"/>
  <c r="D101" i="102"/>
  <c r="D100" i="102"/>
  <c r="D99" i="102"/>
  <c r="D98" i="102"/>
  <c r="D121" i="136"/>
  <c r="D120" i="136"/>
  <c r="D125" i="136"/>
  <c r="D124" i="136"/>
  <c r="D123" i="136"/>
  <c r="D122" i="136"/>
  <c r="D119" i="136"/>
  <c r="D118" i="136"/>
  <c r="D116" i="136"/>
  <c r="D115" i="136"/>
  <c r="D114" i="136"/>
  <c r="D113" i="136"/>
  <c r="D110" i="136"/>
  <c r="D109" i="136"/>
  <c r="D108" i="136"/>
  <c r="D107" i="136"/>
  <c r="D106" i="136"/>
  <c r="D105" i="136"/>
  <c r="D104" i="136"/>
  <c r="D103" i="136"/>
  <c r="D101" i="136"/>
  <c r="D100" i="136"/>
  <c r="D99" i="136"/>
  <c r="D98" i="136"/>
  <c r="D125" i="100"/>
  <c r="D124" i="100"/>
  <c r="D123" i="100"/>
  <c r="D122" i="100"/>
  <c r="D121" i="100"/>
  <c r="D120" i="100"/>
  <c r="D119" i="100"/>
  <c r="D118" i="100"/>
  <c r="D116" i="100"/>
  <c r="D115" i="100"/>
  <c r="D114" i="100"/>
  <c r="D113" i="100"/>
  <c r="D110" i="100"/>
  <c r="D109" i="100"/>
  <c r="D108" i="100"/>
  <c r="D107" i="100"/>
  <c r="D106" i="100"/>
  <c r="D105" i="100"/>
  <c r="D104" i="100"/>
  <c r="D103" i="100"/>
  <c r="D101" i="100"/>
  <c r="D100" i="100"/>
  <c r="D99" i="100"/>
  <c r="D98" i="100"/>
  <c r="D125" i="99"/>
  <c r="D124" i="99"/>
  <c r="D123" i="99"/>
  <c r="D122" i="99"/>
  <c r="D121" i="99"/>
  <c r="D120" i="99"/>
  <c r="D119" i="99"/>
  <c r="D118" i="99"/>
  <c r="D116" i="99"/>
  <c r="D115" i="99"/>
  <c r="D114" i="99"/>
  <c r="D113" i="99"/>
  <c r="D98" i="99"/>
  <c r="D105" i="99"/>
  <c r="D110" i="99"/>
  <c r="D109" i="99"/>
  <c r="D108" i="99"/>
  <c r="D107" i="99"/>
  <c r="D106" i="99"/>
  <c r="D104" i="99"/>
  <c r="D103" i="99"/>
  <c r="D101" i="99"/>
  <c r="D100" i="99"/>
  <c r="D99" i="99"/>
  <c r="D125" i="98"/>
  <c r="D124" i="98"/>
  <c r="D123" i="98"/>
  <c r="D122" i="98"/>
  <c r="D121" i="98"/>
  <c r="D120" i="98"/>
  <c r="D119" i="98"/>
  <c r="D118" i="98"/>
  <c r="D116" i="98"/>
  <c r="D115" i="98"/>
  <c r="D114" i="98"/>
  <c r="D113" i="98"/>
  <c r="D110" i="98"/>
  <c r="D109" i="98"/>
  <c r="D108" i="98"/>
  <c r="D107" i="98"/>
  <c r="D106" i="98"/>
  <c r="D105" i="98"/>
  <c r="D104" i="98"/>
  <c r="D103" i="98"/>
  <c r="D101" i="98"/>
  <c r="D100" i="98"/>
  <c r="D99" i="98"/>
  <c r="D98" i="98"/>
  <c r="D125" i="97"/>
  <c r="D124" i="97"/>
  <c r="D123" i="97"/>
  <c r="D122" i="97"/>
  <c r="D121" i="97"/>
  <c r="D120" i="97"/>
  <c r="D119" i="97"/>
  <c r="D118" i="97"/>
  <c r="D116" i="97"/>
  <c r="D115" i="97"/>
  <c r="D114" i="97"/>
  <c r="D113" i="97"/>
  <c r="D101" i="97"/>
  <c r="D100" i="97"/>
  <c r="D110" i="97"/>
  <c r="D109" i="97"/>
  <c r="D108" i="97"/>
  <c r="D107" i="97"/>
  <c r="D106" i="97"/>
  <c r="D105" i="97"/>
  <c r="D104" i="97"/>
  <c r="D103" i="97"/>
  <c r="D99" i="97"/>
  <c r="D125" i="96"/>
  <c r="D124" i="96"/>
  <c r="D123" i="96"/>
  <c r="D122" i="96"/>
  <c r="D121" i="96"/>
  <c r="D120" i="96"/>
  <c r="D119" i="96"/>
  <c r="D118" i="96"/>
  <c r="D116" i="96"/>
  <c r="D115" i="96"/>
  <c r="D114" i="96"/>
  <c r="D113" i="96"/>
  <c r="D110" i="96"/>
  <c r="D109" i="96"/>
  <c r="D108" i="96"/>
  <c r="D107" i="96"/>
  <c r="D106" i="96"/>
  <c r="D105" i="96"/>
  <c r="D104" i="96"/>
  <c r="D103" i="96"/>
  <c r="D101" i="96"/>
  <c r="D100" i="96"/>
  <c r="D125" i="95"/>
  <c r="D124" i="95"/>
  <c r="D123" i="95"/>
  <c r="D122" i="95"/>
  <c r="D121" i="95"/>
  <c r="D120" i="95"/>
  <c r="D119" i="95"/>
  <c r="D118" i="95"/>
  <c r="D116" i="95"/>
  <c r="D115" i="95"/>
  <c r="D114" i="95"/>
  <c r="D113" i="95"/>
  <c r="D106" i="95"/>
  <c r="D98" i="95"/>
  <c r="D110" i="95"/>
  <c r="D109" i="95"/>
  <c r="D108" i="95"/>
  <c r="D107" i="95"/>
  <c r="D105" i="95"/>
  <c r="D104" i="95"/>
  <c r="D103" i="95"/>
  <c r="D101" i="95"/>
  <c r="D100" i="95"/>
  <c r="D99" i="95"/>
  <c r="D125" i="94"/>
  <c r="D124" i="94"/>
  <c r="D123" i="94"/>
  <c r="D122" i="94"/>
  <c r="D121" i="94"/>
  <c r="D120" i="94"/>
  <c r="D119" i="94"/>
  <c r="D118" i="94"/>
  <c r="D116" i="94"/>
  <c r="D115" i="94"/>
  <c r="D114" i="94"/>
  <c r="D113" i="94"/>
  <c r="D110" i="94"/>
  <c r="D109" i="94"/>
  <c r="D108" i="94"/>
  <c r="D107" i="94"/>
  <c r="D106" i="94"/>
  <c r="D105" i="94"/>
  <c r="D104" i="94"/>
  <c r="D103" i="94"/>
  <c r="D101" i="94"/>
  <c r="D100" i="94"/>
  <c r="D99" i="94"/>
  <c r="D98" i="94"/>
  <c r="D125" i="93"/>
  <c r="D124" i="93"/>
  <c r="D123" i="93"/>
  <c r="D122" i="93"/>
  <c r="D121" i="93"/>
  <c r="D120" i="93"/>
  <c r="D119" i="93"/>
  <c r="D118" i="93"/>
  <c r="D116" i="93"/>
  <c r="D115" i="93"/>
  <c r="D114" i="93"/>
  <c r="D113" i="93"/>
  <c r="D110" i="93"/>
  <c r="D109" i="93"/>
  <c r="D108" i="93"/>
  <c r="D107" i="93"/>
  <c r="D106" i="93"/>
  <c r="D105" i="93"/>
  <c r="D104" i="93"/>
  <c r="D103" i="93"/>
  <c r="D101" i="93"/>
  <c r="D100" i="93"/>
  <c r="D99" i="93"/>
  <c r="D98" i="93"/>
  <c r="D125" i="92"/>
  <c r="D124" i="92"/>
  <c r="D123" i="92"/>
  <c r="D122" i="92"/>
  <c r="D121" i="92"/>
  <c r="D120" i="92"/>
  <c r="D119" i="92"/>
  <c r="D118" i="92"/>
  <c r="D116" i="92"/>
  <c r="D115" i="92"/>
  <c r="D114" i="92"/>
  <c r="D113" i="92"/>
  <c r="D108" i="92"/>
  <c r="D107" i="92"/>
  <c r="D106" i="92"/>
  <c r="D105" i="92"/>
  <c r="D104" i="92"/>
  <c r="D103" i="92"/>
  <c r="D101" i="92"/>
  <c r="D100" i="92"/>
  <c r="D99" i="92"/>
  <c r="D98" i="92"/>
  <c r="D99" i="91"/>
  <c r="D125" i="91"/>
  <c r="D124" i="91"/>
  <c r="D123" i="91"/>
  <c r="D122" i="91"/>
  <c r="D121" i="91"/>
  <c r="D120" i="91"/>
  <c r="D119" i="91"/>
  <c r="D116" i="91"/>
  <c r="D115" i="91"/>
  <c r="D114" i="91"/>
  <c r="D113" i="91"/>
  <c r="D110" i="91"/>
  <c r="D109" i="91"/>
  <c r="D108" i="91"/>
  <c r="D107" i="91"/>
  <c r="D106" i="91"/>
  <c r="D105" i="91"/>
  <c r="D104" i="91"/>
  <c r="D101" i="91"/>
  <c r="D100" i="91"/>
  <c r="D149" i="91"/>
  <c r="D146" i="91"/>
  <c r="K149" i="90"/>
  <c r="G149" i="126" s="1"/>
  <c r="J149" i="90"/>
  <c r="G149" i="125" s="1"/>
  <c r="E149" i="90"/>
  <c r="G149" i="120" s="1"/>
  <c r="D149" i="90"/>
  <c r="D146" i="90"/>
  <c r="D125" i="90"/>
  <c r="D124" i="90"/>
  <c r="D123" i="90"/>
  <c r="D122" i="90"/>
  <c r="D121" i="90"/>
  <c r="D120" i="90"/>
  <c r="D119" i="90"/>
  <c r="D118" i="90"/>
  <c r="D116" i="90"/>
  <c r="D115" i="90"/>
  <c r="D114" i="90"/>
  <c r="D113" i="90"/>
  <c r="D99" i="90"/>
  <c r="D110" i="90"/>
  <c r="D109" i="90"/>
  <c r="D108" i="90"/>
  <c r="D107" i="90"/>
  <c r="D106" i="90"/>
  <c r="D105" i="90"/>
  <c r="D104" i="90"/>
  <c r="D103" i="90"/>
  <c r="D98" i="90"/>
  <c r="E125" i="103"/>
  <c r="T125" i="120" s="1"/>
  <c r="E124" i="103"/>
  <c r="T124" i="120" s="1"/>
  <c r="E123" i="103"/>
  <c r="T123" i="120" s="1"/>
  <c r="E122" i="103"/>
  <c r="T122" i="120" s="1"/>
  <c r="E121" i="103"/>
  <c r="T121" i="120" s="1"/>
  <c r="E120" i="103"/>
  <c r="T120" i="120" s="1"/>
  <c r="E119" i="103"/>
  <c r="T119" i="120" s="1"/>
  <c r="E118" i="103"/>
  <c r="E116" i="103"/>
  <c r="T116" i="120" s="1"/>
  <c r="E115" i="103"/>
  <c r="T115" i="120" s="1"/>
  <c r="E114" i="103"/>
  <c r="T114" i="120" s="1"/>
  <c r="E113" i="103"/>
  <c r="E126" i="103"/>
  <c r="D131" i="103"/>
  <c r="D130" i="103"/>
  <c r="D129" i="103"/>
  <c r="D128" i="103"/>
  <c r="E138" i="103"/>
  <c r="E137" i="103"/>
  <c r="E134" i="103"/>
  <c r="E139" i="103"/>
  <c r="E136" i="103"/>
  <c r="E142" i="103"/>
  <c r="E143" i="103"/>
  <c r="E144" i="103"/>
  <c r="D144" i="103"/>
  <c r="K149" i="103"/>
  <c r="T149" i="126" s="1"/>
  <c r="J149" i="103"/>
  <c r="T149" i="125" s="1"/>
  <c r="K146" i="103"/>
  <c r="J146" i="103"/>
  <c r="E149" i="103"/>
  <c r="T149" i="120" s="1"/>
  <c r="D149" i="103"/>
  <c r="E146" i="103"/>
  <c r="D146" i="103"/>
  <c r="C153" i="103"/>
  <c r="C152" i="103"/>
  <c r="C154" i="103"/>
  <c r="C155" i="103"/>
  <c r="E125" i="102"/>
  <c r="S125" i="120" s="1"/>
  <c r="E124" i="102"/>
  <c r="S124" i="120" s="1"/>
  <c r="E123" i="102"/>
  <c r="S123" i="120" s="1"/>
  <c r="E122" i="102"/>
  <c r="S122" i="120" s="1"/>
  <c r="E121" i="102"/>
  <c r="S121" i="120" s="1"/>
  <c r="E120" i="102"/>
  <c r="S120" i="120" s="1"/>
  <c r="E119" i="102"/>
  <c r="S119" i="120" s="1"/>
  <c r="E118" i="102"/>
  <c r="E116" i="102"/>
  <c r="S116" i="120" s="1"/>
  <c r="E115" i="102"/>
  <c r="S115" i="120" s="1"/>
  <c r="E114" i="102"/>
  <c r="S114" i="120" s="1"/>
  <c r="E113" i="102"/>
  <c r="E126" i="102"/>
  <c r="D131" i="102"/>
  <c r="D130" i="102"/>
  <c r="D129" i="102"/>
  <c r="D128" i="102"/>
  <c r="E138" i="102"/>
  <c r="E137" i="102"/>
  <c r="E134" i="102"/>
  <c r="E139" i="102"/>
  <c r="E136" i="102"/>
  <c r="E142" i="102"/>
  <c r="E143" i="102"/>
  <c r="E144" i="102"/>
  <c r="D144" i="102"/>
  <c r="K149" i="102"/>
  <c r="S149" i="126" s="1"/>
  <c r="J149" i="102"/>
  <c r="S149" i="125" s="1"/>
  <c r="K146" i="102"/>
  <c r="J146" i="102"/>
  <c r="E149" i="102"/>
  <c r="S149" i="120" s="1"/>
  <c r="D149" i="102"/>
  <c r="E146" i="102"/>
  <c r="D146" i="102"/>
  <c r="C153" i="102"/>
  <c r="C152" i="102"/>
  <c r="C154" i="102"/>
  <c r="C155" i="102"/>
  <c r="E125" i="136"/>
  <c r="R125" i="120" s="1"/>
  <c r="E124" i="136"/>
  <c r="R124" i="120" s="1"/>
  <c r="E123" i="136"/>
  <c r="R123" i="120" s="1"/>
  <c r="E122" i="136"/>
  <c r="R122" i="120" s="1"/>
  <c r="E121" i="136"/>
  <c r="R121" i="120" s="1"/>
  <c r="E120" i="136"/>
  <c r="R120" i="120" s="1"/>
  <c r="E119" i="136"/>
  <c r="R119" i="120" s="1"/>
  <c r="E118" i="136"/>
  <c r="E116" i="136"/>
  <c r="R116" i="120" s="1"/>
  <c r="E115" i="136"/>
  <c r="R115" i="120" s="1"/>
  <c r="E114" i="136"/>
  <c r="R114" i="120" s="1"/>
  <c r="E113" i="136"/>
  <c r="E126" i="136"/>
  <c r="D131" i="136"/>
  <c r="D130" i="136"/>
  <c r="D129" i="136"/>
  <c r="D128" i="136"/>
  <c r="E138" i="136"/>
  <c r="E137" i="136"/>
  <c r="E134" i="136"/>
  <c r="E139" i="136"/>
  <c r="E136" i="136"/>
  <c r="E142" i="136"/>
  <c r="E143" i="136"/>
  <c r="E144" i="136"/>
  <c r="D144" i="136"/>
  <c r="K149" i="136"/>
  <c r="R149" i="126" s="1"/>
  <c r="J149" i="136"/>
  <c r="R149" i="125" s="1"/>
  <c r="K146" i="136"/>
  <c r="J146" i="136"/>
  <c r="E149" i="136"/>
  <c r="R149" i="120" s="1"/>
  <c r="D149" i="136"/>
  <c r="E146" i="136"/>
  <c r="D146" i="136"/>
  <c r="C153" i="136"/>
  <c r="C152" i="136"/>
  <c r="C154" i="136"/>
  <c r="C155" i="136"/>
  <c r="E125" i="100"/>
  <c r="Q125" i="120" s="1"/>
  <c r="E124" i="100"/>
  <c r="Q124" i="120" s="1"/>
  <c r="E123" i="100"/>
  <c r="Q123" i="120" s="1"/>
  <c r="E122" i="100"/>
  <c r="Q122" i="120" s="1"/>
  <c r="E121" i="100"/>
  <c r="Q121" i="120" s="1"/>
  <c r="E120" i="100"/>
  <c r="Q120" i="120" s="1"/>
  <c r="E119" i="100"/>
  <c r="Q119" i="120" s="1"/>
  <c r="E118" i="100"/>
  <c r="E116" i="100"/>
  <c r="Q116" i="120" s="1"/>
  <c r="E115" i="100"/>
  <c r="Q115" i="120" s="1"/>
  <c r="E114" i="100"/>
  <c r="Q114" i="120" s="1"/>
  <c r="E113" i="100"/>
  <c r="E126" i="100"/>
  <c r="D131" i="100"/>
  <c r="D130" i="100"/>
  <c r="D129" i="100"/>
  <c r="D128" i="100"/>
  <c r="E138" i="100"/>
  <c r="E137" i="100"/>
  <c r="E134" i="100"/>
  <c r="E139" i="100"/>
  <c r="E136" i="100"/>
  <c r="E142" i="100"/>
  <c r="E143" i="100"/>
  <c r="E144" i="100"/>
  <c r="D144" i="100"/>
  <c r="K149" i="100"/>
  <c r="Q149" i="126" s="1"/>
  <c r="J149" i="100"/>
  <c r="Q149" i="125" s="1"/>
  <c r="K146" i="100"/>
  <c r="J146" i="100"/>
  <c r="E149" i="100"/>
  <c r="Q149" i="120" s="1"/>
  <c r="D149" i="100"/>
  <c r="E146" i="100"/>
  <c r="D146" i="100"/>
  <c r="C153" i="100"/>
  <c r="C152" i="100"/>
  <c r="C154" i="100"/>
  <c r="C155" i="100"/>
  <c r="E125" i="99"/>
  <c r="P125" i="120" s="1"/>
  <c r="E124" i="99"/>
  <c r="P124" i="120" s="1"/>
  <c r="E123" i="99"/>
  <c r="P123" i="120" s="1"/>
  <c r="E122" i="99"/>
  <c r="P122" i="120" s="1"/>
  <c r="E121" i="99"/>
  <c r="P121" i="120" s="1"/>
  <c r="E120" i="99"/>
  <c r="P120" i="120" s="1"/>
  <c r="E119" i="99"/>
  <c r="P119" i="120" s="1"/>
  <c r="E118" i="99"/>
  <c r="E116" i="99"/>
  <c r="P116" i="120" s="1"/>
  <c r="E115" i="99"/>
  <c r="P115" i="120" s="1"/>
  <c r="E114" i="99"/>
  <c r="P114" i="120" s="1"/>
  <c r="E113" i="99"/>
  <c r="E126" i="99"/>
  <c r="D131" i="99"/>
  <c r="D130" i="99"/>
  <c r="D129" i="99"/>
  <c r="D128" i="99"/>
  <c r="E138" i="99"/>
  <c r="E137" i="99"/>
  <c r="E134" i="99"/>
  <c r="E139" i="99"/>
  <c r="E136" i="99"/>
  <c r="E142" i="99"/>
  <c r="E143" i="99"/>
  <c r="E144" i="99"/>
  <c r="D144" i="99"/>
  <c r="K149" i="99"/>
  <c r="P149" i="126" s="1"/>
  <c r="J149" i="99"/>
  <c r="P149" i="125" s="1"/>
  <c r="K146" i="99"/>
  <c r="J146" i="99"/>
  <c r="E149" i="99"/>
  <c r="P149" i="120" s="1"/>
  <c r="D149" i="99"/>
  <c r="E146" i="99"/>
  <c r="D146" i="99"/>
  <c r="C153" i="99"/>
  <c r="C152" i="99"/>
  <c r="C154" i="99"/>
  <c r="C155" i="99"/>
  <c r="E125" i="98"/>
  <c r="O125" i="120" s="1"/>
  <c r="E124" i="98"/>
  <c r="O124" i="120" s="1"/>
  <c r="E123" i="98"/>
  <c r="O123" i="120" s="1"/>
  <c r="E122" i="98"/>
  <c r="O122" i="120" s="1"/>
  <c r="E121" i="98"/>
  <c r="O121" i="120" s="1"/>
  <c r="E120" i="98"/>
  <c r="O120" i="120" s="1"/>
  <c r="E119" i="98"/>
  <c r="O119" i="120" s="1"/>
  <c r="E118" i="98"/>
  <c r="E116" i="98"/>
  <c r="O116" i="120" s="1"/>
  <c r="E115" i="98"/>
  <c r="O115" i="120" s="1"/>
  <c r="E114" i="98"/>
  <c r="O114" i="120" s="1"/>
  <c r="E113" i="98"/>
  <c r="E126" i="98"/>
  <c r="D131" i="98"/>
  <c r="D130" i="98"/>
  <c r="D129" i="98"/>
  <c r="D128" i="98"/>
  <c r="E138" i="98"/>
  <c r="E137" i="98"/>
  <c r="E134" i="98"/>
  <c r="E139" i="98"/>
  <c r="E136" i="98"/>
  <c r="E142" i="98"/>
  <c r="E143" i="98"/>
  <c r="E144" i="98"/>
  <c r="D144" i="98"/>
  <c r="K149" i="98"/>
  <c r="O149" i="126" s="1"/>
  <c r="J149" i="98"/>
  <c r="O149" i="125" s="1"/>
  <c r="K146" i="98"/>
  <c r="J146" i="98"/>
  <c r="E149" i="98"/>
  <c r="O149" i="120" s="1"/>
  <c r="D149" i="98"/>
  <c r="E146" i="98"/>
  <c r="D146" i="98"/>
  <c r="C153" i="98"/>
  <c r="C152" i="98"/>
  <c r="C154" i="98"/>
  <c r="C155" i="98"/>
  <c r="E125" i="97"/>
  <c r="N125" i="120" s="1"/>
  <c r="E124" i="97"/>
  <c r="N124" i="120" s="1"/>
  <c r="E123" i="97"/>
  <c r="N123" i="120" s="1"/>
  <c r="E122" i="97"/>
  <c r="N122" i="120" s="1"/>
  <c r="E121" i="97"/>
  <c r="N121" i="120" s="1"/>
  <c r="E120" i="97"/>
  <c r="N120" i="120" s="1"/>
  <c r="E119" i="97"/>
  <c r="N119" i="120" s="1"/>
  <c r="E118" i="97"/>
  <c r="E116" i="97"/>
  <c r="N116" i="120" s="1"/>
  <c r="E115" i="97"/>
  <c r="N115" i="120" s="1"/>
  <c r="E114" i="97"/>
  <c r="N114" i="120" s="1"/>
  <c r="E113" i="97"/>
  <c r="E126" i="97"/>
  <c r="D131" i="97"/>
  <c r="D130" i="97"/>
  <c r="D129" i="97"/>
  <c r="D128" i="97"/>
  <c r="E138" i="97"/>
  <c r="E137" i="97"/>
  <c r="E134" i="97"/>
  <c r="E139" i="97"/>
  <c r="E136" i="97"/>
  <c r="E142" i="97"/>
  <c r="E143" i="97"/>
  <c r="E144" i="97"/>
  <c r="D144" i="97"/>
  <c r="K149" i="97"/>
  <c r="N149" i="126" s="1"/>
  <c r="J149" i="97"/>
  <c r="N149" i="125" s="1"/>
  <c r="K146" i="97"/>
  <c r="J146" i="97"/>
  <c r="E149" i="97"/>
  <c r="N149" i="120" s="1"/>
  <c r="D149" i="97"/>
  <c r="E146" i="97"/>
  <c r="D146" i="97"/>
  <c r="C153" i="97"/>
  <c r="C152" i="97"/>
  <c r="C154" i="97"/>
  <c r="C155" i="97"/>
  <c r="E125" i="96"/>
  <c r="M125" i="120" s="1"/>
  <c r="E124" i="96"/>
  <c r="M124" i="120" s="1"/>
  <c r="E123" i="96"/>
  <c r="M123" i="120" s="1"/>
  <c r="E122" i="96"/>
  <c r="M122" i="120" s="1"/>
  <c r="E121" i="96"/>
  <c r="M121" i="120" s="1"/>
  <c r="E120" i="96"/>
  <c r="M120" i="120" s="1"/>
  <c r="E119" i="96"/>
  <c r="M119" i="120" s="1"/>
  <c r="E118" i="96"/>
  <c r="E116" i="96"/>
  <c r="M116" i="120" s="1"/>
  <c r="E115" i="96"/>
  <c r="M115" i="120" s="1"/>
  <c r="E114" i="96"/>
  <c r="M114" i="120" s="1"/>
  <c r="E113" i="96"/>
  <c r="E126" i="96"/>
  <c r="D131" i="96"/>
  <c r="D130" i="96"/>
  <c r="D129" i="96"/>
  <c r="D128" i="96"/>
  <c r="E138" i="96"/>
  <c r="E137" i="96"/>
  <c r="E134" i="96"/>
  <c r="E139" i="96"/>
  <c r="E136" i="96"/>
  <c r="E142" i="96"/>
  <c r="E143" i="96"/>
  <c r="E144" i="96"/>
  <c r="D144" i="96"/>
  <c r="K149" i="96"/>
  <c r="M149" i="126" s="1"/>
  <c r="J149" i="96"/>
  <c r="M149" i="125" s="1"/>
  <c r="K146" i="96"/>
  <c r="J146" i="96"/>
  <c r="E149" i="96"/>
  <c r="M149" i="120" s="1"/>
  <c r="D149" i="96"/>
  <c r="E146" i="96"/>
  <c r="D146" i="96"/>
  <c r="C153" i="96"/>
  <c r="C152" i="96"/>
  <c r="C154" i="96"/>
  <c r="C155" i="96"/>
  <c r="E125" i="95"/>
  <c r="L125" i="120" s="1"/>
  <c r="E124" i="95"/>
  <c r="L124" i="120" s="1"/>
  <c r="E123" i="95"/>
  <c r="L123" i="120" s="1"/>
  <c r="E122" i="95"/>
  <c r="L122" i="120" s="1"/>
  <c r="E121" i="95"/>
  <c r="L121" i="120" s="1"/>
  <c r="E120" i="95"/>
  <c r="L120" i="120" s="1"/>
  <c r="E119" i="95"/>
  <c r="L119" i="120" s="1"/>
  <c r="E118" i="95"/>
  <c r="E116" i="95"/>
  <c r="L116" i="120" s="1"/>
  <c r="E115" i="95"/>
  <c r="L115" i="120" s="1"/>
  <c r="E114" i="95"/>
  <c r="L114" i="120" s="1"/>
  <c r="E113" i="95"/>
  <c r="E126" i="105"/>
  <c r="E126" i="95"/>
  <c r="D131" i="95"/>
  <c r="D130" i="95"/>
  <c r="D129" i="95"/>
  <c r="D128" i="95"/>
  <c r="E138" i="95"/>
  <c r="E137" i="95"/>
  <c r="E134" i="95"/>
  <c r="E139" i="95"/>
  <c r="E136" i="95"/>
  <c r="E142" i="95"/>
  <c r="E143" i="95"/>
  <c r="D144" i="105"/>
  <c r="E144" i="95"/>
  <c r="D144" i="95"/>
  <c r="K149" i="95"/>
  <c r="L149" i="126" s="1"/>
  <c r="J149" i="95"/>
  <c r="L149" i="125" s="1"/>
  <c r="K146" i="95"/>
  <c r="J146" i="95"/>
  <c r="E149" i="95"/>
  <c r="L149" i="120" s="1"/>
  <c r="D149" i="95"/>
  <c r="E146" i="95"/>
  <c r="D146" i="95"/>
  <c r="C153" i="95"/>
  <c r="C152" i="95"/>
  <c r="C154" i="95"/>
  <c r="C155" i="95"/>
  <c r="E125" i="94"/>
  <c r="K125" i="120" s="1"/>
  <c r="E124" i="94"/>
  <c r="K124" i="120" s="1"/>
  <c r="E123" i="94"/>
  <c r="K123" i="120" s="1"/>
  <c r="E122" i="94"/>
  <c r="K122" i="120" s="1"/>
  <c r="E121" i="94"/>
  <c r="K121" i="120" s="1"/>
  <c r="E120" i="94"/>
  <c r="K120" i="120" s="1"/>
  <c r="E119" i="94"/>
  <c r="K119" i="120" s="1"/>
  <c r="E118" i="94"/>
  <c r="E116" i="94"/>
  <c r="K116" i="120" s="1"/>
  <c r="E115" i="94"/>
  <c r="K115" i="120" s="1"/>
  <c r="E114" i="94"/>
  <c r="K114" i="120" s="1"/>
  <c r="E113" i="94"/>
  <c r="E126" i="94"/>
  <c r="D131" i="94"/>
  <c r="D130" i="94"/>
  <c r="D129" i="94"/>
  <c r="D128" i="94"/>
  <c r="E138" i="94"/>
  <c r="E137" i="94"/>
  <c r="E134" i="94"/>
  <c r="E139" i="94"/>
  <c r="E136" i="94"/>
  <c r="E142" i="94"/>
  <c r="E143" i="94"/>
  <c r="E144" i="94"/>
  <c r="D144" i="94"/>
  <c r="K149" i="94"/>
  <c r="K149" i="126" s="1"/>
  <c r="J149" i="94"/>
  <c r="K149" i="125" s="1"/>
  <c r="K146" i="94"/>
  <c r="J146" i="94"/>
  <c r="E149" i="94"/>
  <c r="K149" i="120" s="1"/>
  <c r="D149" i="94"/>
  <c r="E146" i="94"/>
  <c r="D146" i="94"/>
  <c r="C153" i="94"/>
  <c r="C152" i="94"/>
  <c r="C154" i="94"/>
  <c r="C155" i="94"/>
  <c r="E125" i="93"/>
  <c r="J125" i="120" s="1"/>
  <c r="E124" i="93"/>
  <c r="J124" i="120" s="1"/>
  <c r="E123" i="93"/>
  <c r="J123" i="120" s="1"/>
  <c r="E122" i="93"/>
  <c r="J122" i="120" s="1"/>
  <c r="E121" i="93"/>
  <c r="J121" i="120" s="1"/>
  <c r="E120" i="93"/>
  <c r="J120" i="120" s="1"/>
  <c r="E119" i="93"/>
  <c r="J119" i="120" s="1"/>
  <c r="E118" i="93"/>
  <c r="E116" i="93"/>
  <c r="J116" i="120" s="1"/>
  <c r="E115" i="93"/>
  <c r="J115" i="120" s="1"/>
  <c r="E114" i="93"/>
  <c r="J114" i="120" s="1"/>
  <c r="E113" i="93"/>
  <c r="E126" i="93"/>
  <c r="D131" i="93"/>
  <c r="D130" i="93"/>
  <c r="D129" i="93"/>
  <c r="D128" i="93"/>
  <c r="E138" i="93"/>
  <c r="E137" i="93"/>
  <c r="E134" i="93"/>
  <c r="E139" i="93"/>
  <c r="E136" i="93"/>
  <c r="E142" i="93"/>
  <c r="E143" i="93"/>
  <c r="E144" i="93"/>
  <c r="D144" i="93"/>
  <c r="K149" i="93"/>
  <c r="J149" i="126" s="1"/>
  <c r="J149" i="93"/>
  <c r="J149" i="125" s="1"/>
  <c r="K146" i="93"/>
  <c r="J146" i="93"/>
  <c r="E149" i="93"/>
  <c r="J149" i="120" s="1"/>
  <c r="D149" i="93"/>
  <c r="E146" i="93"/>
  <c r="D146" i="93"/>
  <c r="C153" i="93"/>
  <c r="C152" i="93"/>
  <c r="C154" i="93"/>
  <c r="C155" i="93"/>
  <c r="D110" i="92"/>
  <c r="D109" i="92"/>
  <c r="E125" i="92"/>
  <c r="I125" i="120" s="1"/>
  <c r="E124" i="92"/>
  <c r="I124" i="120" s="1"/>
  <c r="E123" i="92"/>
  <c r="I123" i="120" s="1"/>
  <c r="E122" i="92"/>
  <c r="I122" i="120" s="1"/>
  <c r="E121" i="92"/>
  <c r="I121" i="120" s="1"/>
  <c r="E120" i="92"/>
  <c r="I120" i="120" s="1"/>
  <c r="E119" i="92"/>
  <c r="I119" i="120" s="1"/>
  <c r="E118" i="92"/>
  <c r="E116" i="92"/>
  <c r="I116" i="120" s="1"/>
  <c r="E115" i="92"/>
  <c r="I115" i="120" s="1"/>
  <c r="E114" i="92"/>
  <c r="I114" i="120" s="1"/>
  <c r="E113" i="92"/>
  <c r="E126" i="92"/>
  <c r="D131" i="92"/>
  <c r="D130" i="92"/>
  <c r="D129" i="92"/>
  <c r="D128" i="92"/>
  <c r="E138" i="92"/>
  <c r="E137" i="92"/>
  <c r="E134" i="92"/>
  <c r="E139" i="92"/>
  <c r="E136" i="92"/>
  <c r="E142" i="92"/>
  <c r="E143" i="92"/>
  <c r="E144" i="92"/>
  <c r="D144" i="92"/>
  <c r="K149" i="92"/>
  <c r="I149" i="126" s="1"/>
  <c r="J149" i="92"/>
  <c r="I149" i="125" s="1"/>
  <c r="K146" i="92"/>
  <c r="J146" i="92"/>
  <c r="E149" i="92"/>
  <c r="I149" i="120" s="1"/>
  <c r="D149" i="92"/>
  <c r="E146" i="92"/>
  <c r="D146" i="92"/>
  <c r="C153" i="92"/>
  <c r="C152" i="92"/>
  <c r="C154" i="92"/>
  <c r="C155" i="92"/>
  <c r="E125" i="135"/>
  <c r="AH125" i="120" s="1"/>
  <c r="AJ125" i="120" s="1"/>
  <c r="E124" i="135"/>
  <c r="AH124" i="120" s="1"/>
  <c r="AJ124" i="120" s="1"/>
  <c r="E123" i="135"/>
  <c r="AH123" i="120" s="1"/>
  <c r="E122" i="135"/>
  <c r="AH122" i="120" s="1"/>
  <c r="AJ122" i="120" s="1"/>
  <c r="E121" i="135"/>
  <c r="AH121" i="120" s="1"/>
  <c r="AJ121" i="120" s="1"/>
  <c r="E120" i="135"/>
  <c r="AH120" i="120" s="1"/>
  <c r="AJ120" i="120" s="1"/>
  <c r="E119" i="135"/>
  <c r="AH119" i="120" s="1"/>
  <c r="AJ119" i="120" s="1"/>
  <c r="E118" i="135"/>
  <c r="E116" i="135"/>
  <c r="AH116" i="120" s="1"/>
  <c r="AJ116" i="120" s="1"/>
  <c r="E115" i="135"/>
  <c r="AH115" i="120" s="1"/>
  <c r="AJ115" i="120" s="1"/>
  <c r="E114" i="135"/>
  <c r="AH114" i="120" s="1"/>
  <c r="E113" i="135"/>
  <c r="E126" i="135"/>
  <c r="D131" i="135"/>
  <c r="D130" i="135"/>
  <c r="D129" i="135"/>
  <c r="E138" i="135"/>
  <c r="E137" i="135"/>
  <c r="E134" i="135"/>
  <c r="E139" i="135"/>
  <c r="E136" i="135"/>
  <c r="E142" i="135"/>
  <c r="E143" i="135"/>
  <c r="E144" i="135"/>
  <c r="D144" i="135"/>
  <c r="K149" i="135"/>
  <c r="AH149" i="126" s="1"/>
  <c r="J149" i="135"/>
  <c r="AH149" i="125" s="1"/>
  <c r="K146" i="135"/>
  <c r="J146" i="135"/>
  <c r="E149" i="135"/>
  <c r="AH149" i="120" s="1"/>
  <c r="AJ149" i="120" s="1"/>
  <c r="D149" i="135"/>
  <c r="E146" i="135"/>
  <c r="C153" i="135"/>
  <c r="C152" i="135"/>
  <c r="C154" i="135"/>
  <c r="C155" i="135"/>
  <c r="E125" i="134"/>
  <c r="AG125" i="120" s="1"/>
  <c r="E124" i="134"/>
  <c r="AG124" i="120" s="1"/>
  <c r="E123" i="134"/>
  <c r="AG123" i="120" s="1"/>
  <c r="E122" i="134"/>
  <c r="AG122" i="120" s="1"/>
  <c r="E121" i="134"/>
  <c r="AG121" i="120" s="1"/>
  <c r="E120" i="134"/>
  <c r="AG120" i="120" s="1"/>
  <c r="E119" i="134"/>
  <c r="AG119" i="120" s="1"/>
  <c r="E116" i="134"/>
  <c r="AG116" i="120" s="1"/>
  <c r="E115" i="134"/>
  <c r="AG115" i="120" s="1"/>
  <c r="E114" i="134"/>
  <c r="AG114" i="120" s="1"/>
  <c r="E113" i="134"/>
  <c r="E126" i="134"/>
  <c r="D131" i="134"/>
  <c r="D130" i="134"/>
  <c r="D129" i="134"/>
  <c r="D128" i="134"/>
  <c r="E138" i="134"/>
  <c r="E137" i="134"/>
  <c r="E134" i="134"/>
  <c r="E139" i="134"/>
  <c r="E136" i="134"/>
  <c r="E142" i="134"/>
  <c r="E143" i="134"/>
  <c r="E144" i="134"/>
  <c r="D144" i="134"/>
  <c r="K149" i="134"/>
  <c r="AG149" i="126" s="1"/>
  <c r="J149" i="134"/>
  <c r="AG149" i="125" s="1"/>
  <c r="K146" i="134"/>
  <c r="J146" i="134"/>
  <c r="E149" i="134"/>
  <c r="AG149" i="120" s="1"/>
  <c r="E146" i="134"/>
  <c r="C153" i="134"/>
  <c r="C152" i="134"/>
  <c r="C154" i="134"/>
  <c r="C155" i="134"/>
  <c r="E125" i="132"/>
  <c r="AF125" i="120" s="1"/>
  <c r="E124" i="132"/>
  <c r="AF124" i="120" s="1"/>
  <c r="E123" i="132"/>
  <c r="AF123" i="120" s="1"/>
  <c r="E122" i="132"/>
  <c r="AF122" i="120" s="1"/>
  <c r="E121" i="132"/>
  <c r="AF121" i="120" s="1"/>
  <c r="E120" i="132"/>
  <c r="AF120" i="120" s="1"/>
  <c r="E119" i="132"/>
  <c r="AF119" i="120" s="1"/>
  <c r="E118" i="132"/>
  <c r="E116" i="132"/>
  <c r="AF116" i="120" s="1"/>
  <c r="E115" i="132"/>
  <c r="AF115" i="120" s="1"/>
  <c r="E114" i="132"/>
  <c r="AF114" i="120" s="1"/>
  <c r="E113" i="132"/>
  <c r="E126" i="132"/>
  <c r="D131" i="132"/>
  <c r="D130" i="132"/>
  <c r="D129" i="132"/>
  <c r="D128" i="132"/>
  <c r="E138" i="132"/>
  <c r="E137" i="132"/>
  <c r="E134" i="132"/>
  <c r="E139" i="132"/>
  <c r="E136" i="132"/>
  <c r="E142" i="132"/>
  <c r="E143" i="132"/>
  <c r="E144" i="132"/>
  <c r="D144" i="132"/>
  <c r="D149" i="134"/>
  <c r="D146" i="134"/>
  <c r="K149" i="132"/>
  <c r="AF149" i="126" s="1"/>
  <c r="J149" i="132"/>
  <c r="AF149" i="125" s="1"/>
  <c r="K146" i="132"/>
  <c r="J146" i="132"/>
  <c r="E149" i="132"/>
  <c r="AF149" i="120" s="1"/>
  <c r="D149" i="132"/>
  <c r="E146" i="132"/>
  <c r="D146" i="132"/>
  <c r="C153" i="132"/>
  <c r="C152" i="132"/>
  <c r="C154" i="132"/>
  <c r="C155" i="132"/>
  <c r="E125" i="114"/>
  <c r="AE125" i="120" s="1"/>
  <c r="E124" i="114"/>
  <c r="AE124" i="120" s="1"/>
  <c r="E123" i="114"/>
  <c r="AE123" i="120" s="1"/>
  <c r="E122" i="114"/>
  <c r="AE122" i="120" s="1"/>
  <c r="E121" i="114"/>
  <c r="AE121" i="120" s="1"/>
  <c r="E120" i="114"/>
  <c r="AE120" i="120" s="1"/>
  <c r="E119" i="114"/>
  <c r="AE119" i="120" s="1"/>
  <c r="E118" i="114"/>
  <c r="E116" i="114"/>
  <c r="AE116" i="120" s="1"/>
  <c r="E115" i="114"/>
  <c r="AE115" i="120" s="1"/>
  <c r="E114" i="114"/>
  <c r="AE114" i="120" s="1"/>
  <c r="E113" i="114"/>
  <c r="E126" i="114"/>
  <c r="D131" i="114"/>
  <c r="D130" i="114"/>
  <c r="D129" i="114"/>
  <c r="D128" i="114"/>
  <c r="E138" i="114"/>
  <c r="E137" i="114"/>
  <c r="E134" i="114"/>
  <c r="E139" i="114"/>
  <c r="E136" i="114"/>
  <c r="E142" i="114"/>
  <c r="E143" i="114"/>
  <c r="E144" i="114"/>
  <c r="D144" i="114"/>
  <c r="K149" i="114"/>
  <c r="AE149" i="126" s="1"/>
  <c r="J149" i="114"/>
  <c r="AE149" i="125" s="1"/>
  <c r="K146" i="114"/>
  <c r="J146" i="114"/>
  <c r="E149" i="114"/>
  <c r="AE149" i="120" s="1"/>
  <c r="D149" i="114"/>
  <c r="E146" i="114"/>
  <c r="D146" i="114"/>
  <c r="C153" i="114"/>
  <c r="C152" i="114"/>
  <c r="C154" i="114"/>
  <c r="E125" i="113"/>
  <c r="AD125" i="120" s="1"/>
  <c r="E124" i="113"/>
  <c r="AD124" i="120" s="1"/>
  <c r="E123" i="113"/>
  <c r="AD123" i="120" s="1"/>
  <c r="E122" i="113"/>
  <c r="AD122" i="120" s="1"/>
  <c r="E121" i="113"/>
  <c r="AD121" i="120" s="1"/>
  <c r="E120" i="113"/>
  <c r="AD120" i="120" s="1"/>
  <c r="E119" i="113"/>
  <c r="AD119" i="120" s="1"/>
  <c r="E118" i="113"/>
  <c r="E116" i="113"/>
  <c r="AD116" i="120" s="1"/>
  <c r="E115" i="113"/>
  <c r="AD115" i="120" s="1"/>
  <c r="E114" i="113"/>
  <c r="AD114" i="120" s="1"/>
  <c r="E113" i="113"/>
  <c r="E126" i="113"/>
  <c r="D131" i="113"/>
  <c r="D130" i="113"/>
  <c r="D129" i="113"/>
  <c r="D128" i="113"/>
  <c r="E138" i="113"/>
  <c r="E137" i="113"/>
  <c r="E134" i="113"/>
  <c r="E139" i="113"/>
  <c r="E136" i="113"/>
  <c r="E142" i="113"/>
  <c r="E143" i="113"/>
  <c r="E144" i="113"/>
  <c r="D144" i="113"/>
  <c r="K149" i="113"/>
  <c r="AD149" i="126" s="1"/>
  <c r="J149" i="113"/>
  <c r="AD149" i="125" s="1"/>
  <c r="K146" i="113"/>
  <c r="J146" i="113"/>
  <c r="E149" i="113"/>
  <c r="AD149" i="120" s="1"/>
  <c r="D149" i="113"/>
  <c r="E146" i="113"/>
  <c r="D146" i="113"/>
  <c r="C153" i="113"/>
  <c r="C152" i="113"/>
  <c r="C154" i="113"/>
  <c r="C155" i="113"/>
  <c r="E125" i="112"/>
  <c r="AC125" i="120" s="1"/>
  <c r="E124" i="112"/>
  <c r="AC124" i="120" s="1"/>
  <c r="E123" i="112"/>
  <c r="AC123" i="120" s="1"/>
  <c r="E122" i="112"/>
  <c r="AC122" i="120" s="1"/>
  <c r="E121" i="112"/>
  <c r="AC121" i="120" s="1"/>
  <c r="E120" i="112"/>
  <c r="AC120" i="120" s="1"/>
  <c r="E119" i="112"/>
  <c r="AC119" i="120" s="1"/>
  <c r="E118" i="112"/>
  <c r="E116" i="112"/>
  <c r="AC116" i="120" s="1"/>
  <c r="E115" i="112"/>
  <c r="AC115" i="120" s="1"/>
  <c r="E114" i="112"/>
  <c r="AC114" i="120" s="1"/>
  <c r="E113" i="112"/>
  <c r="E126" i="112"/>
  <c r="D131" i="112"/>
  <c r="D130" i="112"/>
  <c r="D129" i="112"/>
  <c r="D128" i="112"/>
  <c r="E138" i="112"/>
  <c r="E137" i="112"/>
  <c r="E134" i="112"/>
  <c r="E139" i="112"/>
  <c r="E136" i="112"/>
  <c r="E142" i="112"/>
  <c r="E143" i="112"/>
  <c r="E144" i="112"/>
  <c r="D144" i="112"/>
  <c r="K149" i="112"/>
  <c r="AC149" i="126" s="1"/>
  <c r="J149" i="112"/>
  <c r="AC149" i="125" s="1"/>
  <c r="K146" i="112"/>
  <c r="J146" i="112"/>
  <c r="E149" i="112"/>
  <c r="AC149" i="120" s="1"/>
  <c r="D149" i="112"/>
  <c r="E146" i="112"/>
  <c r="D146" i="112"/>
  <c r="C153" i="112"/>
  <c r="C152" i="112"/>
  <c r="C154" i="112"/>
  <c r="C155" i="112"/>
  <c r="E125" i="111"/>
  <c r="AB125" i="120" s="1"/>
  <c r="E124" i="111"/>
  <c r="AB124" i="120" s="1"/>
  <c r="E123" i="111"/>
  <c r="AB123" i="120" s="1"/>
  <c r="E122" i="111"/>
  <c r="AB122" i="120" s="1"/>
  <c r="E121" i="111"/>
  <c r="AB121" i="120" s="1"/>
  <c r="E120" i="111"/>
  <c r="AB120" i="120" s="1"/>
  <c r="E119" i="111"/>
  <c r="AB119" i="120" s="1"/>
  <c r="E118" i="111"/>
  <c r="E116" i="111"/>
  <c r="AB116" i="120" s="1"/>
  <c r="E115" i="111"/>
  <c r="AB115" i="120" s="1"/>
  <c r="E114" i="111"/>
  <c r="AB114" i="120" s="1"/>
  <c r="E113" i="111"/>
  <c r="E126" i="111"/>
  <c r="D131" i="111"/>
  <c r="D130" i="111"/>
  <c r="D129" i="111"/>
  <c r="E138" i="111"/>
  <c r="E137" i="111"/>
  <c r="E139" i="111"/>
  <c r="E136" i="111"/>
  <c r="E142" i="111"/>
  <c r="E143" i="111"/>
  <c r="E144" i="111"/>
  <c r="D144" i="111"/>
  <c r="K149" i="111"/>
  <c r="AB149" i="126" s="1"/>
  <c r="J149" i="111"/>
  <c r="AB149" i="125" s="1"/>
  <c r="K146" i="111"/>
  <c r="J146" i="111"/>
  <c r="E149" i="111"/>
  <c r="AB149" i="120" s="1"/>
  <c r="D149" i="111"/>
  <c r="E146" i="111"/>
  <c r="D146" i="111"/>
  <c r="C153" i="111"/>
  <c r="C152" i="111"/>
  <c r="C154" i="111"/>
  <c r="C155" i="114"/>
  <c r="C155" i="111"/>
  <c r="D98" i="110"/>
  <c r="E125" i="110"/>
  <c r="AA125" i="120" s="1"/>
  <c r="E124" i="110"/>
  <c r="AA124" i="120" s="1"/>
  <c r="E123" i="110"/>
  <c r="AA123" i="120" s="1"/>
  <c r="E122" i="110"/>
  <c r="AA122" i="120" s="1"/>
  <c r="E121" i="110"/>
  <c r="AA121" i="120" s="1"/>
  <c r="E120" i="110"/>
  <c r="AA120" i="120" s="1"/>
  <c r="E119" i="110"/>
  <c r="AA119" i="120" s="1"/>
  <c r="E118" i="110"/>
  <c r="E116" i="110"/>
  <c r="AA116" i="120" s="1"/>
  <c r="E115" i="110"/>
  <c r="AA115" i="120" s="1"/>
  <c r="E114" i="110"/>
  <c r="AA114" i="120" s="1"/>
  <c r="E113" i="110"/>
  <c r="E126" i="110"/>
  <c r="D131" i="110"/>
  <c r="D130" i="110"/>
  <c r="D129" i="110"/>
  <c r="D128" i="110"/>
  <c r="E138" i="110"/>
  <c r="E137" i="110"/>
  <c r="E134" i="110"/>
  <c r="E139" i="110"/>
  <c r="E136" i="110"/>
  <c r="E142" i="110"/>
  <c r="E143" i="110"/>
  <c r="E144" i="110"/>
  <c r="D144" i="110"/>
  <c r="K149" i="110"/>
  <c r="AA149" i="126" s="1"/>
  <c r="J149" i="110"/>
  <c r="AA149" i="125" s="1"/>
  <c r="K146" i="110"/>
  <c r="J146" i="110"/>
  <c r="E149" i="110"/>
  <c r="AA149" i="120" s="1"/>
  <c r="D149" i="110"/>
  <c r="E146" i="110"/>
  <c r="D146" i="110"/>
  <c r="C153" i="110"/>
  <c r="C152" i="110"/>
  <c r="C154" i="110"/>
  <c r="C155" i="110"/>
  <c r="E125" i="109"/>
  <c r="Z125" i="120" s="1"/>
  <c r="E124" i="109"/>
  <c r="Z124" i="120" s="1"/>
  <c r="E123" i="109"/>
  <c r="Z123" i="120" s="1"/>
  <c r="E122" i="109"/>
  <c r="Z122" i="120" s="1"/>
  <c r="E121" i="109"/>
  <c r="Z121" i="120" s="1"/>
  <c r="E120" i="109"/>
  <c r="Z120" i="120" s="1"/>
  <c r="E119" i="109"/>
  <c r="Z119" i="120" s="1"/>
  <c r="E118" i="109"/>
  <c r="E116" i="109"/>
  <c r="Z116" i="120" s="1"/>
  <c r="E115" i="109"/>
  <c r="Z115" i="120" s="1"/>
  <c r="E114" i="109"/>
  <c r="Z114" i="120" s="1"/>
  <c r="E113" i="109"/>
  <c r="E126" i="109"/>
  <c r="D131" i="109"/>
  <c r="D130" i="109"/>
  <c r="D129" i="109"/>
  <c r="D128" i="109"/>
  <c r="E138" i="109"/>
  <c r="E137" i="109"/>
  <c r="E134" i="109"/>
  <c r="E139" i="109"/>
  <c r="E136" i="109"/>
  <c r="E142" i="109"/>
  <c r="E143" i="109"/>
  <c r="E144" i="109"/>
  <c r="D144" i="109"/>
  <c r="K149" i="109"/>
  <c r="Z149" i="126" s="1"/>
  <c r="J149" i="109"/>
  <c r="Z149" i="125" s="1"/>
  <c r="K146" i="109"/>
  <c r="J146" i="109"/>
  <c r="E149" i="109"/>
  <c r="Z149" i="120" s="1"/>
  <c r="D149" i="109"/>
  <c r="E146" i="109"/>
  <c r="D146" i="109"/>
  <c r="C153" i="109"/>
  <c r="C152" i="109"/>
  <c r="C154" i="109"/>
  <c r="C155" i="109"/>
  <c r="E125" i="108"/>
  <c r="Y125" i="120" s="1"/>
  <c r="E124" i="108"/>
  <c r="Y124" i="120" s="1"/>
  <c r="E123" i="108"/>
  <c r="Y123" i="120" s="1"/>
  <c r="E122" i="108"/>
  <c r="Y122" i="120" s="1"/>
  <c r="E121" i="108"/>
  <c r="Y121" i="120" s="1"/>
  <c r="E120" i="108"/>
  <c r="Y120" i="120" s="1"/>
  <c r="E119" i="108"/>
  <c r="Y119" i="120" s="1"/>
  <c r="E118" i="108"/>
  <c r="E116" i="108"/>
  <c r="Y116" i="120" s="1"/>
  <c r="E115" i="108"/>
  <c r="Y115" i="120" s="1"/>
  <c r="E114" i="108"/>
  <c r="Y114" i="120" s="1"/>
  <c r="E113" i="108"/>
  <c r="E126" i="108"/>
  <c r="D131" i="108"/>
  <c r="D130" i="108"/>
  <c r="D129" i="108"/>
  <c r="D128" i="108"/>
  <c r="E138" i="108"/>
  <c r="E137" i="108"/>
  <c r="E134" i="108"/>
  <c r="E139" i="108"/>
  <c r="E136" i="108"/>
  <c r="E142" i="108"/>
  <c r="E143" i="108"/>
  <c r="E144" i="108"/>
  <c r="D144" i="108"/>
  <c r="K149" i="108"/>
  <c r="Y149" i="126" s="1"/>
  <c r="J149" i="108"/>
  <c r="Y149" i="125" s="1"/>
  <c r="K146" i="108"/>
  <c r="J146" i="108"/>
  <c r="E149" i="108"/>
  <c r="Y149" i="120" s="1"/>
  <c r="D149" i="108"/>
  <c r="E146" i="108"/>
  <c r="D146" i="108"/>
  <c r="C153" i="108"/>
  <c r="C152" i="108"/>
  <c r="C154" i="108"/>
  <c r="C155" i="108"/>
  <c r="E125" i="107"/>
  <c r="X125" i="120" s="1"/>
  <c r="E124" i="107"/>
  <c r="X124" i="120" s="1"/>
  <c r="E123" i="107"/>
  <c r="X123" i="120" s="1"/>
  <c r="E122" i="107"/>
  <c r="X122" i="120" s="1"/>
  <c r="E121" i="107"/>
  <c r="X121" i="120" s="1"/>
  <c r="E120" i="107"/>
  <c r="X120" i="120" s="1"/>
  <c r="E119" i="107"/>
  <c r="X119" i="120" s="1"/>
  <c r="E118" i="107"/>
  <c r="E116" i="107"/>
  <c r="X116" i="120" s="1"/>
  <c r="E115" i="107"/>
  <c r="X115" i="120" s="1"/>
  <c r="E114" i="107"/>
  <c r="X114" i="120" s="1"/>
  <c r="E113" i="107"/>
  <c r="E126" i="107"/>
  <c r="D131" i="107"/>
  <c r="D130" i="107"/>
  <c r="D129" i="107"/>
  <c r="D128" i="107"/>
  <c r="E138" i="107"/>
  <c r="E137" i="107"/>
  <c r="E134" i="107"/>
  <c r="E139" i="107"/>
  <c r="E136" i="107"/>
  <c r="E142" i="107"/>
  <c r="E143" i="107"/>
  <c r="E144" i="107"/>
  <c r="D144" i="107"/>
  <c r="K149" i="107"/>
  <c r="X149" i="126" s="1"/>
  <c r="J149" i="107"/>
  <c r="X149" i="125" s="1"/>
  <c r="K146" i="107"/>
  <c r="J146" i="107"/>
  <c r="E149" i="107"/>
  <c r="X149" i="120" s="1"/>
  <c r="D149" i="107"/>
  <c r="E146" i="107"/>
  <c r="D146" i="107"/>
  <c r="C153" i="107"/>
  <c r="C152" i="107"/>
  <c r="C154" i="107"/>
  <c r="C155" i="107"/>
  <c r="E125" i="106"/>
  <c r="W125" i="120" s="1"/>
  <c r="E124" i="106"/>
  <c r="W124" i="120" s="1"/>
  <c r="E123" i="106"/>
  <c r="W123" i="120" s="1"/>
  <c r="E122" i="106"/>
  <c r="W122" i="120" s="1"/>
  <c r="E121" i="106"/>
  <c r="W121" i="120" s="1"/>
  <c r="E120" i="106"/>
  <c r="W120" i="120" s="1"/>
  <c r="E119" i="106"/>
  <c r="W119" i="120" s="1"/>
  <c r="E118" i="106"/>
  <c r="E116" i="106"/>
  <c r="W116" i="120" s="1"/>
  <c r="E115" i="106"/>
  <c r="W115" i="120" s="1"/>
  <c r="E114" i="106"/>
  <c r="W114" i="120" s="1"/>
  <c r="E113" i="106"/>
  <c r="E126" i="106"/>
  <c r="D131" i="106"/>
  <c r="D130" i="106"/>
  <c r="D129" i="106"/>
  <c r="D128" i="106"/>
  <c r="E138" i="106"/>
  <c r="E137" i="106"/>
  <c r="E134" i="106"/>
  <c r="E139" i="106"/>
  <c r="E136" i="106"/>
  <c r="E142" i="106"/>
  <c r="E143" i="106"/>
  <c r="E144" i="106"/>
  <c r="D144" i="106"/>
  <c r="K149" i="106"/>
  <c r="W149" i="126" s="1"/>
  <c r="J149" i="106"/>
  <c r="W149" i="125" s="1"/>
  <c r="K146" i="106"/>
  <c r="J146" i="106"/>
  <c r="E149" i="106"/>
  <c r="W149" i="120" s="1"/>
  <c r="D149" i="106"/>
  <c r="E146" i="106"/>
  <c r="D146" i="106"/>
  <c r="C153" i="106"/>
  <c r="C152" i="106"/>
  <c r="C154" i="106"/>
  <c r="C155" i="106"/>
  <c r="D114" i="105"/>
  <c r="D113" i="105"/>
  <c r="E125" i="105"/>
  <c r="V125" i="120" s="1"/>
  <c r="E124" i="105"/>
  <c r="V124" i="120" s="1"/>
  <c r="E123" i="105"/>
  <c r="V123" i="120" s="1"/>
  <c r="E122" i="105"/>
  <c r="V122" i="120" s="1"/>
  <c r="E121" i="105"/>
  <c r="V121" i="120" s="1"/>
  <c r="E120" i="105"/>
  <c r="V120" i="120" s="1"/>
  <c r="E119" i="105"/>
  <c r="V119" i="120" s="1"/>
  <c r="E118" i="105"/>
  <c r="E116" i="105"/>
  <c r="V116" i="120" s="1"/>
  <c r="E115" i="105"/>
  <c r="V115" i="120" s="1"/>
  <c r="E114" i="105"/>
  <c r="V114" i="120" s="1"/>
  <c r="E113" i="105"/>
  <c r="D131" i="105"/>
  <c r="D130" i="105"/>
  <c r="D129" i="105"/>
  <c r="D128" i="105"/>
  <c r="E138" i="105"/>
  <c r="E137" i="105"/>
  <c r="E134" i="105"/>
  <c r="E139" i="105"/>
  <c r="E136" i="105"/>
  <c r="E142" i="105"/>
  <c r="E143" i="105"/>
  <c r="E144" i="105"/>
  <c r="K149" i="105"/>
  <c r="V149" i="126" s="1"/>
  <c r="J149" i="105"/>
  <c r="V149" i="125" s="1"/>
  <c r="K146" i="105"/>
  <c r="J146" i="105"/>
  <c r="E149" i="105"/>
  <c r="V149" i="120" s="1"/>
  <c r="D149" i="105"/>
  <c r="E146" i="105"/>
  <c r="D146" i="105"/>
  <c r="C153" i="105"/>
  <c r="C152" i="105"/>
  <c r="C154" i="105"/>
  <c r="C155" i="105"/>
  <c r="E125" i="104"/>
  <c r="U125" i="120" s="1"/>
  <c r="E124" i="104"/>
  <c r="U124" i="120" s="1"/>
  <c r="E123" i="104"/>
  <c r="U123" i="120" s="1"/>
  <c r="E122" i="104"/>
  <c r="U122" i="120" s="1"/>
  <c r="E121" i="104"/>
  <c r="U121" i="120" s="1"/>
  <c r="E120" i="104"/>
  <c r="U120" i="120" s="1"/>
  <c r="E119" i="104"/>
  <c r="U119" i="120" s="1"/>
  <c r="E118" i="104"/>
  <c r="E116" i="104"/>
  <c r="U116" i="120" s="1"/>
  <c r="E115" i="104"/>
  <c r="U115" i="120" s="1"/>
  <c r="E114" i="104"/>
  <c r="U114" i="120" s="1"/>
  <c r="E113" i="104"/>
  <c r="E126" i="104"/>
  <c r="D131" i="104"/>
  <c r="D130" i="104"/>
  <c r="D129" i="104"/>
  <c r="D128" i="104"/>
  <c r="E138" i="104"/>
  <c r="E137" i="104"/>
  <c r="E134" i="104"/>
  <c r="E139" i="104"/>
  <c r="E136" i="104"/>
  <c r="E142" i="104"/>
  <c r="E143" i="104"/>
  <c r="E144" i="104"/>
  <c r="D144" i="104"/>
  <c r="K149" i="104"/>
  <c r="U149" i="126" s="1"/>
  <c r="J149" i="104"/>
  <c r="U149" i="125" s="1"/>
  <c r="K146" i="104"/>
  <c r="J146" i="104"/>
  <c r="E149" i="104"/>
  <c r="U149" i="120" s="1"/>
  <c r="D149" i="104"/>
  <c r="E146" i="104"/>
  <c r="D146" i="104"/>
  <c r="C153" i="104"/>
  <c r="C152" i="104"/>
  <c r="C154" i="104"/>
  <c r="C155" i="104"/>
  <c r="D101" i="90"/>
  <c r="D100" i="90"/>
  <c r="E125" i="90"/>
  <c r="G125" i="120" s="1"/>
  <c r="E124" i="90"/>
  <c r="G124" i="120" s="1"/>
  <c r="E123" i="90"/>
  <c r="G123" i="120" s="1"/>
  <c r="E122" i="90"/>
  <c r="G122" i="120" s="1"/>
  <c r="E121" i="90"/>
  <c r="G121" i="120" s="1"/>
  <c r="E120" i="90"/>
  <c r="G120" i="120" s="1"/>
  <c r="E119" i="90"/>
  <c r="G119" i="120" s="1"/>
  <c r="E118" i="90"/>
  <c r="E116" i="90"/>
  <c r="G116" i="120" s="1"/>
  <c r="E115" i="90"/>
  <c r="G115" i="120" s="1"/>
  <c r="E114" i="90"/>
  <c r="G114" i="120" s="1"/>
  <c r="E113" i="90"/>
  <c r="E126" i="90"/>
  <c r="D131" i="90"/>
  <c r="D130" i="90"/>
  <c r="D129" i="90"/>
  <c r="D128" i="90"/>
  <c r="E138" i="90"/>
  <c r="E137" i="90"/>
  <c r="E134" i="90"/>
  <c r="E139" i="90"/>
  <c r="E136" i="90"/>
  <c r="E142" i="90"/>
  <c r="E143" i="90"/>
  <c r="E144" i="90"/>
  <c r="D144" i="90"/>
  <c r="K146" i="90"/>
  <c r="J146" i="90"/>
  <c r="E146" i="90"/>
  <c r="C153" i="90"/>
  <c r="C152" i="90"/>
  <c r="C154" i="90"/>
  <c r="C155" i="90"/>
  <c r="E125" i="91"/>
  <c r="H125" i="120" s="1"/>
  <c r="E124" i="91"/>
  <c r="H124" i="120" s="1"/>
  <c r="E123" i="91"/>
  <c r="H123" i="120" s="1"/>
  <c r="E122" i="91"/>
  <c r="H122" i="120" s="1"/>
  <c r="E121" i="91"/>
  <c r="H121" i="120" s="1"/>
  <c r="E120" i="91"/>
  <c r="H120" i="120" s="1"/>
  <c r="E119" i="91"/>
  <c r="H119" i="120" s="1"/>
  <c r="E118" i="91"/>
  <c r="E116" i="91"/>
  <c r="H116" i="120" s="1"/>
  <c r="E115" i="91"/>
  <c r="H115" i="120" s="1"/>
  <c r="E114" i="91"/>
  <c r="H114" i="120" s="1"/>
  <c r="E113" i="91"/>
  <c r="E126" i="91"/>
  <c r="D131" i="91"/>
  <c r="D130" i="91"/>
  <c r="D129" i="91"/>
  <c r="D128" i="91"/>
  <c r="E138" i="91"/>
  <c r="E137" i="91"/>
  <c r="E134" i="91"/>
  <c r="E139" i="91"/>
  <c r="E136" i="91"/>
  <c r="E142" i="91"/>
  <c r="E143" i="91"/>
  <c r="E144" i="91"/>
  <c r="D144" i="91"/>
  <c r="K149" i="91"/>
  <c r="H149" i="126" s="1"/>
  <c r="J149" i="91"/>
  <c r="H149" i="125" s="1"/>
  <c r="K146" i="91"/>
  <c r="J146" i="91"/>
  <c r="E149" i="91"/>
  <c r="H149" i="120" s="1"/>
  <c r="E146" i="91"/>
  <c r="C153" i="91"/>
  <c r="C152" i="91"/>
  <c r="C154" i="91"/>
  <c r="C155" i="91"/>
  <c r="AJ114" i="120" l="1"/>
  <c r="AJ123" i="120"/>
  <c r="O144" i="91"/>
  <c r="H144" i="117" s="1"/>
  <c r="H144" i="119"/>
  <c r="D267" i="91"/>
  <c r="O128" i="104"/>
  <c r="U128" i="119"/>
  <c r="D127" i="104"/>
  <c r="D266" i="104" s="1"/>
  <c r="O130" i="106"/>
  <c r="W130" i="117" s="1"/>
  <c r="W130" i="119"/>
  <c r="O138" i="107"/>
  <c r="X138" i="117" s="1"/>
  <c r="X138" i="120"/>
  <c r="O126" i="108"/>
  <c r="Y126" i="117" s="1"/>
  <c r="Y126" i="120"/>
  <c r="Z118" i="120"/>
  <c r="Z117" i="120" s="1"/>
  <c r="E117" i="109"/>
  <c r="O128" i="112"/>
  <c r="AC128" i="119"/>
  <c r="D127" i="112"/>
  <c r="D266" i="112" s="1"/>
  <c r="E112" i="113"/>
  <c r="AD113" i="120"/>
  <c r="AD112" i="120" s="1"/>
  <c r="O152" i="132"/>
  <c r="AF152" i="118"/>
  <c r="C151" i="132"/>
  <c r="H113" i="120"/>
  <c r="H112" i="120" s="1"/>
  <c r="E112" i="91"/>
  <c r="G146" i="120"/>
  <c r="G145" i="120" s="1"/>
  <c r="E145" i="90"/>
  <c r="E268" i="90" s="1"/>
  <c r="G269" i="120" s="1"/>
  <c r="O142" i="90"/>
  <c r="G142" i="120"/>
  <c r="E141" i="90"/>
  <c r="O128" i="90"/>
  <c r="G128" i="119"/>
  <c r="D127" i="90"/>
  <c r="D265" i="90" s="1"/>
  <c r="U146" i="120"/>
  <c r="U145" i="120" s="1"/>
  <c r="E145" i="104"/>
  <c r="E269" i="104" s="1"/>
  <c r="U269" i="120" s="1"/>
  <c r="U144" i="120"/>
  <c r="E268" i="104"/>
  <c r="U268" i="120" s="1"/>
  <c r="O131" i="104"/>
  <c r="U131" i="117" s="1"/>
  <c r="U131" i="119"/>
  <c r="O152" i="105"/>
  <c r="C151" i="105"/>
  <c r="V152" i="118"/>
  <c r="O139" i="105"/>
  <c r="V139" i="117" s="1"/>
  <c r="V139" i="120"/>
  <c r="O129" i="105"/>
  <c r="V129" i="117" s="1"/>
  <c r="V129" i="119"/>
  <c r="O114" i="105"/>
  <c r="V114" i="117" s="1"/>
  <c r="V114" i="119"/>
  <c r="W113" i="120"/>
  <c r="W112" i="120" s="1"/>
  <c r="E112" i="106"/>
  <c r="O146" i="107"/>
  <c r="X146" i="119"/>
  <c r="D145" i="107"/>
  <c r="D269" i="107" s="1"/>
  <c r="O144" i="107"/>
  <c r="X144" i="117" s="1"/>
  <c r="X144" i="119"/>
  <c r="D268" i="107"/>
  <c r="O134" i="107"/>
  <c r="X134" i="120"/>
  <c r="O130" i="107"/>
  <c r="X130" i="117" s="1"/>
  <c r="X130" i="119"/>
  <c r="O154" i="108"/>
  <c r="Y154" i="117" s="1"/>
  <c r="Y154" i="118"/>
  <c r="C271" i="108"/>
  <c r="Y146" i="126"/>
  <c r="Y145" i="126" s="1"/>
  <c r="Y95" i="126" s="1"/>
  <c r="Y4" i="126" s="1"/>
  <c r="K145" i="108"/>
  <c r="O142" i="108"/>
  <c r="Y142" i="120"/>
  <c r="E141" i="108"/>
  <c r="O138" i="108"/>
  <c r="Y138" i="117" s="1"/>
  <c r="Y138" i="120"/>
  <c r="O149" i="109"/>
  <c r="Z149" i="117" s="1"/>
  <c r="Z149" i="119"/>
  <c r="O126" i="109"/>
  <c r="Z126" i="117" s="1"/>
  <c r="Z126" i="120"/>
  <c r="O153" i="110"/>
  <c r="AA153" i="117" s="1"/>
  <c r="AA153" i="118"/>
  <c r="O139" i="110"/>
  <c r="AA139" i="117" s="1"/>
  <c r="AA139" i="120"/>
  <c r="O129" i="110"/>
  <c r="AA129" i="117" s="1"/>
  <c r="AA129" i="119"/>
  <c r="AA118" i="120"/>
  <c r="AA117" i="120" s="1"/>
  <c r="E117" i="110"/>
  <c r="O98" i="110"/>
  <c r="D97" i="110"/>
  <c r="AA98" i="119"/>
  <c r="O149" i="111"/>
  <c r="AB149" i="117" s="1"/>
  <c r="AB149" i="119"/>
  <c r="AC146" i="120"/>
  <c r="AC145" i="120" s="1"/>
  <c r="E145" i="112"/>
  <c r="E269" i="112" s="1"/>
  <c r="AC269" i="120" s="1"/>
  <c r="AC144" i="120"/>
  <c r="E268" i="112"/>
  <c r="AC268" i="120" s="1"/>
  <c r="O131" i="112"/>
  <c r="AC131" i="117" s="1"/>
  <c r="AC131" i="119"/>
  <c r="O152" i="113"/>
  <c r="AD152" i="118"/>
  <c r="C151" i="113"/>
  <c r="O136" i="113"/>
  <c r="AD136" i="117" s="1"/>
  <c r="AD136" i="120"/>
  <c r="O128" i="113"/>
  <c r="AD128" i="119"/>
  <c r="D127" i="113"/>
  <c r="D266" i="113" s="1"/>
  <c r="AE146" i="125"/>
  <c r="AE145" i="125" s="1"/>
  <c r="AE95" i="125" s="1"/>
  <c r="AE4" i="125" s="1"/>
  <c r="AE19" i="129" s="1"/>
  <c r="J145" i="114"/>
  <c r="O143" i="114"/>
  <c r="AE143" i="117" s="1"/>
  <c r="AE143" i="120"/>
  <c r="O137" i="114"/>
  <c r="AE137" i="117" s="1"/>
  <c r="AE137" i="120"/>
  <c r="AF146" i="120"/>
  <c r="AF145" i="120" s="1"/>
  <c r="E145" i="132"/>
  <c r="E269" i="132" s="1"/>
  <c r="AF269" i="120" s="1"/>
  <c r="AG149" i="119"/>
  <c r="O149" i="134"/>
  <c r="AG149" i="117" s="1"/>
  <c r="O139" i="132"/>
  <c r="AF139" i="117" s="1"/>
  <c r="AF139" i="120"/>
  <c r="O129" i="132"/>
  <c r="AF129" i="117" s="1"/>
  <c r="AF129" i="119"/>
  <c r="E117" i="132"/>
  <c r="AF118" i="120"/>
  <c r="AF117" i="120" s="1"/>
  <c r="AG155" i="118"/>
  <c r="C272" i="134"/>
  <c r="O155" i="134"/>
  <c r="AG155" i="117" s="1"/>
  <c r="AG136" i="120"/>
  <c r="O136" i="134"/>
  <c r="AG136" i="117" s="1"/>
  <c r="AG128" i="119"/>
  <c r="O128" i="134"/>
  <c r="D127" i="134"/>
  <c r="D266" i="134" s="1"/>
  <c r="AH155" i="118"/>
  <c r="C272" i="135"/>
  <c r="O155" i="135"/>
  <c r="AH155" i="117" s="1"/>
  <c r="AH146" i="125"/>
  <c r="AH145" i="125" s="1"/>
  <c r="AH95" i="125" s="1"/>
  <c r="AH4" i="125" s="1"/>
  <c r="AH19" i="129" s="1"/>
  <c r="J145" i="135"/>
  <c r="AH143" i="120"/>
  <c r="O143" i="135"/>
  <c r="AH143" i="117" s="1"/>
  <c r="AH137" i="120"/>
  <c r="O137" i="135"/>
  <c r="AH137" i="117" s="1"/>
  <c r="I146" i="120"/>
  <c r="I145" i="120" s="1"/>
  <c r="E145" i="92"/>
  <c r="E268" i="92" s="1"/>
  <c r="I269" i="120" s="1"/>
  <c r="E267" i="92"/>
  <c r="I268" i="120" s="1"/>
  <c r="I144" i="120"/>
  <c r="O131" i="92"/>
  <c r="I131" i="117" s="1"/>
  <c r="I131" i="119"/>
  <c r="O155" i="93"/>
  <c r="J155" i="117" s="1"/>
  <c r="J155" i="118"/>
  <c r="C271" i="93"/>
  <c r="J145" i="93"/>
  <c r="J146" i="125"/>
  <c r="J145" i="125" s="1"/>
  <c r="J95" i="125" s="1"/>
  <c r="J4" i="125" s="1"/>
  <c r="O143" i="93"/>
  <c r="J143" i="117" s="1"/>
  <c r="J143" i="120"/>
  <c r="O137" i="93"/>
  <c r="J137" i="117" s="1"/>
  <c r="J137" i="120"/>
  <c r="K146" i="120"/>
  <c r="K145" i="120" s="1"/>
  <c r="E145" i="94"/>
  <c r="E268" i="94" s="1"/>
  <c r="K269" i="120" s="1"/>
  <c r="K144" i="120"/>
  <c r="E267" i="94"/>
  <c r="K268" i="120" s="1"/>
  <c r="O131" i="94"/>
  <c r="K131" i="117" s="1"/>
  <c r="K131" i="119"/>
  <c r="O152" i="95"/>
  <c r="L152" i="118"/>
  <c r="C151" i="95"/>
  <c r="O142" i="95"/>
  <c r="L142" i="120"/>
  <c r="E141" i="95"/>
  <c r="O138" i="95"/>
  <c r="L138" i="117" s="1"/>
  <c r="L138" i="120"/>
  <c r="M146" i="120"/>
  <c r="E145" i="96"/>
  <c r="E269" i="96" s="1"/>
  <c r="M269" i="120" s="1"/>
  <c r="M144" i="120"/>
  <c r="E268" i="96"/>
  <c r="M268" i="120" s="1"/>
  <c r="O126" i="96"/>
  <c r="M126" i="117" s="1"/>
  <c r="M126" i="120"/>
  <c r="O153" i="97"/>
  <c r="N153" i="117" s="1"/>
  <c r="N153" i="118"/>
  <c r="O139" i="97"/>
  <c r="N139" i="117" s="1"/>
  <c r="N139" i="120"/>
  <c r="O129" i="97"/>
  <c r="N129" i="117" s="1"/>
  <c r="N129" i="119"/>
  <c r="N118" i="120"/>
  <c r="N117" i="120" s="1"/>
  <c r="E117" i="97"/>
  <c r="O155" i="98"/>
  <c r="O155" i="117" s="1"/>
  <c r="O155" i="118"/>
  <c r="C272" i="98"/>
  <c r="O146" i="125"/>
  <c r="O145" i="125" s="1"/>
  <c r="O95" i="125" s="1"/>
  <c r="O4" i="125" s="1"/>
  <c r="J145" i="98"/>
  <c r="O143" i="98"/>
  <c r="O143" i="117" s="1"/>
  <c r="O143" i="120"/>
  <c r="O137" i="98"/>
  <c r="O137" i="117" s="1"/>
  <c r="O137" i="120"/>
  <c r="P146" i="120"/>
  <c r="P145" i="120" s="1"/>
  <c r="E145" i="99"/>
  <c r="E269" i="99" s="1"/>
  <c r="P269" i="120" s="1"/>
  <c r="P144" i="120"/>
  <c r="E268" i="99"/>
  <c r="P268" i="120" s="1"/>
  <c r="O131" i="99"/>
  <c r="P131" i="117" s="1"/>
  <c r="P131" i="119"/>
  <c r="O152" i="100"/>
  <c r="Q152" i="118"/>
  <c r="C151" i="100"/>
  <c r="O136" i="100"/>
  <c r="Q136" i="117" s="1"/>
  <c r="Q136" i="120"/>
  <c r="O128" i="100"/>
  <c r="Q128" i="119"/>
  <c r="D127" i="100"/>
  <c r="D266" i="100" s="1"/>
  <c r="R113" i="120"/>
  <c r="R112" i="120" s="1"/>
  <c r="E112" i="136"/>
  <c r="O146" i="102"/>
  <c r="S146" i="119"/>
  <c r="D145" i="102"/>
  <c r="D269" i="102" s="1"/>
  <c r="O144" i="102"/>
  <c r="S144" i="117" s="1"/>
  <c r="S144" i="119"/>
  <c r="D268" i="102"/>
  <c r="O134" i="102"/>
  <c r="S134" i="120"/>
  <c r="O130" i="102"/>
  <c r="S130" i="117" s="1"/>
  <c r="S130" i="119"/>
  <c r="O154" i="103"/>
  <c r="T154" i="117" s="1"/>
  <c r="T154" i="118"/>
  <c r="C271" i="103"/>
  <c r="T146" i="126"/>
  <c r="T145" i="126" s="1"/>
  <c r="T95" i="126" s="1"/>
  <c r="T4" i="126" s="1"/>
  <c r="K145" i="103"/>
  <c r="O142" i="103"/>
  <c r="T142" i="120"/>
  <c r="E141" i="103"/>
  <c r="O138" i="103"/>
  <c r="T138" i="117" s="1"/>
  <c r="T138" i="120"/>
  <c r="O109" i="90"/>
  <c r="G109" i="117" s="1"/>
  <c r="G109" i="119"/>
  <c r="O119" i="90"/>
  <c r="G119" i="117" s="1"/>
  <c r="G119" i="119"/>
  <c r="O149" i="90"/>
  <c r="G149" i="117" s="1"/>
  <c r="G149" i="119"/>
  <c r="O101" i="91"/>
  <c r="H101" i="117" s="1"/>
  <c r="H101" i="119"/>
  <c r="O110" i="91"/>
  <c r="H110" i="117" s="1"/>
  <c r="H110" i="119"/>
  <c r="O121" i="91"/>
  <c r="H121" i="117" s="1"/>
  <c r="H121" i="119"/>
  <c r="O99" i="92"/>
  <c r="I99" i="117" s="1"/>
  <c r="I99" i="119"/>
  <c r="O108" i="92"/>
  <c r="I108" i="117" s="1"/>
  <c r="I108" i="119"/>
  <c r="O121" i="92"/>
  <c r="I121" i="117" s="1"/>
  <c r="I121" i="119"/>
  <c r="O101" i="93"/>
  <c r="J101" i="117" s="1"/>
  <c r="J101" i="119"/>
  <c r="O110" i="93"/>
  <c r="J110" i="117" s="1"/>
  <c r="J110" i="119"/>
  <c r="O121" i="93"/>
  <c r="J121" i="117" s="1"/>
  <c r="J121" i="119"/>
  <c r="O101" i="94"/>
  <c r="K101" i="117" s="1"/>
  <c r="K101" i="119"/>
  <c r="O110" i="94"/>
  <c r="K110" i="117" s="1"/>
  <c r="K110" i="119"/>
  <c r="O121" i="94"/>
  <c r="K121" i="117" s="1"/>
  <c r="K121" i="119"/>
  <c r="O103" i="95"/>
  <c r="L103" i="119"/>
  <c r="D102" i="95"/>
  <c r="O106" i="95"/>
  <c r="L106" i="117" s="1"/>
  <c r="L106" i="119"/>
  <c r="O121" i="95"/>
  <c r="L121" i="117" s="1"/>
  <c r="L121" i="119"/>
  <c r="O104" i="96"/>
  <c r="M104" i="117" s="1"/>
  <c r="M104" i="119"/>
  <c r="O114" i="96"/>
  <c r="M114" i="117" s="1"/>
  <c r="M114" i="119"/>
  <c r="O123" i="96"/>
  <c r="M123" i="117" s="1"/>
  <c r="M123" i="119"/>
  <c r="O106" i="97"/>
  <c r="N106" i="117" s="1"/>
  <c r="N106" i="119"/>
  <c r="O114" i="97"/>
  <c r="N114" i="117" s="1"/>
  <c r="N114" i="119"/>
  <c r="O123" i="97"/>
  <c r="N123" i="117" s="1"/>
  <c r="N123" i="119"/>
  <c r="O104" i="98"/>
  <c r="O104" i="117" s="1"/>
  <c r="O104" i="119"/>
  <c r="O114" i="98"/>
  <c r="O114" i="117" s="1"/>
  <c r="O114" i="119"/>
  <c r="O123" i="98"/>
  <c r="O123" i="117" s="1"/>
  <c r="O123" i="119"/>
  <c r="O106" i="99"/>
  <c r="P106" i="117" s="1"/>
  <c r="P106" i="119"/>
  <c r="O114" i="99"/>
  <c r="P114" i="117" s="1"/>
  <c r="P114" i="119"/>
  <c r="O123" i="99"/>
  <c r="P123" i="117" s="1"/>
  <c r="P123" i="119"/>
  <c r="O104" i="100"/>
  <c r="Q104" i="117" s="1"/>
  <c r="Q104" i="119"/>
  <c r="O114" i="100"/>
  <c r="Q114" i="117" s="1"/>
  <c r="Q114" i="119"/>
  <c r="O123" i="100"/>
  <c r="Q123" i="117" s="1"/>
  <c r="Q123" i="119"/>
  <c r="R104" i="119"/>
  <c r="O104" i="136"/>
  <c r="R104" i="117" s="1"/>
  <c r="R114" i="119"/>
  <c r="O114" i="136"/>
  <c r="R114" i="117" s="1"/>
  <c r="R125" i="119"/>
  <c r="O125" i="136"/>
  <c r="R125" i="117" s="1"/>
  <c r="O105" i="102"/>
  <c r="S105" i="117" s="1"/>
  <c r="S105" i="119"/>
  <c r="O119" i="102"/>
  <c r="S119" i="117" s="1"/>
  <c r="S119" i="119"/>
  <c r="O99" i="103"/>
  <c r="T99" i="117" s="1"/>
  <c r="T99" i="119"/>
  <c r="O108" i="103"/>
  <c r="T108" i="117" s="1"/>
  <c r="T108" i="119"/>
  <c r="O119" i="103"/>
  <c r="T119" i="117" s="1"/>
  <c r="T119" i="119"/>
  <c r="O99" i="104"/>
  <c r="U99" i="117" s="1"/>
  <c r="U99" i="119"/>
  <c r="O108" i="104"/>
  <c r="U108" i="117" s="1"/>
  <c r="U108" i="119"/>
  <c r="O119" i="104"/>
  <c r="U119" i="117" s="1"/>
  <c r="U119" i="119"/>
  <c r="O99" i="105"/>
  <c r="V99" i="117" s="1"/>
  <c r="V99" i="119"/>
  <c r="O108" i="105"/>
  <c r="V108" i="117" s="1"/>
  <c r="V108" i="119"/>
  <c r="O121" i="105"/>
  <c r="V121" i="117" s="1"/>
  <c r="V121" i="119"/>
  <c r="O101" i="106"/>
  <c r="W101" i="117" s="1"/>
  <c r="W101" i="119"/>
  <c r="O110" i="106"/>
  <c r="W110" i="117" s="1"/>
  <c r="W110" i="119"/>
  <c r="O121" i="106"/>
  <c r="W121" i="117" s="1"/>
  <c r="W121" i="119"/>
  <c r="O101" i="107"/>
  <c r="X101" i="117" s="1"/>
  <c r="X101" i="119"/>
  <c r="O110" i="107"/>
  <c r="X110" i="117" s="1"/>
  <c r="X110" i="119"/>
  <c r="O121" i="107"/>
  <c r="X121" i="117" s="1"/>
  <c r="X121" i="119"/>
  <c r="O101" i="108"/>
  <c r="Y101" i="117" s="1"/>
  <c r="Y101" i="119"/>
  <c r="O106" i="108"/>
  <c r="Y106" i="117" s="1"/>
  <c r="Y106" i="119"/>
  <c r="O121" i="108"/>
  <c r="Y121" i="117" s="1"/>
  <c r="Y121" i="119"/>
  <c r="O101" i="109"/>
  <c r="Z101" i="117" s="1"/>
  <c r="Z101" i="119"/>
  <c r="O110" i="109"/>
  <c r="Z110" i="117" s="1"/>
  <c r="Z110" i="119"/>
  <c r="O121" i="109"/>
  <c r="Z121" i="117" s="1"/>
  <c r="Z121" i="119"/>
  <c r="O103" i="110"/>
  <c r="AA103" i="119"/>
  <c r="D102" i="110"/>
  <c r="O113" i="110"/>
  <c r="AA113" i="119"/>
  <c r="D112" i="110"/>
  <c r="O122" i="110"/>
  <c r="AA122" i="117" s="1"/>
  <c r="AA122" i="119"/>
  <c r="O103" i="111"/>
  <c r="AB103" i="119"/>
  <c r="D102" i="111"/>
  <c r="O113" i="111"/>
  <c r="AB113" i="119"/>
  <c r="D112" i="111"/>
  <c r="O123" i="111"/>
  <c r="AB123" i="117" s="1"/>
  <c r="AB123" i="119"/>
  <c r="O103" i="112"/>
  <c r="AC103" i="119"/>
  <c r="D102" i="112"/>
  <c r="O113" i="112"/>
  <c r="AC113" i="119"/>
  <c r="D112" i="112"/>
  <c r="O122" i="112"/>
  <c r="AC122" i="117" s="1"/>
  <c r="AC122" i="119"/>
  <c r="O103" i="113"/>
  <c r="AD103" i="119"/>
  <c r="D102" i="113"/>
  <c r="O113" i="113"/>
  <c r="AD113" i="119"/>
  <c r="D112" i="113"/>
  <c r="O123" i="113"/>
  <c r="AD123" i="117" s="1"/>
  <c r="AD123" i="119"/>
  <c r="O103" i="114"/>
  <c r="D102" i="114"/>
  <c r="AE103" i="119"/>
  <c r="O113" i="114"/>
  <c r="AE113" i="119"/>
  <c r="D112" i="114"/>
  <c r="O122" i="114"/>
  <c r="AE122" i="117" s="1"/>
  <c r="AE122" i="119"/>
  <c r="O103" i="132"/>
  <c r="AF103" i="119"/>
  <c r="D102" i="132"/>
  <c r="O113" i="132"/>
  <c r="AF113" i="119"/>
  <c r="D112" i="132"/>
  <c r="O122" i="132"/>
  <c r="AF122" i="117" s="1"/>
  <c r="AF122" i="119"/>
  <c r="AG103" i="119"/>
  <c r="O103" i="134"/>
  <c r="D102" i="134"/>
  <c r="AG113" i="119"/>
  <c r="D112" i="134"/>
  <c r="O113" i="134"/>
  <c r="AG121" i="119"/>
  <c r="O121" i="134"/>
  <c r="AG121" i="117" s="1"/>
  <c r="AH106" i="119"/>
  <c r="O106" i="135"/>
  <c r="AH106" i="117" s="1"/>
  <c r="AH116" i="119"/>
  <c r="O116" i="135"/>
  <c r="AH116" i="117" s="1"/>
  <c r="AH125" i="119"/>
  <c r="O125" i="135"/>
  <c r="AH125" i="117" s="1"/>
  <c r="AH101" i="119"/>
  <c r="O101" i="135"/>
  <c r="AH101" i="117" s="1"/>
  <c r="O154" i="90"/>
  <c r="G154" i="117" s="1"/>
  <c r="C270" i="90"/>
  <c r="G154" i="118"/>
  <c r="O136" i="104"/>
  <c r="U136" i="117" s="1"/>
  <c r="U136" i="120"/>
  <c r="O137" i="105"/>
  <c r="V137" i="117" s="1"/>
  <c r="V137" i="120"/>
  <c r="AA146" i="125"/>
  <c r="AA145" i="125" s="1"/>
  <c r="AA95" i="125" s="1"/>
  <c r="AA4" i="125" s="1"/>
  <c r="J145" i="110"/>
  <c r="O153" i="111"/>
  <c r="AB153" i="117" s="1"/>
  <c r="AB153" i="118"/>
  <c r="O152" i="112"/>
  <c r="AC152" i="118"/>
  <c r="C151" i="112"/>
  <c r="J145" i="91"/>
  <c r="H146" i="125"/>
  <c r="H145" i="125" s="1"/>
  <c r="H95" i="125" s="1"/>
  <c r="H4" i="125" s="1"/>
  <c r="O143" i="91"/>
  <c r="H143" i="117" s="1"/>
  <c r="H143" i="120"/>
  <c r="O137" i="91"/>
  <c r="H137" i="117" s="1"/>
  <c r="H137" i="120"/>
  <c r="J145" i="90"/>
  <c r="G146" i="125"/>
  <c r="G145" i="125" s="1"/>
  <c r="G95" i="125" s="1"/>
  <c r="G4" i="125" s="1"/>
  <c r="O136" i="90"/>
  <c r="G136" i="117" s="1"/>
  <c r="G136" i="120"/>
  <c r="O129" i="90"/>
  <c r="G129" i="117" s="1"/>
  <c r="G129" i="119"/>
  <c r="G118" i="120"/>
  <c r="G117" i="120" s="1"/>
  <c r="E117" i="90"/>
  <c r="O100" i="90"/>
  <c r="G100" i="117" s="1"/>
  <c r="G100" i="119"/>
  <c r="O149" i="104"/>
  <c r="U149" i="117" s="1"/>
  <c r="U149" i="119"/>
  <c r="O126" i="104"/>
  <c r="U126" i="117" s="1"/>
  <c r="U126" i="120"/>
  <c r="O153" i="105"/>
  <c r="V153" i="117" s="1"/>
  <c r="V153" i="118"/>
  <c r="O134" i="105"/>
  <c r="V134" i="120"/>
  <c r="O130" i="105"/>
  <c r="V130" i="117" s="1"/>
  <c r="V130" i="119"/>
  <c r="O155" i="106"/>
  <c r="W155" i="117" s="1"/>
  <c r="W155" i="118"/>
  <c r="C272" i="106"/>
  <c r="W146" i="125"/>
  <c r="W145" i="125" s="1"/>
  <c r="W95" i="125" s="1"/>
  <c r="W4" i="125" s="1"/>
  <c r="J145" i="106"/>
  <c r="O143" i="106"/>
  <c r="W143" i="117" s="1"/>
  <c r="W143" i="120"/>
  <c r="O137" i="106"/>
  <c r="W137" i="117" s="1"/>
  <c r="W137" i="120"/>
  <c r="E145" i="107"/>
  <c r="E269" i="107" s="1"/>
  <c r="X269" i="120" s="1"/>
  <c r="X146" i="120"/>
  <c r="X145" i="120" s="1"/>
  <c r="X144" i="120"/>
  <c r="E268" i="107"/>
  <c r="X268" i="120" s="1"/>
  <c r="O131" i="107"/>
  <c r="X131" i="117" s="1"/>
  <c r="X131" i="119"/>
  <c r="O152" i="108"/>
  <c r="Y152" i="118"/>
  <c r="C151" i="108"/>
  <c r="O136" i="108"/>
  <c r="Y136" i="117" s="1"/>
  <c r="Y136" i="120"/>
  <c r="O128" i="108"/>
  <c r="Y128" i="119"/>
  <c r="D127" i="108"/>
  <c r="D266" i="108" s="1"/>
  <c r="E112" i="109"/>
  <c r="Z113" i="120"/>
  <c r="Z112" i="120" s="1"/>
  <c r="Z111" i="120" s="1"/>
  <c r="O146" i="110"/>
  <c r="D145" i="110"/>
  <c r="D269" i="110" s="1"/>
  <c r="AA146" i="119"/>
  <c r="O144" i="110"/>
  <c r="AA144" i="117" s="1"/>
  <c r="AA144" i="119"/>
  <c r="D268" i="110"/>
  <c r="O134" i="110"/>
  <c r="AA134" i="120"/>
  <c r="O130" i="110"/>
  <c r="AA130" i="117" s="1"/>
  <c r="AA130" i="119"/>
  <c r="O155" i="111"/>
  <c r="AB155" i="117" s="1"/>
  <c r="AB155" i="118"/>
  <c r="C272" i="111"/>
  <c r="O137" i="111"/>
  <c r="AB137" i="117" s="1"/>
  <c r="AB137" i="120"/>
  <c r="O149" i="112"/>
  <c r="AC149" i="117" s="1"/>
  <c r="AC149" i="119"/>
  <c r="O126" i="112"/>
  <c r="AC126" i="117" s="1"/>
  <c r="AC126" i="120"/>
  <c r="O153" i="113"/>
  <c r="AD153" i="117" s="1"/>
  <c r="AD153" i="118"/>
  <c r="O139" i="113"/>
  <c r="AD139" i="117" s="1"/>
  <c r="AD139" i="120"/>
  <c r="O129" i="113"/>
  <c r="AD129" i="117" s="1"/>
  <c r="AD129" i="119"/>
  <c r="E117" i="113"/>
  <c r="AD118" i="120"/>
  <c r="AD117" i="120" s="1"/>
  <c r="O154" i="114"/>
  <c r="AE154" i="117" s="1"/>
  <c r="AE154" i="118"/>
  <c r="C271" i="114"/>
  <c r="AE146" i="126"/>
  <c r="AE145" i="126" s="1"/>
  <c r="AE95" i="126" s="1"/>
  <c r="AE4" i="126" s="1"/>
  <c r="K145" i="114"/>
  <c r="O142" i="114"/>
  <c r="AE142" i="120"/>
  <c r="AE141" i="120" s="1"/>
  <c r="E141" i="114"/>
  <c r="O138" i="114"/>
  <c r="AE138" i="117" s="1"/>
  <c r="AE138" i="120"/>
  <c r="O149" i="132"/>
  <c r="AF149" i="117" s="1"/>
  <c r="AF149" i="119"/>
  <c r="O144" i="132"/>
  <c r="AF144" i="117" s="1"/>
  <c r="D268" i="132"/>
  <c r="AF144" i="119"/>
  <c r="O134" i="132"/>
  <c r="AF134" i="120"/>
  <c r="O130" i="132"/>
  <c r="AF130" i="117" s="1"/>
  <c r="AF130" i="119"/>
  <c r="AG154" i="118"/>
  <c r="O154" i="134"/>
  <c r="AG154" i="117" s="1"/>
  <c r="C271" i="134"/>
  <c r="AG139" i="120"/>
  <c r="O139" i="134"/>
  <c r="AG139" i="117" s="1"/>
  <c r="AG129" i="119"/>
  <c r="O129" i="134"/>
  <c r="AG129" i="117" s="1"/>
  <c r="AH154" i="118"/>
  <c r="O154" i="135"/>
  <c r="AH154" i="117" s="1"/>
  <c r="C271" i="135"/>
  <c r="AH146" i="126"/>
  <c r="AH145" i="126" s="1"/>
  <c r="AH95" i="126" s="1"/>
  <c r="AH4" i="126" s="1"/>
  <c r="K145" i="135"/>
  <c r="AH142" i="120"/>
  <c r="O142" i="135"/>
  <c r="E141" i="135"/>
  <c r="AH138" i="120"/>
  <c r="O138" i="135"/>
  <c r="AH138" i="117" s="1"/>
  <c r="O149" i="92"/>
  <c r="I149" i="117" s="1"/>
  <c r="I149" i="119"/>
  <c r="O126" i="92"/>
  <c r="I126" i="117" s="1"/>
  <c r="I126" i="120"/>
  <c r="O154" i="93"/>
  <c r="J154" i="117" s="1"/>
  <c r="J154" i="118"/>
  <c r="C270" i="93"/>
  <c r="J146" i="126"/>
  <c r="J145" i="126" s="1"/>
  <c r="J95" i="126" s="1"/>
  <c r="J4" i="126" s="1"/>
  <c r="K145" i="93"/>
  <c r="O142" i="93"/>
  <c r="J142" i="120"/>
  <c r="E141" i="93"/>
  <c r="O138" i="93"/>
  <c r="J138" i="117" s="1"/>
  <c r="J138" i="120"/>
  <c r="O149" i="94"/>
  <c r="K149" i="117" s="1"/>
  <c r="K149" i="119"/>
  <c r="O126" i="94"/>
  <c r="K126" i="117" s="1"/>
  <c r="K126" i="120"/>
  <c r="O153" i="95"/>
  <c r="L153" i="117" s="1"/>
  <c r="L153" i="118"/>
  <c r="O136" i="95"/>
  <c r="L136" i="117" s="1"/>
  <c r="L136" i="120"/>
  <c r="O128" i="95"/>
  <c r="L128" i="119"/>
  <c r="D127" i="95"/>
  <c r="D265" i="95" s="1"/>
  <c r="O149" i="96"/>
  <c r="M149" i="117" s="1"/>
  <c r="M149" i="119"/>
  <c r="M113" i="120"/>
  <c r="M112" i="120" s="1"/>
  <c r="E112" i="96"/>
  <c r="O146" i="97"/>
  <c r="N146" i="119"/>
  <c r="D145" i="97"/>
  <c r="D269" i="97" s="1"/>
  <c r="O144" i="97"/>
  <c r="N144" i="117" s="1"/>
  <c r="D268" i="97"/>
  <c r="N144" i="119"/>
  <c r="O134" i="97"/>
  <c r="N134" i="120"/>
  <c r="O130" i="97"/>
  <c r="N130" i="117" s="1"/>
  <c r="N130" i="119"/>
  <c r="O154" i="98"/>
  <c r="O154" i="117" s="1"/>
  <c r="O154" i="118"/>
  <c r="C271" i="98"/>
  <c r="O146" i="126"/>
  <c r="O145" i="126" s="1"/>
  <c r="O95" i="126" s="1"/>
  <c r="O4" i="126" s="1"/>
  <c r="O20" i="129" s="1"/>
  <c r="K145" i="98"/>
  <c r="O142" i="98"/>
  <c r="O142" i="120"/>
  <c r="O141" i="120" s="1"/>
  <c r="E141" i="98"/>
  <c r="O138" i="98"/>
  <c r="O138" i="117" s="1"/>
  <c r="O138" i="120"/>
  <c r="O149" i="99"/>
  <c r="P149" i="117" s="1"/>
  <c r="P149" i="119"/>
  <c r="O126" i="99"/>
  <c r="P126" i="117" s="1"/>
  <c r="P126" i="120"/>
  <c r="O153" i="100"/>
  <c r="Q153" i="117" s="1"/>
  <c r="Q153" i="118"/>
  <c r="O139" i="100"/>
  <c r="Q139" i="117" s="1"/>
  <c r="Q139" i="120"/>
  <c r="O129" i="100"/>
  <c r="Q129" i="117" s="1"/>
  <c r="Q129" i="119"/>
  <c r="Q118" i="120"/>
  <c r="Q117" i="120" s="1"/>
  <c r="E117" i="100"/>
  <c r="R155" i="118"/>
  <c r="C272" i="136"/>
  <c r="O155" i="136"/>
  <c r="R155" i="117" s="1"/>
  <c r="R146" i="125"/>
  <c r="R145" i="125" s="1"/>
  <c r="R95" i="125" s="1"/>
  <c r="R4" i="125" s="1"/>
  <c r="R19" i="129" s="1"/>
  <c r="J145" i="136"/>
  <c r="R143" i="120"/>
  <c r="O143" i="136"/>
  <c r="R143" i="117" s="1"/>
  <c r="R137" i="120"/>
  <c r="O137" i="136"/>
  <c r="R137" i="117" s="1"/>
  <c r="S146" i="120"/>
  <c r="S145" i="120" s="1"/>
  <c r="E145" i="102"/>
  <c r="E269" i="102" s="1"/>
  <c r="S269" i="120" s="1"/>
  <c r="S144" i="120"/>
  <c r="E268" i="102"/>
  <c r="S268" i="120" s="1"/>
  <c r="O131" i="102"/>
  <c r="S131" i="117" s="1"/>
  <c r="S131" i="119"/>
  <c r="O152" i="103"/>
  <c r="T152" i="118"/>
  <c r="C151" i="103"/>
  <c r="O136" i="103"/>
  <c r="T136" i="117" s="1"/>
  <c r="T136" i="120"/>
  <c r="O128" i="103"/>
  <c r="T128" i="119"/>
  <c r="D127" i="103"/>
  <c r="D266" i="103" s="1"/>
  <c r="O98" i="90"/>
  <c r="G98" i="119"/>
  <c r="D97" i="90"/>
  <c r="O110" i="90"/>
  <c r="G110" i="117" s="1"/>
  <c r="G110" i="119"/>
  <c r="O120" i="90"/>
  <c r="G120" i="117" s="1"/>
  <c r="G120" i="119"/>
  <c r="D103" i="91"/>
  <c r="O113" i="91"/>
  <c r="H113" i="119"/>
  <c r="D112" i="91"/>
  <c r="O122" i="91"/>
  <c r="H122" i="117" s="1"/>
  <c r="H122" i="119"/>
  <c r="O100" i="92"/>
  <c r="I100" i="117" s="1"/>
  <c r="I100" i="119"/>
  <c r="O113" i="92"/>
  <c r="I113" i="119"/>
  <c r="D112" i="92"/>
  <c r="O122" i="92"/>
  <c r="I122" i="117" s="1"/>
  <c r="I122" i="119"/>
  <c r="O103" i="93"/>
  <c r="J103" i="119"/>
  <c r="D102" i="93"/>
  <c r="O113" i="93"/>
  <c r="D112" i="93"/>
  <c r="J113" i="119"/>
  <c r="O122" i="93"/>
  <c r="J122" i="117" s="1"/>
  <c r="J122" i="119"/>
  <c r="D102" i="94"/>
  <c r="O103" i="94"/>
  <c r="K103" i="119"/>
  <c r="D112" i="94"/>
  <c r="O113" i="94"/>
  <c r="K113" i="119"/>
  <c r="O122" i="94"/>
  <c r="K122" i="117" s="1"/>
  <c r="K122" i="119"/>
  <c r="O104" i="95"/>
  <c r="L104" i="117" s="1"/>
  <c r="L104" i="119"/>
  <c r="D112" i="95"/>
  <c r="O113" i="95"/>
  <c r="L113" i="119"/>
  <c r="O122" i="95"/>
  <c r="L122" i="117" s="1"/>
  <c r="L122" i="119"/>
  <c r="O105" i="96"/>
  <c r="M105" i="117" s="1"/>
  <c r="M105" i="119"/>
  <c r="O115" i="96"/>
  <c r="M115" i="117" s="1"/>
  <c r="M115" i="119"/>
  <c r="O124" i="96"/>
  <c r="M124" i="117" s="1"/>
  <c r="M124" i="119"/>
  <c r="O107" i="97"/>
  <c r="N107" i="117" s="1"/>
  <c r="N107" i="119"/>
  <c r="O115" i="97"/>
  <c r="N115" i="117" s="1"/>
  <c r="N115" i="119"/>
  <c r="O124" i="97"/>
  <c r="N124" i="117" s="1"/>
  <c r="N124" i="119"/>
  <c r="O105" i="98"/>
  <c r="O105" i="117" s="1"/>
  <c r="O105" i="119"/>
  <c r="O115" i="98"/>
  <c r="O115" i="117" s="1"/>
  <c r="O115" i="119"/>
  <c r="O124" i="98"/>
  <c r="O124" i="117" s="1"/>
  <c r="O124" i="119"/>
  <c r="O107" i="99"/>
  <c r="P107" i="117" s="1"/>
  <c r="P107" i="119"/>
  <c r="O115" i="99"/>
  <c r="P115" i="117" s="1"/>
  <c r="P115" i="119"/>
  <c r="O124" i="99"/>
  <c r="P124" i="117" s="1"/>
  <c r="P124" i="119"/>
  <c r="O105" i="100"/>
  <c r="Q105" i="117" s="1"/>
  <c r="Q105" i="119"/>
  <c r="O115" i="100"/>
  <c r="Q115" i="117" s="1"/>
  <c r="Q115" i="119"/>
  <c r="O124" i="100"/>
  <c r="Q124" i="117" s="1"/>
  <c r="Q124" i="119"/>
  <c r="R105" i="119"/>
  <c r="O105" i="136"/>
  <c r="R105" i="117" s="1"/>
  <c r="R115" i="119"/>
  <c r="O115" i="136"/>
  <c r="R115" i="117" s="1"/>
  <c r="R120" i="119"/>
  <c r="O120" i="136"/>
  <c r="R120" i="117" s="1"/>
  <c r="O106" i="102"/>
  <c r="S106" i="117" s="1"/>
  <c r="S106" i="119"/>
  <c r="O120" i="102"/>
  <c r="S120" i="117" s="1"/>
  <c r="S120" i="119"/>
  <c r="O100" i="103"/>
  <c r="T100" i="117" s="1"/>
  <c r="T100" i="119"/>
  <c r="O109" i="103"/>
  <c r="T109" i="117" s="1"/>
  <c r="T109" i="119"/>
  <c r="O120" i="103"/>
  <c r="T120" i="117" s="1"/>
  <c r="T120" i="119"/>
  <c r="O100" i="104"/>
  <c r="U100" i="117" s="1"/>
  <c r="U100" i="119"/>
  <c r="O109" i="104"/>
  <c r="U109" i="117" s="1"/>
  <c r="U109" i="119"/>
  <c r="O120" i="104"/>
  <c r="U120" i="117" s="1"/>
  <c r="U120" i="119"/>
  <c r="O100" i="105"/>
  <c r="V100" i="117" s="1"/>
  <c r="V100" i="119"/>
  <c r="O109" i="105"/>
  <c r="V109" i="117" s="1"/>
  <c r="V109" i="119"/>
  <c r="O122" i="105"/>
  <c r="V122" i="117" s="1"/>
  <c r="V122" i="119"/>
  <c r="O103" i="106"/>
  <c r="W103" i="119"/>
  <c r="D102" i="106"/>
  <c r="O113" i="106"/>
  <c r="W113" i="119"/>
  <c r="D112" i="106"/>
  <c r="O122" i="106"/>
  <c r="W122" i="117" s="1"/>
  <c r="W122" i="119"/>
  <c r="O103" i="107"/>
  <c r="D102" i="107"/>
  <c r="X103" i="119"/>
  <c r="O113" i="107"/>
  <c r="X113" i="119"/>
  <c r="D112" i="107"/>
  <c r="O122" i="107"/>
  <c r="X122" i="117" s="1"/>
  <c r="X122" i="119"/>
  <c r="O103" i="108"/>
  <c r="D102" i="108"/>
  <c r="Y103" i="119"/>
  <c r="O113" i="108"/>
  <c r="D112" i="108"/>
  <c r="Y113" i="119"/>
  <c r="O122" i="108"/>
  <c r="Y122" i="117" s="1"/>
  <c r="Y122" i="119"/>
  <c r="O103" i="109"/>
  <c r="Z103" i="119"/>
  <c r="D102" i="109"/>
  <c r="O113" i="109"/>
  <c r="Z113" i="119"/>
  <c r="D112" i="109"/>
  <c r="O122" i="109"/>
  <c r="Z122" i="117" s="1"/>
  <c r="Z122" i="119"/>
  <c r="O104" i="110"/>
  <c r="AA104" i="117" s="1"/>
  <c r="AA104" i="119"/>
  <c r="O114" i="110"/>
  <c r="AA114" i="117" s="1"/>
  <c r="AA114" i="119"/>
  <c r="O123" i="110"/>
  <c r="AA123" i="117" s="1"/>
  <c r="AA123" i="119"/>
  <c r="O104" i="111"/>
  <c r="AB104" i="117" s="1"/>
  <c r="AB104" i="119"/>
  <c r="O114" i="111"/>
  <c r="AB114" i="117" s="1"/>
  <c r="AB114" i="119"/>
  <c r="O124" i="111"/>
  <c r="AB124" i="117" s="1"/>
  <c r="AB124" i="119"/>
  <c r="O105" i="112"/>
  <c r="AC105" i="117" s="1"/>
  <c r="AC105" i="119"/>
  <c r="O114" i="112"/>
  <c r="AC114" i="117" s="1"/>
  <c r="AC114" i="119"/>
  <c r="O123" i="112"/>
  <c r="AC123" i="117" s="1"/>
  <c r="AC123" i="119"/>
  <c r="O104" i="113"/>
  <c r="AD104" i="117" s="1"/>
  <c r="AD104" i="119"/>
  <c r="O114" i="113"/>
  <c r="AD114" i="117" s="1"/>
  <c r="AD114" i="119"/>
  <c r="O124" i="113"/>
  <c r="AD124" i="117" s="1"/>
  <c r="AD124" i="119"/>
  <c r="O104" i="114"/>
  <c r="AE104" i="117" s="1"/>
  <c r="AE104" i="119"/>
  <c r="O114" i="114"/>
  <c r="AE114" i="117" s="1"/>
  <c r="AE114" i="119"/>
  <c r="O123" i="114"/>
  <c r="AE123" i="117" s="1"/>
  <c r="AE123" i="119"/>
  <c r="O104" i="132"/>
  <c r="AF104" i="117" s="1"/>
  <c r="AF104" i="119"/>
  <c r="O114" i="132"/>
  <c r="AF114" i="117" s="1"/>
  <c r="AF114" i="119"/>
  <c r="O123" i="132"/>
  <c r="AF123" i="117" s="1"/>
  <c r="AF123" i="119"/>
  <c r="AG104" i="119"/>
  <c r="O104" i="134"/>
  <c r="AG104" i="117" s="1"/>
  <c r="AG114" i="119"/>
  <c r="O114" i="134"/>
  <c r="AG114" i="117" s="1"/>
  <c r="AG122" i="119"/>
  <c r="O122" i="134"/>
  <c r="AG122" i="117" s="1"/>
  <c r="AH107" i="119"/>
  <c r="O107" i="135"/>
  <c r="AH107" i="117" s="1"/>
  <c r="AH118" i="119"/>
  <c r="O118" i="135"/>
  <c r="D117" i="135"/>
  <c r="O99" i="96"/>
  <c r="M99" i="117" s="1"/>
  <c r="M99" i="119"/>
  <c r="O154" i="91"/>
  <c r="H154" i="117" s="1"/>
  <c r="C270" i="91"/>
  <c r="H154" i="118"/>
  <c r="G113" i="120"/>
  <c r="G112" i="120" s="1"/>
  <c r="E112" i="90"/>
  <c r="E111" i="90" s="1"/>
  <c r="O144" i="106"/>
  <c r="W144" i="117" s="1"/>
  <c r="D268" i="106"/>
  <c r="W144" i="119"/>
  <c r="O142" i="91"/>
  <c r="E141" i="91"/>
  <c r="H142" i="120"/>
  <c r="G146" i="126"/>
  <c r="G145" i="126" s="1"/>
  <c r="G95" i="126" s="1"/>
  <c r="G4" i="126" s="1"/>
  <c r="G20" i="129" s="1"/>
  <c r="K145" i="90"/>
  <c r="V144" i="120"/>
  <c r="E268" i="105"/>
  <c r="V268" i="120" s="1"/>
  <c r="O131" i="105"/>
  <c r="V131" i="117" s="1"/>
  <c r="V131" i="119"/>
  <c r="O154" i="106"/>
  <c r="W154" i="117" s="1"/>
  <c r="W154" i="118"/>
  <c r="C271" i="106"/>
  <c r="W146" i="126"/>
  <c r="W145" i="126" s="1"/>
  <c r="W95" i="126" s="1"/>
  <c r="W4" i="126" s="1"/>
  <c r="K145" i="106"/>
  <c r="O142" i="106"/>
  <c r="W142" i="120"/>
  <c r="W141" i="120" s="1"/>
  <c r="E141" i="106"/>
  <c r="O138" i="106"/>
  <c r="W138" i="117" s="1"/>
  <c r="W138" i="120"/>
  <c r="O149" i="107"/>
  <c r="X149" i="117" s="1"/>
  <c r="X149" i="119"/>
  <c r="O126" i="107"/>
  <c r="X126" i="117" s="1"/>
  <c r="X126" i="120"/>
  <c r="O153" i="108"/>
  <c r="Y153" i="117" s="1"/>
  <c r="Y153" i="118"/>
  <c r="O139" i="108"/>
  <c r="Y139" i="117" s="1"/>
  <c r="Y139" i="120"/>
  <c r="O129" i="108"/>
  <c r="Y129" i="117" s="1"/>
  <c r="Y129" i="119"/>
  <c r="Y118" i="120"/>
  <c r="Y117" i="120" s="1"/>
  <c r="E117" i="108"/>
  <c r="O155" i="109"/>
  <c r="Z155" i="117" s="1"/>
  <c r="C272" i="109"/>
  <c r="Z155" i="118"/>
  <c r="J145" i="109"/>
  <c r="Z146" i="125"/>
  <c r="Z145" i="125" s="1"/>
  <c r="Z95" i="125" s="1"/>
  <c r="Z4" i="125" s="1"/>
  <c r="O143" i="109"/>
  <c r="Z143" i="117" s="1"/>
  <c r="Z143" i="120"/>
  <c r="O137" i="109"/>
  <c r="Z137" i="117" s="1"/>
  <c r="Z137" i="120"/>
  <c r="AA146" i="120"/>
  <c r="AA145" i="120" s="1"/>
  <c r="E145" i="110"/>
  <c r="E269" i="110" s="1"/>
  <c r="AA269" i="120" s="1"/>
  <c r="AA144" i="120"/>
  <c r="E268" i="110"/>
  <c r="AA268" i="120" s="1"/>
  <c r="O131" i="110"/>
  <c r="AA131" i="117" s="1"/>
  <c r="AA131" i="119"/>
  <c r="O155" i="114"/>
  <c r="AE155" i="117" s="1"/>
  <c r="C272" i="114"/>
  <c r="AE155" i="118"/>
  <c r="AB146" i="125"/>
  <c r="AB145" i="125" s="1"/>
  <c r="AB95" i="125" s="1"/>
  <c r="AB4" i="125" s="1"/>
  <c r="J145" i="111"/>
  <c r="O143" i="111"/>
  <c r="AB143" i="117" s="1"/>
  <c r="AB143" i="120"/>
  <c r="O138" i="111"/>
  <c r="AB138" i="117" s="1"/>
  <c r="AB138" i="120"/>
  <c r="E112" i="112"/>
  <c r="AC113" i="120"/>
  <c r="AC112" i="120" s="1"/>
  <c r="O146" i="113"/>
  <c r="AD146" i="119"/>
  <c r="D145" i="113"/>
  <c r="D269" i="113" s="1"/>
  <c r="O144" i="113"/>
  <c r="AD144" i="117" s="1"/>
  <c r="AD144" i="119"/>
  <c r="D268" i="113"/>
  <c r="O134" i="113"/>
  <c r="AD134" i="120"/>
  <c r="O130" i="113"/>
  <c r="AD130" i="117" s="1"/>
  <c r="AD130" i="119"/>
  <c r="O152" i="114"/>
  <c r="AE152" i="118"/>
  <c r="C151" i="114"/>
  <c r="O136" i="114"/>
  <c r="AE136" i="117" s="1"/>
  <c r="AE136" i="120"/>
  <c r="O128" i="114"/>
  <c r="AE128" i="119"/>
  <c r="D127" i="114"/>
  <c r="D266" i="114" s="1"/>
  <c r="AF144" i="120"/>
  <c r="E268" i="132"/>
  <c r="AF268" i="120" s="1"/>
  <c r="O131" i="132"/>
  <c r="AF131" i="117" s="1"/>
  <c r="AF131" i="119"/>
  <c r="AG152" i="118"/>
  <c r="C151" i="134"/>
  <c r="O152" i="134"/>
  <c r="AG144" i="119"/>
  <c r="O144" i="134"/>
  <c r="AG144" i="117" s="1"/>
  <c r="D268" i="134"/>
  <c r="AG134" i="120"/>
  <c r="O134" i="134"/>
  <c r="AG130" i="119"/>
  <c r="O130" i="134"/>
  <c r="AG130" i="117" s="1"/>
  <c r="AH152" i="118"/>
  <c r="O152" i="135"/>
  <c r="C151" i="135"/>
  <c r="AH136" i="120"/>
  <c r="O136" i="135"/>
  <c r="AH136" i="117" s="1"/>
  <c r="D128" i="135"/>
  <c r="I113" i="120"/>
  <c r="I112" i="120" s="1"/>
  <c r="E112" i="92"/>
  <c r="O152" i="93"/>
  <c r="C151" i="93"/>
  <c r="J152" i="118"/>
  <c r="O136" i="93"/>
  <c r="J136" i="117" s="1"/>
  <c r="J136" i="120"/>
  <c r="O128" i="93"/>
  <c r="J128" i="119"/>
  <c r="D127" i="93"/>
  <c r="D265" i="93" s="1"/>
  <c r="K113" i="120"/>
  <c r="K112" i="120" s="1"/>
  <c r="E112" i="94"/>
  <c r="O146" i="95"/>
  <c r="L146" i="119"/>
  <c r="D145" i="95"/>
  <c r="D268" i="95" s="1"/>
  <c r="O144" i="95"/>
  <c r="L144" i="117" s="1"/>
  <c r="D267" i="95"/>
  <c r="L144" i="119"/>
  <c r="O139" i="95"/>
  <c r="L139" i="117" s="1"/>
  <c r="L139" i="120"/>
  <c r="O129" i="95"/>
  <c r="L129" i="117" s="1"/>
  <c r="L129" i="119"/>
  <c r="O137" i="96"/>
  <c r="M137" i="117" s="1"/>
  <c r="M137" i="120"/>
  <c r="E145" i="97"/>
  <c r="E269" i="97" s="1"/>
  <c r="N269" i="120" s="1"/>
  <c r="N146" i="120"/>
  <c r="N145" i="120" s="1"/>
  <c r="E268" i="97"/>
  <c r="N268" i="120" s="1"/>
  <c r="N144" i="120"/>
  <c r="O131" i="97"/>
  <c r="N131" i="117" s="1"/>
  <c r="N131" i="119"/>
  <c r="O152" i="98"/>
  <c r="C151" i="98"/>
  <c r="O152" i="118"/>
  <c r="O136" i="98"/>
  <c r="O136" i="117" s="1"/>
  <c r="O136" i="120"/>
  <c r="O128" i="98"/>
  <c r="O128" i="119"/>
  <c r="D127" i="98"/>
  <c r="D266" i="98" s="1"/>
  <c r="P113" i="120"/>
  <c r="P112" i="120" s="1"/>
  <c r="E112" i="99"/>
  <c r="O146" i="100"/>
  <c r="Q146" i="119"/>
  <c r="D145" i="100"/>
  <c r="D269" i="100" s="1"/>
  <c r="O144" i="100"/>
  <c r="Q144" i="117" s="1"/>
  <c r="Q144" i="119"/>
  <c r="D268" i="100"/>
  <c r="O134" i="100"/>
  <c r="Q134" i="120"/>
  <c r="O130" i="100"/>
  <c r="Q130" i="117" s="1"/>
  <c r="Q130" i="119"/>
  <c r="R154" i="118"/>
  <c r="O154" i="136"/>
  <c r="R154" i="117" s="1"/>
  <c r="C271" i="136"/>
  <c r="R146" i="126"/>
  <c r="R145" i="126" s="1"/>
  <c r="R95" i="126" s="1"/>
  <c r="R4" i="126" s="1"/>
  <c r="R20" i="129" s="1"/>
  <c r="K145" i="136"/>
  <c r="R142" i="120"/>
  <c r="R141" i="120" s="1"/>
  <c r="O142" i="136"/>
  <c r="E141" i="136"/>
  <c r="R138" i="120"/>
  <c r="O138" i="136"/>
  <c r="R138" i="117" s="1"/>
  <c r="O149" i="102"/>
  <c r="S149" i="117" s="1"/>
  <c r="S149" i="119"/>
  <c r="O126" i="102"/>
  <c r="S126" i="117" s="1"/>
  <c r="S126" i="120"/>
  <c r="O153" i="103"/>
  <c r="T153" i="117" s="1"/>
  <c r="T153" i="118"/>
  <c r="O139" i="103"/>
  <c r="T139" i="117" s="1"/>
  <c r="T139" i="120"/>
  <c r="O129" i="103"/>
  <c r="T129" i="117" s="1"/>
  <c r="T129" i="119"/>
  <c r="T118" i="120"/>
  <c r="T117" i="120" s="1"/>
  <c r="E117" i="103"/>
  <c r="O103" i="90"/>
  <c r="D102" i="90"/>
  <c r="G103" i="119"/>
  <c r="O99" i="90"/>
  <c r="G99" i="117" s="1"/>
  <c r="G99" i="119"/>
  <c r="O121" i="90"/>
  <c r="G121" i="117" s="1"/>
  <c r="G121" i="119"/>
  <c r="O104" i="91"/>
  <c r="H104" i="117" s="1"/>
  <c r="H104" i="119"/>
  <c r="O114" i="91"/>
  <c r="H114" i="117" s="1"/>
  <c r="H114" i="119"/>
  <c r="O123" i="91"/>
  <c r="H123" i="117" s="1"/>
  <c r="H123" i="119"/>
  <c r="O101" i="92"/>
  <c r="I101" i="117" s="1"/>
  <c r="I101" i="119"/>
  <c r="O114" i="92"/>
  <c r="I114" i="117" s="1"/>
  <c r="I114" i="119"/>
  <c r="O123" i="92"/>
  <c r="I123" i="117" s="1"/>
  <c r="I123" i="119"/>
  <c r="O104" i="93"/>
  <c r="J104" i="117" s="1"/>
  <c r="J104" i="119"/>
  <c r="O114" i="93"/>
  <c r="J114" i="117" s="1"/>
  <c r="J114" i="119"/>
  <c r="O123" i="93"/>
  <c r="J123" i="117" s="1"/>
  <c r="J123" i="119"/>
  <c r="O104" i="94"/>
  <c r="K104" i="117" s="1"/>
  <c r="K104" i="119"/>
  <c r="O114" i="94"/>
  <c r="K114" i="117" s="1"/>
  <c r="K114" i="119"/>
  <c r="O123" i="94"/>
  <c r="K123" i="117" s="1"/>
  <c r="K123" i="119"/>
  <c r="O105" i="95"/>
  <c r="L105" i="117" s="1"/>
  <c r="L105" i="119"/>
  <c r="O114" i="95"/>
  <c r="L114" i="117" s="1"/>
  <c r="L114" i="119"/>
  <c r="O123" i="95"/>
  <c r="L123" i="117" s="1"/>
  <c r="L123" i="119"/>
  <c r="O106" i="96"/>
  <c r="M106" i="117" s="1"/>
  <c r="M106" i="119"/>
  <c r="O116" i="96"/>
  <c r="M116" i="117" s="1"/>
  <c r="M116" i="119"/>
  <c r="O125" i="96"/>
  <c r="M125" i="117" s="1"/>
  <c r="M125" i="119"/>
  <c r="O108" i="97"/>
  <c r="N108" i="117" s="1"/>
  <c r="N108" i="119"/>
  <c r="O116" i="97"/>
  <c r="N116" i="117" s="1"/>
  <c r="N116" i="119"/>
  <c r="O125" i="97"/>
  <c r="N125" i="117" s="1"/>
  <c r="N125" i="119"/>
  <c r="O106" i="98"/>
  <c r="O106" i="117" s="1"/>
  <c r="O106" i="119"/>
  <c r="O116" i="98"/>
  <c r="O116" i="117" s="1"/>
  <c r="O116" i="119"/>
  <c r="O125" i="98"/>
  <c r="O125" i="117" s="1"/>
  <c r="O125" i="119"/>
  <c r="O108" i="99"/>
  <c r="P108" i="117" s="1"/>
  <c r="P108" i="119"/>
  <c r="O116" i="99"/>
  <c r="P116" i="117" s="1"/>
  <c r="P116" i="119"/>
  <c r="O125" i="99"/>
  <c r="P125" i="117" s="1"/>
  <c r="P125" i="119"/>
  <c r="O106" i="100"/>
  <c r="Q106" i="117" s="1"/>
  <c r="Q106" i="119"/>
  <c r="O116" i="100"/>
  <c r="Q116" i="117" s="1"/>
  <c r="Q116" i="119"/>
  <c r="O125" i="100"/>
  <c r="Q125" i="117" s="1"/>
  <c r="Q125" i="119"/>
  <c r="R106" i="119"/>
  <c r="O106" i="136"/>
  <c r="R106" i="117" s="1"/>
  <c r="R116" i="119"/>
  <c r="O116" i="136"/>
  <c r="R116" i="117" s="1"/>
  <c r="R121" i="119"/>
  <c r="O121" i="136"/>
  <c r="R121" i="117" s="1"/>
  <c r="O107" i="102"/>
  <c r="S107" i="117" s="1"/>
  <c r="S107" i="119"/>
  <c r="O121" i="102"/>
  <c r="S121" i="117" s="1"/>
  <c r="S121" i="119"/>
  <c r="O101" i="103"/>
  <c r="T101" i="117" s="1"/>
  <c r="T101" i="119"/>
  <c r="O110" i="103"/>
  <c r="T110" i="117" s="1"/>
  <c r="T110" i="119"/>
  <c r="O121" i="103"/>
  <c r="T121" i="117" s="1"/>
  <c r="T121" i="119"/>
  <c r="O101" i="104"/>
  <c r="U101" i="117" s="1"/>
  <c r="U101" i="119"/>
  <c r="O110" i="104"/>
  <c r="U110" i="117" s="1"/>
  <c r="U110" i="119"/>
  <c r="O121" i="104"/>
  <c r="U121" i="117" s="1"/>
  <c r="U121" i="119"/>
  <c r="O101" i="105"/>
  <c r="V101" i="117" s="1"/>
  <c r="V101" i="119"/>
  <c r="O110" i="105"/>
  <c r="V110" i="117" s="1"/>
  <c r="V110" i="119"/>
  <c r="O123" i="105"/>
  <c r="V123" i="117" s="1"/>
  <c r="V123" i="119"/>
  <c r="O104" i="106"/>
  <c r="W104" i="117" s="1"/>
  <c r="W104" i="119"/>
  <c r="O114" i="106"/>
  <c r="W114" i="117" s="1"/>
  <c r="W114" i="119"/>
  <c r="O123" i="106"/>
  <c r="W123" i="117" s="1"/>
  <c r="W123" i="119"/>
  <c r="O104" i="107"/>
  <c r="X104" i="117" s="1"/>
  <c r="X104" i="119"/>
  <c r="O114" i="107"/>
  <c r="X114" i="117" s="1"/>
  <c r="X114" i="119"/>
  <c r="O123" i="107"/>
  <c r="X123" i="117" s="1"/>
  <c r="X123" i="119"/>
  <c r="O105" i="108"/>
  <c r="Y105" i="117" s="1"/>
  <c r="Y105" i="119"/>
  <c r="O114" i="108"/>
  <c r="Y114" i="117" s="1"/>
  <c r="Y114" i="119"/>
  <c r="O123" i="108"/>
  <c r="Y123" i="117" s="1"/>
  <c r="Y123" i="119"/>
  <c r="O104" i="109"/>
  <c r="Z104" i="117" s="1"/>
  <c r="Z104" i="119"/>
  <c r="O114" i="109"/>
  <c r="Z114" i="117" s="1"/>
  <c r="Z114" i="119"/>
  <c r="O123" i="109"/>
  <c r="Z123" i="117" s="1"/>
  <c r="Z123" i="119"/>
  <c r="O105" i="110"/>
  <c r="AA105" i="117" s="1"/>
  <c r="AA105" i="119"/>
  <c r="O115" i="110"/>
  <c r="AA115" i="117" s="1"/>
  <c r="AA115" i="119"/>
  <c r="O124" i="110"/>
  <c r="AA124" i="117" s="1"/>
  <c r="AA124" i="119"/>
  <c r="O105" i="111"/>
  <c r="AB105" i="117" s="1"/>
  <c r="AB105" i="119"/>
  <c r="O115" i="111"/>
  <c r="AB115" i="117" s="1"/>
  <c r="AB115" i="119"/>
  <c r="O125" i="111"/>
  <c r="AB125" i="117" s="1"/>
  <c r="AB125" i="119"/>
  <c r="O106" i="112"/>
  <c r="AC106" i="117" s="1"/>
  <c r="AC106" i="119"/>
  <c r="O115" i="112"/>
  <c r="AC115" i="117" s="1"/>
  <c r="AC115" i="119"/>
  <c r="O124" i="112"/>
  <c r="AC124" i="117" s="1"/>
  <c r="AC124" i="119"/>
  <c r="O105" i="113"/>
  <c r="AD105" i="117" s="1"/>
  <c r="AD105" i="119"/>
  <c r="O115" i="113"/>
  <c r="AD115" i="117" s="1"/>
  <c r="AD115" i="119"/>
  <c r="O125" i="113"/>
  <c r="AD125" i="117" s="1"/>
  <c r="AD125" i="119"/>
  <c r="O105" i="114"/>
  <c r="AE105" i="117" s="1"/>
  <c r="AE105" i="119"/>
  <c r="O115" i="114"/>
  <c r="AE115" i="117" s="1"/>
  <c r="AE115" i="119"/>
  <c r="O124" i="114"/>
  <c r="AE124" i="117" s="1"/>
  <c r="AE124" i="119"/>
  <c r="O105" i="132"/>
  <c r="AF105" i="117" s="1"/>
  <c r="AF105" i="119"/>
  <c r="O115" i="132"/>
  <c r="AF115" i="117" s="1"/>
  <c r="AF115" i="119"/>
  <c r="O124" i="132"/>
  <c r="AF124" i="117" s="1"/>
  <c r="AF124" i="119"/>
  <c r="AG105" i="119"/>
  <c r="O105" i="134"/>
  <c r="AG105" i="117" s="1"/>
  <c r="AG115" i="119"/>
  <c r="O115" i="134"/>
  <c r="AG115" i="117" s="1"/>
  <c r="AG123" i="119"/>
  <c r="O123" i="134"/>
  <c r="AG123" i="117" s="1"/>
  <c r="AH108" i="119"/>
  <c r="O108" i="135"/>
  <c r="AH108" i="117" s="1"/>
  <c r="AH119" i="119"/>
  <c r="O119" i="135"/>
  <c r="AH119" i="117" s="1"/>
  <c r="O134" i="111"/>
  <c r="AB134" i="120"/>
  <c r="O98" i="96"/>
  <c r="O97" i="96" s="1"/>
  <c r="D97" i="96"/>
  <c r="M98" i="119"/>
  <c r="O152" i="91"/>
  <c r="H152" i="118"/>
  <c r="C151" i="91"/>
  <c r="O146" i="106"/>
  <c r="D145" i="106"/>
  <c r="D269" i="106" s="1"/>
  <c r="W146" i="119"/>
  <c r="H146" i="126"/>
  <c r="H145" i="126" s="1"/>
  <c r="H95" i="126" s="1"/>
  <c r="H4" i="126" s="1"/>
  <c r="K145" i="91"/>
  <c r="O138" i="91"/>
  <c r="H138" i="117" s="1"/>
  <c r="H138" i="120"/>
  <c r="O139" i="90"/>
  <c r="G139" i="117" s="1"/>
  <c r="G139" i="120"/>
  <c r="O130" i="90"/>
  <c r="G130" i="117" s="1"/>
  <c r="G130" i="119"/>
  <c r="O101" i="90"/>
  <c r="G101" i="117" s="1"/>
  <c r="G101" i="119"/>
  <c r="E112" i="104"/>
  <c r="U113" i="120"/>
  <c r="U112" i="120" s="1"/>
  <c r="O146" i="105"/>
  <c r="V146" i="119"/>
  <c r="D145" i="105"/>
  <c r="D269" i="105" s="1"/>
  <c r="O155" i="91"/>
  <c r="H155" i="117" s="1"/>
  <c r="H155" i="118"/>
  <c r="C271" i="91"/>
  <c r="O136" i="91"/>
  <c r="H136" i="117" s="1"/>
  <c r="H136" i="120"/>
  <c r="O128" i="91"/>
  <c r="D127" i="91"/>
  <c r="D265" i="91" s="1"/>
  <c r="H128" i="119"/>
  <c r="O144" i="90"/>
  <c r="G144" i="117" s="1"/>
  <c r="G144" i="119"/>
  <c r="D267" i="90"/>
  <c r="O134" i="90"/>
  <c r="G134" i="120"/>
  <c r="O131" i="90"/>
  <c r="G131" i="117" s="1"/>
  <c r="G131" i="119"/>
  <c r="O155" i="104"/>
  <c r="U155" i="117" s="1"/>
  <c r="U155" i="118"/>
  <c r="C272" i="104"/>
  <c r="J145" i="104"/>
  <c r="U146" i="125"/>
  <c r="U145" i="125" s="1"/>
  <c r="U95" i="125" s="1"/>
  <c r="U4" i="125" s="1"/>
  <c r="O143" i="104"/>
  <c r="U143" i="117" s="1"/>
  <c r="U143" i="120"/>
  <c r="O137" i="104"/>
  <c r="U137" i="117" s="1"/>
  <c r="U137" i="120"/>
  <c r="V146" i="120"/>
  <c r="V145" i="120" s="1"/>
  <c r="E145" i="105"/>
  <c r="E269" i="105" s="1"/>
  <c r="V269" i="120" s="1"/>
  <c r="V113" i="120"/>
  <c r="V112" i="120" s="1"/>
  <c r="E112" i="105"/>
  <c r="O152" i="106"/>
  <c r="W152" i="118"/>
  <c r="C151" i="106"/>
  <c r="O136" i="106"/>
  <c r="W136" i="117" s="1"/>
  <c r="W136" i="120"/>
  <c r="O128" i="106"/>
  <c r="W128" i="119"/>
  <c r="D127" i="106"/>
  <c r="D266" i="106" s="1"/>
  <c r="X113" i="120"/>
  <c r="X112" i="120" s="1"/>
  <c r="E112" i="107"/>
  <c r="O146" i="108"/>
  <c r="Y146" i="119"/>
  <c r="D145" i="108"/>
  <c r="D269" i="108" s="1"/>
  <c r="O144" i="108"/>
  <c r="Y144" i="117" s="1"/>
  <c r="D268" i="108"/>
  <c r="Y144" i="119"/>
  <c r="O134" i="108"/>
  <c r="Y134" i="120"/>
  <c r="O130" i="108"/>
  <c r="Y130" i="117" s="1"/>
  <c r="Y130" i="119"/>
  <c r="O154" i="109"/>
  <c r="Z154" i="117" s="1"/>
  <c r="Z154" i="118"/>
  <c r="C271" i="109"/>
  <c r="Z146" i="126"/>
  <c r="Z145" i="126" s="1"/>
  <c r="Z95" i="126" s="1"/>
  <c r="Z4" i="126" s="1"/>
  <c r="K145" i="109"/>
  <c r="O142" i="109"/>
  <c r="Z142" i="120"/>
  <c r="E141" i="109"/>
  <c r="O138" i="109"/>
  <c r="Z138" i="117" s="1"/>
  <c r="Z138" i="120"/>
  <c r="O149" i="110"/>
  <c r="AA149" i="117" s="1"/>
  <c r="AA149" i="119"/>
  <c r="O126" i="110"/>
  <c r="AA126" i="117" s="1"/>
  <c r="AA126" i="120"/>
  <c r="O154" i="111"/>
  <c r="AB154" i="117" s="1"/>
  <c r="C271" i="111"/>
  <c r="AB154" i="118"/>
  <c r="K145" i="111"/>
  <c r="AB146" i="126"/>
  <c r="AB145" i="126" s="1"/>
  <c r="AB95" i="126" s="1"/>
  <c r="AB4" i="126" s="1"/>
  <c r="AB20" i="129" s="1"/>
  <c r="O142" i="111"/>
  <c r="E141" i="111"/>
  <c r="AB142" i="120"/>
  <c r="O129" i="111"/>
  <c r="AB129" i="117" s="1"/>
  <c r="AB129" i="119"/>
  <c r="E117" i="111"/>
  <c r="AB118" i="120"/>
  <c r="AB117" i="120" s="1"/>
  <c r="O155" i="112"/>
  <c r="AC155" i="117" s="1"/>
  <c r="AC155" i="118"/>
  <c r="C272" i="112"/>
  <c r="J145" i="112"/>
  <c r="AC146" i="125"/>
  <c r="AC145" i="125" s="1"/>
  <c r="AC95" i="125" s="1"/>
  <c r="AC4" i="125" s="1"/>
  <c r="AC19" i="129" s="1"/>
  <c r="O143" i="112"/>
  <c r="AC143" i="117" s="1"/>
  <c r="AC143" i="120"/>
  <c r="O137" i="112"/>
  <c r="AC137" i="117" s="1"/>
  <c r="AC137" i="120"/>
  <c r="AD146" i="120"/>
  <c r="AD145" i="120" s="1"/>
  <c r="E145" i="113"/>
  <c r="E269" i="113" s="1"/>
  <c r="AD269" i="120" s="1"/>
  <c r="AD144" i="120"/>
  <c r="E268" i="113"/>
  <c r="AD268" i="120" s="1"/>
  <c r="O131" i="113"/>
  <c r="AD131" i="117" s="1"/>
  <c r="AD131" i="119"/>
  <c r="O153" i="114"/>
  <c r="AE153" i="117" s="1"/>
  <c r="AE153" i="118"/>
  <c r="O139" i="114"/>
  <c r="AE139" i="117" s="1"/>
  <c r="AE139" i="120"/>
  <c r="O129" i="114"/>
  <c r="AE129" i="117" s="1"/>
  <c r="AE129" i="119"/>
  <c r="AE118" i="120"/>
  <c r="AE117" i="120" s="1"/>
  <c r="E117" i="114"/>
  <c r="O155" i="132"/>
  <c r="AF155" i="117" s="1"/>
  <c r="C272" i="132"/>
  <c r="AF155" i="118"/>
  <c r="AF146" i="125"/>
  <c r="J145" i="132"/>
  <c r="O126" i="132"/>
  <c r="AF126" i="117" s="1"/>
  <c r="AF126" i="120"/>
  <c r="AG153" i="118"/>
  <c r="O153" i="134"/>
  <c r="AG153" i="117" s="1"/>
  <c r="AG144" i="120"/>
  <c r="E268" i="134"/>
  <c r="AG268" i="120" s="1"/>
  <c r="AG131" i="119"/>
  <c r="O131" i="134"/>
  <c r="AG131" i="117" s="1"/>
  <c r="AH153" i="118"/>
  <c r="O153" i="135"/>
  <c r="AH153" i="117" s="1"/>
  <c r="AH139" i="120"/>
  <c r="O139" i="135"/>
  <c r="AH139" i="117" s="1"/>
  <c r="AH129" i="119"/>
  <c r="O129" i="135"/>
  <c r="AH129" i="117" s="1"/>
  <c r="AH118" i="120"/>
  <c r="E117" i="135"/>
  <c r="O155" i="92"/>
  <c r="I155" i="117" s="1"/>
  <c r="I155" i="118"/>
  <c r="C271" i="92"/>
  <c r="J145" i="92"/>
  <c r="I146" i="125"/>
  <c r="I145" i="125" s="1"/>
  <c r="I95" i="125" s="1"/>
  <c r="I4" i="125" s="1"/>
  <c r="O143" i="92"/>
  <c r="I143" i="117" s="1"/>
  <c r="I143" i="120"/>
  <c r="O137" i="92"/>
  <c r="I137" i="117" s="1"/>
  <c r="I137" i="120"/>
  <c r="O153" i="93"/>
  <c r="J153" i="117" s="1"/>
  <c r="J153" i="118"/>
  <c r="O139" i="93"/>
  <c r="J139" i="117" s="1"/>
  <c r="J139" i="120"/>
  <c r="O129" i="93"/>
  <c r="J129" i="117" s="1"/>
  <c r="J129" i="119"/>
  <c r="E117" i="93"/>
  <c r="J118" i="120"/>
  <c r="J117" i="120" s="1"/>
  <c r="O155" i="94"/>
  <c r="K155" i="117" s="1"/>
  <c r="C271" i="94"/>
  <c r="K155" i="118"/>
  <c r="K146" i="125"/>
  <c r="K145" i="125" s="1"/>
  <c r="K95" i="125" s="1"/>
  <c r="K4" i="125" s="1"/>
  <c r="K19" i="129" s="1"/>
  <c r="J145" i="94"/>
  <c r="O143" i="94"/>
  <c r="K143" i="117" s="1"/>
  <c r="K143" i="120"/>
  <c r="O137" i="94"/>
  <c r="K137" i="117" s="1"/>
  <c r="K137" i="120"/>
  <c r="L146" i="120"/>
  <c r="L145" i="120" s="1"/>
  <c r="E145" i="95"/>
  <c r="E268" i="95" s="1"/>
  <c r="L269" i="120" s="1"/>
  <c r="L144" i="120"/>
  <c r="E267" i="95"/>
  <c r="L268" i="120" s="1"/>
  <c r="O134" i="95"/>
  <c r="L134" i="120"/>
  <c r="O130" i="95"/>
  <c r="L130" i="117" s="1"/>
  <c r="L130" i="119"/>
  <c r="E117" i="95"/>
  <c r="L118" i="120"/>
  <c r="L117" i="120" s="1"/>
  <c r="O155" i="96"/>
  <c r="M155" i="117" s="1"/>
  <c r="C272" i="96"/>
  <c r="M155" i="118"/>
  <c r="M146" i="125"/>
  <c r="M145" i="125" s="1"/>
  <c r="J145" i="96"/>
  <c r="O143" i="96"/>
  <c r="M143" i="117" s="1"/>
  <c r="M143" i="120"/>
  <c r="O138" i="96"/>
  <c r="M138" i="117" s="1"/>
  <c r="M138" i="120"/>
  <c r="O149" i="97"/>
  <c r="N149" i="117" s="1"/>
  <c r="N149" i="119"/>
  <c r="O126" i="97"/>
  <c r="N126" i="117" s="1"/>
  <c r="N126" i="120"/>
  <c r="O153" i="98"/>
  <c r="O153" i="117" s="1"/>
  <c r="O153" i="118"/>
  <c r="O139" i="98"/>
  <c r="O139" i="117" s="1"/>
  <c r="O139" i="120"/>
  <c r="O129" i="98"/>
  <c r="O129" i="117" s="1"/>
  <c r="O129" i="119"/>
  <c r="E117" i="98"/>
  <c r="O118" i="120"/>
  <c r="O117" i="120" s="1"/>
  <c r="O155" i="99"/>
  <c r="P155" i="117" s="1"/>
  <c r="C272" i="99"/>
  <c r="P155" i="118"/>
  <c r="P146" i="125"/>
  <c r="P145" i="125" s="1"/>
  <c r="P95" i="125" s="1"/>
  <c r="P4" i="125" s="1"/>
  <c r="J145" i="99"/>
  <c r="O143" i="99"/>
  <c r="P143" i="117" s="1"/>
  <c r="P143" i="120"/>
  <c r="O137" i="99"/>
  <c r="P137" i="117" s="1"/>
  <c r="P137" i="120"/>
  <c r="Q146" i="120"/>
  <c r="Q145" i="120" s="1"/>
  <c r="E145" i="100"/>
  <c r="E269" i="100" s="1"/>
  <c r="Q269" i="120" s="1"/>
  <c r="Q144" i="120"/>
  <c r="E268" i="100"/>
  <c r="Q268" i="120" s="1"/>
  <c r="O131" i="100"/>
  <c r="Q131" i="117" s="1"/>
  <c r="Q131" i="119"/>
  <c r="R152" i="118"/>
  <c r="O152" i="136"/>
  <c r="C151" i="136"/>
  <c r="R136" i="120"/>
  <c r="O136" i="136"/>
  <c r="R136" i="117" s="1"/>
  <c r="R128" i="119"/>
  <c r="D127" i="136"/>
  <c r="D266" i="136" s="1"/>
  <c r="O128" i="136"/>
  <c r="S113" i="120"/>
  <c r="S112" i="120" s="1"/>
  <c r="E112" i="102"/>
  <c r="O146" i="103"/>
  <c r="T146" i="119"/>
  <c r="D145" i="103"/>
  <c r="D269" i="103" s="1"/>
  <c r="O144" i="103"/>
  <c r="T144" i="117" s="1"/>
  <c r="T144" i="119"/>
  <c r="D268" i="103"/>
  <c r="O134" i="103"/>
  <c r="T134" i="120"/>
  <c r="O130" i="103"/>
  <c r="T130" i="117" s="1"/>
  <c r="T130" i="119"/>
  <c r="O104" i="90"/>
  <c r="G104" i="117" s="1"/>
  <c r="G104" i="119"/>
  <c r="O113" i="90"/>
  <c r="G113" i="119"/>
  <c r="D112" i="90"/>
  <c r="O122" i="90"/>
  <c r="G122" i="117" s="1"/>
  <c r="G122" i="119"/>
  <c r="O105" i="91"/>
  <c r="H105" i="117" s="1"/>
  <c r="H105" i="119"/>
  <c r="O115" i="91"/>
  <c r="H115" i="117" s="1"/>
  <c r="H115" i="119"/>
  <c r="O124" i="91"/>
  <c r="H124" i="117" s="1"/>
  <c r="H124" i="119"/>
  <c r="O103" i="92"/>
  <c r="I103" i="119"/>
  <c r="D102" i="92"/>
  <c r="O115" i="92"/>
  <c r="I115" i="117" s="1"/>
  <c r="I115" i="119"/>
  <c r="O124" i="92"/>
  <c r="I124" i="117" s="1"/>
  <c r="I124" i="119"/>
  <c r="O105" i="93"/>
  <c r="J105" i="117" s="1"/>
  <c r="J105" i="119"/>
  <c r="O115" i="93"/>
  <c r="J115" i="117" s="1"/>
  <c r="J115" i="119"/>
  <c r="O124" i="93"/>
  <c r="J124" i="117" s="1"/>
  <c r="J124" i="119"/>
  <c r="O105" i="94"/>
  <c r="K105" i="117" s="1"/>
  <c r="K105" i="119"/>
  <c r="O115" i="94"/>
  <c r="K115" i="117" s="1"/>
  <c r="K115" i="119"/>
  <c r="O124" i="94"/>
  <c r="K124" i="117" s="1"/>
  <c r="K124" i="119"/>
  <c r="O107" i="95"/>
  <c r="L107" i="117" s="1"/>
  <c r="L107" i="119"/>
  <c r="O115" i="95"/>
  <c r="L115" i="117" s="1"/>
  <c r="L115" i="119"/>
  <c r="O124" i="95"/>
  <c r="L124" i="117" s="1"/>
  <c r="L124" i="119"/>
  <c r="O107" i="96"/>
  <c r="M107" i="117" s="1"/>
  <c r="M107" i="119"/>
  <c r="O118" i="96"/>
  <c r="M118" i="119"/>
  <c r="D117" i="96"/>
  <c r="D98" i="97"/>
  <c r="O109" i="97"/>
  <c r="N109" i="117" s="1"/>
  <c r="N109" i="119"/>
  <c r="O118" i="97"/>
  <c r="N118" i="119"/>
  <c r="D117" i="97"/>
  <c r="O98" i="98"/>
  <c r="O98" i="119"/>
  <c r="D97" i="98"/>
  <c r="O107" i="98"/>
  <c r="O107" i="117" s="1"/>
  <c r="O107" i="119"/>
  <c r="D117" i="98"/>
  <c r="O118" i="98"/>
  <c r="O118" i="119"/>
  <c r="O99" i="99"/>
  <c r="P99" i="117" s="1"/>
  <c r="P99" i="119"/>
  <c r="O109" i="99"/>
  <c r="P109" i="117" s="1"/>
  <c r="P109" i="119"/>
  <c r="D117" i="99"/>
  <c r="O118" i="99"/>
  <c r="P118" i="119"/>
  <c r="O98" i="100"/>
  <c r="Q98" i="119"/>
  <c r="D97" i="100"/>
  <c r="O107" i="100"/>
  <c r="Q107" i="117" s="1"/>
  <c r="Q107" i="119"/>
  <c r="D117" i="100"/>
  <c r="O118" i="100"/>
  <c r="Q118" i="119"/>
  <c r="R98" i="119"/>
  <c r="O98" i="136"/>
  <c r="D97" i="136"/>
  <c r="R107" i="119"/>
  <c r="O107" i="136"/>
  <c r="R107" i="117" s="1"/>
  <c r="R118" i="119"/>
  <c r="O118" i="136"/>
  <c r="D117" i="136"/>
  <c r="O98" i="102"/>
  <c r="S98" i="119"/>
  <c r="D97" i="102"/>
  <c r="D112" i="102"/>
  <c r="O113" i="102"/>
  <c r="S113" i="119"/>
  <c r="O122" i="102"/>
  <c r="S122" i="117" s="1"/>
  <c r="S122" i="119"/>
  <c r="O103" i="103"/>
  <c r="T103" i="119"/>
  <c r="D102" i="103"/>
  <c r="O113" i="103"/>
  <c r="D112" i="103"/>
  <c r="T113" i="119"/>
  <c r="O122" i="103"/>
  <c r="T122" i="117" s="1"/>
  <c r="T122" i="119"/>
  <c r="O103" i="104"/>
  <c r="U103" i="119"/>
  <c r="D102" i="104"/>
  <c r="O113" i="104"/>
  <c r="D112" i="104"/>
  <c r="U113" i="119"/>
  <c r="O122" i="104"/>
  <c r="U122" i="117" s="1"/>
  <c r="U122" i="119"/>
  <c r="O103" i="105"/>
  <c r="V103" i="119"/>
  <c r="D102" i="105"/>
  <c r="O115" i="105"/>
  <c r="V115" i="117" s="1"/>
  <c r="V115" i="119"/>
  <c r="O124" i="105"/>
  <c r="V124" i="117" s="1"/>
  <c r="V124" i="119"/>
  <c r="O105" i="106"/>
  <c r="W105" i="117" s="1"/>
  <c r="W105" i="119"/>
  <c r="O115" i="106"/>
  <c r="W115" i="117" s="1"/>
  <c r="W115" i="119"/>
  <c r="O124" i="106"/>
  <c r="W124" i="117" s="1"/>
  <c r="W124" i="119"/>
  <c r="O105" i="107"/>
  <c r="X105" i="117" s="1"/>
  <c r="X105" i="119"/>
  <c r="O115" i="107"/>
  <c r="X115" i="117" s="1"/>
  <c r="X115" i="119"/>
  <c r="O124" i="107"/>
  <c r="X124" i="117" s="1"/>
  <c r="X124" i="119"/>
  <c r="O107" i="108"/>
  <c r="Y107" i="117" s="1"/>
  <c r="Y107" i="119"/>
  <c r="O115" i="108"/>
  <c r="Y115" i="117" s="1"/>
  <c r="Y115" i="119"/>
  <c r="O124" i="108"/>
  <c r="Y124" i="117" s="1"/>
  <c r="Y124" i="119"/>
  <c r="O105" i="109"/>
  <c r="Z105" i="117" s="1"/>
  <c r="Z105" i="119"/>
  <c r="O115" i="109"/>
  <c r="Z115" i="117" s="1"/>
  <c r="Z115" i="119"/>
  <c r="O124" i="109"/>
  <c r="Z124" i="117" s="1"/>
  <c r="Z124" i="119"/>
  <c r="O106" i="110"/>
  <c r="AA106" i="117" s="1"/>
  <c r="AA106" i="119"/>
  <c r="O116" i="110"/>
  <c r="AA116" i="117" s="1"/>
  <c r="AA116" i="119"/>
  <c r="O125" i="110"/>
  <c r="AA125" i="117" s="1"/>
  <c r="AA125" i="119"/>
  <c r="O106" i="111"/>
  <c r="AB106" i="117" s="1"/>
  <c r="AB106" i="119"/>
  <c r="D117" i="111"/>
  <c r="O118" i="111"/>
  <c r="AB118" i="119"/>
  <c r="O116" i="111"/>
  <c r="AB116" i="117" s="1"/>
  <c r="AB116" i="119"/>
  <c r="O107" i="112"/>
  <c r="AC107" i="117" s="1"/>
  <c r="AC107" i="119"/>
  <c r="O116" i="112"/>
  <c r="AC116" i="117" s="1"/>
  <c r="AC116" i="119"/>
  <c r="O125" i="112"/>
  <c r="AC125" i="117" s="1"/>
  <c r="AC125" i="119"/>
  <c r="O106" i="113"/>
  <c r="AD106" i="117" s="1"/>
  <c r="AD106" i="119"/>
  <c r="O116" i="113"/>
  <c r="AD116" i="117" s="1"/>
  <c r="AD116" i="119"/>
  <c r="O122" i="113"/>
  <c r="AD122" i="117" s="1"/>
  <c r="AD122" i="119"/>
  <c r="O106" i="114"/>
  <c r="AE106" i="117" s="1"/>
  <c r="AE106" i="119"/>
  <c r="O116" i="114"/>
  <c r="AE116" i="117" s="1"/>
  <c r="AE116" i="119"/>
  <c r="O125" i="114"/>
  <c r="AE125" i="117" s="1"/>
  <c r="AE125" i="119"/>
  <c r="O106" i="132"/>
  <c r="AF106" i="117" s="1"/>
  <c r="AF106" i="119"/>
  <c r="O116" i="132"/>
  <c r="AF116" i="117" s="1"/>
  <c r="AF116" i="119"/>
  <c r="O125" i="132"/>
  <c r="AF125" i="117" s="1"/>
  <c r="AF125" i="119"/>
  <c r="AG106" i="119"/>
  <c r="O106" i="134"/>
  <c r="AG106" i="117" s="1"/>
  <c r="AG116" i="119"/>
  <c r="O116" i="134"/>
  <c r="AG116" i="117" s="1"/>
  <c r="AG124" i="119"/>
  <c r="O124" i="134"/>
  <c r="AG124" i="117" s="1"/>
  <c r="AH109" i="119"/>
  <c r="O109" i="135"/>
  <c r="AH109" i="117" s="1"/>
  <c r="AH120" i="119"/>
  <c r="O120" i="135"/>
  <c r="AH120" i="117" s="1"/>
  <c r="O128" i="111"/>
  <c r="AB128" i="119"/>
  <c r="D127" i="111"/>
  <c r="D266" i="111" s="1"/>
  <c r="O104" i="102"/>
  <c r="S104" i="117" s="1"/>
  <c r="S104" i="119"/>
  <c r="O139" i="91"/>
  <c r="H139" i="117" s="1"/>
  <c r="H139" i="120"/>
  <c r="O129" i="91"/>
  <c r="H129" i="117" s="1"/>
  <c r="H129" i="119"/>
  <c r="H118" i="120"/>
  <c r="H117" i="120" s="1"/>
  <c r="E117" i="91"/>
  <c r="O155" i="90"/>
  <c r="G155" i="117" s="1"/>
  <c r="C271" i="90"/>
  <c r="G155" i="118"/>
  <c r="G144" i="120"/>
  <c r="E267" i="90"/>
  <c r="G268" i="120" s="1"/>
  <c r="O126" i="90"/>
  <c r="G126" i="117" s="1"/>
  <c r="G126" i="120"/>
  <c r="O154" i="104"/>
  <c r="U154" i="117" s="1"/>
  <c r="U154" i="118"/>
  <c r="C271" i="104"/>
  <c r="U146" i="126"/>
  <c r="U145" i="126" s="1"/>
  <c r="U95" i="126" s="1"/>
  <c r="U4" i="126" s="1"/>
  <c r="U20" i="129" s="1"/>
  <c r="K145" i="104"/>
  <c r="O142" i="104"/>
  <c r="E141" i="104"/>
  <c r="U142" i="120"/>
  <c r="U141" i="120" s="1"/>
  <c r="O138" i="104"/>
  <c r="U138" i="117" s="1"/>
  <c r="U138" i="120"/>
  <c r="O149" i="105"/>
  <c r="V149" i="117" s="1"/>
  <c r="V149" i="119"/>
  <c r="O153" i="106"/>
  <c r="W153" i="117" s="1"/>
  <c r="W153" i="118"/>
  <c r="O139" i="106"/>
  <c r="W139" i="117" s="1"/>
  <c r="W139" i="120"/>
  <c r="O129" i="106"/>
  <c r="W129" i="117" s="1"/>
  <c r="W129" i="119"/>
  <c r="W118" i="120"/>
  <c r="W117" i="120" s="1"/>
  <c r="E117" i="106"/>
  <c r="O155" i="107"/>
  <c r="X155" i="117" s="1"/>
  <c r="X155" i="118"/>
  <c r="C272" i="107"/>
  <c r="X146" i="125"/>
  <c r="X145" i="125" s="1"/>
  <c r="X95" i="125" s="1"/>
  <c r="X4" i="125" s="1"/>
  <c r="J145" i="107"/>
  <c r="O143" i="107"/>
  <c r="X143" i="117" s="1"/>
  <c r="X143" i="120"/>
  <c r="O137" i="107"/>
  <c r="X137" i="117" s="1"/>
  <c r="X137" i="120"/>
  <c r="Y146" i="120"/>
  <c r="Y145" i="120" s="1"/>
  <c r="E145" i="108"/>
  <c r="E269" i="108" s="1"/>
  <c r="Y269" i="120" s="1"/>
  <c r="E268" i="108"/>
  <c r="Y268" i="120" s="1"/>
  <c r="Y144" i="120"/>
  <c r="O131" i="108"/>
  <c r="Y131" i="117" s="1"/>
  <c r="Y131" i="119"/>
  <c r="O152" i="109"/>
  <c r="C151" i="109"/>
  <c r="Z152" i="118"/>
  <c r="O136" i="109"/>
  <c r="Z136" i="117" s="1"/>
  <c r="Z136" i="120"/>
  <c r="O128" i="109"/>
  <c r="Z128" i="119"/>
  <c r="D127" i="109"/>
  <c r="D266" i="109" s="1"/>
  <c r="AA113" i="120"/>
  <c r="AA112" i="120" s="1"/>
  <c r="E112" i="110"/>
  <c r="E111" i="110" s="1"/>
  <c r="O152" i="111"/>
  <c r="AB152" i="118"/>
  <c r="AB151" i="118" s="1"/>
  <c r="C151" i="111"/>
  <c r="O136" i="111"/>
  <c r="AB136" i="117" s="1"/>
  <c r="AB136" i="120"/>
  <c r="O130" i="111"/>
  <c r="AB130" i="117" s="1"/>
  <c r="AB130" i="119"/>
  <c r="O154" i="112"/>
  <c r="AC154" i="117" s="1"/>
  <c r="C271" i="112"/>
  <c r="AC154" i="118"/>
  <c r="K145" i="112"/>
  <c r="AC146" i="126"/>
  <c r="AC145" i="126" s="1"/>
  <c r="AC95" i="126" s="1"/>
  <c r="AC4" i="126" s="1"/>
  <c r="O142" i="112"/>
  <c r="E141" i="112"/>
  <c r="AC142" i="120"/>
  <c r="O138" i="112"/>
  <c r="AC138" i="117" s="1"/>
  <c r="AC138" i="120"/>
  <c r="O149" i="113"/>
  <c r="AD149" i="117" s="1"/>
  <c r="AD149" i="119"/>
  <c r="O126" i="113"/>
  <c r="AD126" i="117" s="1"/>
  <c r="AD126" i="120"/>
  <c r="O146" i="114"/>
  <c r="AE146" i="119"/>
  <c r="D145" i="114"/>
  <c r="D269" i="114" s="1"/>
  <c r="O144" i="114"/>
  <c r="AE144" i="117" s="1"/>
  <c r="AE144" i="119"/>
  <c r="D268" i="114"/>
  <c r="O134" i="114"/>
  <c r="AE134" i="120"/>
  <c r="O130" i="114"/>
  <c r="AE130" i="117" s="1"/>
  <c r="AE130" i="119"/>
  <c r="O154" i="132"/>
  <c r="AF154" i="117" s="1"/>
  <c r="C271" i="132"/>
  <c r="AF154" i="118"/>
  <c r="AF146" i="126"/>
  <c r="K145" i="132"/>
  <c r="AF113" i="120"/>
  <c r="E112" i="132"/>
  <c r="E111" i="132" s="1"/>
  <c r="AG146" i="120"/>
  <c r="AG145" i="120" s="1"/>
  <c r="E145" i="134"/>
  <c r="E269" i="134" s="1"/>
  <c r="AG269" i="120" s="1"/>
  <c r="AG126" i="120"/>
  <c r="O126" i="134"/>
  <c r="AG126" i="117" s="1"/>
  <c r="D146" i="135"/>
  <c r="AH144" i="119"/>
  <c r="D268" i="135"/>
  <c r="O144" i="135"/>
  <c r="AH144" i="117" s="1"/>
  <c r="AH134" i="120"/>
  <c r="O134" i="135"/>
  <c r="AH130" i="119"/>
  <c r="O130" i="135"/>
  <c r="AH130" i="117" s="1"/>
  <c r="O154" i="92"/>
  <c r="I154" i="117" s="1"/>
  <c r="C270" i="92"/>
  <c r="I154" i="118"/>
  <c r="I146" i="126"/>
  <c r="I145" i="126" s="1"/>
  <c r="I95" i="126" s="1"/>
  <c r="I4" i="126" s="1"/>
  <c r="K145" i="92"/>
  <c r="O142" i="92"/>
  <c r="I142" i="120"/>
  <c r="E141" i="92"/>
  <c r="O138" i="92"/>
  <c r="I138" i="117" s="1"/>
  <c r="I138" i="120"/>
  <c r="O146" i="93"/>
  <c r="J146" i="119"/>
  <c r="D145" i="93"/>
  <c r="D268" i="93" s="1"/>
  <c r="O144" i="93"/>
  <c r="J144" i="117" s="1"/>
  <c r="J144" i="119"/>
  <c r="D267" i="93"/>
  <c r="O134" i="93"/>
  <c r="J134" i="120"/>
  <c r="O130" i="93"/>
  <c r="J130" i="117" s="1"/>
  <c r="J130" i="119"/>
  <c r="O154" i="94"/>
  <c r="K154" i="117" s="1"/>
  <c r="C270" i="94"/>
  <c r="K154" i="118"/>
  <c r="K145" i="94"/>
  <c r="K146" i="126"/>
  <c r="K145" i="126" s="1"/>
  <c r="K95" i="126" s="1"/>
  <c r="K4" i="126" s="1"/>
  <c r="O142" i="94"/>
  <c r="K142" i="120"/>
  <c r="E141" i="94"/>
  <c r="O138" i="94"/>
  <c r="K138" i="117" s="1"/>
  <c r="K138" i="120"/>
  <c r="O149" i="95"/>
  <c r="L149" i="117" s="1"/>
  <c r="L149" i="119"/>
  <c r="O131" i="95"/>
  <c r="L131" i="117" s="1"/>
  <c r="L131" i="119"/>
  <c r="O154" i="96"/>
  <c r="M154" i="117" s="1"/>
  <c r="M154" i="118"/>
  <c r="C271" i="96"/>
  <c r="M146" i="126"/>
  <c r="M145" i="126" s="1"/>
  <c r="M95" i="126" s="1"/>
  <c r="K145" i="96"/>
  <c r="O142" i="96"/>
  <c r="M142" i="120"/>
  <c r="M141" i="120" s="1"/>
  <c r="E141" i="96"/>
  <c r="O128" i="96"/>
  <c r="M128" i="119"/>
  <c r="D127" i="96"/>
  <c r="D266" i="96" s="1"/>
  <c r="E112" i="97"/>
  <c r="E111" i="97" s="1"/>
  <c r="N113" i="120"/>
  <c r="N112" i="120" s="1"/>
  <c r="N111" i="120" s="1"/>
  <c r="O146" i="98"/>
  <c r="O146" i="119"/>
  <c r="D145" i="98"/>
  <c r="D269" i="98" s="1"/>
  <c r="O144" i="98"/>
  <c r="O144" i="117" s="1"/>
  <c r="D268" i="98"/>
  <c r="O144" i="119"/>
  <c r="O134" i="98"/>
  <c r="O134" i="120"/>
  <c r="O130" i="98"/>
  <c r="O130" i="117" s="1"/>
  <c r="O130" i="119"/>
  <c r="O154" i="99"/>
  <c r="P154" i="117" s="1"/>
  <c r="C271" i="99"/>
  <c r="P154" i="118"/>
  <c r="K145" i="99"/>
  <c r="P146" i="126"/>
  <c r="P145" i="126" s="1"/>
  <c r="P95" i="126" s="1"/>
  <c r="P4" i="126" s="1"/>
  <c r="O142" i="99"/>
  <c r="P142" i="120"/>
  <c r="E141" i="99"/>
  <c r="O138" i="99"/>
  <c r="P138" i="117" s="1"/>
  <c r="P138" i="120"/>
  <c r="O149" i="100"/>
  <c r="Q149" i="117" s="1"/>
  <c r="Q149" i="119"/>
  <c r="O126" i="100"/>
  <c r="Q126" i="117" s="1"/>
  <c r="Q126" i="120"/>
  <c r="R153" i="118"/>
  <c r="O153" i="136"/>
  <c r="R153" i="117" s="1"/>
  <c r="R139" i="120"/>
  <c r="O139" i="136"/>
  <c r="R139" i="117" s="1"/>
  <c r="R129" i="119"/>
  <c r="O129" i="136"/>
  <c r="R129" i="117" s="1"/>
  <c r="R118" i="120"/>
  <c r="R117" i="120" s="1"/>
  <c r="E117" i="136"/>
  <c r="O155" i="102"/>
  <c r="S155" i="117" s="1"/>
  <c r="S155" i="118"/>
  <c r="C272" i="102"/>
  <c r="S146" i="125"/>
  <c r="S145" i="125" s="1"/>
  <c r="S95" i="125" s="1"/>
  <c r="S4" i="125" s="1"/>
  <c r="J145" i="102"/>
  <c r="O143" i="102"/>
  <c r="S143" i="117" s="1"/>
  <c r="S143" i="120"/>
  <c r="O137" i="102"/>
  <c r="S137" i="117" s="1"/>
  <c r="S137" i="120"/>
  <c r="T146" i="120"/>
  <c r="T145" i="120" s="1"/>
  <c r="E145" i="103"/>
  <c r="E269" i="103" s="1"/>
  <c r="T269" i="120" s="1"/>
  <c r="T144" i="120"/>
  <c r="E268" i="103"/>
  <c r="T268" i="120" s="1"/>
  <c r="O131" i="103"/>
  <c r="T131" i="117" s="1"/>
  <c r="T131" i="119"/>
  <c r="O105" i="90"/>
  <c r="G105" i="117" s="1"/>
  <c r="G105" i="119"/>
  <c r="O114" i="90"/>
  <c r="G114" i="117" s="1"/>
  <c r="G114" i="119"/>
  <c r="O123" i="90"/>
  <c r="G123" i="117" s="1"/>
  <c r="G123" i="119"/>
  <c r="O146" i="91"/>
  <c r="H146" i="119"/>
  <c r="D145" i="91"/>
  <c r="D268" i="91" s="1"/>
  <c r="O106" i="91"/>
  <c r="H106" i="117" s="1"/>
  <c r="H106" i="119"/>
  <c r="O116" i="91"/>
  <c r="H116" i="117" s="1"/>
  <c r="H116" i="119"/>
  <c r="O125" i="91"/>
  <c r="H125" i="117" s="1"/>
  <c r="H125" i="119"/>
  <c r="O104" i="92"/>
  <c r="I104" i="117" s="1"/>
  <c r="I104" i="119"/>
  <c r="O116" i="92"/>
  <c r="I116" i="117" s="1"/>
  <c r="I116" i="119"/>
  <c r="O125" i="92"/>
  <c r="I125" i="117" s="1"/>
  <c r="I125" i="119"/>
  <c r="O106" i="93"/>
  <c r="J106" i="117" s="1"/>
  <c r="J106" i="119"/>
  <c r="O116" i="93"/>
  <c r="J116" i="117" s="1"/>
  <c r="J116" i="119"/>
  <c r="O125" i="93"/>
  <c r="J125" i="117" s="1"/>
  <c r="J125" i="119"/>
  <c r="O106" i="94"/>
  <c r="K106" i="117" s="1"/>
  <c r="K106" i="119"/>
  <c r="O116" i="94"/>
  <c r="K116" i="117" s="1"/>
  <c r="K116" i="119"/>
  <c r="O125" i="94"/>
  <c r="K125" i="117" s="1"/>
  <c r="K125" i="119"/>
  <c r="O108" i="95"/>
  <c r="L108" i="117" s="1"/>
  <c r="L108" i="119"/>
  <c r="O116" i="95"/>
  <c r="L116" i="117" s="1"/>
  <c r="L116" i="119"/>
  <c r="O125" i="95"/>
  <c r="L125" i="117" s="1"/>
  <c r="L125" i="119"/>
  <c r="O108" i="96"/>
  <c r="M108" i="117" s="1"/>
  <c r="M108" i="119"/>
  <c r="O119" i="96"/>
  <c r="M119" i="117" s="1"/>
  <c r="M119" i="119"/>
  <c r="O99" i="97"/>
  <c r="N99" i="117" s="1"/>
  <c r="N99" i="119"/>
  <c r="O110" i="97"/>
  <c r="N110" i="117" s="1"/>
  <c r="N110" i="119"/>
  <c r="O119" i="97"/>
  <c r="N119" i="117" s="1"/>
  <c r="N119" i="119"/>
  <c r="O99" i="98"/>
  <c r="O99" i="117" s="1"/>
  <c r="O99" i="119"/>
  <c r="O108" i="98"/>
  <c r="O108" i="117" s="1"/>
  <c r="O108" i="119"/>
  <c r="O119" i="98"/>
  <c r="O119" i="117" s="1"/>
  <c r="O119" i="119"/>
  <c r="O100" i="99"/>
  <c r="P100" i="117" s="1"/>
  <c r="P100" i="119"/>
  <c r="O110" i="99"/>
  <c r="P110" i="117" s="1"/>
  <c r="P110" i="119"/>
  <c r="O119" i="99"/>
  <c r="P119" i="117" s="1"/>
  <c r="P119" i="119"/>
  <c r="O99" i="100"/>
  <c r="Q99" i="117" s="1"/>
  <c r="Q99" i="119"/>
  <c r="O108" i="100"/>
  <c r="Q108" i="117" s="1"/>
  <c r="Q108" i="119"/>
  <c r="O119" i="100"/>
  <c r="Q119" i="117" s="1"/>
  <c r="Q119" i="119"/>
  <c r="R99" i="119"/>
  <c r="O99" i="136"/>
  <c r="R99" i="117" s="1"/>
  <c r="R108" i="119"/>
  <c r="O108" i="136"/>
  <c r="R108" i="117" s="1"/>
  <c r="R119" i="119"/>
  <c r="O119" i="136"/>
  <c r="R119" i="117" s="1"/>
  <c r="O99" i="102"/>
  <c r="S99" i="117" s="1"/>
  <c r="S99" i="119"/>
  <c r="O114" i="102"/>
  <c r="S114" i="117" s="1"/>
  <c r="S114" i="119"/>
  <c r="O123" i="102"/>
  <c r="S123" i="117" s="1"/>
  <c r="S123" i="119"/>
  <c r="O104" i="103"/>
  <c r="T104" i="117" s="1"/>
  <c r="T104" i="119"/>
  <c r="O114" i="103"/>
  <c r="T114" i="117" s="1"/>
  <c r="T114" i="119"/>
  <c r="O123" i="103"/>
  <c r="T123" i="117" s="1"/>
  <c r="T123" i="119"/>
  <c r="O104" i="104"/>
  <c r="U104" i="117" s="1"/>
  <c r="U104" i="119"/>
  <c r="O114" i="104"/>
  <c r="U114" i="117" s="1"/>
  <c r="U114" i="119"/>
  <c r="O123" i="104"/>
  <c r="U123" i="117" s="1"/>
  <c r="U123" i="119"/>
  <c r="O104" i="105"/>
  <c r="V104" i="117" s="1"/>
  <c r="V104" i="119"/>
  <c r="O116" i="105"/>
  <c r="V116" i="117" s="1"/>
  <c r="V116" i="119"/>
  <c r="O125" i="105"/>
  <c r="V125" i="117" s="1"/>
  <c r="V125" i="119"/>
  <c r="O106" i="106"/>
  <c r="W106" i="117" s="1"/>
  <c r="W106" i="119"/>
  <c r="O116" i="106"/>
  <c r="W116" i="117" s="1"/>
  <c r="W116" i="119"/>
  <c r="O125" i="106"/>
  <c r="W125" i="117" s="1"/>
  <c r="W125" i="119"/>
  <c r="O106" i="107"/>
  <c r="X106" i="117" s="1"/>
  <c r="X106" i="119"/>
  <c r="O116" i="107"/>
  <c r="X116" i="117" s="1"/>
  <c r="X116" i="119"/>
  <c r="O125" i="107"/>
  <c r="X125" i="117" s="1"/>
  <c r="X125" i="119"/>
  <c r="O108" i="108"/>
  <c r="Y108" i="117" s="1"/>
  <c r="Y108" i="119"/>
  <c r="O116" i="108"/>
  <c r="Y116" i="117" s="1"/>
  <c r="Y116" i="119"/>
  <c r="O125" i="108"/>
  <c r="Y125" i="117" s="1"/>
  <c r="Y125" i="119"/>
  <c r="O106" i="109"/>
  <c r="Z106" i="117" s="1"/>
  <c r="Z106" i="119"/>
  <c r="O116" i="109"/>
  <c r="Z116" i="117" s="1"/>
  <c r="Z116" i="119"/>
  <c r="O125" i="109"/>
  <c r="Z125" i="117" s="1"/>
  <c r="Z125" i="119"/>
  <c r="O107" i="110"/>
  <c r="AA107" i="117" s="1"/>
  <c r="AA107" i="119"/>
  <c r="O118" i="110"/>
  <c r="AA118" i="119"/>
  <c r="D117" i="110"/>
  <c r="O98" i="111"/>
  <c r="AB98" i="119"/>
  <c r="D97" i="111"/>
  <c r="D96" i="111" s="1"/>
  <c r="O107" i="111"/>
  <c r="AB107" i="117" s="1"/>
  <c r="AB107" i="119"/>
  <c r="O119" i="111"/>
  <c r="AB119" i="117" s="1"/>
  <c r="AB119" i="119"/>
  <c r="O98" i="112"/>
  <c r="D97" i="112"/>
  <c r="D96" i="112" s="1"/>
  <c r="AC98" i="119"/>
  <c r="O108" i="112"/>
  <c r="AC108" i="117" s="1"/>
  <c r="AC108" i="119"/>
  <c r="O118" i="112"/>
  <c r="AC118" i="119"/>
  <c r="D117" i="112"/>
  <c r="O98" i="113"/>
  <c r="AD98" i="119"/>
  <c r="D97" i="113"/>
  <c r="D96" i="113" s="1"/>
  <c r="O107" i="113"/>
  <c r="AD107" i="117" s="1"/>
  <c r="AD107" i="119"/>
  <c r="O118" i="113"/>
  <c r="AD118" i="119"/>
  <c r="D117" i="113"/>
  <c r="O98" i="114"/>
  <c r="D97" i="114"/>
  <c r="AE98" i="119"/>
  <c r="O107" i="114"/>
  <c r="AE107" i="117" s="1"/>
  <c r="AE107" i="119"/>
  <c r="O118" i="114"/>
  <c r="AE118" i="119"/>
  <c r="D117" i="114"/>
  <c r="O98" i="132"/>
  <c r="D97" i="132"/>
  <c r="D96" i="132" s="1"/>
  <c r="AF98" i="119"/>
  <c r="O107" i="132"/>
  <c r="AF107" i="117" s="1"/>
  <c r="AF107" i="119"/>
  <c r="O118" i="132"/>
  <c r="AF118" i="119"/>
  <c r="D117" i="132"/>
  <c r="AG98" i="119"/>
  <c r="O98" i="134"/>
  <c r="D97" i="134"/>
  <c r="D96" i="134" s="1"/>
  <c r="AG107" i="119"/>
  <c r="O107" i="134"/>
  <c r="AG107" i="117" s="1"/>
  <c r="AG118" i="119"/>
  <c r="O118" i="134"/>
  <c r="D117" i="134"/>
  <c r="AG125" i="119"/>
  <c r="O125" i="134"/>
  <c r="AG125" i="117" s="1"/>
  <c r="AH110" i="119"/>
  <c r="O110" i="135"/>
  <c r="AH110" i="117" s="1"/>
  <c r="AH121" i="119"/>
  <c r="O121" i="135"/>
  <c r="AH121" i="117" s="1"/>
  <c r="O108" i="102"/>
  <c r="S108" i="117" s="1"/>
  <c r="S108" i="119"/>
  <c r="O134" i="91"/>
  <c r="H134" i="120"/>
  <c r="O152" i="104"/>
  <c r="U152" i="118"/>
  <c r="C151" i="104"/>
  <c r="K145" i="107"/>
  <c r="X146" i="126"/>
  <c r="X145" i="126" s="1"/>
  <c r="X95" i="126" s="1"/>
  <c r="X4" i="126" s="1"/>
  <c r="O149" i="108"/>
  <c r="Y149" i="117" s="1"/>
  <c r="Y149" i="119"/>
  <c r="O139" i="109"/>
  <c r="Z139" i="117" s="1"/>
  <c r="Z139" i="120"/>
  <c r="O137" i="110"/>
  <c r="AA137" i="117" s="1"/>
  <c r="AA137" i="120"/>
  <c r="O139" i="111"/>
  <c r="AB139" i="117" s="1"/>
  <c r="AB139" i="120"/>
  <c r="AE146" i="120"/>
  <c r="AE145" i="120" s="1"/>
  <c r="E145" i="114"/>
  <c r="E269" i="114" s="1"/>
  <c r="AE269" i="120" s="1"/>
  <c r="E268" i="114"/>
  <c r="AE268" i="120" s="1"/>
  <c r="AE144" i="120"/>
  <c r="O131" i="114"/>
  <c r="AE131" i="117" s="1"/>
  <c r="AE131" i="119"/>
  <c r="O137" i="132"/>
  <c r="AF137" i="117" s="1"/>
  <c r="AF137" i="120"/>
  <c r="AG113" i="120"/>
  <c r="AG112" i="120" s="1"/>
  <c r="E112" i="134"/>
  <c r="AH146" i="120"/>
  <c r="E145" i="135"/>
  <c r="E269" i="135" s="1"/>
  <c r="AH269" i="120" s="1"/>
  <c r="AH144" i="120"/>
  <c r="AJ144" i="120" s="1"/>
  <c r="E268" i="135"/>
  <c r="AH268" i="120" s="1"/>
  <c r="AH131" i="119"/>
  <c r="O131" i="135"/>
  <c r="AH131" i="117" s="1"/>
  <c r="O152" i="92"/>
  <c r="C151" i="92"/>
  <c r="I152" i="118"/>
  <c r="O136" i="92"/>
  <c r="I136" i="117" s="1"/>
  <c r="I136" i="120"/>
  <c r="O128" i="92"/>
  <c r="I128" i="119"/>
  <c r="D127" i="92"/>
  <c r="D265" i="92" s="1"/>
  <c r="J146" i="120"/>
  <c r="J145" i="120" s="1"/>
  <c r="E145" i="93"/>
  <c r="E268" i="93" s="1"/>
  <c r="J269" i="120" s="1"/>
  <c r="E267" i="93"/>
  <c r="J268" i="120" s="1"/>
  <c r="J144" i="120"/>
  <c r="O131" i="93"/>
  <c r="J131" i="117" s="1"/>
  <c r="J131" i="119"/>
  <c r="O152" i="94"/>
  <c r="K152" i="118"/>
  <c r="C151" i="94"/>
  <c r="O136" i="94"/>
  <c r="K136" i="117" s="1"/>
  <c r="K136" i="120"/>
  <c r="O128" i="94"/>
  <c r="K128" i="119"/>
  <c r="D127" i="94"/>
  <c r="D265" i="94" s="1"/>
  <c r="O126" i="95"/>
  <c r="L126" i="117" s="1"/>
  <c r="L126" i="120"/>
  <c r="O152" i="96"/>
  <c r="C151" i="96"/>
  <c r="M152" i="118"/>
  <c r="AJ149" i="125"/>
  <c r="O136" i="96"/>
  <c r="M136" i="117" s="1"/>
  <c r="M136" i="120"/>
  <c r="O129" i="96"/>
  <c r="M129" i="117" s="1"/>
  <c r="M129" i="119"/>
  <c r="E117" i="96"/>
  <c r="M118" i="120"/>
  <c r="O155" i="97"/>
  <c r="N155" i="117" s="1"/>
  <c r="N155" i="118"/>
  <c r="C272" i="97"/>
  <c r="N146" i="125"/>
  <c r="N145" i="125" s="1"/>
  <c r="N95" i="125" s="1"/>
  <c r="N4" i="125" s="1"/>
  <c r="J145" i="97"/>
  <c r="O143" i="97"/>
  <c r="N143" i="117" s="1"/>
  <c r="N143" i="120"/>
  <c r="O137" i="97"/>
  <c r="N137" i="117" s="1"/>
  <c r="N137" i="120"/>
  <c r="O146" i="120"/>
  <c r="O145" i="120" s="1"/>
  <c r="E145" i="98"/>
  <c r="E269" i="98" s="1"/>
  <c r="O269" i="120" s="1"/>
  <c r="O144" i="120"/>
  <c r="E268" i="98"/>
  <c r="O268" i="120" s="1"/>
  <c r="O131" i="98"/>
  <c r="O131" i="117" s="1"/>
  <c r="O131" i="119"/>
  <c r="O152" i="99"/>
  <c r="P152" i="118"/>
  <c r="C151" i="99"/>
  <c r="O136" i="99"/>
  <c r="P136" i="117" s="1"/>
  <c r="P136" i="120"/>
  <c r="O128" i="99"/>
  <c r="P128" i="119"/>
  <c r="D127" i="99"/>
  <c r="D266" i="99" s="1"/>
  <c r="E112" i="100"/>
  <c r="Q113" i="120"/>
  <c r="Q112" i="120" s="1"/>
  <c r="R146" i="119"/>
  <c r="D145" i="136"/>
  <c r="D269" i="136" s="1"/>
  <c r="O146" i="136"/>
  <c r="R144" i="119"/>
  <c r="O144" i="136"/>
  <c r="R144" i="117" s="1"/>
  <c r="D268" i="136"/>
  <c r="R134" i="120"/>
  <c r="O134" i="136"/>
  <c r="R130" i="119"/>
  <c r="O130" i="136"/>
  <c r="R130" i="117" s="1"/>
  <c r="O154" i="102"/>
  <c r="S154" i="117" s="1"/>
  <c r="S154" i="118"/>
  <c r="C271" i="102"/>
  <c r="S146" i="126"/>
  <c r="S145" i="126" s="1"/>
  <c r="S95" i="126" s="1"/>
  <c r="S4" i="126" s="1"/>
  <c r="K145" i="102"/>
  <c r="O142" i="102"/>
  <c r="E141" i="102"/>
  <c r="S142" i="120"/>
  <c r="O138" i="102"/>
  <c r="S138" i="117" s="1"/>
  <c r="S138" i="120"/>
  <c r="O149" i="103"/>
  <c r="T149" i="117" s="1"/>
  <c r="T149" i="119"/>
  <c r="O126" i="103"/>
  <c r="T126" i="117" s="1"/>
  <c r="T126" i="120"/>
  <c r="O106" i="90"/>
  <c r="G106" i="117" s="1"/>
  <c r="G106" i="119"/>
  <c r="O115" i="90"/>
  <c r="G115" i="117" s="1"/>
  <c r="G115" i="119"/>
  <c r="O124" i="90"/>
  <c r="G124" i="117" s="1"/>
  <c r="G124" i="119"/>
  <c r="O149" i="91"/>
  <c r="H149" i="117" s="1"/>
  <c r="H149" i="119"/>
  <c r="O107" i="91"/>
  <c r="H107" i="117" s="1"/>
  <c r="H107" i="119"/>
  <c r="D118" i="91"/>
  <c r="D98" i="91"/>
  <c r="O105" i="92"/>
  <c r="I105" i="117" s="1"/>
  <c r="I105" i="119"/>
  <c r="O118" i="92"/>
  <c r="D117" i="92"/>
  <c r="I118" i="119"/>
  <c r="O98" i="93"/>
  <c r="J98" i="119"/>
  <c r="D97" i="93"/>
  <c r="D96" i="93" s="1"/>
  <c r="O107" i="93"/>
  <c r="J107" i="117" s="1"/>
  <c r="J107" i="119"/>
  <c r="D117" i="93"/>
  <c r="O118" i="93"/>
  <c r="J118" i="119"/>
  <c r="O98" i="94"/>
  <c r="D97" i="94"/>
  <c r="D96" i="94" s="1"/>
  <c r="K98" i="119"/>
  <c r="O107" i="94"/>
  <c r="K107" i="117" s="1"/>
  <c r="K107" i="119"/>
  <c r="D117" i="94"/>
  <c r="O118" i="94"/>
  <c r="K118" i="119"/>
  <c r="O99" i="95"/>
  <c r="L99" i="117" s="1"/>
  <c r="L99" i="119"/>
  <c r="O109" i="95"/>
  <c r="L109" i="117" s="1"/>
  <c r="L109" i="119"/>
  <c r="O118" i="95"/>
  <c r="D117" i="95"/>
  <c r="D111" i="95" s="1"/>
  <c r="D264" i="95" s="1"/>
  <c r="L265" i="119" s="1"/>
  <c r="L118" i="119"/>
  <c r="O100" i="96"/>
  <c r="M100" i="117" s="1"/>
  <c r="M100" i="119"/>
  <c r="O109" i="96"/>
  <c r="M109" i="117" s="1"/>
  <c r="M109" i="119"/>
  <c r="O120" i="96"/>
  <c r="M120" i="117" s="1"/>
  <c r="M120" i="119"/>
  <c r="O103" i="97"/>
  <c r="N103" i="119"/>
  <c r="D102" i="97"/>
  <c r="O100" i="97"/>
  <c r="N100" i="117" s="1"/>
  <c r="N100" i="119"/>
  <c r="O120" i="97"/>
  <c r="N120" i="117" s="1"/>
  <c r="N120" i="119"/>
  <c r="O100" i="98"/>
  <c r="O100" i="117" s="1"/>
  <c r="O100" i="119"/>
  <c r="O109" i="98"/>
  <c r="O109" i="117" s="1"/>
  <c r="O109" i="119"/>
  <c r="O120" i="98"/>
  <c r="O120" i="117" s="1"/>
  <c r="O120" i="119"/>
  <c r="O101" i="99"/>
  <c r="P101" i="117" s="1"/>
  <c r="P101" i="119"/>
  <c r="O105" i="99"/>
  <c r="P105" i="117" s="1"/>
  <c r="P105" i="119"/>
  <c r="O120" i="99"/>
  <c r="P120" i="117" s="1"/>
  <c r="P120" i="119"/>
  <c r="O100" i="100"/>
  <c r="Q100" i="117" s="1"/>
  <c r="Q100" i="119"/>
  <c r="O109" i="100"/>
  <c r="Q109" i="117" s="1"/>
  <c r="Q109" i="119"/>
  <c r="O120" i="100"/>
  <c r="Q120" i="117" s="1"/>
  <c r="Q120" i="119"/>
  <c r="R100" i="119"/>
  <c r="O100" i="136"/>
  <c r="R100" i="117" s="1"/>
  <c r="R109" i="119"/>
  <c r="O109" i="136"/>
  <c r="R109" i="117" s="1"/>
  <c r="R122" i="119"/>
  <c r="O122" i="136"/>
  <c r="R122" i="117" s="1"/>
  <c r="O100" i="102"/>
  <c r="S100" i="117" s="1"/>
  <c r="S100" i="119"/>
  <c r="O115" i="102"/>
  <c r="S115" i="117" s="1"/>
  <c r="S115" i="119"/>
  <c r="O124" i="102"/>
  <c r="S124" i="117" s="1"/>
  <c r="S124" i="119"/>
  <c r="O105" i="103"/>
  <c r="T105" i="117" s="1"/>
  <c r="T105" i="119"/>
  <c r="O115" i="103"/>
  <c r="T115" i="117" s="1"/>
  <c r="T115" i="119"/>
  <c r="O124" i="103"/>
  <c r="T124" i="117" s="1"/>
  <c r="T124" i="119"/>
  <c r="O105" i="104"/>
  <c r="U105" i="117" s="1"/>
  <c r="U105" i="119"/>
  <c r="O115" i="104"/>
  <c r="U115" i="117" s="1"/>
  <c r="U115" i="119"/>
  <c r="O124" i="104"/>
  <c r="U124" i="117" s="1"/>
  <c r="U124" i="119"/>
  <c r="O105" i="105"/>
  <c r="V105" i="117" s="1"/>
  <c r="V105" i="119"/>
  <c r="O118" i="105"/>
  <c r="V118" i="119"/>
  <c r="D117" i="105"/>
  <c r="O98" i="106"/>
  <c r="D97" i="106"/>
  <c r="W98" i="119"/>
  <c r="O107" i="106"/>
  <c r="W107" i="117" s="1"/>
  <c r="W107" i="119"/>
  <c r="O118" i="106"/>
  <c r="W118" i="119"/>
  <c r="D117" i="106"/>
  <c r="O98" i="107"/>
  <c r="D97" i="107"/>
  <c r="D96" i="107" s="1"/>
  <c r="X98" i="119"/>
  <c r="O107" i="107"/>
  <c r="X107" i="117" s="1"/>
  <c r="X107" i="119"/>
  <c r="O118" i="107"/>
  <c r="D117" i="107"/>
  <c r="X118" i="119"/>
  <c r="O98" i="108"/>
  <c r="D97" i="108"/>
  <c r="D96" i="108" s="1"/>
  <c r="Y98" i="119"/>
  <c r="O109" i="108"/>
  <c r="Y109" i="117" s="1"/>
  <c r="Y109" i="119"/>
  <c r="O118" i="108"/>
  <c r="Y118" i="119"/>
  <c r="D117" i="108"/>
  <c r="O98" i="109"/>
  <c r="Z98" i="119"/>
  <c r="D97" i="109"/>
  <c r="O107" i="109"/>
  <c r="Z107" i="117" s="1"/>
  <c r="Z107" i="119"/>
  <c r="O118" i="109"/>
  <c r="Z118" i="119"/>
  <c r="D117" i="109"/>
  <c r="O99" i="110"/>
  <c r="AA99" i="117" s="1"/>
  <c r="AA99" i="119"/>
  <c r="O108" i="110"/>
  <c r="AA108" i="117" s="1"/>
  <c r="AA108" i="119"/>
  <c r="O119" i="110"/>
  <c r="AA119" i="117" s="1"/>
  <c r="AA119" i="119"/>
  <c r="O99" i="111"/>
  <c r="AB99" i="117" s="1"/>
  <c r="AB99" i="119"/>
  <c r="O108" i="111"/>
  <c r="AB108" i="117" s="1"/>
  <c r="AB108" i="119"/>
  <c r="O120" i="111"/>
  <c r="AB120" i="117" s="1"/>
  <c r="AB120" i="119"/>
  <c r="O99" i="112"/>
  <c r="AC99" i="117" s="1"/>
  <c r="AC99" i="119"/>
  <c r="O109" i="112"/>
  <c r="AC109" i="117" s="1"/>
  <c r="AC109" i="119"/>
  <c r="O119" i="112"/>
  <c r="AC119" i="117" s="1"/>
  <c r="AC119" i="119"/>
  <c r="O99" i="113"/>
  <c r="AD99" i="117" s="1"/>
  <c r="AD99" i="119"/>
  <c r="O108" i="113"/>
  <c r="AD108" i="117" s="1"/>
  <c r="AD108" i="119"/>
  <c r="O119" i="113"/>
  <c r="AD119" i="117" s="1"/>
  <c r="AD119" i="119"/>
  <c r="O99" i="114"/>
  <c r="AE99" i="117" s="1"/>
  <c r="AE99" i="119"/>
  <c r="O108" i="114"/>
  <c r="AE108" i="117" s="1"/>
  <c r="AE108" i="119"/>
  <c r="O119" i="114"/>
  <c r="AE119" i="117" s="1"/>
  <c r="AE119" i="119"/>
  <c r="O99" i="132"/>
  <c r="AF99" i="117" s="1"/>
  <c r="AF99" i="119"/>
  <c r="O108" i="132"/>
  <c r="AF108" i="117" s="1"/>
  <c r="AF108" i="119"/>
  <c r="O119" i="132"/>
  <c r="AF119" i="117" s="1"/>
  <c r="AF119" i="119"/>
  <c r="AG99" i="119"/>
  <c r="O99" i="134"/>
  <c r="AG99" i="117" s="1"/>
  <c r="AG108" i="119"/>
  <c r="O108" i="134"/>
  <c r="AG108" i="117" s="1"/>
  <c r="AG118" i="120"/>
  <c r="AG117" i="120" s="1"/>
  <c r="E117" i="134"/>
  <c r="AH103" i="119"/>
  <c r="O103" i="135"/>
  <c r="D102" i="135"/>
  <c r="AH113" i="119"/>
  <c r="D112" i="135"/>
  <c r="O113" i="135"/>
  <c r="AH122" i="119"/>
  <c r="O122" i="135"/>
  <c r="AH122" i="117" s="1"/>
  <c r="O109" i="102"/>
  <c r="S109" i="117" s="1"/>
  <c r="S109" i="119"/>
  <c r="O130" i="91"/>
  <c r="H130" i="117" s="1"/>
  <c r="H130" i="119"/>
  <c r="O134" i="106"/>
  <c r="W134" i="120"/>
  <c r="E141" i="107"/>
  <c r="O142" i="107"/>
  <c r="X142" i="120"/>
  <c r="X141" i="120" s="1"/>
  <c r="O129" i="109"/>
  <c r="Z129" i="117" s="1"/>
  <c r="Z129" i="119"/>
  <c r="O143" i="110"/>
  <c r="AA143" i="117" s="1"/>
  <c r="AA143" i="120"/>
  <c r="O153" i="91"/>
  <c r="H153" i="117" s="1"/>
  <c r="H153" i="118"/>
  <c r="E267" i="91"/>
  <c r="H268" i="120" s="1"/>
  <c r="H144" i="120"/>
  <c r="O131" i="91"/>
  <c r="H131" i="117" s="1"/>
  <c r="H131" i="119"/>
  <c r="O152" i="90"/>
  <c r="G152" i="118"/>
  <c r="C151" i="90"/>
  <c r="O137" i="90"/>
  <c r="G137" i="117" s="1"/>
  <c r="G137" i="120"/>
  <c r="O153" i="104"/>
  <c r="U153" i="117" s="1"/>
  <c r="U153" i="118"/>
  <c r="O139" i="104"/>
  <c r="U139" i="117" s="1"/>
  <c r="U139" i="120"/>
  <c r="O129" i="104"/>
  <c r="U129" i="117" s="1"/>
  <c r="U129" i="119"/>
  <c r="U118" i="120"/>
  <c r="U117" i="120" s="1"/>
  <c r="E117" i="104"/>
  <c r="O155" i="105"/>
  <c r="V155" i="117" s="1"/>
  <c r="V155" i="118"/>
  <c r="C272" i="105"/>
  <c r="V146" i="125"/>
  <c r="V145" i="125" s="1"/>
  <c r="V95" i="125" s="1"/>
  <c r="V4" i="125" s="1"/>
  <c r="V19" i="129" s="1"/>
  <c r="J145" i="105"/>
  <c r="O142" i="105"/>
  <c r="E141" i="105"/>
  <c r="V142" i="120"/>
  <c r="O138" i="105"/>
  <c r="V138" i="117" s="1"/>
  <c r="V138" i="120"/>
  <c r="W146" i="120"/>
  <c r="W145" i="120" s="1"/>
  <c r="E145" i="106"/>
  <c r="E269" i="106" s="1"/>
  <c r="W269" i="120" s="1"/>
  <c r="W144" i="120"/>
  <c r="E268" i="106"/>
  <c r="W268" i="120" s="1"/>
  <c r="O131" i="106"/>
  <c r="W131" i="117" s="1"/>
  <c r="W131" i="119"/>
  <c r="O152" i="107"/>
  <c r="C151" i="107"/>
  <c r="X152" i="118"/>
  <c r="O136" i="107"/>
  <c r="X136" i="117" s="1"/>
  <c r="X136" i="120"/>
  <c r="O128" i="107"/>
  <c r="X128" i="119"/>
  <c r="D127" i="107"/>
  <c r="D266" i="107" s="1"/>
  <c r="Y113" i="120"/>
  <c r="Y112" i="120" s="1"/>
  <c r="E112" i="108"/>
  <c r="E111" i="108" s="1"/>
  <c r="O146" i="109"/>
  <c r="Z146" i="119"/>
  <c r="D145" i="109"/>
  <c r="D269" i="109" s="1"/>
  <c r="O144" i="109"/>
  <c r="Z144" i="117" s="1"/>
  <c r="D268" i="109"/>
  <c r="Z144" i="119"/>
  <c r="O134" i="109"/>
  <c r="Z134" i="120"/>
  <c r="O130" i="109"/>
  <c r="Z130" i="117" s="1"/>
  <c r="Z130" i="119"/>
  <c r="O154" i="110"/>
  <c r="AA154" i="117" s="1"/>
  <c r="C271" i="110"/>
  <c r="AA154" i="118"/>
  <c r="AA146" i="126"/>
  <c r="AA145" i="126" s="1"/>
  <c r="AA95" i="126" s="1"/>
  <c r="AA4" i="126" s="1"/>
  <c r="K145" i="110"/>
  <c r="O142" i="110"/>
  <c r="AA142" i="120"/>
  <c r="E141" i="110"/>
  <c r="O138" i="110"/>
  <c r="AA138" i="117" s="1"/>
  <c r="AA138" i="120"/>
  <c r="O146" i="111"/>
  <c r="AB146" i="119"/>
  <c r="D145" i="111"/>
  <c r="D269" i="111" s="1"/>
  <c r="O144" i="111"/>
  <c r="AB144" i="117" s="1"/>
  <c r="AB144" i="119"/>
  <c r="D268" i="111"/>
  <c r="O126" i="111"/>
  <c r="AB126" i="117" s="1"/>
  <c r="AB126" i="120"/>
  <c r="O153" i="112"/>
  <c r="AC153" i="117" s="1"/>
  <c r="AC153" i="118"/>
  <c r="O139" i="112"/>
  <c r="AC139" i="117" s="1"/>
  <c r="AC139" i="120"/>
  <c r="O129" i="112"/>
  <c r="AC129" i="117" s="1"/>
  <c r="AC129" i="119"/>
  <c r="AC118" i="120"/>
  <c r="AC117" i="120" s="1"/>
  <c r="AC111" i="120" s="1"/>
  <c r="E117" i="112"/>
  <c r="O155" i="113"/>
  <c r="AD155" i="117" s="1"/>
  <c r="C272" i="113"/>
  <c r="AD155" i="118"/>
  <c r="AD146" i="125"/>
  <c r="AD145" i="125" s="1"/>
  <c r="AD95" i="125" s="1"/>
  <c r="AD4" i="125" s="1"/>
  <c r="J145" i="113"/>
  <c r="O143" i="113"/>
  <c r="AD143" i="117" s="1"/>
  <c r="AD143" i="120"/>
  <c r="O137" i="113"/>
  <c r="AD137" i="117" s="1"/>
  <c r="AD137" i="120"/>
  <c r="O149" i="114"/>
  <c r="AE149" i="117" s="1"/>
  <c r="AE149" i="119"/>
  <c r="O126" i="114"/>
  <c r="AE126" i="117" s="1"/>
  <c r="AE126" i="120"/>
  <c r="O153" i="132"/>
  <c r="AF153" i="117" s="1"/>
  <c r="AF153" i="118"/>
  <c r="O142" i="132"/>
  <c r="E141" i="132"/>
  <c r="AF142" i="120"/>
  <c r="O138" i="132"/>
  <c r="AF138" i="117" s="1"/>
  <c r="AF138" i="120"/>
  <c r="AG146" i="125"/>
  <c r="AG145" i="125" s="1"/>
  <c r="AG95" i="125" s="1"/>
  <c r="AG4" i="125" s="1"/>
  <c r="AG19" i="129" s="1"/>
  <c r="J145" i="134"/>
  <c r="AG143" i="120"/>
  <c r="O143" i="134"/>
  <c r="AG143" i="117" s="1"/>
  <c r="AG137" i="120"/>
  <c r="O137" i="134"/>
  <c r="AG137" i="117" s="1"/>
  <c r="AH149" i="119"/>
  <c r="AJ149" i="119" s="1"/>
  <c r="O149" i="135"/>
  <c r="AH149" i="117" s="1"/>
  <c r="AH126" i="120"/>
  <c r="AJ126" i="120" s="1"/>
  <c r="O126" i="135"/>
  <c r="AH126" i="117" s="1"/>
  <c r="AJ126" i="117" s="1"/>
  <c r="O153" i="92"/>
  <c r="I153" i="117" s="1"/>
  <c r="I153" i="118"/>
  <c r="O139" i="92"/>
  <c r="I139" i="117" s="1"/>
  <c r="I139" i="120"/>
  <c r="O129" i="92"/>
  <c r="I129" i="117" s="1"/>
  <c r="I129" i="119"/>
  <c r="E117" i="92"/>
  <c r="I118" i="120"/>
  <c r="I117" i="120" s="1"/>
  <c r="O109" i="92"/>
  <c r="I109" i="117" s="1"/>
  <c r="I109" i="119"/>
  <c r="O149" i="93"/>
  <c r="J149" i="117" s="1"/>
  <c r="J149" i="119"/>
  <c r="O126" i="93"/>
  <c r="J126" i="117" s="1"/>
  <c r="J126" i="120"/>
  <c r="O153" i="94"/>
  <c r="K153" i="117" s="1"/>
  <c r="K153" i="118"/>
  <c r="O139" i="94"/>
  <c r="K139" i="117" s="1"/>
  <c r="K139" i="120"/>
  <c r="O129" i="94"/>
  <c r="K129" i="117" s="1"/>
  <c r="K129" i="119"/>
  <c r="K118" i="120"/>
  <c r="K117" i="120" s="1"/>
  <c r="E117" i="94"/>
  <c r="O155" i="95"/>
  <c r="L155" i="117" s="1"/>
  <c r="L155" i="118"/>
  <c r="C271" i="95"/>
  <c r="L146" i="125"/>
  <c r="L145" i="125" s="1"/>
  <c r="L95" i="125" s="1"/>
  <c r="L4" i="125" s="1"/>
  <c r="J145" i="95"/>
  <c r="O144" i="105"/>
  <c r="V144" i="117" s="1"/>
  <c r="V144" i="119"/>
  <c r="D268" i="105"/>
  <c r="O126" i="105"/>
  <c r="V126" i="117" s="1"/>
  <c r="V126" i="120"/>
  <c r="O153" i="96"/>
  <c r="M153" i="117" s="1"/>
  <c r="M153" i="118"/>
  <c r="AJ149" i="126"/>
  <c r="O139" i="96"/>
  <c r="M139" i="117" s="1"/>
  <c r="M139" i="120"/>
  <c r="O130" i="96"/>
  <c r="M130" i="117" s="1"/>
  <c r="M130" i="119"/>
  <c r="O154" i="97"/>
  <c r="N154" i="117" s="1"/>
  <c r="N154" i="118"/>
  <c r="C271" i="97"/>
  <c r="N146" i="126"/>
  <c r="N145" i="126" s="1"/>
  <c r="N95" i="126" s="1"/>
  <c r="N4" i="126" s="1"/>
  <c r="K145" i="97"/>
  <c r="O142" i="97"/>
  <c r="N142" i="120"/>
  <c r="N141" i="120" s="1"/>
  <c r="E141" i="97"/>
  <c r="O138" i="97"/>
  <c r="N138" i="117" s="1"/>
  <c r="N138" i="120"/>
  <c r="O149" i="98"/>
  <c r="O149" i="117" s="1"/>
  <c r="O149" i="119"/>
  <c r="O126" i="98"/>
  <c r="O126" i="117" s="1"/>
  <c r="O126" i="120"/>
  <c r="O153" i="99"/>
  <c r="P153" i="117" s="1"/>
  <c r="P153" i="118"/>
  <c r="O139" i="99"/>
  <c r="P139" i="117" s="1"/>
  <c r="P139" i="120"/>
  <c r="O129" i="99"/>
  <c r="P129" i="117" s="1"/>
  <c r="P129" i="119"/>
  <c r="E117" i="99"/>
  <c r="P118" i="120"/>
  <c r="P117" i="120" s="1"/>
  <c r="O155" i="100"/>
  <c r="Q155" i="117" s="1"/>
  <c r="Q155" i="118"/>
  <c r="C272" i="100"/>
  <c r="Q146" i="125"/>
  <c r="Q145" i="125" s="1"/>
  <c r="Q95" i="125" s="1"/>
  <c r="Q4" i="125" s="1"/>
  <c r="J145" i="100"/>
  <c r="O143" i="100"/>
  <c r="Q143" i="117" s="1"/>
  <c r="Q143" i="120"/>
  <c r="O137" i="100"/>
  <c r="Q137" i="117" s="1"/>
  <c r="Q137" i="120"/>
  <c r="R146" i="120"/>
  <c r="R145" i="120" s="1"/>
  <c r="E145" i="136"/>
  <c r="E269" i="136" s="1"/>
  <c r="R269" i="120" s="1"/>
  <c r="R144" i="120"/>
  <c r="E268" i="136"/>
  <c r="R268" i="120" s="1"/>
  <c r="R131" i="119"/>
  <c r="O131" i="136"/>
  <c r="R131" i="117" s="1"/>
  <c r="O152" i="102"/>
  <c r="C151" i="102"/>
  <c r="S152" i="118"/>
  <c r="O136" i="102"/>
  <c r="S136" i="117" s="1"/>
  <c r="S136" i="120"/>
  <c r="O128" i="102"/>
  <c r="S128" i="119"/>
  <c r="D127" i="102"/>
  <c r="D266" i="102" s="1"/>
  <c r="T113" i="120"/>
  <c r="T112" i="120" s="1"/>
  <c r="E112" i="103"/>
  <c r="E111" i="103" s="1"/>
  <c r="O107" i="90"/>
  <c r="G107" i="117" s="1"/>
  <c r="G107" i="119"/>
  <c r="O116" i="90"/>
  <c r="G116" i="117" s="1"/>
  <c r="G116" i="119"/>
  <c r="O125" i="90"/>
  <c r="G125" i="117" s="1"/>
  <c r="G125" i="119"/>
  <c r="O108" i="91"/>
  <c r="H108" i="117" s="1"/>
  <c r="H108" i="119"/>
  <c r="O119" i="91"/>
  <c r="H119" i="117" s="1"/>
  <c r="H119" i="119"/>
  <c r="O99" i="91"/>
  <c r="H99" i="117" s="1"/>
  <c r="H99" i="119"/>
  <c r="O106" i="92"/>
  <c r="I106" i="117" s="1"/>
  <c r="I106" i="119"/>
  <c r="O119" i="92"/>
  <c r="I119" i="117" s="1"/>
  <c r="I119" i="119"/>
  <c r="O99" i="93"/>
  <c r="J99" i="117" s="1"/>
  <c r="J99" i="119"/>
  <c r="O108" i="93"/>
  <c r="J108" i="117" s="1"/>
  <c r="J108" i="119"/>
  <c r="O119" i="93"/>
  <c r="J119" i="117" s="1"/>
  <c r="J119" i="119"/>
  <c r="O99" i="94"/>
  <c r="K99" i="117" s="1"/>
  <c r="K99" i="119"/>
  <c r="O108" i="94"/>
  <c r="K108" i="117" s="1"/>
  <c r="K108" i="119"/>
  <c r="O119" i="94"/>
  <c r="K119" i="117" s="1"/>
  <c r="K119" i="119"/>
  <c r="O100" i="95"/>
  <c r="L100" i="117" s="1"/>
  <c r="L100" i="119"/>
  <c r="O110" i="95"/>
  <c r="L110" i="117" s="1"/>
  <c r="L110" i="119"/>
  <c r="O119" i="95"/>
  <c r="L119" i="117" s="1"/>
  <c r="L119" i="119"/>
  <c r="O101" i="96"/>
  <c r="M101" i="117" s="1"/>
  <c r="M101" i="119"/>
  <c r="O110" i="96"/>
  <c r="M110" i="117" s="1"/>
  <c r="M110" i="119"/>
  <c r="O121" i="96"/>
  <c r="M121" i="117" s="1"/>
  <c r="M121" i="119"/>
  <c r="O104" i="97"/>
  <c r="N104" i="117" s="1"/>
  <c r="N104" i="119"/>
  <c r="O101" i="97"/>
  <c r="N101" i="117" s="1"/>
  <c r="N101" i="119"/>
  <c r="O121" i="97"/>
  <c r="N121" i="117" s="1"/>
  <c r="N121" i="119"/>
  <c r="O101" i="98"/>
  <c r="O101" i="117" s="1"/>
  <c r="O101" i="119"/>
  <c r="O110" i="98"/>
  <c r="O110" i="117" s="1"/>
  <c r="O110" i="119"/>
  <c r="O121" i="98"/>
  <c r="O121" i="117" s="1"/>
  <c r="O121" i="119"/>
  <c r="O103" i="99"/>
  <c r="P103" i="119"/>
  <c r="D102" i="99"/>
  <c r="O98" i="99"/>
  <c r="D97" i="99"/>
  <c r="P98" i="119"/>
  <c r="P97" i="119" s="1"/>
  <c r="O121" i="99"/>
  <c r="P121" i="117" s="1"/>
  <c r="P121" i="119"/>
  <c r="O101" i="100"/>
  <c r="Q101" i="117" s="1"/>
  <c r="Q101" i="119"/>
  <c r="O110" i="100"/>
  <c r="Q110" i="117" s="1"/>
  <c r="Q110" i="119"/>
  <c r="O121" i="100"/>
  <c r="Q121" i="117" s="1"/>
  <c r="Q121" i="119"/>
  <c r="R101" i="119"/>
  <c r="O101" i="136"/>
  <c r="R101" i="117" s="1"/>
  <c r="R110" i="119"/>
  <c r="O110" i="136"/>
  <c r="R110" i="117" s="1"/>
  <c r="R123" i="119"/>
  <c r="O123" i="136"/>
  <c r="R123" i="117" s="1"/>
  <c r="O101" i="102"/>
  <c r="S101" i="117" s="1"/>
  <c r="S101" i="119"/>
  <c r="O116" i="102"/>
  <c r="S116" i="117" s="1"/>
  <c r="S116" i="119"/>
  <c r="O125" i="102"/>
  <c r="S125" i="117" s="1"/>
  <c r="S125" i="119"/>
  <c r="O106" i="103"/>
  <c r="T106" i="117" s="1"/>
  <c r="T106" i="119"/>
  <c r="O116" i="103"/>
  <c r="T116" i="117" s="1"/>
  <c r="T116" i="119"/>
  <c r="O125" i="103"/>
  <c r="T125" i="117" s="1"/>
  <c r="T125" i="119"/>
  <c r="O106" i="104"/>
  <c r="U106" i="117" s="1"/>
  <c r="U106" i="119"/>
  <c r="O116" i="104"/>
  <c r="U116" i="117" s="1"/>
  <c r="U116" i="119"/>
  <c r="O125" i="104"/>
  <c r="U125" i="117" s="1"/>
  <c r="U125" i="119"/>
  <c r="O106" i="105"/>
  <c r="V106" i="117" s="1"/>
  <c r="V106" i="119"/>
  <c r="O119" i="105"/>
  <c r="V119" i="117" s="1"/>
  <c r="V119" i="119"/>
  <c r="O99" i="106"/>
  <c r="W99" i="117" s="1"/>
  <c r="W99" i="119"/>
  <c r="O108" i="106"/>
  <c r="W108" i="117" s="1"/>
  <c r="W108" i="119"/>
  <c r="O119" i="106"/>
  <c r="W119" i="117" s="1"/>
  <c r="W119" i="119"/>
  <c r="O99" i="107"/>
  <c r="X99" i="117" s="1"/>
  <c r="X99" i="119"/>
  <c r="O108" i="107"/>
  <c r="X108" i="117" s="1"/>
  <c r="X108" i="119"/>
  <c r="O119" i="107"/>
  <c r="X119" i="117" s="1"/>
  <c r="X119" i="119"/>
  <c r="O99" i="108"/>
  <c r="Y99" i="117" s="1"/>
  <c r="Y99" i="119"/>
  <c r="O110" i="108"/>
  <c r="Y110" i="117" s="1"/>
  <c r="Y110" i="119"/>
  <c r="O119" i="108"/>
  <c r="Y119" i="117" s="1"/>
  <c r="Y119" i="119"/>
  <c r="O99" i="109"/>
  <c r="Z99" i="117" s="1"/>
  <c r="Z99" i="119"/>
  <c r="O108" i="109"/>
  <c r="Z108" i="117" s="1"/>
  <c r="Z108" i="119"/>
  <c r="O119" i="109"/>
  <c r="Z119" i="117" s="1"/>
  <c r="Z119" i="119"/>
  <c r="O100" i="110"/>
  <c r="AA100" i="117" s="1"/>
  <c r="AA100" i="119"/>
  <c r="O109" i="110"/>
  <c r="AA109" i="117" s="1"/>
  <c r="AA109" i="119"/>
  <c r="O120" i="110"/>
  <c r="AA120" i="117" s="1"/>
  <c r="AA120" i="119"/>
  <c r="O100" i="111"/>
  <c r="AB100" i="117" s="1"/>
  <c r="AB100" i="119"/>
  <c r="O109" i="111"/>
  <c r="AB109" i="117" s="1"/>
  <c r="AB109" i="119"/>
  <c r="O121" i="111"/>
  <c r="AB121" i="117" s="1"/>
  <c r="AB121" i="119"/>
  <c r="O100" i="112"/>
  <c r="AC100" i="117" s="1"/>
  <c r="AC100" i="119"/>
  <c r="O110" i="112"/>
  <c r="AC110" i="117" s="1"/>
  <c r="AC110" i="119"/>
  <c r="O120" i="112"/>
  <c r="AC120" i="117" s="1"/>
  <c r="AC120" i="119"/>
  <c r="O100" i="113"/>
  <c r="AD100" i="117" s="1"/>
  <c r="AD100" i="119"/>
  <c r="O109" i="113"/>
  <c r="AD109" i="117" s="1"/>
  <c r="AD109" i="119"/>
  <c r="O120" i="113"/>
  <c r="AD120" i="117" s="1"/>
  <c r="AD120" i="119"/>
  <c r="O100" i="114"/>
  <c r="AE100" i="117" s="1"/>
  <c r="AE100" i="119"/>
  <c r="O109" i="114"/>
  <c r="AE109" i="117" s="1"/>
  <c r="AE109" i="119"/>
  <c r="O120" i="114"/>
  <c r="AE120" i="117" s="1"/>
  <c r="AE120" i="119"/>
  <c r="O100" i="132"/>
  <c r="AF100" i="117" s="1"/>
  <c r="AF100" i="119"/>
  <c r="O109" i="132"/>
  <c r="AF109" i="117" s="1"/>
  <c r="AF109" i="119"/>
  <c r="O120" i="132"/>
  <c r="AF120" i="117" s="1"/>
  <c r="AF120" i="119"/>
  <c r="AG100" i="119"/>
  <c r="O100" i="134"/>
  <c r="AG100" i="117" s="1"/>
  <c r="AG109" i="119"/>
  <c r="O109" i="134"/>
  <c r="AG109" i="117" s="1"/>
  <c r="AG119" i="119"/>
  <c r="O119" i="134"/>
  <c r="AG119" i="117" s="1"/>
  <c r="AH104" i="119"/>
  <c r="O104" i="135"/>
  <c r="AH104" i="117" s="1"/>
  <c r="AJ104" i="117" s="1"/>
  <c r="AH114" i="119"/>
  <c r="O114" i="135"/>
  <c r="AH114" i="117" s="1"/>
  <c r="AJ114" i="117" s="1"/>
  <c r="AH123" i="119"/>
  <c r="AJ123" i="119" s="1"/>
  <c r="O123" i="135"/>
  <c r="AH123" i="117" s="1"/>
  <c r="AJ123" i="117" s="1"/>
  <c r="D98" i="135"/>
  <c r="O110" i="102"/>
  <c r="S110" i="117" s="1"/>
  <c r="S110" i="119"/>
  <c r="O143" i="105"/>
  <c r="V143" i="117" s="1"/>
  <c r="V143" i="120"/>
  <c r="O154" i="107"/>
  <c r="X154" i="117" s="1"/>
  <c r="C271" i="107"/>
  <c r="X154" i="118"/>
  <c r="O153" i="109"/>
  <c r="Z153" i="117" s="1"/>
  <c r="Z153" i="118"/>
  <c r="O155" i="110"/>
  <c r="AA155" i="117" s="1"/>
  <c r="C272" i="110"/>
  <c r="AA155" i="118"/>
  <c r="O131" i="111"/>
  <c r="AB131" i="117" s="1"/>
  <c r="AB131" i="119"/>
  <c r="O136" i="112"/>
  <c r="AC136" i="117" s="1"/>
  <c r="AC136" i="120"/>
  <c r="O143" i="132"/>
  <c r="AF143" i="117" s="1"/>
  <c r="AF143" i="120"/>
  <c r="H146" i="120"/>
  <c r="H145" i="120" s="1"/>
  <c r="E145" i="91"/>
  <c r="E268" i="91" s="1"/>
  <c r="H269" i="120" s="1"/>
  <c r="O126" i="91"/>
  <c r="H126" i="117" s="1"/>
  <c r="H126" i="120"/>
  <c r="O153" i="90"/>
  <c r="G153" i="117" s="1"/>
  <c r="G153" i="118"/>
  <c r="O143" i="90"/>
  <c r="G143" i="117" s="1"/>
  <c r="G143" i="120"/>
  <c r="O138" i="90"/>
  <c r="G138" i="117" s="1"/>
  <c r="G138" i="120"/>
  <c r="O146" i="104"/>
  <c r="U146" i="119"/>
  <c r="D145" i="104"/>
  <c r="D269" i="104" s="1"/>
  <c r="O144" i="104"/>
  <c r="U144" i="117" s="1"/>
  <c r="U144" i="119"/>
  <c r="D268" i="104"/>
  <c r="O134" i="104"/>
  <c r="U134" i="120"/>
  <c r="O130" i="104"/>
  <c r="U130" i="117" s="1"/>
  <c r="U130" i="119"/>
  <c r="O154" i="105"/>
  <c r="V154" i="117" s="1"/>
  <c r="V154" i="118"/>
  <c r="C271" i="105"/>
  <c r="V146" i="126"/>
  <c r="V145" i="126" s="1"/>
  <c r="V95" i="126" s="1"/>
  <c r="V4" i="126" s="1"/>
  <c r="K145" i="105"/>
  <c r="O136" i="105"/>
  <c r="V136" i="117" s="1"/>
  <c r="V136" i="120"/>
  <c r="O128" i="105"/>
  <c r="V128" i="119"/>
  <c r="D127" i="105"/>
  <c r="D266" i="105" s="1"/>
  <c r="E117" i="105"/>
  <c r="V118" i="120"/>
  <c r="V117" i="120" s="1"/>
  <c r="O113" i="105"/>
  <c r="V113" i="119"/>
  <c r="V112" i="119" s="1"/>
  <c r="D112" i="105"/>
  <c r="O149" i="106"/>
  <c r="W149" i="117" s="1"/>
  <c r="W149" i="119"/>
  <c r="O126" i="106"/>
  <c r="W126" i="117" s="1"/>
  <c r="W126" i="120"/>
  <c r="O153" i="107"/>
  <c r="X153" i="117" s="1"/>
  <c r="X153" i="118"/>
  <c r="O139" i="107"/>
  <c r="X139" i="117" s="1"/>
  <c r="X139" i="120"/>
  <c r="O129" i="107"/>
  <c r="X129" i="117" s="1"/>
  <c r="X129" i="119"/>
  <c r="E117" i="107"/>
  <c r="X118" i="120"/>
  <c r="X117" i="120" s="1"/>
  <c r="O155" i="108"/>
  <c r="Y155" i="117" s="1"/>
  <c r="C272" i="108"/>
  <c r="Y155" i="118"/>
  <c r="Y146" i="125"/>
  <c r="Y145" i="125" s="1"/>
  <c r="Y95" i="125" s="1"/>
  <c r="Y4" i="125" s="1"/>
  <c r="J145" i="108"/>
  <c r="O143" i="108"/>
  <c r="Y143" i="117" s="1"/>
  <c r="Y143" i="120"/>
  <c r="O137" i="108"/>
  <c r="Y137" i="117" s="1"/>
  <c r="Y137" i="120"/>
  <c r="Z146" i="120"/>
  <c r="Z145" i="120" s="1"/>
  <c r="E145" i="109"/>
  <c r="E269" i="109" s="1"/>
  <c r="Z269" i="120" s="1"/>
  <c r="E268" i="109"/>
  <c r="Z268" i="120" s="1"/>
  <c r="Z144" i="120"/>
  <c r="O131" i="109"/>
  <c r="Z131" i="117" s="1"/>
  <c r="Z131" i="119"/>
  <c r="O152" i="110"/>
  <c r="C151" i="110"/>
  <c r="AA152" i="118"/>
  <c r="AA151" i="118" s="1"/>
  <c r="O136" i="110"/>
  <c r="AA136" i="117" s="1"/>
  <c r="AA136" i="120"/>
  <c r="O128" i="110"/>
  <c r="AA128" i="119"/>
  <c r="D127" i="110"/>
  <c r="D266" i="110" s="1"/>
  <c r="AB146" i="120"/>
  <c r="AB145" i="120" s="1"/>
  <c r="E145" i="111"/>
  <c r="E269" i="111" s="1"/>
  <c r="AB269" i="120" s="1"/>
  <c r="E268" i="111"/>
  <c r="AB268" i="120" s="1"/>
  <c r="AB144" i="120"/>
  <c r="AB113" i="120"/>
  <c r="AB112" i="120" s="1"/>
  <c r="E112" i="111"/>
  <c r="O146" i="112"/>
  <c r="D145" i="112"/>
  <c r="D269" i="112" s="1"/>
  <c r="AC146" i="119"/>
  <c r="O144" i="112"/>
  <c r="AC144" i="117" s="1"/>
  <c r="AC144" i="119"/>
  <c r="D268" i="112"/>
  <c r="O134" i="112"/>
  <c r="AC134" i="120"/>
  <c r="O130" i="112"/>
  <c r="AC130" i="117" s="1"/>
  <c r="AC130" i="119"/>
  <c r="O154" i="113"/>
  <c r="AD154" i="117" s="1"/>
  <c r="AD154" i="118"/>
  <c r="C271" i="113"/>
  <c r="AD146" i="126"/>
  <c r="AD145" i="126" s="1"/>
  <c r="AD95" i="126" s="1"/>
  <c r="AD4" i="126" s="1"/>
  <c r="K145" i="113"/>
  <c r="O142" i="113"/>
  <c r="AD142" i="120"/>
  <c r="E141" i="113"/>
  <c r="O138" i="113"/>
  <c r="AD138" i="117" s="1"/>
  <c r="AD138" i="120"/>
  <c r="AE113" i="120"/>
  <c r="AE112" i="120" s="1"/>
  <c r="E112" i="114"/>
  <c r="E111" i="114" s="1"/>
  <c r="O146" i="132"/>
  <c r="AF146" i="119"/>
  <c r="D145" i="132"/>
  <c r="D269" i="132" s="1"/>
  <c r="AG146" i="119"/>
  <c r="D145" i="134"/>
  <c r="D269" i="134" s="1"/>
  <c r="O146" i="134"/>
  <c r="O136" i="132"/>
  <c r="AF136" i="117" s="1"/>
  <c r="AF136" i="120"/>
  <c r="O128" i="132"/>
  <c r="D127" i="132"/>
  <c r="D266" i="132" s="1"/>
  <c r="AF128" i="119"/>
  <c r="AF127" i="119" s="1"/>
  <c r="AG146" i="126"/>
  <c r="AG145" i="126" s="1"/>
  <c r="AG95" i="126" s="1"/>
  <c r="AG4" i="126" s="1"/>
  <c r="K145" i="134"/>
  <c r="AG142" i="120"/>
  <c r="O142" i="134"/>
  <c r="E141" i="134"/>
  <c r="AG138" i="120"/>
  <c r="O138" i="134"/>
  <c r="AG138" i="117" s="1"/>
  <c r="AH113" i="120"/>
  <c r="E112" i="135"/>
  <c r="O146" i="92"/>
  <c r="I146" i="119"/>
  <c r="D145" i="92"/>
  <c r="D268" i="92" s="1"/>
  <c r="O144" i="92"/>
  <c r="I144" i="117" s="1"/>
  <c r="D267" i="92"/>
  <c r="I144" i="119"/>
  <c r="O134" i="92"/>
  <c r="I134" i="120"/>
  <c r="O130" i="92"/>
  <c r="I130" i="117" s="1"/>
  <c r="I130" i="119"/>
  <c r="O110" i="92"/>
  <c r="I110" i="117" s="1"/>
  <c r="I110" i="119"/>
  <c r="J113" i="120"/>
  <c r="J112" i="120" s="1"/>
  <c r="E112" i="93"/>
  <c r="E111" i="93" s="1"/>
  <c r="O146" i="94"/>
  <c r="K146" i="119"/>
  <c r="D145" i="94"/>
  <c r="D268" i="94" s="1"/>
  <c r="O144" i="94"/>
  <c r="K144" i="117" s="1"/>
  <c r="D267" i="94"/>
  <c r="K144" i="119"/>
  <c r="O134" i="94"/>
  <c r="K134" i="120"/>
  <c r="O130" i="94"/>
  <c r="K130" i="117" s="1"/>
  <c r="K130" i="119"/>
  <c r="O154" i="95"/>
  <c r="L154" i="117" s="1"/>
  <c r="C270" i="95"/>
  <c r="L154" i="118"/>
  <c r="K145" i="95"/>
  <c r="L146" i="126"/>
  <c r="L145" i="126" s="1"/>
  <c r="L95" i="126" s="1"/>
  <c r="L4" i="126" s="1"/>
  <c r="O143" i="95"/>
  <c r="L143" i="117" s="1"/>
  <c r="L143" i="120"/>
  <c r="O137" i="95"/>
  <c r="L137" i="117" s="1"/>
  <c r="L137" i="120"/>
  <c r="E112" i="95"/>
  <c r="E111" i="95" s="1"/>
  <c r="L113" i="120"/>
  <c r="L112" i="120" s="1"/>
  <c r="O146" i="96"/>
  <c r="M146" i="119"/>
  <c r="D145" i="96"/>
  <c r="D269" i="96" s="1"/>
  <c r="O144" i="96"/>
  <c r="M144" i="117" s="1"/>
  <c r="M144" i="119"/>
  <c r="D268" i="96"/>
  <c r="O134" i="96"/>
  <c r="M134" i="120"/>
  <c r="O131" i="96"/>
  <c r="M131" i="117" s="1"/>
  <c r="M131" i="119"/>
  <c r="O152" i="97"/>
  <c r="C151" i="97"/>
  <c r="N152" i="118"/>
  <c r="N151" i="118" s="1"/>
  <c r="O136" i="97"/>
  <c r="N136" i="117" s="1"/>
  <c r="N136" i="120"/>
  <c r="O128" i="97"/>
  <c r="N128" i="119"/>
  <c r="D127" i="97"/>
  <c r="D266" i="97" s="1"/>
  <c r="O113" i="120"/>
  <c r="O112" i="120" s="1"/>
  <c r="E112" i="98"/>
  <c r="O146" i="99"/>
  <c r="D145" i="99"/>
  <c r="D269" i="99" s="1"/>
  <c r="P146" i="119"/>
  <c r="P145" i="119" s="1"/>
  <c r="O144" i="99"/>
  <c r="P144" i="117" s="1"/>
  <c r="P144" i="119"/>
  <c r="D268" i="99"/>
  <c r="O134" i="99"/>
  <c r="P134" i="120"/>
  <c r="O130" i="99"/>
  <c r="P130" i="117" s="1"/>
  <c r="P130" i="119"/>
  <c r="O154" i="100"/>
  <c r="Q154" i="117" s="1"/>
  <c r="Q154" i="118"/>
  <c r="C271" i="100"/>
  <c r="Q146" i="126"/>
  <c r="Q145" i="126" s="1"/>
  <c r="Q95" i="126" s="1"/>
  <c r="Q4" i="126" s="1"/>
  <c r="K145" i="100"/>
  <c r="O142" i="100"/>
  <c r="Q142" i="120"/>
  <c r="E141" i="100"/>
  <c r="O138" i="100"/>
  <c r="Q138" i="117" s="1"/>
  <c r="Q138" i="120"/>
  <c r="R149" i="119"/>
  <c r="O149" i="136"/>
  <c r="R149" i="117" s="1"/>
  <c r="R126" i="120"/>
  <c r="O126" i="136"/>
  <c r="R126" i="117" s="1"/>
  <c r="O153" i="102"/>
  <c r="S153" i="117" s="1"/>
  <c r="S153" i="118"/>
  <c r="O139" i="102"/>
  <c r="S139" i="117" s="1"/>
  <c r="S139" i="120"/>
  <c r="O129" i="102"/>
  <c r="S129" i="117" s="1"/>
  <c r="S129" i="119"/>
  <c r="S118" i="120"/>
  <c r="S117" i="120" s="1"/>
  <c r="S111" i="120" s="1"/>
  <c r="E117" i="102"/>
  <c r="O155" i="103"/>
  <c r="T155" i="117" s="1"/>
  <c r="T155" i="118"/>
  <c r="C272" i="103"/>
  <c r="T146" i="125"/>
  <c r="T145" i="125" s="1"/>
  <c r="T95" i="125" s="1"/>
  <c r="T4" i="125" s="1"/>
  <c r="T19" i="129" s="1"/>
  <c r="J145" i="103"/>
  <c r="O143" i="103"/>
  <c r="T143" i="117" s="1"/>
  <c r="T143" i="120"/>
  <c r="O137" i="103"/>
  <c r="T137" i="117" s="1"/>
  <c r="T137" i="120"/>
  <c r="O108" i="90"/>
  <c r="G108" i="117" s="1"/>
  <c r="G108" i="119"/>
  <c r="O118" i="90"/>
  <c r="G118" i="119"/>
  <c r="G117" i="119" s="1"/>
  <c r="D117" i="90"/>
  <c r="O146" i="90"/>
  <c r="G146" i="119"/>
  <c r="G145" i="119" s="1"/>
  <c r="D145" i="90"/>
  <c r="D268" i="90" s="1"/>
  <c r="O100" i="91"/>
  <c r="H100" i="117" s="1"/>
  <c r="H100" i="119"/>
  <c r="O109" i="91"/>
  <c r="H109" i="117" s="1"/>
  <c r="H109" i="119"/>
  <c r="O120" i="91"/>
  <c r="H120" i="117" s="1"/>
  <c r="H120" i="119"/>
  <c r="O98" i="92"/>
  <c r="I98" i="119"/>
  <c r="I97" i="119" s="1"/>
  <c r="D97" i="92"/>
  <c r="O107" i="92"/>
  <c r="I107" i="117" s="1"/>
  <c r="I107" i="119"/>
  <c r="O120" i="92"/>
  <c r="I120" i="117" s="1"/>
  <c r="I120" i="119"/>
  <c r="O100" i="93"/>
  <c r="J100" i="117" s="1"/>
  <c r="J100" i="119"/>
  <c r="O109" i="93"/>
  <c r="J109" i="117" s="1"/>
  <c r="J109" i="119"/>
  <c r="O120" i="93"/>
  <c r="J120" i="117" s="1"/>
  <c r="J120" i="119"/>
  <c r="O100" i="94"/>
  <c r="K100" i="117" s="1"/>
  <c r="K100" i="119"/>
  <c r="O109" i="94"/>
  <c r="K109" i="117" s="1"/>
  <c r="K109" i="119"/>
  <c r="O120" i="94"/>
  <c r="K120" i="117" s="1"/>
  <c r="K120" i="119"/>
  <c r="O101" i="95"/>
  <c r="L101" i="117" s="1"/>
  <c r="L101" i="119"/>
  <c r="O98" i="95"/>
  <c r="L98" i="119"/>
  <c r="D97" i="95"/>
  <c r="O120" i="95"/>
  <c r="L120" i="117" s="1"/>
  <c r="L120" i="119"/>
  <c r="O103" i="96"/>
  <c r="M103" i="119"/>
  <c r="D102" i="96"/>
  <c r="O113" i="96"/>
  <c r="D112" i="96"/>
  <c r="M113" i="119"/>
  <c r="O122" i="96"/>
  <c r="M122" i="117" s="1"/>
  <c r="M122" i="119"/>
  <c r="O105" i="97"/>
  <c r="N105" i="117" s="1"/>
  <c r="N105" i="119"/>
  <c r="O113" i="97"/>
  <c r="N113" i="119"/>
  <c r="N112" i="119" s="1"/>
  <c r="D112" i="97"/>
  <c r="D111" i="97" s="1"/>
  <c r="D265" i="97" s="1"/>
  <c r="N265" i="119" s="1"/>
  <c r="O122" i="97"/>
  <c r="N122" i="117" s="1"/>
  <c r="N122" i="119"/>
  <c r="D102" i="98"/>
  <c r="O103" i="98"/>
  <c r="O103" i="119"/>
  <c r="D112" i="98"/>
  <c r="D111" i="98" s="1"/>
  <c r="D265" i="98" s="1"/>
  <c r="O113" i="98"/>
  <c r="O113" i="119"/>
  <c r="O112" i="119" s="1"/>
  <c r="O122" i="98"/>
  <c r="O122" i="117" s="1"/>
  <c r="O122" i="119"/>
  <c r="O104" i="99"/>
  <c r="P104" i="117" s="1"/>
  <c r="P104" i="119"/>
  <c r="D112" i="99"/>
  <c r="O113" i="99"/>
  <c r="P113" i="119"/>
  <c r="P112" i="119" s="1"/>
  <c r="O122" i="99"/>
  <c r="P122" i="117" s="1"/>
  <c r="P122" i="119"/>
  <c r="O103" i="100"/>
  <c r="Q103" i="119"/>
  <c r="D102" i="100"/>
  <c r="D112" i="100"/>
  <c r="O113" i="100"/>
  <c r="Q113" i="119"/>
  <c r="O122" i="100"/>
  <c r="Q122" i="117" s="1"/>
  <c r="Q122" i="119"/>
  <c r="R103" i="119"/>
  <c r="O103" i="136"/>
  <c r="D102" i="136"/>
  <c r="R113" i="119"/>
  <c r="R112" i="119" s="1"/>
  <c r="O113" i="136"/>
  <c r="D112" i="136"/>
  <c r="R124" i="119"/>
  <c r="O124" i="136"/>
  <c r="R124" i="117" s="1"/>
  <c r="D102" i="102"/>
  <c r="O103" i="102"/>
  <c r="S103" i="119"/>
  <c r="D117" i="102"/>
  <c r="O118" i="102"/>
  <c r="S118" i="119"/>
  <c r="O98" i="103"/>
  <c r="T98" i="119"/>
  <c r="D97" i="103"/>
  <c r="D96" i="103" s="1"/>
  <c r="O107" i="103"/>
  <c r="T107" i="117" s="1"/>
  <c r="T107" i="119"/>
  <c r="O118" i="103"/>
  <c r="T118" i="119"/>
  <c r="D117" i="103"/>
  <c r="O98" i="104"/>
  <c r="U98" i="119"/>
  <c r="U97" i="119" s="1"/>
  <c r="D97" i="104"/>
  <c r="D96" i="104" s="1"/>
  <c r="O107" i="104"/>
  <c r="U107" i="117" s="1"/>
  <c r="U107" i="119"/>
  <c r="O118" i="104"/>
  <c r="U118" i="119"/>
  <c r="D117" i="104"/>
  <c r="O98" i="105"/>
  <c r="V98" i="119"/>
  <c r="V97" i="119" s="1"/>
  <c r="D97" i="105"/>
  <c r="D96" i="105" s="1"/>
  <c r="O107" i="105"/>
  <c r="V107" i="117" s="1"/>
  <c r="V107" i="119"/>
  <c r="O120" i="105"/>
  <c r="V120" i="117" s="1"/>
  <c r="V120" i="119"/>
  <c r="O100" i="106"/>
  <c r="W100" i="117" s="1"/>
  <c r="W100" i="119"/>
  <c r="O109" i="106"/>
  <c r="W109" i="117" s="1"/>
  <c r="W109" i="119"/>
  <c r="O120" i="106"/>
  <c r="W120" i="117" s="1"/>
  <c r="W120" i="119"/>
  <c r="O100" i="107"/>
  <c r="X100" i="117" s="1"/>
  <c r="X100" i="119"/>
  <c r="O109" i="107"/>
  <c r="X109" i="117" s="1"/>
  <c r="X109" i="119"/>
  <c r="O120" i="107"/>
  <c r="X120" i="117" s="1"/>
  <c r="X120" i="119"/>
  <c r="O100" i="108"/>
  <c r="Y100" i="117" s="1"/>
  <c r="Y100" i="119"/>
  <c r="O104" i="108"/>
  <c r="Y104" i="117" s="1"/>
  <c r="Y104" i="119"/>
  <c r="O120" i="108"/>
  <c r="Y120" i="117" s="1"/>
  <c r="Y120" i="119"/>
  <c r="O100" i="109"/>
  <c r="Z100" i="117" s="1"/>
  <c r="Z100" i="119"/>
  <c r="O109" i="109"/>
  <c r="Z109" i="117" s="1"/>
  <c r="Z109" i="119"/>
  <c r="O120" i="109"/>
  <c r="Z120" i="117" s="1"/>
  <c r="Z120" i="119"/>
  <c r="O101" i="110"/>
  <c r="AA101" i="117" s="1"/>
  <c r="AA101" i="119"/>
  <c r="O110" i="110"/>
  <c r="AA110" i="117" s="1"/>
  <c r="AA110" i="119"/>
  <c r="O121" i="110"/>
  <c r="AA121" i="117" s="1"/>
  <c r="AA121" i="119"/>
  <c r="O101" i="111"/>
  <c r="AB101" i="117" s="1"/>
  <c r="AB101" i="119"/>
  <c r="O110" i="111"/>
  <c r="AB110" i="117" s="1"/>
  <c r="AB110" i="119"/>
  <c r="O122" i="111"/>
  <c r="AB122" i="117" s="1"/>
  <c r="AB122" i="119"/>
  <c r="O101" i="112"/>
  <c r="AC101" i="117" s="1"/>
  <c r="AC101" i="119"/>
  <c r="O104" i="112"/>
  <c r="AC104" i="117" s="1"/>
  <c r="AC104" i="119"/>
  <c r="O121" i="112"/>
  <c r="AC121" i="117" s="1"/>
  <c r="AC121" i="119"/>
  <c r="O101" i="113"/>
  <c r="AD101" i="117" s="1"/>
  <c r="AD101" i="119"/>
  <c r="O110" i="113"/>
  <c r="AD110" i="117" s="1"/>
  <c r="AD110" i="119"/>
  <c r="O121" i="113"/>
  <c r="AD121" i="117" s="1"/>
  <c r="AD121" i="119"/>
  <c r="O101" i="114"/>
  <c r="AE101" i="117" s="1"/>
  <c r="AE101" i="119"/>
  <c r="O110" i="114"/>
  <c r="AE110" i="117" s="1"/>
  <c r="AE110" i="119"/>
  <c r="O121" i="114"/>
  <c r="AE121" i="117" s="1"/>
  <c r="AE121" i="119"/>
  <c r="O101" i="132"/>
  <c r="AF101" i="117" s="1"/>
  <c r="AF101" i="119"/>
  <c r="O110" i="132"/>
  <c r="AF110" i="117" s="1"/>
  <c r="AF110" i="119"/>
  <c r="O121" i="132"/>
  <c r="AF121" i="117" s="1"/>
  <c r="AF121" i="119"/>
  <c r="AG101" i="119"/>
  <c r="O101" i="134"/>
  <c r="AG101" i="117" s="1"/>
  <c r="AG110" i="119"/>
  <c r="O110" i="134"/>
  <c r="AG110" i="117" s="1"/>
  <c r="AG120" i="119"/>
  <c r="O120" i="134"/>
  <c r="AG120" i="117" s="1"/>
  <c r="AH105" i="119"/>
  <c r="AJ105" i="119" s="1"/>
  <c r="O105" i="135"/>
  <c r="AH105" i="117" s="1"/>
  <c r="AH115" i="119"/>
  <c r="AJ115" i="119" s="1"/>
  <c r="O115" i="135"/>
  <c r="AH115" i="117" s="1"/>
  <c r="AH124" i="119"/>
  <c r="AJ124" i="119" s="1"/>
  <c r="O124" i="135"/>
  <c r="AH124" i="117" s="1"/>
  <c r="AJ124" i="117" s="1"/>
  <c r="AH100" i="119"/>
  <c r="AJ100" i="119" s="1"/>
  <c r="O100" i="135"/>
  <c r="AH100" i="117" s="1"/>
  <c r="AJ100" i="117" s="1"/>
  <c r="AH99" i="119"/>
  <c r="O99" i="135"/>
  <c r="AH99" i="117" s="1"/>
  <c r="AJ99" i="117" s="1"/>
  <c r="E135" i="111"/>
  <c r="E133" i="111" s="1"/>
  <c r="Q112" i="119" l="1"/>
  <c r="N127" i="119"/>
  <c r="AJ114" i="119"/>
  <c r="AJ268" i="120"/>
  <c r="D111" i="100"/>
  <c r="D265" i="100" s="1"/>
  <c r="D111" i="99"/>
  <c r="D265" i="99" s="1"/>
  <c r="V111" i="120"/>
  <c r="AJ104" i="119"/>
  <c r="AJ269" i="120"/>
  <c r="AJ115" i="117"/>
  <c r="AC145" i="119"/>
  <c r="AJ149" i="117"/>
  <c r="Q111" i="120"/>
  <c r="S117" i="119"/>
  <c r="AJ105" i="117"/>
  <c r="D111" i="136"/>
  <c r="D265" i="136" s="1"/>
  <c r="AJ99" i="119"/>
  <c r="T97" i="119"/>
  <c r="AJ103" i="119"/>
  <c r="AJ121" i="119"/>
  <c r="AJ130" i="117"/>
  <c r="AJ109" i="119"/>
  <c r="AJ119" i="119"/>
  <c r="AJ107" i="117"/>
  <c r="AJ125" i="119"/>
  <c r="O111" i="120"/>
  <c r="L97" i="119"/>
  <c r="AJ131" i="119"/>
  <c r="AJ121" i="117"/>
  <c r="AJ139" i="117"/>
  <c r="AJ106" i="117"/>
  <c r="AJ139" i="120"/>
  <c r="AJ106" i="119"/>
  <c r="AJ137" i="117"/>
  <c r="AJ155" i="118"/>
  <c r="AJ113" i="119"/>
  <c r="AJ110" i="117"/>
  <c r="AJ130" i="119"/>
  <c r="AJ120" i="117"/>
  <c r="AJ153" i="117"/>
  <c r="AJ136" i="117"/>
  <c r="AJ138" i="117"/>
  <c r="AJ154" i="117"/>
  <c r="AJ101" i="117"/>
  <c r="AJ137" i="120"/>
  <c r="AJ110" i="119"/>
  <c r="AJ120" i="119"/>
  <c r="AJ153" i="118"/>
  <c r="AJ136" i="120"/>
  <c r="AJ138" i="120"/>
  <c r="AJ154" i="118"/>
  <c r="AJ101" i="119"/>
  <c r="AJ143" i="117"/>
  <c r="AH145" i="120"/>
  <c r="AJ146" i="120"/>
  <c r="AJ134" i="120"/>
  <c r="AJ109" i="117"/>
  <c r="AJ119" i="117"/>
  <c r="AJ118" i="119"/>
  <c r="AJ125" i="117"/>
  <c r="AJ143" i="120"/>
  <c r="AJ144" i="117"/>
  <c r="AH117" i="120"/>
  <c r="AJ118" i="120"/>
  <c r="AH112" i="120"/>
  <c r="AJ112" i="120" s="1"/>
  <c r="AJ113" i="120"/>
  <c r="AJ122" i="117"/>
  <c r="AJ129" i="117"/>
  <c r="AJ108" i="117"/>
  <c r="AJ152" i="118"/>
  <c r="AJ107" i="119"/>
  <c r="AJ142" i="120"/>
  <c r="AJ116" i="117"/>
  <c r="AJ122" i="119"/>
  <c r="AJ131" i="117"/>
  <c r="AJ144" i="119"/>
  <c r="AJ129" i="119"/>
  <c r="AJ108" i="119"/>
  <c r="AJ116" i="119"/>
  <c r="AJ155" i="117"/>
  <c r="AD141" i="120"/>
  <c r="Q141" i="120"/>
  <c r="L111" i="120"/>
  <c r="AE111" i="120"/>
  <c r="I141" i="120"/>
  <c r="D96" i="92"/>
  <c r="D263" i="92" s="1"/>
  <c r="K145" i="119"/>
  <c r="AG145" i="119"/>
  <c r="AH141" i="120"/>
  <c r="AJ141" i="120" s="1"/>
  <c r="E132" i="111"/>
  <c r="E267" i="111" s="1"/>
  <c r="V127" i="119"/>
  <c r="J141" i="120"/>
  <c r="U145" i="119"/>
  <c r="S141" i="120"/>
  <c r="D96" i="99"/>
  <c r="D264" i="99" s="1"/>
  <c r="AA141" i="120"/>
  <c r="D111" i="94"/>
  <c r="D264" i="94" s="1"/>
  <c r="E111" i="91"/>
  <c r="Y151" i="118"/>
  <c r="Y95" i="118" s="1"/>
  <c r="Y4" i="118" s="1"/>
  <c r="H145" i="119"/>
  <c r="L117" i="119"/>
  <c r="I151" i="118"/>
  <c r="I95" i="118" s="1"/>
  <c r="I4" i="118" s="1"/>
  <c r="H127" i="119"/>
  <c r="S127" i="119"/>
  <c r="Q97" i="119"/>
  <c r="H141" i="120"/>
  <c r="L141" i="120"/>
  <c r="K111" i="120"/>
  <c r="J111" i="120"/>
  <c r="AA95" i="118"/>
  <c r="AA4" i="118" s="1"/>
  <c r="D111" i="109"/>
  <c r="D265" i="109" s="1"/>
  <c r="Y112" i="119"/>
  <c r="D111" i="107"/>
  <c r="D265" i="107" s="1"/>
  <c r="X265" i="119" s="1"/>
  <c r="D111" i="106"/>
  <c r="D265" i="106" s="1"/>
  <c r="W265" i="119" s="1"/>
  <c r="E111" i="109"/>
  <c r="S145" i="119"/>
  <c r="AF97" i="119"/>
  <c r="AE97" i="119"/>
  <c r="AC97" i="119"/>
  <c r="AB97" i="119"/>
  <c r="T141" i="120"/>
  <c r="N95" i="118"/>
  <c r="N4" i="118" s="1"/>
  <c r="N102" i="119"/>
  <c r="E111" i="99"/>
  <c r="E265" i="99" s="1"/>
  <c r="D96" i="109"/>
  <c r="X102" i="119"/>
  <c r="AE112" i="119"/>
  <c r="AC112" i="119"/>
  <c r="AB112" i="119"/>
  <c r="AA112" i="119"/>
  <c r="Y111" i="120"/>
  <c r="Z141" i="120"/>
  <c r="AA145" i="119"/>
  <c r="AB145" i="119"/>
  <c r="V102" i="119"/>
  <c r="W111" i="120"/>
  <c r="AC127" i="119"/>
  <c r="AB111" i="120"/>
  <c r="D111" i="105"/>
  <c r="D265" i="105" s="1"/>
  <c r="V265" i="119" s="1"/>
  <c r="AF102" i="119"/>
  <c r="R102" i="119"/>
  <c r="P151" i="118"/>
  <c r="P95" i="118" s="1"/>
  <c r="P4" i="118" s="1"/>
  <c r="Q103" i="117"/>
  <c r="Q102" i="117" s="1"/>
  <c r="O102" i="100"/>
  <c r="E264" i="93"/>
  <c r="AC269" i="119"/>
  <c r="O269" i="112"/>
  <c r="AC269" i="117" s="1"/>
  <c r="O272" i="113"/>
  <c r="AD272" i="117" s="1"/>
  <c r="AD272" i="118"/>
  <c r="AH103" i="117"/>
  <c r="O102" i="135"/>
  <c r="O117" i="93"/>
  <c r="J118" i="117"/>
  <c r="J117" i="117" s="1"/>
  <c r="O145" i="136"/>
  <c r="R146" i="117"/>
  <c r="R145" i="117" s="1"/>
  <c r="I128" i="117"/>
  <c r="I127" i="117" s="1"/>
  <c r="O127" i="92"/>
  <c r="O117" i="132"/>
  <c r="AF118" i="117"/>
  <c r="AF117" i="117" s="1"/>
  <c r="AD118" i="117"/>
  <c r="AD117" i="117" s="1"/>
  <c r="O117" i="113"/>
  <c r="E265" i="110"/>
  <c r="D111" i="104"/>
  <c r="D265" i="104" s="1"/>
  <c r="O112" i="102"/>
  <c r="S113" i="117"/>
  <c r="S112" i="117" s="1"/>
  <c r="O127" i="136"/>
  <c r="R128" i="117"/>
  <c r="R127" i="117" s="1"/>
  <c r="O271" i="94"/>
  <c r="K272" i="117" s="1"/>
  <c r="K272" i="118"/>
  <c r="I272" i="118"/>
  <c r="O271" i="92"/>
  <c r="I272" i="117" s="1"/>
  <c r="O271" i="91"/>
  <c r="H272" i="117" s="1"/>
  <c r="H272" i="118"/>
  <c r="K95" i="136"/>
  <c r="K4" i="136" s="1"/>
  <c r="K269" i="136"/>
  <c r="C95" i="98"/>
  <c r="C4" i="98" s="1"/>
  <c r="C270" i="98"/>
  <c r="AH152" i="117"/>
  <c r="O151" i="135"/>
  <c r="AE152" i="117"/>
  <c r="AE151" i="117" s="1"/>
  <c r="O151" i="114"/>
  <c r="W20" i="129"/>
  <c r="E264" i="90"/>
  <c r="AH118" i="117"/>
  <c r="O117" i="135"/>
  <c r="AH20" i="129"/>
  <c r="V134" i="117"/>
  <c r="J268" i="90"/>
  <c r="J95" i="90"/>
  <c r="J4" i="90" s="1"/>
  <c r="AF112" i="119"/>
  <c r="J268" i="93"/>
  <c r="J95" i="93"/>
  <c r="J4" i="93" s="1"/>
  <c r="C95" i="113"/>
  <c r="C4" i="113" s="1"/>
  <c r="C270" i="113"/>
  <c r="Y20" i="129"/>
  <c r="X134" i="117"/>
  <c r="C95" i="105"/>
  <c r="C4" i="105" s="1"/>
  <c r="C270" i="105"/>
  <c r="E264" i="91"/>
  <c r="V96" i="119"/>
  <c r="M112" i="119"/>
  <c r="D96" i="95"/>
  <c r="G146" i="117"/>
  <c r="G145" i="117" s="1"/>
  <c r="O145" i="90"/>
  <c r="O272" i="103"/>
  <c r="T272" i="117" s="1"/>
  <c r="T272" i="118"/>
  <c r="N128" i="117"/>
  <c r="O127" i="97"/>
  <c r="M146" i="117"/>
  <c r="M145" i="117" s="1"/>
  <c r="O145" i="96"/>
  <c r="K95" i="95"/>
  <c r="K4" i="95" s="1"/>
  <c r="K268" i="95"/>
  <c r="K134" i="117"/>
  <c r="O266" i="132"/>
  <c r="AF266" i="117" s="1"/>
  <c r="AF266" i="119"/>
  <c r="AF145" i="119"/>
  <c r="AD142" i="117"/>
  <c r="AD141" i="117" s="1"/>
  <c r="O141" i="113"/>
  <c r="AC146" i="117"/>
  <c r="AC145" i="117" s="1"/>
  <c r="O145" i="112"/>
  <c r="AA127" i="119"/>
  <c r="AH98" i="119"/>
  <c r="O98" i="135"/>
  <c r="D97" i="135"/>
  <c r="D96" i="135" s="1"/>
  <c r="P98" i="117"/>
  <c r="P97" i="117" s="1"/>
  <c r="O97" i="99"/>
  <c r="S128" i="117"/>
  <c r="S127" i="117" s="1"/>
  <c r="O127" i="102"/>
  <c r="J269" i="100"/>
  <c r="J95" i="100"/>
  <c r="J4" i="100" s="1"/>
  <c r="O271" i="97"/>
  <c r="N271" i="117" s="1"/>
  <c r="N271" i="118"/>
  <c r="J95" i="95"/>
  <c r="J4" i="95" s="1"/>
  <c r="J268" i="95"/>
  <c r="AB146" i="117"/>
  <c r="AB145" i="117" s="1"/>
  <c r="O145" i="111"/>
  <c r="X266" i="119"/>
  <c r="O266" i="107"/>
  <c r="X266" i="117" s="1"/>
  <c r="V141" i="120"/>
  <c r="X142" i="117"/>
  <c r="X141" i="117" s="1"/>
  <c r="O141" i="107"/>
  <c r="AH102" i="119"/>
  <c r="Y97" i="119"/>
  <c r="X97" i="119"/>
  <c r="W97" i="119"/>
  <c r="N103" i="117"/>
  <c r="N102" i="117" s="1"/>
  <c r="O102" i="97"/>
  <c r="I118" i="117"/>
  <c r="I117" i="117" s="1"/>
  <c r="O117" i="92"/>
  <c r="R269" i="119"/>
  <c r="O269" i="136"/>
  <c r="R269" i="117" s="1"/>
  <c r="O272" i="97"/>
  <c r="N272" i="117" s="1"/>
  <c r="N272" i="118"/>
  <c r="K127" i="119"/>
  <c r="U151" i="118"/>
  <c r="U95" i="118" s="1"/>
  <c r="U4" i="118" s="1"/>
  <c r="P141" i="120"/>
  <c r="O145" i="119"/>
  <c r="K20" i="129"/>
  <c r="O270" i="92"/>
  <c r="I271" i="117" s="1"/>
  <c r="I271" i="118"/>
  <c r="AH268" i="119"/>
  <c r="O268" i="135"/>
  <c r="AH268" i="117" s="1"/>
  <c r="E265" i="132"/>
  <c r="AE145" i="119"/>
  <c r="AC141" i="120"/>
  <c r="AA111" i="120"/>
  <c r="Z152" i="117"/>
  <c r="Z151" i="117" s="1"/>
  <c r="O151" i="109"/>
  <c r="U113" i="117"/>
  <c r="U112" i="117" s="1"/>
  <c r="O112" i="104"/>
  <c r="T113" i="117"/>
  <c r="T112" i="117" s="1"/>
  <c r="O112" i="103"/>
  <c r="D111" i="102"/>
  <c r="D265" i="102" s="1"/>
  <c r="D96" i="98"/>
  <c r="O98" i="97"/>
  <c r="N98" i="119"/>
  <c r="D97" i="97"/>
  <c r="D96" i="97" s="1"/>
  <c r="D111" i="90"/>
  <c r="D264" i="90" s="1"/>
  <c r="R266" i="119"/>
  <c r="O266" i="136"/>
  <c r="R266" i="117" s="1"/>
  <c r="J269" i="96"/>
  <c r="J95" i="96"/>
  <c r="J4" i="96" s="1"/>
  <c r="AB271" i="118"/>
  <c r="O271" i="111"/>
  <c r="AB271" i="117" s="1"/>
  <c r="Y269" i="119"/>
  <c r="O269" i="108"/>
  <c r="Y269" i="117" s="1"/>
  <c r="H20" i="129"/>
  <c r="D96" i="96"/>
  <c r="Q134" i="117"/>
  <c r="P111" i="120"/>
  <c r="O152" i="117"/>
  <c r="O151" i="117" s="1"/>
  <c r="O151" i="98"/>
  <c r="O265" i="93"/>
  <c r="J266" i="117" s="1"/>
  <c r="J266" i="119"/>
  <c r="E111" i="92"/>
  <c r="E264" i="92" s="1"/>
  <c r="AH151" i="118"/>
  <c r="O266" i="114"/>
  <c r="AE266" i="117" s="1"/>
  <c r="AE266" i="119"/>
  <c r="AD269" i="119"/>
  <c r="O269" i="113"/>
  <c r="AD269" i="117" s="1"/>
  <c r="Z19" i="129"/>
  <c r="O271" i="106"/>
  <c r="W271" i="117" s="1"/>
  <c r="W271" i="118"/>
  <c r="G111" i="120"/>
  <c r="AH117" i="119"/>
  <c r="Z112" i="119"/>
  <c r="D111" i="108"/>
  <c r="D265" i="108" s="1"/>
  <c r="X112" i="119"/>
  <c r="W112" i="119"/>
  <c r="K112" i="119"/>
  <c r="J112" i="119"/>
  <c r="D111" i="92"/>
  <c r="D264" i="92" s="1"/>
  <c r="H112" i="119"/>
  <c r="D96" i="90"/>
  <c r="C270" i="103"/>
  <c r="C95" i="103"/>
  <c r="C4" i="103" s="1"/>
  <c r="R272" i="118"/>
  <c r="O272" i="136"/>
  <c r="R272" i="117" s="1"/>
  <c r="N269" i="119"/>
  <c r="O269" i="97"/>
  <c r="N269" i="117" s="1"/>
  <c r="L266" i="119"/>
  <c r="O265" i="95"/>
  <c r="L266" i="117" s="1"/>
  <c r="K268" i="93"/>
  <c r="K95" i="93"/>
  <c r="K4" i="93" s="1"/>
  <c r="O271" i="135"/>
  <c r="AH271" i="117" s="1"/>
  <c r="AH271" i="118"/>
  <c r="AF268" i="119"/>
  <c r="O268" i="132"/>
  <c r="AF268" i="117" s="1"/>
  <c r="AE142" i="117"/>
  <c r="AE141" i="117" s="1"/>
  <c r="O141" i="114"/>
  <c r="AA269" i="119"/>
  <c r="O269" i="110"/>
  <c r="AA269" i="117" s="1"/>
  <c r="O272" i="106"/>
  <c r="W272" i="117" s="1"/>
  <c r="W272" i="118"/>
  <c r="AC152" i="117"/>
  <c r="AC151" i="117" s="1"/>
  <c r="O151" i="112"/>
  <c r="AG112" i="119"/>
  <c r="O112" i="132"/>
  <c r="AF113" i="117"/>
  <c r="O112" i="114"/>
  <c r="AE113" i="117"/>
  <c r="AE112" i="117" s="1"/>
  <c r="AD113" i="117"/>
  <c r="AD112" i="117" s="1"/>
  <c r="O112" i="113"/>
  <c r="AC113" i="117"/>
  <c r="AC112" i="117" s="1"/>
  <c r="O112" i="112"/>
  <c r="AB113" i="117"/>
  <c r="AB112" i="117" s="1"/>
  <c r="O112" i="111"/>
  <c r="AA113" i="117"/>
  <c r="AA112" i="117" s="1"/>
  <c r="O112" i="110"/>
  <c r="O127" i="100"/>
  <c r="Q128" i="117"/>
  <c r="Q127" i="117" s="1"/>
  <c r="J95" i="98"/>
  <c r="J4" i="98" s="1"/>
  <c r="J269" i="98"/>
  <c r="O141" i="95"/>
  <c r="L142" i="117"/>
  <c r="L141" i="117" s="1"/>
  <c r="O271" i="93"/>
  <c r="J272" i="117" s="1"/>
  <c r="J272" i="118"/>
  <c r="O272" i="135"/>
  <c r="AH272" i="117" s="1"/>
  <c r="AH272" i="118"/>
  <c r="O272" i="134"/>
  <c r="AG272" i="117" s="1"/>
  <c r="AG272" i="118"/>
  <c r="J269" i="114"/>
  <c r="J95" i="114"/>
  <c r="J4" i="114" s="1"/>
  <c r="AD151" i="118"/>
  <c r="AD95" i="118" s="1"/>
  <c r="AD4" i="118" s="1"/>
  <c r="O271" i="108"/>
  <c r="Y271" i="117" s="1"/>
  <c r="Y271" i="118"/>
  <c r="X268" i="119"/>
  <c r="O268" i="107"/>
  <c r="X268" i="117" s="1"/>
  <c r="V152" i="117"/>
  <c r="V151" i="117" s="1"/>
  <c r="O151" i="105"/>
  <c r="G127" i="119"/>
  <c r="H111" i="120"/>
  <c r="AC128" i="117"/>
  <c r="AC127" i="117" s="1"/>
  <c r="O127" i="112"/>
  <c r="I98" i="117"/>
  <c r="I97" i="117" s="1"/>
  <c r="O97" i="92"/>
  <c r="O266" i="110"/>
  <c r="AA266" i="117" s="1"/>
  <c r="AA266" i="119"/>
  <c r="V266" i="119"/>
  <c r="O266" i="105"/>
  <c r="V266" i="117" s="1"/>
  <c r="AA20" i="129"/>
  <c r="Z134" i="117"/>
  <c r="X152" i="117"/>
  <c r="X151" i="117" s="1"/>
  <c r="O151" i="107"/>
  <c r="K118" i="117"/>
  <c r="K117" i="117" s="1"/>
  <c r="O117" i="94"/>
  <c r="N19" i="129"/>
  <c r="K266" i="119"/>
  <c r="O265" i="94"/>
  <c r="K266" i="117" s="1"/>
  <c r="C270" i="104"/>
  <c r="C95" i="104"/>
  <c r="C4" i="104" s="1"/>
  <c r="AG117" i="119"/>
  <c r="AE118" i="117"/>
  <c r="AE117" i="117" s="1"/>
  <c r="O117" i="114"/>
  <c r="O111" i="114" s="1"/>
  <c r="AC118" i="117"/>
  <c r="AC117" i="117" s="1"/>
  <c r="O117" i="112"/>
  <c r="O269" i="119"/>
  <c r="O269" i="98"/>
  <c r="O269" i="117" s="1"/>
  <c r="K142" i="117"/>
  <c r="K141" i="117" s="1"/>
  <c r="O141" i="94"/>
  <c r="J146" i="117"/>
  <c r="J145" i="117" s="1"/>
  <c r="O145" i="93"/>
  <c r="O269" i="114"/>
  <c r="AE269" i="117" s="1"/>
  <c r="AE269" i="119"/>
  <c r="C270" i="109"/>
  <c r="C95" i="109"/>
  <c r="C4" i="109" s="1"/>
  <c r="K95" i="104"/>
  <c r="K4" i="104" s="1"/>
  <c r="K269" i="104"/>
  <c r="D111" i="103"/>
  <c r="D265" i="103" s="1"/>
  <c r="I103" i="117"/>
  <c r="I102" i="117" s="1"/>
  <c r="O102" i="92"/>
  <c r="T268" i="119"/>
  <c r="O268" i="103"/>
  <c r="T268" i="117" s="1"/>
  <c r="O127" i="106"/>
  <c r="W128" i="117"/>
  <c r="W127" i="117" s="1"/>
  <c r="O272" i="104"/>
  <c r="U272" i="117" s="1"/>
  <c r="U272" i="118"/>
  <c r="G268" i="119"/>
  <c r="O267" i="90"/>
  <c r="G268" i="117" s="1"/>
  <c r="K268" i="91"/>
  <c r="K95" i="91"/>
  <c r="K4" i="91" s="1"/>
  <c r="M97" i="119"/>
  <c r="G102" i="119"/>
  <c r="O151" i="93"/>
  <c r="J152" i="117"/>
  <c r="J151" i="117" s="1"/>
  <c r="K268" i="90"/>
  <c r="K95" i="90"/>
  <c r="K4" i="90" s="1"/>
  <c r="Z265" i="119"/>
  <c r="O141" i="93"/>
  <c r="J142" i="117"/>
  <c r="J141" i="117" s="1"/>
  <c r="O271" i="134"/>
  <c r="AG271" i="117" s="1"/>
  <c r="AG271" i="118"/>
  <c r="W19" i="129"/>
  <c r="AC151" i="118"/>
  <c r="AC95" i="118" s="1"/>
  <c r="AC4" i="118" s="1"/>
  <c r="AD112" i="119"/>
  <c r="Q127" i="119"/>
  <c r="O265" i="90"/>
  <c r="G266" i="117" s="1"/>
  <c r="G266" i="119"/>
  <c r="V98" i="117"/>
  <c r="V97" i="117" s="1"/>
  <c r="O97" i="105"/>
  <c r="U98" i="117"/>
  <c r="U97" i="117" s="1"/>
  <c r="O97" i="104"/>
  <c r="O97" i="103"/>
  <c r="T98" i="117"/>
  <c r="T97" i="117" s="1"/>
  <c r="D111" i="96"/>
  <c r="D265" i="96" s="1"/>
  <c r="I268" i="119"/>
  <c r="O267" i="92"/>
  <c r="I268" i="117" s="1"/>
  <c r="AF128" i="117"/>
  <c r="AF127" i="117" s="1"/>
  <c r="O127" i="132"/>
  <c r="AF146" i="117"/>
  <c r="O145" i="132"/>
  <c r="K269" i="113"/>
  <c r="K95" i="113"/>
  <c r="K4" i="113" s="1"/>
  <c r="E111" i="111"/>
  <c r="O127" i="110"/>
  <c r="AA128" i="117"/>
  <c r="AA127" i="117" s="1"/>
  <c r="J95" i="108"/>
  <c r="J4" i="108" s="1"/>
  <c r="J269" i="108"/>
  <c r="V128" i="117"/>
  <c r="V127" i="117" s="1"/>
  <c r="O127" i="105"/>
  <c r="U269" i="119"/>
  <c r="O269" i="104"/>
  <c r="U269" i="117" s="1"/>
  <c r="Q19" i="129"/>
  <c r="L19" i="129"/>
  <c r="AF142" i="117"/>
  <c r="O141" i="132"/>
  <c r="O271" i="110"/>
  <c r="AA271" i="117" s="1"/>
  <c r="AA271" i="118"/>
  <c r="Z268" i="119"/>
  <c r="O268" i="109"/>
  <c r="Z268" i="117" s="1"/>
  <c r="X127" i="119"/>
  <c r="Z97" i="119"/>
  <c r="D264" i="108"/>
  <c r="D264" i="107"/>
  <c r="D96" i="106"/>
  <c r="L118" i="117"/>
  <c r="L117" i="117" s="1"/>
  <c r="O117" i="95"/>
  <c r="S142" i="117"/>
  <c r="S141" i="117" s="1"/>
  <c r="O141" i="102"/>
  <c r="R145" i="119"/>
  <c r="C270" i="99"/>
  <c r="C95" i="99"/>
  <c r="C4" i="99" s="1"/>
  <c r="O127" i="94"/>
  <c r="K128" i="117"/>
  <c r="K127" i="117" s="1"/>
  <c r="O151" i="104"/>
  <c r="U152" i="117"/>
  <c r="U151" i="117" s="1"/>
  <c r="D264" i="111"/>
  <c r="H269" i="119"/>
  <c r="O268" i="91"/>
  <c r="H269" i="117" s="1"/>
  <c r="O141" i="99"/>
  <c r="P142" i="117"/>
  <c r="P141" i="117" s="1"/>
  <c r="O146" i="117"/>
  <c r="O145" i="117" s="1"/>
  <c r="O145" i="98"/>
  <c r="M142" i="117"/>
  <c r="M141" i="117" s="1"/>
  <c r="O141" i="96"/>
  <c r="K268" i="94"/>
  <c r="K95" i="94"/>
  <c r="K4" i="94" s="1"/>
  <c r="J134" i="117"/>
  <c r="AF112" i="120"/>
  <c r="O145" i="114"/>
  <c r="AE146" i="117"/>
  <c r="AE145" i="117" s="1"/>
  <c r="Z266" i="119"/>
  <c r="O266" i="109"/>
  <c r="Z266" i="117" s="1"/>
  <c r="O271" i="104"/>
  <c r="U271" i="117" s="1"/>
  <c r="U271" i="118"/>
  <c r="O271" i="90"/>
  <c r="G272" i="117" s="1"/>
  <c r="G272" i="118"/>
  <c r="D96" i="102"/>
  <c r="D96" i="136"/>
  <c r="D96" i="100"/>
  <c r="O97" i="119"/>
  <c r="G112" i="119"/>
  <c r="G111" i="119" s="1"/>
  <c r="R127" i="119"/>
  <c r="J269" i="99"/>
  <c r="J95" i="99"/>
  <c r="J4" i="99" s="1"/>
  <c r="M95" i="125"/>
  <c r="Y145" i="119"/>
  <c r="W145" i="119"/>
  <c r="M98" i="117"/>
  <c r="G103" i="117"/>
  <c r="G102" i="117" s="1"/>
  <c r="O102" i="90"/>
  <c r="O271" i="136"/>
  <c r="R271" i="117" s="1"/>
  <c r="R271" i="118"/>
  <c r="Q268" i="119"/>
  <c r="O268" i="100"/>
  <c r="Q268" i="117" s="1"/>
  <c r="O266" i="98"/>
  <c r="O266" i="117" s="1"/>
  <c r="O266" i="119"/>
  <c r="L268" i="119"/>
  <c r="O267" i="95"/>
  <c r="L268" i="117" s="1"/>
  <c r="J127" i="119"/>
  <c r="I111" i="120"/>
  <c r="AG152" i="117"/>
  <c r="AG151" i="117" s="1"/>
  <c r="O151" i="134"/>
  <c r="AE127" i="119"/>
  <c r="AD145" i="119"/>
  <c r="J269" i="111"/>
  <c r="J95" i="111"/>
  <c r="J4" i="111" s="1"/>
  <c r="J269" i="109"/>
  <c r="J95" i="109"/>
  <c r="J4" i="109" s="1"/>
  <c r="O112" i="109"/>
  <c r="Z113" i="117"/>
  <c r="Z112" i="117" s="1"/>
  <c r="Y113" i="117"/>
  <c r="Y112" i="117" s="1"/>
  <c r="O112" i="108"/>
  <c r="X113" i="117"/>
  <c r="X112" i="117" s="1"/>
  <c r="O112" i="107"/>
  <c r="W113" i="117"/>
  <c r="W112" i="117" s="1"/>
  <c r="O112" i="106"/>
  <c r="L112" i="119"/>
  <c r="K113" i="117"/>
  <c r="K112" i="117" s="1"/>
  <c r="O112" i="94"/>
  <c r="O111" i="94" s="1"/>
  <c r="D111" i="93"/>
  <c r="D264" i="93" s="1"/>
  <c r="I112" i="119"/>
  <c r="H113" i="117"/>
  <c r="H112" i="117" s="1"/>
  <c r="O112" i="91"/>
  <c r="G97" i="119"/>
  <c r="T151" i="118"/>
  <c r="T95" i="118" s="1"/>
  <c r="T4" i="118" s="1"/>
  <c r="N145" i="119"/>
  <c r="L127" i="119"/>
  <c r="J20" i="129"/>
  <c r="K269" i="114"/>
  <c r="K95" i="114"/>
  <c r="K4" i="114" s="1"/>
  <c r="AA146" i="117"/>
  <c r="AA145" i="117" s="1"/>
  <c r="O145" i="110"/>
  <c r="C270" i="108"/>
  <c r="C95" i="108"/>
  <c r="C4" i="108" s="1"/>
  <c r="AE102" i="119"/>
  <c r="O269" i="102"/>
  <c r="S269" i="117" s="1"/>
  <c r="S269" i="119"/>
  <c r="O19" i="129"/>
  <c r="C269" i="95"/>
  <c r="C95" i="95"/>
  <c r="C4" i="95" s="1"/>
  <c r="O151" i="113"/>
  <c r="AD152" i="117"/>
  <c r="AD151" i="117" s="1"/>
  <c r="O127" i="90"/>
  <c r="G128" i="117"/>
  <c r="G127" i="117" s="1"/>
  <c r="C270" i="132"/>
  <c r="C95" i="132"/>
  <c r="C4" i="132" s="1"/>
  <c r="O266" i="104"/>
  <c r="U266" i="117" s="1"/>
  <c r="U266" i="119"/>
  <c r="O272" i="98"/>
  <c r="O272" i="117" s="1"/>
  <c r="O272" i="118"/>
  <c r="L151" i="118"/>
  <c r="L95" i="118" s="1"/>
  <c r="L4" i="118" s="1"/>
  <c r="O266" i="134"/>
  <c r="AG266" i="117" s="1"/>
  <c r="AG266" i="119"/>
  <c r="AD266" i="119"/>
  <c r="O266" i="113"/>
  <c r="AD266" i="117" s="1"/>
  <c r="AA97" i="119"/>
  <c r="AF151" i="118"/>
  <c r="AF95" i="118" s="1"/>
  <c r="AF4" i="118" s="1"/>
  <c r="U127" i="119"/>
  <c r="D264" i="104"/>
  <c r="L20" i="129"/>
  <c r="L98" i="117"/>
  <c r="L97" i="117" s="1"/>
  <c r="O97" i="95"/>
  <c r="O269" i="99"/>
  <c r="P269" i="117" s="1"/>
  <c r="P269" i="119"/>
  <c r="Y19" i="129"/>
  <c r="C269" i="90"/>
  <c r="C95" i="90"/>
  <c r="C4" i="90" s="1"/>
  <c r="X98" i="117"/>
  <c r="X97" i="117" s="1"/>
  <c r="O97" i="107"/>
  <c r="K269" i="102"/>
  <c r="K95" i="102"/>
  <c r="K4" i="102" s="1"/>
  <c r="D264" i="113"/>
  <c r="P20" i="129"/>
  <c r="K269" i="96"/>
  <c r="K95" i="96"/>
  <c r="K4" i="96" s="1"/>
  <c r="J268" i="119"/>
  <c r="O267" i="93"/>
  <c r="J268" i="117" s="1"/>
  <c r="K269" i="132"/>
  <c r="K95" i="132"/>
  <c r="K4" i="132" s="1"/>
  <c r="S97" i="119"/>
  <c r="P19" i="129"/>
  <c r="Z142" i="117"/>
  <c r="Z141" i="117" s="1"/>
  <c r="O141" i="109"/>
  <c r="W269" i="119"/>
  <c r="O269" i="106"/>
  <c r="W269" i="117" s="1"/>
  <c r="O127" i="119"/>
  <c r="J128" i="117"/>
  <c r="J127" i="117" s="1"/>
  <c r="O127" i="93"/>
  <c r="AE128" i="117"/>
  <c r="AE127" i="117" s="1"/>
  <c r="O127" i="114"/>
  <c r="AD146" i="117"/>
  <c r="AD145" i="117" s="1"/>
  <c r="O145" i="113"/>
  <c r="I113" i="117"/>
  <c r="I112" i="117" s="1"/>
  <c r="I111" i="117" s="1"/>
  <c r="O112" i="92"/>
  <c r="O127" i="95"/>
  <c r="L128" i="117"/>
  <c r="L127" i="117" s="1"/>
  <c r="O270" i="93"/>
  <c r="J271" i="117" s="1"/>
  <c r="J271" i="118"/>
  <c r="O135" i="111"/>
  <c r="AB135" i="117" s="1"/>
  <c r="AB135" i="120"/>
  <c r="AB133" i="120" s="1"/>
  <c r="U117" i="119"/>
  <c r="T117" i="119"/>
  <c r="O112" i="136"/>
  <c r="R113" i="117"/>
  <c r="R112" i="117" s="1"/>
  <c r="Q113" i="117"/>
  <c r="Q112" i="117" s="1"/>
  <c r="O112" i="100"/>
  <c r="O112" i="99"/>
  <c r="P113" i="117"/>
  <c r="P112" i="117" s="1"/>
  <c r="O265" i="119"/>
  <c r="N113" i="117"/>
  <c r="N112" i="117" s="1"/>
  <c r="O112" i="97"/>
  <c r="G118" i="117"/>
  <c r="G117" i="117" s="1"/>
  <c r="O117" i="90"/>
  <c r="Q142" i="117"/>
  <c r="Q141" i="117" s="1"/>
  <c r="O141" i="100"/>
  <c r="P146" i="117"/>
  <c r="P145" i="117" s="1"/>
  <c r="O145" i="99"/>
  <c r="M268" i="119"/>
  <c r="O268" i="96"/>
  <c r="M268" i="117" s="1"/>
  <c r="I269" i="119"/>
  <c r="O268" i="92"/>
  <c r="I269" i="117" s="1"/>
  <c r="AG142" i="117"/>
  <c r="AG141" i="117" s="1"/>
  <c r="O141" i="134"/>
  <c r="O271" i="113"/>
  <c r="AD271" i="117" s="1"/>
  <c r="AD271" i="118"/>
  <c r="AC268" i="119"/>
  <c r="O268" i="112"/>
  <c r="AC268" i="117" s="1"/>
  <c r="U146" i="117"/>
  <c r="U145" i="117" s="1"/>
  <c r="O145" i="104"/>
  <c r="O102" i="99"/>
  <c r="P103" i="117"/>
  <c r="P102" i="117" s="1"/>
  <c r="S151" i="118"/>
  <c r="S95" i="118" s="1"/>
  <c r="S4" i="118" s="1"/>
  <c r="J269" i="134"/>
  <c r="J95" i="134"/>
  <c r="J4" i="134" s="1"/>
  <c r="AB268" i="119"/>
  <c r="O268" i="111"/>
  <c r="AB268" i="117" s="1"/>
  <c r="O269" i="109"/>
  <c r="Z269" i="117" s="1"/>
  <c r="Z269" i="119"/>
  <c r="J269" i="105"/>
  <c r="J95" i="105"/>
  <c r="J4" i="105" s="1"/>
  <c r="G151" i="118"/>
  <c r="G95" i="118" s="1"/>
  <c r="G4" i="118" s="1"/>
  <c r="O112" i="135"/>
  <c r="AH113" i="117"/>
  <c r="X117" i="119"/>
  <c r="K97" i="119"/>
  <c r="D263" i="93"/>
  <c r="D95" i="93"/>
  <c r="D4" i="93" s="1"/>
  <c r="O98" i="91"/>
  <c r="H98" i="119"/>
  <c r="H97" i="119" s="1"/>
  <c r="D97" i="91"/>
  <c r="S20" i="129"/>
  <c r="E111" i="100"/>
  <c r="O151" i="99"/>
  <c r="P152" i="117"/>
  <c r="P151" i="117" s="1"/>
  <c r="M117" i="120"/>
  <c r="C270" i="96"/>
  <c r="C95" i="96"/>
  <c r="C4" i="96" s="1"/>
  <c r="C269" i="92"/>
  <c r="C95" i="92"/>
  <c r="C4" i="92" s="1"/>
  <c r="E111" i="134"/>
  <c r="O97" i="134"/>
  <c r="AG98" i="117"/>
  <c r="AG97" i="117" s="1"/>
  <c r="D264" i="132"/>
  <c r="D96" i="114"/>
  <c r="AD97" i="119"/>
  <c r="D264" i="112"/>
  <c r="AB98" i="117"/>
  <c r="AB97" i="117" s="1"/>
  <c r="O97" i="111"/>
  <c r="O145" i="91"/>
  <c r="H146" i="117"/>
  <c r="H145" i="117" s="1"/>
  <c r="K269" i="99"/>
  <c r="K95" i="99"/>
  <c r="K4" i="99" s="1"/>
  <c r="O134" i="117"/>
  <c r="E265" i="97"/>
  <c r="M4" i="126"/>
  <c r="M20" i="129" s="1"/>
  <c r="O270" i="94"/>
  <c r="K271" i="117" s="1"/>
  <c r="K271" i="118"/>
  <c r="AF145" i="126"/>
  <c r="AJ146" i="126"/>
  <c r="AE134" i="117"/>
  <c r="AC20" i="129"/>
  <c r="Z128" i="117"/>
  <c r="Z127" i="117" s="1"/>
  <c r="O127" i="109"/>
  <c r="J95" i="107"/>
  <c r="J4" i="107" s="1"/>
  <c r="J269" i="107"/>
  <c r="AB266" i="119"/>
  <c r="O266" i="111"/>
  <c r="AB266" i="117" s="1"/>
  <c r="AB118" i="117"/>
  <c r="AB117" i="117" s="1"/>
  <c r="O117" i="111"/>
  <c r="O102" i="105"/>
  <c r="V103" i="117"/>
  <c r="V102" i="117" s="1"/>
  <c r="U103" i="117"/>
  <c r="U102" i="117" s="1"/>
  <c r="O102" i="104"/>
  <c r="T103" i="117"/>
  <c r="T102" i="117" s="1"/>
  <c r="O102" i="103"/>
  <c r="O96" i="103" s="1"/>
  <c r="S98" i="117"/>
  <c r="S97" i="117" s="1"/>
  <c r="O97" i="102"/>
  <c r="R97" i="119"/>
  <c r="Q98" i="117"/>
  <c r="Q97" i="117" s="1"/>
  <c r="O97" i="100"/>
  <c r="O117" i="119"/>
  <c r="O111" i="119" s="1"/>
  <c r="M117" i="119"/>
  <c r="T145" i="119"/>
  <c r="O272" i="96"/>
  <c r="M272" i="117" s="1"/>
  <c r="M272" i="118"/>
  <c r="L134" i="117"/>
  <c r="AF145" i="125"/>
  <c r="AF95" i="125" s="1"/>
  <c r="AF4" i="125" s="1"/>
  <c r="AJ146" i="125"/>
  <c r="O272" i="112"/>
  <c r="AC272" i="117" s="1"/>
  <c r="AC272" i="118"/>
  <c r="K95" i="109"/>
  <c r="K4" i="109" s="1"/>
  <c r="K269" i="109"/>
  <c r="E111" i="107"/>
  <c r="W151" i="118"/>
  <c r="W95" i="118" s="1"/>
  <c r="W4" i="118" s="1"/>
  <c r="O265" i="91"/>
  <c r="H266" i="117" s="1"/>
  <c r="H266" i="119"/>
  <c r="V145" i="119"/>
  <c r="W146" i="117"/>
  <c r="W145" i="117" s="1"/>
  <c r="O145" i="106"/>
  <c r="O128" i="117"/>
  <c r="O127" i="117" s="1"/>
  <c r="O127" i="98"/>
  <c r="L269" i="119"/>
  <c r="O268" i="95"/>
  <c r="L269" i="117" s="1"/>
  <c r="AG134" i="117"/>
  <c r="AG151" i="118"/>
  <c r="AG95" i="118" s="1"/>
  <c r="AG4" i="118" s="1"/>
  <c r="O272" i="109"/>
  <c r="Z272" i="117" s="1"/>
  <c r="Z272" i="118"/>
  <c r="H142" i="117"/>
  <c r="O141" i="91"/>
  <c r="Z102" i="119"/>
  <c r="W102" i="119"/>
  <c r="K102" i="119"/>
  <c r="O266" i="103"/>
  <c r="T266" i="117" s="1"/>
  <c r="T266" i="119"/>
  <c r="K269" i="98"/>
  <c r="K95" i="98"/>
  <c r="K4" i="98" s="1"/>
  <c r="O271" i="114"/>
  <c r="AE271" i="117" s="1"/>
  <c r="AE271" i="118"/>
  <c r="AA134" i="117"/>
  <c r="E265" i="109"/>
  <c r="O265" i="109" s="1"/>
  <c r="Z265" i="117" s="1"/>
  <c r="Y152" i="117"/>
  <c r="Y151" i="117" s="1"/>
  <c r="O151" i="108"/>
  <c r="H141" i="117"/>
  <c r="J269" i="110"/>
  <c r="J95" i="110"/>
  <c r="J4" i="110" s="1"/>
  <c r="AG102" i="119"/>
  <c r="O102" i="132"/>
  <c r="AF103" i="117"/>
  <c r="AF102" i="117" s="1"/>
  <c r="AE103" i="117"/>
  <c r="AE102" i="117" s="1"/>
  <c r="O102" i="114"/>
  <c r="O102" i="113"/>
  <c r="AD103" i="117"/>
  <c r="AD102" i="117" s="1"/>
  <c r="AC103" i="117"/>
  <c r="AC102" i="117" s="1"/>
  <c r="O102" i="112"/>
  <c r="AB103" i="117"/>
  <c r="AB102" i="117" s="1"/>
  <c r="O102" i="111"/>
  <c r="AA103" i="117"/>
  <c r="AA102" i="117" s="1"/>
  <c r="O102" i="110"/>
  <c r="L102" i="119"/>
  <c r="L96" i="119" s="1"/>
  <c r="O141" i="103"/>
  <c r="T142" i="117"/>
  <c r="T141" i="117" s="1"/>
  <c r="S146" i="117"/>
  <c r="S145" i="117" s="1"/>
  <c r="O145" i="102"/>
  <c r="C270" i="100"/>
  <c r="C95" i="100"/>
  <c r="C4" i="100" s="1"/>
  <c r="M145" i="120"/>
  <c r="L152" i="117"/>
  <c r="L151" i="117" s="1"/>
  <c r="O151" i="95"/>
  <c r="O127" i="134"/>
  <c r="AG128" i="117"/>
  <c r="AG127" i="117" s="1"/>
  <c r="AD127" i="119"/>
  <c r="D96" i="110"/>
  <c r="X269" i="119"/>
  <c r="O269" i="107"/>
  <c r="X269" i="117" s="1"/>
  <c r="G141" i="120"/>
  <c r="O151" i="132"/>
  <c r="AF152" i="117"/>
  <c r="U128" i="117"/>
  <c r="U127" i="117" s="1"/>
  <c r="O127" i="104"/>
  <c r="D264" i="105"/>
  <c r="D95" i="105"/>
  <c r="D4" i="105" s="1"/>
  <c r="I134" i="117"/>
  <c r="M113" i="117"/>
  <c r="M112" i="117" s="1"/>
  <c r="O112" i="96"/>
  <c r="E264" i="95"/>
  <c r="AD20" i="129"/>
  <c r="W98" i="117"/>
  <c r="W97" i="117" s="1"/>
  <c r="O97" i="106"/>
  <c r="U102" i="119"/>
  <c r="U96" i="119" s="1"/>
  <c r="G113" i="117"/>
  <c r="G112" i="117" s="1"/>
  <c r="O112" i="90"/>
  <c r="O111" i="90" s="1"/>
  <c r="T269" i="119"/>
  <c r="O269" i="103"/>
  <c r="T269" i="117" s="1"/>
  <c r="J269" i="132"/>
  <c r="J95" i="132"/>
  <c r="J4" i="132" s="1"/>
  <c r="J269" i="112"/>
  <c r="J95" i="112"/>
  <c r="J4" i="112" s="1"/>
  <c r="Y146" i="117"/>
  <c r="Y145" i="117" s="1"/>
  <c r="O145" i="108"/>
  <c r="O269" i="105"/>
  <c r="V269" i="117" s="1"/>
  <c r="V269" i="119"/>
  <c r="L113" i="117"/>
  <c r="L112" i="117" s="1"/>
  <c r="O112" i="95"/>
  <c r="O111" i="95" s="1"/>
  <c r="T152" i="117"/>
  <c r="T151" i="117" s="1"/>
  <c r="O151" i="103"/>
  <c r="N146" i="117"/>
  <c r="N145" i="117" s="1"/>
  <c r="O145" i="97"/>
  <c r="AE20" i="129"/>
  <c r="AD102" i="119"/>
  <c r="AB102" i="119"/>
  <c r="U118" i="117"/>
  <c r="U117" i="117" s="1"/>
  <c r="O117" i="104"/>
  <c r="Q265" i="119"/>
  <c r="P265" i="119"/>
  <c r="O102" i="119"/>
  <c r="M102" i="119"/>
  <c r="K269" i="100"/>
  <c r="K95" i="100"/>
  <c r="K4" i="100" s="1"/>
  <c r="E111" i="98"/>
  <c r="C95" i="97"/>
  <c r="C4" i="97" s="1"/>
  <c r="C270" i="97"/>
  <c r="O268" i="94"/>
  <c r="K269" i="117" s="1"/>
  <c r="K269" i="119"/>
  <c r="I145" i="119"/>
  <c r="AG141" i="120"/>
  <c r="O145" i="134"/>
  <c r="AG146" i="117"/>
  <c r="AG145" i="117" s="1"/>
  <c r="O272" i="108"/>
  <c r="Y272" i="117" s="1"/>
  <c r="Y272" i="118"/>
  <c r="V113" i="117"/>
  <c r="V112" i="117" s="1"/>
  <c r="O112" i="105"/>
  <c r="K269" i="105"/>
  <c r="K95" i="105"/>
  <c r="K4" i="105" s="1"/>
  <c r="E265" i="103"/>
  <c r="C270" i="102"/>
  <c r="C95" i="102"/>
  <c r="C4" i="102" s="1"/>
  <c r="J269" i="113"/>
  <c r="J95" i="113"/>
  <c r="J4" i="113" s="1"/>
  <c r="Z145" i="119"/>
  <c r="G152" i="117"/>
  <c r="G151" i="117" s="1"/>
  <c r="O151" i="90"/>
  <c r="W134" i="117"/>
  <c r="Z117" i="119"/>
  <c r="Y117" i="119"/>
  <c r="W117" i="119"/>
  <c r="V117" i="119"/>
  <c r="V111" i="119" s="1"/>
  <c r="D263" i="94"/>
  <c r="D95" i="94"/>
  <c r="D4" i="94" s="1"/>
  <c r="J97" i="119"/>
  <c r="O271" i="102"/>
  <c r="S271" i="117" s="1"/>
  <c r="S271" i="118"/>
  <c r="O268" i="136"/>
  <c r="R268" i="117" s="1"/>
  <c r="R268" i="119"/>
  <c r="O266" i="99"/>
  <c r="P266" i="117" s="1"/>
  <c r="P266" i="119"/>
  <c r="O151" i="96"/>
  <c r="M152" i="117"/>
  <c r="M151" i="117" s="1"/>
  <c r="C269" i="94"/>
  <c r="C95" i="94"/>
  <c r="C4" i="94" s="1"/>
  <c r="I152" i="117"/>
  <c r="I151" i="117" s="1"/>
  <c r="O151" i="92"/>
  <c r="AG111" i="120"/>
  <c r="H134" i="117"/>
  <c r="AG97" i="119"/>
  <c r="AF98" i="117"/>
  <c r="AF97" i="117" s="1"/>
  <c r="O97" i="132"/>
  <c r="AE98" i="117"/>
  <c r="AE97" i="117" s="1"/>
  <c r="O97" i="114"/>
  <c r="O96" i="114" s="1"/>
  <c r="O97" i="113"/>
  <c r="AD98" i="117"/>
  <c r="AD97" i="117" s="1"/>
  <c r="AC98" i="117"/>
  <c r="AC97" i="117" s="1"/>
  <c r="O97" i="112"/>
  <c r="J269" i="102"/>
  <c r="J95" i="102"/>
  <c r="J4" i="102" s="1"/>
  <c r="M266" i="119"/>
  <c r="O266" i="96"/>
  <c r="M266" i="117" s="1"/>
  <c r="M271" i="118"/>
  <c r="O271" i="96"/>
  <c r="M271" i="117" s="1"/>
  <c r="O141" i="92"/>
  <c r="I142" i="117"/>
  <c r="I141" i="117" s="1"/>
  <c r="AH134" i="117"/>
  <c r="AE268" i="119"/>
  <c r="O268" i="114"/>
  <c r="AE268" i="117" s="1"/>
  <c r="K269" i="112"/>
  <c r="K95" i="112"/>
  <c r="K4" i="112" s="1"/>
  <c r="C95" i="111"/>
  <c r="C4" i="111" s="1"/>
  <c r="C270" i="111"/>
  <c r="X19" i="129"/>
  <c r="AB127" i="119"/>
  <c r="Q117" i="119"/>
  <c r="Q111" i="119" s="1"/>
  <c r="P117" i="119"/>
  <c r="P111" i="119" s="1"/>
  <c r="O118" i="117"/>
  <c r="O117" i="117" s="1"/>
  <c r="O117" i="98"/>
  <c r="N117" i="119"/>
  <c r="N111" i="119" s="1"/>
  <c r="M118" i="117"/>
  <c r="O117" i="96"/>
  <c r="O145" i="103"/>
  <c r="T146" i="117"/>
  <c r="T145" i="117" s="1"/>
  <c r="C95" i="136"/>
  <c r="C4" i="136" s="1"/>
  <c r="C270" i="136"/>
  <c r="O272" i="99"/>
  <c r="P272" i="117" s="1"/>
  <c r="P272" i="118"/>
  <c r="J95" i="94"/>
  <c r="J4" i="94" s="1"/>
  <c r="J268" i="94"/>
  <c r="O141" i="111"/>
  <c r="AB142" i="117"/>
  <c r="AB141" i="117" s="1"/>
  <c r="Z20" i="129"/>
  <c r="Y134" i="117"/>
  <c r="X111" i="120"/>
  <c r="O151" i="106"/>
  <c r="W152" i="117"/>
  <c r="W151" i="117" s="1"/>
  <c r="H128" i="117"/>
  <c r="H127" i="117" s="1"/>
  <c r="O127" i="91"/>
  <c r="O145" i="105"/>
  <c r="V146" i="117"/>
  <c r="V145" i="117" s="1"/>
  <c r="C95" i="91"/>
  <c r="C4" i="91" s="1"/>
  <c r="C269" i="91"/>
  <c r="AB134" i="117"/>
  <c r="Q269" i="119"/>
  <c r="O269" i="100"/>
  <c r="Q269" i="117" s="1"/>
  <c r="L145" i="119"/>
  <c r="AD134" i="117"/>
  <c r="E111" i="112"/>
  <c r="O272" i="114"/>
  <c r="AE272" i="117" s="1"/>
  <c r="AE272" i="118"/>
  <c r="Z103" i="117"/>
  <c r="Z102" i="117" s="1"/>
  <c r="O102" i="109"/>
  <c r="O102" i="108"/>
  <c r="Y103" i="117"/>
  <c r="Y102" i="117" s="1"/>
  <c r="X103" i="117"/>
  <c r="X102" i="117" s="1"/>
  <c r="O102" i="107"/>
  <c r="W103" i="117"/>
  <c r="W102" i="117" s="1"/>
  <c r="O102" i="106"/>
  <c r="K103" i="117"/>
  <c r="K102" i="117" s="1"/>
  <c r="O102" i="94"/>
  <c r="J102" i="119"/>
  <c r="T127" i="119"/>
  <c r="N134" i="117"/>
  <c r="E111" i="96"/>
  <c r="AH142" i="117"/>
  <c r="O141" i="135"/>
  <c r="O272" i="111"/>
  <c r="AB272" i="117" s="1"/>
  <c r="AB272" i="118"/>
  <c r="AA268" i="119"/>
  <c r="O268" i="110"/>
  <c r="AA268" i="117" s="1"/>
  <c r="O266" i="108"/>
  <c r="Y266" i="117" s="1"/>
  <c r="Y266" i="119"/>
  <c r="H19" i="129"/>
  <c r="AA19" i="129"/>
  <c r="L103" i="117"/>
  <c r="L102" i="117" s="1"/>
  <c r="O102" i="95"/>
  <c r="K269" i="103"/>
  <c r="K95" i="103"/>
  <c r="K4" i="103" s="1"/>
  <c r="E111" i="136"/>
  <c r="Q151" i="118"/>
  <c r="Q95" i="118" s="1"/>
  <c r="Q4" i="118" s="1"/>
  <c r="AG127" i="119"/>
  <c r="AD128" i="117"/>
  <c r="AD127" i="117" s="1"/>
  <c r="O127" i="113"/>
  <c r="AA98" i="117"/>
  <c r="AA97" i="117" s="1"/>
  <c r="O97" i="110"/>
  <c r="O96" i="110" s="1"/>
  <c r="Y141" i="120"/>
  <c r="X145" i="119"/>
  <c r="O141" i="90"/>
  <c r="G142" i="117"/>
  <c r="G141" i="117" s="1"/>
  <c r="AD111" i="120"/>
  <c r="H268" i="119"/>
  <c r="O267" i="91"/>
  <c r="H268" i="117" s="1"/>
  <c r="D264" i="103"/>
  <c r="D95" i="103"/>
  <c r="D4" i="103" s="1"/>
  <c r="M145" i="119"/>
  <c r="N20" i="129"/>
  <c r="AF141" i="120"/>
  <c r="R265" i="119"/>
  <c r="O113" i="117"/>
  <c r="O112" i="117" s="1"/>
  <c r="O112" i="98"/>
  <c r="O270" i="95"/>
  <c r="L271" i="117" s="1"/>
  <c r="L271" i="118"/>
  <c r="K268" i="119"/>
  <c r="O267" i="94"/>
  <c r="K268" i="117" s="1"/>
  <c r="X271" i="118"/>
  <c r="O271" i="107"/>
  <c r="X271" i="117" s="1"/>
  <c r="O272" i="100"/>
  <c r="Q272" i="117" s="1"/>
  <c r="Q272" i="118"/>
  <c r="L272" i="118"/>
  <c r="O271" i="95"/>
  <c r="L272" i="117" s="1"/>
  <c r="O141" i="105"/>
  <c r="V142" i="117"/>
  <c r="V141" i="117" s="1"/>
  <c r="O97" i="108"/>
  <c r="Y98" i="117"/>
  <c r="Y97" i="117" s="1"/>
  <c r="R134" i="117"/>
  <c r="AH146" i="119"/>
  <c r="O146" i="135"/>
  <c r="D145" i="135"/>
  <c r="D269" i="135" s="1"/>
  <c r="Z127" i="119"/>
  <c r="O97" i="136"/>
  <c r="R98" i="117"/>
  <c r="R97" i="117" s="1"/>
  <c r="O97" i="98"/>
  <c r="O98" i="117"/>
  <c r="O97" i="117" s="1"/>
  <c r="AB141" i="120"/>
  <c r="C270" i="106"/>
  <c r="C95" i="106"/>
  <c r="C4" i="106" s="1"/>
  <c r="AB19" i="129"/>
  <c r="H271" i="118"/>
  <c r="O270" i="91"/>
  <c r="H271" i="117" s="1"/>
  <c r="J113" i="117"/>
  <c r="J112" i="117" s="1"/>
  <c r="J111" i="117" s="1"/>
  <c r="O112" i="93"/>
  <c r="O103" i="91"/>
  <c r="H103" i="119"/>
  <c r="H102" i="119" s="1"/>
  <c r="D102" i="91"/>
  <c r="O270" i="90"/>
  <c r="G271" i="117" s="1"/>
  <c r="G271" i="118"/>
  <c r="AG103" i="117"/>
  <c r="AG102" i="117" s="1"/>
  <c r="O102" i="134"/>
  <c r="AC102" i="119"/>
  <c r="AA102" i="119"/>
  <c r="S118" i="117"/>
  <c r="S117" i="117" s="1"/>
  <c r="O117" i="102"/>
  <c r="T118" i="117"/>
  <c r="T117" i="117" s="1"/>
  <c r="O117" i="103"/>
  <c r="S102" i="119"/>
  <c r="O103" i="117"/>
  <c r="O102" i="117" s="1"/>
  <c r="O102" i="98"/>
  <c r="M103" i="117"/>
  <c r="O102" i="96"/>
  <c r="Q20" i="129"/>
  <c r="P134" i="117"/>
  <c r="O151" i="97"/>
  <c r="N152" i="117"/>
  <c r="N151" i="117" s="1"/>
  <c r="I146" i="117"/>
  <c r="I145" i="117" s="1"/>
  <c r="O145" i="92"/>
  <c r="K95" i="134"/>
  <c r="K4" i="134" s="1"/>
  <c r="K269" i="134"/>
  <c r="AG269" i="119"/>
  <c r="O269" i="134"/>
  <c r="AG269" i="117" s="1"/>
  <c r="C95" i="110"/>
  <c r="C4" i="110" s="1"/>
  <c r="C270" i="110"/>
  <c r="V20" i="129"/>
  <c r="U134" i="117"/>
  <c r="O272" i="110"/>
  <c r="AA272" i="117" s="1"/>
  <c r="AA272" i="118"/>
  <c r="T111" i="120"/>
  <c r="S152" i="117"/>
  <c r="S151" i="117" s="1"/>
  <c r="O151" i="102"/>
  <c r="O141" i="97"/>
  <c r="N142" i="117"/>
  <c r="N141" i="117" s="1"/>
  <c r="V268" i="119"/>
  <c r="O268" i="105"/>
  <c r="V268" i="117" s="1"/>
  <c r="AD19" i="129"/>
  <c r="O141" i="110"/>
  <c r="AA142" i="117"/>
  <c r="AA141" i="117" s="1"/>
  <c r="Z146" i="117"/>
  <c r="Z145" i="117" s="1"/>
  <c r="O145" i="109"/>
  <c r="X151" i="118"/>
  <c r="X95" i="118" s="1"/>
  <c r="X4" i="118" s="1"/>
  <c r="O272" i="105"/>
  <c r="V272" i="117" s="1"/>
  <c r="V272" i="118"/>
  <c r="AH112" i="119"/>
  <c r="AJ112" i="119" s="1"/>
  <c r="O117" i="109"/>
  <c r="Z118" i="117"/>
  <c r="Z117" i="117" s="1"/>
  <c r="Y118" i="117"/>
  <c r="Y117" i="117" s="1"/>
  <c r="O117" i="108"/>
  <c r="X118" i="117"/>
  <c r="X117" i="117" s="1"/>
  <c r="O117" i="107"/>
  <c r="W118" i="117"/>
  <c r="W117" i="117" s="1"/>
  <c r="O117" i="106"/>
  <c r="V118" i="117"/>
  <c r="V117" i="117" s="1"/>
  <c r="O117" i="105"/>
  <c r="O97" i="94"/>
  <c r="K98" i="117"/>
  <c r="K97" i="117" s="1"/>
  <c r="J98" i="117"/>
  <c r="J97" i="117" s="1"/>
  <c r="O97" i="93"/>
  <c r="O118" i="91"/>
  <c r="D117" i="91"/>
  <c r="D111" i="91" s="1"/>
  <c r="D264" i="91" s="1"/>
  <c r="H118" i="119"/>
  <c r="H117" i="119" s="1"/>
  <c r="P127" i="119"/>
  <c r="K151" i="118"/>
  <c r="K95" i="118" s="1"/>
  <c r="K4" i="118" s="1"/>
  <c r="O265" i="92"/>
  <c r="I266" i="117" s="1"/>
  <c r="I266" i="119"/>
  <c r="X20" i="129"/>
  <c r="D111" i="134"/>
  <c r="D265" i="134" s="1"/>
  <c r="AA117" i="119"/>
  <c r="N97" i="119"/>
  <c r="N96" i="119" s="1"/>
  <c r="S19" i="129"/>
  <c r="O271" i="99"/>
  <c r="P271" i="117" s="1"/>
  <c r="P271" i="118"/>
  <c r="O268" i="119"/>
  <c r="O268" i="98"/>
  <c r="O268" i="117" s="1"/>
  <c r="M127" i="119"/>
  <c r="J269" i="119"/>
  <c r="O268" i="93"/>
  <c r="J269" i="117" s="1"/>
  <c r="K268" i="92"/>
  <c r="K95" i="92"/>
  <c r="K4" i="92" s="1"/>
  <c r="O271" i="132"/>
  <c r="AF271" i="117" s="1"/>
  <c r="AF271" i="118"/>
  <c r="AB95" i="118"/>
  <c r="AB4" i="118" s="1"/>
  <c r="O272" i="107"/>
  <c r="X272" i="117" s="1"/>
  <c r="X272" i="118"/>
  <c r="AB128" i="117"/>
  <c r="AB127" i="117" s="1"/>
  <c r="O127" i="111"/>
  <c r="R118" i="117"/>
  <c r="R117" i="117" s="1"/>
  <c r="O117" i="136"/>
  <c r="Q118" i="117"/>
  <c r="Q117" i="117" s="1"/>
  <c r="O117" i="100"/>
  <c r="O117" i="99"/>
  <c r="P118" i="117"/>
  <c r="P117" i="117" s="1"/>
  <c r="N118" i="117"/>
  <c r="N117" i="117" s="1"/>
  <c r="O117" i="97"/>
  <c r="E111" i="102"/>
  <c r="O151" i="136"/>
  <c r="R152" i="117"/>
  <c r="R151" i="117" s="1"/>
  <c r="I19" i="129"/>
  <c r="AF272" i="118"/>
  <c r="O272" i="132"/>
  <c r="AF272" i="117" s="1"/>
  <c r="O271" i="109"/>
  <c r="Z271" i="117" s="1"/>
  <c r="Z271" i="118"/>
  <c r="W266" i="119"/>
  <c r="O266" i="106"/>
  <c r="W266" i="117" s="1"/>
  <c r="E111" i="105"/>
  <c r="U19" i="129"/>
  <c r="U111" i="120"/>
  <c r="H151" i="118"/>
  <c r="H95" i="118" s="1"/>
  <c r="H4" i="118" s="1"/>
  <c r="R142" i="117"/>
  <c r="R141" i="117" s="1"/>
  <c r="O141" i="136"/>
  <c r="Q145" i="119"/>
  <c r="L146" i="117"/>
  <c r="L145" i="117" s="1"/>
  <c r="O145" i="95"/>
  <c r="J151" i="118"/>
  <c r="J95" i="118" s="1"/>
  <c r="J4" i="118" s="1"/>
  <c r="C270" i="114"/>
  <c r="C95" i="114"/>
  <c r="C4" i="114" s="1"/>
  <c r="AD268" i="119"/>
  <c r="O268" i="113"/>
  <c r="AD268" i="117" s="1"/>
  <c r="W142" i="117"/>
  <c r="W141" i="117" s="1"/>
  <c r="O141" i="106"/>
  <c r="W268" i="119"/>
  <c r="O268" i="106"/>
  <c r="W268" i="117" s="1"/>
  <c r="O102" i="93"/>
  <c r="J103" i="117"/>
  <c r="J102" i="117" s="1"/>
  <c r="T128" i="117"/>
  <c r="T127" i="117" s="1"/>
  <c r="O127" i="103"/>
  <c r="J269" i="136"/>
  <c r="J95" i="136"/>
  <c r="J4" i="136" s="1"/>
  <c r="O271" i="118"/>
  <c r="O271" i="98"/>
  <c r="O271" i="117" s="1"/>
  <c r="Y127" i="119"/>
  <c r="J95" i="91"/>
  <c r="J4" i="91" s="1"/>
  <c r="J268" i="91"/>
  <c r="T20" i="129"/>
  <c r="S134" i="117"/>
  <c r="R111" i="120"/>
  <c r="Q152" i="117"/>
  <c r="Q151" i="117" s="1"/>
  <c r="O151" i="100"/>
  <c r="J269" i="135"/>
  <c r="J95" i="135"/>
  <c r="J4" i="135" s="1"/>
  <c r="Y142" i="117"/>
  <c r="Y141" i="117" s="1"/>
  <c r="O141" i="108"/>
  <c r="O145" i="107"/>
  <c r="X146" i="117"/>
  <c r="X145" i="117" s="1"/>
  <c r="E111" i="113"/>
  <c r="AF269" i="119"/>
  <c r="O269" i="132"/>
  <c r="AF269" i="117" s="1"/>
  <c r="M134" i="117"/>
  <c r="E265" i="114"/>
  <c r="AC134" i="117"/>
  <c r="P102" i="119"/>
  <c r="P96" i="119" s="1"/>
  <c r="O127" i="107"/>
  <c r="X128" i="117"/>
  <c r="X127" i="117" s="1"/>
  <c r="O97" i="109"/>
  <c r="O96" i="109" s="1"/>
  <c r="Z98" i="117"/>
  <c r="Z97" i="117" s="1"/>
  <c r="M151" i="118"/>
  <c r="D264" i="134"/>
  <c r="O141" i="112"/>
  <c r="AC142" i="117"/>
  <c r="AC141" i="117" s="1"/>
  <c r="AB117" i="119"/>
  <c r="AB111" i="119" s="1"/>
  <c r="T102" i="119"/>
  <c r="T96" i="119" s="1"/>
  <c r="AB267" i="120"/>
  <c r="O267" i="111"/>
  <c r="AB267" i="117" s="1"/>
  <c r="N127" i="117"/>
  <c r="AH128" i="119"/>
  <c r="O128" i="135"/>
  <c r="D127" i="135"/>
  <c r="D266" i="135" s="1"/>
  <c r="C270" i="134"/>
  <c r="C95" i="134"/>
  <c r="C4" i="134" s="1"/>
  <c r="Y102" i="119"/>
  <c r="K265" i="119"/>
  <c r="G98" i="117"/>
  <c r="G97" i="117" s="1"/>
  <c r="O97" i="90"/>
  <c r="O96" i="90" s="1"/>
  <c r="O142" i="117"/>
  <c r="O141" i="117" s="1"/>
  <c r="O141" i="98"/>
  <c r="S103" i="117"/>
  <c r="S102" i="117" s="1"/>
  <c r="O102" i="102"/>
  <c r="R103" i="117"/>
  <c r="R102" i="117" s="1"/>
  <c r="O102" i="136"/>
  <c r="Q102" i="119"/>
  <c r="G269" i="119"/>
  <c r="O268" i="90"/>
  <c r="G269" i="117" s="1"/>
  <c r="J269" i="103"/>
  <c r="J95" i="103"/>
  <c r="J4" i="103" s="1"/>
  <c r="O271" i="100"/>
  <c r="Q271" i="117" s="1"/>
  <c r="Q271" i="118"/>
  <c r="O268" i="99"/>
  <c r="P268" i="117" s="1"/>
  <c r="P268" i="119"/>
  <c r="N266" i="119"/>
  <c r="O266" i="97"/>
  <c r="N266" i="117" s="1"/>
  <c r="M269" i="119"/>
  <c r="O269" i="96"/>
  <c r="M269" i="117" s="1"/>
  <c r="K146" i="117"/>
  <c r="K145" i="117" s="1"/>
  <c r="O145" i="94"/>
  <c r="E111" i="135"/>
  <c r="AG20" i="129"/>
  <c r="AA152" i="117"/>
  <c r="AA151" i="117" s="1"/>
  <c r="O151" i="110"/>
  <c r="V271" i="118"/>
  <c r="O271" i="105"/>
  <c r="V271" i="117" s="1"/>
  <c r="U268" i="119"/>
  <c r="O268" i="104"/>
  <c r="U268" i="117" s="1"/>
  <c r="S266" i="119"/>
  <c r="O266" i="102"/>
  <c r="S266" i="117" s="1"/>
  <c r="K269" i="97"/>
  <c r="K95" i="97"/>
  <c r="K4" i="97" s="1"/>
  <c r="AB269" i="119"/>
  <c r="O269" i="111"/>
  <c r="AB269" i="117" s="1"/>
  <c r="K269" i="110"/>
  <c r="K95" i="110"/>
  <c r="K4" i="110" s="1"/>
  <c r="E265" i="108"/>
  <c r="C95" i="107"/>
  <c r="C4" i="107" s="1"/>
  <c r="C270" i="107"/>
  <c r="K117" i="119"/>
  <c r="J117" i="119"/>
  <c r="I117" i="119"/>
  <c r="O127" i="99"/>
  <c r="P128" i="117"/>
  <c r="P127" i="117" s="1"/>
  <c r="J269" i="97"/>
  <c r="J95" i="97"/>
  <c r="J4" i="97" s="1"/>
  <c r="O151" i="94"/>
  <c r="K152" i="117"/>
  <c r="K151" i="117" s="1"/>
  <c r="I127" i="119"/>
  <c r="K95" i="107"/>
  <c r="K4" i="107" s="1"/>
  <c r="K269" i="107"/>
  <c r="AG118" i="117"/>
  <c r="AG117" i="117" s="1"/>
  <c r="O117" i="134"/>
  <c r="AF117" i="119"/>
  <c r="AE117" i="119"/>
  <c r="AD117" i="119"/>
  <c r="AC117" i="119"/>
  <c r="AA118" i="117"/>
  <c r="AA117" i="117" s="1"/>
  <c r="O117" i="110"/>
  <c r="O272" i="102"/>
  <c r="S272" i="117" s="1"/>
  <c r="S272" i="118"/>
  <c r="M128" i="117"/>
  <c r="O127" i="96"/>
  <c r="K141" i="120"/>
  <c r="J145" i="119"/>
  <c r="I20" i="129"/>
  <c r="O271" i="112"/>
  <c r="AC271" i="117" s="1"/>
  <c r="AC271" i="118"/>
  <c r="AB152" i="117"/>
  <c r="AB151" i="117" s="1"/>
  <c r="O151" i="111"/>
  <c r="Z151" i="118"/>
  <c r="Z95" i="118" s="1"/>
  <c r="Z4" i="118" s="1"/>
  <c r="O141" i="104"/>
  <c r="U142" i="117"/>
  <c r="U141" i="117" s="1"/>
  <c r="U112" i="119"/>
  <c r="T112" i="119"/>
  <c r="S112" i="119"/>
  <c r="S111" i="119" s="1"/>
  <c r="R117" i="119"/>
  <c r="R111" i="119" s="1"/>
  <c r="I102" i="119"/>
  <c r="I96" i="119" s="1"/>
  <c r="T134" i="117"/>
  <c r="R151" i="118"/>
  <c r="R95" i="118" s="1"/>
  <c r="R4" i="118" s="1"/>
  <c r="J268" i="92"/>
  <c r="J95" i="92"/>
  <c r="J4" i="92" s="1"/>
  <c r="K269" i="111"/>
  <c r="K95" i="111"/>
  <c r="K4" i="111" s="1"/>
  <c r="Y268" i="119"/>
  <c r="O268" i="108"/>
  <c r="Y268" i="117" s="1"/>
  <c r="W127" i="119"/>
  <c r="J269" i="104"/>
  <c r="J95" i="104"/>
  <c r="J4" i="104" s="1"/>
  <c r="G134" i="117"/>
  <c r="E111" i="104"/>
  <c r="O151" i="91"/>
  <c r="H152" i="117"/>
  <c r="H151" i="117" s="1"/>
  <c r="Q146" i="117"/>
  <c r="Q145" i="117" s="1"/>
  <c r="O145" i="100"/>
  <c r="O151" i="118"/>
  <c r="O95" i="118" s="1"/>
  <c r="O4" i="118" s="1"/>
  <c r="E111" i="94"/>
  <c r="C269" i="93"/>
  <c r="C95" i="93"/>
  <c r="C4" i="93" s="1"/>
  <c r="C270" i="135"/>
  <c r="C95" i="135"/>
  <c r="C4" i="135" s="1"/>
  <c r="O268" i="134"/>
  <c r="AG268" i="117" s="1"/>
  <c r="AG268" i="119"/>
  <c r="AE151" i="118"/>
  <c r="AE95" i="118" s="1"/>
  <c r="AE4" i="118" s="1"/>
  <c r="K269" i="106"/>
  <c r="K95" i="106"/>
  <c r="K4" i="106" s="1"/>
  <c r="D111" i="135"/>
  <c r="D265" i="135" s="1"/>
  <c r="N268" i="119"/>
  <c r="O268" i="97"/>
  <c r="N268" i="117" s="1"/>
  <c r="K95" i="135"/>
  <c r="K4" i="135" s="1"/>
  <c r="K269" i="135"/>
  <c r="AF134" i="117"/>
  <c r="Y128" i="117"/>
  <c r="Y127" i="117" s="1"/>
  <c r="O127" i="108"/>
  <c r="J269" i="106"/>
  <c r="J95" i="106"/>
  <c r="J4" i="106" s="1"/>
  <c r="G19" i="129"/>
  <c r="C270" i="112"/>
  <c r="C95" i="112"/>
  <c r="C4" i="112" s="1"/>
  <c r="AG113" i="117"/>
  <c r="AG112" i="117" s="1"/>
  <c r="O112" i="134"/>
  <c r="D111" i="132"/>
  <c r="D265" i="132" s="1"/>
  <c r="D111" i="114"/>
  <c r="D265" i="114" s="1"/>
  <c r="D111" i="113"/>
  <c r="D265" i="113" s="1"/>
  <c r="D111" i="112"/>
  <c r="D265" i="112" s="1"/>
  <c r="AC265" i="119" s="1"/>
  <c r="D111" i="111"/>
  <c r="D265" i="111" s="1"/>
  <c r="AB265" i="119" s="1"/>
  <c r="D111" i="110"/>
  <c r="D265" i="110" s="1"/>
  <c r="O271" i="103"/>
  <c r="T271" i="117" s="1"/>
  <c r="T271" i="118"/>
  <c r="S268" i="119"/>
  <c r="O268" i="102"/>
  <c r="S268" i="117" s="1"/>
  <c r="O266" i="100"/>
  <c r="Q266" i="117" s="1"/>
  <c r="Q266" i="119"/>
  <c r="J19" i="129"/>
  <c r="K269" i="108"/>
  <c r="K95" i="108"/>
  <c r="K4" i="108" s="1"/>
  <c r="E111" i="106"/>
  <c r="V151" i="118"/>
  <c r="V95" i="118" s="1"/>
  <c r="V4" i="118" s="1"/>
  <c r="O266" i="112"/>
  <c r="AC266" i="117" s="1"/>
  <c r="AC266" i="119"/>
  <c r="AE96" i="119" l="1"/>
  <c r="O96" i="106"/>
  <c r="K96" i="117"/>
  <c r="S96" i="119"/>
  <c r="X96" i="119"/>
  <c r="O265" i="99"/>
  <c r="P265" i="117" s="1"/>
  <c r="AH95" i="118"/>
  <c r="AJ151" i="118"/>
  <c r="AH117" i="117"/>
  <c r="AJ118" i="117"/>
  <c r="AH145" i="119"/>
  <c r="AJ145" i="119" s="1"/>
  <c r="AJ146" i="119"/>
  <c r="AJ272" i="118"/>
  <c r="AJ272" i="117"/>
  <c r="AJ271" i="118"/>
  <c r="AJ268" i="117"/>
  <c r="AH97" i="119"/>
  <c r="AJ97" i="119" s="1"/>
  <c r="AJ98" i="119"/>
  <c r="AH102" i="117"/>
  <c r="AJ103" i="117"/>
  <c r="AJ117" i="120"/>
  <c r="AJ271" i="117"/>
  <c r="AJ268" i="119"/>
  <c r="AJ145" i="120"/>
  <c r="AH141" i="117"/>
  <c r="AJ141" i="117" s="1"/>
  <c r="AJ142" i="117"/>
  <c r="AH112" i="117"/>
  <c r="AJ112" i="117" s="1"/>
  <c r="AJ113" i="117"/>
  <c r="AJ102" i="119"/>
  <c r="AH151" i="117"/>
  <c r="AJ151" i="117" s="1"/>
  <c r="AJ152" i="117"/>
  <c r="AH111" i="120"/>
  <c r="AH127" i="119"/>
  <c r="AJ127" i="119" s="1"/>
  <c r="AJ128" i="119"/>
  <c r="AJ134" i="117"/>
  <c r="AD96" i="119"/>
  <c r="AJ117" i="119"/>
  <c r="Y111" i="119"/>
  <c r="O111" i="103"/>
  <c r="AB96" i="119"/>
  <c r="D95" i="109"/>
  <c r="D4" i="109" s="1"/>
  <c r="D95" i="92"/>
  <c r="D4" i="92" s="1"/>
  <c r="O96" i="104"/>
  <c r="T111" i="119"/>
  <c r="T95" i="119" s="1"/>
  <c r="T4" i="119" s="1"/>
  <c r="Y96" i="119"/>
  <c r="O96" i="100"/>
  <c r="D95" i="104"/>
  <c r="D4" i="104" s="1"/>
  <c r="AD111" i="117"/>
  <c r="AC111" i="119"/>
  <c r="D95" i="99"/>
  <c r="D4" i="99" s="1"/>
  <c r="D264" i="109"/>
  <c r="O111" i="93"/>
  <c r="H111" i="119"/>
  <c r="O111" i="113"/>
  <c r="M111" i="120"/>
  <c r="O96" i="95"/>
  <c r="Q96" i="117"/>
  <c r="L111" i="119"/>
  <c r="L95" i="119" s="1"/>
  <c r="L4" i="119" s="1"/>
  <c r="O96" i="112"/>
  <c r="AG96" i="119"/>
  <c r="D95" i="107"/>
  <c r="D4" i="107" s="1"/>
  <c r="O96" i="94"/>
  <c r="G96" i="119"/>
  <c r="G95" i="119" s="1"/>
  <c r="G4" i="119" s="1"/>
  <c r="AF96" i="119"/>
  <c r="D95" i="108"/>
  <c r="D4" i="108" s="1"/>
  <c r="O96" i="113"/>
  <c r="D95" i="134"/>
  <c r="D4" i="134" s="1"/>
  <c r="O111" i="111"/>
  <c r="O96" i="132"/>
  <c r="AC96" i="119"/>
  <c r="Q96" i="119"/>
  <c r="Q95" i="119" s="1"/>
  <c r="Q4" i="119" s="1"/>
  <c r="O111" i="98"/>
  <c r="O96" i="111"/>
  <c r="AA111" i="119"/>
  <c r="O96" i="119"/>
  <c r="R96" i="119"/>
  <c r="AH111" i="119"/>
  <c r="J111" i="119"/>
  <c r="K111" i="119"/>
  <c r="D95" i="111"/>
  <c r="D4" i="111" s="1"/>
  <c r="AE111" i="119"/>
  <c r="AE95" i="119" s="1"/>
  <c r="AE4" i="119" s="1"/>
  <c r="W111" i="117"/>
  <c r="AB133" i="117"/>
  <c r="AB132" i="117" s="1"/>
  <c r="AJ145" i="125"/>
  <c r="O133" i="111"/>
  <c r="O132" i="111" s="1"/>
  <c r="AA96" i="117"/>
  <c r="O111" i="132"/>
  <c r="O111" i="134"/>
  <c r="D95" i="132"/>
  <c r="D4" i="132" s="1"/>
  <c r="AD96" i="117"/>
  <c r="AB96" i="117"/>
  <c r="O111" i="105"/>
  <c r="O111" i="112"/>
  <c r="AF96" i="117"/>
  <c r="V111" i="117"/>
  <c r="O111" i="136"/>
  <c r="O111" i="117"/>
  <c r="P96" i="117"/>
  <c r="M111" i="119"/>
  <c r="O96" i="98"/>
  <c r="N95" i="119"/>
  <c r="N4" i="119" s="1"/>
  <c r="AE265" i="119"/>
  <c r="O265" i="114"/>
  <c r="AE265" i="117" s="1"/>
  <c r="M265" i="119"/>
  <c r="M96" i="119"/>
  <c r="H265" i="119"/>
  <c r="O264" i="91"/>
  <c r="H265" i="117" s="1"/>
  <c r="AF265" i="119"/>
  <c r="O265" i="132"/>
  <c r="AF265" i="117" s="1"/>
  <c r="N269" i="125"/>
  <c r="N263" i="125" s="1"/>
  <c r="N242" i="125" s="1"/>
  <c r="J263" i="97"/>
  <c r="O96" i="102"/>
  <c r="AG264" i="119"/>
  <c r="D263" i="134"/>
  <c r="O264" i="134"/>
  <c r="E265" i="102"/>
  <c r="O265" i="102" s="1"/>
  <c r="S265" i="117" s="1"/>
  <c r="AG265" i="119"/>
  <c r="AB132" i="120"/>
  <c r="AB95" i="120" s="1"/>
  <c r="AB4" i="120" s="1"/>
  <c r="O145" i="135"/>
  <c r="AH146" i="117"/>
  <c r="O96" i="108"/>
  <c r="O270" i="136"/>
  <c r="R270" i="117" s="1"/>
  <c r="R270" i="118"/>
  <c r="R263" i="118" s="1"/>
  <c r="R242" i="118" s="1"/>
  <c r="R240" i="118" s="1"/>
  <c r="C263" i="136"/>
  <c r="O263" i="94"/>
  <c r="K264" i="119"/>
  <c r="K263" i="119" s="1"/>
  <c r="K242" i="119" s="1"/>
  <c r="D262" i="94"/>
  <c r="T265" i="120"/>
  <c r="AF151" i="117"/>
  <c r="Z265" i="120"/>
  <c r="O269" i="126"/>
  <c r="O263" i="126" s="1"/>
  <c r="O242" i="126" s="1"/>
  <c r="K263" i="98"/>
  <c r="O265" i="97"/>
  <c r="N265" i="117" s="1"/>
  <c r="N265" i="120"/>
  <c r="AG96" i="117"/>
  <c r="D96" i="91"/>
  <c r="O111" i="99"/>
  <c r="Z111" i="117"/>
  <c r="O96" i="96"/>
  <c r="P269" i="125"/>
  <c r="P263" i="125" s="1"/>
  <c r="P242" i="125" s="1"/>
  <c r="J263" i="99"/>
  <c r="O264" i="111"/>
  <c r="D263" i="111"/>
  <c r="AB264" i="119"/>
  <c r="AB263" i="119" s="1"/>
  <c r="AB242" i="119" s="1"/>
  <c r="C263" i="104"/>
  <c r="O270" i="104"/>
  <c r="U270" i="117" s="1"/>
  <c r="U270" i="118"/>
  <c r="U263" i="118" s="1"/>
  <c r="U242" i="118" s="1"/>
  <c r="U240" i="118" s="1"/>
  <c r="O111" i="110"/>
  <c r="AE111" i="117"/>
  <c r="W111" i="119"/>
  <c r="D264" i="96"/>
  <c r="D95" i="96"/>
  <c r="D4" i="96" s="1"/>
  <c r="M269" i="125"/>
  <c r="M263" i="125" s="1"/>
  <c r="J263" i="96"/>
  <c r="S265" i="119"/>
  <c r="W96" i="119"/>
  <c r="Q269" i="125"/>
  <c r="Q263" i="125" s="1"/>
  <c r="Q242" i="125" s="1"/>
  <c r="Q240" i="125" s="1"/>
  <c r="J263" i="100"/>
  <c r="AF111" i="119"/>
  <c r="O111" i="135"/>
  <c r="K263" i="135"/>
  <c r="AH269" i="126"/>
  <c r="AH263" i="126" s="1"/>
  <c r="AH242" i="126" s="1"/>
  <c r="O270" i="111"/>
  <c r="AB270" i="117" s="1"/>
  <c r="C263" i="111"/>
  <c r="AB270" i="118"/>
  <c r="AB263" i="118" s="1"/>
  <c r="AB242" i="118" s="1"/>
  <c r="AB240" i="118" s="1"/>
  <c r="D95" i="113"/>
  <c r="D4" i="113" s="1"/>
  <c r="D264" i="102"/>
  <c r="D95" i="102"/>
  <c r="D4" i="102" s="1"/>
  <c r="U269" i="126"/>
  <c r="U263" i="126" s="1"/>
  <c r="U242" i="126" s="1"/>
  <c r="K263" i="104"/>
  <c r="O97" i="97"/>
  <c r="O96" i="97" s="1"/>
  <c r="N98" i="117"/>
  <c r="N97" i="117" s="1"/>
  <c r="N96" i="117" s="1"/>
  <c r="M127" i="117"/>
  <c r="W270" i="118"/>
  <c r="W263" i="118" s="1"/>
  <c r="W242" i="118" s="1"/>
  <c r="W240" i="118" s="1"/>
  <c r="C263" i="106"/>
  <c r="O270" i="106"/>
  <c r="W270" i="117" s="1"/>
  <c r="J263" i="132"/>
  <c r="AF269" i="125"/>
  <c r="AF264" i="119"/>
  <c r="D263" i="132"/>
  <c r="O264" i="132"/>
  <c r="K111" i="117"/>
  <c r="O264" i="107"/>
  <c r="X264" i="119"/>
  <c r="X263" i="119" s="1"/>
  <c r="X242" i="119" s="1"/>
  <c r="D263" i="107"/>
  <c r="U269" i="125"/>
  <c r="U263" i="125" s="1"/>
  <c r="U242" i="125" s="1"/>
  <c r="J263" i="104"/>
  <c r="W269" i="125"/>
  <c r="W263" i="125" s="1"/>
  <c r="W242" i="125" s="1"/>
  <c r="W240" i="125" s="1"/>
  <c r="J263" i="106"/>
  <c r="U111" i="119"/>
  <c r="U95" i="119" s="1"/>
  <c r="U4" i="119" s="1"/>
  <c r="N269" i="126"/>
  <c r="N263" i="126" s="1"/>
  <c r="N242" i="126" s="1"/>
  <c r="K263" i="97"/>
  <c r="T269" i="125"/>
  <c r="T263" i="125" s="1"/>
  <c r="T242" i="125" s="1"/>
  <c r="J263" i="103"/>
  <c r="S96" i="117"/>
  <c r="M95" i="118"/>
  <c r="AH269" i="125"/>
  <c r="AH263" i="125" s="1"/>
  <c r="AH242" i="125" s="1"/>
  <c r="AH240" i="125" s="1"/>
  <c r="J263" i="135"/>
  <c r="R269" i="125"/>
  <c r="R263" i="125" s="1"/>
  <c r="R242" i="125" s="1"/>
  <c r="J263" i="136"/>
  <c r="H118" i="117"/>
  <c r="H117" i="117" s="1"/>
  <c r="O117" i="91"/>
  <c r="O111" i="91" s="1"/>
  <c r="AA270" i="118"/>
  <c r="AA263" i="118" s="1"/>
  <c r="AA242" i="118" s="1"/>
  <c r="AA240" i="118" s="1"/>
  <c r="O270" i="110"/>
  <c r="AA270" i="117" s="1"/>
  <c r="C263" i="110"/>
  <c r="D262" i="92"/>
  <c r="O263" i="92"/>
  <c r="I264" i="119"/>
  <c r="AC269" i="126"/>
  <c r="AC263" i="126" s="1"/>
  <c r="AC242" i="126" s="1"/>
  <c r="AC240" i="126" s="1"/>
  <c r="K263" i="112"/>
  <c r="O96" i="134"/>
  <c r="H96" i="119"/>
  <c r="H95" i="119" s="1"/>
  <c r="H4" i="119" s="1"/>
  <c r="O111" i="100"/>
  <c r="S269" i="126"/>
  <c r="S263" i="126" s="1"/>
  <c r="S242" i="126" s="1"/>
  <c r="S240" i="126" s="1"/>
  <c r="K263" i="102"/>
  <c r="O264" i="104"/>
  <c r="U264" i="119"/>
  <c r="D263" i="104"/>
  <c r="O111" i="109"/>
  <c r="M97" i="117"/>
  <c r="AF111" i="120"/>
  <c r="O264" i="108"/>
  <c r="D263" i="108"/>
  <c r="Y264" i="119"/>
  <c r="AF141" i="117"/>
  <c r="E265" i="111"/>
  <c r="E95" i="111"/>
  <c r="E4" i="111" s="1"/>
  <c r="T96" i="117"/>
  <c r="K262" i="90"/>
  <c r="G269" i="126"/>
  <c r="G263" i="126" s="1"/>
  <c r="G242" i="126" s="1"/>
  <c r="G240" i="126" s="1"/>
  <c r="O270" i="109"/>
  <c r="Z270" i="117" s="1"/>
  <c r="C263" i="109"/>
  <c r="Z270" i="118"/>
  <c r="Z263" i="118" s="1"/>
  <c r="Z242" i="118" s="1"/>
  <c r="Z240" i="118" s="1"/>
  <c r="AE269" i="125"/>
  <c r="AE263" i="125" s="1"/>
  <c r="AE242" i="125" s="1"/>
  <c r="J263" i="114"/>
  <c r="AA111" i="117"/>
  <c r="X111" i="119"/>
  <c r="X95" i="119" s="1"/>
  <c r="X4" i="119" s="1"/>
  <c r="V95" i="119"/>
  <c r="V4" i="119" s="1"/>
  <c r="S111" i="117"/>
  <c r="W269" i="126"/>
  <c r="W263" i="126" s="1"/>
  <c r="W242" i="126" s="1"/>
  <c r="W240" i="126" s="1"/>
  <c r="K263" i="106"/>
  <c r="O264" i="95"/>
  <c r="L265" i="117" s="1"/>
  <c r="L265" i="120"/>
  <c r="O270" i="99"/>
  <c r="P270" i="117" s="1"/>
  <c r="C263" i="99"/>
  <c r="P270" i="118"/>
  <c r="P263" i="118" s="1"/>
  <c r="P242" i="118" s="1"/>
  <c r="P240" i="118" s="1"/>
  <c r="I269" i="125"/>
  <c r="I263" i="125" s="1"/>
  <c r="I242" i="125" s="1"/>
  <c r="I240" i="125" s="1"/>
  <c r="J262" i="92"/>
  <c r="O264" i="113"/>
  <c r="D263" i="113"/>
  <c r="AD264" i="119"/>
  <c r="AG111" i="117"/>
  <c r="X269" i="126"/>
  <c r="X263" i="126" s="1"/>
  <c r="X242" i="126" s="1"/>
  <c r="X240" i="126" s="1"/>
  <c r="K263" i="107"/>
  <c r="Y265" i="120"/>
  <c r="AG270" i="118"/>
  <c r="AG263" i="118" s="1"/>
  <c r="AG242" i="118" s="1"/>
  <c r="AG240" i="118" s="1"/>
  <c r="O270" i="134"/>
  <c r="AG270" i="117" s="1"/>
  <c r="C263" i="134"/>
  <c r="H269" i="125"/>
  <c r="H263" i="125" s="1"/>
  <c r="H242" i="125" s="1"/>
  <c r="J262" i="91"/>
  <c r="I269" i="126"/>
  <c r="I263" i="126" s="1"/>
  <c r="I242" i="126" s="1"/>
  <c r="I240" i="126" s="1"/>
  <c r="K262" i="92"/>
  <c r="E265" i="136"/>
  <c r="E265" i="112"/>
  <c r="K269" i="125"/>
  <c r="K263" i="125" s="1"/>
  <c r="K242" i="125" s="1"/>
  <c r="K240" i="125" s="1"/>
  <c r="J262" i="94"/>
  <c r="O270" i="97"/>
  <c r="N270" i="117" s="1"/>
  <c r="N270" i="118"/>
  <c r="N263" i="118" s="1"/>
  <c r="N242" i="118" s="1"/>
  <c r="N240" i="118" s="1"/>
  <c r="C263" i="97"/>
  <c r="O95" i="119"/>
  <c r="O4" i="119" s="1"/>
  <c r="AB95" i="119"/>
  <c r="AB4" i="119" s="1"/>
  <c r="W96" i="117"/>
  <c r="AC96" i="117"/>
  <c r="AF19" i="129"/>
  <c r="J263" i="107"/>
  <c r="X269" i="125"/>
  <c r="X263" i="125" s="1"/>
  <c r="X242" i="125" s="1"/>
  <c r="X240" i="125" s="1"/>
  <c r="D95" i="112"/>
  <c r="D4" i="112" s="1"/>
  <c r="H98" i="117"/>
  <c r="H97" i="117" s="1"/>
  <c r="O97" i="91"/>
  <c r="G111" i="117"/>
  <c r="Q111" i="117"/>
  <c r="O96" i="107"/>
  <c r="AE269" i="126"/>
  <c r="AE263" i="126" s="1"/>
  <c r="AE242" i="126" s="1"/>
  <c r="K263" i="114"/>
  <c r="O111" i="106"/>
  <c r="Z96" i="119"/>
  <c r="K262" i="91"/>
  <c r="H269" i="126"/>
  <c r="H263" i="126" s="1"/>
  <c r="H242" i="126" s="1"/>
  <c r="H240" i="126" s="1"/>
  <c r="AF112" i="117"/>
  <c r="AF111" i="117" s="1"/>
  <c r="K262" i="93"/>
  <c r="J269" i="126"/>
  <c r="J263" i="126" s="1"/>
  <c r="J242" i="126" s="1"/>
  <c r="O270" i="103"/>
  <c r="T270" i="117" s="1"/>
  <c r="T270" i="118"/>
  <c r="T263" i="118" s="1"/>
  <c r="T242" i="118" s="1"/>
  <c r="T240" i="118" s="1"/>
  <c r="C263" i="103"/>
  <c r="Y265" i="119"/>
  <c r="O265" i="108"/>
  <c r="Y265" i="117" s="1"/>
  <c r="T111" i="117"/>
  <c r="AD270" i="118"/>
  <c r="AD263" i="118" s="1"/>
  <c r="AD242" i="118" s="1"/>
  <c r="AD240" i="118" s="1"/>
  <c r="O270" i="113"/>
  <c r="AD270" i="117" s="1"/>
  <c r="C263" i="113"/>
  <c r="G269" i="125"/>
  <c r="G263" i="125" s="1"/>
  <c r="G242" i="125" s="1"/>
  <c r="G240" i="125" s="1"/>
  <c r="J262" i="90"/>
  <c r="O111" i="102"/>
  <c r="C263" i="108"/>
  <c r="Y270" i="118"/>
  <c r="Y263" i="118" s="1"/>
  <c r="Y242" i="118" s="1"/>
  <c r="Y240" i="118" s="1"/>
  <c r="O270" i="108"/>
  <c r="Y270" i="117" s="1"/>
  <c r="R269" i="126"/>
  <c r="R263" i="126" s="1"/>
  <c r="R242" i="126" s="1"/>
  <c r="K263" i="136"/>
  <c r="O270" i="114"/>
  <c r="AE270" i="117" s="1"/>
  <c r="AE270" i="118"/>
  <c r="AE263" i="118" s="1"/>
  <c r="AE242" i="118" s="1"/>
  <c r="C263" i="114"/>
  <c r="O270" i="96"/>
  <c r="M270" i="117" s="1"/>
  <c r="C263" i="96"/>
  <c r="M270" i="118"/>
  <c r="M263" i="118" s="1"/>
  <c r="AH98" i="117"/>
  <c r="O97" i="135"/>
  <c r="O96" i="135" s="1"/>
  <c r="AA265" i="119"/>
  <c r="O265" i="110"/>
  <c r="AA265" i="117" s="1"/>
  <c r="AH270" i="118"/>
  <c r="O270" i="135"/>
  <c r="AH270" i="117" s="1"/>
  <c r="AJ270" i="117" s="1"/>
  <c r="C263" i="135"/>
  <c r="O266" i="135"/>
  <c r="AH266" i="117" s="1"/>
  <c r="AJ266" i="117" s="1"/>
  <c r="AH266" i="119"/>
  <c r="AJ266" i="119" s="1"/>
  <c r="Z96" i="117"/>
  <c r="E265" i="113"/>
  <c r="O265" i="113" s="1"/>
  <c r="AD265" i="117" s="1"/>
  <c r="J96" i="117"/>
  <c r="M102" i="117"/>
  <c r="O264" i="103"/>
  <c r="T264" i="119"/>
  <c r="D263" i="103"/>
  <c r="J96" i="119"/>
  <c r="J95" i="119" s="1"/>
  <c r="J4" i="119" s="1"/>
  <c r="Y96" i="117"/>
  <c r="O269" i="91"/>
  <c r="H270" i="117" s="1"/>
  <c r="H270" i="118"/>
  <c r="H263" i="118" s="1"/>
  <c r="H242" i="118" s="1"/>
  <c r="H240" i="118" s="1"/>
  <c r="C262" i="91"/>
  <c r="AE96" i="117"/>
  <c r="J263" i="110"/>
  <c r="AA269" i="125"/>
  <c r="AA263" i="125" s="1"/>
  <c r="AA242" i="125" s="1"/>
  <c r="AA240" i="125" s="1"/>
  <c r="E265" i="107"/>
  <c r="AF95" i="126"/>
  <c r="AJ145" i="126"/>
  <c r="O264" i="112"/>
  <c r="AC264" i="119"/>
  <c r="AC263" i="119" s="1"/>
  <c r="AC242" i="119" s="1"/>
  <c r="D263" i="112"/>
  <c r="E265" i="134"/>
  <c r="O265" i="134" s="1"/>
  <c r="AG265" i="117" s="1"/>
  <c r="J263" i="134"/>
  <c r="AG269" i="125"/>
  <c r="AG263" i="125" s="1"/>
  <c r="AG242" i="125" s="1"/>
  <c r="AG240" i="125" s="1"/>
  <c r="O111" i="97"/>
  <c r="R111" i="117"/>
  <c r="K263" i="96"/>
  <c r="M269" i="126"/>
  <c r="X96" i="117"/>
  <c r="H111" i="117"/>
  <c r="Z269" i="125"/>
  <c r="Z263" i="125" s="1"/>
  <c r="Z242" i="125" s="1"/>
  <c r="J263" i="109"/>
  <c r="L111" i="117"/>
  <c r="O96" i="92"/>
  <c r="O269" i="125"/>
  <c r="O263" i="125" s="1"/>
  <c r="O242" i="125" s="1"/>
  <c r="O240" i="125" s="1"/>
  <c r="J263" i="98"/>
  <c r="AB111" i="117"/>
  <c r="AB95" i="117" s="1"/>
  <c r="AB4" i="117" s="1"/>
  <c r="D95" i="90"/>
  <c r="D4" i="90" s="1"/>
  <c r="D263" i="90"/>
  <c r="Z111" i="119"/>
  <c r="O264" i="90"/>
  <c r="G265" i="117" s="1"/>
  <c r="G265" i="119"/>
  <c r="O111" i="104"/>
  <c r="AF265" i="120"/>
  <c r="L269" i="125"/>
  <c r="L263" i="125" s="1"/>
  <c r="L242" i="125" s="1"/>
  <c r="L240" i="125" s="1"/>
  <c r="J262" i="95"/>
  <c r="H265" i="120"/>
  <c r="G265" i="120"/>
  <c r="O270" i="98"/>
  <c r="O270" i="117" s="1"/>
  <c r="O270" i="118"/>
  <c r="O263" i="118" s="1"/>
  <c r="O242" i="118" s="1"/>
  <c r="O240" i="118" s="1"/>
  <c r="C263" i="98"/>
  <c r="U265" i="119"/>
  <c r="J265" i="120"/>
  <c r="O270" i="100"/>
  <c r="Q270" i="117" s="1"/>
  <c r="Q270" i="118"/>
  <c r="Q263" i="118" s="1"/>
  <c r="Q242" i="118" s="1"/>
  <c r="Q240" i="118" s="1"/>
  <c r="C263" i="100"/>
  <c r="D264" i="135"/>
  <c r="D95" i="135"/>
  <c r="D4" i="135" s="1"/>
  <c r="S95" i="119"/>
  <c r="S4" i="119" s="1"/>
  <c r="X270" i="118"/>
  <c r="X263" i="118" s="1"/>
  <c r="X242" i="118" s="1"/>
  <c r="X240" i="118" s="1"/>
  <c r="C263" i="107"/>
  <c r="O270" i="107"/>
  <c r="X270" i="117" s="1"/>
  <c r="O269" i="135"/>
  <c r="AH269" i="117" s="1"/>
  <c r="AJ269" i="117" s="1"/>
  <c r="AH269" i="119"/>
  <c r="AJ269" i="119" s="1"/>
  <c r="O270" i="132"/>
  <c r="AF270" i="117" s="1"/>
  <c r="C263" i="132"/>
  <c r="AF270" i="118"/>
  <c r="I265" i="120"/>
  <c r="D95" i="98"/>
  <c r="D4" i="98" s="1"/>
  <c r="D264" i="98"/>
  <c r="K263" i="108"/>
  <c r="Y269" i="126"/>
  <c r="Y263" i="126" s="1"/>
  <c r="Y242" i="126" s="1"/>
  <c r="AH265" i="119"/>
  <c r="P95" i="119"/>
  <c r="P4" i="119" s="1"/>
  <c r="AH128" i="117"/>
  <c r="O127" i="135"/>
  <c r="AE265" i="120"/>
  <c r="E265" i="105"/>
  <c r="P111" i="117"/>
  <c r="H103" i="117"/>
  <c r="H102" i="117" s="1"/>
  <c r="O102" i="91"/>
  <c r="R96" i="117"/>
  <c r="O111" i="96"/>
  <c r="AD269" i="125"/>
  <c r="AD263" i="125" s="1"/>
  <c r="AD242" i="125" s="1"/>
  <c r="J263" i="113"/>
  <c r="E265" i="98"/>
  <c r="V96" i="117"/>
  <c r="E265" i="100"/>
  <c r="O263" i="93"/>
  <c r="J264" i="119"/>
  <c r="D262" i="93"/>
  <c r="N111" i="117"/>
  <c r="L96" i="117"/>
  <c r="AA96" i="119"/>
  <c r="I111" i="119"/>
  <c r="I95" i="119" s="1"/>
  <c r="I4" i="119" s="1"/>
  <c r="O111" i="107"/>
  <c r="D95" i="100"/>
  <c r="D4" i="100" s="1"/>
  <c r="D264" i="100"/>
  <c r="AD269" i="126"/>
  <c r="AD263" i="126" s="1"/>
  <c r="AD242" i="126" s="1"/>
  <c r="K263" i="113"/>
  <c r="U96" i="117"/>
  <c r="I96" i="117"/>
  <c r="AG111" i="119"/>
  <c r="AG95" i="119" s="1"/>
  <c r="AG4" i="119" s="1"/>
  <c r="D264" i="97"/>
  <c r="D95" i="97"/>
  <c r="D4" i="97" s="1"/>
  <c r="U111" i="117"/>
  <c r="O111" i="92"/>
  <c r="O96" i="99"/>
  <c r="L269" i="126"/>
  <c r="L263" i="126" s="1"/>
  <c r="L242" i="126" s="1"/>
  <c r="L240" i="126" s="1"/>
  <c r="K262" i="95"/>
  <c r="C263" i="105"/>
  <c r="O270" i="105"/>
  <c r="V270" i="117" s="1"/>
  <c r="V270" i="118"/>
  <c r="V263" i="118" s="1"/>
  <c r="V242" i="118" s="1"/>
  <c r="V240" i="118" s="1"/>
  <c r="AA265" i="120"/>
  <c r="AD265" i="119"/>
  <c r="E264" i="94"/>
  <c r="O264" i="109"/>
  <c r="D263" i="109"/>
  <c r="Z264" i="119"/>
  <c r="Z263" i="119" s="1"/>
  <c r="Z242" i="119" s="1"/>
  <c r="AF145" i="117"/>
  <c r="D263" i="95"/>
  <c r="D95" i="95"/>
  <c r="D4" i="95" s="1"/>
  <c r="E265" i="106"/>
  <c r="P264" i="119"/>
  <c r="P263" i="119" s="1"/>
  <c r="P242" i="119" s="1"/>
  <c r="D263" i="99"/>
  <c r="O264" i="99"/>
  <c r="E265" i="96"/>
  <c r="O265" i="96" s="1"/>
  <c r="M265" i="117" s="1"/>
  <c r="O270" i="102"/>
  <c r="S270" i="117" s="1"/>
  <c r="C263" i="102"/>
  <c r="S270" i="118"/>
  <c r="S263" i="118" s="1"/>
  <c r="S242" i="118" s="1"/>
  <c r="S240" i="118" s="1"/>
  <c r="Q269" i="126"/>
  <c r="Q263" i="126" s="1"/>
  <c r="Q242" i="126" s="1"/>
  <c r="Q240" i="126" s="1"/>
  <c r="K263" i="100"/>
  <c r="AF269" i="126"/>
  <c r="AF263" i="126" s="1"/>
  <c r="AF242" i="126" s="1"/>
  <c r="K263" i="132"/>
  <c r="Y111" i="117"/>
  <c r="C263" i="112"/>
  <c r="O270" i="112"/>
  <c r="AC270" i="117" s="1"/>
  <c r="AC270" i="118"/>
  <c r="AC263" i="118" s="1"/>
  <c r="AC242" i="118" s="1"/>
  <c r="AC240" i="118" s="1"/>
  <c r="E265" i="104"/>
  <c r="O265" i="104" s="1"/>
  <c r="U265" i="117" s="1"/>
  <c r="O269" i="93"/>
  <c r="J270" i="117" s="1"/>
  <c r="J270" i="118"/>
  <c r="J263" i="118" s="1"/>
  <c r="J242" i="118" s="1"/>
  <c r="J240" i="118" s="1"/>
  <c r="C262" i="93"/>
  <c r="K263" i="111"/>
  <c r="AB269" i="126"/>
  <c r="AB263" i="126" s="1"/>
  <c r="AB242" i="126" s="1"/>
  <c r="AA269" i="126"/>
  <c r="AA263" i="126" s="1"/>
  <c r="AA242" i="126" s="1"/>
  <c r="AA240" i="126" s="1"/>
  <c r="K263" i="110"/>
  <c r="E265" i="135"/>
  <c r="G96" i="117"/>
  <c r="O96" i="93"/>
  <c r="O111" i="108"/>
  <c r="K263" i="134"/>
  <c r="AG269" i="126"/>
  <c r="AG263" i="126" s="1"/>
  <c r="AG242" i="126" s="1"/>
  <c r="AG240" i="126" s="1"/>
  <c r="O96" i="117"/>
  <c r="O96" i="136"/>
  <c r="T269" i="126"/>
  <c r="T263" i="126" s="1"/>
  <c r="T242" i="126" s="1"/>
  <c r="T240" i="126" s="1"/>
  <c r="K263" i="103"/>
  <c r="M117" i="117"/>
  <c r="M111" i="117" s="1"/>
  <c r="S269" i="125"/>
  <c r="S263" i="125" s="1"/>
  <c r="S242" i="125" s="1"/>
  <c r="S240" i="125" s="1"/>
  <c r="J263" i="102"/>
  <c r="O269" i="94"/>
  <c r="K270" i="117" s="1"/>
  <c r="K270" i="118"/>
  <c r="K263" i="118" s="1"/>
  <c r="K242" i="118" s="1"/>
  <c r="K240" i="118" s="1"/>
  <c r="C262" i="94"/>
  <c r="V269" i="126"/>
  <c r="V263" i="126" s="1"/>
  <c r="V242" i="126" s="1"/>
  <c r="K263" i="105"/>
  <c r="AC269" i="125"/>
  <c r="AC263" i="125" s="1"/>
  <c r="AC242" i="125" s="1"/>
  <c r="J263" i="112"/>
  <c r="O264" i="105"/>
  <c r="D263" i="105"/>
  <c r="V264" i="119"/>
  <c r="V263" i="119" s="1"/>
  <c r="V242" i="119" s="1"/>
  <c r="D264" i="110"/>
  <c r="D95" i="110"/>
  <c r="D4" i="110" s="1"/>
  <c r="Z269" i="126"/>
  <c r="Z263" i="126" s="1"/>
  <c r="Z242" i="126" s="1"/>
  <c r="Z240" i="126" s="1"/>
  <c r="K263" i="109"/>
  <c r="R95" i="119"/>
  <c r="R4" i="119" s="1"/>
  <c r="K263" i="99"/>
  <c r="P269" i="126"/>
  <c r="P263" i="126" s="1"/>
  <c r="P242" i="126" s="1"/>
  <c r="P240" i="126" s="1"/>
  <c r="D264" i="114"/>
  <c r="D95" i="114"/>
  <c r="D4" i="114" s="1"/>
  <c r="O269" i="92"/>
  <c r="I270" i="117" s="1"/>
  <c r="C262" i="92"/>
  <c r="I270" i="118"/>
  <c r="I263" i="118" s="1"/>
  <c r="I242" i="118" s="1"/>
  <c r="I240" i="118" s="1"/>
  <c r="K96" i="119"/>
  <c r="K95" i="119" s="1"/>
  <c r="K4" i="119" s="1"/>
  <c r="V269" i="125"/>
  <c r="V263" i="125" s="1"/>
  <c r="V242" i="125" s="1"/>
  <c r="J263" i="105"/>
  <c r="O269" i="90"/>
  <c r="G270" i="117" s="1"/>
  <c r="G270" i="118"/>
  <c r="G263" i="118" s="1"/>
  <c r="G242" i="118" s="1"/>
  <c r="G240" i="118" s="1"/>
  <c r="C262" i="90"/>
  <c r="C262" i="95"/>
  <c r="L270" i="118"/>
  <c r="L263" i="118" s="1"/>
  <c r="L242" i="118" s="1"/>
  <c r="L240" i="118" s="1"/>
  <c r="O269" i="95"/>
  <c r="L270" i="117" s="1"/>
  <c r="J265" i="119"/>
  <c r="O264" i="93"/>
  <c r="J265" i="117" s="1"/>
  <c r="X111" i="117"/>
  <c r="AB269" i="125"/>
  <c r="AB263" i="125" s="1"/>
  <c r="AB242" i="125" s="1"/>
  <c r="AB240" i="125" s="1"/>
  <c r="J263" i="111"/>
  <c r="AJ95" i="125"/>
  <c r="M4" i="125"/>
  <c r="AJ4" i="125" s="1"/>
  <c r="D95" i="136"/>
  <c r="D4" i="136" s="1"/>
  <c r="D264" i="136"/>
  <c r="K269" i="126"/>
  <c r="K263" i="126" s="1"/>
  <c r="K242" i="126" s="1"/>
  <c r="K240" i="126" s="1"/>
  <c r="K262" i="94"/>
  <c r="D95" i="106"/>
  <c r="D4" i="106" s="1"/>
  <c r="D264" i="106"/>
  <c r="J263" i="108"/>
  <c r="Y269" i="125"/>
  <c r="Y263" i="125" s="1"/>
  <c r="Y242" i="125" s="1"/>
  <c r="Y240" i="125" s="1"/>
  <c r="O96" i="105"/>
  <c r="AD111" i="119"/>
  <c r="AD95" i="119" s="1"/>
  <c r="AD4" i="119" s="1"/>
  <c r="P265" i="120"/>
  <c r="T265" i="119"/>
  <c r="O265" i="103"/>
  <c r="T265" i="117" s="1"/>
  <c r="AC111" i="117"/>
  <c r="I265" i="119"/>
  <c r="O264" i="92"/>
  <c r="I265" i="117" s="1"/>
  <c r="J269" i="125"/>
  <c r="J263" i="125" s="1"/>
  <c r="J242" i="125" s="1"/>
  <c r="J262" i="93"/>
  <c r="O95" i="111" l="1"/>
  <c r="O4" i="111" s="1"/>
  <c r="AH111" i="117"/>
  <c r="AH96" i="119"/>
  <c r="AJ265" i="119"/>
  <c r="AJ111" i="119"/>
  <c r="Y95" i="119"/>
  <c r="Y4" i="119" s="1"/>
  <c r="AH263" i="118"/>
  <c r="AJ270" i="118"/>
  <c r="AJ102" i="117"/>
  <c r="AH127" i="117"/>
  <c r="AJ127" i="117" s="1"/>
  <c r="AJ128" i="117"/>
  <c r="AJ111" i="117"/>
  <c r="M95" i="119"/>
  <c r="AH145" i="117"/>
  <c r="AJ145" i="117" s="1"/>
  <c r="AJ146" i="117"/>
  <c r="AJ117" i="117"/>
  <c r="AJ111" i="120"/>
  <c r="AH97" i="117"/>
  <c r="AJ98" i="117"/>
  <c r="AJ96" i="119"/>
  <c r="AH4" i="118"/>
  <c r="AJ95" i="118"/>
  <c r="AC95" i="119"/>
  <c r="AC4" i="119" s="1"/>
  <c r="AC240" i="119" s="1"/>
  <c r="AF95" i="119"/>
  <c r="AF4" i="119" s="1"/>
  <c r="AH95" i="119"/>
  <c r="AA95" i="119"/>
  <c r="AA4" i="119" s="1"/>
  <c r="AB240" i="119"/>
  <c r="U263" i="119"/>
  <c r="U242" i="119" s="1"/>
  <c r="U240" i="119" s="1"/>
  <c r="W95" i="119"/>
  <c r="W4" i="119" s="1"/>
  <c r="T263" i="119"/>
  <c r="T242" i="119" s="1"/>
  <c r="T240" i="119" s="1"/>
  <c r="Z95" i="119"/>
  <c r="Z4" i="119" s="1"/>
  <c r="Z240" i="119" s="1"/>
  <c r="X240" i="119"/>
  <c r="K240" i="119"/>
  <c r="K307" i="107"/>
  <c r="K242" i="107"/>
  <c r="X264" i="117"/>
  <c r="D307" i="134"/>
  <c r="D242" i="134"/>
  <c r="D240" i="134" s="1"/>
  <c r="AE240" i="125"/>
  <c r="U264" i="117"/>
  <c r="D306" i="92"/>
  <c r="D241" i="92"/>
  <c r="P240" i="125"/>
  <c r="AG263" i="119"/>
  <c r="AG242" i="119" s="1"/>
  <c r="AG240" i="119" s="1"/>
  <c r="R264" i="119"/>
  <c r="R263" i="119" s="1"/>
  <c r="R242" i="119" s="1"/>
  <c r="R240" i="119" s="1"/>
  <c r="D263" i="136"/>
  <c r="O264" i="136"/>
  <c r="J307" i="105"/>
  <c r="J242" i="105"/>
  <c r="O264" i="110"/>
  <c r="AA264" i="119"/>
  <c r="AA263" i="119" s="1"/>
  <c r="AA242" i="119" s="1"/>
  <c r="D263" i="110"/>
  <c r="AH265" i="120"/>
  <c r="C307" i="112"/>
  <c r="C242" i="112"/>
  <c r="D306" i="93"/>
  <c r="D241" i="93"/>
  <c r="O265" i="105"/>
  <c r="V265" i="117" s="1"/>
  <c r="V265" i="120"/>
  <c r="P240" i="119"/>
  <c r="AH264" i="119"/>
  <c r="D263" i="135"/>
  <c r="O264" i="135"/>
  <c r="AF4" i="126"/>
  <c r="AJ95" i="126"/>
  <c r="C307" i="135"/>
  <c r="C242" i="135"/>
  <c r="C240" i="135" s="1"/>
  <c r="O265" i="112"/>
  <c r="AC265" i="117" s="1"/>
  <c r="AC265" i="120"/>
  <c r="J306" i="92"/>
  <c r="J241" i="92"/>
  <c r="O265" i="111"/>
  <c r="AB265" i="117" s="1"/>
  <c r="AB265" i="120"/>
  <c r="AB263" i="120" s="1"/>
  <c r="AB242" i="120" s="1"/>
  <c r="AB240" i="120" s="1"/>
  <c r="E263" i="111"/>
  <c r="M96" i="117"/>
  <c r="K307" i="102"/>
  <c r="K242" i="102"/>
  <c r="K307" i="112"/>
  <c r="K242" i="112"/>
  <c r="C307" i="110"/>
  <c r="C242" i="110"/>
  <c r="J307" i="136"/>
  <c r="J242" i="136"/>
  <c r="J240" i="136" s="1"/>
  <c r="J307" i="103"/>
  <c r="J242" i="103"/>
  <c r="J307" i="104"/>
  <c r="J242" i="104"/>
  <c r="AF264" i="117"/>
  <c r="C307" i="106"/>
  <c r="C242" i="106"/>
  <c r="K307" i="104"/>
  <c r="K242" i="104"/>
  <c r="C307" i="104"/>
  <c r="C242" i="104"/>
  <c r="K264" i="117"/>
  <c r="C306" i="93"/>
  <c r="C241" i="93"/>
  <c r="D307" i="99"/>
  <c r="D242" i="99"/>
  <c r="C307" i="114"/>
  <c r="C242" i="114"/>
  <c r="I264" i="117"/>
  <c r="D306" i="94"/>
  <c r="D241" i="94"/>
  <c r="M242" i="125"/>
  <c r="M240" i="125" s="1"/>
  <c r="V240" i="125"/>
  <c r="K307" i="99"/>
  <c r="K242" i="99"/>
  <c r="K307" i="105"/>
  <c r="K242" i="105"/>
  <c r="K307" i="110"/>
  <c r="K242" i="110"/>
  <c r="C307" i="102"/>
  <c r="C242" i="102"/>
  <c r="O265" i="106"/>
  <c r="W265" i="117" s="1"/>
  <c r="W265" i="120"/>
  <c r="D307" i="109"/>
  <c r="D242" i="109"/>
  <c r="K265" i="120"/>
  <c r="O264" i="94"/>
  <c r="K265" i="117" s="1"/>
  <c r="J263" i="119"/>
  <c r="J242" i="119" s="1"/>
  <c r="J240" i="119" s="1"/>
  <c r="D307" i="103"/>
  <c r="D242" i="103"/>
  <c r="K307" i="136"/>
  <c r="K242" i="136"/>
  <c r="O96" i="91"/>
  <c r="C307" i="97"/>
  <c r="C242" i="97"/>
  <c r="C307" i="134"/>
  <c r="C242" i="134"/>
  <c r="C240" i="134" s="1"/>
  <c r="V240" i="119"/>
  <c r="C307" i="109"/>
  <c r="C242" i="109"/>
  <c r="R240" i="125"/>
  <c r="T240" i="125"/>
  <c r="U240" i="125"/>
  <c r="D307" i="132"/>
  <c r="D242" i="132"/>
  <c r="U240" i="126"/>
  <c r="C307" i="111"/>
  <c r="C242" i="111"/>
  <c r="J307" i="100"/>
  <c r="J242" i="100"/>
  <c r="J240" i="100" s="1"/>
  <c r="O264" i="96"/>
  <c r="D263" i="96"/>
  <c r="M264" i="119"/>
  <c r="M263" i="119" s="1"/>
  <c r="S265" i="120"/>
  <c r="J307" i="98"/>
  <c r="J242" i="98"/>
  <c r="K306" i="93"/>
  <c r="K241" i="93"/>
  <c r="J306" i="93"/>
  <c r="J241" i="93"/>
  <c r="J307" i="108"/>
  <c r="J242" i="108"/>
  <c r="M19" i="129"/>
  <c r="AJ19" i="129" s="1"/>
  <c r="D307" i="105"/>
  <c r="D242" i="105"/>
  <c r="V240" i="126"/>
  <c r="K307" i="134"/>
  <c r="K242" i="134"/>
  <c r="K240" i="134" s="1"/>
  <c r="Z264" i="117"/>
  <c r="K307" i="113"/>
  <c r="K242" i="113"/>
  <c r="J264" i="117"/>
  <c r="O265" i="135"/>
  <c r="AH265" i="117" s="1"/>
  <c r="AJ265" i="117" s="1"/>
  <c r="C307" i="100"/>
  <c r="C242" i="100"/>
  <c r="AJ269" i="126"/>
  <c r="M263" i="126"/>
  <c r="AD265" i="120"/>
  <c r="M242" i="118"/>
  <c r="R240" i="126"/>
  <c r="H96" i="117"/>
  <c r="R265" i="120"/>
  <c r="O265" i="136"/>
  <c r="R265" i="117" s="1"/>
  <c r="J307" i="135"/>
  <c r="J242" i="135"/>
  <c r="J240" i="135" s="1"/>
  <c r="K307" i="97"/>
  <c r="K242" i="97"/>
  <c r="AF263" i="119"/>
  <c r="AF242" i="119" s="1"/>
  <c r="V264" i="117"/>
  <c r="C306" i="94"/>
  <c r="C241" i="94"/>
  <c r="K307" i="103"/>
  <c r="K242" i="103"/>
  <c r="AB240" i="126"/>
  <c r="K307" i="132"/>
  <c r="K242" i="132"/>
  <c r="O263" i="95"/>
  <c r="D262" i="95"/>
  <c r="L264" i="119"/>
  <c r="L263" i="119" s="1"/>
  <c r="L242" i="119" s="1"/>
  <c r="L240" i="119" s="1"/>
  <c r="C307" i="105"/>
  <c r="C242" i="105"/>
  <c r="AD240" i="126"/>
  <c r="O265" i="120"/>
  <c r="O265" i="98"/>
  <c r="O265" i="117" s="1"/>
  <c r="C307" i="107"/>
  <c r="C242" i="107"/>
  <c r="C307" i="98"/>
  <c r="C242" i="98"/>
  <c r="J306" i="95"/>
  <c r="J241" i="95"/>
  <c r="K307" i="96"/>
  <c r="K242" i="96"/>
  <c r="AG265" i="120"/>
  <c r="O265" i="107"/>
  <c r="X265" i="117" s="1"/>
  <c r="X265" i="120"/>
  <c r="C306" i="91"/>
  <c r="C241" i="91"/>
  <c r="T264" i="117"/>
  <c r="C307" i="96"/>
  <c r="C242" i="96"/>
  <c r="J306" i="90"/>
  <c r="J241" i="90"/>
  <c r="C307" i="103"/>
  <c r="C242" i="103"/>
  <c r="C240" i="103" s="1"/>
  <c r="K307" i="114"/>
  <c r="K242" i="114"/>
  <c r="K240" i="114" s="1"/>
  <c r="Y263" i="119"/>
  <c r="Y242" i="119" s="1"/>
  <c r="N240" i="126"/>
  <c r="AF263" i="125"/>
  <c r="AF242" i="125" s="1"/>
  <c r="AJ269" i="125"/>
  <c r="O264" i="102"/>
  <c r="D263" i="102"/>
  <c r="S264" i="119"/>
  <c r="S263" i="119" s="1"/>
  <c r="S242" i="119" s="1"/>
  <c r="S240" i="119" s="1"/>
  <c r="J307" i="97"/>
  <c r="J242" i="97"/>
  <c r="J240" i="126"/>
  <c r="J306" i="91"/>
  <c r="J241" i="91"/>
  <c r="J307" i="114"/>
  <c r="J242" i="114"/>
  <c r="J307" i="96"/>
  <c r="J242" i="96"/>
  <c r="AE240" i="118"/>
  <c r="H240" i="125"/>
  <c r="J240" i="125"/>
  <c r="O264" i="106"/>
  <c r="W264" i="119"/>
  <c r="W263" i="119" s="1"/>
  <c r="W242" i="119" s="1"/>
  <c r="D263" i="106"/>
  <c r="C306" i="95"/>
  <c r="C241" i="95"/>
  <c r="K307" i="111"/>
  <c r="K242" i="111"/>
  <c r="U265" i="120"/>
  <c r="M265" i="120"/>
  <c r="K306" i="95"/>
  <c r="K241" i="95"/>
  <c r="O264" i="97"/>
  <c r="N264" i="119"/>
  <c r="N263" i="119" s="1"/>
  <c r="N242" i="119" s="1"/>
  <c r="N240" i="119" s="1"/>
  <c r="D263" i="97"/>
  <c r="Q265" i="120"/>
  <c r="O265" i="100"/>
  <c r="Q265" i="117" s="1"/>
  <c r="J307" i="113"/>
  <c r="J242" i="113"/>
  <c r="Y240" i="126"/>
  <c r="AF263" i="118"/>
  <c r="AF242" i="118" s="1"/>
  <c r="O263" i="90"/>
  <c r="D262" i="90"/>
  <c r="G264" i="119"/>
  <c r="G263" i="119" s="1"/>
  <c r="G242" i="119" s="1"/>
  <c r="G240" i="119" s="1"/>
  <c r="J307" i="109"/>
  <c r="J242" i="109"/>
  <c r="D307" i="112"/>
  <c r="D242" i="112"/>
  <c r="D240" i="112" s="1"/>
  <c r="AE240" i="126"/>
  <c r="K306" i="92"/>
  <c r="K241" i="92"/>
  <c r="AD263" i="119"/>
  <c r="AD242" i="119" s="1"/>
  <c r="AD240" i="119" s="1"/>
  <c r="C307" i="99"/>
  <c r="C242" i="99"/>
  <c r="D307" i="108"/>
  <c r="D242" i="108"/>
  <c r="M4" i="118"/>
  <c r="D307" i="107"/>
  <c r="D242" i="107"/>
  <c r="J307" i="132"/>
  <c r="J242" i="132"/>
  <c r="AH240" i="126"/>
  <c r="D307" i="111"/>
  <c r="D242" i="111"/>
  <c r="K307" i="98"/>
  <c r="K242" i="98"/>
  <c r="C307" i="136"/>
  <c r="C242" i="136"/>
  <c r="N240" i="125"/>
  <c r="K306" i="94"/>
  <c r="K241" i="94"/>
  <c r="J307" i="102"/>
  <c r="J242" i="102"/>
  <c r="K307" i="100"/>
  <c r="K242" i="100"/>
  <c r="AC264" i="117"/>
  <c r="C307" i="108"/>
  <c r="C242" i="108"/>
  <c r="AD264" i="117"/>
  <c r="J307" i="99"/>
  <c r="J242" i="99"/>
  <c r="O264" i="114"/>
  <c r="AE264" i="119"/>
  <c r="AE263" i="119" s="1"/>
  <c r="AE242" i="119" s="1"/>
  <c r="D263" i="114"/>
  <c r="O264" i="98"/>
  <c r="O264" i="119"/>
  <c r="O263" i="119" s="1"/>
  <c r="O242" i="119" s="1"/>
  <c r="O240" i="119" s="1"/>
  <c r="D263" i="98"/>
  <c r="J307" i="134"/>
  <c r="J242" i="134"/>
  <c r="J307" i="111"/>
  <c r="J242" i="111"/>
  <c r="C306" i="92"/>
  <c r="C241" i="92"/>
  <c r="K307" i="109"/>
  <c r="K242" i="109"/>
  <c r="J307" i="112"/>
  <c r="J242" i="112"/>
  <c r="C306" i="90"/>
  <c r="C241" i="90"/>
  <c r="AC240" i="125"/>
  <c r="P264" i="117"/>
  <c r="O264" i="100"/>
  <c r="D263" i="100"/>
  <c r="Q264" i="119"/>
  <c r="Q263" i="119" s="1"/>
  <c r="Q242" i="119" s="1"/>
  <c r="Q240" i="119" s="1"/>
  <c r="AD240" i="125"/>
  <c r="K307" i="108"/>
  <c r="K242" i="108"/>
  <c r="C307" i="132"/>
  <c r="C242" i="132"/>
  <c r="Z240" i="125"/>
  <c r="J307" i="110"/>
  <c r="J242" i="110"/>
  <c r="C307" i="113"/>
  <c r="C242" i="113"/>
  <c r="C240" i="113" s="1"/>
  <c r="K306" i="91"/>
  <c r="K241" i="91"/>
  <c r="J307" i="107"/>
  <c r="J242" i="107"/>
  <c r="J306" i="94"/>
  <c r="J241" i="94"/>
  <c r="D307" i="113"/>
  <c r="D242" i="113"/>
  <c r="D240" i="113" s="1"/>
  <c r="K307" i="106"/>
  <c r="K242" i="106"/>
  <c r="K306" i="90"/>
  <c r="K241" i="90"/>
  <c r="Y264" i="117"/>
  <c r="D307" i="104"/>
  <c r="D242" i="104"/>
  <c r="I263" i="119"/>
  <c r="I242" i="119" s="1"/>
  <c r="I240" i="119" s="1"/>
  <c r="J307" i="106"/>
  <c r="J242" i="106"/>
  <c r="K307" i="135"/>
  <c r="K242" i="135"/>
  <c r="K240" i="135" s="1"/>
  <c r="AB264" i="117"/>
  <c r="O263" i="111"/>
  <c r="O242" i="111" s="1"/>
  <c r="O240" i="111" s="1"/>
  <c r="D95" i="91"/>
  <c r="D4" i="91" s="1"/>
  <c r="D263" i="91"/>
  <c r="O240" i="126"/>
  <c r="AG264" i="117"/>
  <c r="M4" i="119"/>
  <c r="Y240" i="119" l="1"/>
  <c r="AH96" i="117"/>
  <c r="AJ96" i="117" s="1"/>
  <c r="AJ97" i="117"/>
  <c r="AH4" i="119"/>
  <c r="AJ4" i="119" s="1"/>
  <c r="AJ95" i="119"/>
  <c r="AH242" i="118"/>
  <c r="AJ263" i="118"/>
  <c r="AF240" i="119"/>
  <c r="AH263" i="119"/>
  <c r="AJ264" i="119"/>
  <c r="AJ265" i="120"/>
  <c r="AJ4" i="118"/>
  <c r="AA240" i="119"/>
  <c r="AB263" i="117"/>
  <c r="AB242" i="117" s="1"/>
  <c r="AB240" i="117" s="1"/>
  <c r="W240" i="119"/>
  <c r="J240" i="97"/>
  <c r="AD307" i="126"/>
  <c r="AD304" i="126" s="1"/>
  <c r="AD302" i="126" s="1"/>
  <c r="K304" i="113"/>
  <c r="K302" i="113" s="1"/>
  <c r="C240" i="102"/>
  <c r="AF307" i="118"/>
  <c r="C304" i="132"/>
  <c r="C302" i="132" s="1"/>
  <c r="N307" i="125"/>
  <c r="N304" i="125" s="1"/>
  <c r="N302" i="125" s="1"/>
  <c r="J304" i="97"/>
  <c r="J302" i="97" s="1"/>
  <c r="J307" i="125"/>
  <c r="J304" i="125" s="1"/>
  <c r="J302" i="125" s="1"/>
  <c r="J303" i="93"/>
  <c r="J301" i="93" s="1"/>
  <c r="R307" i="126"/>
  <c r="R304" i="126" s="1"/>
  <c r="R302" i="126" s="1"/>
  <c r="K304" i="136"/>
  <c r="K302" i="136" s="1"/>
  <c r="C240" i="110"/>
  <c r="AH264" i="117"/>
  <c r="AH307" i="126"/>
  <c r="AH304" i="126" s="1"/>
  <c r="AH302" i="126" s="1"/>
  <c r="K304" i="135"/>
  <c r="K302" i="135" s="1"/>
  <c r="J240" i="110"/>
  <c r="K240" i="109"/>
  <c r="J240" i="134"/>
  <c r="J240" i="99"/>
  <c r="K239" i="92"/>
  <c r="Z307" i="125"/>
  <c r="Z304" i="125" s="1"/>
  <c r="Z302" i="125" s="1"/>
  <c r="J304" i="109"/>
  <c r="J302" i="109" s="1"/>
  <c r="J240" i="113"/>
  <c r="K239" i="95"/>
  <c r="K240" i="111"/>
  <c r="W264" i="117"/>
  <c r="H307" i="125"/>
  <c r="H304" i="125" s="1"/>
  <c r="H302" i="125" s="1"/>
  <c r="J303" i="91"/>
  <c r="J301" i="91" s="1"/>
  <c r="G307" i="125"/>
  <c r="G304" i="125" s="1"/>
  <c r="G302" i="125" s="1"/>
  <c r="J303" i="90"/>
  <c r="J301" i="90" s="1"/>
  <c r="L307" i="125"/>
  <c r="L304" i="125" s="1"/>
  <c r="L302" i="125" s="1"/>
  <c r="J303" i="95"/>
  <c r="J301" i="95" s="1"/>
  <c r="K240" i="132"/>
  <c r="Q307" i="118"/>
  <c r="C304" i="100"/>
  <c r="C302" i="100" s="1"/>
  <c r="V307" i="119"/>
  <c r="D304" i="105"/>
  <c r="D302" i="105" s="1"/>
  <c r="K239" i="93"/>
  <c r="C240" i="111"/>
  <c r="AG307" i="118"/>
  <c r="C304" i="134"/>
  <c r="C302" i="134" s="1"/>
  <c r="D240" i="103"/>
  <c r="K240" i="110"/>
  <c r="D240" i="99"/>
  <c r="C240" i="104"/>
  <c r="AA307" i="118"/>
  <c r="C304" i="110"/>
  <c r="C302" i="110" s="1"/>
  <c r="D307" i="135"/>
  <c r="D242" i="135"/>
  <c r="D240" i="135" s="1"/>
  <c r="J307" i="119"/>
  <c r="D303" i="93"/>
  <c r="AA264" i="117"/>
  <c r="K240" i="107"/>
  <c r="J240" i="112"/>
  <c r="Y307" i="118"/>
  <c r="C304" i="108"/>
  <c r="C302" i="108" s="1"/>
  <c r="X307" i="119"/>
  <c r="D304" i="107"/>
  <c r="D302" i="107" s="1"/>
  <c r="AE307" i="125"/>
  <c r="AE304" i="125" s="1"/>
  <c r="AE302" i="125" s="1"/>
  <c r="J304" i="114"/>
  <c r="J302" i="114" s="1"/>
  <c r="C239" i="91"/>
  <c r="C239" i="94"/>
  <c r="J239" i="93"/>
  <c r="W307" i="118"/>
  <c r="C304" i="106"/>
  <c r="C302" i="106" s="1"/>
  <c r="K307" i="125"/>
  <c r="K304" i="125" s="1"/>
  <c r="K302" i="125" s="1"/>
  <c r="J303" i="94"/>
  <c r="J301" i="94" s="1"/>
  <c r="L264" i="117"/>
  <c r="D240" i="105"/>
  <c r="K239" i="90"/>
  <c r="K240" i="108"/>
  <c r="J240" i="106"/>
  <c r="G307" i="126"/>
  <c r="G304" i="126" s="1"/>
  <c r="G302" i="126" s="1"/>
  <c r="K303" i="90"/>
  <c r="K301" i="90" s="1"/>
  <c r="J240" i="107"/>
  <c r="AA307" i="125"/>
  <c r="AA304" i="125" s="1"/>
  <c r="AA302" i="125" s="1"/>
  <c r="J304" i="110"/>
  <c r="J302" i="110" s="1"/>
  <c r="Y307" i="126"/>
  <c r="Y304" i="126" s="1"/>
  <c r="Y302" i="126" s="1"/>
  <c r="K304" i="108"/>
  <c r="K302" i="108" s="1"/>
  <c r="Z307" i="126"/>
  <c r="Z304" i="126" s="1"/>
  <c r="Z302" i="126" s="1"/>
  <c r="K304" i="109"/>
  <c r="K302" i="109" s="1"/>
  <c r="AG307" i="125"/>
  <c r="AG304" i="125" s="1"/>
  <c r="AG302" i="125" s="1"/>
  <c r="J304" i="134"/>
  <c r="J302" i="134" s="1"/>
  <c r="P307" i="125"/>
  <c r="P304" i="125" s="1"/>
  <c r="P302" i="125" s="1"/>
  <c r="J304" i="99"/>
  <c r="J302" i="99" s="1"/>
  <c r="K240" i="100"/>
  <c r="C240" i="136"/>
  <c r="I307" i="126"/>
  <c r="I304" i="126" s="1"/>
  <c r="I302" i="126" s="1"/>
  <c r="K303" i="92"/>
  <c r="K301" i="92" s="1"/>
  <c r="AD307" i="125"/>
  <c r="AD304" i="125" s="1"/>
  <c r="AD302" i="125" s="1"/>
  <c r="J304" i="113"/>
  <c r="J302" i="113" s="1"/>
  <c r="L307" i="126"/>
  <c r="L304" i="126" s="1"/>
  <c r="L302" i="126" s="1"/>
  <c r="K303" i="95"/>
  <c r="K301" i="95" s="1"/>
  <c r="AB307" i="126"/>
  <c r="AB304" i="126" s="1"/>
  <c r="AB302" i="126" s="1"/>
  <c r="K304" i="111"/>
  <c r="K302" i="111" s="1"/>
  <c r="C240" i="96"/>
  <c r="C240" i="98"/>
  <c r="AF307" i="126"/>
  <c r="AF304" i="126" s="1"/>
  <c r="K304" i="132"/>
  <c r="K302" i="132" s="1"/>
  <c r="AH307" i="125"/>
  <c r="AH304" i="125" s="1"/>
  <c r="AH302" i="125" s="1"/>
  <c r="J304" i="135"/>
  <c r="J302" i="135" s="1"/>
  <c r="M240" i="118"/>
  <c r="J307" i="126"/>
  <c r="J304" i="126" s="1"/>
  <c r="J302" i="126" s="1"/>
  <c r="K303" i="93"/>
  <c r="K301" i="93" s="1"/>
  <c r="AB307" i="118"/>
  <c r="C304" i="111"/>
  <c r="C302" i="111" s="1"/>
  <c r="C240" i="97"/>
  <c r="T307" i="119"/>
  <c r="D304" i="103"/>
  <c r="D302" i="103" s="1"/>
  <c r="D240" i="109"/>
  <c r="AA307" i="126"/>
  <c r="AA304" i="126" s="1"/>
  <c r="AA302" i="126" s="1"/>
  <c r="K304" i="110"/>
  <c r="K302" i="110" s="1"/>
  <c r="P307" i="119"/>
  <c r="D304" i="99"/>
  <c r="D302" i="99" s="1"/>
  <c r="U307" i="118"/>
  <c r="C304" i="104"/>
  <c r="C302" i="104" s="1"/>
  <c r="J240" i="104"/>
  <c r="K240" i="112"/>
  <c r="AH307" i="118"/>
  <c r="C304" i="135"/>
  <c r="C302" i="135" s="1"/>
  <c r="J240" i="105"/>
  <c r="X307" i="126"/>
  <c r="X304" i="126" s="1"/>
  <c r="X302" i="126" s="1"/>
  <c r="K304" i="107"/>
  <c r="K302" i="107" s="1"/>
  <c r="J239" i="94"/>
  <c r="D240" i="111"/>
  <c r="D306" i="95"/>
  <c r="D241" i="95"/>
  <c r="C240" i="114"/>
  <c r="D307" i="110"/>
  <c r="D242" i="110"/>
  <c r="H307" i="118"/>
  <c r="C303" i="91"/>
  <c r="C301" i="91" s="1"/>
  <c r="K240" i="106"/>
  <c r="X307" i="125"/>
  <c r="X304" i="125" s="1"/>
  <c r="X302" i="125" s="1"/>
  <c r="J304" i="107"/>
  <c r="J302" i="107" s="1"/>
  <c r="C239" i="92"/>
  <c r="D307" i="98"/>
  <c r="D242" i="98"/>
  <c r="Q307" i="126"/>
  <c r="Q304" i="126" s="1"/>
  <c r="Q302" i="126" s="1"/>
  <c r="K304" i="100"/>
  <c r="K302" i="100" s="1"/>
  <c r="R307" i="118"/>
  <c r="C304" i="136"/>
  <c r="C302" i="136" s="1"/>
  <c r="D240" i="108"/>
  <c r="D306" i="90"/>
  <c r="D241" i="90"/>
  <c r="J240" i="96"/>
  <c r="M307" i="118"/>
  <c r="C304" i="96"/>
  <c r="C302" i="96" s="1"/>
  <c r="O307" i="118"/>
  <c r="C304" i="98"/>
  <c r="C302" i="98" s="1"/>
  <c r="J240" i="98"/>
  <c r="N307" i="118"/>
  <c r="C304" i="97"/>
  <c r="C302" i="97" s="1"/>
  <c r="Z307" i="119"/>
  <c r="D304" i="109"/>
  <c r="D302" i="109" s="1"/>
  <c r="K240" i="105"/>
  <c r="AJ263" i="125"/>
  <c r="D239" i="94"/>
  <c r="C239" i="93"/>
  <c r="U307" i="125"/>
  <c r="U304" i="125" s="1"/>
  <c r="U302" i="125" s="1"/>
  <c r="J304" i="104"/>
  <c r="J302" i="104" s="1"/>
  <c r="AC307" i="126"/>
  <c r="AC304" i="126" s="1"/>
  <c r="AC302" i="126" s="1"/>
  <c r="K304" i="112"/>
  <c r="K302" i="112" s="1"/>
  <c r="J239" i="92"/>
  <c r="C240" i="112"/>
  <c r="V307" i="125"/>
  <c r="V304" i="125" s="1"/>
  <c r="V302" i="125" s="1"/>
  <c r="J304" i="105"/>
  <c r="J302" i="105" s="1"/>
  <c r="C240" i="132"/>
  <c r="K307" i="126"/>
  <c r="K304" i="126" s="1"/>
  <c r="K302" i="126" s="1"/>
  <c r="K303" i="94"/>
  <c r="K301" i="94" s="1"/>
  <c r="AC307" i="119"/>
  <c r="D304" i="112"/>
  <c r="D302" i="112" s="1"/>
  <c r="D307" i="106"/>
  <c r="D242" i="106"/>
  <c r="T307" i="118"/>
  <c r="C304" i="103"/>
  <c r="C302" i="103" s="1"/>
  <c r="AE264" i="117"/>
  <c r="N264" i="117"/>
  <c r="K307" i="118"/>
  <c r="C303" i="94"/>
  <c r="C301" i="94" s="1"/>
  <c r="W307" i="126"/>
  <c r="W304" i="126" s="1"/>
  <c r="W302" i="126" s="1"/>
  <c r="K304" i="106"/>
  <c r="K302" i="106" s="1"/>
  <c r="I307" i="118"/>
  <c r="C303" i="92"/>
  <c r="C301" i="92" s="1"/>
  <c r="J240" i="102"/>
  <c r="K240" i="98"/>
  <c r="J240" i="132"/>
  <c r="Y307" i="119"/>
  <c r="D304" i="108"/>
  <c r="D302" i="108" s="1"/>
  <c r="G264" i="117"/>
  <c r="C239" i="95"/>
  <c r="M307" i="125"/>
  <c r="J304" i="96"/>
  <c r="J302" i="96" s="1"/>
  <c r="D307" i="102"/>
  <c r="D242" i="102"/>
  <c r="C240" i="107"/>
  <c r="C240" i="105"/>
  <c r="O307" i="125"/>
  <c r="O304" i="125" s="1"/>
  <c r="O302" i="125" s="1"/>
  <c r="J304" i="98"/>
  <c r="J302" i="98" s="1"/>
  <c r="M242" i="119"/>
  <c r="M240" i="119" s="1"/>
  <c r="V307" i="126"/>
  <c r="V304" i="126" s="1"/>
  <c r="V302" i="126" s="1"/>
  <c r="K304" i="105"/>
  <c r="K302" i="105" s="1"/>
  <c r="K307" i="119"/>
  <c r="D303" i="94"/>
  <c r="D301" i="94" s="1"/>
  <c r="J307" i="118"/>
  <c r="C303" i="93"/>
  <c r="C301" i="93" s="1"/>
  <c r="K240" i="104"/>
  <c r="J240" i="103"/>
  <c r="K240" i="102"/>
  <c r="I307" i="125"/>
  <c r="I304" i="125" s="1"/>
  <c r="I302" i="125" s="1"/>
  <c r="J303" i="92"/>
  <c r="J301" i="92" s="1"/>
  <c r="AC307" i="118"/>
  <c r="C304" i="112"/>
  <c r="C302" i="112" s="1"/>
  <c r="R264" i="117"/>
  <c r="D239" i="92"/>
  <c r="AG307" i="119"/>
  <c r="D304" i="134"/>
  <c r="D302" i="134" s="1"/>
  <c r="AE240" i="119"/>
  <c r="K240" i="136"/>
  <c r="AB307" i="119"/>
  <c r="D304" i="111"/>
  <c r="D302" i="111" s="1"/>
  <c r="J240" i="109"/>
  <c r="J239" i="90"/>
  <c r="N307" i="126"/>
  <c r="N304" i="126" s="1"/>
  <c r="N302" i="126" s="1"/>
  <c r="K304" i="97"/>
  <c r="K302" i="97" s="1"/>
  <c r="AE307" i="118"/>
  <c r="C304" i="114"/>
  <c r="C302" i="114" s="1"/>
  <c r="E307" i="111"/>
  <c r="E242" i="111"/>
  <c r="E240" i="111" s="1"/>
  <c r="D240" i="104"/>
  <c r="K239" i="91"/>
  <c r="C239" i="90"/>
  <c r="J240" i="111"/>
  <c r="O264" i="117"/>
  <c r="S307" i="125"/>
  <c r="S304" i="125" s="1"/>
  <c r="S302" i="125" s="1"/>
  <c r="J304" i="102"/>
  <c r="J302" i="102" s="1"/>
  <c r="O307" i="126"/>
  <c r="O304" i="126" s="1"/>
  <c r="O302" i="126" s="1"/>
  <c r="K304" i="98"/>
  <c r="K302" i="98" s="1"/>
  <c r="AF307" i="125"/>
  <c r="AF304" i="125" s="1"/>
  <c r="AF302" i="125" s="1"/>
  <c r="J304" i="132"/>
  <c r="J302" i="132" s="1"/>
  <c r="C240" i="99"/>
  <c r="L307" i="118"/>
  <c r="C303" i="95"/>
  <c r="C301" i="95" s="1"/>
  <c r="S264" i="117"/>
  <c r="AE307" i="126"/>
  <c r="AE304" i="126" s="1"/>
  <c r="AE302" i="126" s="1"/>
  <c r="K304" i="114"/>
  <c r="K302" i="114" s="1"/>
  <c r="X307" i="118"/>
  <c r="C304" i="107"/>
  <c r="C302" i="107" s="1"/>
  <c r="V307" i="118"/>
  <c r="C304" i="105"/>
  <c r="C302" i="105" s="1"/>
  <c r="K240" i="103"/>
  <c r="AG307" i="126"/>
  <c r="AG304" i="126" s="1"/>
  <c r="AG302" i="126" s="1"/>
  <c r="K304" i="134"/>
  <c r="K302" i="134" s="1"/>
  <c r="J240" i="108"/>
  <c r="D307" i="96"/>
  <c r="D242" i="96"/>
  <c r="D240" i="132"/>
  <c r="C240" i="109"/>
  <c r="K240" i="99"/>
  <c r="K304" i="104"/>
  <c r="K302" i="104" s="1"/>
  <c r="U307" i="126"/>
  <c r="U304" i="126" s="1"/>
  <c r="U302" i="126" s="1"/>
  <c r="T307" i="125"/>
  <c r="T304" i="125" s="1"/>
  <c r="T302" i="125" s="1"/>
  <c r="J304" i="103"/>
  <c r="J302" i="103" s="1"/>
  <c r="S307" i="126"/>
  <c r="S304" i="126" s="1"/>
  <c r="S302" i="126" s="1"/>
  <c r="K304" i="102"/>
  <c r="K302" i="102" s="1"/>
  <c r="D307" i="136"/>
  <c r="D242" i="136"/>
  <c r="D240" i="136" s="1"/>
  <c r="I307" i="119"/>
  <c r="D303" i="92"/>
  <c r="D301" i="92" s="1"/>
  <c r="Q264" i="117"/>
  <c r="AJ242" i="125"/>
  <c r="AF240" i="125"/>
  <c r="M307" i="126"/>
  <c r="K304" i="96"/>
  <c r="K302" i="96" s="1"/>
  <c r="K240" i="97"/>
  <c r="R307" i="125"/>
  <c r="R304" i="125" s="1"/>
  <c r="R302" i="125" s="1"/>
  <c r="J304" i="136"/>
  <c r="J302" i="136" s="1"/>
  <c r="AD307" i="118"/>
  <c r="C304" i="113"/>
  <c r="C302" i="113" s="1"/>
  <c r="AC307" i="125"/>
  <c r="AC304" i="125" s="1"/>
  <c r="AC302" i="125" s="1"/>
  <c r="J304" i="112"/>
  <c r="J302" i="112" s="1"/>
  <c r="J239" i="91"/>
  <c r="J239" i="95"/>
  <c r="C240" i="100"/>
  <c r="Q307" i="125"/>
  <c r="Q304" i="125" s="1"/>
  <c r="Q302" i="125" s="1"/>
  <c r="J304" i="100"/>
  <c r="J302" i="100" s="1"/>
  <c r="S307" i="118"/>
  <c r="C304" i="102"/>
  <c r="C302" i="102" s="1"/>
  <c r="D301" i="93"/>
  <c r="D239" i="93"/>
  <c r="W307" i="125"/>
  <c r="W304" i="125" s="1"/>
  <c r="W302" i="125" s="1"/>
  <c r="J304" i="106"/>
  <c r="J302" i="106" s="1"/>
  <c r="O263" i="91"/>
  <c r="D262" i="91"/>
  <c r="H264" i="119"/>
  <c r="H263" i="119" s="1"/>
  <c r="H242" i="119" s="1"/>
  <c r="H240" i="119" s="1"/>
  <c r="U307" i="119"/>
  <c r="D304" i="104"/>
  <c r="D302" i="104" s="1"/>
  <c r="AD307" i="119"/>
  <c r="D304" i="113"/>
  <c r="D302" i="113" s="1"/>
  <c r="H307" i="126"/>
  <c r="H304" i="126" s="1"/>
  <c r="H302" i="126" s="1"/>
  <c r="K303" i="91"/>
  <c r="K301" i="91" s="1"/>
  <c r="D307" i="100"/>
  <c r="D242" i="100"/>
  <c r="G307" i="118"/>
  <c r="C303" i="90"/>
  <c r="C301" i="90" s="1"/>
  <c r="AB307" i="125"/>
  <c r="AB304" i="125" s="1"/>
  <c r="AB302" i="125" s="1"/>
  <c r="J304" i="111"/>
  <c r="J302" i="111" s="1"/>
  <c r="D307" i="114"/>
  <c r="D242" i="114"/>
  <c r="C240" i="108"/>
  <c r="K239" i="94"/>
  <c r="D240" i="107"/>
  <c r="P307" i="118"/>
  <c r="C304" i="99"/>
  <c r="C302" i="99" s="1"/>
  <c r="AF240" i="118"/>
  <c r="D307" i="97"/>
  <c r="D242" i="97"/>
  <c r="D240" i="97" s="1"/>
  <c r="J240" i="114"/>
  <c r="K240" i="96"/>
  <c r="T307" i="126"/>
  <c r="T304" i="126" s="1"/>
  <c r="T302" i="126" s="1"/>
  <c r="K304" i="103"/>
  <c r="K302" i="103" s="1"/>
  <c r="AJ263" i="126"/>
  <c r="M242" i="126"/>
  <c r="K240" i="113"/>
  <c r="Y307" i="125"/>
  <c r="Y304" i="125" s="1"/>
  <c r="Y302" i="125" s="1"/>
  <c r="J304" i="108"/>
  <c r="J302" i="108" s="1"/>
  <c r="M264" i="117"/>
  <c r="AF307" i="119"/>
  <c r="D304" i="132"/>
  <c r="D302" i="132" s="1"/>
  <c r="Z307" i="118"/>
  <c r="C304" i="109"/>
  <c r="C302" i="109" s="1"/>
  <c r="P307" i="126"/>
  <c r="P304" i="126" s="1"/>
  <c r="P302" i="126" s="1"/>
  <c r="K304" i="99"/>
  <c r="K302" i="99" s="1"/>
  <c r="C240" i="106"/>
  <c r="AF20" i="129"/>
  <c r="AJ20" i="129" s="1"/>
  <c r="AF240" i="126"/>
  <c r="AJ4" i="126"/>
  <c r="AH242" i="119" l="1"/>
  <c r="AJ263" i="119"/>
  <c r="AJ307" i="118"/>
  <c r="AH240" i="118"/>
  <c r="AJ242" i="118"/>
  <c r="AJ264" i="117"/>
  <c r="U6" i="129"/>
  <c r="U7" i="129"/>
  <c r="U304" i="119"/>
  <c r="U302" i="119" s="1"/>
  <c r="I6" i="129"/>
  <c r="I7" i="129"/>
  <c r="I304" i="119"/>
  <c r="I302" i="119" s="1"/>
  <c r="AJ307" i="125"/>
  <c r="M304" i="125"/>
  <c r="D240" i="106"/>
  <c r="D240" i="98"/>
  <c r="Z4" i="129"/>
  <c r="Z5" i="129"/>
  <c r="Z304" i="118"/>
  <c r="Z302" i="118" s="1"/>
  <c r="D240" i="100"/>
  <c r="AD4" i="129"/>
  <c r="AD5" i="129"/>
  <c r="AD304" i="118"/>
  <c r="AD302" i="118" s="1"/>
  <c r="D240" i="96"/>
  <c r="AC4" i="129"/>
  <c r="AC5" i="129"/>
  <c r="AC304" i="118"/>
  <c r="AC302" i="118" s="1"/>
  <c r="I4" i="129"/>
  <c r="I5" i="129"/>
  <c r="I304" i="118"/>
  <c r="I302" i="118" s="1"/>
  <c r="W307" i="119"/>
  <c r="D304" i="106"/>
  <c r="D302" i="106" s="1"/>
  <c r="G307" i="119"/>
  <c r="D303" i="90"/>
  <c r="D301" i="90" s="1"/>
  <c r="O307" i="119"/>
  <c r="D304" i="98"/>
  <c r="D302" i="98" s="1"/>
  <c r="H4" i="129"/>
  <c r="H5" i="129"/>
  <c r="H304" i="118"/>
  <c r="H302" i="118" s="1"/>
  <c r="U4" i="129"/>
  <c r="U5" i="129"/>
  <c r="U304" i="118"/>
  <c r="U302" i="118" s="1"/>
  <c r="Q4" i="129"/>
  <c r="Q5" i="129"/>
  <c r="Q304" i="118"/>
  <c r="Q302" i="118" s="1"/>
  <c r="L307" i="119"/>
  <c r="D303" i="95"/>
  <c r="AB4" i="129"/>
  <c r="AB5" i="129"/>
  <c r="AB304" i="118"/>
  <c r="AB302" i="118" s="1"/>
  <c r="AJ307" i="126"/>
  <c r="M304" i="126"/>
  <c r="AJ304" i="126" s="1"/>
  <c r="M240" i="126"/>
  <c r="AJ242" i="126"/>
  <c r="D240" i="114"/>
  <c r="Q307" i="119"/>
  <c r="D304" i="100"/>
  <c r="D302" i="100" s="1"/>
  <c r="D304" i="136"/>
  <c r="D302" i="136" s="1"/>
  <c r="R307" i="119"/>
  <c r="M307" i="119"/>
  <c r="D304" i="96"/>
  <c r="D302" i="96" s="1"/>
  <c r="AE5" i="129"/>
  <c r="AE4" i="129"/>
  <c r="AE304" i="118"/>
  <c r="AE302" i="118" s="1"/>
  <c r="AB6" i="129"/>
  <c r="AB7" i="129"/>
  <c r="AB304" i="119"/>
  <c r="AB302" i="119" s="1"/>
  <c r="AG304" i="119"/>
  <c r="AG302" i="119" s="1"/>
  <c r="AG6" i="129"/>
  <c r="AG7" i="129"/>
  <c r="Z7" i="129"/>
  <c r="Z6" i="129"/>
  <c r="Z304" i="119"/>
  <c r="Z302" i="119" s="1"/>
  <c r="O5" i="129"/>
  <c r="O4" i="129"/>
  <c r="O304" i="118"/>
  <c r="O302" i="118" s="1"/>
  <c r="D240" i="110"/>
  <c r="AH304" i="118"/>
  <c r="AH4" i="129"/>
  <c r="AH5" i="129"/>
  <c r="T304" i="119"/>
  <c r="T302" i="119" s="1"/>
  <c r="T6" i="129"/>
  <c r="T7" i="129"/>
  <c r="X7" i="129"/>
  <c r="X6" i="129"/>
  <c r="X304" i="119"/>
  <c r="X302" i="119" s="1"/>
  <c r="AE307" i="119"/>
  <c r="D304" i="114"/>
  <c r="D302" i="114" s="1"/>
  <c r="AC6" i="129"/>
  <c r="AC7" i="129"/>
  <c r="AC304" i="119"/>
  <c r="AC302" i="119" s="1"/>
  <c r="AA307" i="119"/>
  <c r="D304" i="110"/>
  <c r="D302" i="110" s="1"/>
  <c r="P7" i="129"/>
  <c r="P6" i="129"/>
  <c r="P304" i="119"/>
  <c r="P302" i="119" s="1"/>
  <c r="Y4" i="129"/>
  <c r="Y5" i="129"/>
  <c r="Y304" i="118"/>
  <c r="Y302" i="118" s="1"/>
  <c r="J304" i="119"/>
  <c r="J302" i="119" s="1"/>
  <c r="J6" i="129"/>
  <c r="J7" i="129"/>
  <c r="L4" i="129"/>
  <c r="L304" i="118"/>
  <c r="L302" i="118" s="1"/>
  <c r="L5" i="129"/>
  <c r="AB307" i="120"/>
  <c r="E304" i="111"/>
  <c r="E302" i="111" s="1"/>
  <c r="T4" i="129"/>
  <c r="T5" i="129"/>
  <c r="T304" i="118"/>
  <c r="T302" i="118" s="1"/>
  <c r="AF302" i="126"/>
  <c r="D239" i="90"/>
  <c r="AF6" i="129"/>
  <c r="AF7" i="129"/>
  <c r="AF304" i="119"/>
  <c r="P5" i="129"/>
  <c r="P4" i="129"/>
  <c r="P304" i="118"/>
  <c r="P302" i="118" s="1"/>
  <c r="N307" i="119"/>
  <c r="D304" i="97"/>
  <c r="D302" i="97" s="1"/>
  <c r="D306" i="91"/>
  <c r="D241" i="91"/>
  <c r="S4" i="129"/>
  <c r="S5" i="129"/>
  <c r="S304" i="118"/>
  <c r="S302" i="118" s="1"/>
  <c r="J4" i="129"/>
  <c r="J5" i="129"/>
  <c r="J304" i="118"/>
  <c r="J302" i="118" s="1"/>
  <c r="N5" i="129"/>
  <c r="N304" i="118"/>
  <c r="N302" i="118" s="1"/>
  <c r="N4" i="129"/>
  <c r="AF4" i="129"/>
  <c r="AF304" i="118"/>
  <c r="AF5" i="129"/>
  <c r="G4" i="129"/>
  <c r="G5" i="129"/>
  <c r="G304" i="118"/>
  <c r="G302" i="118" s="1"/>
  <c r="Y7" i="129"/>
  <c r="Y6" i="129"/>
  <c r="Y304" i="119"/>
  <c r="Y302" i="119" s="1"/>
  <c r="AA4" i="129"/>
  <c r="AA5" i="129"/>
  <c r="AA304" i="118"/>
  <c r="AA302" i="118" s="1"/>
  <c r="H264" i="117"/>
  <c r="V4" i="129"/>
  <c r="V5" i="129"/>
  <c r="V304" i="118"/>
  <c r="V302" i="118" s="1"/>
  <c r="D240" i="102"/>
  <c r="M4" i="129"/>
  <c r="M5" i="129"/>
  <c r="M304" i="118"/>
  <c r="M302" i="118" s="1"/>
  <c r="R5" i="129"/>
  <c r="R4" i="129"/>
  <c r="R304" i="118"/>
  <c r="R302" i="118" s="1"/>
  <c r="O307" i="111"/>
  <c r="AH307" i="119"/>
  <c r="AJ307" i="119" s="1"/>
  <c r="D304" i="135"/>
  <c r="D302" i="135" s="1"/>
  <c r="V6" i="129"/>
  <c r="V7" i="129"/>
  <c r="V304" i="119"/>
  <c r="V302" i="119" s="1"/>
  <c r="X304" i="118"/>
  <c r="X302" i="118" s="1"/>
  <c r="X4" i="129"/>
  <c r="X5" i="129"/>
  <c r="AD6" i="129"/>
  <c r="AD7" i="129"/>
  <c r="AD304" i="119"/>
  <c r="AD302" i="119" s="1"/>
  <c r="K6" i="129"/>
  <c r="K7" i="129"/>
  <c r="K304" i="119"/>
  <c r="K302" i="119" s="1"/>
  <c r="S307" i="119"/>
  <c r="D304" i="102"/>
  <c r="D302" i="102" s="1"/>
  <c r="K5" i="129"/>
  <c r="K304" i="118"/>
  <c r="K302" i="118" s="1"/>
  <c r="K4" i="129"/>
  <c r="D301" i="95"/>
  <c r="D239" i="95"/>
  <c r="W4" i="129"/>
  <c r="W5" i="129"/>
  <c r="W304" i="118"/>
  <c r="W302" i="118" s="1"/>
  <c r="AG5" i="129"/>
  <c r="AG4" i="129"/>
  <c r="AG304" i="118"/>
  <c r="AG302" i="118" s="1"/>
  <c r="AH302" i="118" l="1"/>
  <c r="AJ304" i="118"/>
  <c r="AH240" i="119"/>
  <c r="AJ242" i="119"/>
  <c r="AJ4" i="129"/>
  <c r="AJ5" i="129"/>
  <c r="M302" i="126"/>
  <c r="H307" i="119"/>
  <c r="D303" i="91"/>
  <c r="D301" i="91" s="1"/>
  <c r="AA7" i="129"/>
  <c r="AA6" i="129"/>
  <c r="AA304" i="119"/>
  <c r="AA302" i="119" s="1"/>
  <c r="R304" i="119"/>
  <c r="R302" i="119" s="1"/>
  <c r="R6" i="129"/>
  <c r="R7" i="129"/>
  <c r="D239" i="91"/>
  <c r="AF302" i="118"/>
  <c r="AE6" i="129"/>
  <c r="AE7" i="129"/>
  <c r="AE304" i="119"/>
  <c r="AE302" i="119" s="1"/>
  <c r="L6" i="129"/>
  <c r="L7" i="129"/>
  <c r="L304" i="119"/>
  <c r="L302" i="119" s="1"/>
  <c r="W6" i="129"/>
  <c r="W7" i="129"/>
  <c r="W304" i="119"/>
  <c r="W302" i="119" s="1"/>
  <c r="G7" i="129"/>
  <c r="G6" i="129"/>
  <c r="G304" i="119"/>
  <c r="G302" i="119" s="1"/>
  <c r="N7" i="129"/>
  <c r="N304" i="119"/>
  <c r="N302" i="119" s="1"/>
  <c r="N6" i="129"/>
  <c r="AB8" i="129"/>
  <c r="AB9" i="129"/>
  <c r="AB304" i="120"/>
  <c r="AB302" i="120" s="1"/>
  <c r="M6" i="129"/>
  <c r="M7" i="129"/>
  <c r="M304" i="119"/>
  <c r="M302" i="119" s="1"/>
  <c r="S7" i="129"/>
  <c r="S6" i="129"/>
  <c r="S304" i="119"/>
  <c r="S302" i="119" s="1"/>
  <c r="AB307" i="117"/>
  <c r="O304" i="111"/>
  <c r="O302" i="111" s="1"/>
  <c r="AF302" i="119"/>
  <c r="Q6" i="129"/>
  <c r="Q7" i="129"/>
  <c r="Q304" i="119"/>
  <c r="Q302" i="119" s="1"/>
  <c r="AH304" i="119"/>
  <c r="AH6" i="129"/>
  <c r="AH7" i="129"/>
  <c r="O6" i="129"/>
  <c r="O7" i="129"/>
  <c r="O304" i="119"/>
  <c r="O302" i="119" s="1"/>
  <c r="AJ304" i="125"/>
  <c r="M302" i="125"/>
  <c r="AB14" i="129" l="1"/>
  <c r="AB15" i="129"/>
  <c r="AJ7" i="129"/>
  <c r="AJ6" i="129"/>
  <c r="AH302" i="119"/>
  <c r="AJ304" i="119"/>
  <c r="H304" i="119"/>
  <c r="H302" i="119" s="1"/>
  <c r="H7" i="129"/>
  <c r="H6" i="129"/>
  <c r="AB28" i="129"/>
  <c r="AB304" i="117"/>
  <c r="AB302" i="117" s="1"/>
  <c r="AB32" i="129" l="1"/>
  <c r="AB31" i="129"/>
  <c r="AB35" i="129" l="1"/>
  <c r="AB36" i="129"/>
  <c r="E135" i="135"/>
  <c r="E135" i="134"/>
  <c r="AG135" i="120" l="1"/>
  <c r="AG133" i="120" s="1"/>
  <c r="AG132" i="120" s="1"/>
  <c r="AG95" i="120" s="1"/>
  <c r="AG4" i="120" s="1"/>
  <c r="O135" i="134"/>
  <c r="E133" i="134"/>
  <c r="E132" i="134" s="1"/>
  <c r="AH135" i="120"/>
  <c r="O135" i="135"/>
  <c r="E133" i="135"/>
  <c r="E132" i="135" s="1"/>
  <c r="AH133" i="120" l="1"/>
  <c r="E267" i="135"/>
  <c r="E95" i="135"/>
  <c r="E4" i="135" s="1"/>
  <c r="AH135" i="117"/>
  <c r="O133" i="135"/>
  <c r="O132" i="135" s="1"/>
  <c r="O95" i="135" s="1"/>
  <c r="O4" i="135" s="1"/>
  <c r="E267" i="134"/>
  <c r="E95" i="134"/>
  <c r="E4" i="134" s="1"/>
  <c r="AG135" i="117"/>
  <c r="AG133" i="117" s="1"/>
  <c r="AG132" i="117" s="1"/>
  <c r="AG95" i="117" s="1"/>
  <c r="AG4" i="117" s="1"/>
  <c r="O133" i="134"/>
  <c r="O132" i="134" s="1"/>
  <c r="O95" i="134" s="1"/>
  <c r="O4" i="134" s="1"/>
  <c r="AH133" i="117" l="1"/>
  <c r="AH132" i="120"/>
  <c r="O267" i="135"/>
  <c r="AH267" i="120"/>
  <c r="E263" i="135"/>
  <c r="O267" i="134"/>
  <c r="AG267" i="120"/>
  <c r="AG263" i="120" s="1"/>
  <c r="AG242" i="120" s="1"/>
  <c r="AG240" i="120" s="1"/>
  <c r="E263" i="134"/>
  <c r="AH263" i="120" l="1"/>
  <c r="AH95" i="120"/>
  <c r="AH132" i="117"/>
  <c r="AG267" i="117"/>
  <c r="AG263" i="117" s="1"/>
  <c r="AG242" i="117" s="1"/>
  <c r="AG240" i="117" s="1"/>
  <c r="O263" i="134"/>
  <c r="O242" i="134" s="1"/>
  <c r="O240" i="134" s="1"/>
  <c r="E307" i="135"/>
  <c r="E242" i="135"/>
  <c r="E307" i="134"/>
  <c r="E242" i="134"/>
  <c r="E240" i="134" s="1"/>
  <c r="AH267" i="117"/>
  <c r="O263" i="135"/>
  <c r="O242" i="135" s="1"/>
  <c r="O240" i="135" s="1"/>
  <c r="AH4" i="120" l="1"/>
  <c r="AH263" i="117"/>
  <c r="AH95" i="117"/>
  <c r="AH242" i="120"/>
  <c r="AG307" i="120"/>
  <c r="E304" i="134"/>
  <c r="E302" i="134" s="1"/>
  <c r="O307" i="134"/>
  <c r="E240" i="135"/>
  <c r="AH307" i="120"/>
  <c r="E304" i="135"/>
  <c r="E302" i="135" s="1"/>
  <c r="O307" i="135"/>
  <c r="E135" i="112"/>
  <c r="AH240" i="120" l="1"/>
  <c r="AH4" i="117"/>
  <c r="AH242" i="117"/>
  <c r="AH307" i="117"/>
  <c r="O304" i="135"/>
  <c r="O302" i="135" s="1"/>
  <c r="E135" i="114"/>
  <c r="E135" i="132"/>
  <c r="AH304" i="120"/>
  <c r="AH8" i="129"/>
  <c r="AH9" i="129"/>
  <c r="E135" i="113"/>
  <c r="O304" i="134"/>
  <c r="O302" i="134" s="1"/>
  <c r="AG304" i="121"/>
  <c r="AG307" i="117"/>
  <c r="O135" i="112"/>
  <c r="AC135" i="120"/>
  <c r="AC133" i="120" s="1"/>
  <c r="AC132" i="120" s="1"/>
  <c r="AC95" i="120" s="1"/>
  <c r="AC4" i="120" s="1"/>
  <c r="E133" i="112"/>
  <c r="E132" i="112" s="1"/>
  <c r="AG304" i="120"/>
  <c r="AG302" i="120" s="1"/>
  <c r="AG9" i="129"/>
  <c r="AG8" i="129"/>
  <c r="AH240" i="117" l="1"/>
  <c r="AH302" i="120"/>
  <c r="AH15" i="129"/>
  <c r="AH14" i="129"/>
  <c r="AC135" i="117"/>
  <c r="AC133" i="117" s="1"/>
  <c r="AC132" i="117" s="1"/>
  <c r="AC95" i="117" s="1"/>
  <c r="AC4" i="117" s="1"/>
  <c r="O133" i="112"/>
  <c r="O132" i="112" s="1"/>
  <c r="O95" i="112" s="1"/>
  <c r="O4" i="112" s="1"/>
  <c r="AG28" i="129"/>
  <c r="AG304" i="117"/>
  <c r="AG302" i="117" s="1"/>
  <c r="AG302" i="121"/>
  <c r="AG10" i="129"/>
  <c r="AG15" i="129" s="1"/>
  <c r="O135" i="114"/>
  <c r="AE135" i="120"/>
  <c r="AE133" i="120" s="1"/>
  <c r="AE132" i="120" s="1"/>
  <c r="AE95" i="120" s="1"/>
  <c r="AE4" i="120" s="1"/>
  <c r="E133" i="114"/>
  <c r="E132" i="114" s="1"/>
  <c r="O135" i="132"/>
  <c r="AF135" i="120"/>
  <c r="AF133" i="120" s="1"/>
  <c r="AF132" i="120" s="1"/>
  <c r="AF95" i="120" s="1"/>
  <c r="AF4" i="120" s="1"/>
  <c r="E133" i="132"/>
  <c r="E132" i="132" s="1"/>
  <c r="O135" i="113"/>
  <c r="AD135" i="120"/>
  <c r="AD133" i="120" s="1"/>
  <c r="AD132" i="120" s="1"/>
  <c r="AD95" i="120" s="1"/>
  <c r="AD4" i="120" s="1"/>
  <c r="E133" i="113"/>
  <c r="E132" i="113" s="1"/>
  <c r="E267" i="112"/>
  <c r="E95" i="112"/>
  <c r="E4" i="112" s="1"/>
  <c r="AH304" i="117"/>
  <c r="AH28" i="129"/>
  <c r="AH302" i="117" l="1"/>
  <c r="AG14" i="129"/>
  <c r="AH32" i="129"/>
  <c r="AH31" i="129"/>
  <c r="E267" i="132"/>
  <c r="E95" i="132"/>
  <c r="E4" i="132" s="1"/>
  <c r="O267" i="112"/>
  <c r="AC267" i="120"/>
  <c r="AC263" i="120" s="1"/>
  <c r="AC242" i="120" s="1"/>
  <c r="AC240" i="120" s="1"/>
  <c r="E263" i="112"/>
  <c r="AF135" i="117"/>
  <c r="AF133" i="117" s="1"/>
  <c r="AF132" i="117" s="1"/>
  <c r="AF95" i="117" s="1"/>
  <c r="AF4" i="117" s="1"/>
  <c r="O133" i="132"/>
  <c r="O132" i="132" s="1"/>
  <c r="O95" i="132" s="1"/>
  <c r="O4" i="132" s="1"/>
  <c r="AG32" i="129"/>
  <c r="AG31" i="129"/>
  <c r="AD135" i="117"/>
  <c r="AD133" i="117" s="1"/>
  <c r="AD132" i="117" s="1"/>
  <c r="AD95" i="117" s="1"/>
  <c r="AD4" i="117" s="1"/>
  <c r="O133" i="113"/>
  <c r="O132" i="113" s="1"/>
  <c r="O95" i="113" s="1"/>
  <c r="O4" i="113" s="1"/>
  <c r="E267" i="114"/>
  <c r="E95" i="114"/>
  <c r="E4" i="114" s="1"/>
  <c r="E267" i="113"/>
  <c r="E95" i="113"/>
  <c r="E4" i="113" s="1"/>
  <c r="AE135" i="117"/>
  <c r="AE133" i="117" s="1"/>
  <c r="AE132" i="117" s="1"/>
  <c r="AE95" i="117" s="1"/>
  <c r="AE4" i="117" s="1"/>
  <c r="O133" i="114"/>
  <c r="O132" i="114" s="1"/>
  <c r="O95" i="114" s="1"/>
  <c r="O4" i="114" s="1"/>
  <c r="AH35" i="129" l="1"/>
  <c r="AG36" i="129"/>
  <c r="AH36" i="129"/>
  <c r="AG35" i="129"/>
  <c r="O267" i="132"/>
  <c r="AF267" i="120"/>
  <c r="AF263" i="120" s="1"/>
  <c r="AF242" i="120" s="1"/>
  <c r="E263" i="132"/>
  <c r="O267" i="113"/>
  <c r="AD267" i="120"/>
  <c r="AD263" i="120" s="1"/>
  <c r="AD242" i="120" s="1"/>
  <c r="AD240" i="120" s="1"/>
  <c r="E263" i="113"/>
  <c r="E307" i="112"/>
  <c r="E242" i="112"/>
  <c r="O267" i="114"/>
  <c r="AE267" i="120"/>
  <c r="AE263" i="120" s="1"/>
  <c r="AE242" i="120" s="1"/>
  <c r="AE240" i="120" s="1"/>
  <c r="E263" i="114"/>
  <c r="AC267" i="117"/>
  <c r="AC263" i="117" s="1"/>
  <c r="AC242" i="117" s="1"/>
  <c r="AC240" i="117" s="1"/>
  <c r="O263" i="112"/>
  <c r="O242" i="112" s="1"/>
  <c r="O240" i="112" s="1"/>
  <c r="E307" i="132" l="1"/>
  <c r="E242" i="132"/>
  <c r="AD267" i="117"/>
  <c r="AD263" i="117" s="1"/>
  <c r="AD242" i="117" s="1"/>
  <c r="AD240" i="117" s="1"/>
  <c r="O263" i="113"/>
  <c r="O242" i="113" s="1"/>
  <c r="O240" i="113" s="1"/>
  <c r="AF240" i="120"/>
  <c r="E307" i="113"/>
  <c r="E242" i="113"/>
  <c r="E240" i="112"/>
  <c r="AF267" i="117"/>
  <c r="AF263" i="117" s="1"/>
  <c r="AF242" i="117" s="1"/>
  <c r="O263" i="132"/>
  <c r="O242" i="132" s="1"/>
  <c r="O240" i="132" s="1"/>
  <c r="E307" i="114"/>
  <c r="E242" i="114"/>
  <c r="AE267" i="117"/>
  <c r="AE263" i="117" s="1"/>
  <c r="AE242" i="117" s="1"/>
  <c r="O263" i="114"/>
  <c r="O242" i="114" s="1"/>
  <c r="O240" i="114" s="1"/>
  <c r="AC307" i="120"/>
  <c r="E304" i="112"/>
  <c r="E302" i="112" s="1"/>
  <c r="O307" i="112"/>
  <c r="AD307" i="120" l="1"/>
  <c r="E304" i="113"/>
  <c r="E302" i="113" s="1"/>
  <c r="O307" i="113"/>
  <c r="E240" i="114"/>
  <c r="AE307" i="120"/>
  <c r="E304" i="114"/>
  <c r="E302" i="114" s="1"/>
  <c r="O307" i="114"/>
  <c r="E240" i="113"/>
  <c r="AE240" i="117"/>
  <c r="AF240" i="117"/>
  <c r="E240" i="132"/>
  <c r="AC307" i="117"/>
  <c r="O304" i="112"/>
  <c r="O302" i="112" s="1"/>
  <c r="AC8" i="129"/>
  <c r="AC9" i="129"/>
  <c r="AC304" i="120"/>
  <c r="AC302" i="120" s="1"/>
  <c r="AF307" i="120"/>
  <c r="E304" i="132"/>
  <c r="E302" i="132" s="1"/>
  <c r="O307" i="132"/>
  <c r="AC14" i="129" l="1"/>
  <c r="AC15" i="129"/>
  <c r="AF307" i="117"/>
  <c r="O304" i="132"/>
  <c r="O302" i="132" s="1"/>
  <c r="AF9" i="129"/>
  <c r="AF304" i="120"/>
  <c r="AF8" i="129"/>
  <c r="AE9" i="129"/>
  <c r="AE8" i="129"/>
  <c r="AE304" i="120"/>
  <c r="AE302" i="120" s="1"/>
  <c r="AE307" i="117"/>
  <c r="O304" i="114"/>
  <c r="O302" i="114" s="1"/>
  <c r="AD307" i="117"/>
  <c r="O304" i="113"/>
  <c r="O302" i="113" s="1"/>
  <c r="AC28" i="129"/>
  <c r="AC304" i="117"/>
  <c r="AC302" i="117" s="1"/>
  <c r="AD8" i="129"/>
  <c r="AD9" i="129"/>
  <c r="AD304" i="120"/>
  <c r="AD302" i="120" s="1"/>
  <c r="AD14" i="129" l="1"/>
  <c r="AE14" i="129"/>
  <c r="AF14" i="129"/>
  <c r="AF15" i="129"/>
  <c r="AD15" i="129"/>
  <c r="AE15" i="129"/>
  <c r="AC32" i="129"/>
  <c r="AC31" i="129"/>
  <c r="AF302" i="120"/>
  <c r="AD28" i="129"/>
  <c r="AD304" i="117"/>
  <c r="AD302" i="117" s="1"/>
  <c r="AE28" i="129"/>
  <c r="AE304" i="117"/>
  <c r="AE302" i="117" s="1"/>
  <c r="AF28" i="129"/>
  <c r="AF304" i="117"/>
  <c r="AC35" i="129" l="1"/>
  <c r="AC36" i="129"/>
  <c r="AD32" i="129"/>
  <c r="AD31" i="129"/>
  <c r="AF302" i="117"/>
  <c r="AF32" i="129"/>
  <c r="AF31" i="129"/>
  <c r="AE58" i="129"/>
  <c r="AE32" i="129"/>
  <c r="AE31" i="129"/>
  <c r="AD35" i="129" l="1"/>
  <c r="AD36" i="129"/>
  <c r="AF35" i="129"/>
  <c r="AF36" i="129"/>
  <c r="AE35" i="129"/>
  <c r="AE61" i="129"/>
  <c r="AE36" i="129"/>
  <c r="AE62" i="129"/>
  <c r="E135" i="106" l="1"/>
  <c r="E135" i="102"/>
  <c r="O135" i="102" l="1"/>
  <c r="S135" i="120"/>
  <c r="S133" i="120" s="1"/>
  <c r="S132" i="120" s="1"/>
  <c r="S95" i="120" s="1"/>
  <c r="S4" i="120" s="1"/>
  <c r="E133" i="102"/>
  <c r="E132" i="102" s="1"/>
  <c r="O135" i="106"/>
  <c r="W135" i="120"/>
  <c r="W133" i="120" s="1"/>
  <c r="W132" i="120" s="1"/>
  <c r="W95" i="120" s="1"/>
  <c r="W4" i="120" s="1"/>
  <c r="E133" i="106"/>
  <c r="E132" i="106" s="1"/>
  <c r="E135" i="103" l="1"/>
  <c r="E135" i="104"/>
  <c r="E135" i="107"/>
  <c r="E135" i="136"/>
  <c r="E135" i="108"/>
  <c r="E267" i="106"/>
  <c r="E95" i="106"/>
  <c r="E4" i="106" s="1"/>
  <c r="E135" i="109"/>
  <c r="W135" i="117"/>
  <c r="W133" i="117" s="1"/>
  <c r="W132" i="117" s="1"/>
  <c r="W95" i="117" s="1"/>
  <c r="W4" i="117" s="1"/>
  <c r="O133" i="106"/>
  <c r="O132" i="106" s="1"/>
  <c r="O95" i="106" s="1"/>
  <c r="O4" i="106" s="1"/>
  <c r="E135" i="110"/>
  <c r="E267" i="102"/>
  <c r="E95" i="102"/>
  <c r="E4" i="102" s="1"/>
  <c r="E135" i="105"/>
  <c r="S135" i="117"/>
  <c r="S133" i="117" s="1"/>
  <c r="S132" i="117" s="1"/>
  <c r="S95" i="117" s="1"/>
  <c r="S4" i="117" s="1"/>
  <c r="O133" i="102"/>
  <c r="O132" i="102" s="1"/>
  <c r="O95" i="102" s="1"/>
  <c r="O4" i="102" s="1"/>
  <c r="R135" i="120" l="1"/>
  <c r="R133" i="120" s="1"/>
  <c r="R132" i="120" s="1"/>
  <c r="R95" i="120" s="1"/>
  <c r="R4" i="120" s="1"/>
  <c r="O135" i="136"/>
  <c r="E133" i="136"/>
  <c r="E132" i="136" s="1"/>
  <c r="O135" i="109"/>
  <c r="Z135" i="120"/>
  <c r="Z133" i="120" s="1"/>
  <c r="Z132" i="120" s="1"/>
  <c r="Z95" i="120" s="1"/>
  <c r="Z4" i="120" s="1"/>
  <c r="E133" i="109"/>
  <c r="E132" i="109" s="1"/>
  <c r="O135" i="107"/>
  <c r="X135" i="120"/>
  <c r="X133" i="120" s="1"/>
  <c r="X132" i="120" s="1"/>
  <c r="X95" i="120" s="1"/>
  <c r="X4" i="120" s="1"/>
  <c r="E133" i="107"/>
  <c r="E132" i="107" s="1"/>
  <c r="O135" i="105"/>
  <c r="V135" i="120"/>
  <c r="V133" i="120" s="1"/>
  <c r="V132" i="120" s="1"/>
  <c r="V95" i="120" s="1"/>
  <c r="V4" i="120" s="1"/>
  <c r="E133" i="105"/>
  <c r="E132" i="105" s="1"/>
  <c r="O267" i="102"/>
  <c r="S267" i="120"/>
  <c r="S263" i="120" s="1"/>
  <c r="S242" i="120" s="1"/>
  <c r="S240" i="120" s="1"/>
  <c r="E263" i="102"/>
  <c r="O135" i="104"/>
  <c r="U135" i="120"/>
  <c r="U133" i="120" s="1"/>
  <c r="U132" i="120" s="1"/>
  <c r="U95" i="120" s="1"/>
  <c r="U4" i="120" s="1"/>
  <c r="E133" i="104"/>
  <c r="E132" i="104" s="1"/>
  <c r="O135" i="110"/>
  <c r="AA135" i="120"/>
  <c r="AA133" i="120" s="1"/>
  <c r="AA132" i="120" s="1"/>
  <c r="AA95" i="120" s="1"/>
  <c r="AA4" i="120" s="1"/>
  <c r="E133" i="110"/>
  <c r="E132" i="110" s="1"/>
  <c r="O267" i="106"/>
  <c r="W267" i="120"/>
  <c r="W263" i="120" s="1"/>
  <c r="W242" i="120" s="1"/>
  <c r="W240" i="120" s="1"/>
  <c r="E263" i="106"/>
  <c r="O135" i="108"/>
  <c r="Y135" i="120"/>
  <c r="Y133" i="120" s="1"/>
  <c r="Y132" i="120" s="1"/>
  <c r="Y95" i="120" s="1"/>
  <c r="Y4" i="120" s="1"/>
  <c r="E133" i="108"/>
  <c r="E132" i="108" s="1"/>
  <c r="O135" i="103"/>
  <c r="T135" i="120"/>
  <c r="T133" i="120" s="1"/>
  <c r="T132" i="120" s="1"/>
  <c r="T95" i="120" s="1"/>
  <c r="T4" i="120" s="1"/>
  <c r="E133" i="103"/>
  <c r="E132" i="103" s="1"/>
  <c r="E267" i="103" l="1"/>
  <c r="E95" i="103"/>
  <c r="E4" i="103" s="1"/>
  <c r="W267" i="117"/>
  <c r="W263" i="117" s="1"/>
  <c r="W242" i="117" s="1"/>
  <c r="W240" i="117" s="1"/>
  <c r="O263" i="106"/>
  <c r="O242" i="106" s="1"/>
  <c r="O240" i="106" s="1"/>
  <c r="E267" i="110"/>
  <c r="E95" i="110"/>
  <c r="E4" i="110" s="1"/>
  <c r="E307" i="102"/>
  <c r="E242" i="102"/>
  <c r="X135" i="117"/>
  <c r="X133" i="117" s="1"/>
  <c r="X132" i="117" s="1"/>
  <c r="X95" i="117" s="1"/>
  <c r="X4" i="117" s="1"/>
  <c r="O133" i="107"/>
  <c r="O132" i="107" s="1"/>
  <c r="O95" i="107" s="1"/>
  <c r="O4" i="107" s="1"/>
  <c r="E267" i="108"/>
  <c r="E95" i="108"/>
  <c r="E4" i="108" s="1"/>
  <c r="AA135" i="117"/>
  <c r="AA133" i="117" s="1"/>
  <c r="AA132" i="117" s="1"/>
  <c r="AA95" i="117" s="1"/>
  <c r="AA4" i="117" s="1"/>
  <c r="O133" i="110"/>
  <c r="O132" i="110" s="1"/>
  <c r="O95" i="110" s="1"/>
  <c r="O4" i="110" s="1"/>
  <c r="S267" i="117"/>
  <c r="S263" i="117" s="1"/>
  <c r="S242" i="117" s="1"/>
  <c r="S240" i="117" s="1"/>
  <c r="O263" i="102"/>
  <c r="O242" i="102" s="1"/>
  <c r="O240" i="102" s="1"/>
  <c r="E267" i="109"/>
  <c r="E95" i="109"/>
  <c r="E4" i="109" s="1"/>
  <c r="E267" i="105"/>
  <c r="E95" i="105"/>
  <c r="E4" i="105" s="1"/>
  <c r="Z135" i="117"/>
  <c r="Z133" i="117" s="1"/>
  <c r="Z132" i="117" s="1"/>
  <c r="Z95" i="117" s="1"/>
  <c r="Z4" i="117" s="1"/>
  <c r="O133" i="109"/>
  <c r="O132" i="109" s="1"/>
  <c r="O95" i="109" s="1"/>
  <c r="O4" i="109" s="1"/>
  <c r="Y135" i="117"/>
  <c r="Y133" i="117" s="1"/>
  <c r="Y132" i="117" s="1"/>
  <c r="Y95" i="117" s="1"/>
  <c r="Y4" i="117" s="1"/>
  <c r="O133" i="108"/>
  <c r="O132" i="108" s="1"/>
  <c r="O95" i="108" s="1"/>
  <c r="O4" i="108" s="1"/>
  <c r="E267" i="104"/>
  <c r="E95" i="104"/>
  <c r="E4" i="104" s="1"/>
  <c r="E267" i="136"/>
  <c r="E95" i="136"/>
  <c r="E4" i="136" s="1"/>
  <c r="T135" i="117"/>
  <c r="T133" i="117" s="1"/>
  <c r="T132" i="117" s="1"/>
  <c r="T95" i="117" s="1"/>
  <c r="T4" i="117" s="1"/>
  <c r="O133" i="103"/>
  <c r="O132" i="103" s="1"/>
  <c r="O95" i="103" s="1"/>
  <c r="O4" i="103" s="1"/>
  <c r="E307" i="106"/>
  <c r="E242" i="106"/>
  <c r="V135" i="117"/>
  <c r="V133" i="117" s="1"/>
  <c r="V132" i="117" s="1"/>
  <c r="V95" i="117" s="1"/>
  <c r="V4" i="117" s="1"/>
  <c r="O133" i="105"/>
  <c r="O132" i="105" s="1"/>
  <c r="O95" i="105" s="1"/>
  <c r="O4" i="105" s="1"/>
  <c r="R135" i="117"/>
  <c r="R133" i="117" s="1"/>
  <c r="R132" i="117" s="1"/>
  <c r="R95" i="117" s="1"/>
  <c r="O133" i="136"/>
  <c r="O132" i="136" s="1"/>
  <c r="O95" i="136" s="1"/>
  <c r="O4" i="136" s="1"/>
  <c r="U135" i="117"/>
  <c r="U133" i="117" s="1"/>
  <c r="U132" i="117" s="1"/>
  <c r="U95" i="117" s="1"/>
  <c r="U4" i="117" s="1"/>
  <c r="O133" i="104"/>
  <c r="O132" i="104" s="1"/>
  <c r="O95" i="104" s="1"/>
  <c r="O4" i="104" s="1"/>
  <c r="E267" i="107"/>
  <c r="E95" i="107"/>
  <c r="E4" i="107" s="1"/>
  <c r="AA267" i="120" l="1"/>
  <c r="AA263" i="120" s="1"/>
  <c r="AA242" i="120" s="1"/>
  <c r="AA240" i="120" s="1"/>
  <c r="O267" i="110"/>
  <c r="E263" i="110"/>
  <c r="R4" i="117"/>
  <c r="R267" i="120"/>
  <c r="R263" i="120" s="1"/>
  <c r="R242" i="120" s="1"/>
  <c r="R240" i="120" s="1"/>
  <c r="O267" i="136"/>
  <c r="E263" i="136"/>
  <c r="O267" i="105"/>
  <c r="V267" i="120"/>
  <c r="V263" i="120" s="1"/>
  <c r="V242" i="120" s="1"/>
  <c r="V240" i="120" s="1"/>
  <c r="E263" i="105"/>
  <c r="O267" i="104"/>
  <c r="U267" i="120"/>
  <c r="U263" i="120" s="1"/>
  <c r="U242" i="120" s="1"/>
  <c r="U240" i="120" s="1"/>
  <c r="E263" i="104"/>
  <c r="O267" i="109"/>
  <c r="Z267" i="120"/>
  <c r="Z263" i="120" s="1"/>
  <c r="Z242" i="120" s="1"/>
  <c r="Z240" i="120" s="1"/>
  <c r="E263" i="109"/>
  <c r="O267" i="108"/>
  <c r="Y267" i="120"/>
  <c r="Y263" i="120" s="1"/>
  <c r="Y242" i="120" s="1"/>
  <c r="Y240" i="120" s="1"/>
  <c r="E263" i="108"/>
  <c r="X267" i="120"/>
  <c r="X263" i="120" s="1"/>
  <c r="X242" i="120" s="1"/>
  <c r="X240" i="120" s="1"/>
  <c r="O267" i="107"/>
  <c r="E263" i="107"/>
  <c r="E240" i="106"/>
  <c r="W307" i="120"/>
  <c r="E304" i="106"/>
  <c r="E302" i="106" s="1"/>
  <c r="O307" i="106"/>
  <c r="E240" i="102"/>
  <c r="S307" i="120"/>
  <c r="E304" i="102"/>
  <c r="E302" i="102" s="1"/>
  <c r="O307" i="102"/>
  <c r="O267" i="103"/>
  <c r="T267" i="120"/>
  <c r="T263" i="120" s="1"/>
  <c r="T242" i="120" s="1"/>
  <c r="T240" i="120" s="1"/>
  <c r="E263" i="103"/>
  <c r="E307" i="108" l="1"/>
  <c r="E242" i="108"/>
  <c r="S8" i="129"/>
  <c r="S9" i="129"/>
  <c r="S304" i="120"/>
  <c r="S302" i="120" s="1"/>
  <c r="E307" i="103"/>
  <c r="E242" i="103"/>
  <c r="E240" i="103" s="1"/>
  <c r="U267" i="117"/>
  <c r="U263" i="117" s="1"/>
  <c r="U242" i="117" s="1"/>
  <c r="U240" i="117" s="1"/>
  <c r="O263" i="104"/>
  <c r="O242" i="104" s="1"/>
  <c r="E307" i="109"/>
  <c r="E242" i="109"/>
  <c r="E307" i="105"/>
  <c r="E242" i="105"/>
  <c r="E307" i="110"/>
  <c r="E242" i="110"/>
  <c r="S307" i="117"/>
  <c r="O304" i="102"/>
  <c r="O302" i="102" s="1"/>
  <c r="W8" i="129"/>
  <c r="W9" i="129"/>
  <c r="W304" i="120"/>
  <c r="W302" i="120" s="1"/>
  <c r="T267" i="117"/>
  <c r="T263" i="117" s="1"/>
  <c r="T242" i="117" s="1"/>
  <c r="T240" i="117" s="1"/>
  <c r="O263" i="103"/>
  <c r="O242" i="103" s="1"/>
  <c r="O240" i="103" s="1"/>
  <c r="E307" i="107"/>
  <c r="E242" i="107"/>
  <c r="AA267" i="117"/>
  <c r="AA263" i="117" s="1"/>
  <c r="AA242" i="117" s="1"/>
  <c r="AA240" i="117" s="1"/>
  <c r="O263" i="110"/>
  <c r="O242" i="110" s="1"/>
  <c r="R267" i="117"/>
  <c r="R263" i="117" s="1"/>
  <c r="O263" i="136"/>
  <c r="Y267" i="117"/>
  <c r="Y263" i="117" s="1"/>
  <c r="Y242" i="117" s="1"/>
  <c r="Y240" i="117" s="1"/>
  <c r="O263" i="108"/>
  <c r="O242" i="108" s="1"/>
  <c r="O240" i="108" s="1"/>
  <c r="X267" i="117"/>
  <c r="X263" i="117" s="1"/>
  <c r="X242" i="117" s="1"/>
  <c r="X240" i="117" s="1"/>
  <c r="O263" i="107"/>
  <c r="O242" i="107" s="1"/>
  <c r="O240" i="107" s="1"/>
  <c r="Z267" i="117"/>
  <c r="Z263" i="117" s="1"/>
  <c r="Z242" i="117" s="1"/>
  <c r="Z240" i="117" s="1"/>
  <c r="O263" i="109"/>
  <c r="O242" i="109" s="1"/>
  <c r="V267" i="117"/>
  <c r="V263" i="117" s="1"/>
  <c r="V242" i="117" s="1"/>
  <c r="V240" i="117" s="1"/>
  <c r="O263" i="105"/>
  <c r="O242" i="105" s="1"/>
  <c r="W307" i="117"/>
  <c r="O304" i="106"/>
  <c r="O302" i="106" s="1"/>
  <c r="E307" i="104"/>
  <c r="E242" i="104"/>
  <c r="E307" i="136"/>
  <c r="E242" i="136"/>
  <c r="S14" i="129" l="1"/>
  <c r="W14" i="129"/>
  <c r="W15" i="129"/>
  <c r="S15" i="129"/>
  <c r="E304" i="104"/>
  <c r="U307" i="120"/>
  <c r="O307" i="104"/>
  <c r="X307" i="120"/>
  <c r="E304" i="107"/>
  <c r="E302" i="107" s="1"/>
  <c r="O307" i="107"/>
  <c r="E240" i="110"/>
  <c r="T307" i="120"/>
  <c r="E304" i="103"/>
  <c r="E302" i="103" s="1"/>
  <c r="O307" i="103"/>
  <c r="W28" i="129"/>
  <c r="W304" i="117"/>
  <c r="W302" i="117" s="1"/>
  <c r="E240" i="105"/>
  <c r="E240" i="107"/>
  <c r="O240" i="105"/>
  <c r="O242" i="136"/>
  <c r="V307" i="120"/>
  <c r="E304" i="105"/>
  <c r="E302" i="105" s="1"/>
  <c r="O307" i="105"/>
  <c r="E304" i="110"/>
  <c r="E302" i="110" s="1"/>
  <c r="AA307" i="120"/>
  <c r="O307" i="110"/>
  <c r="R242" i="117"/>
  <c r="E240" i="109"/>
  <c r="E302" i="104"/>
  <c r="E240" i="104"/>
  <c r="S28" i="129"/>
  <c r="S304" i="117"/>
  <c r="S302" i="117" s="1"/>
  <c r="E240" i="136"/>
  <c r="O240" i="110"/>
  <c r="Z307" i="120"/>
  <c r="E304" i="109"/>
  <c r="E302" i="109" s="1"/>
  <c r="O307" i="109"/>
  <c r="E240" i="108"/>
  <c r="O240" i="109"/>
  <c r="E304" i="136"/>
  <c r="E302" i="136" s="1"/>
  <c r="R307" i="120"/>
  <c r="O307" i="136"/>
  <c r="P307" i="136" s="1"/>
  <c r="O240" i="104"/>
  <c r="Y307" i="120"/>
  <c r="E304" i="108"/>
  <c r="E302" i="108" s="1"/>
  <c r="O307" i="108"/>
  <c r="R304" i="120" l="1"/>
  <c r="R302" i="120" s="1"/>
  <c r="R8" i="129"/>
  <c r="R9" i="129"/>
  <c r="R240" i="117"/>
  <c r="Y307" i="117"/>
  <c r="O304" i="108"/>
  <c r="O302" i="108" s="1"/>
  <c r="V8" i="129"/>
  <c r="V9" i="129"/>
  <c r="V304" i="120"/>
  <c r="V302" i="120" s="1"/>
  <c r="X307" i="117"/>
  <c r="O304" i="107"/>
  <c r="O302" i="107" s="1"/>
  <c r="Y8" i="129"/>
  <c r="Y9" i="129"/>
  <c r="Y304" i="120"/>
  <c r="Y302" i="120" s="1"/>
  <c r="P242" i="136"/>
  <c r="O240" i="136"/>
  <c r="W32" i="129"/>
  <c r="W31" i="129"/>
  <c r="X8" i="129"/>
  <c r="X9" i="129"/>
  <c r="X304" i="120"/>
  <c r="X302" i="120" s="1"/>
  <c r="Z8" i="129"/>
  <c r="Z9" i="129"/>
  <c r="Z304" i="120"/>
  <c r="Z302" i="120" s="1"/>
  <c r="T307" i="117"/>
  <c r="O304" i="103"/>
  <c r="O302" i="103" s="1"/>
  <c r="Z307" i="117"/>
  <c r="O304" i="109"/>
  <c r="O302" i="109" s="1"/>
  <c r="S32" i="129"/>
  <c r="S31" i="129"/>
  <c r="AA304" i="120"/>
  <c r="AA302" i="120" s="1"/>
  <c r="AA8" i="129"/>
  <c r="AA9" i="129"/>
  <c r="U8" i="129"/>
  <c r="U9" i="129"/>
  <c r="U304" i="120"/>
  <c r="U302" i="120" s="1"/>
  <c r="V307" i="117"/>
  <c r="O304" i="105"/>
  <c r="O302" i="105" s="1"/>
  <c r="AA307" i="117"/>
  <c r="O304" i="110"/>
  <c r="O302" i="110" s="1"/>
  <c r="U307" i="117"/>
  <c r="O304" i="104"/>
  <c r="O302" i="104" s="1"/>
  <c r="R307" i="117"/>
  <c r="O304" i="136"/>
  <c r="T304" i="120"/>
  <c r="T302" i="120" s="1"/>
  <c r="T9" i="129"/>
  <c r="T8" i="129"/>
  <c r="Z14" i="129" l="1"/>
  <c r="S35" i="129"/>
  <c r="Y14" i="129"/>
  <c r="T14" i="129"/>
  <c r="V14" i="129"/>
  <c r="U14" i="129"/>
  <c r="W35" i="129"/>
  <c r="R14" i="129"/>
  <c r="AA14" i="129"/>
  <c r="X14" i="129"/>
  <c r="X15" i="129"/>
  <c r="W36" i="129"/>
  <c r="V15" i="129"/>
  <c r="U15" i="129"/>
  <c r="R15" i="129"/>
  <c r="AA15" i="129"/>
  <c r="Z15" i="129"/>
  <c r="T15" i="129"/>
  <c r="S36" i="129"/>
  <c r="Y15" i="129"/>
  <c r="V28" i="129"/>
  <c r="V304" i="117"/>
  <c r="V302" i="117" s="1"/>
  <c r="P304" i="136"/>
  <c r="P302" i="136" s="1"/>
  <c r="Q304" i="136"/>
  <c r="Z28" i="129"/>
  <c r="Z304" i="117"/>
  <c r="Z302" i="117" s="1"/>
  <c r="T28" i="129"/>
  <c r="T304" i="117"/>
  <c r="T302" i="117" s="1"/>
  <c r="X28" i="129"/>
  <c r="X304" i="117"/>
  <c r="X302" i="117" s="1"/>
  <c r="Y28" i="129"/>
  <c r="Y304" i="117"/>
  <c r="Y302" i="117" s="1"/>
  <c r="R304" i="117"/>
  <c r="R302" i="117" s="1"/>
  <c r="R28" i="129"/>
  <c r="R315" i="117"/>
  <c r="R316" i="117"/>
  <c r="U28" i="129"/>
  <c r="U304" i="117"/>
  <c r="U302" i="117" s="1"/>
  <c r="AA28" i="129"/>
  <c r="AA304" i="117"/>
  <c r="AA302" i="117" s="1"/>
  <c r="O302" i="136"/>
  <c r="T31" i="129" l="1"/>
  <c r="T32" i="129"/>
  <c r="Y32" i="129"/>
  <c r="Y31" i="129"/>
  <c r="Z32" i="129"/>
  <c r="Z31" i="129"/>
  <c r="U32" i="129"/>
  <c r="U31" i="129"/>
  <c r="X32" i="129"/>
  <c r="X31" i="129"/>
  <c r="V31" i="129"/>
  <c r="V32" i="129"/>
  <c r="R32" i="129"/>
  <c r="R31" i="129"/>
  <c r="AA31" i="129"/>
  <c r="AA32" i="129"/>
  <c r="Y35" i="129" l="1"/>
  <c r="X35" i="129"/>
  <c r="T35" i="129"/>
  <c r="U35" i="129"/>
  <c r="AA35" i="129"/>
  <c r="V35" i="129"/>
  <c r="R35" i="129"/>
  <c r="Z35" i="129"/>
  <c r="Y36" i="129"/>
  <c r="T36" i="129"/>
  <c r="X36" i="129"/>
  <c r="AA36" i="129"/>
  <c r="U36" i="129"/>
  <c r="R36" i="129"/>
  <c r="Z36" i="129"/>
  <c r="V36" i="129"/>
  <c r="E135" i="100"/>
  <c r="O135" i="100" l="1"/>
  <c r="Q135" i="120"/>
  <c r="Q133" i="120" s="1"/>
  <c r="Q132" i="120" s="1"/>
  <c r="Q95" i="120" s="1"/>
  <c r="Q4" i="120" s="1"/>
  <c r="E133" i="100"/>
  <c r="E132" i="100" s="1"/>
  <c r="E135" i="99"/>
  <c r="O135" i="99" l="1"/>
  <c r="P135" i="120"/>
  <c r="P133" i="120" s="1"/>
  <c r="P132" i="120" s="1"/>
  <c r="P95" i="120" s="1"/>
  <c r="P4" i="120" s="1"/>
  <c r="E133" i="99"/>
  <c r="E132" i="99" s="1"/>
  <c r="E267" i="100"/>
  <c r="E95" i="100"/>
  <c r="E4" i="100" s="1"/>
  <c r="E135" i="98"/>
  <c r="Q135" i="117"/>
  <c r="Q133" i="117" s="1"/>
  <c r="Q132" i="117" s="1"/>
  <c r="Q95" i="117" s="1"/>
  <c r="Q4" i="117" s="1"/>
  <c r="O133" i="100"/>
  <c r="O132" i="100" s="1"/>
  <c r="O95" i="100" s="1"/>
  <c r="O4" i="100" s="1"/>
  <c r="O135" i="98" l="1"/>
  <c r="O135" i="120"/>
  <c r="O133" i="120" s="1"/>
  <c r="O132" i="120" s="1"/>
  <c r="O95" i="120" s="1"/>
  <c r="O4" i="120" s="1"/>
  <c r="E133" i="98"/>
  <c r="E132" i="98" s="1"/>
  <c r="E135" i="96"/>
  <c r="O267" i="100"/>
  <c r="Q267" i="120"/>
  <c r="Q263" i="120" s="1"/>
  <c r="Q242" i="120" s="1"/>
  <c r="Q240" i="120" s="1"/>
  <c r="E263" i="100"/>
  <c r="E135" i="97"/>
  <c r="E267" i="99"/>
  <c r="E95" i="99"/>
  <c r="E4" i="99" s="1"/>
  <c r="P135" i="117"/>
  <c r="P133" i="117" s="1"/>
  <c r="P132" i="117" s="1"/>
  <c r="P95" i="117" s="1"/>
  <c r="P4" i="117" s="1"/>
  <c r="O133" i="99"/>
  <c r="O132" i="99" s="1"/>
  <c r="O95" i="99" s="1"/>
  <c r="O4" i="99" s="1"/>
  <c r="Q267" i="117" l="1"/>
  <c r="Q263" i="117" s="1"/>
  <c r="Q242" i="117" s="1"/>
  <c r="Q240" i="117" s="1"/>
  <c r="O263" i="100"/>
  <c r="O242" i="100" s="1"/>
  <c r="O240" i="100" s="1"/>
  <c r="O135" i="96"/>
  <c r="M135" i="120"/>
  <c r="AJ135" i="120" s="1"/>
  <c r="E133" i="96"/>
  <c r="E132" i="96" s="1"/>
  <c r="P267" i="120"/>
  <c r="P263" i="120" s="1"/>
  <c r="P242" i="120" s="1"/>
  <c r="P240" i="120" s="1"/>
  <c r="O267" i="99"/>
  <c r="E263" i="99"/>
  <c r="O135" i="97"/>
  <c r="N135" i="120"/>
  <c r="N133" i="120" s="1"/>
  <c r="N132" i="120" s="1"/>
  <c r="N95" i="120" s="1"/>
  <c r="N4" i="120" s="1"/>
  <c r="E133" i="97"/>
  <c r="E132" i="97" s="1"/>
  <c r="E267" i="98"/>
  <c r="E95" i="98"/>
  <c r="E4" i="98" s="1"/>
  <c r="E307" i="100"/>
  <c r="E242" i="100"/>
  <c r="O135" i="117"/>
  <c r="O133" i="117" s="1"/>
  <c r="O132" i="117" s="1"/>
  <c r="O95" i="117" s="1"/>
  <c r="O4" i="117" s="1"/>
  <c r="O133" i="98"/>
  <c r="O132" i="98" s="1"/>
  <c r="O95" i="98" s="1"/>
  <c r="O4" i="98" s="1"/>
  <c r="Q307" i="120" l="1"/>
  <c r="E304" i="100"/>
  <c r="O307" i="100"/>
  <c r="E267" i="96"/>
  <c r="E95" i="96"/>
  <c r="E4" i="96" s="1"/>
  <c r="O267" i="98"/>
  <c r="O267" i="120"/>
  <c r="O263" i="120" s="1"/>
  <c r="O242" i="120" s="1"/>
  <c r="O240" i="120" s="1"/>
  <c r="E263" i="98"/>
  <c r="M133" i="120"/>
  <c r="AJ133" i="120" s="1"/>
  <c r="E267" i="97"/>
  <c r="E95" i="97"/>
  <c r="E4" i="97" s="1"/>
  <c r="M135" i="117"/>
  <c r="AJ135" i="117" s="1"/>
  <c r="O133" i="96"/>
  <c r="O132" i="96" s="1"/>
  <c r="O95" i="96" s="1"/>
  <c r="O4" i="96" s="1"/>
  <c r="P267" i="117"/>
  <c r="P263" i="117" s="1"/>
  <c r="P242" i="117" s="1"/>
  <c r="P240" i="117" s="1"/>
  <c r="O263" i="99"/>
  <c r="O242" i="99" s="1"/>
  <c r="O240" i="99" s="1"/>
  <c r="E135" i="94"/>
  <c r="N135" i="117"/>
  <c r="N133" i="117" s="1"/>
  <c r="N132" i="117" s="1"/>
  <c r="N95" i="117" s="1"/>
  <c r="N4" i="117" s="1"/>
  <c r="O133" i="97"/>
  <c r="O132" i="97" s="1"/>
  <c r="O95" i="97" s="1"/>
  <c r="O4" i="97" s="1"/>
  <c r="E135" i="95"/>
  <c r="E302" i="100"/>
  <c r="E240" i="100"/>
  <c r="E307" i="99"/>
  <c r="E242" i="99"/>
  <c r="O267" i="117" l="1"/>
  <c r="O263" i="117" s="1"/>
  <c r="O242" i="117" s="1"/>
  <c r="O240" i="117" s="1"/>
  <c r="O263" i="98"/>
  <c r="O242" i="98" s="1"/>
  <c r="O240" i="98" s="1"/>
  <c r="M133" i="117"/>
  <c r="AJ133" i="117" s="1"/>
  <c r="M267" i="120"/>
  <c r="AJ267" i="120" s="1"/>
  <c r="O267" i="96"/>
  <c r="E263" i="96"/>
  <c r="P307" i="120"/>
  <c r="E304" i="99"/>
  <c r="E302" i="99" s="1"/>
  <c r="O307" i="99"/>
  <c r="O135" i="94"/>
  <c r="K135" i="120"/>
  <c r="K133" i="120" s="1"/>
  <c r="K132" i="120" s="1"/>
  <c r="K95" i="120" s="1"/>
  <c r="K4" i="120" s="1"/>
  <c r="E133" i="94"/>
  <c r="E132" i="94" s="1"/>
  <c r="O267" i="97"/>
  <c r="N267" i="120"/>
  <c r="N263" i="120" s="1"/>
  <c r="N242" i="120" s="1"/>
  <c r="N240" i="120" s="1"/>
  <c r="E263" i="97"/>
  <c r="E240" i="99"/>
  <c r="M132" i="120"/>
  <c r="AJ132" i="120" s="1"/>
  <c r="Q307" i="117"/>
  <c r="O304" i="100"/>
  <c r="O302" i="100" s="1"/>
  <c r="O135" i="95"/>
  <c r="L135" i="120"/>
  <c r="L133" i="120" s="1"/>
  <c r="L132" i="120" s="1"/>
  <c r="L95" i="120" s="1"/>
  <c r="L4" i="120" s="1"/>
  <c r="E133" i="95"/>
  <c r="E132" i="95" s="1"/>
  <c r="E307" i="98"/>
  <c r="E242" i="98"/>
  <c r="Q8" i="129"/>
  <c r="Q9" i="129"/>
  <c r="Q304" i="120"/>
  <c r="Q302" i="120" s="1"/>
  <c r="Q14" i="129" l="1"/>
  <c r="Q15" i="129"/>
  <c r="E135" i="93"/>
  <c r="M95" i="120"/>
  <c r="AJ95" i="120" s="1"/>
  <c r="M263" i="120"/>
  <c r="AJ263" i="120" s="1"/>
  <c r="E240" i="98"/>
  <c r="K135" i="117"/>
  <c r="K133" i="117" s="1"/>
  <c r="K132" i="117" s="1"/>
  <c r="K95" i="117" s="1"/>
  <c r="K4" i="117" s="1"/>
  <c r="O133" i="94"/>
  <c r="O132" i="94" s="1"/>
  <c r="O95" i="94" s="1"/>
  <c r="O4" i="94" s="1"/>
  <c r="E266" i="94"/>
  <c r="E95" i="94"/>
  <c r="E4" i="94" s="1"/>
  <c r="O307" i="120"/>
  <c r="E304" i="98"/>
  <c r="E302" i="98" s="1"/>
  <c r="O307" i="98"/>
  <c r="P307" i="117"/>
  <c r="O304" i="99"/>
  <c r="O302" i="99" s="1"/>
  <c r="M132" i="117"/>
  <c r="AJ132" i="117" s="1"/>
  <c r="Q28" i="129"/>
  <c r="Q304" i="117"/>
  <c r="Q302" i="117" s="1"/>
  <c r="E266" i="95"/>
  <c r="E95" i="95"/>
  <c r="E4" i="95" s="1"/>
  <c r="E307" i="97"/>
  <c r="E242" i="97"/>
  <c r="P8" i="129"/>
  <c r="P9" i="129"/>
  <c r="P304" i="120"/>
  <c r="P302" i="120" s="1"/>
  <c r="L135" i="117"/>
  <c r="L133" i="117" s="1"/>
  <c r="L132" i="117" s="1"/>
  <c r="L95" i="117" s="1"/>
  <c r="L4" i="117" s="1"/>
  <c r="O133" i="95"/>
  <c r="O132" i="95" s="1"/>
  <c r="O95" i="95" s="1"/>
  <c r="O4" i="95" s="1"/>
  <c r="E307" i="96"/>
  <c r="E242" i="96"/>
  <c r="N267" i="117"/>
  <c r="N263" i="117" s="1"/>
  <c r="N242" i="117" s="1"/>
  <c r="N240" i="117" s="1"/>
  <c r="O263" i="97"/>
  <c r="O242" i="97" s="1"/>
  <c r="M267" i="117"/>
  <c r="AJ267" i="117" s="1"/>
  <c r="O263" i="96"/>
  <c r="O242" i="96" s="1"/>
  <c r="O240" i="96" s="1"/>
  <c r="P14" i="129" l="1"/>
  <c r="P15" i="129"/>
  <c r="M307" i="120"/>
  <c r="AJ307" i="120" s="1"/>
  <c r="E304" i="96"/>
  <c r="O307" i="96"/>
  <c r="L267" i="120"/>
  <c r="L263" i="120" s="1"/>
  <c r="L242" i="120" s="1"/>
  <c r="L240" i="120" s="1"/>
  <c r="O266" i="95"/>
  <c r="E262" i="95"/>
  <c r="M242" i="120"/>
  <c r="AJ242" i="120" s="1"/>
  <c r="Q31" i="129"/>
  <c r="Q32" i="129"/>
  <c r="O307" i="117"/>
  <c r="O304" i="98"/>
  <c r="O302" i="98" s="1"/>
  <c r="M263" i="117"/>
  <c r="AJ263" i="117" s="1"/>
  <c r="M95" i="117"/>
  <c r="AJ95" i="117" s="1"/>
  <c r="O266" i="94"/>
  <c r="K267" i="120"/>
  <c r="K263" i="120" s="1"/>
  <c r="K242" i="120" s="1"/>
  <c r="K240" i="120" s="1"/>
  <c r="E262" i="94"/>
  <c r="M4" i="120"/>
  <c r="AJ4" i="120" s="1"/>
  <c r="O240" i="97"/>
  <c r="E240" i="97"/>
  <c r="O135" i="93"/>
  <c r="J135" i="120"/>
  <c r="J133" i="120" s="1"/>
  <c r="J132" i="120" s="1"/>
  <c r="J95" i="120" s="1"/>
  <c r="J4" i="120" s="1"/>
  <c r="E133" i="93"/>
  <c r="E132" i="93" s="1"/>
  <c r="O8" i="129"/>
  <c r="O9" i="129"/>
  <c r="O304" i="120"/>
  <c r="O302" i="120" s="1"/>
  <c r="E135" i="92"/>
  <c r="E302" i="96"/>
  <c r="E240" i="96"/>
  <c r="O307" i="97"/>
  <c r="N307" i="120"/>
  <c r="E304" i="97"/>
  <c r="E302" i="97" s="1"/>
  <c r="P28" i="129"/>
  <c r="P304" i="117"/>
  <c r="P302" i="117" s="1"/>
  <c r="Q35" i="129" l="1"/>
  <c r="O14" i="129"/>
  <c r="Q36" i="129"/>
  <c r="O15" i="129"/>
  <c r="M240" i="120"/>
  <c r="E306" i="95"/>
  <c r="E241" i="95"/>
  <c r="O135" i="92"/>
  <c r="I135" i="120"/>
  <c r="I133" i="120" s="1"/>
  <c r="I132" i="120" s="1"/>
  <c r="I95" i="120" s="1"/>
  <c r="I4" i="120" s="1"/>
  <c r="E133" i="92"/>
  <c r="E132" i="92" s="1"/>
  <c r="J135" i="117"/>
  <c r="J133" i="117" s="1"/>
  <c r="J132" i="117" s="1"/>
  <c r="J95" i="117" s="1"/>
  <c r="J4" i="117" s="1"/>
  <c r="O133" i="93"/>
  <c r="O132" i="93" s="1"/>
  <c r="O95" i="93" s="1"/>
  <c r="O4" i="93" s="1"/>
  <c r="L267" i="117"/>
  <c r="L263" i="117" s="1"/>
  <c r="L242" i="117" s="1"/>
  <c r="L240" i="117" s="1"/>
  <c r="O262" i="95"/>
  <c r="O241" i="95" s="1"/>
  <c r="O239" i="95" s="1"/>
  <c r="E306" i="94"/>
  <c r="E241" i="94"/>
  <c r="O28" i="129"/>
  <c r="O304" i="117"/>
  <c r="O302" i="117" s="1"/>
  <c r="P32" i="129"/>
  <c r="P31" i="129"/>
  <c r="K267" i="117"/>
  <c r="K263" i="117" s="1"/>
  <c r="K242" i="117" s="1"/>
  <c r="K240" i="117" s="1"/>
  <c r="O262" i="94"/>
  <c r="O241" i="94" s="1"/>
  <c r="M307" i="117"/>
  <c r="AJ307" i="117" s="1"/>
  <c r="O304" i="96"/>
  <c r="O302" i="96" s="1"/>
  <c r="E266" i="93"/>
  <c r="E95" i="93"/>
  <c r="E4" i="93" s="1"/>
  <c r="N8" i="129"/>
  <c r="N9" i="129"/>
  <c r="N304" i="120"/>
  <c r="N302" i="120" s="1"/>
  <c r="M4" i="117"/>
  <c r="AJ4" i="117" s="1"/>
  <c r="M242" i="117"/>
  <c r="AJ242" i="117" s="1"/>
  <c r="N307" i="117"/>
  <c r="O304" i="97"/>
  <c r="O302" i="97" s="1"/>
  <c r="M8" i="129"/>
  <c r="M9" i="129"/>
  <c r="M304" i="120"/>
  <c r="AJ304" i="120" s="1"/>
  <c r="P35" i="129" l="1"/>
  <c r="N14" i="129"/>
  <c r="AJ8" i="129"/>
  <c r="AJ9" i="129"/>
  <c r="N15" i="129"/>
  <c r="P36" i="129"/>
  <c r="M14" i="129"/>
  <c r="AJ14" i="129" s="1"/>
  <c r="E239" i="95"/>
  <c r="N28" i="129"/>
  <c r="N304" i="117"/>
  <c r="N302" i="117" s="1"/>
  <c r="M28" i="129"/>
  <c r="M32" i="129" s="1"/>
  <c r="M304" i="117"/>
  <c r="AJ304" i="117" s="1"/>
  <c r="K307" i="120"/>
  <c r="E303" i="94"/>
  <c r="E301" i="94" s="1"/>
  <c r="O306" i="94"/>
  <c r="O239" i="94"/>
  <c r="L307" i="120"/>
  <c r="E303" i="95"/>
  <c r="E301" i="95" s="1"/>
  <c r="O306" i="95"/>
  <c r="M302" i="120"/>
  <c r="E95" i="92"/>
  <c r="E4" i="92" s="1"/>
  <c r="E266" i="92"/>
  <c r="J267" i="120"/>
  <c r="J263" i="120" s="1"/>
  <c r="J242" i="120" s="1"/>
  <c r="J240" i="120" s="1"/>
  <c r="O266" i="93"/>
  <c r="E262" i="93"/>
  <c r="M15" i="129"/>
  <c r="AJ15" i="129" s="1"/>
  <c r="E239" i="94"/>
  <c r="O32" i="129"/>
  <c r="O31" i="129"/>
  <c r="I135" i="117"/>
  <c r="I133" i="117" s="1"/>
  <c r="I132" i="117" s="1"/>
  <c r="I95" i="117" s="1"/>
  <c r="I4" i="117" s="1"/>
  <c r="O133" i="92"/>
  <c r="O132" i="92" s="1"/>
  <c r="O95" i="92" s="1"/>
  <c r="O4" i="92" s="1"/>
  <c r="M240" i="117"/>
  <c r="O35" i="129" l="1"/>
  <c r="O36" i="129"/>
  <c r="M302" i="117"/>
  <c r="J267" i="117"/>
  <c r="J263" i="117" s="1"/>
  <c r="J242" i="117" s="1"/>
  <c r="J240" i="117" s="1"/>
  <c r="O262" i="93"/>
  <c r="O241" i="93" s="1"/>
  <c r="N31" i="129"/>
  <c r="N32" i="129"/>
  <c r="O266" i="92"/>
  <c r="I267" i="120"/>
  <c r="I263" i="120" s="1"/>
  <c r="I242" i="120" s="1"/>
  <c r="I240" i="120" s="1"/>
  <c r="E262" i="92"/>
  <c r="K307" i="117"/>
  <c r="O303" i="94"/>
  <c r="O301" i="94" s="1"/>
  <c r="E306" i="93"/>
  <c r="E241" i="93"/>
  <c r="K9" i="129"/>
  <c r="K8" i="129"/>
  <c r="K304" i="120"/>
  <c r="K302" i="120" s="1"/>
  <c r="L307" i="117"/>
  <c r="O303" i="95"/>
  <c r="O301" i="95" s="1"/>
  <c r="L8" i="129"/>
  <c r="L9" i="129"/>
  <c r="L304" i="120"/>
  <c r="L302" i="120" s="1"/>
  <c r="E135" i="90"/>
  <c r="M31" i="129"/>
  <c r="AJ28" i="129"/>
  <c r="AJ31" i="129" l="1"/>
  <c r="K14" i="129"/>
  <c r="K15" i="129"/>
  <c r="N35" i="129"/>
  <c r="L15" i="129"/>
  <c r="L14" i="129"/>
  <c r="AJ32" i="129"/>
  <c r="N36" i="129"/>
  <c r="L28" i="129"/>
  <c r="L304" i="117"/>
  <c r="L302" i="117" s="1"/>
  <c r="I267" i="117"/>
  <c r="I263" i="117" s="1"/>
  <c r="I242" i="117" s="1"/>
  <c r="I240" i="117" s="1"/>
  <c r="O262" i="92"/>
  <c r="O241" i="92" s="1"/>
  <c r="E306" i="92"/>
  <c r="E241" i="92"/>
  <c r="K28" i="129"/>
  <c r="K304" i="117"/>
  <c r="K302" i="117" s="1"/>
  <c r="O135" i="90"/>
  <c r="G135" i="120"/>
  <c r="G133" i="120" s="1"/>
  <c r="G132" i="120" s="1"/>
  <c r="G95" i="120" s="1"/>
  <c r="G4" i="120" s="1"/>
  <c r="E133" i="90"/>
  <c r="E132" i="90" s="1"/>
  <c r="M36" i="129"/>
  <c r="E239" i="93"/>
  <c r="J307" i="120"/>
  <c r="E303" i="93"/>
  <c r="E301" i="93" s="1"/>
  <c r="O306" i="93"/>
  <c r="O239" i="93"/>
  <c r="M35" i="129"/>
  <c r="E239" i="92" l="1"/>
  <c r="K32" i="129"/>
  <c r="K31" i="129"/>
  <c r="I307" i="120"/>
  <c r="E303" i="92"/>
  <c r="E301" i="92" s="1"/>
  <c r="O306" i="92"/>
  <c r="O239" i="92"/>
  <c r="J8" i="129"/>
  <c r="J9" i="129"/>
  <c r="J304" i="120"/>
  <c r="J302" i="120" s="1"/>
  <c r="E266" i="90"/>
  <c r="E95" i="90"/>
  <c r="E4" i="90" s="1"/>
  <c r="J307" i="117"/>
  <c r="O303" i="93"/>
  <c r="O301" i="93" s="1"/>
  <c r="G135" i="117"/>
  <c r="G133" i="117" s="1"/>
  <c r="G132" i="117" s="1"/>
  <c r="G95" i="117" s="1"/>
  <c r="G4" i="117" s="1"/>
  <c r="O133" i="90"/>
  <c r="O132" i="90" s="1"/>
  <c r="O95" i="90" s="1"/>
  <c r="O4" i="90" s="1"/>
  <c r="L32" i="129"/>
  <c r="L31" i="129"/>
  <c r="L36" i="129" l="1"/>
  <c r="J14" i="129"/>
  <c r="K35" i="129"/>
  <c r="J15" i="129"/>
  <c r="L35" i="129"/>
  <c r="K36" i="129"/>
  <c r="G267" i="120"/>
  <c r="G263" i="120" s="1"/>
  <c r="G242" i="120" s="1"/>
  <c r="G240" i="120" s="1"/>
  <c r="O266" i="90"/>
  <c r="E262" i="90"/>
  <c r="I8" i="129"/>
  <c r="I9" i="129"/>
  <c r="I304" i="120"/>
  <c r="I302" i="120" s="1"/>
  <c r="J28" i="129"/>
  <c r="J304" i="117"/>
  <c r="J302" i="117" s="1"/>
  <c r="I307" i="117"/>
  <c r="O303" i="92"/>
  <c r="O301" i="92" s="1"/>
  <c r="I15" i="129" l="1"/>
  <c r="I14" i="129"/>
  <c r="J31" i="129"/>
  <c r="J32" i="129"/>
  <c r="E306" i="90"/>
  <c r="E241" i="90"/>
  <c r="G267" i="117"/>
  <c r="G263" i="117" s="1"/>
  <c r="G242" i="117" s="1"/>
  <c r="G240" i="117" s="1"/>
  <c r="O262" i="90"/>
  <c r="O241" i="90" s="1"/>
  <c r="O239" i="90" s="1"/>
  <c r="I28" i="129"/>
  <c r="I304" i="117"/>
  <c r="I302" i="117" s="1"/>
  <c r="J36" i="129" l="1"/>
  <c r="J35" i="129"/>
  <c r="I32" i="129"/>
  <c r="I31" i="129"/>
  <c r="E239" i="90"/>
  <c r="G307" i="120"/>
  <c r="E303" i="90"/>
  <c r="E301" i="90" s="1"/>
  <c r="O306" i="90"/>
  <c r="I36" i="129" l="1"/>
  <c r="I35" i="129"/>
  <c r="G307" i="117"/>
  <c r="O303" i="90"/>
  <c r="O301" i="90" s="1"/>
  <c r="G8" i="129"/>
  <c r="G9" i="129"/>
  <c r="G304" i="120"/>
  <c r="G302" i="120" s="1"/>
  <c r="G15" i="129" l="1"/>
  <c r="G14" i="129"/>
  <c r="G28" i="129"/>
  <c r="G304" i="117"/>
  <c r="G302" i="117" s="1"/>
  <c r="G32" i="129" l="1"/>
  <c r="G31" i="129"/>
  <c r="G35" i="129" l="1"/>
  <c r="G36" i="129"/>
  <c r="E135" i="91"/>
  <c r="O135" i="91" l="1"/>
  <c r="H135" i="120"/>
  <c r="H133" i="120" s="1"/>
  <c r="H132" i="120" s="1"/>
  <c r="H95" i="120" s="1"/>
  <c r="H4" i="120" s="1"/>
  <c r="E133" i="91"/>
  <c r="E132" i="91" s="1"/>
  <c r="E266" i="91" l="1"/>
  <c r="E95" i="91"/>
  <c r="E4" i="91" s="1"/>
  <c r="H135" i="117"/>
  <c r="H133" i="117" s="1"/>
  <c r="H132" i="117" s="1"/>
  <c r="H95" i="117" s="1"/>
  <c r="H4" i="117" s="1"/>
  <c r="O133" i="91"/>
  <c r="O132" i="91" s="1"/>
  <c r="O95" i="91" s="1"/>
  <c r="O4" i="91" s="1"/>
  <c r="O266" i="91" l="1"/>
  <c r="H267" i="120"/>
  <c r="H263" i="120" s="1"/>
  <c r="H242" i="120" s="1"/>
  <c r="H240" i="120" s="1"/>
  <c r="E262" i="91"/>
  <c r="H267" i="117" l="1"/>
  <c r="H263" i="117" s="1"/>
  <c r="H242" i="117" s="1"/>
  <c r="H240" i="117" s="1"/>
  <c r="O262" i="91"/>
  <c r="O241" i="91" s="1"/>
  <c r="O239" i="91" s="1"/>
  <c r="E306" i="91"/>
  <c r="E241" i="91"/>
  <c r="E239" i="91" l="1"/>
  <c r="H307" i="120"/>
  <c r="E303" i="91"/>
  <c r="E301" i="91" s="1"/>
  <c r="O306" i="91"/>
  <c r="H307" i="117" l="1"/>
  <c r="O303" i="91"/>
  <c r="O301" i="91" s="1"/>
  <c r="H8" i="129"/>
  <c r="H9" i="129"/>
  <c r="H304" i="120"/>
  <c r="H302" i="120" s="1"/>
  <c r="H15" i="129" l="1"/>
  <c r="H14" i="129"/>
  <c r="H28" i="129"/>
  <c r="H304" i="117"/>
  <c r="H302" i="117" s="1"/>
  <c r="H32" i="129" l="1"/>
  <c r="H31" i="129"/>
  <c r="H35" i="129" l="1"/>
  <c r="H36" i="129"/>
</calcChain>
</file>

<file path=xl/sharedStrings.xml><?xml version="1.0" encoding="utf-8"?>
<sst xmlns="http://schemas.openxmlformats.org/spreadsheetml/2006/main" count="27027" uniqueCount="724">
  <si>
    <t>Información general</t>
  </si>
  <si>
    <t>Nombre archivo</t>
  </si>
  <si>
    <t>Hojas de resumen de los GEI compilados de Panamá</t>
  </si>
  <si>
    <t>Código archivo</t>
  </si>
  <si>
    <t>2024_HR_PA</t>
  </si>
  <si>
    <t>Descripción</t>
  </si>
  <si>
    <t>Contiene las hojas de resumen en donde se compila, desde las hojas de resumen sectoriales, los GEI del inventario de Panamá</t>
  </si>
  <si>
    <t>Autor</t>
  </si>
  <si>
    <t>Melani Acosta</t>
  </si>
  <si>
    <t>Cargo</t>
  </si>
  <si>
    <t>Coordinadora de INGEI</t>
  </si>
  <si>
    <t>Organización</t>
  </si>
  <si>
    <t>Ministerio de Ambiente</t>
  </si>
  <si>
    <t>Correo</t>
  </si>
  <si>
    <t>macostac@miambiente.gob.pa</t>
  </si>
  <si>
    <t>Skype</t>
  </si>
  <si>
    <t>Historial de versiones</t>
  </si>
  <si>
    <t>Versión</t>
  </si>
  <si>
    <t>Fecha</t>
  </si>
  <si>
    <t>Comentario</t>
  </si>
  <si>
    <t>v1</t>
  </si>
  <si>
    <t xml:space="preserve">Compilación incluyendo residuos </t>
  </si>
  <si>
    <t>vf</t>
  </si>
  <si>
    <t xml:space="preserve">Ajuste energía </t>
  </si>
  <si>
    <t>Valores de potencial de calentamiento global y potencial de cambio en la temperatura global relativo al CO2 para un horizonte de 100 años</t>
  </si>
  <si>
    <t>Nombre comercial o común</t>
  </si>
  <si>
    <t>Fórmula química</t>
  </si>
  <si>
    <t>Potencial de calentamiento global (PCG)</t>
  </si>
  <si>
    <t>Potencial de cambio en la temperatura global (PTG)</t>
  </si>
  <si>
    <t>AR2</t>
  </si>
  <si>
    <t>AR4</t>
  </si>
  <si>
    <t>AR5</t>
  </si>
  <si>
    <t>Dióxido de carbono</t>
  </si>
  <si>
    <t>CO2</t>
  </si>
  <si>
    <t>Metano</t>
  </si>
  <si>
    <t>CH4</t>
  </si>
  <si>
    <t>Metano fósil</t>
  </si>
  <si>
    <t>Óxido nitroso</t>
  </si>
  <si>
    <t>N2O</t>
  </si>
  <si>
    <t>Sustancias controladas por el Protocolo de Montreal</t>
  </si>
  <si>
    <t>CFC-11</t>
  </si>
  <si>
    <t>CCl3F</t>
  </si>
  <si>
    <t>CFC-12</t>
  </si>
  <si>
    <t>CCl2F2</t>
  </si>
  <si>
    <t>CFC-13</t>
  </si>
  <si>
    <t>CClF3</t>
  </si>
  <si>
    <t>CFC-113</t>
  </si>
  <si>
    <t>CCl2FCClF2</t>
  </si>
  <si>
    <t>CFC-114</t>
  </si>
  <si>
    <t>CClF2CClF2</t>
  </si>
  <si>
    <t>CFC-115</t>
  </si>
  <si>
    <t>CClF2CF3</t>
  </si>
  <si>
    <t>Halón-1301</t>
  </si>
  <si>
    <t>CBrF3</t>
  </si>
  <si>
    <t>Halón-1211</t>
  </si>
  <si>
    <t>CBrClF2</t>
  </si>
  <si>
    <t>Halón-2402</t>
  </si>
  <si>
    <t>CBrF2CBrF2</t>
  </si>
  <si>
    <t>Cloruro de carbono</t>
  </si>
  <si>
    <t>CCl4</t>
  </si>
  <si>
    <t>Bromuro de metilo</t>
  </si>
  <si>
    <t>CH3Br</t>
  </si>
  <si>
    <t>&lt;1</t>
  </si>
  <si>
    <t>Metilcloroformo</t>
  </si>
  <si>
    <t>CH3CCl3</t>
  </si>
  <si>
    <t>HCFC-21</t>
  </si>
  <si>
    <t>CHCl2F</t>
  </si>
  <si>
    <t>HCFC-22</t>
  </si>
  <si>
    <t>CHCLF2</t>
  </si>
  <si>
    <t>HCFC-123</t>
  </si>
  <si>
    <t>CHCl2CF3</t>
  </si>
  <si>
    <t>HCFC-124</t>
  </si>
  <si>
    <t>CHClFCF3</t>
  </si>
  <si>
    <t>HCFC-141b</t>
  </si>
  <si>
    <t>CH3CCl2F</t>
  </si>
  <si>
    <t>HCFC-142b</t>
  </si>
  <si>
    <t>CH3CClF2</t>
  </si>
  <si>
    <t>HCFC-225ca</t>
  </si>
  <si>
    <t>CHCl2CF2CF3</t>
  </si>
  <si>
    <t>HCFC-225cb</t>
  </si>
  <si>
    <t>CHClFCF2CClF2</t>
  </si>
  <si>
    <t>Hidrofluorocarbonos (HFC)</t>
  </si>
  <si>
    <t>HFC-23</t>
  </si>
  <si>
    <t>CHF3</t>
  </si>
  <si>
    <t>HFC-32</t>
  </si>
  <si>
    <t>CH2F2</t>
  </si>
  <si>
    <t>HFC-41</t>
  </si>
  <si>
    <t>CH3F2</t>
  </si>
  <si>
    <t>HFC-125</t>
  </si>
  <si>
    <t>CHF2CF3</t>
  </si>
  <si>
    <t>HFC-134</t>
  </si>
  <si>
    <t>CHF2CHF2</t>
  </si>
  <si>
    <t>HFC-134a</t>
  </si>
  <si>
    <t>CH2FCF3</t>
  </si>
  <si>
    <t>HFC-143</t>
  </si>
  <si>
    <t>CH2FCHF2</t>
  </si>
  <si>
    <t>HFC-143a</t>
  </si>
  <si>
    <t>CH3CF3</t>
  </si>
  <si>
    <t>HFC-152</t>
  </si>
  <si>
    <t>CH2FCH2F</t>
  </si>
  <si>
    <t>HFC-152a</t>
  </si>
  <si>
    <t>CH3CHF2</t>
  </si>
  <si>
    <t>HFC-161</t>
  </si>
  <si>
    <t>CH3CH2F</t>
  </si>
  <si>
    <t>HFC-227ea</t>
  </si>
  <si>
    <t>CF3CHFCF3</t>
  </si>
  <si>
    <t>HFC-236cb</t>
  </si>
  <si>
    <t>CH2FCF2CF3</t>
  </si>
  <si>
    <t>HFC-236ea</t>
  </si>
  <si>
    <t>CHF2CHFCF3</t>
  </si>
  <si>
    <t>HFC-236fa</t>
  </si>
  <si>
    <t>CF3CH2CF3</t>
  </si>
  <si>
    <t>HFC-245ca</t>
  </si>
  <si>
    <t>CH2FCF2CHF2</t>
  </si>
  <si>
    <t>HFC-245fa</t>
  </si>
  <si>
    <t>HFC-365mfc</t>
  </si>
  <si>
    <t>CH3CF2CH2CF3</t>
  </si>
  <si>
    <t>HFC-43-10mee</t>
  </si>
  <si>
    <t>CF3CHFCHFCF2CF3</t>
  </si>
  <si>
    <t>Compuestos perfluorinados</t>
  </si>
  <si>
    <t>Hexafluoruro de azufre</t>
  </si>
  <si>
    <t>SF6</t>
  </si>
  <si>
    <t>Trifluoruro de nitrógeno</t>
  </si>
  <si>
    <t>NF3</t>
  </si>
  <si>
    <t>PFC-14</t>
  </si>
  <si>
    <t>CF4</t>
  </si>
  <si>
    <t>PFC-116</t>
  </si>
  <si>
    <t>C2F6</t>
  </si>
  <si>
    <t>PFC-218</t>
  </si>
  <si>
    <t>C3F8</t>
  </si>
  <si>
    <t>PFC-318</t>
  </si>
  <si>
    <t>c-C4F8</t>
  </si>
  <si>
    <t>PFC-31-10</t>
  </si>
  <si>
    <t>C4F10</t>
  </si>
  <si>
    <t>PFC-41-12</t>
  </si>
  <si>
    <t>C5F12</t>
  </si>
  <si>
    <t>PFC-51-14</t>
  </si>
  <si>
    <t>C6F14</t>
  </si>
  <si>
    <t>PCF-91-18</t>
  </si>
  <si>
    <t>C10F18</t>
  </si>
  <si>
    <t>&gt;7.500</t>
  </si>
  <si>
    <t>Trifluoromethyl sulfur pentafluoride</t>
  </si>
  <si>
    <t>SF5CF3</t>
  </si>
  <si>
    <t>PFC-c216</t>
  </si>
  <si>
    <t>c-C3F6</t>
  </si>
  <si>
    <t>Éteres fluorinados</t>
  </si>
  <si>
    <t>HFE-125</t>
  </si>
  <si>
    <t>CHF2OCF3</t>
  </si>
  <si>
    <t>HFE-134</t>
  </si>
  <si>
    <t>CHF2OCHF2</t>
  </si>
  <si>
    <t>HFE-143a</t>
  </si>
  <si>
    <t>CH3OCF3</t>
  </si>
  <si>
    <t>HCFE-235da2</t>
  </si>
  <si>
    <t>CHF2OCHClCF3</t>
  </si>
  <si>
    <t>HFE-245cb2</t>
  </si>
  <si>
    <t>CH3OCF2CF3</t>
  </si>
  <si>
    <t>HFE-245fa2</t>
  </si>
  <si>
    <t>CHF2OCH2CF3</t>
  </si>
  <si>
    <t xml:space="preserve">HFE-347mcc3 </t>
  </si>
  <si>
    <t>CH3OCF2CF2CF3</t>
  </si>
  <si>
    <t>HFE-347pcf2</t>
  </si>
  <si>
    <t>CHF2CF2OCH2CF3</t>
  </si>
  <si>
    <t xml:space="preserve">HFE-356pcc3 </t>
  </si>
  <si>
    <t>CH3OCF2CF2CHF2</t>
  </si>
  <si>
    <t xml:space="preserve">HFE-449sl (HFE-7100) </t>
  </si>
  <si>
    <t>C4F9OCH3</t>
  </si>
  <si>
    <t>HFE-569sf2 (HFE-7200)</t>
  </si>
  <si>
    <t>C4F9OC2H5</t>
  </si>
  <si>
    <t>HFE-43-10pccc124 (H-Galden 1040x)</t>
  </si>
  <si>
    <t>CHF2OCF2OC2F4OCHF2</t>
  </si>
  <si>
    <t>HFE-236ca12 (HG-10)</t>
  </si>
  <si>
    <t>CHF2OCF2OCHF2</t>
  </si>
  <si>
    <t>HFE-338pcc13 (HG-01)</t>
  </si>
  <si>
    <t>CHF2OCF2CF2OCHF2</t>
  </si>
  <si>
    <t>HFE-227ea</t>
  </si>
  <si>
    <t>CF3CHFOCF3</t>
  </si>
  <si>
    <t>HFE-236ea2</t>
  </si>
  <si>
    <t>CHF2OCHFCF3</t>
  </si>
  <si>
    <t>HFE-236fa</t>
  </si>
  <si>
    <t>CF3CH2OCF3</t>
  </si>
  <si>
    <t>HFE-245fa1</t>
  </si>
  <si>
    <t>CHF2CH2OCF3</t>
  </si>
  <si>
    <t>HFE 263fb2</t>
  </si>
  <si>
    <t>CF3CH2OCH3</t>
  </si>
  <si>
    <t>HFE-329mcc2</t>
  </si>
  <si>
    <t>CHF2CF2OCF2CF3</t>
  </si>
  <si>
    <t>HFE-338mcf2</t>
  </si>
  <si>
    <t>CF3CH2OCF2CF3</t>
  </si>
  <si>
    <t>HFE-347mcf2</t>
  </si>
  <si>
    <t>CHF2CH2OCF2CF3</t>
  </si>
  <si>
    <t>HFE-356mec3</t>
  </si>
  <si>
    <t>CH3OCF2CHFCF3</t>
  </si>
  <si>
    <t>HFE-356pcf2</t>
  </si>
  <si>
    <t>CHF2CH2OCF2CHF2</t>
  </si>
  <si>
    <t>HFE-356pcf3</t>
  </si>
  <si>
    <t>CHF2OCH2CF2CHF2</t>
  </si>
  <si>
    <t>HFE 365mcf3</t>
  </si>
  <si>
    <t>CF3CF2CH2OCH3</t>
  </si>
  <si>
    <t>HFE-374pc2</t>
  </si>
  <si>
    <t>CHF2CF2OCH2CH3</t>
  </si>
  <si>
    <t>Perfluoropoliéteres</t>
  </si>
  <si>
    <t xml:space="preserve">PFPMIE </t>
  </si>
  <si>
    <t>CF3OCF(CF3)CF2OCF2OCF3</t>
  </si>
  <si>
    <t>Hidrocarbonos y otros compuestos - efectos directos</t>
  </si>
  <si>
    <t>Cloroformo</t>
  </si>
  <si>
    <t>CHCl3</t>
  </si>
  <si>
    <t>Cloruro de metileno</t>
  </si>
  <si>
    <t>CH2Cl2</t>
  </si>
  <si>
    <t>Cloruro de metilo</t>
  </si>
  <si>
    <t>CH3Cl</t>
  </si>
  <si>
    <t>Halón-1201</t>
  </si>
  <si>
    <t>CHBrF2</t>
  </si>
  <si>
    <t>Mayor información en:</t>
  </si>
  <si>
    <t>Valores del AR4: https://www.ipcc.ch/publications_and_data/ar4/wg1/en/ch2s2-10-2.html</t>
  </si>
  <si>
    <t>Valores del AR5: https://www.ipcc.ch/site/assets/uploads/2018/02/WG1AR5_Chapter08_FINAL.pdf</t>
  </si>
  <si>
    <t>Inventario nacional de gases de efecto invernadero por gases</t>
  </si>
  <si>
    <t>CC - Gráfico</t>
  </si>
  <si>
    <t>Gases de efecto invernadero</t>
  </si>
  <si>
    <t>Variación</t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</si>
  <si>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: sin el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neto de UTCUTS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</si>
  <si>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: con el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neto de UTCUTS</t>
    </r>
  </si>
  <si>
    <r>
      <t>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>: sin el 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 xml:space="preserve"> de UTCUTS</t>
    </r>
  </si>
  <si>
    <r>
      <t>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>: con el 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 xml:space="preserve"> de UTCUTS</t>
    </r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</si>
  <si>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O: sin el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UTCUTS</t>
    </r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</si>
  <si>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O: con el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UTCUTS</t>
    </r>
  </si>
  <si>
    <t>HFC</t>
  </si>
  <si>
    <t>PFC</t>
  </si>
  <si>
    <r>
      <t>SF</t>
    </r>
    <r>
      <rPr>
        <vertAlign val="subscript"/>
        <sz val="9"/>
        <color theme="1"/>
        <rFont val="Avenir Next LT Pro"/>
        <family val="2"/>
      </rPr>
      <t>6</t>
    </r>
  </si>
  <si>
    <r>
      <t>NF</t>
    </r>
    <r>
      <rPr>
        <vertAlign val="subscript"/>
        <sz val="9"/>
        <color theme="1"/>
        <rFont val="Avenir Next LT Pro"/>
        <family val="2"/>
      </rPr>
      <t>3</t>
    </r>
  </si>
  <si>
    <t>Total (sin UTCUTS)</t>
  </si>
  <si>
    <t>Balance (con UTCUTS)</t>
  </si>
  <si>
    <t>Inventario nacional de gases de efecto invernadero por gas precursor</t>
  </si>
  <si>
    <t>Gas precursor</t>
  </si>
  <si>
    <r>
      <t>NO</t>
    </r>
    <r>
      <rPr>
        <vertAlign val="subscript"/>
        <sz val="9"/>
        <color theme="1"/>
        <rFont val="Avenir Next LT Pro"/>
        <family val="2"/>
      </rPr>
      <t>x</t>
    </r>
  </si>
  <si>
    <t>CO</t>
  </si>
  <si>
    <t>COVDM</t>
  </si>
  <si>
    <r>
      <t>SO</t>
    </r>
    <r>
      <rPr>
        <vertAlign val="subscript"/>
        <sz val="9"/>
        <color theme="1"/>
        <rFont val="Avenir Next LT Pro"/>
        <family val="2"/>
      </rPr>
      <t>2</t>
    </r>
  </si>
  <si>
    <t>Inventario nacional de gases de efecto invernadero por sectores</t>
  </si>
  <si>
    <t>Sectores</t>
  </si>
  <si>
    <t>1. Energía</t>
  </si>
  <si>
    <t>2. IPPU</t>
  </si>
  <si>
    <t>3. Agricultura</t>
  </si>
  <si>
    <t>4. UTCUTS</t>
  </si>
  <si>
    <t>5. Residuos</t>
  </si>
  <si>
    <t>Total</t>
  </si>
  <si>
    <t>Balance</t>
  </si>
  <si>
    <t>Control de calidad</t>
  </si>
  <si>
    <t>Inventario nacional de gases de efecto invernadero de Panamá por GEI, sector, categoría y subcategoría, [año]</t>
  </si>
  <si>
    <t>Código</t>
  </si>
  <si>
    <t>Categorías de fuente y sumidero de gases de efecto invernadero</t>
  </si>
  <si>
    <r>
      <t>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
(kt)</t>
    </r>
  </si>
  <si>
    <r>
      <t>CH</t>
    </r>
    <r>
      <rPr>
        <b/>
        <i/>
        <vertAlign val="subscript"/>
        <sz val="9"/>
        <color indexed="9"/>
        <rFont val="Avenir Next LT Pro"/>
        <family val="2"/>
      </rPr>
      <t xml:space="preserve">4 </t>
    </r>
    <r>
      <rPr>
        <b/>
        <i/>
        <sz val="9"/>
        <color indexed="9"/>
        <rFont val="Avenir Next LT Pro"/>
        <family val="2"/>
      </rPr>
      <t xml:space="preserve">
(kt)</t>
    </r>
  </si>
  <si>
    <r>
      <t>N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>O 
(kt)</t>
    </r>
  </si>
  <si>
    <r>
      <t>HFC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</si>
  <si>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PFC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</si>
  <si>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SF</t>
    </r>
    <r>
      <rPr>
        <b/>
        <i/>
        <vertAlign val="subscript"/>
        <sz val="9"/>
        <color indexed="9"/>
        <rFont val="Avenir Next LT Pro"/>
        <family val="2"/>
      </rPr>
      <t>6</t>
    </r>
    <r>
      <rPr>
        <b/>
        <i/>
        <sz val="9"/>
        <color indexed="9"/>
        <rFont val="Avenir Next LT Pro"/>
        <family val="2"/>
      </rPr>
      <t xml:space="preserve"> 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</si>
  <si>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NF</t>
    </r>
    <r>
      <rPr>
        <b/>
        <i/>
        <vertAlign val="subscript"/>
        <sz val="9"/>
        <color indexed="9"/>
        <rFont val="Avenir Next LT Pro"/>
        <family val="2"/>
      </rPr>
      <t>3</t>
    </r>
    <r>
      <rPr>
        <b/>
        <i/>
        <sz val="9"/>
        <color indexed="9"/>
        <rFont val="Avenir Next LT Pro"/>
        <family val="2"/>
      </rPr>
      <t xml:space="preserve">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</si>
  <si>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NO</t>
    </r>
    <r>
      <rPr>
        <b/>
        <i/>
        <vertAlign val="subscript"/>
        <sz val="9"/>
        <color indexed="9"/>
        <rFont val="Avenir Next LT Pro"/>
        <family val="2"/>
      </rPr>
      <t>x</t>
    </r>
    <r>
      <rPr>
        <b/>
        <i/>
        <sz val="9"/>
        <color indexed="9"/>
        <rFont val="Avenir Next LT Pro"/>
        <family val="2"/>
      </rPr>
      <t xml:space="preserve"> 
(kt)</t>
    </r>
  </si>
  <si>
    <t>CO 
(kt)</t>
  </si>
  <si>
    <t>COVDM
(kt)</t>
  </si>
  <si>
    <r>
      <t>SO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
(kt)</t>
    </r>
  </si>
  <si>
    <t>kt CO₂ eq</t>
  </si>
  <si>
    <t>0.</t>
  </si>
  <si>
    <t>Todas las emisiones y las absorciones nacionales</t>
  </si>
  <si>
    <t>1.</t>
  </si>
  <si>
    <t>Energía</t>
  </si>
  <si>
    <t>1.A.</t>
  </si>
  <si>
    <t>Actividades de quema de combustible</t>
  </si>
  <si>
    <t>1.A.1.</t>
  </si>
  <si>
    <t>Industrias de la energía</t>
  </si>
  <si>
    <t>1.A.1.a.</t>
  </si>
  <si>
    <t>Producción de electricidad y calor como actividad principal</t>
  </si>
  <si>
    <t>1.A.1.b.</t>
  </si>
  <si>
    <t>Refinación del petróleo</t>
  </si>
  <si>
    <t>1.A.1.c.</t>
  </si>
  <si>
    <t>Manufactura de combustibles sólidos y otras industrias de la energía</t>
  </si>
  <si>
    <t>1.A.2.</t>
  </si>
  <si>
    <t>Industrias manufactureras y de la construcción</t>
  </si>
  <si>
    <t>1.A.2.a.</t>
  </si>
  <si>
    <t>Hierro y acero</t>
  </si>
  <si>
    <t>1.A.2.b.</t>
  </si>
  <si>
    <t>Metales no ferrosos</t>
  </si>
  <si>
    <t>1.A.2.c.</t>
  </si>
  <si>
    <t>Sustancias químicas</t>
  </si>
  <si>
    <t>1.A.2.d.</t>
  </si>
  <si>
    <t>Pulpa, papel e imprenta</t>
  </si>
  <si>
    <t>1.A.2.e.</t>
  </si>
  <si>
    <t>Procesamiento de alimentos, bebidas y tabaco</t>
  </si>
  <si>
    <t>1.A.2.f.</t>
  </si>
  <si>
    <t>Minerales no metálicos</t>
  </si>
  <si>
    <t>1.A.2.g.</t>
  </si>
  <si>
    <t>Otros (especificar)</t>
  </si>
  <si>
    <t>1.A.3.</t>
  </si>
  <si>
    <t>Transporte</t>
  </si>
  <si>
    <t>1.A.3.a.</t>
  </si>
  <si>
    <t>Aviación civil</t>
  </si>
  <si>
    <t>1.A.3.b.</t>
  </si>
  <si>
    <t>Transporte terrestre</t>
  </si>
  <si>
    <t>1.A.3.c.</t>
  </si>
  <si>
    <t>Ferrocarriles</t>
  </si>
  <si>
    <t>1.A.3.d.</t>
  </si>
  <si>
    <t>Navegación marítima y fluvial</t>
  </si>
  <si>
    <t>1.A.3.e.</t>
  </si>
  <si>
    <t>Otro tipo de transporte</t>
  </si>
  <si>
    <t>1.A.4.</t>
  </si>
  <si>
    <t>Otros sectores</t>
  </si>
  <si>
    <t>1.A.4.a.</t>
  </si>
  <si>
    <t>Comercial / Institucional</t>
  </si>
  <si>
    <t>1.A.4.b.</t>
  </si>
  <si>
    <t>Residencial</t>
  </si>
  <si>
    <t>1.A.4.c.</t>
  </si>
  <si>
    <t>Agricultura / Silvicultura / Pesca</t>
  </si>
  <si>
    <t>1.A.5.</t>
  </si>
  <si>
    <t>1.A.5.a.</t>
  </si>
  <si>
    <t>Estacionaria</t>
  </si>
  <si>
    <t>1.A.5.b.</t>
  </si>
  <si>
    <t>Móvil</t>
  </si>
  <si>
    <t>1.B.</t>
  </si>
  <si>
    <t>Emisiones fugitivas de combustibles</t>
  </si>
  <si>
    <t>1.B.1.</t>
  </si>
  <si>
    <t>Combustibles sólidos</t>
  </si>
  <si>
    <t>1.B.1.a.</t>
  </si>
  <si>
    <t>Minería y manejo del carbón</t>
  </si>
  <si>
    <t>1.B.1.b.</t>
  </si>
  <si>
    <t>Transformación de combustibles sólidos</t>
  </si>
  <si>
    <t>1.B.1.c.</t>
  </si>
  <si>
    <t>1.B.2.</t>
  </si>
  <si>
    <t>Petróleo y gas natural y otras emisiones de la producción de energía</t>
  </si>
  <si>
    <t>1.B.2.a.</t>
  </si>
  <si>
    <t>Petróleo</t>
  </si>
  <si>
    <t>1.B.2.b.</t>
  </si>
  <si>
    <t>Gas natural</t>
  </si>
  <si>
    <t>1.B.2.c.</t>
  </si>
  <si>
    <t xml:space="preserve">Venteo y quemado </t>
  </si>
  <si>
    <t>1.B.2.d.</t>
  </si>
  <si>
    <t>1.C.</t>
  </si>
  <si>
    <r>
      <t>Transporte y almacenamiento de CO</t>
    </r>
    <r>
      <rPr>
        <vertAlign val="subscript"/>
        <sz val="9"/>
        <color theme="1"/>
        <rFont val="Avenir Next LT Pro"/>
        <family val="2"/>
      </rPr>
      <t>2</t>
    </r>
  </si>
  <si>
    <t>1.C.1.</t>
  </si>
  <si>
    <r>
      <t>Transporte de CO</t>
    </r>
    <r>
      <rPr>
        <vertAlign val="subscript"/>
        <sz val="9"/>
        <color theme="1"/>
        <rFont val="Avenir Next LT Pro"/>
        <family val="2"/>
      </rPr>
      <t>2</t>
    </r>
  </si>
  <si>
    <t>1.C.2.</t>
  </si>
  <si>
    <t>Inyección y almacenamiento</t>
  </si>
  <si>
    <t>1.C.3.</t>
  </si>
  <si>
    <t>Otros</t>
  </si>
  <si>
    <t>2.</t>
  </si>
  <si>
    <t>Procesos industriales y uso de productos</t>
  </si>
  <si>
    <t>2.A.</t>
  </si>
  <si>
    <t>Industria de los minerales</t>
  </si>
  <si>
    <t>2.A.1.</t>
  </si>
  <si>
    <t>Producción de cemento</t>
  </si>
  <si>
    <t>2.A.2.</t>
  </si>
  <si>
    <t>Producción de cal</t>
  </si>
  <si>
    <t>2.A.3.</t>
  </si>
  <si>
    <t>Producción de vidrio</t>
  </si>
  <si>
    <t>2.A.4.</t>
  </si>
  <si>
    <t>Otros usos de carbonatos en los procesos</t>
  </si>
  <si>
    <t>2.A.5.</t>
  </si>
  <si>
    <t>2.B.</t>
  </si>
  <si>
    <t>Industria química</t>
  </si>
  <si>
    <t>2.B.1.</t>
  </si>
  <si>
    <t>Producción de amoníaco</t>
  </si>
  <si>
    <t>2.B.2.</t>
  </si>
  <si>
    <t>Producción de ácido nítrico</t>
  </si>
  <si>
    <t>2.B.3.</t>
  </si>
  <si>
    <t>Producción de ácido adípico</t>
  </si>
  <si>
    <t>2.B.4.</t>
  </si>
  <si>
    <t>Producción de caprolactama, glioxil y ácido glioxílico</t>
  </si>
  <si>
    <t>2.B.5.</t>
  </si>
  <si>
    <t>Producción de carburo</t>
  </si>
  <si>
    <t>2.B.6.</t>
  </si>
  <si>
    <t>Producción de dióxido de titanio</t>
  </si>
  <si>
    <t>2.B.7.</t>
  </si>
  <si>
    <t>Producción de ceniza de sosa</t>
  </si>
  <si>
    <t>2.B.8.</t>
  </si>
  <si>
    <t>Producción petroquímica y de negro de humo</t>
  </si>
  <si>
    <t>2.B.9.</t>
  </si>
  <si>
    <t>Producción fluoroquímica</t>
  </si>
  <si>
    <t>2.B.10.</t>
  </si>
  <si>
    <t>2.C.</t>
  </si>
  <si>
    <t>Industria de los metales</t>
  </si>
  <si>
    <t>2.C.1.</t>
  </si>
  <si>
    <t>Producción de hierro y acero</t>
  </si>
  <si>
    <t>2.C.2.</t>
  </si>
  <si>
    <t>Producción de ferroaleaciones</t>
  </si>
  <si>
    <t>2.C.3.</t>
  </si>
  <si>
    <t>Producción de aluminio</t>
  </si>
  <si>
    <t>2.C.4.</t>
  </si>
  <si>
    <t>Producción de magnesio</t>
  </si>
  <si>
    <t>2.C.5.</t>
  </si>
  <si>
    <t>Producción de plomo</t>
  </si>
  <si>
    <t>2.C.6.</t>
  </si>
  <si>
    <t>Producción de cinc</t>
  </si>
  <si>
    <t>2.C.7.</t>
  </si>
  <si>
    <t>2.D.</t>
  </si>
  <si>
    <t>Productos no energéticos de combustibles y uso de solventes</t>
  </si>
  <si>
    <t>2.D.1.</t>
  </si>
  <si>
    <t>Uso de lubricantes</t>
  </si>
  <si>
    <t>2.D.2.</t>
  </si>
  <si>
    <t>Uso de la cera de parafina</t>
  </si>
  <si>
    <t>2.D.3.</t>
  </si>
  <si>
    <t>2.E.</t>
  </si>
  <si>
    <t>Industria electrónica</t>
  </si>
  <si>
    <t>2.E.1.</t>
  </si>
  <si>
    <t>Circuitos integrados o semiconductores</t>
  </si>
  <si>
    <t>2.E.2.</t>
  </si>
  <si>
    <t>Pantalla plana tipo TFT</t>
  </si>
  <si>
    <t>2.E.3.</t>
  </si>
  <si>
    <t>Células fotovoltaicas</t>
  </si>
  <si>
    <t>2.E.4.</t>
  </si>
  <si>
    <t>Fluidos de transferencia térmica</t>
  </si>
  <si>
    <t>2.E.5.</t>
  </si>
  <si>
    <t>2.F.</t>
  </si>
  <si>
    <t>Uso de productos sustitutos de las SAO</t>
  </si>
  <si>
    <t>2.F.1.</t>
  </si>
  <si>
    <t>Refrigeración y aire acondicionado</t>
  </si>
  <si>
    <t>2.F.2.</t>
  </si>
  <si>
    <t>Agentes espumantes</t>
  </si>
  <si>
    <t>2.F.3.</t>
  </si>
  <si>
    <t>Protección contra incendios</t>
  </si>
  <si>
    <t>2.F.4.</t>
  </si>
  <si>
    <t>Aerosoles</t>
  </si>
  <si>
    <t>2.F.5.</t>
  </si>
  <si>
    <t>Solventes</t>
  </si>
  <si>
    <t>2.F.6.</t>
  </si>
  <si>
    <t>Otras aplicaciones</t>
  </si>
  <si>
    <t>2.G.</t>
  </si>
  <si>
    <t>Manufactura y utilización de otros productos</t>
  </si>
  <si>
    <t>2.G.1.</t>
  </si>
  <si>
    <t>Equipos eléctricos</t>
  </si>
  <si>
    <t>2.G.2.</t>
  </si>
  <si>
    <r>
      <t>SF</t>
    </r>
    <r>
      <rPr>
        <vertAlign val="subscript"/>
        <sz val="9"/>
        <color theme="1"/>
        <rFont val="Avenir Next LT Pro"/>
        <family val="2"/>
      </rPr>
      <t>6</t>
    </r>
    <r>
      <rPr>
        <sz val="9"/>
        <color theme="1"/>
        <rFont val="Avenir Next LT Pro"/>
        <family val="2"/>
      </rPr>
      <t xml:space="preserve"> y PFC de otros usos de productos</t>
    </r>
  </si>
  <si>
    <t>2.G.3.</t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</si>
  <si>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usos de productos</t>
    </r>
  </si>
  <si>
    <t>2.G.4.</t>
  </si>
  <si>
    <t>2.H.</t>
  </si>
  <si>
    <t>3.</t>
  </si>
  <si>
    <t>Agricultura</t>
  </si>
  <si>
    <t>3.A.</t>
  </si>
  <si>
    <t>Fermentación entérica</t>
  </si>
  <si>
    <t>3.A.1.</t>
  </si>
  <si>
    <t>Vacunos</t>
  </si>
  <si>
    <t>3.A.1.a.</t>
  </si>
  <si>
    <t>Vacas lecheras</t>
  </si>
  <si>
    <t>3.A.1.b.</t>
  </si>
  <si>
    <t>Otros vacunos</t>
  </si>
  <si>
    <t>3.A.2.</t>
  </si>
  <si>
    <t>Ovinos</t>
  </si>
  <si>
    <t>3.A.3.</t>
  </si>
  <si>
    <t>Porcinos</t>
  </si>
  <si>
    <t>3.A.4.</t>
  </si>
  <si>
    <t>Otro ganado</t>
  </si>
  <si>
    <t>3.A.4.a.</t>
  </si>
  <si>
    <t>Búfalos</t>
  </si>
  <si>
    <t>3.A.4.b.</t>
  </si>
  <si>
    <t>Camélidos</t>
  </si>
  <si>
    <t>3.A.4.c.</t>
  </si>
  <si>
    <t>Ciervos</t>
  </si>
  <si>
    <t>3.A.4.d.</t>
  </si>
  <si>
    <t>Caprinos</t>
  </si>
  <si>
    <t>3.A.4.e.</t>
  </si>
  <si>
    <t>Equinos</t>
  </si>
  <si>
    <t>3.A.4.f.</t>
  </si>
  <si>
    <t>Mulas y asnos</t>
  </si>
  <si>
    <t>3.A.4.g.</t>
  </si>
  <si>
    <t>Aves de corral</t>
  </si>
  <si>
    <t>3.A.4.h.</t>
  </si>
  <si>
    <t>Otras especies</t>
  </si>
  <si>
    <t>3.B.</t>
  </si>
  <si>
    <t>Gestión del estiércol</t>
  </si>
  <si>
    <t>3.B.1.</t>
  </si>
  <si>
    <t>3.B.1.a.</t>
  </si>
  <si>
    <t>3.B.1.b.</t>
  </si>
  <si>
    <t>3.B.2.</t>
  </si>
  <si>
    <t>3.B.3.</t>
  </si>
  <si>
    <t>3.B.4.</t>
  </si>
  <si>
    <t>3.B.4.a.</t>
  </si>
  <si>
    <t>3.B.4.b.</t>
  </si>
  <si>
    <t>3.B.4.c.</t>
  </si>
  <si>
    <t>3.B.4.d.</t>
  </si>
  <si>
    <t>3.B.4.e.</t>
  </si>
  <si>
    <t>3.B.4.f.</t>
  </si>
  <si>
    <t>3.B.4.g.</t>
  </si>
  <si>
    <t>3.B.4.h.</t>
  </si>
  <si>
    <t>3.B.5.</t>
  </si>
  <si>
    <r>
      <t>Emisiones indirectas de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</t>
    </r>
  </si>
  <si>
    <t>3.C.</t>
  </si>
  <si>
    <t>Cultivo del arroz</t>
  </si>
  <si>
    <t>3.C.1.</t>
  </si>
  <si>
    <t>Irrigadas</t>
  </si>
  <si>
    <t>3.C.2.</t>
  </si>
  <si>
    <t>Alimentadas a lluvia</t>
  </si>
  <si>
    <t>3.C.3.</t>
  </si>
  <si>
    <t>Aguas profundas</t>
  </si>
  <si>
    <t>3.C.4.</t>
  </si>
  <si>
    <t>3.D.</t>
  </si>
  <si>
    <t>Suelos agrícolas</t>
  </si>
  <si>
    <t>3.D.1.</t>
  </si>
  <si>
    <t>Emisiones directas de N₂O de suelos agrícolas</t>
  </si>
  <si>
    <t>3.D.1.a.</t>
  </si>
  <si>
    <t>Fertilizantes inorgánicos</t>
  </si>
  <si>
    <t>3.D.1.b.</t>
  </si>
  <si>
    <t>Fertilizantes orgánicos</t>
  </si>
  <si>
    <t>3.D.1.c.</t>
  </si>
  <si>
    <t>Orina y estiércol depositado por animales de pastoreo</t>
  </si>
  <si>
    <t>3.D.1.d.</t>
  </si>
  <si>
    <t>Residuos de cosechas</t>
  </si>
  <si>
    <t>3.D.1.e.</t>
  </si>
  <si>
    <t>Mineralización de la materia orgánica del suelo</t>
  </si>
  <si>
    <t>3.D.1.f.</t>
  </si>
  <si>
    <t>Cultivo de suelos orgánicos (histosoles)</t>
  </si>
  <si>
    <t>3.D.1.g.</t>
  </si>
  <si>
    <t>3.D.2.</t>
  </si>
  <si>
    <t>Emisiones indirectas de N₂O de suelos agrícolas</t>
  </si>
  <si>
    <t>3.D.2.a.</t>
  </si>
  <si>
    <t>Deposición atmosférica</t>
  </si>
  <si>
    <t>3.D.2.b.</t>
  </si>
  <si>
    <t>Lixiviación y escurrimiento</t>
  </si>
  <si>
    <t>3.E.</t>
  </si>
  <si>
    <t>Quema prescrita de sabanas</t>
  </si>
  <si>
    <t>3.F.</t>
  </si>
  <si>
    <t>Quema de residuos agrícola en el campo</t>
  </si>
  <si>
    <t>3.F.1.</t>
  </si>
  <si>
    <t>Cereales</t>
  </si>
  <si>
    <t>3.F.2.</t>
  </si>
  <si>
    <t>Legumbres</t>
  </si>
  <si>
    <t>3.F.3.</t>
  </si>
  <si>
    <t>Tubérculos y raíces</t>
  </si>
  <si>
    <t>3.F.4.</t>
  </si>
  <si>
    <t>Caña de azúcar</t>
  </si>
  <si>
    <t>3.F.5.</t>
  </si>
  <si>
    <t>3.G.</t>
  </si>
  <si>
    <t>Encalado</t>
  </si>
  <si>
    <t>3.G.1.</t>
  </si>
  <si>
    <t>Caliza</t>
  </si>
  <si>
    <t>3.G.2.</t>
  </si>
  <si>
    <t>Dolomita</t>
  </si>
  <si>
    <t>3.H.</t>
  </si>
  <si>
    <t>Aplicación de urea</t>
  </si>
  <si>
    <t>3.I.</t>
  </si>
  <si>
    <t>Otros fertilizantes que contienen carbono</t>
  </si>
  <si>
    <t>3.J.</t>
  </si>
  <si>
    <t>4.</t>
  </si>
  <si>
    <t>Uso de la tierra, cambio de uso de la tierra y silvicultura</t>
  </si>
  <si>
    <t>4.A.</t>
  </si>
  <si>
    <t>Tierras forestales</t>
  </si>
  <si>
    <t>4.A.1.</t>
  </si>
  <si>
    <t>Tierras forestales que permanecen como tales</t>
  </si>
  <si>
    <t>4.A.2.</t>
  </si>
  <si>
    <t>Tierras convertidas en tierras forestales</t>
  </si>
  <si>
    <t>4.A.2.a.</t>
  </si>
  <si>
    <t>Tierras de cultivo convertidas en tierras forestales</t>
  </si>
  <si>
    <t>4.A.2.b.</t>
  </si>
  <si>
    <t>Pastizales convertidos en tierras forestales</t>
  </si>
  <si>
    <t>4.A.2.c.</t>
  </si>
  <si>
    <t>Humedales convertidos en tierras forestales</t>
  </si>
  <si>
    <t>4.A.2.d.</t>
  </si>
  <si>
    <t>Asentamientos convertidos en tierras forestales</t>
  </si>
  <si>
    <t>4.A.2.e.</t>
  </si>
  <si>
    <t>Otras tierras convertidas en tierras forestales</t>
  </si>
  <si>
    <t>4.B.</t>
  </si>
  <si>
    <t>Tierras de cultivo</t>
  </si>
  <si>
    <t>4.B.1.</t>
  </si>
  <si>
    <t>Tierras de cultivo que permanecen como tales</t>
  </si>
  <si>
    <t>4.B.2.</t>
  </si>
  <si>
    <t>Tierras convertidas en tierras de cultivo</t>
  </si>
  <si>
    <t>4.B.2.a.</t>
  </si>
  <si>
    <t>Tierras forestales convertidas en tierras de cultivo</t>
  </si>
  <si>
    <t>4.B.2.b.</t>
  </si>
  <si>
    <t>Pastizales convertidos en tierras de cultivo</t>
  </si>
  <si>
    <t>4.B.2.c.</t>
  </si>
  <si>
    <t>Humedales convertidos en tierras de cultivo</t>
  </si>
  <si>
    <t>4.B.2.d.</t>
  </si>
  <si>
    <t>Asentamientos convertidos en tierras de cultivo</t>
  </si>
  <si>
    <t>4.B.2.e.</t>
  </si>
  <si>
    <t>Otras tierras convertidas en tierras de cultivo</t>
  </si>
  <si>
    <t>4.C.</t>
  </si>
  <si>
    <t>Pastizales</t>
  </si>
  <si>
    <t>4.C.1.</t>
  </si>
  <si>
    <t>Pastizales que permanecen como tales</t>
  </si>
  <si>
    <t>4.C.2.</t>
  </si>
  <si>
    <t>Tierras convertidas en pastizales</t>
  </si>
  <si>
    <t>4.C.2.a.</t>
  </si>
  <si>
    <t>Tierras forestales convertidas en pastizales</t>
  </si>
  <si>
    <t>4.C.2.b.</t>
  </si>
  <si>
    <t>Tierras de cultivo convertidas en pastizales</t>
  </si>
  <si>
    <t>4.C.2.c.</t>
  </si>
  <si>
    <t>Humedales convertidos en pastizales</t>
  </si>
  <si>
    <t>4.C.2.d.</t>
  </si>
  <si>
    <t>Asentamientos convertidos en pastizales</t>
  </si>
  <si>
    <t>4.C.2.e.</t>
  </si>
  <si>
    <t>Otras tierras convertidas en pastizales</t>
  </si>
  <si>
    <t>4.D.</t>
  </si>
  <si>
    <t>Humedales</t>
  </si>
  <si>
    <t>4.D.1.</t>
  </si>
  <si>
    <t>Humedales que permanecen como tales</t>
  </si>
  <si>
    <t>4.D.2.</t>
  </si>
  <si>
    <t>Tierras convertidas en humedales</t>
  </si>
  <si>
    <t>4.D.2.a.</t>
  </si>
  <si>
    <t>Tierras forestales convertidas en humedales</t>
  </si>
  <si>
    <t>4.D.2.b.</t>
  </si>
  <si>
    <t>Tierras de cultivo convertidas en humedales</t>
  </si>
  <si>
    <t>4.D.2.c.</t>
  </si>
  <si>
    <t>Pastizales convertidos en humedales</t>
  </si>
  <si>
    <t>4.D.2.d.</t>
  </si>
  <si>
    <t>Asentamientos convertidos en humedales</t>
  </si>
  <si>
    <t>4.D.2.e.</t>
  </si>
  <si>
    <t>Otras tierras convertidas en humedales</t>
  </si>
  <si>
    <t>4.E.</t>
  </si>
  <si>
    <t>Asentamientos</t>
  </si>
  <si>
    <t>4.E.1.</t>
  </si>
  <si>
    <t>Asentamientos que permanecen como tales</t>
  </si>
  <si>
    <t>4.E.2.</t>
  </si>
  <si>
    <t>Tierras convertidas en asentamientos</t>
  </si>
  <si>
    <t>4.E.2.a.</t>
  </si>
  <si>
    <t>Tierras forestales convertidas en asentamientos</t>
  </si>
  <si>
    <t>4.E.2.b.</t>
  </si>
  <si>
    <t>Tierras de cultivo convertidas en asentamientos</t>
  </si>
  <si>
    <t>4.E.2.c.</t>
  </si>
  <si>
    <t>Pastizales convertidos en asentamientos</t>
  </si>
  <si>
    <t>4.E.2.d.</t>
  </si>
  <si>
    <t>Humedales convertidos en asentamientos</t>
  </si>
  <si>
    <t>4.E.2.e.</t>
  </si>
  <si>
    <t>Otras tierras convertidas en asentamientos</t>
  </si>
  <si>
    <t>4.F.</t>
  </si>
  <si>
    <t>Otras tierras</t>
  </si>
  <si>
    <t>4.F.1.</t>
  </si>
  <si>
    <t>Otras tierras que permanecen como tales</t>
  </si>
  <si>
    <t>4.F.2.</t>
  </si>
  <si>
    <t>Tierras convertidas en otras tierras</t>
  </si>
  <si>
    <t>4.F.2.a.</t>
  </si>
  <si>
    <t>Tierras forestales convertidas en otras tierras</t>
  </si>
  <si>
    <t>4.F.2.b.</t>
  </si>
  <si>
    <t>Tierras de cultivo convertidas en otras tierras</t>
  </si>
  <si>
    <t>4.F.2.c.</t>
  </si>
  <si>
    <t>Pastizales convertidos en otras tierras</t>
  </si>
  <si>
    <t>4.F.2.d.</t>
  </si>
  <si>
    <t>Humedales convertidos en otras tierras</t>
  </si>
  <si>
    <t>4.F.2.e.</t>
  </si>
  <si>
    <t>Asentamientos convertidos en otras tierras</t>
  </si>
  <si>
    <t>4.G.</t>
  </si>
  <si>
    <t>Productos de madera recolectada</t>
  </si>
  <si>
    <t>4.H.</t>
  </si>
  <si>
    <t>5.</t>
  </si>
  <si>
    <t>Residuos</t>
  </si>
  <si>
    <t>5.A.</t>
  </si>
  <si>
    <t>Disposición de residuos sólidos</t>
  </si>
  <si>
    <t>5.A.1.</t>
  </si>
  <si>
    <t>Sitios de disposición de residuos gestionados</t>
  </si>
  <si>
    <t>5.A.2.</t>
  </si>
  <si>
    <t>Sitios de disposición de residuos no gestionados</t>
  </si>
  <si>
    <t>5.A.3.</t>
  </si>
  <si>
    <t>Sitios de disposición de residuos no categorizados</t>
  </si>
  <si>
    <t>5.B.</t>
  </si>
  <si>
    <t>Tratamiento biológico de residuos sólidos</t>
  </si>
  <si>
    <t>5.B.1.</t>
  </si>
  <si>
    <t>Compostaje</t>
  </si>
  <si>
    <t>5.B.2.</t>
  </si>
  <si>
    <t>Digestión anaeróbica en instalaciones de biogás</t>
  </si>
  <si>
    <t>5.C.</t>
  </si>
  <si>
    <t>Incineración y quema abierta de residuos</t>
  </si>
  <si>
    <t>5.C.1.</t>
  </si>
  <si>
    <t>Incineración de residuos</t>
  </si>
  <si>
    <t>5.C.2.</t>
  </si>
  <si>
    <t>Incineración abierta de residuos</t>
  </si>
  <si>
    <t>5.D.</t>
  </si>
  <si>
    <t>Tratamiento y descarga de aguas residuales</t>
  </si>
  <si>
    <t>5.D.1.</t>
  </si>
  <si>
    <t>Aguas residuales domésticas</t>
  </si>
  <si>
    <t>5.D.2.</t>
  </si>
  <si>
    <t>Aguas residuales industriales</t>
  </si>
  <si>
    <t>5.D.3.</t>
  </si>
  <si>
    <t>5.E.</t>
  </si>
  <si>
    <t/>
  </si>
  <si>
    <t>Elementos informativos</t>
  </si>
  <si>
    <t>Tanque internacional</t>
  </si>
  <si>
    <t>Aviación internacional</t>
  </si>
  <si>
    <t>Navegación internacional</t>
  </si>
  <si>
    <t>Operaciones multilaterales</t>
  </si>
  <si>
    <r>
      <t>Emisiones de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de la biomasa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</si>
  <si>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capturado</t>
    </r>
  </si>
  <si>
    <t>Para el almacenamiento doméstico</t>
  </si>
  <si>
    <t>Para almacenamiento en otros países</t>
  </si>
  <si>
    <t>Almacenamiento a largo plazo de C en sitios de disposición de residuos</t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</si>
  <si>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indirecto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</si>
  <si>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indirecto</t>
    </r>
  </si>
  <si>
    <t>Resumen del inventario nacional de gases de efecto invernadero de Panamá por GEI, sector y subcategoría, [año]</t>
  </si>
  <si>
    <t>Resumen del inventario nacional de gases de efecto invernadero de Panamá por GEI y sector, [año]</t>
  </si>
  <si>
    <r>
      <t>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
(kt)</t>
    </r>
  </si>
  <si>
    <r>
      <t>CH</t>
    </r>
    <r>
      <rPr>
        <b/>
        <vertAlign val="subscript"/>
        <sz val="9"/>
        <rFont val="Avenir Next LT Pro"/>
        <family val="2"/>
      </rPr>
      <t xml:space="preserve">4 </t>
    </r>
    <r>
      <rPr>
        <b/>
        <sz val="9"/>
        <rFont val="Avenir Next LT Pro"/>
        <family val="2"/>
      </rPr>
      <t xml:space="preserve">
(kt)</t>
    </r>
  </si>
  <si>
    <r>
      <t>N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>O 
(kt)</t>
    </r>
  </si>
  <si>
    <r>
      <t>HFC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</si>
  <si>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PFC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</si>
  <si>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SF</t>
    </r>
    <r>
      <rPr>
        <b/>
        <vertAlign val="subscript"/>
        <sz val="9"/>
        <rFont val="Avenir Next LT Pro"/>
        <family val="2"/>
      </rPr>
      <t>6</t>
    </r>
    <r>
      <rPr>
        <b/>
        <sz val="9"/>
        <rFont val="Avenir Next LT Pro"/>
        <family val="2"/>
      </rPr>
      <t xml:space="preserve"> 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</si>
  <si>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NF</t>
    </r>
    <r>
      <rPr>
        <b/>
        <vertAlign val="subscript"/>
        <sz val="9"/>
        <rFont val="Avenir Next LT Pro"/>
        <family val="2"/>
      </rPr>
      <t>3</t>
    </r>
    <r>
      <rPr>
        <b/>
        <sz val="9"/>
        <rFont val="Avenir Next LT Pro"/>
        <family val="2"/>
      </rPr>
      <t xml:space="preserve">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</si>
  <si>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NO</t>
    </r>
    <r>
      <rPr>
        <b/>
        <vertAlign val="subscript"/>
        <sz val="9"/>
        <rFont val="Avenir Next LT Pro"/>
        <family val="2"/>
      </rPr>
      <t>x</t>
    </r>
    <r>
      <rPr>
        <b/>
        <sz val="9"/>
        <rFont val="Avenir Next LT Pro"/>
        <family val="2"/>
      </rPr>
      <t xml:space="preserve"> 
(kt)</t>
    </r>
  </si>
  <si>
    <r>
      <t>SO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
(kt)</t>
    </r>
  </si>
  <si>
    <t>Inventario nacional de gases de efecto invernadero de Panamá por GEI, sector, categoría y subcategoría, 2000</t>
  </si>
  <si>
    <t>4.H.1.</t>
  </si>
  <si>
    <r>
      <t>Otros (Emisiones de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acuicultura)</t>
    </r>
  </si>
  <si>
    <t>Otros (Aguas residuales comerciales y/o institucional)</t>
  </si>
  <si>
    <t>Inventario nacional de gases de efecto invernadero de Panamá por GEI, sector, categoría y subcategoría, 2001</t>
  </si>
  <si>
    <t>Inventario nacional de gases de efecto invernadero de Panamá por GEI, sector, categoría y subcategoría, 2002</t>
  </si>
  <si>
    <t>Inventario nacional de gases de efecto invernadero de Panamá por GEI, sector, categoría y subcategoría, 2003</t>
  </si>
  <si>
    <t>Inventario nacional de gases de efecto invernadero de Panamá por GEI, sector, categoría y subcategoría, 2004</t>
  </si>
  <si>
    <t>Inventario nacional de gases de efecto invernadero de Panamá por GEI, sector, categoría y subcategoría, 2005</t>
  </si>
  <si>
    <t>Inventario nacional de gases de efecto invernadero de Panamá por GEI, sector, categoría y subcategoría, 2006</t>
  </si>
  <si>
    <t>Inventario nacional de gases de efecto invernadero de Panamá por GEI, sector, categoría y subcategoría, 2007</t>
  </si>
  <si>
    <t>Inventario nacional de gases de efecto invernadero de Panamá por GEI, sector, categoría y subcategoría, 2008</t>
  </si>
  <si>
    <t>Inventario nacional de gases de efecto invernadero de Panamá por GEI, sector, categoría y subcategoría, 2009</t>
  </si>
  <si>
    <t>Inventario nacional de gases de efecto invernadero de Panamá por GEI, sector, categoría y subcategoría, 2010</t>
  </si>
  <si>
    <t>Inventario nacional de gases de efecto invernadero de Panamá por GEI, sector, categoría y subcategoría, 2011</t>
  </si>
  <si>
    <t>Inventario nacional de gases de efecto invernadero de Panamá por GEI, sector, categoría y subcategoría, 2012</t>
  </si>
  <si>
    <t>Inventario nacional de gases de efecto invernadero de Panamá por GEI, sector, categoría y subcategoría, 2013</t>
  </si>
  <si>
    <t>Inventario nacional de gases de efecto invernadero de Panamá por GEI, sector, categoría y subcategoría, 2014</t>
  </si>
  <si>
    <t>Inventario nacional de gases de efecto invernadero de Panamá por GEI, sector, categoría y subcategoría, 2015</t>
  </si>
  <si>
    <t>Inventario nacional de gases de efecto invernadero de Panamá por GEI, sector, categoría y subcategoría, 2016</t>
  </si>
  <si>
    <t>Inventario nacional de gases de efecto invernadero de Panamá por GEI, sector, categoría y subcategoría, 2017</t>
  </si>
  <si>
    <t>Inventario nacional de gases de efecto invernadero de Panamá por GEI, sector, categoría y subcategoría, 2018</t>
  </si>
  <si>
    <t>Inventario nacional de gases de efecto invernadero de Panamá por GEI, sector, categoría y subcategoría, 2019</t>
  </si>
  <si>
    <t>Inventario nacional de gases de efecto invernadero de Panamá por GEI, sector, categoría y subcategoría, 2020</t>
  </si>
  <si>
    <t>Inventario nacional de gases de efecto invernadero de Panamá por GEI, sector, categoría y subcategoría, 2021</t>
  </si>
  <si>
    <r>
      <rPr>
        <sz val="9"/>
        <color rgb="FF000000"/>
        <rFont val="Avenir Next LT Pro"/>
      </rPr>
      <t>Otros (Emisiones de N</t>
    </r>
    <r>
      <rPr>
        <vertAlign val="subscript"/>
        <sz val="9"/>
        <color rgb="FF000000"/>
        <rFont val="Avenir Next LT Pro"/>
      </rPr>
      <t>2</t>
    </r>
    <r>
      <rPr>
        <sz val="9"/>
        <color rgb="FF000000"/>
        <rFont val="Avenir Next LT Pro"/>
      </rPr>
      <t>O de acuicultura)</t>
    </r>
  </si>
  <si>
    <t>Inventario nacional de gases de efecto invernadero de Panamá por sector, categoría y subcategoría, serie 2000-2021</t>
  </si>
  <si>
    <t>Inventario nacional de gases de efecto invernadero de Panamá por sector y subcategoría, serie 1990-2020</t>
  </si>
  <si>
    <t>Inventario nacional de gases de efecto invernadero de Panamá por sector, serie 1990-2020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</si>
</sst>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_ ;_ @_ "/>
    <numFmt numFmtId="166" formatCode="_-* #,##0.0_-;\-* #,##0.0_-;_-* &quot;-&quot;??_-;_-@_-"/>
    <numFmt numFmtId="167" formatCode="_-* #,##0_-;\-* #,##0_-;_-* &quot;-&quot;??_-;_-@_-"/>
    <numFmt numFmtId="168" formatCode="_ * #,##0.00_ ;_ * \-#,##0.00_ ;_ * &quot;-&quot;_ ;_ @_ "/>
    <numFmt numFmtId="169" formatCode="_ * #,##0.0_ ;_ * \-#,##0.0_ ;_ * &quot;-&quot;_ ;_ @_ "/>
    <numFmt numFmtId="170" formatCode="0.0%"/>
    <numFmt numFmtId="171" formatCode="_ * #,##0.00000000000_ ;_ * \-#,##0.00000000000_ ;_ * &quot;-&quot;_ ;_ @_ "/>
    <numFmt numFmtId="172" formatCode="_ * #,##0.000000000000000_ ;_ * \-#,##0.000000000000000_ ;_ * &quot;-&quot;_ ;_ @_ "/>
    <numFmt numFmtId="173" formatCode="_-* #,##0.0000000000000_-;\-* #,##0.000000000000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venir Next LT Pro"/>
      <family val="2"/>
    </font>
    <font>
      <sz val="9"/>
      <color theme="1"/>
      <name val="Avenir Next LT Pro"/>
      <family val="2"/>
    </font>
    <font>
      <b/>
      <i/>
      <sz val="9"/>
      <color theme="1"/>
      <name val="Avenir Next LT Pro"/>
      <family val="2"/>
    </font>
    <font>
      <b/>
      <sz val="9"/>
      <name val="Avenir Next LT Pro"/>
      <family val="2"/>
    </font>
    <font>
      <sz val="9"/>
      <name val="Avenir Next LT Pro"/>
      <family val="2"/>
    </font>
    <font>
      <sz val="9"/>
      <color indexed="64"/>
      <name val="Avenir Next LT Pro"/>
      <family val="2"/>
    </font>
    <font>
      <vertAlign val="subscript"/>
      <sz val="9"/>
      <color theme="1"/>
      <name val="Avenir Next LT Pro"/>
      <family val="2"/>
    </font>
    <font>
      <b/>
      <sz val="9"/>
      <color indexed="64"/>
      <name val="Avenir Next LT Pro"/>
      <family val="2"/>
    </font>
    <font>
      <b/>
      <i/>
      <sz val="9"/>
      <color indexed="8"/>
      <name val="Avenir Next LT Pro"/>
      <family val="2"/>
    </font>
    <font>
      <b/>
      <sz val="9"/>
      <color theme="0" tint="-0.499984740745262"/>
      <name val="Avenir Next LT Pro"/>
      <family val="2"/>
    </font>
    <font>
      <sz val="9"/>
      <color indexed="8"/>
      <name val="Avenir Next LT Pro"/>
      <family val="2"/>
    </font>
    <font>
      <b/>
      <vertAlign val="subscript"/>
      <sz val="9"/>
      <name val="Avenir Next LT Pro"/>
      <family val="2"/>
    </font>
    <font>
      <i/>
      <sz val="9"/>
      <color theme="1"/>
      <name val="Avenir Next LT Pro"/>
      <family val="2"/>
    </font>
    <font>
      <b/>
      <i/>
      <sz val="9"/>
      <color theme="0"/>
      <name val="Avenir Next LT Pro"/>
      <family val="2"/>
    </font>
    <font>
      <b/>
      <i/>
      <sz val="9"/>
      <color indexed="9"/>
      <name val="Avenir Next LT Pro"/>
      <family val="2"/>
    </font>
    <font>
      <b/>
      <i/>
      <vertAlign val="subscript"/>
      <sz val="9"/>
      <color indexed="9"/>
      <name val="Avenir Next LT Pro"/>
      <family val="2"/>
    </font>
    <font>
      <sz val="9"/>
      <color theme="1"/>
      <name val="Avenir Next LT Pro Light"/>
      <family val="2"/>
    </font>
    <font>
      <u/>
      <sz val="11"/>
      <color theme="10"/>
      <name val="Calibri"/>
      <family val="2"/>
      <scheme val="minor"/>
    </font>
    <font>
      <sz val="9"/>
      <color rgb="FF000000"/>
      <name val="Avenir Next LT Pro"/>
    </font>
    <font>
      <vertAlign val="subscript"/>
      <sz val="9"/>
      <color rgb="FF000000"/>
      <name val="Avenir Next LT Pro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7" borderId="2" xfId="0" applyFont="1" applyFill="1" applyBorder="1" applyAlignment="1">
      <alignment horizontal="left" vertical="center"/>
    </xf>
    <xf numFmtId="0" fontId="5" fillId="7" borderId="4" xfId="0" applyFont="1" applyFill="1" applyBorder="1" applyAlignment="1">
      <alignment horizontal="left" vertical="center"/>
    </xf>
    <xf numFmtId="0" fontId="5" fillId="7" borderId="6" xfId="0" applyFont="1" applyFill="1" applyBorder="1" applyAlignment="1">
      <alignment horizontal="left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0" fontId="3" fillId="0" borderId="0" xfId="2" applyNumberFormat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170" fontId="3" fillId="0" borderId="0" xfId="3" applyNumberFormat="1" applyFont="1" applyAlignment="1">
      <alignment horizontal="right" vertical="center"/>
    </xf>
    <xf numFmtId="0" fontId="6" fillId="6" borderId="1" xfId="1" applyNumberFormat="1" applyFont="1" applyFill="1" applyBorder="1" applyAlignment="1">
      <alignment horizontal="center" vertical="center" wrapText="1"/>
    </xf>
    <xf numFmtId="0" fontId="6" fillId="6" borderId="1" xfId="2" applyNumberFormat="1" applyFont="1" applyFill="1" applyBorder="1" applyAlignment="1">
      <alignment horizontal="center" vertical="center" wrapText="1"/>
    </xf>
    <xf numFmtId="0" fontId="3" fillId="0" borderId="0" xfId="1" applyNumberFormat="1" applyFont="1" applyAlignment="1">
      <alignment horizontal="center" vertical="center" wrapText="1"/>
    </xf>
    <xf numFmtId="170" fontId="6" fillId="6" borderId="1" xfId="3" applyNumberFormat="1" applyFont="1" applyFill="1" applyBorder="1" applyAlignment="1">
      <alignment horizontal="center" vertical="center" wrapText="1"/>
    </xf>
    <xf numFmtId="0" fontId="3" fillId="0" borderId="1" xfId="1" applyNumberFormat="1" applyFont="1" applyBorder="1" applyAlignment="1">
      <alignment horizontal="right" vertical="center"/>
    </xf>
    <xf numFmtId="0" fontId="3" fillId="0" borderId="1" xfId="1" applyNumberFormat="1" applyFont="1" applyBorder="1" applyAlignment="1">
      <alignment horizontal="left" vertical="center"/>
    </xf>
    <xf numFmtId="168" fontId="6" fillId="4" borderId="1" xfId="2" applyNumberFormat="1" applyFont="1" applyFill="1" applyBorder="1" applyAlignment="1">
      <alignment horizontal="right" vertical="center"/>
    </xf>
    <xf numFmtId="168" fontId="3" fillId="0" borderId="0" xfId="2" applyNumberFormat="1" applyFont="1" applyAlignment="1">
      <alignment vertical="center"/>
    </xf>
    <xf numFmtId="170" fontId="6" fillId="4" borderId="1" xfId="3" applyNumberFormat="1" applyFont="1" applyFill="1" applyBorder="1" applyAlignment="1">
      <alignment horizontal="right" vertical="center"/>
    </xf>
    <xf numFmtId="0" fontId="4" fillId="0" borderId="1" xfId="1" applyNumberFormat="1" applyFont="1" applyBorder="1" applyAlignment="1">
      <alignment horizontal="right" vertical="center"/>
    </xf>
    <xf numFmtId="0" fontId="4" fillId="0" borderId="1" xfId="1" applyNumberFormat="1" applyFont="1" applyBorder="1" applyAlignment="1">
      <alignment horizontal="left" vertical="center"/>
    </xf>
    <xf numFmtId="168" fontId="7" fillId="4" borderId="1" xfId="2" applyNumberFormat="1" applyFont="1" applyFill="1" applyBorder="1" applyAlignment="1">
      <alignment horizontal="right" vertical="center"/>
    </xf>
    <xf numFmtId="168" fontId="4" fillId="0" borderId="0" xfId="2" applyNumberFormat="1" applyFont="1" applyAlignment="1">
      <alignment vertical="center"/>
    </xf>
    <xf numFmtId="170" fontId="7" fillId="4" borderId="1" xfId="3" applyNumberFormat="1" applyFont="1" applyFill="1" applyBorder="1" applyAlignment="1">
      <alignment horizontal="right" vertical="center"/>
    </xf>
    <xf numFmtId="0" fontId="4" fillId="0" borderId="0" xfId="1" applyNumberFormat="1" applyFont="1" applyAlignment="1">
      <alignment vertical="center"/>
    </xf>
    <xf numFmtId="168" fontId="7" fillId="0" borderId="1" xfId="2" applyNumberFormat="1" applyFont="1" applyBorder="1" applyAlignment="1">
      <alignment horizontal="right" vertical="center"/>
    </xf>
    <xf numFmtId="170" fontId="7" fillId="0" borderId="1" xfId="3" applyNumberFormat="1" applyFont="1" applyBorder="1" applyAlignment="1">
      <alignment horizontal="right" vertical="center"/>
    </xf>
    <xf numFmtId="168" fontId="8" fillId="3" borderId="1" xfId="2" applyNumberFormat="1" applyFont="1" applyFill="1" applyBorder="1" applyAlignment="1">
      <alignment horizontal="right" vertical="center"/>
    </xf>
    <xf numFmtId="170" fontId="8" fillId="3" borderId="1" xfId="3" applyNumberFormat="1" applyFont="1" applyFill="1" applyBorder="1" applyAlignment="1">
      <alignment horizontal="right" vertical="center"/>
    </xf>
    <xf numFmtId="0" fontId="7" fillId="0" borderId="1" xfId="1" applyNumberFormat="1" applyFont="1" applyBorder="1" applyAlignment="1">
      <alignment horizontal="left" vertical="center"/>
    </xf>
    <xf numFmtId="168" fontId="10" fillId="3" borderId="1" xfId="2" applyNumberFormat="1" applyFont="1" applyFill="1" applyBorder="1" applyAlignment="1">
      <alignment horizontal="right" vertical="center"/>
    </xf>
    <xf numFmtId="170" fontId="10" fillId="3" borderId="1" xfId="3" applyNumberFormat="1" applyFont="1" applyFill="1" applyBorder="1" applyAlignment="1">
      <alignment horizontal="right" vertical="center"/>
    </xf>
    <xf numFmtId="0" fontId="4" fillId="2" borderId="0" xfId="1" applyNumberFormat="1" applyFont="1" applyFill="1" applyAlignment="1">
      <alignment horizontal="right" vertical="center"/>
    </xf>
    <xf numFmtId="0" fontId="4" fillId="2" borderId="0" xfId="1" applyNumberFormat="1" applyFont="1" applyFill="1" applyAlignment="1">
      <alignment horizontal="left" vertical="center"/>
    </xf>
    <xf numFmtId="168" fontId="4" fillId="2" borderId="0" xfId="2" applyNumberFormat="1" applyFont="1" applyFill="1" applyAlignment="1">
      <alignment horizontal="right" vertical="center"/>
    </xf>
    <xf numFmtId="170" fontId="4" fillId="2" borderId="0" xfId="3" applyNumberFormat="1" applyFont="1" applyFill="1" applyAlignment="1">
      <alignment horizontal="right" vertical="center"/>
    </xf>
    <xf numFmtId="0" fontId="11" fillId="0" borderId="1" xfId="1" applyNumberFormat="1" applyFont="1" applyBorder="1" applyAlignment="1">
      <alignment horizontal="left" vertical="center"/>
    </xf>
    <xf numFmtId="168" fontId="12" fillId="5" borderId="1" xfId="2" applyNumberFormat="1" applyFont="1" applyFill="1" applyBorder="1" applyAlignment="1">
      <alignment horizontal="right" vertical="center"/>
    </xf>
    <xf numFmtId="170" fontId="12" fillId="5" borderId="1" xfId="3" applyNumberFormat="1" applyFont="1" applyFill="1" applyBorder="1" applyAlignment="1">
      <alignment horizontal="right" vertical="center"/>
    </xf>
    <xf numFmtId="0" fontId="4" fillId="0" borderId="1" xfId="1" applyNumberFormat="1" applyFont="1" applyBorder="1" applyAlignment="1">
      <alignment horizontal="left" vertical="center" indent="2"/>
    </xf>
    <xf numFmtId="169" fontId="13" fillId="0" borderId="0" xfId="2" applyNumberFormat="1" applyFont="1" applyAlignment="1">
      <alignment horizontal="right" vertical="center"/>
    </xf>
    <xf numFmtId="168" fontId="4" fillId="0" borderId="1" xfId="2" applyNumberFormat="1" applyFont="1" applyBorder="1" applyAlignment="1">
      <alignment horizontal="right" vertical="center"/>
    </xf>
    <xf numFmtId="170" fontId="4" fillId="0" borderId="1" xfId="3" applyNumberFormat="1" applyFont="1" applyBorder="1" applyAlignment="1">
      <alignment horizontal="right" vertical="center"/>
    </xf>
    <xf numFmtId="0" fontId="13" fillId="0" borderId="1" xfId="1" applyNumberFormat="1" applyFont="1" applyBorder="1" applyAlignment="1">
      <alignment horizontal="right" vertical="center"/>
    </xf>
    <xf numFmtId="0" fontId="13" fillId="0" borderId="1" xfId="1" applyNumberFormat="1" applyFont="1" applyBorder="1" applyAlignment="1">
      <alignment horizontal="left" vertical="center"/>
    </xf>
    <xf numFmtId="0" fontId="4" fillId="0" borderId="0" xfId="1" applyNumberFormat="1" applyFont="1" applyAlignment="1">
      <alignment horizontal="right" vertical="center"/>
    </xf>
    <xf numFmtId="0" fontId="4" fillId="0" borderId="0" xfId="1" applyNumberFormat="1" applyFont="1" applyAlignment="1">
      <alignment horizontal="left" vertical="center"/>
    </xf>
    <xf numFmtId="0" fontId="4" fillId="0" borderId="0" xfId="2" applyNumberFormat="1" applyFont="1" applyAlignment="1">
      <alignment horizontal="right" vertical="center"/>
    </xf>
    <xf numFmtId="170" fontId="4" fillId="0" borderId="0" xfId="3" applyNumberFormat="1" applyFont="1" applyAlignment="1">
      <alignment horizontal="right" vertical="center"/>
    </xf>
    <xf numFmtId="170" fontId="7" fillId="0" borderId="1" xfId="3" applyNumberFormat="1" applyFont="1" applyFill="1" applyBorder="1" applyAlignment="1">
      <alignment horizontal="right" vertical="center"/>
    </xf>
    <xf numFmtId="170" fontId="10" fillId="0" borderId="0" xfId="3" applyNumberFormat="1" applyFont="1" applyAlignment="1">
      <alignment horizontal="right" vertical="center"/>
    </xf>
    <xf numFmtId="0" fontId="8" fillId="0" borderId="0" xfId="2" applyNumberFormat="1" applyFont="1" applyAlignment="1">
      <alignment horizontal="right" vertical="center"/>
    </xf>
    <xf numFmtId="170" fontId="8" fillId="0" borderId="0" xfId="3" applyNumberFormat="1" applyFont="1" applyAlignment="1">
      <alignment horizontal="right" vertical="center"/>
    </xf>
    <xf numFmtId="164" fontId="4" fillId="0" borderId="0" xfId="2" applyNumberFormat="1" applyFont="1" applyAlignment="1">
      <alignment horizontal="right" vertical="center"/>
    </xf>
    <xf numFmtId="169" fontId="4" fillId="0" borderId="0" xfId="2" applyNumberFormat="1" applyFont="1" applyAlignment="1">
      <alignment horizontal="right" vertical="center"/>
    </xf>
    <xf numFmtId="170" fontId="6" fillId="0" borderId="0" xfId="3" applyNumberFormat="1" applyFont="1" applyAlignment="1">
      <alignment horizontal="right" vertical="center"/>
    </xf>
    <xf numFmtId="0" fontId="7" fillId="0" borderId="0" xfId="2" applyNumberFormat="1" applyFont="1" applyAlignment="1">
      <alignment horizontal="right" vertical="center"/>
    </xf>
    <xf numFmtId="170" fontId="7" fillId="0" borderId="0" xfId="3" applyNumberFormat="1" applyFont="1" applyAlignment="1">
      <alignment horizontal="right" vertical="center"/>
    </xf>
    <xf numFmtId="0" fontId="3" fillId="0" borderId="0" xfId="2" applyNumberFormat="1" applyFont="1" applyAlignment="1">
      <alignment horizontal="center" vertical="center" wrapText="1"/>
    </xf>
    <xf numFmtId="168" fontId="3" fillId="0" borderId="0" xfId="2" applyNumberFormat="1" applyFont="1" applyAlignment="1">
      <alignment horizontal="right" vertical="center"/>
    </xf>
    <xf numFmtId="168" fontId="4" fillId="0" borderId="0" xfId="2" applyNumberFormat="1" applyFont="1" applyAlignment="1">
      <alignment horizontal="right" vertical="center"/>
    </xf>
    <xf numFmtId="0" fontId="5" fillId="0" borderId="1" xfId="1" applyNumberFormat="1" applyFont="1" applyBorder="1" applyAlignment="1">
      <alignment horizontal="left" vertical="center"/>
    </xf>
    <xf numFmtId="168" fontId="7" fillId="0" borderId="1" xfId="2" applyNumberFormat="1" applyFont="1" applyFill="1" applyBorder="1" applyAlignment="1">
      <alignment horizontal="right" vertical="center"/>
    </xf>
    <xf numFmtId="0" fontId="3" fillId="0" borderId="0" xfId="1" applyNumberFormat="1" applyFont="1" applyAlignment="1">
      <alignment horizontal="right" vertical="center"/>
    </xf>
    <xf numFmtId="170" fontId="3" fillId="0" borderId="0" xfId="3" applyNumberFormat="1" applyFont="1" applyAlignment="1">
      <alignment vertical="center"/>
    </xf>
    <xf numFmtId="170" fontId="4" fillId="0" borderId="0" xfId="3" applyNumberFormat="1" applyFont="1" applyAlignment="1">
      <alignment vertical="center"/>
    </xf>
    <xf numFmtId="0" fontId="5" fillId="0" borderId="0" xfId="1" applyNumberFormat="1" applyFont="1" applyBorder="1" applyAlignment="1">
      <alignment horizontal="left" vertical="center"/>
    </xf>
    <xf numFmtId="9" fontId="4" fillId="0" borderId="0" xfId="3" applyFont="1" applyAlignment="1">
      <alignment horizontal="right" vertical="center"/>
    </xf>
    <xf numFmtId="0" fontId="15" fillId="0" borderId="0" xfId="1" applyNumberFormat="1" applyFont="1" applyBorder="1" applyAlignment="1">
      <alignment horizontal="left" vertical="center"/>
    </xf>
    <xf numFmtId="166" fontId="3" fillId="0" borderId="0" xfId="1" applyNumberFormat="1" applyFont="1" applyAlignment="1">
      <alignment vertical="center"/>
    </xf>
    <xf numFmtId="166" fontId="4" fillId="0" borderId="0" xfId="1" applyNumberFormat="1" applyFont="1" applyAlignment="1">
      <alignment vertical="center"/>
    </xf>
    <xf numFmtId="0" fontId="3" fillId="7" borderId="1" xfId="0" applyFont="1" applyFill="1" applyBorder="1" applyAlignment="1">
      <alignment horizontal="center" vertical="center" wrapText="1"/>
    </xf>
    <xf numFmtId="167" fontId="4" fillId="0" borderId="1" xfId="1" applyNumberFormat="1" applyFont="1" applyFill="1" applyBorder="1" applyAlignment="1">
      <alignment vertical="center"/>
    </xf>
    <xf numFmtId="167" fontId="4" fillId="0" borderId="1" xfId="1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/>
    </xf>
    <xf numFmtId="0" fontId="3" fillId="7" borderId="8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167" fontId="4" fillId="0" borderId="1" xfId="1" applyNumberFormat="1" applyFont="1" applyFill="1" applyBorder="1" applyAlignment="1">
      <alignment horizontal="right" vertical="center"/>
    </xf>
    <xf numFmtId="0" fontId="16" fillId="5" borderId="1" xfId="1" applyNumberFormat="1" applyFont="1" applyFill="1" applyBorder="1" applyAlignment="1">
      <alignment horizontal="center" vertical="center" wrapText="1"/>
    </xf>
    <xf numFmtId="0" fontId="16" fillId="5" borderId="1" xfId="2" applyNumberFormat="1" applyFont="1" applyFill="1" applyBorder="1" applyAlignment="1">
      <alignment horizontal="center" vertical="center" wrapText="1"/>
    </xf>
    <xf numFmtId="170" fontId="16" fillId="5" borderId="1" xfId="3" applyNumberFormat="1" applyFont="1" applyFill="1" applyBorder="1" applyAlignment="1">
      <alignment horizontal="center" vertical="center" wrapText="1"/>
    </xf>
    <xf numFmtId="0" fontId="17" fillId="5" borderId="1" xfId="1" applyNumberFormat="1" applyFont="1" applyFill="1" applyBorder="1" applyAlignment="1">
      <alignment horizontal="center" vertical="center" wrapText="1"/>
    </xf>
    <xf numFmtId="0" fontId="17" fillId="5" borderId="1" xfId="2" applyNumberFormat="1" applyFont="1" applyFill="1" applyBorder="1" applyAlignment="1">
      <alignment horizontal="center" vertical="center" wrapText="1"/>
    </xf>
    <xf numFmtId="170" fontId="17" fillId="5" borderId="1" xfId="3" applyNumberFormat="1" applyFont="1" applyFill="1" applyBorder="1" applyAlignment="1">
      <alignment horizontal="center" vertical="center" wrapText="1"/>
    </xf>
    <xf numFmtId="0" fontId="17" fillId="0" borderId="0" xfId="2" applyNumberFormat="1" applyFont="1" applyAlignment="1">
      <alignment horizontal="center" vertical="center" wrapText="1"/>
    </xf>
    <xf numFmtId="0" fontId="17" fillId="0" borderId="0" xfId="1" applyNumberFormat="1" applyFont="1" applyAlignment="1">
      <alignment horizontal="center" vertical="center" wrapText="1"/>
    </xf>
    <xf numFmtId="166" fontId="3" fillId="7" borderId="1" xfId="1" applyNumberFormat="1" applyFont="1" applyFill="1" applyBorder="1" applyAlignment="1">
      <alignment horizontal="center" vertical="center" wrapText="1"/>
    </xf>
    <xf numFmtId="166" fontId="19" fillId="0" borderId="0" xfId="1" applyNumberFormat="1" applyFont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169" fontId="6" fillId="4" borderId="1" xfId="2" applyNumberFormat="1" applyFont="1" applyFill="1" applyBorder="1" applyAlignment="1">
      <alignment horizontal="right" vertical="center"/>
    </xf>
    <xf numFmtId="169" fontId="3" fillId="0" borderId="0" xfId="2" applyNumberFormat="1" applyFont="1" applyAlignment="1">
      <alignment horizontal="right" vertical="center"/>
    </xf>
    <xf numFmtId="169" fontId="10" fillId="3" borderId="1" xfId="2" applyNumberFormat="1" applyFont="1" applyFill="1" applyBorder="1" applyAlignment="1">
      <alignment horizontal="right" vertical="center"/>
    </xf>
    <xf numFmtId="169" fontId="7" fillId="4" borderId="1" xfId="2" applyNumberFormat="1" applyFont="1" applyFill="1" applyBorder="1" applyAlignment="1">
      <alignment horizontal="right" vertical="center"/>
    </xf>
    <xf numFmtId="169" fontId="8" fillId="3" borderId="1" xfId="2" applyNumberFormat="1" applyFont="1" applyFill="1" applyBorder="1" applyAlignment="1">
      <alignment horizontal="right" vertical="center"/>
    </xf>
    <xf numFmtId="169" fontId="4" fillId="0" borderId="1" xfId="2" applyNumberFormat="1" applyFont="1" applyBorder="1" applyAlignment="1">
      <alignment horizontal="right" vertical="center"/>
    </xf>
    <xf numFmtId="169" fontId="7" fillId="0" borderId="1" xfId="2" applyNumberFormat="1" applyFont="1" applyBorder="1" applyAlignment="1">
      <alignment horizontal="right" vertical="center"/>
    </xf>
    <xf numFmtId="169" fontId="4" fillId="2" borderId="0" xfId="2" applyNumberFormat="1" applyFont="1" applyFill="1" applyAlignment="1">
      <alignment horizontal="right" vertical="center"/>
    </xf>
    <xf numFmtId="169" fontId="12" fillId="5" borderId="1" xfId="2" applyNumberFormat="1" applyFont="1" applyFill="1" applyBorder="1" applyAlignment="1">
      <alignment horizontal="right" vertical="center"/>
    </xf>
    <xf numFmtId="43" fontId="4" fillId="0" borderId="0" xfId="2" applyNumberFormat="1" applyFont="1" applyAlignment="1">
      <alignment horizontal="right" vertical="center"/>
    </xf>
    <xf numFmtId="43" fontId="4" fillId="0" borderId="0" xfId="1" applyFont="1" applyAlignment="1">
      <alignment vertical="center"/>
    </xf>
    <xf numFmtId="43" fontId="3" fillId="0" borderId="0" xfId="1" applyFont="1" applyAlignment="1">
      <alignment vertical="center"/>
    </xf>
    <xf numFmtId="173" fontId="3" fillId="0" borderId="0" xfId="1" applyNumberFormat="1" applyFont="1" applyAlignment="1">
      <alignment vertical="center"/>
    </xf>
    <xf numFmtId="171" fontId="3" fillId="0" borderId="0" xfId="2" applyNumberFormat="1" applyFont="1" applyAlignment="1">
      <alignment horizontal="right" vertical="center"/>
    </xf>
    <xf numFmtId="172" fontId="6" fillId="4" borderId="1" xfId="2" applyNumberFormat="1" applyFont="1" applyFill="1" applyBorder="1" applyAlignment="1">
      <alignment horizontal="right" vertical="center"/>
    </xf>
    <xf numFmtId="168" fontId="13" fillId="0" borderId="0" xfId="2" applyNumberFormat="1" applyFont="1" applyAlignment="1">
      <alignment horizontal="right" vertical="center"/>
    </xf>
    <xf numFmtId="168" fontId="3" fillId="0" borderId="0" xfId="1" applyNumberFormat="1" applyFont="1" applyAlignment="1">
      <alignment vertical="center"/>
    </xf>
    <xf numFmtId="0" fontId="21" fillId="0" borderId="1" xfId="1" applyNumberFormat="1" applyFont="1" applyBorder="1" applyAlignment="1">
      <alignment horizontal="left" vertical="center"/>
    </xf>
    <xf numFmtId="10" fontId="4" fillId="0" borderId="0" xfId="3" applyNumberFormat="1" applyFont="1" applyAlignment="1">
      <alignment vertical="center"/>
    </xf>
    <xf numFmtId="0" fontId="4" fillId="0" borderId="16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7" borderId="1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20" fillId="0" borderId="1" xfId="4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166" fontId="3" fillId="7" borderId="1" xfId="1" applyNumberFormat="1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</cellXfs>
  <cellStyles count="5">
    <cellStyle name="Hipervínculo" xfId="4" builtinId="8"/>
    <cellStyle name="Millares" xfId="1" builtinId="3"/>
    <cellStyle name="Millares [0]" xfId="2" builtinId="6"/>
    <cellStyle name="Normal" xfId="0" builtinId="0"/>
    <cellStyle name="Porcentaje" xfId="3" builtinId="5"/>
  </cellStyles>
  <dxfs count="1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7114695340499"/>
          <c:y val="5.0205620226288432E-2"/>
          <c:w val="0.85586254480286739"/>
          <c:h val="0.736660683760683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Resumen!$B$26</c:f>
              <c:strCache>
                <c:ptCount val="1"/>
                <c:pt idx="0">
                  <c:v>1. Energía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Resumen!$C$25:$AH$25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Resumen!$C$26:$AH$26</c:f>
              <c:numCache>
                <c:formatCode>_ * #,##0.00_ ;_ * \-#,##0.00_ ;_ * "-"_ ;_ @_ </c:formatCode>
                <c:ptCount val="22"/>
                <c:pt idx="0">
                  <c:v>5133.2870412504908</c:v>
                </c:pt>
                <c:pt idx="1">
                  <c:v>6058.3922742459426</c:v>
                </c:pt>
                <c:pt idx="2">
                  <c:v>5386.6878378498686</c:v>
                </c:pt>
                <c:pt idx="3">
                  <c:v>5880.2954139311178</c:v>
                </c:pt>
                <c:pt idx="4">
                  <c:v>5654.655883802513</c:v>
                </c:pt>
                <c:pt idx="5">
                  <c:v>5753.8225743523199</c:v>
                </c:pt>
                <c:pt idx="6">
                  <c:v>6369.2173810267677</c:v>
                </c:pt>
                <c:pt idx="7">
                  <c:v>7182.9873005980944</c:v>
                </c:pt>
                <c:pt idx="8">
                  <c:v>7192.9291797225624</c:v>
                </c:pt>
                <c:pt idx="9">
                  <c:v>8422.2481599097428</c:v>
                </c:pt>
                <c:pt idx="10">
                  <c:v>9071.785968613558</c:v>
                </c:pt>
                <c:pt idx="11">
                  <c:v>10202.629367773556</c:v>
                </c:pt>
                <c:pt idx="12">
                  <c:v>10161.940643683307</c:v>
                </c:pt>
                <c:pt idx="13">
                  <c:v>10000.085011645313</c:v>
                </c:pt>
                <c:pt idx="14">
                  <c:v>10083.202721461594</c:v>
                </c:pt>
                <c:pt idx="15">
                  <c:v>11543.089415066526</c:v>
                </c:pt>
                <c:pt idx="16">
                  <c:v>11446.282757158624</c:v>
                </c:pt>
                <c:pt idx="17">
                  <c:v>11298.706553274413</c:v>
                </c:pt>
                <c:pt idx="18">
                  <c:v>11496.471259766015</c:v>
                </c:pt>
                <c:pt idx="19">
                  <c:v>15203.47097297734</c:v>
                </c:pt>
                <c:pt idx="20">
                  <c:v>11542.698162258081</c:v>
                </c:pt>
                <c:pt idx="21">
                  <c:v>13439.960883849046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8-4D50-AE1B-7767A371A087}"/>
            </c:ext>
          </c:extLst>
        </c:ser>
        <c:ser>
          <c:idx val="1"/>
          <c:order val="1"/>
          <c:tx>
            <c:strRef>
              <c:f>Resumen!$B$27</c:f>
              <c:strCache>
                <c:ptCount val="1"/>
                <c:pt idx="0">
                  <c:v>2. IPPU</c:v>
                </c:pt>
              </c:strCache>
            </c:strRef>
          </c:tx>
          <c:spPr>
            <a:solidFill>
              <a:schemeClr val="accent4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Resumen!$C$25:$AH$25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Resumen!$C$27:$AH$27</c:f>
              <c:numCache>
                <c:formatCode>_ * #,##0.00_ ;_ * \-#,##0.00_ ;_ * "-"_ ;_ @_ </c:formatCode>
                <c:ptCount val="22"/>
                <c:pt idx="0">
                  <c:v>321.26055877454843</c:v>
                </c:pt>
                <c:pt idx="1">
                  <c:v>310.61694111029601</c:v>
                </c:pt>
                <c:pt idx="2">
                  <c:v>215.02911379488239</c:v>
                </c:pt>
                <c:pt idx="3">
                  <c:v>215.39098412993087</c:v>
                </c:pt>
                <c:pt idx="4">
                  <c:v>237.88594014444831</c:v>
                </c:pt>
                <c:pt idx="5">
                  <c:v>212.49136645095913</c:v>
                </c:pt>
                <c:pt idx="6">
                  <c:v>199.87246383507031</c:v>
                </c:pt>
                <c:pt idx="7">
                  <c:v>223.73581107929252</c:v>
                </c:pt>
                <c:pt idx="8">
                  <c:v>221.28982425629252</c:v>
                </c:pt>
                <c:pt idx="9">
                  <c:v>270.93350817429251</c:v>
                </c:pt>
                <c:pt idx="10">
                  <c:v>595.63027016253693</c:v>
                </c:pt>
                <c:pt idx="11">
                  <c:v>726.55347255258141</c:v>
                </c:pt>
                <c:pt idx="12">
                  <c:v>844.43741824073697</c:v>
                </c:pt>
                <c:pt idx="13">
                  <c:v>965.89028464475905</c:v>
                </c:pt>
                <c:pt idx="14">
                  <c:v>1091.2657490527129</c:v>
                </c:pt>
                <c:pt idx="15">
                  <c:v>1175.9601044597748</c:v>
                </c:pt>
                <c:pt idx="16">
                  <c:v>1305.0471846680471</c:v>
                </c:pt>
                <c:pt idx="17">
                  <c:v>1428.058814787214</c:v>
                </c:pt>
                <c:pt idx="18">
                  <c:v>1459.4074495157734</c:v>
                </c:pt>
                <c:pt idx="19">
                  <c:v>1474.0792480325797</c:v>
                </c:pt>
                <c:pt idx="20">
                  <c:v>1266.5380248778408</c:v>
                </c:pt>
                <c:pt idx="21">
                  <c:v>1616.510554355398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8-4D50-AE1B-7767A371A087}"/>
            </c:ext>
          </c:extLst>
        </c:ser>
        <c:ser>
          <c:idx val="2"/>
          <c:order val="2"/>
          <c:tx>
            <c:strRef>
              <c:f>Resumen!$B$28</c:f>
              <c:strCache>
                <c:ptCount val="1"/>
                <c:pt idx="0">
                  <c:v>3. Agricultura</c:v>
                </c:pt>
              </c:strCache>
            </c:strRef>
          </c:tx>
          <c:spPr>
            <a:solidFill>
              <a:schemeClr val="accent6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Resumen!$C$25:$AH$25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Resumen!$C$28:$AH$28</c:f>
              <c:numCache>
                <c:formatCode>_ * #,##0.00_ ;_ * \-#,##0.00_ ;_ * "-"_ ;_ @_ </c:formatCode>
                <c:ptCount val="22"/>
                <c:pt idx="0">
                  <c:v>3661.8650857857929</c:v>
                </c:pt>
                <c:pt idx="1">
                  <c:v>4028.5578145476488</c:v>
                </c:pt>
                <c:pt idx="2">
                  <c:v>4059.4514666815544</c:v>
                </c:pt>
                <c:pt idx="3">
                  <c:v>4031.9468388596265</c:v>
                </c:pt>
                <c:pt idx="4">
                  <c:v>3949.8957252642876</c:v>
                </c:pt>
                <c:pt idx="5">
                  <c:v>4139.577433320298</c:v>
                </c:pt>
                <c:pt idx="6">
                  <c:v>4122.8417081594089</c:v>
                </c:pt>
                <c:pt idx="7">
                  <c:v>4052.7562600438073</c:v>
                </c:pt>
                <c:pt idx="8">
                  <c:v>4213.4562970614179</c:v>
                </c:pt>
                <c:pt idx="9">
                  <c:v>4315.9560957777612</c:v>
                </c:pt>
                <c:pt idx="10">
                  <c:v>4431.4729339212872</c:v>
                </c:pt>
                <c:pt idx="11">
                  <c:v>4625.787615533839</c:v>
                </c:pt>
                <c:pt idx="12">
                  <c:v>4480.0479304632509</c:v>
                </c:pt>
                <c:pt idx="13">
                  <c:v>4460.2988183237931</c:v>
                </c:pt>
                <c:pt idx="14">
                  <c:v>4317.105423167638</c:v>
                </c:pt>
                <c:pt idx="15">
                  <c:v>4020.6577714577797</c:v>
                </c:pt>
                <c:pt idx="16">
                  <c:v>4141.0369295672645</c:v>
                </c:pt>
                <c:pt idx="17">
                  <c:v>4083.9799127003134</c:v>
                </c:pt>
                <c:pt idx="18">
                  <c:v>4152.7531424768749</c:v>
                </c:pt>
                <c:pt idx="19">
                  <c:v>4050.2827324650534</c:v>
                </c:pt>
                <c:pt idx="20">
                  <c:v>4095.3619787997759</c:v>
                </c:pt>
                <c:pt idx="21">
                  <c:v>4150.206114112133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8-4D50-AE1B-7767A371A087}"/>
            </c:ext>
          </c:extLst>
        </c:ser>
        <c:ser>
          <c:idx val="5"/>
          <c:order val="3"/>
          <c:tx>
            <c:strRef>
              <c:f>Resumen!$B$29</c:f>
              <c:strCache>
                <c:ptCount val="1"/>
                <c:pt idx="0">
                  <c:v>4. UTCUTS</c:v>
                </c:pt>
              </c:strCache>
            </c:strRef>
          </c:tx>
          <c:spPr>
            <a:solidFill>
              <a:schemeClr val="accent3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Resumen!$C$25:$AH$25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Resumen!$C$29:$AH$29</c:f>
              <c:numCache>
                <c:formatCode>_ * #,##0.00_ ;_ * \-#,##0.00_ ;_ * "-"_ ;_ @_ </c:formatCode>
                <c:ptCount val="22"/>
                <c:pt idx="0">
                  <c:v>-21145.953016444822</c:v>
                </c:pt>
                <c:pt idx="1">
                  <c:v>-18745.879370326496</c:v>
                </c:pt>
                <c:pt idx="2">
                  <c:v>-17104.325026997951</c:v>
                </c:pt>
                <c:pt idx="3">
                  <c:v>-18634.036313261229</c:v>
                </c:pt>
                <c:pt idx="4">
                  <c:v>-23660.61090258828</c:v>
                </c:pt>
                <c:pt idx="5">
                  <c:v>-15492.854333900032</c:v>
                </c:pt>
                <c:pt idx="6">
                  <c:v>-22592.59086111651</c:v>
                </c:pt>
                <c:pt idx="7">
                  <c:v>-20795.836466138942</c:v>
                </c:pt>
                <c:pt idx="8">
                  <c:v>-18750.366912816364</c:v>
                </c:pt>
                <c:pt idx="9">
                  <c:v>-24294.561978025922</c:v>
                </c:pt>
                <c:pt idx="10">
                  <c:v>-23351.042461700246</c:v>
                </c:pt>
                <c:pt idx="11">
                  <c:v>-23130.972627306288</c:v>
                </c:pt>
                <c:pt idx="12">
                  <c:v>-24698.935128215602</c:v>
                </c:pt>
                <c:pt idx="13">
                  <c:v>-26075.112448189415</c:v>
                </c:pt>
                <c:pt idx="14">
                  <c:v>-23915.850072444853</c:v>
                </c:pt>
                <c:pt idx="15">
                  <c:v>-22401.108276184525</c:v>
                </c:pt>
                <c:pt idx="16">
                  <c:v>-22293.398494984711</c:v>
                </c:pt>
                <c:pt idx="17">
                  <c:v>-26277.413946781395</c:v>
                </c:pt>
                <c:pt idx="18">
                  <c:v>-26389.061252460571</c:v>
                </c:pt>
                <c:pt idx="19">
                  <c:v>-26717.910263338817</c:v>
                </c:pt>
                <c:pt idx="20">
                  <c:v>-25651.60136793739</c:v>
                </c:pt>
                <c:pt idx="21">
                  <c:v>-27324.634004316944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8-4D50-AE1B-7767A371A087}"/>
            </c:ext>
          </c:extLst>
        </c:ser>
        <c:ser>
          <c:idx val="3"/>
          <c:order val="4"/>
          <c:tx>
            <c:strRef>
              <c:f>Resumen!$B$30</c:f>
              <c:strCache>
                <c:ptCount val="1"/>
                <c:pt idx="0">
                  <c:v>5. Residuos</c:v>
                </c:pt>
              </c:strCache>
            </c:strRef>
          </c:tx>
          <c:spPr>
            <a:solidFill>
              <a:schemeClr val="accent1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Resumen!$C$25:$AH$25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Resumen!$C$30:$AH$30</c:f>
              <c:numCache>
                <c:formatCode>_ * #,##0.00_ ;_ * \-#,##0.00_ ;_ * "-"_ ;_ @_ </c:formatCode>
                <c:ptCount val="22"/>
                <c:pt idx="0">
                  <c:v>503.75559595107848</c:v>
                </c:pt>
                <c:pt idx="1">
                  <c:v>532.45147830063877</c:v>
                </c:pt>
                <c:pt idx="2">
                  <c:v>562.7227773917831</c:v>
                </c:pt>
                <c:pt idx="3">
                  <c:v>592.03113323668265</c:v>
                </c:pt>
                <c:pt idx="4">
                  <c:v>617.63989376466259</c:v>
                </c:pt>
                <c:pt idx="5">
                  <c:v>650.78998426347721</c:v>
                </c:pt>
                <c:pt idx="6">
                  <c:v>685.18526451881712</c:v>
                </c:pt>
                <c:pt idx="7">
                  <c:v>723.96174645356018</c:v>
                </c:pt>
                <c:pt idx="8">
                  <c:v>757.80987098512799</c:v>
                </c:pt>
                <c:pt idx="9">
                  <c:v>792.64301285041347</c:v>
                </c:pt>
                <c:pt idx="10">
                  <c:v>828.32477004101997</c:v>
                </c:pt>
                <c:pt idx="11">
                  <c:v>872.10273555439721</c:v>
                </c:pt>
                <c:pt idx="12">
                  <c:v>912.50003409213548</c:v>
                </c:pt>
                <c:pt idx="13">
                  <c:v>951.59731098361169</c:v>
                </c:pt>
                <c:pt idx="14">
                  <c:v>999.87679018905089</c:v>
                </c:pt>
                <c:pt idx="15">
                  <c:v>1054.0936874534495</c:v>
                </c:pt>
                <c:pt idx="16">
                  <c:v>1108.1175211209804</c:v>
                </c:pt>
                <c:pt idx="17">
                  <c:v>1127.8089674578362</c:v>
                </c:pt>
                <c:pt idx="18">
                  <c:v>1073.0834994877339</c:v>
                </c:pt>
                <c:pt idx="19">
                  <c:v>1131.772505296859</c:v>
                </c:pt>
                <c:pt idx="20">
                  <c:v>1217.7243440854161</c:v>
                </c:pt>
                <c:pt idx="21">
                  <c:v>1312.64002473245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8-4D50-AE1B-7767A371A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568607248"/>
        <c:axId val="568608032"/>
      </c:barChart>
      <c:lineChart>
        <c:grouping val="standard"/>
        <c:varyColors val="0"/>
        <c:ser>
          <c:idx val="4"/>
          <c:order val="5"/>
          <c:tx>
            <c:strRef>
              <c:f>Resumen!$B$32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Resumen!$C$25:$AH$25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Resumen!$C$32:$AH$32</c:f>
              <c:numCache>
                <c:formatCode>_ * #,##0.00_ ;_ * \-#,##0.00_ ;_ * "-"_ ;_ @_ </c:formatCode>
                <c:ptCount val="22"/>
                <c:pt idx="0">
                  <c:v>-11525.784734682911</c:v>
                </c:pt>
                <c:pt idx="1">
                  <c:v>-7815.860862121971</c:v>
                </c:pt>
                <c:pt idx="2">
                  <c:v>-6880.4338312798618</c:v>
                </c:pt>
                <c:pt idx="3">
                  <c:v>-7914.3719431038708</c:v>
                </c:pt>
                <c:pt idx="4">
                  <c:v>-13200.533459612368</c:v>
                </c:pt>
                <c:pt idx="5">
                  <c:v>-4736.1729755129772</c:v>
                </c:pt>
                <c:pt idx="6">
                  <c:v>-11215.474043576445</c:v>
                </c:pt>
                <c:pt idx="7">
                  <c:v>-8612.3953479641877</c:v>
                </c:pt>
                <c:pt idx="8">
                  <c:v>-6364.8817407909637</c:v>
                </c:pt>
                <c:pt idx="9">
                  <c:v>-10492.781201313712</c:v>
                </c:pt>
                <c:pt idx="10">
                  <c:v>-8423.8285189618455</c:v>
                </c:pt>
                <c:pt idx="11">
                  <c:v>-6703.8994358919135</c:v>
                </c:pt>
                <c:pt idx="12">
                  <c:v>-8300.0091017361701</c:v>
                </c:pt>
                <c:pt idx="13">
                  <c:v>-9697.2410225919375</c:v>
                </c:pt>
                <c:pt idx="14">
                  <c:v>-7424.3993885738591</c:v>
                </c:pt>
                <c:pt idx="15">
                  <c:v>-4607.3072977469965</c:v>
                </c:pt>
                <c:pt idx="16">
                  <c:v>-4292.9141024697974</c:v>
                </c:pt>
                <c:pt idx="17">
                  <c:v>-8338.8596985616168</c:v>
                </c:pt>
                <c:pt idx="18">
                  <c:v>-8207.3459012141757</c:v>
                </c:pt>
                <c:pt idx="19">
                  <c:v>-4858.3048045669866</c:v>
                </c:pt>
                <c:pt idx="20">
                  <c:v>-7529.2788579162752</c:v>
                </c:pt>
                <c:pt idx="21">
                  <c:v>-6805.316427267916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98-4D50-AE1B-7767A371A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607248"/>
        <c:axId val="568608032"/>
      </c:lineChart>
      <c:catAx>
        <c:axId val="56860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s-MX"/>
          </a:p>
        </c:txPr>
        <c:crossAx val="568608032"/>
        <c:crosses val="autoZero"/>
        <c:auto val="1"/>
        <c:lblAlgn val="ctr"/>
        <c:lblOffset val="100"/>
        <c:noMultiLvlLbl val="0"/>
      </c:catAx>
      <c:valAx>
        <c:axId val="56860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kt CO2 eq</a:t>
                </a:r>
              </a:p>
            </c:rich>
          </c:tx>
          <c:layout>
            <c:manualLayout>
              <c:xMode val="edge"/>
              <c:yMode val="edge"/>
              <c:x val="2.2536967273341351E-3"/>
              <c:y val="0.3231471755115505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6860724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"/>
          <c:y val="0.87686874755490984"/>
          <c:w val="1"/>
          <c:h val="0.12313125244509025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tx1"/>
      </a:solidFill>
    </a:ln>
  </c:spPr>
  <c:txPr>
    <a:bodyPr/>
    <a:lstStyle/>
    <a:p>
      <a:pPr>
        <a:defRPr sz="700">
          <a:latin typeface="Avenir Next LT Pro" panose="020B050402020202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38</xdr:row>
      <xdr:rowOff>0</xdr:rowOff>
    </xdr:from>
    <xdr:to>
      <xdr:col>9</xdr:col>
      <xdr:colOff>178765</xdr:colOff>
      <xdr:row>52</xdr:row>
      <xdr:rowOff>143647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159FE2-1231-4E13-A27B-5C6CC5D10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o/Dropbox/PCORNEJO/Trabajos%20Varios/Primer%20IBA%20El%20Salvador/P.4.%20Propuesta%201IBA/P.4.%2002%20Anexos%20Digitales/2016_AI_C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6e06247e82a0945/2024_SSINGEI_PA/2024_02INV_PA/2024_IGEI_01EN/2024_HR_01EN.xlsx" TargetMode="External"/><Relationship Id="rId1" Type="http://schemas.openxmlformats.org/officeDocument/2006/relationships/externalLinkPath" Target="/a6e06247e82a0945/2024_SSINGEI_PA/2024_02INV_PA/2024_IGEI_01EN/2024_HR_01EN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6e06247e82a0945/2024_SSINGEI_PA/2024_02INV_PA/2024_IGEI_02IP/2024_HR_02IP.xlsx" TargetMode="External"/><Relationship Id="rId1" Type="http://schemas.openxmlformats.org/officeDocument/2006/relationships/externalLinkPath" Target="/a6e06247e82a0945/2024_SSINGEI_PA/2024_02INV_PA/2024_IGEI_02IP/2024_HR_02IP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6e06247e82a0945/2024_SSINGEI_PA/2024_02INV_PA/2024_IGEI_05RE/2024_HR_05RE.xlsx" TargetMode="External"/><Relationship Id="rId1" Type="http://schemas.openxmlformats.org/officeDocument/2006/relationships/externalLinkPath" Target="/a6e06247e82a0945/2024_SSINGEI_PA/2024_02INV_PA/2024_IGEI_05RE/2024_HR_05RE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6e06247e82a0945/2024_SSINGEI_PA/2024_02INV_PA/2024_IGEI_03AG/2024_HR-03AG.xlsx" TargetMode="External"/><Relationship Id="rId1" Type="http://schemas.openxmlformats.org/officeDocument/2006/relationships/externalLinkPath" Target="/a6e06247e82a0945/2024_SSINGEI_PA/2024_02INV_PA/2024_IGEI_03AG/2024_HR-03AG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6e06247e82a0945/2024_SSINGEI_PA/2024_02INV_PA/2024_IGEI_04UT/2024_HR_04UT.xlsx" TargetMode="External"/><Relationship Id="rId1" Type="http://schemas.openxmlformats.org/officeDocument/2006/relationships/externalLinkPath" Target="/a6e06247e82a0945/2024_SSINGEI_PA/2024_02INV_PA/2024_IGEI_04UT/2024_HR_04U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structura"/>
      <sheetName val="Dia_Est"/>
      <sheetName val="Contactos"/>
      <sheetName val="Ciclo"/>
      <sheetName val="Proceso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a6e06247e82a0945" itemId="a6e06247e82a0945!5889">
      <xxl21:absoluteUrl r:id="rId2"/>
    </xxl21:alternateUrls>
    <sheetNames>
      <sheetName val="INFO"/>
      <sheetName val="PCG-PT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COVDM"/>
      <sheetName val="SO2"/>
    </sheetNames>
    <sheetDataSet>
      <sheetData sheetId="0"/>
      <sheetData sheetId="1"/>
      <sheetData sheetId="2"/>
      <sheetData sheetId="3">
        <row r="6">
          <cell r="C6">
            <v>671.3074235426327</v>
          </cell>
          <cell r="D6">
            <v>2.45432511295125E-2</v>
          </cell>
          <cell r="E6">
            <v>4.7739292329220789E-3</v>
          </cell>
        </row>
        <row r="7">
          <cell r="C7">
            <v>424.55449580294515</v>
          </cell>
          <cell r="D7">
            <v>1.6634986501171498E-2</v>
          </cell>
          <cell r="E7">
            <v>3.3269973002342992E-3</v>
          </cell>
        </row>
        <row r="8">
          <cell r="C8">
            <v>246.75292773968761</v>
          </cell>
          <cell r="D8">
            <v>7.9082646283410007E-3</v>
          </cell>
          <cell r="E8">
            <v>1.4469319326877797E-3</v>
          </cell>
        </row>
        <row r="9">
          <cell r="C9"/>
          <cell r="D9"/>
          <cell r="E9"/>
        </row>
        <row r="10">
          <cell r="C10">
            <v>586.22764169538027</v>
          </cell>
          <cell r="D10">
            <v>0.19228724887710238</v>
          </cell>
          <cell r="E10">
            <v>2.7101433468575128E-2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586.22764169538027</v>
          </cell>
          <cell r="D17">
            <v>0.19228724887710238</v>
          </cell>
          <cell r="E17">
            <v>2.7101433468575128E-2</v>
          </cell>
        </row>
        <row r="18">
          <cell r="C18">
            <v>1158.5499669282185</v>
          </cell>
          <cell r="D18">
            <v>0.32960738504316311</v>
          </cell>
          <cell r="E18">
            <v>5.6585873183686762E-2</v>
          </cell>
        </row>
        <row r="19">
          <cell r="C19">
            <v>6.8930845914291892</v>
          </cell>
          <cell r="D19">
            <v>9.5870439380099984E-4</v>
          </cell>
          <cell r="E19">
            <v>5.7522263628059991E-5</v>
          </cell>
        </row>
        <row r="20">
          <cell r="C20">
            <v>1151.6568823367893</v>
          </cell>
          <cell r="D20">
            <v>0.32864868064936209</v>
          </cell>
          <cell r="E20">
            <v>5.6528350920058701E-2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222.24241489995467</v>
          </cell>
          <cell r="D24">
            <v>2.8923691397460258</v>
          </cell>
          <cell r="E24">
            <v>3.8447587315253412E-2</v>
          </cell>
        </row>
        <row r="25">
          <cell r="C25">
            <v>64.022991119982507</v>
          </cell>
          <cell r="D25">
            <v>2.8569190693154996E-2</v>
          </cell>
          <cell r="E25">
            <v>3.5227471896749998E-4</v>
          </cell>
        </row>
        <row r="26">
          <cell r="C26">
            <v>158.21942377997215</v>
          </cell>
          <cell r="D26">
            <v>2.8637999490528707</v>
          </cell>
          <cell r="E26">
            <v>3.8095312596285909E-2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195.19535443943533</v>
          </cell>
          <cell r="D48">
            <v>1.36500247859745E-3</v>
          </cell>
          <cell r="E48">
            <v>5.4600099143898E-3</v>
          </cell>
        </row>
        <row r="49">
          <cell r="C49"/>
        </row>
        <row r="50">
          <cell r="C50"/>
        </row>
        <row r="51">
          <cell r="C51">
            <v>1656.1396765196496</v>
          </cell>
        </row>
      </sheetData>
      <sheetData sheetId="4">
        <row r="6">
          <cell r="C6">
            <v>963.69170802497888</v>
          </cell>
          <cell r="D6">
            <v>3.6694933982991895E-2</v>
          </cell>
          <cell r="E6">
            <v>7.2351201764664884E-3</v>
          </cell>
        </row>
        <row r="7">
          <cell r="C7">
            <v>733.95733227362462</v>
          </cell>
          <cell r="D7">
            <v>2.9063814467618694E-2</v>
          </cell>
          <cell r="E7">
            <v>5.8127628935237385E-3</v>
          </cell>
        </row>
        <row r="8">
          <cell r="C8">
            <v>229.73437575135426</v>
          </cell>
          <cell r="D8">
            <v>7.6311195153731986E-3</v>
          </cell>
          <cell r="E8">
            <v>1.4223572829427497E-3</v>
          </cell>
        </row>
        <row r="9">
          <cell r="C9"/>
          <cell r="D9"/>
          <cell r="E9"/>
        </row>
        <row r="10">
          <cell r="C10">
            <v>690.00387567940061</v>
          </cell>
          <cell r="D10">
            <v>0.20522700512735609</v>
          </cell>
          <cell r="E10">
            <v>2.9071182989951195E-2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690.00387567940061</v>
          </cell>
          <cell r="D17">
            <v>0.20522700512735609</v>
          </cell>
          <cell r="E17">
            <v>2.9071182989951195E-2</v>
          </cell>
        </row>
        <row r="18">
          <cell r="C18">
            <v>1164.6145467181923</v>
          </cell>
          <cell r="D18">
            <v>0.34074472515614451</v>
          </cell>
          <cell r="E18">
            <v>5.6701378223970471E-2</v>
          </cell>
        </row>
        <row r="19">
          <cell r="C19">
            <v>7.7961087737124899</v>
          </cell>
          <cell r="D19">
            <v>1.0842988558710002E-3</v>
          </cell>
          <cell r="E19">
            <v>6.5057931352260001E-5</v>
          </cell>
        </row>
        <row r="20">
          <cell r="C20">
            <v>1156.8184379444797</v>
          </cell>
          <cell r="D20">
            <v>0.33966042630027349</v>
          </cell>
          <cell r="E20">
            <v>5.6636320292618211E-2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240.919609219205</v>
          </cell>
          <cell r="D24">
            <v>2.8216897319198386</v>
          </cell>
          <cell r="E24">
            <v>3.7666644103061329E-2</v>
          </cell>
        </row>
        <row r="25">
          <cell r="C25">
            <v>76.858577684253731</v>
          </cell>
          <cell r="D25">
            <v>2.7106383520754999E-2</v>
          </cell>
          <cell r="E25">
            <v>4.3388156225105989E-4</v>
          </cell>
        </row>
        <row r="26">
          <cell r="C26">
            <v>164.06103153495127</v>
          </cell>
          <cell r="D26">
            <v>2.7945833483990836</v>
          </cell>
          <cell r="E26">
            <v>3.7232762540810267E-2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194.20755399525476</v>
          </cell>
          <cell r="D48">
            <v>1.3580947831835998E-3</v>
          </cell>
          <cell r="E48">
            <v>5.4323791327343992E-3</v>
          </cell>
        </row>
        <row r="49">
          <cell r="C49"/>
        </row>
        <row r="50">
          <cell r="C50"/>
        </row>
        <row r="51">
          <cell r="C51">
            <v>1648.4158665750301</v>
          </cell>
        </row>
      </sheetData>
      <sheetData sheetId="5">
        <row r="6">
          <cell r="C6">
            <v>1314.0941030716374</v>
          </cell>
          <cell r="D6">
            <v>4.98425809206864E-2</v>
          </cell>
          <cell r="E6">
            <v>9.8008057124531409E-3</v>
          </cell>
        </row>
        <row r="7">
          <cell r="C7">
            <v>1020.9289978186021</v>
          </cell>
          <cell r="D7">
            <v>4.0535612633092501E-2</v>
          </cell>
          <cell r="E7">
            <v>8.1071225266185001E-3</v>
          </cell>
        </row>
        <row r="8">
          <cell r="C8">
            <v>293.16510525303534</v>
          </cell>
          <cell r="D8">
            <v>9.3069682875938989E-3</v>
          </cell>
          <cell r="E8">
            <v>1.6936831858346399E-3</v>
          </cell>
        </row>
        <row r="9">
          <cell r="C9"/>
          <cell r="D9"/>
          <cell r="E9"/>
        </row>
        <row r="10">
          <cell r="C10">
            <v>818.39072128942348</v>
          </cell>
          <cell r="D10">
            <v>0.23203265541365489</v>
          </cell>
          <cell r="E10">
            <v>3.2970629126253495E-2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818.39072128942348</v>
          </cell>
          <cell r="D17">
            <v>0.23203265541365489</v>
          </cell>
          <cell r="E17">
            <v>3.2970629126253495E-2</v>
          </cell>
        </row>
        <row r="18">
          <cell r="C18">
            <v>1314.6014209687589</v>
          </cell>
          <cell r="D18">
            <v>0.38992253458909437</v>
          </cell>
          <cell r="E18">
            <v>6.3926115924905838E-2</v>
          </cell>
        </row>
        <row r="19">
          <cell r="C19">
            <v>8.7292337620718996</v>
          </cell>
          <cell r="D19">
            <v>1.2140798000099999E-3</v>
          </cell>
          <cell r="E19">
            <v>7.2844788000599989E-5</v>
          </cell>
        </row>
        <row r="20">
          <cell r="C20">
            <v>1305.8721872066869</v>
          </cell>
          <cell r="D20">
            <v>0.38870845478908439</v>
          </cell>
          <cell r="E20">
            <v>6.385327113690524E-2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270.83955926993423</v>
          </cell>
          <cell r="D24">
            <v>2.7548409971346941</v>
          </cell>
          <cell r="E24">
            <v>3.696781915613178E-2</v>
          </cell>
        </row>
        <row r="25">
          <cell r="C25">
            <v>96.846015296639052</v>
          </cell>
          <cell r="D25">
            <v>2.6885990270086493E-2</v>
          </cell>
          <cell r="E25">
            <v>5.669249476936498E-4</v>
          </cell>
        </row>
        <row r="26">
          <cell r="C26">
            <v>173.99354397329517</v>
          </cell>
          <cell r="D26">
            <v>2.7279550068646077</v>
          </cell>
          <cell r="E26">
            <v>3.6400894208438131E-2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206.45029283373492</v>
          </cell>
          <cell r="D48">
            <v>1.4437083414946498E-3</v>
          </cell>
          <cell r="E48">
            <v>5.774833365978599E-3</v>
          </cell>
        </row>
        <row r="49">
          <cell r="C49"/>
        </row>
        <row r="50">
          <cell r="C50"/>
        </row>
        <row r="51">
          <cell r="C51">
            <v>1689.9473739618397</v>
          </cell>
        </row>
      </sheetData>
      <sheetData sheetId="6">
        <row r="6">
          <cell r="C6">
            <v>1156.6463316666236</v>
          </cell>
          <cell r="D6">
            <v>4.3414237703736897E-2</v>
          </cell>
          <cell r="E6">
            <v>8.5151789338839302E-3</v>
          </cell>
        </row>
        <row r="7">
          <cell r="C7">
            <v>862.13012305545976</v>
          </cell>
          <cell r="D7">
            <v>3.4054938390280495E-2</v>
          </cell>
          <cell r="E7">
            <v>6.8109876780561001E-3</v>
          </cell>
        </row>
        <row r="8">
          <cell r="C8">
            <v>294.51620861116373</v>
          </cell>
          <cell r="D8">
            <v>9.3592993134563977E-3</v>
          </cell>
          <cell r="E8">
            <v>1.7041912558278297E-3</v>
          </cell>
        </row>
        <row r="9">
          <cell r="C9"/>
          <cell r="D9"/>
          <cell r="E9"/>
        </row>
        <row r="10">
          <cell r="C10">
            <v>807.79770757505355</v>
          </cell>
          <cell r="D10">
            <v>0.22726077417341756</v>
          </cell>
          <cell r="E10">
            <v>3.2293936877435307E-2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807.79770757505355</v>
          </cell>
          <cell r="D17">
            <v>0.22726077417341756</v>
          </cell>
          <cell r="E17">
            <v>3.2293936877435307E-2</v>
          </cell>
        </row>
        <row r="18">
          <cell r="C18">
            <v>1492.5506881194106</v>
          </cell>
          <cell r="D18">
            <v>0.41859788538553061</v>
          </cell>
          <cell r="E18">
            <v>7.3001446159621966E-2</v>
          </cell>
        </row>
        <row r="19">
          <cell r="C19">
            <v>8.63893134384357</v>
          </cell>
          <cell r="D19">
            <v>1.2015203538030001E-3</v>
          </cell>
          <cell r="E19">
            <v>7.2091221228179993E-5</v>
          </cell>
        </row>
        <row r="20">
          <cell r="C20">
            <v>1483.911756775567</v>
          </cell>
          <cell r="D20">
            <v>0.41739636503172761</v>
          </cell>
          <cell r="E20">
            <v>7.2929354938393781E-2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272.88934462055806</v>
          </cell>
          <cell r="D24">
            <v>2.6870613227860742</v>
          </cell>
          <cell r="E24">
            <v>3.6100231926538565E-2</v>
          </cell>
        </row>
        <row r="25">
          <cell r="C25">
            <v>95.676019152815641</v>
          </cell>
          <cell r="D25">
            <v>2.4344293202498497E-2</v>
          </cell>
          <cell r="E25">
            <v>5.3889393798317001E-4</v>
          </cell>
        </row>
        <row r="26">
          <cell r="C26">
            <v>177.21332546774244</v>
          </cell>
          <cell r="D26">
            <v>2.6627170295835758</v>
          </cell>
          <cell r="E26">
            <v>3.5561337988555396E-2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190.76521911401952</v>
          </cell>
          <cell r="D48">
            <v>1.3340225112868497E-3</v>
          </cell>
          <cell r="E48">
            <v>5.3360900451473988E-3</v>
          </cell>
        </row>
        <row r="49">
          <cell r="C49"/>
        </row>
        <row r="50">
          <cell r="C50"/>
        </row>
        <row r="51">
          <cell r="C51">
            <v>1645.8457464168996</v>
          </cell>
        </row>
      </sheetData>
      <sheetData sheetId="7">
        <row r="6">
          <cell r="C6">
            <v>1195.227652605086</v>
          </cell>
          <cell r="D6">
            <v>4.5459334194443396E-2</v>
          </cell>
          <cell r="E6">
            <v>8.9698727513980187E-3</v>
          </cell>
        </row>
        <row r="7">
          <cell r="C7">
            <v>932.29384607425141</v>
          </cell>
          <cell r="D7">
            <v>3.6786617940302996E-2</v>
          </cell>
          <cell r="E7">
            <v>7.3573235880605992E-3</v>
          </cell>
        </row>
        <row r="8">
          <cell r="C8">
            <v>262.93380653083466</v>
          </cell>
          <cell r="D8">
            <v>8.6727162541403984E-3</v>
          </cell>
          <cell r="E8">
            <v>1.61254916333742E-3</v>
          </cell>
        </row>
        <row r="9">
          <cell r="C9"/>
          <cell r="D9"/>
          <cell r="E9"/>
        </row>
        <row r="10">
          <cell r="C10">
            <v>838.16355983095184</v>
          </cell>
          <cell r="D10">
            <v>0.19401898704646287</v>
          </cell>
          <cell r="E10">
            <v>2.7940530051200615E-2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838.16355983095184</v>
          </cell>
          <cell r="D17">
            <v>0.19401898704646287</v>
          </cell>
          <cell r="E17">
            <v>2.7940530051200615E-2</v>
          </cell>
        </row>
        <row r="18">
          <cell r="C18">
            <v>1628.9915297985967</v>
          </cell>
          <cell r="D18">
            <v>0.4547647783851595</v>
          </cell>
          <cell r="E18">
            <v>7.9742059074098176E-2</v>
          </cell>
        </row>
        <row r="19">
          <cell r="C19">
            <v>8.6088305377674583</v>
          </cell>
          <cell r="D19">
            <v>1.1973338717339997E-3</v>
          </cell>
          <cell r="E19">
            <v>7.184003230403998E-5</v>
          </cell>
        </row>
        <row r="20">
          <cell r="C20">
            <v>1620.3826992608292</v>
          </cell>
          <cell r="D20">
            <v>0.45356744451342551</v>
          </cell>
          <cell r="E20">
            <v>7.9670219041794138E-2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295.09720859269953</v>
          </cell>
          <cell r="D24">
            <v>2.6234796099122968</v>
          </cell>
          <cell r="E24">
            <v>3.5328175027297674E-2</v>
          </cell>
        </row>
        <row r="25">
          <cell r="C25">
            <v>103.6790657351988</v>
          </cell>
          <cell r="D25">
            <v>2.3085803134229501E-2</v>
          </cell>
          <cell r="E25">
            <v>5.6452341341794998E-4</v>
          </cell>
        </row>
        <row r="26">
          <cell r="C26">
            <v>191.41814285750075</v>
          </cell>
          <cell r="D26">
            <v>2.6003938067780674</v>
          </cell>
          <cell r="E26">
            <v>3.4763651613879724E-2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276.07525747506702</v>
          </cell>
          <cell r="D48">
            <v>1.9305962061193498E-3</v>
          </cell>
          <cell r="E48">
            <v>7.7223848244773992E-3</v>
          </cell>
        </row>
        <row r="49">
          <cell r="C49"/>
        </row>
        <row r="50">
          <cell r="C50"/>
        </row>
        <row r="51">
          <cell r="C51">
            <v>1504.6959959952896</v>
          </cell>
        </row>
      </sheetData>
      <sheetData sheetId="8">
        <row r="6">
          <cell r="C6">
            <v>1226.5218572597851</v>
          </cell>
          <cell r="D6">
            <v>4.4778612210023994E-2</v>
          </cell>
          <cell r="E6">
            <v>8.6784935993956189E-3</v>
          </cell>
        </row>
        <row r="7">
          <cell r="C7">
            <v>917.05157656297411</v>
          </cell>
          <cell r="D7">
            <v>3.6201347747056793E-2</v>
          </cell>
          <cell r="E7">
            <v>7.240269549411359E-3</v>
          </cell>
        </row>
        <row r="8">
          <cell r="C8">
            <v>309.47028069681102</v>
          </cell>
          <cell r="D8">
            <v>8.5772644629672004E-3</v>
          </cell>
          <cell r="E8">
            <v>1.4382240499842597E-3</v>
          </cell>
        </row>
        <row r="9">
          <cell r="C9"/>
          <cell r="D9"/>
          <cell r="E9"/>
        </row>
        <row r="10">
          <cell r="C10">
            <v>827.43716479786337</v>
          </cell>
          <cell r="D10">
            <v>0.15499258442008107</v>
          </cell>
          <cell r="E10">
            <v>2.2723264084889824E-2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827.43716479786337</v>
          </cell>
          <cell r="D17">
            <v>0.15499258442008107</v>
          </cell>
          <cell r="E17">
            <v>2.2723264084889824E-2</v>
          </cell>
        </row>
        <row r="18">
          <cell r="C18">
            <v>1580.63665714595</v>
          </cell>
          <cell r="D18">
            <v>0.42018284563203329</v>
          </cell>
          <cell r="E18">
            <v>7.7716387860191832E-2</v>
          </cell>
        </row>
        <row r="19">
          <cell r="C19">
            <v>7.8864111919408186</v>
          </cell>
          <cell r="D19">
            <v>1.0968583020779998E-3</v>
          </cell>
          <cell r="E19">
            <v>6.5811498124679983E-5</v>
          </cell>
        </row>
        <row r="20">
          <cell r="C20">
            <v>1572.7502459540092</v>
          </cell>
          <cell r="D20">
            <v>0.41908598732995528</v>
          </cell>
          <cell r="E20">
            <v>7.7650576362067153E-2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284.1297140572575</v>
          </cell>
          <cell r="D24">
            <v>2.5592233041340142</v>
          </cell>
          <cell r="E24">
            <v>3.4496847673966442E-2</v>
          </cell>
        </row>
        <row r="25">
          <cell r="C25">
            <v>102.44568625285071</v>
          </cell>
          <cell r="D25">
            <v>2.1309311277677496E-2</v>
          </cell>
          <cell r="E25">
            <v>5.6133456974902999E-4</v>
          </cell>
        </row>
        <row r="26">
          <cell r="C26">
            <v>181.68402780440681</v>
          </cell>
          <cell r="D26">
            <v>2.5379139928563368</v>
          </cell>
          <cell r="E26">
            <v>3.3935513104217413E-2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306.48753781711059</v>
          </cell>
          <cell r="D48">
            <v>2.1432694952245499E-3</v>
          </cell>
          <cell r="E48">
            <v>8.5730779808981996E-3</v>
          </cell>
        </row>
        <row r="49">
          <cell r="C49"/>
        </row>
        <row r="50">
          <cell r="C50"/>
        </row>
        <row r="51">
          <cell r="C51">
            <v>1354.2886516839399</v>
          </cell>
        </row>
      </sheetData>
      <sheetData sheetId="9">
        <row r="6">
          <cell r="C6">
            <v>1222.5955650513733</v>
          </cell>
          <cell r="D6">
            <v>4.4049327033604188E-2</v>
          </cell>
          <cell r="E6">
            <v>8.5158906358356583E-3</v>
          </cell>
        </row>
        <row r="7">
          <cell r="C7">
            <v>818.11064563900732</v>
          </cell>
          <cell r="D7">
            <v>3.2000212990815291E-2</v>
          </cell>
          <cell r="E7">
            <v>6.4000425981630589E-3</v>
          </cell>
        </row>
        <row r="8">
          <cell r="C8">
            <v>404.48491941236603</v>
          </cell>
          <cell r="D8">
            <v>1.2049114042788899E-2</v>
          </cell>
          <cell r="E8">
            <v>2.1158480376725994E-3</v>
          </cell>
        </row>
        <row r="9">
          <cell r="C9"/>
          <cell r="D9"/>
          <cell r="E9"/>
        </row>
        <row r="10">
          <cell r="C10">
            <v>964.62680065991071</v>
          </cell>
          <cell r="D10">
            <v>0.22155419068036381</v>
          </cell>
          <cell r="E10">
            <v>3.1810134416628111E-2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964.62680065991071</v>
          </cell>
          <cell r="D17">
            <v>0.22155419068036381</v>
          </cell>
          <cell r="E17">
            <v>3.1810134416628111E-2</v>
          </cell>
        </row>
        <row r="18">
          <cell r="C18">
            <v>1934.4193015447604</v>
          </cell>
          <cell r="D18">
            <v>0.5082737965722347</v>
          </cell>
          <cell r="E18">
            <v>9.5238908559991328E-2</v>
          </cell>
        </row>
        <row r="19">
          <cell r="C19">
            <v>8.7894353742241194</v>
          </cell>
          <cell r="D19">
            <v>1.2224527641479996E-3</v>
          </cell>
          <cell r="E19">
            <v>7.3347165848879986E-5</v>
          </cell>
        </row>
        <row r="20">
          <cell r="C20">
            <v>1925.6298661705364</v>
          </cell>
          <cell r="D20">
            <v>0.5070513438080867</v>
          </cell>
          <cell r="E20">
            <v>9.5165561394142451E-2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318.430440809809</v>
          </cell>
          <cell r="D24">
            <v>2.5006500389767954</v>
          </cell>
          <cell r="E24">
            <v>3.3777000142766994E-2</v>
          </cell>
        </row>
        <row r="25">
          <cell r="C25">
            <v>109.54842986629541</v>
          </cell>
          <cell r="D25">
            <v>2.0448687741474993E-2</v>
          </cell>
          <cell r="E25">
            <v>5.623587505008198E-4</v>
          </cell>
        </row>
        <row r="26">
          <cell r="C26">
            <v>208.88201094351359</v>
          </cell>
          <cell r="D26">
            <v>2.4802013512353205</v>
          </cell>
          <cell r="E26">
            <v>3.3214641392266174E-2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349.59155719953463</v>
          </cell>
          <cell r="D48">
            <v>2.4446962041925497E-3</v>
          </cell>
          <cell r="E48">
            <v>9.7787848167701988E-3</v>
          </cell>
        </row>
        <row r="49">
          <cell r="C49"/>
        </row>
        <row r="50">
          <cell r="C50"/>
        </row>
        <row r="51">
          <cell r="C51">
            <v>1496.6391597149998</v>
          </cell>
        </row>
      </sheetData>
      <sheetData sheetId="10">
        <row r="6">
          <cell r="C6">
            <v>1213.9504868399999</v>
          </cell>
          <cell r="D6">
            <v>4.5418919699999998E-2</v>
          </cell>
          <cell r="E6">
            <v>8.883338939999999E-3</v>
          </cell>
        </row>
        <row r="7">
          <cell r="C7">
            <v>1090.78784094</v>
          </cell>
          <cell r="D7">
            <v>4.3102472699999998E-2</v>
          </cell>
          <cell r="E7">
            <v>8.620494539999999E-3</v>
          </cell>
        </row>
        <row r="8">
          <cell r="C8">
            <v>123.16264589999999</v>
          </cell>
          <cell r="D8">
            <v>2.3164469999999997E-3</v>
          </cell>
          <cell r="E8">
            <v>2.6284439999999995E-4</v>
          </cell>
        </row>
        <row r="9">
          <cell r="C9"/>
          <cell r="D9"/>
          <cell r="E9"/>
        </row>
        <row r="10">
          <cell r="C10">
            <v>894.49297622999984</v>
          </cell>
          <cell r="D10">
            <v>0.223202212821</v>
          </cell>
          <cell r="E10">
            <v>3.198052263279999E-2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894.49297622999984</v>
          </cell>
          <cell r="D17">
            <v>0.223202212821</v>
          </cell>
          <cell r="E17">
            <v>3.198052263279999E-2</v>
          </cell>
        </row>
        <row r="18">
          <cell r="C18">
            <v>1931.582723</v>
          </cell>
          <cell r="D18">
            <v>0.53784825849999995</v>
          </cell>
          <cell r="E18">
            <v>9.4584185500000001E-2</v>
          </cell>
        </row>
        <row r="19">
          <cell r="C19">
            <v>10.00902644</v>
          </cell>
          <cell r="D19">
            <v>1.3920759999999997E-3</v>
          </cell>
          <cell r="E19">
            <v>8.3524559999999994E-5</v>
          </cell>
        </row>
        <row r="20">
          <cell r="C20">
            <v>1921.5736965599999</v>
          </cell>
          <cell r="D20">
            <v>0.53645618249999993</v>
          </cell>
          <cell r="E20">
            <v>9.4500660939999995E-2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312.85742032999997</v>
          </cell>
          <cell r="D24">
            <v>2.4404228135000001</v>
          </cell>
          <cell r="E24">
            <v>3.2933537629999995E-2</v>
          </cell>
        </row>
        <row r="25">
          <cell r="C25">
            <v>94.190372080000003</v>
          </cell>
          <cell r="D25">
            <v>1.75116305E-2</v>
          </cell>
          <cell r="E25">
            <v>4.4033409000000004E-4</v>
          </cell>
        </row>
        <row r="26">
          <cell r="C26">
            <v>218.66704824999999</v>
          </cell>
          <cell r="D26">
            <v>2.4229111830000001</v>
          </cell>
          <cell r="E26">
            <v>3.2493203539999994E-2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528.26663890000009</v>
          </cell>
          <cell r="D48">
            <v>3.6941723E-3</v>
          </cell>
          <cell r="E48">
            <v>1.47766892E-2</v>
          </cell>
        </row>
        <row r="49">
          <cell r="C49"/>
        </row>
        <row r="50">
          <cell r="C50"/>
        </row>
        <row r="51">
          <cell r="C51">
            <v>1520.1339020699997</v>
          </cell>
        </row>
      </sheetData>
      <sheetData sheetId="11">
        <row r="6">
          <cell r="C6">
            <v>1834.4291521499999</v>
          </cell>
          <cell r="D6">
            <v>7.0099451099999988E-2</v>
          </cell>
          <cell r="E6">
            <v>1.381770222E-2</v>
          </cell>
        </row>
        <row r="7">
          <cell r="C7">
            <v>1710.26253825</v>
          </cell>
          <cell r="D7">
            <v>6.7765574099999989E-2</v>
          </cell>
          <cell r="E7">
            <v>1.355311482E-2</v>
          </cell>
        </row>
        <row r="8">
          <cell r="C8">
            <v>124.1666139</v>
          </cell>
          <cell r="D8">
            <v>2.3338769999999998E-3</v>
          </cell>
          <cell r="E8">
            <v>2.6458739999999997E-4</v>
          </cell>
        </row>
        <row r="9">
          <cell r="C9"/>
          <cell r="D9"/>
          <cell r="E9"/>
        </row>
        <row r="10">
          <cell r="C10">
            <v>961.80672987000003</v>
          </cell>
          <cell r="D10">
            <v>0.23447369474200003</v>
          </cell>
          <cell r="E10">
            <v>3.3658757865599999E-2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961.80672987000003</v>
          </cell>
          <cell r="D17">
            <v>0.23447369474200003</v>
          </cell>
          <cell r="E17">
            <v>3.3658757865599999E-2</v>
          </cell>
        </row>
        <row r="18">
          <cell r="C18">
            <v>2152.3993376200001</v>
          </cell>
          <cell r="D18">
            <v>0.60139372747999997</v>
          </cell>
          <cell r="E18">
            <v>0.10531152548</v>
          </cell>
        </row>
        <row r="19">
          <cell r="C19">
            <v>12.411025689999999</v>
          </cell>
          <cell r="D19">
            <v>1.7261509999999998E-3</v>
          </cell>
          <cell r="E19">
            <v>1.0356905999999999E-4</v>
          </cell>
        </row>
        <row r="20">
          <cell r="C20">
            <v>2139.9883119300002</v>
          </cell>
          <cell r="D20">
            <v>0.59966757648000002</v>
          </cell>
          <cell r="E20">
            <v>0.10520795642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340.88133366</v>
          </cell>
          <cell r="D24">
            <v>2.3854619564999999</v>
          </cell>
          <cell r="E24">
            <v>3.2307974930000004E-2</v>
          </cell>
        </row>
        <row r="25">
          <cell r="C25">
            <v>104.54497150999998</v>
          </cell>
          <cell r="D25">
            <v>1.7408793499999995E-2</v>
          </cell>
          <cell r="E25">
            <v>4.7873818999999993E-4</v>
          </cell>
        </row>
        <row r="26">
          <cell r="C26">
            <v>236.33636214999999</v>
          </cell>
          <cell r="D26">
            <v>2.3680531629999999</v>
          </cell>
          <cell r="E26">
            <v>3.1829236740000003E-2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550.16316354999992</v>
          </cell>
          <cell r="D48">
            <v>3.8472948499999994E-3</v>
          </cell>
          <cell r="E48">
            <v>1.5389179399999998E-2</v>
          </cell>
        </row>
        <row r="49">
          <cell r="C49"/>
        </row>
        <row r="50">
          <cell r="C50"/>
        </row>
        <row r="51">
          <cell r="C51">
            <v>1524.8600291399998</v>
          </cell>
        </row>
      </sheetData>
      <sheetData sheetId="12">
        <row r="6">
          <cell r="C6">
            <v>1317.3626768399999</v>
          </cell>
          <cell r="D6">
            <v>4.9394296000000004E-2</v>
          </cell>
          <cell r="E6">
            <v>9.6755091999999997E-3</v>
          </cell>
        </row>
        <row r="7">
          <cell r="C7">
            <v>1192.9572719400001</v>
          </cell>
          <cell r="D7">
            <v>4.7066229000000001E-2</v>
          </cell>
          <cell r="E7">
            <v>9.4132457999999992E-3</v>
          </cell>
        </row>
        <row r="8">
          <cell r="C8">
            <v>124.40540489999998</v>
          </cell>
          <cell r="D8">
            <v>2.3280669999999996E-3</v>
          </cell>
          <cell r="E8">
            <v>2.6226339999999997E-4</v>
          </cell>
        </row>
        <row r="9">
          <cell r="C9"/>
          <cell r="D9"/>
          <cell r="E9"/>
        </row>
        <row r="10">
          <cell r="C10">
            <v>933.64141276000009</v>
          </cell>
          <cell r="D10">
            <v>0.25742448281899999</v>
          </cell>
          <cell r="E10">
            <v>3.6636885779199997E-2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933.64141276000009</v>
          </cell>
          <cell r="D17">
            <v>0.25742448281899999</v>
          </cell>
          <cell r="E17">
            <v>3.6636885779199997E-2</v>
          </cell>
        </row>
        <row r="18">
          <cell r="C18">
            <v>2112.6540630299996</v>
          </cell>
          <cell r="D18">
            <v>0.6241751325599999</v>
          </cell>
          <cell r="E18">
            <v>0.10277182341999999</v>
          </cell>
        </row>
        <row r="19">
          <cell r="C19">
            <v>14.010966059999999</v>
          </cell>
          <cell r="D19">
            <v>1.9486739999999998E-3</v>
          </cell>
          <cell r="E19">
            <v>1.1692043999999999E-4</v>
          </cell>
        </row>
        <row r="20">
          <cell r="C20">
            <v>2098.6430969699995</v>
          </cell>
          <cell r="D20">
            <v>0.62222645855999992</v>
          </cell>
          <cell r="E20">
            <v>0.10265490297999999</v>
          </cell>
        </row>
        <row r="21">
          <cell r="C21"/>
          <cell r="D21"/>
          <cell r="E21"/>
        </row>
        <row r="22">
          <cell r="C22"/>
          <cell r="D22"/>
          <cell r="E22"/>
        </row>
        <row r="23">
          <cell r="C23"/>
          <cell r="D23"/>
          <cell r="E23"/>
        </row>
        <row r="24">
          <cell r="C24">
            <v>359.04776277999997</v>
          </cell>
          <cell r="D24">
            <v>2.331060312</v>
          </cell>
          <cell r="E24">
            <v>3.1603216119999993E-2</v>
          </cell>
        </row>
        <row r="25">
          <cell r="C25">
            <v>116.63251963999998</v>
          </cell>
          <cell r="D25">
            <v>1.7645260499999996E-2</v>
          </cell>
          <cell r="E25">
            <v>4.9174096999999998E-4</v>
          </cell>
        </row>
        <row r="26">
          <cell r="C26">
            <v>242.41524313999997</v>
          </cell>
          <cell r="D26">
            <v>2.3134150514999998</v>
          </cell>
          <cell r="E26">
            <v>3.1111475149999995E-2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452.63202984999992</v>
          </cell>
          <cell r="D48">
            <v>3.1652589499999995E-3</v>
          </cell>
          <cell r="E48">
            <v>1.2661035799999998E-2</v>
          </cell>
        </row>
        <row r="49">
          <cell r="C49"/>
        </row>
        <row r="50">
          <cell r="C50"/>
        </row>
        <row r="51">
          <cell r="C51">
            <v>1583.0270707299999</v>
          </cell>
        </row>
      </sheetData>
      <sheetData sheetId="13">
        <row r="6">
          <cell r="C6">
            <v>1387.4360178000002</v>
          </cell>
          <cell r="D6">
            <v>5.1985439800000005E-2</v>
          </cell>
          <cell r="E6">
            <v>1.0193737959999999E-2</v>
          </cell>
        </row>
        <row r="7">
          <cell r="C7">
            <v>1265.1703022700001</v>
          </cell>
          <cell r="D7">
            <v>4.9743999900000002E-2</v>
          </cell>
          <cell r="E7">
            <v>9.948799979999999E-3</v>
          </cell>
        </row>
        <row r="8">
          <cell r="C8">
            <v>122.26571552999998</v>
          </cell>
          <cell r="D8">
            <v>2.2414398999999999E-3</v>
          </cell>
          <cell r="E8">
            <v>2.4493797999999996E-4</v>
          </cell>
        </row>
        <row r="9">
          <cell r="C9"/>
          <cell r="D9"/>
          <cell r="E9"/>
        </row>
        <row r="10">
          <cell r="C10">
            <v>1006.7959942599998</v>
          </cell>
          <cell r="D10">
            <v>0.23947364188300002</v>
          </cell>
          <cell r="E10">
            <v>3.4419917134399999E-2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1006.7959942599998</v>
          </cell>
          <cell r="D17">
            <v>0.23947364188300002</v>
          </cell>
          <cell r="E17">
            <v>3.4419917134399999E-2</v>
          </cell>
        </row>
        <row r="18">
          <cell r="C18">
            <v>2262.1525400157998</v>
          </cell>
          <cell r="D18">
            <v>0.63502196627804308</v>
          </cell>
          <cell r="E18">
            <v>0.10209075403968257</v>
          </cell>
        </row>
        <row r="19">
          <cell r="C19">
            <v>12.82876469</v>
          </cell>
          <cell r="D19">
            <v>1.7842509999999997E-3</v>
          </cell>
          <cell r="E19">
            <v>1.0705505999999999E-4</v>
          </cell>
        </row>
        <row r="20">
          <cell r="C20">
            <v>2051.6605668299999</v>
          </cell>
          <cell r="D20">
            <v>0.60656251844999987</v>
          </cell>
          <cell r="E20">
            <v>0.10038318716999997</v>
          </cell>
        </row>
        <row r="21">
          <cell r="C21"/>
          <cell r="D21"/>
          <cell r="E21"/>
        </row>
        <row r="22">
          <cell r="C22">
            <v>197.66320849579995</v>
          </cell>
          <cell r="D22">
            <v>2.6675196828043184E-2</v>
          </cell>
          <cell r="E22">
            <v>1.6005118096825909E-3</v>
          </cell>
        </row>
        <row r="23">
          <cell r="C23"/>
          <cell r="D23"/>
          <cell r="E23"/>
        </row>
        <row r="24">
          <cell r="C24">
            <v>340.00300690999995</v>
          </cell>
          <cell r="D24">
            <v>2.2824367125</v>
          </cell>
          <cell r="E24">
            <v>3.0841949249999997E-2</v>
          </cell>
        </row>
        <row r="25">
          <cell r="C25">
            <v>111.43737450999998</v>
          </cell>
          <cell r="D25">
            <v>1.5853746999999998E-2</v>
          </cell>
          <cell r="E25">
            <v>4.3938705999999994E-4</v>
          </cell>
        </row>
        <row r="26">
          <cell r="C26">
            <v>228.56563239999997</v>
          </cell>
          <cell r="D26">
            <v>2.2665829655</v>
          </cell>
          <cell r="E26">
            <v>3.0402562189999996E-2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529.69151234999993</v>
          </cell>
          <cell r="D48">
            <v>3.7041364499999993E-3</v>
          </cell>
          <cell r="E48">
            <v>1.4816545799999997E-2</v>
          </cell>
        </row>
        <row r="49">
          <cell r="C49">
            <v>5391.3695496608971</v>
          </cell>
        </row>
        <row r="50">
          <cell r="C50"/>
        </row>
        <row r="51">
          <cell r="C51">
            <v>1496.4513776099998</v>
          </cell>
        </row>
      </sheetData>
      <sheetData sheetId="14">
        <row r="6">
          <cell r="C6">
            <v>1749.22924296</v>
          </cell>
          <cell r="D6">
            <v>6.6121402199999998E-2</v>
          </cell>
          <cell r="E6">
            <v>1.3017444440000001E-2</v>
          </cell>
        </row>
        <row r="7">
          <cell r="C7">
            <v>1624.5250704299999</v>
          </cell>
          <cell r="D7">
            <v>6.3827672299999999E-2</v>
          </cell>
          <cell r="E7">
            <v>1.2765534460000002E-2</v>
          </cell>
        </row>
        <row r="8">
          <cell r="C8">
            <v>124.70417252999998</v>
          </cell>
          <cell r="D8">
            <v>2.2937298999999994E-3</v>
          </cell>
          <cell r="E8">
            <v>2.5190997999999996E-4</v>
          </cell>
        </row>
        <row r="9">
          <cell r="C9"/>
          <cell r="D9"/>
          <cell r="E9"/>
        </row>
        <row r="10">
          <cell r="C10">
            <v>1137.1211254986399</v>
          </cell>
          <cell r="D10">
            <v>0.2406965771298</v>
          </cell>
          <cell r="E10">
            <v>3.4912834855160002E-2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1137.1211254986399</v>
          </cell>
          <cell r="D17">
            <v>0.2406965771298</v>
          </cell>
          <cell r="E17">
            <v>3.4912834855160002E-2</v>
          </cell>
        </row>
        <row r="18">
          <cell r="C18">
            <v>2699.190755516624</v>
          </cell>
          <cell r="D18">
            <v>0.65470016659276997</v>
          </cell>
          <cell r="E18">
            <v>0.12396038661466087</v>
          </cell>
        </row>
        <row r="19">
          <cell r="C19">
            <v>15.21405438</v>
          </cell>
          <cell r="D19">
            <v>2.1160020000000001E-3</v>
          </cell>
          <cell r="E19">
            <v>1.2696012E-4</v>
          </cell>
        </row>
        <row r="20">
          <cell r="C20">
            <v>2461.3469873433196</v>
          </cell>
          <cell r="D20">
            <v>0.62253966880419997</v>
          </cell>
          <cell r="E20">
            <v>0.12203075674734666</v>
          </cell>
        </row>
        <row r="21">
          <cell r="C21"/>
          <cell r="D21"/>
          <cell r="E21"/>
        </row>
        <row r="22">
          <cell r="C22">
            <v>222.62971379330438</v>
          </cell>
          <cell r="D22">
            <v>3.0044495788570092E-2</v>
          </cell>
          <cell r="E22">
            <v>1.8026697473142055E-3</v>
          </cell>
        </row>
        <row r="23">
          <cell r="C23"/>
          <cell r="D23"/>
          <cell r="E23"/>
        </row>
        <row r="24">
          <cell r="C24">
            <v>328.65127258171327</v>
          </cell>
          <cell r="D24">
            <v>2.2716241727156667</v>
          </cell>
          <cell r="E24">
            <v>3.0644778494313334E-2</v>
          </cell>
        </row>
        <row r="25">
          <cell r="C25">
            <v>112.80163803999999</v>
          </cell>
          <cell r="D25">
            <v>1.5864785999999999E-2</v>
          </cell>
          <cell r="E25">
            <v>4.4311707999999993E-4</v>
          </cell>
        </row>
        <row r="26">
          <cell r="C26">
            <v>215.8496345417133</v>
          </cell>
          <cell r="D26">
            <v>2.2557593867156669</v>
          </cell>
          <cell r="E26">
            <v>3.0201661414313335E-2</v>
          </cell>
        </row>
        <row r="27">
          <cell r="C27"/>
          <cell r="D27"/>
          <cell r="E27"/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503.43313019999999</v>
          </cell>
          <cell r="D48">
            <v>3.5205113999999997E-3</v>
          </cell>
          <cell r="E48">
            <v>1.4082045599999999E-2</v>
          </cell>
        </row>
        <row r="49">
          <cell r="C49">
            <v>5682.3118243348199</v>
          </cell>
        </row>
        <row r="50">
          <cell r="C50"/>
        </row>
        <row r="51">
          <cell r="C51">
            <v>1477.77253554</v>
          </cell>
        </row>
      </sheetData>
      <sheetData sheetId="15">
        <row r="6">
          <cell r="C6">
            <v>1438.7141732726398</v>
          </cell>
          <cell r="D6">
            <v>5.0450090096399995E-2</v>
          </cell>
          <cell r="E6">
            <v>9.5890888596399989E-3</v>
          </cell>
        </row>
        <row r="7">
          <cell r="C7">
            <v>1150.1789773199998</v>
          </cell>
          <cell r="D7">
            <v>4.5440798499999997E-2</v>
          </cell>
          <cell r="E7">
            <v>9.0881596999999991E-3</v>
          </cell>
        </row>
        <row r="8">
          <cell r="C8">
            <v>288.53519595263998</v>
          </cell>
          <cell r="D8">
            <v>5.0092915964000005E-3</v>
          </cell>
          <cell r="E8">
            <v>5.0092915964000011E-4</v>
          </cell>
        </row>
        <row r="9">
          <cell r="C9"/>
          <cell r="D9"/>
          <cell r="E9"/>
        </row>
        <row r="10">
          <cell r="C10">
            <v>564.9406517734617</v>
          </cell>
          <cell r="D10">
            <v>0.20629139373882016</v>
          </cell>
          <cell r="E10">
            <v>2.8964719670434E-2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564.9406517734617</v>
          </cell>
          <cell r="D17">
            <v>0.20629139373882016</v>
          </cell>
          <cell r="E17">
            <v>2.8964719670434E-2</v>
          </cell>
        </row>
        <row r="18">
          <cell r="C18">
            <v>2769.3850928975403</v>
          </cell>
          <cell r="D18">
            <v>0.66911912468950663</v>
          </cell>
          <cell r="E18">
            <v>0.12670491140104284</v>
          </cell>
        </row>
        <row r="19">
          <cell r="C19">
            <v>5.1936845358399992</v>
          </cell>
          <cell r="D19">
            <v>7.2234833599999989E-4</v>
          </cell>
          <cell r="E19">
            <v>4.3340900159999987E-5</v>
          </cell>
        </row>
        <row r="20">
          <cell r="C20">
            <v>2513.4417122454311</v>
          </cell>
          <cell r="D20">
            <v>0.63455741115562947</v>
          </cell>
          <cell r="E20">
            <v>0.12463120858901022</v>
          </cell>
        </row>
        <row r="21">
          <cell r="C21"/>
          <cell r="D21"/>
          <cell r="E21"/>
        </row>
        <row r="22">
          <cell r="C22">
            <v>250.74969611626929</v>
          </cell>
          <cell r="D22">
            <v>3.3839365197877093E-2</v>
          </cell>
          <cell r="E22">
            <v>2.0303619118726256E-3</v>
          </cell>
        </row>
        <row r="23">
          <cell r="C23"/>
          <cell r="D23"/>
          <cell r="E23"/>
        </row>
        <row r="24">
          <cell r="C24">
            <v>471.63440139152954</v>
          </cell>
          <cell r="D24">
            <v>2.2821626066399237</v>
          </cell>
          <cell r="E24">
            <v>3.1680406446569429E-2</v>
          </cell>
        </row>
        <row r="25">
          <cell r="C25">
            <v>169.4450252059014</v>
          </cell>
          <cell r="D25">
            <v>2.4216422247692354E-2</v>
          </cell>
          <cell r="E25">
            <v>9.4359008267472287E-4</v>
          </cell>
        </row>
        <row r="26">
          <cell r="C26">
            <v>236.21267768397985</v>
          </cell>
          <cell r="D26">
            <v>2.2490229424141797</v>
          </cell>
          <cell r="E26">
            <v>3.0201421845211605E-2</v>
          </cell>
        </row>
        <row r="27">
          <cell r="C27">
            <v>65.976698501648258</v>
          </cell>
          <cell r="D27">
            <v>8.9232419780516971E-3</v>
          </cell>
          <cell r="E27">
            <v>5.3539451868310169E-4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551.21161878639998</v>
          </cell>
          <cell r="D48">
            <v>3.8546267047999995E-3</v>
          </cell>
          <cell r="E48">
            <v>1.5418506819199998E-2</v>
          </cell>
        </row>
        <row r="49">
          <cell r="C49">
            <v>5988.9546378814393</v>
          </cell>
        </row>
        <row r="50">
          <cell r="C50"/>
        </row>
        <row r="51">
          <cell r="C51">
            <v>1475.6192798199997</v>
          </cell>
        </row>
      </sheetData>
      <sheetData sheetId="16">
        <row r="6">
          <cell r="C6">
            <v>1679.7090458749051</v>
          </cell>
          <cell r="D6">
            <v>6.6055846164749993E-2</v>
          </cell>
          <cell r="E6">
            <v>1.3211169232949998E-2</v>
          </cell>
        </row>
        <row r="7">
          <cell r="C7">
            <v>1679.7090458749051</v>
          </cell>
          <cell r="D7">
            <v>6.6055846164749993E-2</v>
          </cell>
          <cell r="E7">
            <v>1.3211169232949998E-2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850.80396525451124</v>
          </cell>
          <cell r="D10">
            <v>0.21874488152003529</v>
          </cell>
          <cell r="E10">
            <v>3.1415981979665199E-2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850.80396525451124</v>
          </cell>
          <cell r="D17">
            <v>0.21874488152003529</v>
          </cell>
          <cell r="E17">
            <v>3.1415981979665199E-2</v>
          </cell>
        </row>
        <row r="18">
          <cell r="C18">
            <v>2709.5609127185253</v>
          </cell>
          <cell r="D18">
            <v>0.68023393462671777</v>
          </cell>
          <cell r="E18">
            <v>0.12117497997054304</v>
          </cell>
        </row>
        <row r="19">
          <cell r="C19">
            <v>23.652382179999996</v>
          </cell>
          <cell r="D19">
            <v>3.2896219999999994E-3</v>
          </cell>
          <cell r="E19">
            <v>1.9737731999999996E-4</v>
          </cell>
        </row>
        <row r="20">
          <cell r="C20">
            <v>2403.4870647283651</v>
          </cell>
          <cell r="D20">
            <v>0.63883075448769477</v>
          </cell>
          <cell r="E20">
            <v>0.11869078916220166</v>
          </cell>
        </row>
        <row r="21">
          <cell r="C21"/>
          <cell r="D21"/>
          <cell r="E21"/>
        </row>
        <row r="22">
          <cell r="C22">
            <v>282.42146581015987</v>
          </cell>
          <cell r="D22">
            <v>3.8113558139022917E-2</v>
          </cell>
          <cell r="E22">
            <v>2.2868134883413751E-3</v>
          </cell>
        </row>
        <row r="23">
          <cell r="C23"/>
          <cell r="D23"/>
          <cell r="E23"/>
        </row>
        <row r="24">
          <cell r="C24">
            <v>497.37141059173041</v>
          </cell>
          <cell r="D24">
            <v>2.2718977480874054</v>
          </cell>
          <cell r="E24">
            <v>3.1239272591465115E-2</v>
          </cell>
        </row>
        <row r="25">
          <cell r="C25">
            <v>96.691734427096947</v>
          </cell>
          <cell r="D25">
            <v>1.3171351375660525E-2</v>
          </cell>
          <cell r="E25">
            <v>2.2236580695143417E-4</v>
          </cell>
        </row>
        <row r="26">
          <cell r="C26">
            <v>294.8227331348312</v>
          </cell>
          <cell r="D26">
            <v>2.2443836664346866</v>
          </cell>
          <cell r="E26">
            <v>3.015634296789018E-2</v>
          </cell>
        </row>
        <row r="27">
          <cell r="C27">
            <v>105.85694302980225</v>
          </cell>
          <cell r="D27">
            <v>1.4342730277058334E-2</v>
          </cell>
          <cell r="E27">
            <v>8.6056381662349989E-4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517.78571844999999</v>
          </cell>
          <cell r="D48">
            <v>3.6208791499999999E-3</v>
          </cell>
          <cell r="E48">
            <v>1.4483516599999999E-2</v>
          </cell>
        </row>
        <row r="49">
          <cell r="C49">
            <v>6312.1452611942568</v>
          </cell>
        </row>
        <row r="50">
          <cell r="C50"/>
        </row>
        <row r="51">
          <cell r="C51">
            <v>1473.54218158</v>
          </cell>
        </row>
      </sheetData>
      <sheetData sheetId="17">
        <row r="6">
          <cell r="C6">
            <v>1557.4845970023437</v>
          </cell>
          <cell r="D6">
            <v>6.0906607970135591E-2</v>
          </cell>
          <cell r="E6">
            <v>1.2181321594027118E-2</v>
          </cell>
        </row>
        <row r="7">
          <cell r="C7">
            <v>1557.4845970023437</v>
          </cell>
          <cell r="D7">
            <v>6.0906607970135591E-2</v>
          </cell>
          <cell r="E7">
            <v>1.2181321594027118E-2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779.06143596070467</v>
          </cell>
          <cell r="D10">
            <v>0.21879074913181812</v>
          </cell>
          <cell r="E10">
            <v>3.1233824084992614E-2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779.06143596070467</v>
          </cell>
          <cell r="D17">
            <v>0.21879074913181812</v>
          </cell>
          <cell r="E17">
            <v>3.1233824084992614E-2</v>
          </cell>
        </row>
        <row r="18">
          <cell r="C18">
            <v>2775.1552903557781</v>
          </cell>
          <cell r="D18">
            <v>0.71766678179128696</v>
          </cell>
          <cell r="E18">
            <v>0.12116651916894741</v>
          </cell>
        </row>
        <row r="19">
          <cell r="C19">
            <v>56.210959839999994</v>
          </cell>
          <cell r="D19">
            <v>7.8179359999999993E-3</v>
          </cell>
          <cell r="E19">
            <v>4.6907615999999998E-4</v>
          </cell>
        </row>
        <row r="20">
          <cell r="C20">
            <v>2400.8506873897868</v>
          </cell>
          <cell r="D20">
            <v>0.66692122863528269</v>
          </cell>
          <cell r="E20">
            <v>0.11812178597958715</v>
          </cell>
        </row>
        <row r="21">
          <cell r="C21"/>
          <cell r="D21"/>
          <cell r="E21"/>
        </row>
        <row r="22">
          <cell r="C22">
            <v>318.09364312599121</v>
          </cell>
          <cell r="D22">
            <v>4.2927617156004211E-2</v>
          </cell>
          <cell r="E22">
            <v>2.5756570293602532E-3</v>
          </cell>
        </row>
        <row r="23">
          <cell r="C23"/>
          <cell r="D23"/>
          <cell r="E23"/>
        </row>
        <row r="24">
          <cell r="C24">
            <v>400.20272716471197</v>
          </cell>
          <cell r="D24">
            <v>2.2524865555284528</v>
          </cell>
          <cell r="E24">
            <v>3.0724047888511061E-2</v>
          </cell>
        </row>
        <row r="25">
          <cell r="C25">
            <v>77.09323853971749</v>
          </cell>
          <cell r="D25">
            <v>1.0887078964979988E-2</v>
          </cell>
          <cell r="E25">
            <v>1.6013161980295117E-4</v>
          </cell>
        </row>
        <row r="26">
          <cell r="C26">
            <v>235.81855376967945</v>
          </cell>
          <cell r="D26">
            <v>2.2298311250886393</v>
          </cell>
          <cell r="E26">
            <v>2.9857815180218107E-2</v>
          </cell>
        </row>
        <row r="27">
          <cell r="C27">
            <v>87.290934855314987</v>
          </cell>
          <cell r="D27">
            <v>1.1768351474833334E-2</v>
          </cell>
          <cell r="E27">
            <v>7.0610108848999994E-4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476.73440814999992</v>
          </cell>
          <cell r="D48">
            <v>3.3338070499999996E-3</v>
          </cell>
          <cell r="E48">
            <v>1.3335228199999999E-2</v>
          </cell>
        </row>
        <row r="49">
          <cell r="C49">
            <v>6652.7766876709647</v>
          </cell>
        </row>
        <row r="50">
          <cell r="C50"/>
        </row>
        <row r="51">
          <cell r="C51">
            <v>1479.10313593</v>
          </cell>
        </row>
      </sheetData>
      <sheetData sheetId="18">
        <row r="6">
          <cell r="C6">
            <v>1332.4666259099999</v>
          </cell>
          <cell r="D6">
            <v>5.1894164700000002E-2</v>
          </cell>
          <cell r="E6">
            <v>1.0378832939999999E-2</v>
          </cell>
        </row>
        <row r="7">
          <cell r="C7">
            <v>1332.4666259099999</v>
          </cell>
          <cell r="D7">
            <v>5.1894164700000002E-2</v>
          </cell>
          <cell r="E7">
            <v>1.0378832939999999E-2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989.35293919000014</v>
          </cell>
          <cell r="D10">
            <v>0.22130266759999997</v>
          </cell>
          <cell r="E10">
            <v>3.2056221819999994E-2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989.35293919000014</v>
          </cell>
          <cell r="D17">
            <v>0.22130266759999997</v>
          </cell>
          <cell r="E17">
            <v>3.2056221819999994E-2</v>
          </cell>
        </row>
        <row r="18">
          <cell r="C18">
            <v>2876.7651712516049</v>
          </cell>
          <cell r="D18">
            <v>0.69110665147537709</v>
          </cell>
          <cell r="E18">
            <v>0.12583550446435446</v>
          </cell>
        </row>
        <row r="19">
          <cell r="C19">
            <v>71.895738762261729</v>
          </cell>
          <cell r="D19">
            <v>5.0338528630249979E-4</v>
          </cell>
          <cell r="E19">
            <v>2.0135411452099992E-3</v>
          </cell>
        </row>
        <row r="20">
          <cell r="C20">
            <v>2446.59791971</v>
          </cell>
          <cell r="D20">
            <v>0.64225353436999999</v>
          </cell>
          <cell r="E20">
            <v>0.12092097940999999</v>
          </cell>
        </row>
        <row r="21">
          <cell r="C21"/>
          <cell r="D21"/>
          <cell r="E21"/>
        </row>
        <row r="22">
          <cell r="C22">
            <v>358.27151277934291</v>
          </cell>
          <cell r="D22">
            <v>4.8349731819074614E-2</v>
          </cell>
          <cell r="E22">
            <v>2.9009839091444769E-3</v>
          </cell>
        </row>
        <row r="23">
          <cell r="C23"/>
          <cell r="D23"/>
          <cell r="E23"/>
        </row>
        <row r="24">
          <cell r="C24">
            <v>412.70739474999999</v>
          </cell>
          <cell r="D24">
            <v>2.2440773494999999</v>
          </cell>
          <cell r="E24">
            <v>3.0581440469999992E-2</v>
          </cell>
        </row>
        <row r="25">
          <cell r="C25">
            <v>93.790092129999991</v>
          </cell>
          <cell r="D25">
            <v>1.2887742000000001E-2</v>
          </cell>
          <cell r="E25">
            <v>2.7390663999999997E-4</v>
          </cell>
        </row>
        <row r="26">
          <cell r="C26">
            <v>246.87336071999999</v>
          </cell>
          <cell r="D26">
            <v>2.2214532094999999</v>
          </cell>
          <cell r="E26">
            <v>2.9723349949999995E-2</v>
          </cell>
        </row>
        <row r="27">
          <cell r="C27">
            <v>72.043941899999993</v>
          </cell>
          <cell r="D27">
            <v>9.7363979999999985E-3</v>
          </cell>
          <cell r="E27">
            <v>5.841838799999999E-4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506.44073479999997</v>
          </cell>
          <cell r="D48">
            <v>3.5415435999999996E-3</v>
          </cell>
          <cell r="E48">
            <v>1.4166174399999999E-2</v>
          </cell>
        </row>
        <row r="49">
          <cell r="C49">
            <v>7011.7901006043039</v>
          </cell>
        </row>
        <row r="50">
          <cell r="C50"/>
        </row>
        <row r="51">
          <cell r="C51">
            <v>1459.3069959999998</v>
          </cell>
        </row>
      </sheetData>
      <sheetData sheetId="19">
        <row r="6">
          <cell r="C6">
            <v>1860.4188857099996</v>
          </cell>
          <cell r="D6">
            <v>7.2470105399999998E-2</v>
          </cell>
          <cell r="E6">
            <v>1.4494021079999999E-2</v>
          </cell>
        </row>
        <row r="7">
          <cell r="C7">
            <v>1860.4188857099996</v>
          </cell>
          <cell r="D7">
            <v>7.2470105399999998E-2</v>
          </cell>
          <cell r="E7">
            <v>1.4494021079999999E-2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818.83932199999992</v>
          </cell>
          <cell r="D10">
            <v>0.2178804614</v>
          </cell>
          <cell r="E10">
            <v>3.1169842410000002E-2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818.83932199999992</v>
          </cell>
          <cell r="D17">
            <v>0.2178804614</v>
          </cell>
          <cell r="E17">
            <v>3.1169842410000002E-2</v>
          </cell>
        </row>
        <row r="18">
          <cell r="C18">
            <v>3133.0714302440661</v>
          </cell>
          <cell r="D18">
            <v>0.73053199802880286</v>
          </cell>
          <cell r="E18">
            <v>0.13545131167092128</v>
          </cell>
        </row>
        <row r="19">
          <cell r="C19">
            <v>109.69236964109898</v>
          </cell>
          <cell r="D19">
            <v>7.6766973111499993E-4</v>
          </cell>
          <cell r="E19">
            <v>3.0706789244599997E-3</v>
          </cell>
        </row>
        <row r="20">
          <cell r="C20">
            <v>2619.8548794599997</v>
          </cell>
          <cell r="D20">
            <v>0.67530762368999997</v>
          </cell>
          <cell r="E20">
            <v>0.12911323047000001</v>
          </cell>
        </row>
        <row r="21">
          <cell r="C21"/>
          <cell r="D21"/>
          <cell r="E21"/>
        </row>
        <row r="22">
          <cell r="C22">
            <v>403.52418114296734</v>
          </cell>
          <cell r="D22">
            <v>5.4456704607687895E-2</v>
          </cell>
          <cell r="E22">
            <v>3.2674022764612736E-3</v>
          </cell>
        </row>
        <row r="23">
          <cell r="C23"/>
          <cell r="D23"/>
          <cell r="E23"/>
        </row>
        <row r="24">
          <cell r="C24">
            <v>409.73778174</v>
          </cell>
          <cell r="D24">
            <v>2.2334386584999999</v>
          </cell>
          <cell r="E24">
            <v>3.0314889289999994E-2</v>
          </cell>
        </row>
        <row r="25">
          <cell r="C25">
            <v>103.04593341</v>
          </cell>
          <cell r="D25">
            <v>1.3433300999999998E-2</v>
          </cell>
          <cell r="E25">
            <v>2.9225462E-4</v>
          </cell>
        </row>
        <row r="26">
          <cell r="C26">
            <v>256.72773658</v>
          </cell>
          <cell r="D26">
            <v>2.2132471654999999</v>
          </cell>
          <cell r="E26">
            <v>2.9617143149999994E-2</v>
          </cell>
        </row>
        <row r="27">
          <cell r="C27">
            <v>49.964111749999994</v>
          </cell>
          <cell r="D27">
            <v>6.7581919999999997E-3</v>
          </cell>
          <cell r="E27">
            <v>4.0549151999999999E-4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570.6805104</v>
          </cell>
          <cell r="D48">
            <v>3.9907727999999995E-3</v>
          </cell>
          <cell r="E48">
            <v>1.5963091199999998E-2</v>
          </cell>
        </row>
        <row r="49">
          <cell r="C49">
            <v>7390.1774737224505</v>
          </cell>
        </row>
        <row r="50">
          <cell r="C50"/>
        </row>
        <row r="51">
          <cell r="C51">
            <v>1465.4063339999998</v>
          </cell>
        </row>
      </sheetData>
      <sheetData sheetId="20">
        <row r="6">
          <cell r="C6">
            <v>2054.2763681915872</v>
          </cell>
          <cell r="D6">
            <v>8.0653928131407523E-2</v>
          </cell>
          <cell r="E6">
            <v>1.6130785626281504E-2</v>
          </cell>
        </row>
        <row r="7">
          <cell r="C7">
            <v>2054.2763681915872</v>
          </cell>
          <cell r="D7">
            <v>8.0653928131407523E-2</v>
          </cell>
          <cell r="E7">
            <v>1.6130785626281504E-2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998.34821204181947</v>
          </cell>
          <cell r="D10">
            <v>0.22449051231372705</v>
          </cell>
          <cell r="E10">
            <v>3.2527399644379437E-2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998.34821204181947</v>
          </cell>
          <cell r="D17">
            <v>0.22449051231372705</v>
          </cell>
          <cell r="E17">
            <v>3.2527399644379437E-2</v>
          </cell>
        </row>
        <row r="18">
          <cell r="C18">
            <v>3456.8070390731277</v>
          </cell>
          <cell r="D18">
            <v>0.77984463666013837</v>
          </cell>
          <cell r="E18">
            <v>0.1500859261098666</v>
          </cell>
        </row>
        <row r="19">
          <cell r="C19">
            <v>104.92438695930745</v>
          </cell>
          <cell r="D19">
            <v>7.3439956276283357E-4</v>
          </cell>
          <cell r="E19">
            <v>2.9375982510513343E-3</v>
          </cell>
        </row>
        <row r="20">
          <cell r="C20">
            <v>2897.3900146615388</v>
          </cell>
          <cell r="D20">
            <v>0.71777519830489489</v>
          </cell>
          <cell r="E20">
            <v>0.14346822553126642</v>
          </cell>
        </row>
        <row r="21">
          <cell r="C21"/>
          <cell r="D21"/>
          <cell r="E21"/>
        </row>
        <row r="22">
          <cell r="C22">
            <v>454.49263745228137</v>
          </cell>
          <cell r="D22">
            <v>6.1335038792480617E-2</v>
          </cell>
          <cell r="E22">
            <v>3.6801023275488368E-3</v>
          </cell>
        </row>
        <row r="23">
          <cell r="C23"/>
          <cell r="D23"/>
          <cell r="E23"/>
        </row>
        <row r="24">
          <cell r="C24">
            <v>519.58751359097334</v>
          </cell>
          <cell r="D24">
            <v>2.2391238407775025</v>
          </cell>
          <cell r="E24">
            <v>3.1040816920863121E-2</v>
          </cell>
        </row>
        <row r="25">
          <cell r="C25">
            <v>218.73633805169504</v>
          </cell>
          <cell r="D25">
            <v>2.9556016428374875E-2</v>
          </cell>
          <cell r="E25">
            <v>1.2481033607436682E-3</v>
          </cell>
        </row>
        <row r="26">
          <cell r="C26">
            <v>263.39483575063315</v>
          </cell>
          <cell r="D26">
            <v>2.204462064111711</v>
          </cell>
          <cell r="E26">
            <v>2.9486367945874451E-2</v>
          </cell>
        </row>
        <row r="27">
          <cell r="C27">
            <v>37.45633978864516</v>
          </cell>
          <cell r="D27">
            <v>5.1057602374166662E-3</v>
          </cell>
          <cell r="E27">
            <v>3.0634561424499994E-4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711.04508475</v>
          </cell>
          <cell r="D48">
            <v>4.9723432499999996E-3</v>
          </cell>
          <cell r="E48">
            <v>1.9889372999999998E-2</v>
          </cell>
        </row>
        <row r="49">
          <cell r="C49">
            <v>7788.9843120673786</v>
          </cell>
        </row>
        <row r="50">
          <cell r="C50"/>
        </row>
        <row r="51">
          <cell r="C51">
            <v>1459.893588811161</v>
          </cell>
        </row>
      </sheetData>
      <sheetData sheetId="21">
        <row r="6">
          <cell r="C6">
            <v>1763.4814701</v>
          </cell>
          <cell r="D6">
            <v>6.8989682999999996E-2</v>
          </cell>
          <cell r="E6">
            <v>1.37979366E-2</v>
          </cell>
        </row>
        <row r="7">
          <cell r="C7">
            <v>1763.4814701</v>
          </cell>
          <cell r="D7">
            <v>6.8989682999999996E-2</v>
          </cell>
          <cell r="E7">
            <v>1.37979366E-2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1178.8328481999997</v>
          </cell>
          <cell r="D10">
            <v>0.22175065649839759</v>
          </cell>
          <cell r="E10">
            <v>3.2363668833119683E-2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1178.8328481999997</v>
          </cell>
          <cell r="D17">
            <v>0.22175065649839759</v>
          </cell>
          <cell r="E17">
            <v>3.2363668833119683E-2</v>
          </cell>
        </row>
        <row r="18">
          <cell r="C18">
            <v>3670.322526779139</v>
          </cell>
          <cell r="D18">
            <v>0.84523688409677011</v>
          </cell>
          <cell r="E18">
            <v>0.15759249660748051</v>
          </cell>
        </row>
        <row r="19">
          <cell r="C19">
            <v>127.96586527105964</v>
          </cell>
          <cell r="D19">
            <v>8.9545307098333308E-4</v>
          </cell>
          <cell r="E19">
            <v>3.5818122839333323E-3</v>
          </cell>
        </row>
        <row r="20">
          <cell r="C20">
            <v>3030.4578282999996</v>
          </cell>
          <cell r="D20">
            <v>0.77525926729999994</v>
          </cell>
          <cell r="E20">
            <v>0.14986575449999998</v>
          </cell>
        </row>
        <row r="21">
          <cell r="C21"/>
          <cell r="D21"/>
          <cell r="E21"/>
        </row>
        <row r="22">
          <cell r="C22">
            <v>511.89883320807991</v>
          </cell>
          <cell r="D22">
            <v>6.9082163725786766E-2</v>
          </cell>
          <cell r="E22">
            <v>4.1449298235472064E-3</v>
          </cell>
        </row>
        <row r="23">
          <cell r="C23"/>
          <cell r="D23"/>
          <cell r="E23"/>
        </row>
        <row r="24">
          <cell r="C24">
            <v>424.20094009999997</v>
          </cell>
          <cell r="D24">
            <v>2.2209247899999998</v>
          </cell>
          <cell r="E24">
            <v>3.0578494799999995E-2</v>
          </cell>
        </row>
        <row r="25">
          <cell r="C25">
            <v>103.60694119999999</v>
          </cell>
          <cell r="D25">
            <v>1.7810554999999999E-2</v>
          </cell>
          <cell r="E25">
            <v>7.7325289999999975E-4</v>
          </cell>
        </row>
        <row r="26">
          <cell r="C26">
            <v>268.96703609999997</v>
          </cell>
          <cell r="D26">
            <v>2.1961538549999995</v>
          </cell>
          <cell r="E26">
            <v>2.9387619099999995E-2</v>
          </cell>
        </row>
        <row r="27">
          <cell r="C27">
            <v>51.626962799999994</v>
          </cell>
          <cell r="D27">
            <v>6.9603799999999995E-3</v>
          </cell>
          <cell r="E27">
            <v>4.1762279999999998E-4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813.78136840000002</v>
          </cell>
          <cell r="D48">
            <v>5.6907787999999999E-3</v>
          </cell>
          <cell r="E48">
            <v>2.27631152E-2</v>
          </cell>
        </row>
        <row r="49">
          <cell r="C49">
            <v>8209.312540781415</v>
          </cell>
        </row>
        <row r="50">
          <cell r="C50"/>
        </row>
        <row r="51">
          <cell r="C51">
            <v>1430.1025763279922</v>
          </cell>
        </row>
      </sheetData>
      <sheetData sheetId="22">
        <row r="6">
          <cell r="C6">
            <v>2107.8668960999998</v>
          </cell>
          <cell r="D6">
            <v>8.2372436999999993E-2</v>
          </cell>
          <cell r="E6">
            <v>1.6474487399999998E-2</v>
          </cell>
        </row>
        <row r="7">
          <cell r="C7">
            <v>2107.8668960999998</v>
          </cell>
          <cell r="D7">
            <v>8.2372436999999993E-2</v>
          </cell>
          <cell r="E7">
            <v>1.6474487399999998E-2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1558.1396917100001</v>
          </cell>
          <cell r="D10">
            <v>0.22544037016308849</v>
          </cell>
          <cell r="E10">
            <v>3.3968737568411803E-2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1558.1396917100001</v>
          </cell>
          <cell r="D17">
            <v>0.22544037016308849</v>
          </cell>
          <cell r="E17">
            <v>3.3968737568411803E-2</v>
          </cell>
        </row>
        <row r="18">
          <cell r="C18">
            <v>4096.6401640034865</v>
          </cell>
          <cell r="D18">
            <v>0.93962109778296676</v>
          </cell>
          <cell r="E18">
            <v>0.17432000462089156</v>
          </cell>
        </row>
        <row r="19">
          <cell r="C19">
            <v>172.34721242878311</v>
          </cell>
          <cell r="D19">
            <v>1.2057788441405008E-3</v>
          </cell>
          <cell r="E19">
            <v>4.8231153765620031E-3</v>
          </cell>
        </row>
        <row r="20">
          <cell r="C20">
            <v>3329.2248191999997</v>
          </cell>
          <cell r="D20">
            <v>0.85810922819999991</v>
          </cell>
          <cell r="E20">
            <v>0.16467852379999998</v>
          </cell>
        </row>
        <row r="21">
          <cell r="C21"/>
          <cell r="D21"/>
          <cell r="E21"/>
        </row>
        <row r="22">
          <cell r="C22">
            <v>595.0681323747034</v>
          </cell>
          <cell r="D22">
            <v>8.0306090738826372E-2</v>
          </cell>
          <cell r="E22">
            <v>4.8183654443295825E-3</v>
          </cell>
        </row>
        <row r="23">
          <cell r="C23"/>
          <cell r="D23"/>
          <cell r="E23"/>
        </row>
        <row r="24">
          <cell r="C24">
            <v>494.86175920999989</v>
          </cell>
          <cell r="D24">
            <v>2.2185101539999992</v>
          </cell>
          <cell r="E24">
            <v>3.0682865639999998E-2</v>
          </cell>
        </row>
        <row r="25">
          <cell r="C25">
            <v>174.78025459999998</v>
          </cell>
          <cell r="D25">
            <v>2.4640209999999999E-2</v>
          </cell>
          <cell r="E25">
            <v>1.0478916E-3</v>
          </cell>
        </row>
        <row r="26">
          <cell r="C26">
            <v>281.14433710999992</v>
          </cell>
          <cell r="D26">
            <v>2.1885654139999993</v>
          </cell>
          <cell r="E26">
            <v>2.9316702239999999E-2</v>
          </cell>
        </row>
        <row r="27">
          <cell r="C27">
            <v>38.937167500000001</v>
          </cell>
          <cell r="D27">
            <v>5.3045299999999991E-3</v>
          </cell>
          <cell r="E27">
            <v>3.1827179999999996E-4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862.50123959999985</v>
          </cell>
          <cell r="D48">
            <v>6.0314771999999996E-3</v>
          </cell>
          <cell r="E48">
            <v>2.4125908799999998E-2</v>
          </cell>
        </row>
        <row r="49">
          <cell r="C49">
            <v>8649.5454336081002</v>
          </cell>
          <cell r="D49">
            <v>0.78225863094646908</v>
          </cell>
          <cell r="E49">
            <v>0.22350246598470544</v>
          </cell>
        </row>
        <row r="50">
          <cell r="C50"/>
          <cell r="D50"/>
          <cell r="E50"/>
        </row>
        <row r="51">
          <cell r="C51">
            <v>1386.3082022102949</v>
          </cell>
        </row>
      </sheetData>
      <sheetData sheetId="23">
        <row r="6">
          <cell r="C6">
            <v>2241.2469454785901</v>
          </cell>
          <cell r="D6">
            <v>8.7879022125299994E-2</v>
          </cell>
          <cell r="E6">
            <v>1.7575804425060002E-2</v>
          </cell>
        </row>
        <row r="7">
          <cell r="C7">
            <v>2241.2469454785901</v>
          </cell>
          <cell r="D7">
            <v>8.7879022125299994E-2</v>
          </cell>
          <cell r="E7">
            <v>1.7575804425060002E-2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1676.3556724147545</v>
          </cell>
          <cell r="D10">
            <v>0.23309145900536998</v>
          </cell>
          <cell r="E10">
            <v>3.4997730462113998E-2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1676.3556724147545</v>
          </cell>
          <cell r="D17">
            <v>0.23309145900536998</v>
          </cell>
          <cell r="E17">
            <v>3.4997730462113998E-2</v>
          </cell>
        </row>
        <row r="18">
          <cell r="C18">
            <v>4453.847983966145</v>
          </cell>
          <cell r="D18">
            <v>1.0157651376486867</v>
          </cell>
          <cell r="E18">
            <v>0.18494062567810496</v>
          </cell>
        </row>
        <row r="19">
          <cell r="C19">
            <v>205.98683696143172</v>
          </cell>
          <cell r="D19">
            <v>1.4410358719872498E-3</v>
          </cell>
          <cell r="E19">
            <v>5.7641434879489991E-3</v>
          </cell>
        </row>
        <row r="20">
          <cell r="C20">
            <v>3502.9999457637796</v>
          </cell>
          <cell r="D20">
            <v>0.91380302198709984</v>
          </cell>
          <cell r="E20">
            <v>0.17314521740277999</v>
          </cell>
        </row>
        <row r="21">
          <cell r="C21"/>
          <cell r="D21"/>
          <cell r="E21"/>
        </row>
        <row r="22">
          <cell r="C22">
            <v>744.86120124093338</v>
          </cell>
          <cell r="D22">
            <v>0.10052107978959963</v>
          </cell>
          <cell r="E22">
            <v>6.0312647873759792E-3</v>
          </cell>
        </row>
        <row r="23">
          <cell r="C23"/>
          <cell r="D23"/>
          <cell r="E23"/>
        </row>
        <row r="24">
          <cell r="C24">
            <v>529.58186657555905</v>
          </cell>
          <cell r="D24">
            <v>2.2215263931896003</v>
          </cell>
          <cell r="E24">
            <v>3.0871363371995995E-2</v>
          </cell>
        </row>
        <row r="25">
          <cell r="C25">
            <v>176.09439885639</v>
          </cell>
          <cell r="D25">
            <v>2.5099931478999998E-2</v>
          </cell>
          <cell r="E25">
            <v>1.0627057636999999E-3</v>
          </cell>
        </row>
        <row r="26">
          <cell r="C26">
            <v>309.52605973156005</v>
          </cell>
          <cell r="D26">
            <v>2.1904549651495002</v>
          </cell>
          <cell r="E26">
            <v>2.9450367814629997E-2</v>
          </cell>
        </row>
        <row r="27">
          <cell r="C27">
            <v>43.961407987609</v>
          </cell>
          <cell r="D27">
            <v>5.9714965610999995E-3</v>
          </cell>
          <cell r="E27">
            <v>3.5828979366599992E-4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914.07916599999999</v>
          </cell>
          <cell r="D48">
            <v>6.3921619999999998E-3</v>
          </cell>
          <cell r="E48">
            <v>2.5568647999999999E-2</v>
          </cell>
        </row>
        <row r="49">
          <cell r="C49">
            <v>9701.1473500340835</v>
          </cell>
          <cell r="D49">
            <v>0.87736474741910331</v>
          </cell>
          <cell r="E49">
            <v>0.2506756421197438</v>
          </cell>
        </row>
        <row r="50">
          <cell r="C50"/>
          <cell r="D50"/>
          <cell r="E50"/>
        </row>
        <row r="51">
          <cell r="C51">
            <v>1404.8638797199997</v>
          </cell>
        </row>
      </sheetData>
      <sheetData sheetId="24">
        <row r="6">
          <cell r="C6">
            <v>2908.6770000548399</v>
          </cell>
          <cell r="D6">
            <v>9.5468745159900004E-2</v>
          </cell>
          <cell r="E6">
            <v>2.812644736755E-2</v>
          </cell>
        </row>
        <row r="7">
          <cell r="C7">
            <v>2908.6770000548399</v>
          </cell>
          <cell r="D7">
            <v>9.5468745159900004E-2</v>
          </cell>
          <cell r="E7">
            <v>2.812644736755E-2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1900.0852124512996</v>
          </cell>
          <cell r="D10">
            <v>0.2594801509902</v>
          </cell>
          <cell r="E10">
            <v>3.9171641844299998E-2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1900.0852124512996</v>
          </cell>
          <cell r="D17">
            <v>0.2594801509902</v>
          </cell>
          <cell r="E17">
            <v>3.9171641844299998E-2</v>
          </cell>
        </row>
        <row r="18">
          <cell r="C18">
            <v>4736.7990195019011</v>
          </cell>
          <cell r="D18">
            <v>1.0648635287233226</v>
          </cell>
          <cell r="E18">
            <v>0.19297351200327589</v>
          </cell>
        </row>
        <row r="19">
          <cell r="C19">
            <v>238.4925793737994</v>
          </cell>
          <cell r="D19">
            <v>1.6683446872691669E-3</v>
          </cell>
          <cell r="E19">
            <v>6.6733787490766677E-3</v>
          </cell>
        </row>
        <row r="20">
          <cell r="C20">
            <v>3625.7473774283299</v>
          </cell>
          <cell r="D20">
            <v>0.94544092456240003</v>
          </cell>
          <cell r="E20">
            <v>0.17923487768578</v>
          </cell>
        </row>
        <row r="21">
          <cell r="C21"/>
          <cell r="D21"/>
          <cell r="E21"/>
        </row>
        <row r="22">
          <cell r="C22">
            <v>872.55906269977208</v>
          </cell>
          <cell r="D22">
            <v>0.11775425947365345</v>
          </cell>
          <cell r="E22">
            <v>7.0652555684192079E-3</v>
          </cell>
        </row>
        <row r="23">
          <cell r="C23"/>
          <cell r="D23"/>
          <cell r="E23"/>
        </row>
        <row r="24">
          <cell r="C24">
            <v>478.37006868469001</v>
          </cell>
          <cell r="D24">
            <v>2.2088358489225004</v>
          </cell>
          <cell r="E24">
            <v>3.0656381481249998E-2</v>
          </cell>
        </row>
        <row r="25">
          <cell r="C25">
            <v>135.45844079096003</v>
          </cell>
          <cell r="D25">
            <v>2.2653213820999999E-2</v>
          </cell>
          <cell r="E25">
            <v>1.0978028116999999E-3</v>
          </cell>
        </row>
        <row r="26">
          <cell r="C26">
            <v>302.44998898386996</v>
          </cell>
          <cell r="D26">
            <v>2.1807067693635003</v>
          </cell>
          <cell r="E26">
            <v>2.9230026725269996E-2</v>
          </cell>
        </row>
        <row r="27">
          <cell r="C27">
            <v>40.461638909860007</v>
          </cell>
          <cell r="D27">
            <v>5.4758657380000004E-3</v>
          </cell>
          <cell r="E27">
            <v>3.2855194428000001E-4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1049.8243255499999</v>
          </cell>
          <cell r="D48">
            <v>7.3414288499999997E-3</v>
          </cell>
          <cell r="E48">
            <v>2.9365715399999999E-2</v>
          </cell>
        </row>
        <row r="49">
          <cell r="C49">
            <v>11460.151201454635</v>
          </cell>
          <cell r="D49">
            <v>1.0364477830772927</v>
          </cell>
          <cell r="E49">
            <v>0.29612793802208359</v>
          </cell>
        </row>
        <row r="50">
          <cell r="C50"/>
          <cell r="D50"/>
          <cell r="E50"/>
        </row>
        <row r="51">
          <cell r="C51">
            <v>1456.4580741199998</v>
          </cell>
        </row>
      </sheetData>
      <sheetData sheetId="25">
        <row r="6">
          <cell r="C6">
            <v>2503.4404522999198</v>
          </cell>
          <cell r="D6">
            <v>7.2183075829199986E-2</v>
          </cell>
          <cell r="E6">
            <v>2.6734190124599995E-2</v>
          </cell>
        </row>
        <row r="7">
          <cell r="C7">
            <v>2503.4404522999198</v>
          </cell>
          <cell r="D7">
            <v>7.2183075829199986E-2</v>
          </cell>
          <cell r="E7">
            <v>2.6734190124599995E-2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2260.2045138968456</v>
          </cell>
          <cell r="D10">
            <v>0.27793980054102496</v>
          </cell>
          <cell r="E10">
            <v>4.2438801742294995E-2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2260.2045138968456</v>
          </cell>
          <cell r="D17">
            <v>0.27793980054102496</v>
          </cell>
          <cell r="E17">
            <v>4.2438801742294995E-2</v>
          </cell>
        </row>
        <row r="18">
          <cell r="C18">
            <v>4734.2062901443569</v>
          </cell>
          <cell r="D18">
            <v>1.0818676222645023</v>
          </cell>
          <cell r="E18">
            <v>0.19582759976236111</v>
          </cell>
        </row>
        <row r="19">
          <cell r="C19">
            <v>306.37545643766305</v>
          </cell>
          <cell r="D19">
            <v>2.1431307656616665E-3</v>
          </cell>
          <cell r="E19">
            <v>8.5725230626466659E-3</v>
          </cell>
        </row>
        <row r="20">
          <cell r="C20">
            <v>3669.4060461111903</v>
          </cell>
          <cell r="D20">
            <v>0.97737296820659991</v>
          </cell>
          <cell r="E20">
            <v>0.18111398530218001</v>
          </cell>
        </row>
        <row r="21">
          <cell r="C21"/>
          <cell r="D21"/>
          <cell r="E21"/>
        </row>
        <row r="22">
          <cell r="C22">
            <v>758.42478759550318</v>
          </cell>
          <cell r="D22">
            <v>0.10235152329224066</v>
          </cell>
          <cell r="E22">
            <v>6.141091397534439E-3</v>
          </cell>
        </row>
        <row r="23">
          <cell r="C23"/>
          <cell r="D23"/>
          <cell r="E23"/>
        </row>
        <row r="24">
          <cell r="C24">
            <v>484.05189552965004</v>
          </cell>
          <cell r="D24">
            <v>2.2008688117640003</v>
          </cell>
          <cell r="E24">
            <v>3.053688430044E-2</v>
          </cell>
        </row>
        <row r="25">
          <cell r="C25">
            <v>133.32981356799999</v>
          </cell>
          <cell r="D25">
            <v>2.23945598835E-2</v>
          </cell>
          <cell r="E25">
            <v>1.0820499785899999E-3</v>
          </cell>
        </row>
        <row r="26">
          <cell r="C26">
            <v>305.81869319463004</v>
          </cell>
          <cell r="D26">
            <v>2.1723929074505004</v>
          </cell>
          <cell r="E26">
            <v>2.9089953656050001E-2</v>
          </cell>
        </row>
        <row r="27">
          <cell r="C27">
            <v>44.903388767019997</v>
          </cell>
          <cell r="D27">
            <v>6.081344429999999E-3</v>
          </cell>
          <cell r="E27">
            <v>3.6488066579999992E-4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1229.8028743</v>
          </cell>
          <cell r="D48">
            <v>8.6000200999999995E-3</v>
          </cell>
          <cell r="E48">
            <v>3.4400080399999998E-2</v>
          </cell>
        </row>
        <row r="49">
          <cell r="C49">
            <v>9632.83140997589</v>
          </cell>
          <cell r="D49">
            <v>0.87118630322779367</v>
          </cell>
          <cell r="E49">
            <v>0.24891037235079819</v>
          </cell>
        </row>
        <row r="50">
          <cell r="C50"/>
          <cell r="D50"/>
          <cell r="E50"/>
        </row>
        <row r="51">
          <cell r="C51">
            <v>1473.6672825000001</v>
          </cell>
        </row>
      </sheetData>
      <sheetData sheetId="26">
        <row r="6">
          <cell r="C6">
            <v>2360.9671340285095</v>
          </cell>
          <cell r="D6">
            <v>6.5524301121299991E-2</v>
          </cell>
          <cell r="E6">
            <v>2.6118650824979998E-2</v>
          </cell>
        </row>
        <row r="7">
          <cell r="C7">
            <v>2360.9671340285095</v>
          </cell>
          <cell r="D7">
            <v>6.5524301121299991E-2</v>
          </cell>
          <cell r="E7">
            <v>2.6118650824979998E-2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2387.7723635006628</v>
          </cell>
          <cell r="D10">
            <v>0.30397279408079148</v>
          </cell>
          <cell r="E10">
            <v>4.6221303721718288E-2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2387.7723635006628</v>
          </cell>
          <cell r="D17">
            <v>0.30397279408079148</v>
          </cell>
          <cell r="E17">
            <v>4.6221303721718288E-2</v>
          </cell>
        </row>
        <row r="18">
          <cell r="C18">
            <v>4536.9298558160872</v>
          </cell>
          <cell r="D18">
            <v>1.1027019671091773</v>
          </cell>
          <cell r="E18">
            <v>0.191782980682109</v>
          </cell>
        </row>
        <row r="19">
          <cell r="C19">
            <v>129.78373694765801</v>
          </cell>
          <cell r="D19">
            <v>9.0826222663283388E-4</v>
          </cell>
          <cell r="E19">
            <v>3.6330489065313355E-3</v>
          </cell>
        </row>
        <row r="20">
          <cell r="C20">
            <v>3655.7622973595498</v>
          </cell>
          <cell r="D20">
            <v>1.0003923794427498</v>
          </cell>
          <cell r="E20">
            <v>0.18206585224919</v>
          </cell>
        </row>
        <row r="21">
          <cell r="C21"/>
          <cell r="D21"/>
          <cell r="E21"/>
        </row>
        <row r="22">
          <cell r="C22">
            <v>751.38382150887935</v>
          </cell>
          <cell r="D22">
            <v>0.10140132543979477</v>
          </cell>
          <cell r="E22">
            <v>6.084079526387687E-3</v>
          </cell>
        </row>
        <row r="23">
          <cell r="C23"/>
          <cell r="D23"/>
          <cell r="E23"/>
        </row>
        <row r="24">
          <cell r="C24">
            <v>533.40596450664123</v>
          </cell>
          <cell r="D24">
            <v>2.2009773875982779</v>
          </cell>
          <cell r="E24">
            <v>3.0823303246456695E-2</v>
          </cell>
        </row>
        <row r="25">
          <cell r="C25">
            <v>167.9841651179882</v>
          </cell>
          <cell r="D25">
            <v>2.9268344919578328E-2</v>
          </cell>
          <cell r="E25">
            <v>1.4280094838946997E-3</v>
          </cell>
        </row>
        <row r="26">
          <cell r="C26">
            <v>316.42729147509198</v>
          </cell>
          <cell r="D26">
            <v>2.1650889846487997</v>
          </cell>
          <cell r="E26">
            <v>2.8998090280767996E-2</v>
          </cell>
        </row>
        <row r="27">
          <cell r="C27">
            <v>48.994507913561002</v>
          </cell>
          <cell r="D27">
            <v>6.6200580298999999E-3</v>
          </cell>
          <cell r="E27">
            <v>3.9720348179399993E-4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1524.4318088999999</v>
          </cell>
          <cell r="D48">
            <v>1.0660362299999998E-2</v>
          </cell>
          <cell r="E48">
            <v>4.2641449199999994E-2</v>
          </cell>
        </row>
        <row r="49">
          <cell r="C49">
            <v>9185.8486888693806</v>
          </cell>
          <cell r="D49">
            <v>0.83076150932927217</v>
          </cell>
          <cell r="E49">
            <v>0.2373604312369349</v>
          </cell>
        </row>
        <row r="50">
          <cell r="C50"/>
          <cell r="D50"/>
          <cell r="E50"/>
        </row>
        <row r="51">
          <cell r="C51">
            <v>1564.0257039399999</v>
          </cell>
        </row>
      </sheetData>
      <sheetData sheetId="27">
        <row r="6">
          <cell r="C6">
            <v>2195.4462698922598</v>
          </cell>
          <cell r="D6">
            <v>5.8821257002199992E-2</v>
          </cell>
          <cell r="E6">
            <v>2.517424639884E-2</v>
          </cell>
        </row>
        <row r="7">
          <cell r="C7">
            <v>2195.4462698922598</v>
          </cell>
          <cell r="D7">
            <v>5.8821257002199992E-2</v>
          </cell>
          <cell r="E7">
            <v>2.517424639884E-2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2434.6724874933943</v>
          </cell>
          <cell r="D10">
            <v>0.28859181930337496</v>
          </cell>
          <cell r="E10">
            <v>4.4317052900784998E-2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2434.6724874933943</v>
          </cell>
          <cell r="D17">
            <v>0.28859181930337496</v>
          </cell>
          <cell r="E17">
            <v>4.4317052900784998E-2</v>
          </cell>
        </row>
        <row r="18">
          <cell r="C18">
            <v>4604.0327794266859</v>
          </cell>
          <cell r="D18">
            <v>1.1789169811464322</v>
          </cell>
          <cell r="E18">
            <v>0.20411376844315435</v>
          </cell>
        </row>
        <row r="19">
          <cell r="C19">
            <v>50.755665646079528</v>
          </cell>
          <cell r="D19">
            <v>3.5567834120466804E-4</v>
          </cell>
          <cell r="E19">
            <v>1.4227133648186722E-3</v>
          </cell>
        </row>
        <row r="20">
          <cell r="C20">
            <v>3898.3987015832599</v>
          </cell>
          <cell r="D20">
            <v>1.0901836493372996</v>
          </cell>
          <cell r="E20">
            <v>0.19738839587026</v>
          </cell>
        </row>
        <row r="21">
          <cell r="C21"/>
          <cell r="D21"/>
          <cell r="E21"/>
        </row>
        <row r="22">
          <cell r="C22">
            <v>654.87841219734662</v>
          </cell>
          <cell r="D22">
            <v>8.8377653467928016E-2</v>
          </cell>
          <cell r="E22">
            <v>5.3026592080756812E-3</v>
          </cell>
        </row>
        <row r="23">
          <cell r="C23"/>
          <cell r="D23"/>
          <cell r="E23"/>
        </row>
        <row r="24">
          <cell r="C24">
            <v>663.63527671132999</v>
          </cell>
          <cell r="D24">
            <v>2.2069976556746993</v>
          </cell>
          <cell r="E24">
            <v>3.1612788749205992E-2</v>
          </cell>
        </row>
        <row r="25">
          <cell r="C25">
            <v>272.45209849381996</v>
          </cell>
          <cell r="D25">
            <v>4.0833798076400002E-2</v>
          </cell>
          <cell r="E25">
            <v>2.2086115419619997E-3</v>
          </cell>
        </row>
        <row r="26">
          <cell r="C26">
            <v>330.39077076551001</v>
          </cell>
          <cell r="D26">
            <v>2.1579515190442993</v>
          </cell>
          <cell r="E26">
            <v>2.8911436894003991E-2</v>
          </cell>
        </row>
        <row r="27">
          <cell r="C27">
            <v>60.792407451999992</v>
          </cell>
          <cell r="D27">
            <v>8.212338554E-3</v>
          </cell>
          <cell r="E27">
            <v>4.9274031323999989E-4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1827.2431727549999</v>
          </cell>
          <cell r="D48">
            <v>1.2777924284999999E-2</v>
          </cell>
          <cell r="E48">
            <v>5.1111697139999995E-2</v>
          </cell>
        </row>
        <row r="49">
          <cell r="C49">
            <v>9699.3788466638016</v>
          </cell>
          <cell r="D49">
            <v>0.87720480525383215</v>
          </cell>
          <cell r="E49">
            <v>0.25062994435823777</v>
          </cell>
        </row>
        <row r="50">
          <cell r="C50"/>
          <cell r="D50"/>
          <cell r="E50"/>
        </row>
        <row r="51">
          <cell r="C51">
            <v>1544.5038531525117</v>
          </cell>
        </row>
      </sheetData>
      <sheetData sheetId="28">
        <row r="6">
          <cell r="C6">
            <v>2750.8234755275398</v>
          </cell>
          <cell r="D6">
            <v>7.9272876309900001E-2</v>
          </cell>
          <cell r="E6">
            <v>2.9344573071449997E-2</v>
          </cell>
        </row>
        <row r="7">
          <cell r="C7">
            <v>2750.8234755275398</v>
          </cell>
          <cell r="D7">
            <v>7.9272876309900001E-2</v>
          </cell>
          <cell r="E7">
            <v>2.9344573071449997E-2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2205.9220517722952</v>
          </cell>
          <cell r="D10">
            <v>0.27392405712213497</v>
          </cell>
          <cell r="E10">
            <v>4.1691108044396998E-2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2205.9220517722952</v>
          </cell>
          <cell r="D17">
            <v>0.27392405712213497</v>
          </cell>
          <cell r="E17">
            <v>4.1691108044396998E-2</v>
          </cell>
        </row>
        <row r="18">
          <cell r="C18">
            <v>5827.9033502579769</v>
          </cell>
          <cell r="D18">
            <v>1.4044116497433932</v>
          </cell>
          <cell r="E18">
            <v>0.22519116445188797</v>
          </cell>
        </row>
        <row r="19">
          <cell r="C19">
            <v>73.377314186434333</v>
          </cell>
          <cell r="D19">
            <v>5.1429130261658278E-4</v>
          </cell>
          <cell r="E19">
            <v>2.0571652104663311E-3</v>
          </cell>
        </row>
        <row r="20">
          <cell r="C20">
            <v>4301.24500378209</v>
          </cell>
          <cell r="D20">
            <v>1.2077730625852499</v>
          </cell>
          <cell r="E20">
            <v>0.21136654149009002</v>
          </cell>
        </row>
        <row r="21">
          <cell r="C21"/>
          <cell r="D21"/>
          <cell r="E21"/>
        </row>
        <row r="22">
          <cell r="C22">
            <v>1453.2810322894534</v>
          </cell>
          <cell r="D22">
            <v>0.19612429585552676</v>
          </cell>
          <cell r="E22">
            <v>1.1767457751331605E-2</v>
          </cell>
        </row>
        <row r="23">
          <cell r="C23"/>
          <cell r="D23"/>
          <cell r="E23"/>
        </row>
        <row r="24">
          <cell r="C24">
            <v>561.47102139295987</v>
          </cell>
          <cell r="D24">
            <v>2.1839223773667995</v>
          </cell>
          <cell r="E24">
            <v>3.059069866084399E-2</v>
          </cell>
        </row>
        <row r="25">
          <cell r="C25">
            <v>149.97182715871998</v>
          </cell>
          <cell r="D25">
            <v>2.4310436026799997E-2</v>
          </cell>
          <cell r="E25">
            <v>1.2184619541639999E-3</v>
          </cell>
        </row>
        <row r="26">
          <cell r="C26">
            <v>343.50297277883993</v>
          </cell>
          <cell r="D26">
            <v>2.1504255760399995</v>
          </cell>
          <cell r="E26">
            <v>2.8821054788679992E-2</v>
          </cell>
        </row>
        <row r="27">
          <cell r="C27">
            <v>67.99622145539999</v>
          </cell>
          <cell r="D27">
            <v>9.186365299999999E-3</v>
          </cell>
          <cell r="E27">
            <v>5.5118191799999989E-4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1951.2090821222998</v>
          </cell>
          <cell r="D48">
            <v>1.36448187561E-2</v>
          </cell>
          <cell r="E48">
            <v>5.4579275024399999E-2</v>
          </cell>
        </row>
        <row r="49">
          <cell r="C49">
            <v>11203.359962974526</v>
          </cell>
          <cell r="D49">
            <v>1.013223769261262</v>
          </cell>
          <cell r="E49">
            <v>0.2894925055032177</v>
          </cell>
        </row>
        <row r="50">
          <cell r="C50"/>
          <cell r="D50"/>
          <cell r="E50"/>
        </row>
        <row r="51">
          <cell r="C51">
            <v>1458.4697852070076</v>
          </cell>
        </row>
      </sheetData>
      <sheetData sheetId="29">
        <row r="6">
          <cell r="C6">
            <v>2748.3347486296798</v>
          </cell>
          <cell r="D6">
            <v>8.2317618778499996E-2</v>
          </cell>
          <cell r="E6">
            <v>2.8383942605129994E-2</v>
          </cell>
        </row>
        <row r="7">
          <cell r="C7">
            <v>2748.3347486296798</v>
          </cell>
          <cell r="D7">
            <v>8.2317618778499996E-2</v>
          </cell>
          <cell r="E7">
            <v>2.8383942605129994E-2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1915.7516456861395</v>
          </cell>
          <cell r="D10">
            <v>0.26399407630441996</v>
          </cell>
          <cell r="E10">
            <v>3.9635040277083998E-2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1915.7516456861395</v>
          </cell>
          <cell r="D17">
            <v>0.26399407630441996</v>
          </cell>
          <cell r="E17">
            <v>3.9635040277083998E-2</v>
          </cell>
        </row>
        <row r="18">
          <cell r="C18">
            <v>6008.1382334119899</v>
          </cell>
          <cell r="D18">
            <v>1.4819951889563818</v>
          </cell>
          <cell r="E18">
            <v>0.24045157424806321</v>
          </cell>
        </row>
        <row r="19">
          <cell r="C19">
            <v>79.317381445921086</v>
          </cell>
          <cell r="D19">
            <v>5.5585037786658458E-4</v>
          </cell>
          <cell r="E19">
            <v>2.2234015114663383E-3</v>
          </cell>
        </row>
        <row r="20">
          <cell r="C20">
            <v>4636.4984218020991</v>
          </cell>
          <cell r="D20">
            <v>1.3070368513769</v>
          </cell>
          <cell r="E20">
            <v>0.22776402350449998</v>
          </cell>
        </row>
        <row r="21">
          <cell r="C21"/>
          <cell r="D21"/>
          <cell r="E21"/>
        </row>
        <row r="22">
          <cell r="C22">
            <v>1292.3224301639689</v>
          </cell>
          <cell r="D22">
            <v>0.17440248720161525</v>
          </cell>
          <cell r="E22">
            <v>1.0464149232096914E-2</v>
          </cell>
        </row>
        <row r="23">
          <cell r="C23"/>
          <cell r="D23"/>
          <cell r="E23"/>
        </row>
        <row r="24">
          <cell r="C24">
            <v>572.10654593134007</v>
          </cell>
          <cell r="D24">
            <v>2.1765477395444996</v>
          </cell>
          <cell r="E24">
            <v>3.0456439243789997E-2</v>
          </cell>
        </row>
        <row r="25">
          <cell r="C25">
            <v>156.74344345422003</v>
          </cell>
          <cell r="D25">
            <v>2.54484213795E-2</v>
          </cell>
          <cell r="E25">
            <v>1.2792984444100002E-3</v>
          </cell>
        </row>
        <row r="26">
          <cell r="C26">
            <v>361.69136035808998</v>
          </cell>
          <cell r="D26">
            <v>2.1438415445999994</v>
          </cell>
          <cell r="E26">
            <v>2.8741674385479997E-2</v>
          </cell>
        </row>
        <row r="27">
          <cell r="C27">
            <v>53.671742119029993</v>
          </cell>
          <cell r="D27">
            <v>7.2577735650000003E-3</v>
          </cell>
          <cell r="E27">
            <v>4.3546641389999996E-4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2058.5347377594999</v>
          </cell>
          <cell r="D48">
            <v>1.4395347816499999E-2</v>
          </cell>
          <cell r="E48">
            <v>5.7581391265999995E-2</v>
          </cell>
        </row>
        <row r="49">
          <cell r="C49">
            <v>12896.987670770775</v>
          </cell>
          <cell r="D49">
            <v>1.1663942337906383</v>
          </cell>
          <cell r="E49">
            <v>0.33325549536875387</v>
          </cell>
        </row>
        <row r="50">
          <cell r="C50"/>
          <cell r="D50"/>
          <cell r="E50"/>
        </row>
        <row r="51">
          <cell r="C51">
            <v>1458.1397874511997</v>
          </cell>
        </row>
      </sheetData>
      <sheetData sheetId="30">
        <row r="6">
          <cell r="C6">
            <v>2096.1897454388936</v>
          </cell>
          <cell r="D6">
            <v>7.4848221075566407E-2</v>
          </cell>
          <cell r="E6">
            <v>1.8287634579014639E-2</v>
          </cell>
        </row>
        <row r="7">
          <cell r="C7">
            <v>2096.1897454388936</v>
          </cell>
          <cell r="D7">
            <v>7.4848221075566407E-2</v>
          </cell>
          <cell r="E7">
            <v>1.8287634579014639E-2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1843.4444531967413</v>
          </cell>
          <cell r="D10">
            <v>0.25609757948015499</v>
          </cell>
          <cell r="E10">
            <v>3.8587883855310992E-2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1843.4444531967413</v>
          </cell>
          <cell r="D17">
            <v>0.25609757948015499</v>
          </cell>
          <cell r="E17">
            <v>3.8587883855310992E-2</v>
          </cell>
        </row>
        <row r="18">
          <cell r="C18">
            <v>6569.9170279255995</v>
          </cell>
          <cell r="D18">
            <v>1.5844380740334705</v>
          </cell>
          <cell r="E18">
            <v>0.25131401849729185</v>
          </cell>
        </row>
        <row r="19">
          <cell r="C19">
            <v>78.78607531438081</v>
          </cell>
          <cell r="D19">
            <v>5.5213292852783079E-4</v>
          </cell>
          <cell r="E19">
            <v>2.2085317141113231E-3</v>
          </cell>
        </row>
        <row r="20">
          <cell r="C20">
            <v>4791.9958372191495</v>
          </cell>
          <cell r="D20">
            <v>1.3545829565715999</v>
          </cell>
          <cell r="E20">
            <v>0.23534730771117998</v>
          </cell>
        </row>
        <row r="21">
          <cell r="C21"/>
          <cell r="D21"/>
          <cell r="E21"/>
        </row>
        <row r="22">
          <cell r="C22">
            <v>1699.1351153920696</v>
          </cell>
          <cell r="D22">
            <v>0.22930298453334272</v>
          </cell>
          <cell r="E22">
            <v>1.3758179072000562E-2</v>
          </cell>
        </row>
        <row r="23">
          <cell r="C23"/>
          <cell r="D23"/>
          <cell r="E23"/>
        </row>
        <row r="24">
          <cell r="C24">
            <v>585.06138630014607</v>
          </cell>
          <cell r="D24">
            <v>2.1694098270928994</v>
          </cell>
          <cell r="E24">
            <v>3.0375431996433992E-2</v>
          </cell>
        </row>
        <row r="25">
          <cell r="C25">
            <v>166.70353175875002</v>
          </cell>
          <cell r="D25">
            <v>2.6458561807299996E-2</v>
          </cell>
          <cell r="E25">
            <v>1.3636876683639997E-3</v>
          </cell>
        </row>
        <row r="26">
          <cell r="C26">
            <v>375.096719270476</v>
          </cell>
          <cell r="D26">
            <v>2.1370841390415993</v>
          </cell>
          <cell r="E26">
            <v>2.8659716753429994E-2</v>
          </cell>
        </row>
        <row r="27">
          <cell r="C27">
            <v>43.261135270919993</v>
          </cell>
          <cell r="D27">
            <v>5.8671262439999993E-3</v>
          </cell>
          <cell r="E27">
            <v>3.5202757463999995E-4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2092.4123835114501</v>
          </cell>
          <cell r="D48">
            <v>1.463225443015E-2</v>
          </cell>
          <cell r="E48">
            <v>5.8529017720599999E-2</v>
          </cell>
        </row>
        <row r="49">
          <cell r="C49">
            <v>14374.358824754388</v>
          </cell>
          <cell r="D49">
            <v>1.3000066120578906</v>
          </cell>
          <cell r="E49">
            <v>0.37143046058796869</v>
          </cell>
        </row>
        <row r="50">
          <cell r="C50"/>
          <cell r="D50"/>
          <cell r="E50"/>
        </row>
        <row r="51">
          <cell r="C51">
            <v>1431.992630955277</v>
          </cell>
        </row>
      </sheetData>
      <sheetData sheetId="31">
        <row r="6">
          <cell r="C6">
            <v>2020.1932509622275</v>
          </cell>
          <cell r="D6">
            <v>5.0897852389155299E-2</v>
          </cell>
          <cell r="E6">
            <v>1.6761561368140079E-2</v>
          </cell>
        </row>
        <row r="7">
          <cell r="C7">
            <v>2020.1932509622275</v>
          </cell>
          <cell r="D7">
            <v>5.0897852389155299E-2</v>
          </cell>
          <cell r="E7">
            <v>1.6761561368140079E-2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1899.7433493756344</v>
          </cell>
          <cell r="D10">
            <v>0.25756427055179937</v>
          </cell>
          <cell r="E10">
            <v>3.887605313815793E-2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1899.7433493756344</v>
          </cell>
          <cell r="D17">
            <v>0.25756427055179937</v>
          </cell>
          <cell r="E17">
            <v>3.887605313815793E-2</v>
          </cell>
        </row>
        <row r="18">
          <cell r="C18">
            <v>6732.5123545056895</v>
          </cell>
          <cell r="D18">
            <v>1.6180240187963801</v>
          </cell>
          <cell r="E18">
            <v>0.2501996144284015</v>
          </cell>
        </row>
        <row r="19">
          <cell r="C19">
            <v>67.942852316554564</v>
          </cell>
          <cell r="D19">
            <v>4.764175960156648E-4</v>
          </cell>
          <cell r="E19">
            <v>1.9056703840626592E-3</v>
          </cell>
        </row>
        <row r="20">
          <cell r="C20">
            <v>4744.4078592789201</v>
          </cell>
          <cell r="D20">
            <v>1.35841647530155</v>
          </cell>
          <cell r="E20">
            <v>0.23274607649040999</v>
          </cell>
        </row>
        <row r="21">
          <cell r="C21"/>
          <cell r="D21"/>
          <cell r="E21"/>
        </row>
        <row r="22">
          <cell r="C22">
            <v>1920.1616429102148</v>
          </cell>
          <cell r="D22">
            <v>0.25913112589881443</v>
          </cell>
          <cell r="E22">
            <v>1.5547867553928865E-2</v>
          </cell>
        </row>
        <row r="23">
          <cell r="C23"/>
          <cell r="D23"/>
          <cell r="E23"/>
        </row>
        <row r="24">
          <cell r="C24">
            <v>640.15924881428089</v>
          </cell>
          <cell r="D24">
            <v>2.1697978259810999</v>
          </cell>
          <cell r="E24">
            <v>3.0642412620259997E-2</v>
          </cell>
        </row>
        <row r="25">
          <cell r="C25">
            <v>212.25319951863997</v>
          </cell>
          <cell r="D25">
            <v>3.4400428418999998E-2</v>
          </cell>
          <cell r="E25">
            <v>1.7438190938000001E-3</v>
          </cell>
        </row>
        <row r="26">
          <cell r="C26">
            <v>387.63369324224993</v>
          </cell>
          <cell r="D26">
            <v>2.1299396236411998</v>
          </cell>
          <cell r="E26">
            <v>2.8571127091205996E-2</v>
          </cell>
        </row>
        <row r="27">
          <cell r="C27">
            <v>40.272356053390993</v>
          </cell>
          <cell r="D27">
            <v>5.4577739208999986E-3</v>
          </cell>
          <cell r="E27">
            <v>3.2746643525399994E-4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2205.9482773828504</v>
          </cell>
          <cell r="D48">
            <v>1.542621172995E-2</v>
          </cell>
          <cell r="E48">
            <v>6.1704846919800001E-2</v>
          </cell>
        </row>
        <row r="49">
          <cell r="C49">
            <v>13857.15517540259</v>
          </cell>
          <cell r="D49">
            <v>1.2532310882147046</v>
          </cell>
          <cell r="E49">
            <v>0.35806602520420128</v>
          </cell>
        </row>
        <row r="50">
          <cell r="C50"/>
          <cell r="D50"/>
          <cell r="E50"/>
        </row>
        <row r="51">
          <cell r="C51">
            <v>1428.3045302078681</v>
          </cell>
        </row>
      </sheetData>
      <sheetData sheetId="32">
        <row r="6">
          <cell r="C6">
            <v>3896.2244185117797</v>
          </cell>
          <cell r="D6">
            <v>8.3014558355547746E-2</v>
          </cell>
          <cell r="E6">
            <v>2.8334259976880619E-2</v>
          </cell>
        </row>
        <row r="7">
          <cell r="C7">
            <v>3896.2244185117797</v>
          </cell>
          <cell r="D7">
            <v>8.3014558355547746E-2</v>
          </cell>
          <cell r="E7">
            <v>2.8334259976880619E-2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3226.7084245336118</v>
          </cell>
          <cell r="D10">
            <v>0.40138821928302948</v>
          </cell>
          <cell r="E10">
            <v>6.0178877957131761E-2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3226.7084245336118</v>
          </cell>
          <cell r="D17">
            <v>0.40138821928302948</v>
          </cell>
          <cell r="E17">
            <v>6.0178877957131761E-2</v>
          </cell>
        </row>
        <row r="18">
          <cell r="C18">
            <v>7113.7342711671017</v>
          </cell>
          <cell r="D18">
            <v>1.7173250867225314</v>
          </cell>
          <cell r="E18">
            <v>0.26508935025739788</v>
          </cell>
        </row>
        <row r="19">
          <cell r="C19">
            <v>64.378166781075564</v>
          </cell>
          <cell r="D19">
            <v>4.5144397219366649E-4</v>
          </cell>
          <cell r="E19">
            <v>1.805775888774666E-3</v>
          </cell>
        </row>
        <row r="20">
          <cell r="C20">
            <v>5035.180400015227</v>
          </cell>
          <cell r="D20">
            <v>1.4450550591645348</v>
          </cell>
          <cell r="E20">
            <v>0.24697445935347501</v>
          </cell>
        </row>
        <row r="21">
          <cell r="C21"/>
          <cell r="D21"/>
          <cell r="E21"/>
        </row>
        <row r="22">
          <cell r="C22">
            <v>2014.1757043707994</v>
          </cell>
          <cell r="D22">
            <v>0.27181858358580285</v>
          </cell>
          <cell r="E22">
            <v>1.6309115015148173E-2</v>
          </cell>
        </row>
        <row r="23">
          <cell r="C23"/>
          <cell r="D23"/>
          <cell r="E23"/>
        </row>
        <row r="24">
          <cell r="C24">
            <v>742.26758511578248</v>
          </cell>
          <cell r="D24">
            <v>2.1745729535104399</v>
          </cell>
          <cell r="E24">
            <v>3.1302608973350396E-2</v>
          </cell>
        </row>
        <row r="25">
          <cell r="C25">
            <v>293.65701803496091</v>
          </cell>
          <cell r="D25">
            <v>4.5265626713649983E-2</v>
          </cell>
          <cell r="E25">
            <v>2.402576499644999E-3</v>
          </cell>
        </row>
        <row r="26">
          <cell r="C26">
            <v>396.44220275588458</v>
          </cell>
          <cell r="D26">
            <v>2.1222283290814898</v>
          </cell>
          <cell r="E26">
            <v>2.8475292610787399E-2</v>
          </cell>
        </row>
        <row r="27">
          <cell r="C27">
            <v>52.168364324936995</v>
          </cell>
          <cell r="D27">
            <v>7.0789977153000007E-3</v>
          </cell>
          <cell r="E27">
            <v>4.2473986291800001E-4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2221.7047664411598</v>
          </cell>
          <cell r="D48">
            <v>1.553639696812E-2</v>
          </cell>
          <cell r="E48">
            <v>6.214558787248E-2</v>
          </cell>
        </row>
        <row r="49">
          <cell r="C49">
            <v>15171.716078275163</v>
          </cell>
          <cell r="D49">
            <v>1.3721190251670043</v>
          </cell>
          <cell r="E49">
            <v>0.39203400719057269</v>
          </cell>
        </row>
        <row r="50">
          <cell r="C50"/>
          <cell r="D50"/>
          <cell r="E50"/>
        </row>
        <row r="51">
          <cell r="C51">
            <v>1444.3432342640281</v>
          </cell>
        </row>
      </sheetData>
      <sheetData sheetId="33">
        <row r="6">
          <cell r="C6">
            <v>1836.7196641237538</v>
          </cell>
          <cell r="D6">
            <v>3.1978452383238203E-2</v>
          </cell>
          <cell r="E6">
            <v>1.4024091695827494E-2</v>
          </cell>
        </row>
        <row r="7">
          <cell r="C7">
            <v>1836.7196641237538</v>
          </cell>
          <cell r="D7">
            <v>3.1978452383238203E-2</v>
          </cell>
          <cell r="E7">
            <v>1.4024091695827494E-2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3249.9749571557913</v>
          </cell>
          <cell r="D10">
            <v>0.44112490637579005</v>
          </cell>
          <cell r="E10">
            <v>6.52320545538361E-2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3249.9749571557913</v>
          </cell>
          <cell r="D17">
            <v>0.44112490637579005</v>
          </cell>
          <cell r="E17">
            <v>6.52320545538361E-2</v>
          </cell>
        </row>
        <row r="18">
          <cell r="C18">
            <v>5555.3851479778923</v>
          </cell>
          <cell r="D18">
            <v>1.2817820925934695</v>
          </cell>
          <cell r="E18">
            <v>0.19505336172831</v>
          </cell>
        </row>
        <row r="19">
          <cell r="C19">
            <v>29.856750273389046</v>
          </cell>
          <cell r="D19">
            <v>2.094862406991664E-4</v>
          </cell>
          <cell r="E19">
            <v>8.3794496279666561E-4</v>
          </cell>
        </row>
        <row r="20">
          <cell r="C20">
            <v>3643.0323462788288</v>
          </cell>
          <cell r="D20">
            <v>1.0275245562278481</v>
          </cell>
          <cell r="E20">
            <v>0.17897253375801803</v>
          </cell>
        </row>
        <row r="21">
          <cell r="C21"/>
          <cell r="D21"/>
          <cell r="E21"/>
        </row>
        <row r="22">
          <cell r="C22">
            <v>1882.4960514256743</v>
          </cell>
          <cell r="D22">
            <v>0.25404805012492232</v>
          </cell>
          <cell r="E22">
            <v>1.5242883007495336E-2</v>
          </cell>
        </row>
        <row r="23">
          <cell r="C23"/>
          <cell r="D23"/>
          <cell r="E23"/>
        </row>
        <row r="24">
          <cell r="C24">
            <v>710.15492259767802</v>
          </cell>
          <cell r="D24">
            <v>2.16016855825155</v>
          </cell>
          <cell r="E24">
            <v>3.0754484980708992E-2</v>
          </cell>
        </row>
        <row r="25">
          <cell r="C25">
            <v>254.939346915393</v>
          </cell>
          <cell r="D25">
            <v>3.9769743056399992E-2</v>
          </cell>
          <cell r="E25">
            <v>2.0886342227519998E-3</v>
          </cell>
        </row>
        <row r="26">
          <cell r="C26">
            <v>423.66926291702254</v>
          </cell>
          <cell r="D26">
            <v>2.11611732103415</v>
          </cell>
          <cell r="E26">
            <v>2.8408961108296993E-2</v>
          </cell>
        </row>
        <row r="27">
          <cell r="C27">
            <v>31.546312765262396</v>
          </cell>
          <cell r="D27">
            <v>4.2814941609999992E-3</v>
          </cell>
          <cell r="E27">
            <v>2.5688964965999995E-4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  <row r="48">
          <cell r="C48">
            <v>774.65158219949512</v>
          </cell>
          <cell r="D48">
            <v>5.4171439314650007E-3</v>
          </cell>
          <cell r="E48">
            <v>2.1668575725860003E-2</v>
          </cell>
        </row>
        <row r="49">
          <cell r="C49">
            <v>15913.962833372694</v>
          </cell>
          <cell r="D49">
            <v>1.4392472846719493</v>
          </cell>
          <cell r="E49">
            <v>0.4112135099062712</v>
          </cell>
        </row>
        <row r="50">
          <cell r="C50"/>
          <cell r="D50"/>
          <cell r="E50"/>
        </row>
        <row r="51">
          <cell r="C51">
            <v>1432.7113653141237</v>
          </cell>
        </row>
      </sheetData>
      <sheetData sheetId="34">
        <row r="6">
          <cell r="C6">
            <v>1509.0413081521278</v>
          </cell>
          <cell r="D6">
            <v>3.252379303496733E-2</v>
          </cell>
          <cell r="E6">
            <v>5.4164563021290007E-3</v>
          </cell>
        </row>
        <row r="7">
          <cell r="C7">
            <v>1509.0413081521278</v>
          </cell>
          <cell r="D7">
            <v>3.252379303496733E-2</v>
          </cell>
          <cell r="E7">
            <v>5.4164563021290007E-3</v>
          </cell>
        </row>
        <row r="8">
          <cell r="C8"/>
          <cell r="D8"/>
          <cell r="E8"/>
        </row>
        <row r="9">
          <cell r="C9"/>
          <cell r="D9"/>
          <cell r="E9"/>
        </row>
        <row r="10">
          <cell r="C10">
            <v>3785.0419054870217</v>
          </cell>
          <cell r="D10">
            <v>0.48282540801935464</v>
          </cell>
          <cell r="E10">
            <v>7.1853237048852603E-2</v>
          </cell>
        </row>
        <row r="11">
          <cell r="C11"/>
          <cell r="D11"/>
          <cell r="E11"/>
        </row>
        <row r="12">
          <cell r="C12"/>
          <cell r="D12"/>
          <cell r="E12"/>
        </row>
        <row r="13">
          <cell r="C13"/>
          <cell r="D13"/>
          <cell r="E13"/>
        </row>
        <row r="14">
          <cell r="C14"/>
          <cell r="D14"/>
          <cell r="E14"/>
        </row>
        <row r="15">
          <cell r="C15"/>
          <cell r="D15"/>
          <cell r="E15"/>
        </row>
        <row r="16">
          <cell r="C16"/>
          <cell r="D16"/>
          <cell r="E16"/>
        </row>
        <row r="17">
          <cell r="C17">
            <v>3785.0419054870217</v>
          </cell>
          <cell r="D17">
            <v>0.48282540801935464</v>
          </cell>
          <cell r="E17">
            <v>7.1853237048852603E-2</v>
          </cell>
        </row>
        <row r="18">
          <cell r="C18">
            <v>7190.9529059879469</v>
          </cell>
          <cell r="D18">
            <v>1.6619193431614665</v>
          </cell>
          <cell r="E18">
            <v>0.25412889482437523</v>
          </cell>
        </row>
        <row r="19">
          <cell r="C19">
            <v>41.548260412049302</v>
          </cell>
          <cell r="D19">
            <v>2.9158814918683244E-4</v>
          </cell>
          <cell r="E19">
            <v>1.1663525967473298E-3</v>
          </cell>
        </row>
        <row r="20">
          <cell r="C20">
            <v>4656.7791769956448</v>
          </cell>
          <cell r="D20">
            <v>1.3261179553999647</v>
          </cell>
          <cell r="E20">
            <v>0.22858219605288901</v>
          </cell>
        </row>
        <row r="21">
          <cell r="C21">
            <v>11.107441799999998</v>
          </cell>
          <cell r="D21">
            <v>6.2207670000000007E-4</v>
          </cell>
          <cell r="E21">
            <v>4.2870828000000005E-3</v>
          </cell>
        </row>
        <row r="22">
          <cell r="C22">
            <v>2481.5180267802534</v>
          </cell>
          <cell r="D22">
            <v>0.33488772291231494</v>
          </cell>
          <cell r="E22">
            <v>2.0093263374738893E-2</v>
          </cell>
        </row>
        <row r="23">
          <cell r="C23"/>
          <cell r="D23"/>
          <cell r="E23"/>
        </row>
        <row r="24">
          <cell r="C24">
            <v>737.57088528908253</v>
          </cell>
          <cell r="D24">
            <v>2.1571797408617397</v>
          </cell>
          <cell r="E24">
            <v>3.0825287110290402E-2</v>
          </cell>
        </row>
        <row r="25">
          <cell r="C25">
            <v>264.85245174681995</v>
          </cell>
          <cell r="D25">
            <v>4.2659588513849996E-2</v>
          </cell>
          <cell r="E25">
            <v>2.1722445598489994E-3</v>
          </cell>
        </row>
        <row r="26">
          <cell r="C26">
            <v>431.69328004585861</v>
          </cell>
          <cell r="D26">
            <v>2.1089451280370897</v>
          </cell>
          <cell r="E26">
            <v>2.8318541091793402E-2</v>
          </cell>
        </row>
        <row r="27">
          <cell r="C27">
            <v>41.025153496404002</v>
          </cell>
          <cell r="D27">
            <v>5.5750243107999999E-3</v>
          </cell>
          <cell r="E27">
            <v>3.3450145864799997E-4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/>
          <cell r="D29"/>
          <cell r="E29"/>
        </row>
        <row r="30">
          <cell r="C30"/>
          <cell r="D30"/>
          <cell r="E30"/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a6e06247e82a0945" itemId="a6e06247e82a0945!3693">
      <xxl21:absoluteUrl r:id="rId2"/>
    </xxl21:alternateUrls>
    <sheetNames>
      <sheetName val="INFO"/>
      <sheetName val="PCG-PT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SO2"/>
      <sheetName val="COVDM"/>
    </sheetNames>
    <sheetDataSet>
      <sheetData sheetId="0"/>
      <sheetData sheetId="1"/>
      <sheetData sheetId="2"/>
      <sheetData sheetId="3">
        <row r="6">
          <cell r="C6">
            <v>174.67119539999999</v>
          </cell>
        </row>
        <row r="31">
          <cell r="C31">
            <v>0.6765124538520908</v>
          </cell>
        </row>
      </sheetData>
      <sheetData sheetId="4">
        <row r="6">
          <cell r="C6">
            <v>174.67119539999999</v>
          </cell>
        </row>
        <row r="31">
          <cell r="C31">
            <v>0.89027528518562482</v>
          </cell>
        </row>
      </sheetData>
      <sheetData sheetId="5">
        <row r="6">
          <cell r="C6">
            <v>174.67119539999999</v>
          </cell>
        </row>
        <row r="31">
          <cell r="C31">
            <v>3.1440095484953421</v>
          </cell>
        </row>
      </sheetData>
      <sheetData sheetId="6">
        <row r="6">
          <cell r="C6">
            <v>174.67119539999999</v>
          </cell>
        </row>
        <row r="31">
          <cell r="C31">
            <v>1.3929454846503788</v>
          </cell>
        </row>
      </sheetData>
      <sheetData sheetId="7">
        <row r="6">
          <cell r="C6">
            <v>174.67119539999999</v>
          </cell>
        </row>
        <row r="31">
          <cell r="C31">
            <v>2.1834611822089536</v>
          </cell>
        </row>
      </sheetData>
      <sheetData sheetId="8">
        <row r="6">
          <cell r="C6">
            <v>174.67119539999999</v>
          </cell>
        </row>
        <row r="31">
          <cell r="C31">
            <v>1.7393615755328298</v>
          </cell>
        </row>
      </sheetData>
      <sheetData sheetId="9">
        <row r="6">
          <cell r="C6">
            <v>161.68700339999998</v>
          </cell>
        </row>
        <row r="31">
          <cell r="C31">
            <v>3.1523547430862844</v>
          </cell>
        </row>
      </sheetData>
      <sheetData sheetId="10">
        <row r="6">
          <cell r="C6">
            <v>223.32330095399999</v>
          </cell>
        </row>
        <row r="31">
          <cell r="C31">
            <v>3.9127946231920281</v>
          </cell>
        </row>
      </sheetData>
      <sheetData sheetId="11">
        <row r="6">
          <cell r="C6">
            <v>235.05688533599999</v>
          </cell>
        </row>
        <row r="31">
          <cell r="C31">
            <v>4.0079421449256216</v>
          </cell>
        </row>
      </sheetData>
      <sheetData sheetId="12">
        <row r="6">
          <cell r="C6">
            <v>320.788633608</v>
          </cell>
        </row>
        <row r="31">
          <cell r="C31">
            <v>5.3486359145780229</v>
          </cell>
        </row>
      </sheetData>
      <sheetData sheetId="13">
        <row r="6">
          <cell r="C6">
            <v>312.30919674</v>
          </cell>
        </row>
        <row r="31">
          <cell r="C31">
            <v>3.3234171937484431</v>
          </cell>
        </row>
        <row r="32">
          <cell r="C32">
            <v>1.3805501688000004</v>
          </cell>
        </row>
        <row r="48">
          <cell r="H48">
            <v>4.2473946719999995</v>
          </cell>
        </row>
      </sheetData>
      <sheetData sheetId="14">
        <row r="6">
          <cell r="C6">
            <v>303.22196859600001</v>
          </cell>
        </row>
        <row r="31">
          <cell r="C31">
            <v>2.6085824323368096</v>
          </cell>
        </row>
        <row r="32">
          <cell r="C32">
            <v>1.014241712</v>
          </cell>
        </row>
        <row r="33">
          <cell r="C33"/>
        </row>
        <row r="48">
          <cell r="H48">
            <v>3.7721483699591833</v>
          </cell>
        </row>
        <row r="49">
          <cell r="H49"/>
        </row>
      </sheetData>
      <sheetData sheetId="15">
        <row r="6">
          <cell r="C6">
            <v>206.47674359999999</v>
          </cell>
        </row>
        <row r="31">
          <cell r="C31">
            <v>3.5044656739027884</v>
          </cell>
        </row>
        <row r="32">
          <cell r="C32">
            <v>0.88836800799999993</v>
          </cell>
        </row>
        <row r="33">
          <cell r="C33"/>
        </row>
        <row r="48">
          <cell r="H48">
            <v>4.1595365129795914</v>
          </cell>
        </row>
        <row r="49">
          <cell r="H49"/>
        </row>
      </sheetData>
      <sheetData sheetId="16">
        <row r="6">
          <cell r="C6">
            <v>209.21923800000002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0.96166550397166872</v>
          </cell>
        </row>
        <row r="32">
          <cell r="C32">
            <v>0.94468070400000026</v>
          </cell>
        </row>
        <row r="48">
          <cell r="H48">
            <v>4.265399921959184</v>
          </cell>
        </row>
        <row r="49">
          <cell r="H49"/>
        </row>
      </sheetData>
      <sheetData sheetId="17">
        <row r="6">
          <cell r="C6">
            <v>224.82471779999997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6.7248005584891635</v>
          </cell>
        </row>
        <row r="32">
          <cell r="C32">
            <v>1.3118894799999998</v>
          </cell>
        </row>
        <row r="33">
          <cell r="C33"/>
        </row>
        <row r="48">
          <cell r="H48">
            <v>5.0245323059591849</v>
          </cell>
        </row>
        <row r="49">
          <cell r="H49"/>
        </row>
      </sheetData>
      <sheetData sheetId="18">
        <row r="6">
          <cell r="C6">
            <v>201.73980239999997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4.2091719449999987</v>
          </cell>
        </row>
        <row r="32">
          <cell r="C32">
            <v>1.3388342</v>
          </cell>
        </row>
        <row r="33">
          <cell r="C33"/>
        </row>
        <row r="48">
          <cell r="H48">
            <v>5.2035579059591841</v>
          </cell>
        </row>
        <row r="49">
          <cell r="H49"/>
        </row>
      </sheetData>
      <sheetData sheetId="19">
        <row r="6">
          <cell r="C6">
            <v>184.79324700000001</v>
          </cell>
        </row>
        <row r="7">
          <cell r="C7"/>
        </row>
        <row r="8">
          <cell r="C8">
            <v>4.1433660000000012</v>
          </cell>
        </row>
        <row r="9">
          <cell r="C9"/>
        </row>
        <row r="10">
          <cell r="C10"/>
        </row>
        <row r="31">
          <cell r="C31">
            <v>4.7972560411111109</v>
          </cell>
        </row>
        <row r="32">
          <cell r="C32">
            <v>0.91743528800000018</v>
          </cell>
        </row>
        <row r="33">
          <cell r="C33"/>
        </row>
        <row r="48">
          <cell r="H48">
            <v>5.2211595059591831</v>
          </cell>
        </row>
        <row r="49">
          <cell r="H49"/>
        </row>
      </sheetData>
      <sheetData sheetId="20">
        <row r="6">
          <cell r="C6">
            <v>204.92342639999998</v>
          </cell>
        </row>
        <row r="7">
          <cell r="C7"/>
        </row>
        <row r="8">
          <cell r="C8">
            <v>5.7912800000000004</v>
          </cell>
        </row>
        <row r="9">
          <cell r="C9"/>
        </row>
        <row r="10">
          <cell r="C10"/>
        </row>
        <row r="31">
          <cell r="C31">
            <v>6.2443843733333324</v>
          </cell>
        </row>
        <row r="32">
          <cell r="C32">
            <v>1.1915815999999999</v>
          </cell>
        </row>
        <row r="33">
          <cell r="C33"/>
        </row>
        <row r="48">
          <cell r="H48">
            <v>5.5851387059591842</v>
          </cell>
        </row>
        <row r="49">
          <cell r="H49"/>
        </row>
      </sheetData>
      <sheetData sheetId="21">
        <row r="6">
          <cell r="C6">
            <v>206.5745412</v>
          </cell>
        </row>
        <row r="7">
          <cell r="C7"/>
        </row>
        <row r="8">
          <cell r="C8">
            <v>5.0862680000000005</v>
          </cell>
        </row>
        <row r="9">
          <cell r="C9"/>
        </row>
        <row r="10">
          <cell r="C10"/>
        </row>
        <row r="31">
          <cell r="C31">
            <v>3.2609057983333329</v>
          </cell>
        </row>
        <row r="32">
          <cell r="C32">
            <v>0.69989647200000005</v>
          </cell>
        </row>
        <row r="33">
          <cell r="C33"/>
        </row>
        <row r="48">
          <cell r="H48">
            <v>5.6682127859591835</v>
          </cell>
        </row>
        <row r="49">
          <cell r="H49"/>
        </row>
      </sheetData>
      <sheetData sheetId="22">
        <row r="6">
          <cell r="C6">
            <v>254.3736384</v>
          </cell>
        </row>
        <row r="7">
          <cell r="C7"/>
        </row>
        <row r="8">
          <cell r="C8">
            <v>5.5659210000000003</v>
          </cell>
        </row>
        <row r="9">
          <cell r="C9"/>
        </row>
        <row r="10">
          <cell r="C10"/>
        </row>
        <row r="31">
          <cell r="C31">
            <v>4.4550276283333332</v>
          </cell>
        </row>
        <row r="32">
          <cell r="C32">
            <v>0.55828634399999999</v>
          </cell>
        </row>
        <row r="33">
          <cell r="C33"/>
        </row>
        <row r="48">
          <cell r="H48">
            <v>5.9806348019591837</v>
          </cell>
        </row>
        <row r="49">
          <cell r="H49"/>
        </row>
      </sheetData>
      <sheetData sheetId="23">
        <row r="6">
          <cell r="C6">
            <v>577.56089339999994</v>
          </cell>
        </row>
        <row r="7">
          <cell r="C7"/>
        </row>
        <row r="8">
          <cell r="C8">
            <v>6.9430398000000002</v>
          </cell>
        </row>
        <row r="9">
          <cell r="C9"/>
        </row>
        <row r="10">
          <cell r="C10"/>
        </row>
        <row r="31">
          <cell r="C31">
            <v>4.2826770677777777</v>
          </cell>
        </row>
        <row r="32">
          <cell r="C32">
            <v>0.48738104800000004</v>
          </cell>
        </row>
        <row r="33">
          <cell r="C33"/>
        </row>
        <row r="48">
          <cell r="H48">
            <v>6.3562788467591842</v>
          </cell>
        </row>
        <row r="49">
          <cell r="H49"/>
        </row>
      </sheetData>
      <sheetData sheetId="24">
        <row r="6">
          <cell r="C6">
            <v>710.08080299999995</v>
          </cell>
        </row>
        <row r="7">
          <cell r="C7"/>
        </row>
        <row r="8">
          <cell r="C8">
            <v>6.7809273000000001</v>
          </cell>
        </row>
        <row r="9">
          <cell r="C9"/>
        </row>
        <row r="10">
          <cell r="C10"/>
        </row>
        <row r="31">
          <cell r="C31">
            <v>2.6467190322222214</v>
          </cell>
        </row>
        <row r="32">
          <cell r="C32">
            <v>0.41847449599999997</v>
          </cell>
        </row>
        <row r="33">
          <cell r="C33"/>
        </row>
        <row r="48">
          <cell r="H48">
            <v>6.6265487243591839</v>
          </cell>
        </row>
        <row r="49">
          <cell r="H49"/>
        </row>
      </sheetData>
      <sheetData sheetId="25">
        <row r="6">
          <cell r="C6">
            <v>772.37215200000003</v>
          </cell>
        </row>
        <row r="7">
          <cell r="C7"/>
        </row>
        <row r="8">
          <cell r="C8">
            <v>7.0103126999999992</v>
          </cell>
        </row>
        <row r="9">
          <cell r="C9"/>
        </row>
        <row r="10">
          <cell r="C10"/>
        </row>
        <row r="31">
          <cell r="C31">
            <v>2.4496058827777776</v>
          </cell>
        </row>
        <row r="32">
          <cell r="C32">
            <v>0.48111359999999992</v>
          </cell>
        </row>
        <row r="33">
          <cell r="C33"/>
        </row>
        <row r="41">
          <cell r="F41">
            <v>55.191382439999998</v>
          </cell>
        </row>
        <row r="42">
          <cell r="F42"/>
        </row>
        <row r="43">
          <cell r="F43">
            <v>1.072E-2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6.9221316179591827</v>
          </cell>
        </row>
        <row r="49">
          <cell r="H49"/>
        </row>
      </sheetData>
      <sheetData sheetId="26">
        <row r="6">
          <cell r="C6">
            <v>791.20235159999993</v>
          </cell>
        </row>
        <row r="7">
          <cell r="C7"/>
        </row>
        <row r="8">
          <cell r="C8">
            <v>4.9588995000000002</v>
          </cell>
        </row>
        <row r="9">
          <cell r="C9"/>
        </row>
        <row r="10">
          <cell r="C10"/>
        </row>
        <row r="31">
          <cell r="C31">
            <v>2.3416167499999996</v>
          </cell>
        </row>
        <row r="32">
          <cell r="C32">
            <v>0.46637360000000005</v>
          </cell>
        </row>
        <row r="33">
          <cell r="C33"/>
        </row>
        <row r="41">
          <cell r="F41">
            <v>158.91533714400001</v>
          </cell>
        </row>
        <row r="42">
          <cell r="F42"/>
        </row>
        <row r="43">
          <cell r="F43">
            <v>1.0291200000000002E-2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7.9954148507591807</v>
          </cell>
        </row>
        <row r="49">
          <cell r="H49"/>
        </row>
      </sheetData>
      <sheetData sheetId="27">
        <row r="6">
          <cell r="C6">
            <v>792.4409478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3.0663135433333331</v>
          </cell>
        </row>
        <row r="32">
          <cell r="C32">
            <v>0.30187520000000007</v>
          </cell>
        </row>
        <row r="33">
          <cell r="C33"/>
        </row>
        <row r="41">
          <cell r="F41">
            <v>286.14906045239997</v>
          </cell>
        </row>
        <row r="42">
          <cell r="F42"/>
        </row>
        <row r="43">
          <cell r="F43">
            <v>5.2759552000000008E-2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9.2547925049795854</v>
          </cell>
        </row>
        <row r="49">
          <cell r="H49"/>
        </row>
      </sheetData>
      <sheetData sheetId="28">
        <row r="6">
          <cell r="C6">
            <v>740.94374879999998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3.0399146555555547</v>
          </cell>
        </row>
        <row r="32">
          <cell r="C32">
            <v>0.19987440000000004</v>
          </cell>
        </row>
        <row r="33">
          <cell r="C33"/>
        </row>
        <row r="41">
          <cell r="F41">
            <v>421.70484273954003</v>
          </cell>
        </row>
        <row r="42">
          <cell r="F42"/>
        </row>
        <row r="43">
          <cell r="F43">
            <v>5.0649169920000008E-2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10.021074694759177</v>
          </cell>
        </row>
        <row r="49">
          <cell r="H49"/>
        </row>
      </sheetData>
      <sheetData sheetId="29">
        <row r="6">
          <cell r="C6">
            <v>734.10519960000011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2.6236551305555551</v>
          </cell>
        </row>
        <row r="32">
          <cell r="C32">
            <v>0.28005999999999992</v>
          </cell>
        </row>
        <row r="33">
          <cell r="C33"/>
        </row>
        <row r="41">
          <cell r="F41">
            <v>557.535483303609</v>
          </cell>
        </row>
        <row r="42">
          <cell r="F42"/>
        </row>
        <row r="43">
          <cell r="F43">
            <v>4.8623203123200003E-2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10.454163430759174</v>
          </cell>
        </row>
        <row r="49">
          <cell r="H49"/>
        </row>
      </sheetData>
      <sheetData sheetId="30">
        <row r="6">
          <cell r="C6">
            <v>766.72173959999998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2.806545768888888</v>
          </cell>
        </row>
        <row r="32">
          <cell r="C32">
            <v>0.3001064</v>
          </cell>
        </row>
        <row r="33">
          <cell r="C33"/>
        </row>
        <row r="41">
          <cell r="F41">
            <v>647.39761012056761</v>
          </cell>
        </row>
        <row r="42">
          <cell r="F42"/>
        </row>
        <row r="43">
          <cell r="F43">
            <v>4.6678274998271992E-2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10.786134622759169</v>
          </cell>
        </row>
      </sheetData>
      <sheetData sheetId="31">
        <row r="6">
          <cell r="C6">
            <v>642.79553399999998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2.854985998333333</v>
          </cell>
        </row>
        <row r="32">
          <cell r="C32">
            <v>0.26355119999999999</v>
          </cell>
        </row>
        <row r="33">
          <cell r="C33"/>
        </row>
        <row r="41">
          <cell r="F41">
            <v>800.73514290748244</v>
          </cell>
        </row>
        <row r="42">
          <cell r="F42"/>
        </row>
        <row r="43">
          <cell r="F43">
            <v>5.4191143998341122E-2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12.704044265959171</v>
          </cell>
        </row>
        <row r="49">
          <cell r="H49"/>
        </row>
      </sheetData>
      <sheetData sheetId="32">
        <row r="6">
          <cell r="C6">
            <v>555.43470660000003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2.8430459872222222</v>
          </cell>
        </row>
        <row r="32">
          <cell r="C32">
            <v>0.28772479999999995</v>
          </cell>
        </row>
        <row r="33">
          <cell r="C33"/>
        </row>
        <row r="41">
          <cell r="F41">
            <v>902.11574145635996</v>
          </cell>
        </row>
        <row r="42">
          <cell r="F42"/>
        </row>
        <row r="43">
          <cell r="F43">
            <v>5.4274698238407477E-2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13.343754490759171</v>
          </cell>
        </row>
        <row r="49">
          <cell r="H49"/>
        </row>
      </sheetData>
      <sheetData sheetId="33">
        <row r="6">
          <cell r="C6">
            <v>273.57682140000003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2.2441098716666663</v>
          </cell>
        </row>
        <row r="32">
          <cell r="C32">
            <v>0.23525040000000005</v>
          </cell>
        </row>
        <row r="33">
          <cell r="C33"/>
        </row>
        <row r="41">
          <cell r="F41">
            <v>962.76880175790609</v>
          </cell>
        </row>
        <row r="42">
          <cell r="F42">
            <v>14.076980596000002</v>
          </cell>
        </row>
        <row r="43">
          <cell r="F43">
            <v>5.2103710308871169E-2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13.58395714195917</v>
          </cell>
        </row>
        <row r="49">
          <cell r="H49"/>
        </row>
      </sheetData>
      <sheetData sheetId="34">
        <row r="6">
          <cell r="C6">
            <v>493.63702740000002</v>
          </cell>
        </row>
        <row r="7">
          <cell r="C7"/>
        </row>
        <row r="8">
          <cell r="C8"/>
        </row>
        <row r="9">
          <cell r="C9"/>
        </row>
        <row r="10">
          <cell r="C10"/>
        </row>
        <row r="31">
          <cell r="C31">
            <v>2.761063152222222</v>
          </cell>
        </row>
        <row r="32">
          <cell r="C32">
            <v>0.58016640000000008</v>
          </cell>
        </row>
        <row r="33">
          <cell r="C33"/>
        </row>
        <row r="41">
          <cell r="F41">
            <v>1074.8095686717202</v>
          </cell>
        </row>
        <row r="42">
          <cell r="F42">
            <v>30.862039954000004</v>
          </cell>
        </row>
        <row r="43">
          <cell r="F43">
            <v>5.0019561896516317E-2</v>
          </cell>
        </row>
        <row r="44">
          <cell r="F44"/>
        </row>
        <row r="45">
          <cell r="F45"/>
        </row>
        <row r="46">
          <cell r="F46"/>
        </row>
        <row r="48">
          <cell r="H48">
            <v>13.810669215559169</v>
          </cell>
        </row>
        <row r="49">
          <cell r="H49"/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a6e06247e82a0945" itemId="a6e06247e82a0945!3697">
      <xxl21:absoluteUrl r:id="rId2"/>
    </xxl21:alternateUrls>
    <sheetNames>
      <sheetName val="INFO"/>
      <sheetName val="PCG-PT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COVDM"/>
      <sheetName val="SO2"/>
    </sheetNames>
    <sheetDataSet>
      <sheetData sheetId="0"/>
      <sheetData sheetId="1"/>
      <sheetData sheetId="2"/>
      <sheetData sheetId="3">
        <row r="5">
          <cell r="D5">
            <v>2.8704108019663801</v>
          </cell>
        </row>
        <row r="16">
          <cell r="D16">
            <v>1.244950447650816</v>
          </cell>
          <cell r="E16">
            <v>0.10431692505755402</v>
          </cell>
        </row>
      </sheetData>
      <sheetData sheetId="4">
        <row r="5">
          <cell r="D5">
            <v>2.8704108019663801</v>
          </cell>
        </row>
        <row r="16">
          <cell r="D16">
            <v>1.2498693362208075</v>
          </cell>
          <cell r="E16">
            <v>9.6126461434471164E-2</v>
          </cell>
        </row>
      </sheetData>
      <sheetData sheetId="5">
        <row r="5">
          <cell r="D5">
            <v>5.1198862090198807</v>
          </cell>
        </row>
        <row r="16">
          <cell r="D16">
            <v>1.262315365818083</v>
          </cell>
          <cell r="E16">
            <v>9.6126461434471164E-2</v>
          </cell>
        </row>
      </sheetData>
      <sheetData sheetId="6">
        <row r="5">
          <cell r="D5">
            <v>6.8795628785931422</v>
          </cell>
        </row>
        <row r="16">
          <cell r="D16">
            <v>1.2815011894539594</v>
          </cell>
          <cell r="E16">
            <v>0.10185978304147808</v>
          </cell>
        </row>
      </sheetData>
      <sheetData sheetId="7">
        <row r="5">
          <cell r="D5">
            <v>8.3425345118813024</v>
          </cell>
        </row>
        <row r="16">
          <cell r="D16">
            <v>1.3067315320747162</v>
          </cell>
          <cell r="E16">
            <v>0.10126873112852314</v>
          </cell>
        </row>
      </sheetData>
      <sheetData sheetId="8">
        <row r="5">
          <cell r="D5">
            <v>9.6061562095090594</v>
          </cell>
        </row>
        <row r="16">
          <cell r="D16">
            <v>1.3374217675463564</v>
          </cell>
          <cell r="E16">
            <v>0.11129132354553614</v>
          </cell>
        </row>
      </sheetData>
      <sheetData sheetId="9">
        <row r="5">
          <cell r="D5">
            <v>10.737043712858863</v>
          </cell>
        </row>
        <row r="16">
          <cell r="D16">
            <v>1.3730921782063914</v>
          </cell>
          <cell r="E16">
            <v>0.11536818898046312</v>
          </cell>
        </row>
      </sheetData>
      <sheetData sheetId="10">
        <row r="5">
          <cell r="D5">
            <v>11.781064500140708</v>
          </cell>
        </row>
        <row r="16">
          <cell r="D16">
            <v>1.4133483376824034</v>
          </cell>
          <cell r="E16">
            <v>0.11416410658260191</v>
          </cell>
        </row>
      </sheetData>
      <sheetData sheetId="11">
        <row r="5">
          <cell r="D5">
            <v>12.770055378022391</v>
          </cell>
        </row>
        <row r="16">
          <cell r="D16">
            <v>1.4578563528980171</v>
          </cell>
          <cell r="E16">
            <v>0.122546283218003</v>
          </cell>
        </row>
      </sheetData>
      <sheetData sheetId="12">
        <row r="5">
          <cell r="D5">
            <v>13.726256615376718</v>
          </cell>
        </row>
        <row r="16">
          <cell r="D16">
            <v>1.5063188872577904</v>
          </cell>
          <cell r="E16">
            <v>0.11833846008151946</v>
          </cell>
        </row>
      </sheetData>
      <sheetData sheetId="13">
        <row r="6">
          <cell r="C6"/>
          <cell r="D6"/>
        </row>
        <row r="7">
          <cell r="C7"/>
          <cell r="D7">
            <v>10.739046195655312</v>
          </cell>
        </row>
        <row r="8">
          <cell r="C8"/>
          <cell r="D8">
            <v>3.9266572210601827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4.8019976472736339</v>
          </cell>
          <cell r="D14">
            <v>0.37040457741467647</v>
          </cell>
          <cell r="E14"/>
        </row>
        <row r="16">
          <cell r="D16">
            <v>1.5584551689992541</v>
          </cell>
          <cell r="E16">
            <v>0.12945596126860714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14">
        <row r="6">
          <cell r="C6"/>
          <cell r="D6"/>
        </row>
        <row r="7">
          <cell r="C7"/>
          <cell r="D7">
            <v>11.423004112597484</v>
          </cell>
        </row>
        <row r="8">
          <cell r="C8"/>
          <cell r="D8">
            <v>4.1767498014411633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5.1126988738921249</v>
          </cell>
          <cell r="D14">
            <v>0.39437067756742927</v>
          </cell>
          <cell r="E14"/>
        </row>
        <row r="16">
          <cell r="D16">
            <v>1.6139861395285005</v>
          </cell>
          <cell r="E16">
            <v>0.12947803379237155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15">
        <row r="6">
          <cell r="C6"/>
          <cell r="D6"/>
        </row>
        <row r="7">
          <cell r="C7"/>
          <cell r="D7">
            <v>12.139869478614884</v>
          </cell>
        </row>
        <row r="8">
          <cell r="C8"/>
          <cell r="D8">
            <v>4.3779124410982924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5.444067611600568</v>
          </cell>
          <cell r="D14">
            <v>0.41993097690014908</v>
          </cell>
          <cell r="E14"/>
        </row>
        <row r="16">
          <cell r="D16">
            <v>1.6726246195076271</v>
          </cell>
          <cell r="E16">
            <v>0.13656324275017354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16">
        <row r="6">
          <cell r="C6"/>
          <cell r="D6"/>
        </row>
        <row r="7">
          <cell r="C7"/>
          <cell r="D7">
            <v>12.885660961273906</v>
          </cell>
        </row>
        <row r="8">
          <cell r="C8"/>
          <cell r="D8">
            <v>4.5412788442928829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5.8007740617883048</v>
          </cell>
          <cell r="D14">
            <v>0.44744571381758458</v>
          </cell>
          <cell r="E14"/>
        </row>
        <row r="16">
          <cell r="D16">
            <v>1.7340697285629219</v>
          </cell>
          <cell r="E16">
            <v>0.14035325370705726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17">
        <row r="6">
          <cell r="C6"/>
          <cell r="D6"/>
        </row>
        <row r="7">
          <cell r="C7"/>
          <cell r="D7">
            <v>13.676735755979996</v>
          </cell>
        </row>
        <row r="8">
          <cell r="C8"/>
          <cell r="D8">
            <v>4.6747403456035395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6.1631000382495316</v>
          </cell>
          <cell r="D14">
            <v>0.47539391580674573</v>
          </cell>
          <cell r="E14"/>
        </row>
        <row r="16">
          <cell r="D16">
            <v>1.7980045822185042</v>
          </cell>
          <cell r="E16">
            <v>0.12822756580138481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18">
        <row r="6">
          <cell r="C6"/>
          <cell r="D6"/>
        </row>
        <row r="7">
          <cell r="C7"/>
          <cell r="D7">
            <v>14.511536555762579</v>
          </cell>
        </row>
        <row r="8">
          <cell r="C8"/>
          <cell r="D8">
            <v>4.7838651883012364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6.5977863720051992</v>
          </cell>
          <cell r="D14">
            <v>0.50892367146044082</v>
          </cell>
          <cell r="E14"/>
        </row>
        <row r="16">
          <cell r="D16">
            <v>1.8640963233195036</v>
          </cell>
          <cell r="E16">
            <v>0.14142033661828929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19">
        <row r="6">
          <cell r="C6"/>
          <cell r="D6"/>
        </row>
        <row r="7">
          <cell r="C7"/>
          <cell r="D7">
            <v>15.394754025717457</v>
          </cell>
        </row>
        <row r="8">
          <cell r="C8"/>
          <cell r="D8">
            <v>4.9701018669146677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7.0419999165824994</v>
          </cell>
          <cell r="D14">
            <v>0.5431883134588491</v>
          </cell>
          <cell r="E14"/>
        </row>
        <row r="16">
          <cell r="D16">
            <v>1.9319976932544936</v>
          </cell>
          <cell r="E16">
            <v>0.14574374120966585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0">
        <row r="6">
          <cell r="C6"/>
          <cell r="D6"/>
        </row>
        <row r="7">
          <cell r="C7"/>
          <cell r="D7">
            <v>16.330690416937305</v>
          </cell>
        </row>
        <row r="8">
          <cell r="C8"/>
          <cell r="D8">
            <v>5.0338075841217842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7.5193277894350867</v>
          </cell>
          <cell r="D14">
            <v>0.58000724633204426</v>
          </cell>
          <cell r="E14"/>
        </row>
        <row r="16">
          <cell r="D16">
            <v>2.0013495300903781</v>
          </cell>
          <cell r="E16">
            <v>0.17342824488544378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1">
        <row r="6">
          <cell r="C6"/>
          <cell r="D6"/>
        </row>
        <row r="7">
          <cell r="C7"/>
          <cell r="D7">
            <v>17.325134366616528</v>
          </cell>
        </row>
        <row r="8">
          <cell r="C8"/>
          <cell r="D8">
            <v>5.0814604711026652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8.0317478651515177</v>
          </cell>
          <cell r="D14">
            <v>0.61953303446155394</v>
          </cell>
          <cell r="E14"/>
        </row>
        <row r="16">
          <cell r="D16">
            <v>2.0717837538492638</v>
          </cell>
          <cell r="E16">
            <v>0.17749659468353252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2">
        <row r="6">
          <cell r="C6"/>
          <cell r="D6"/>
        </row>
        <row r="7">
          <cell r="C7"/>
          <cell r="D7">
            <v>18.382479454483025</v>
          </cell>
        </row>
        <row r="8">
          <cell r="C8"/>
          <cell r="D8">
            <v>5.1142399864158792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8.5812081856521232</v>
          </cell>
          <cell r="D14">
            <v>0.66191594107057949</v>
          </cell>
          <cell r="E14"/>
        </row>
        <row r="16">
          <cell r="D16">
            <v>2.142926545668975</v>
          </cell>
          <cell r="E16">
            <v>0.17969083279579101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3">
        <row r="6">
          <cell r="C6"/>
          <cell r="D6"/>
        </row>
        <row r="7">
          <cell r="C7"/>
          <cell r="D7">
            <v>19.507626206287181</v>
          </cell>
        </row>
        <row r="8">
          <cell r="C8"/>
          <cell r="D8">
            <v>5.1330042396678826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9.1696067118535129</v>
          </cell>
          <cell r="D14">
            <v>0.70730236635814392</v>
          </cell>
          <cell r="E14"/>
        </row>
        <row r="16">
          <cell r="D16">
            <v>2.2144015434658786</v>
          </cell>
          <cell r="E16">
            <v>0.17890491082019666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4">
        <row r="6">
          <cell r="C6"/>
          <cell r="D6"/>
        </row>
        <row r="7">
          <cell r="C7"/>
          <cell r="D7">
            <v>20.705473151671306</v>
          </cell>
        </row>
        <row r="8">
          <cell r="C8"/>
          <cell r="D8">
            <v>5.1384578238771379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9.8097793421191248</v>
          </cell>
          <cell r="D14">
            <v>0.75668241399740166</v>
          </cell>
          <cell r="E14"/>
        </row>
        <row r="16">
          <cell r="D16">
            <v>2.285832964781946</v>
          </cell>
          <cell r="E16">
            <v>0.20178286147584842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5">
        <row r="6">
          <cell r="C6"/>
          <cell r="D6"/>
        </row>
        <row r="7">
          <cell r="C7"/>
          <cell r="D7">
            <v>21.987418792828329</v>
          </cell>
        </row>
        <row r="8">
          <cell r="C8"/>
          <cell r="D8">
            <v>5.134327388953821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10.359959685395033</v>
          </cell>
          <cell r="D14">
            <v>0.79912085993639059</v>
          </cell>
          <cell r="E14"/>
        </row>
        <row r="16">
          <cell r="D16">
            <v>2.3568486332995646</v>
          </cell>
          <cell r="E16">
            <v>0.20514730379710794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6">
        <row r="6">
          <cell r="C6"/>
          <cell r="D6"/>
        </row>
        <row r="7">
          <cell r="C7"/>
          <cell r="D7">
            <v>23.278425920768303</v>
          </cell>
        </row>
        <row r="8">
          <cell r="C8"/>
          <cell r="D8">
            <v>5.1035615422230949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11.186357640111346</v>
          </cell>
          <cell r="D14">
            <v>0.86286549449839212</v>
          </cell>
          <cell r="E14"/>
        </row>
        <row r="16">
          <cell r="D16">
            <v>2.4270829351986065</v>
          </cell>
          <cell r="E16">
            <v>0.20225188055934046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7">
        <row r="6">
          <cell r="C6"/>
          <cell r="D6"/>
        </row>
        <row r="7">
          <cell r="C7"/>
          <cell r="D7">
            <v>24.739773424238681</v>
          </cell>
        </row>
        <row r="8">
          <cell r="C8"/>
          <cell r="D8">
            <v>5.0755420400116211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12.16025429401787</v>
          </cell>
          <cell r="D14">
            <v>0.93798751767152366</v>
          </cell>
          <cell r="E14"/>
        </row>
        <row r="16">
          <cell r="D16">
            <v>2.4961797709452247</v>
          </cell>
          <cell r="E16">
            <v>0.21407931628209625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8">
        <row r="6">
          <cell r="C6"/>
          <cell r="D6"/>
        </row>
        <row r="7">
          <cell r="C7"/>
          <cell r="D7">
            <v>26.411362081489376</v>
          </cell>
        </row>
        <row r="8">
          <cell r="C8"/>
          <cell r="D8">
            <v>5.0537896167237388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13.041560819057468</v>
          </cell>
          <cell r="D14">
            <v>1.0059675532647163</v>
          </cell>
          <cell r="E14"/>
        </row>
        <row r="16">
          <cell r="D16">
            <v>2.5637956025375579</v>
          </cell>
          <cell r="E16">
            <v>0.22669626687532529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29">
        <row r="6">
          <cell r="C6"/>
          <cell r="D6"/>
        </row>
        <row r="7">
          <cell r="C7"/>
          <cell r="D7">
            <v>28.183930435669303</v>
          </cell>
        </row>
        <row r="8">
          <cell r="C8"/>
          <cell r="D8">
            <v>5.0214709172365017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14.233665507856314</v>
          </cell>
          <cell r="D14">
            <v>1.0979211663072572</v>
          </cell>
          <cell r="E14"/>
        </row>
        <row r="16">
          <cell r="D16">
            <v>2.6296027306068801</v>
          </cell>
          <cell r="E16">
            <v>0.22551678723836069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30">
        <row r="6">
          <cell r="C6"/>
          <cell r="D6"/>
        </row>
        <row r="7">
          <cell r="C7"/>
          <cell r="D7">
            <v>28.659636194614702</v>
          </cell>
        </row>
        <row r="8">
          <cell r="C8"/>
          <cell r="D8">
            <v>4.9972351202442162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15.532049089356144</v>
          </cell>
          <cell r="D14">
            <v>1.1980726568230111</v>
          </cell>
          <cell r="E14"/>
        </row>
        <row r="16">
          <cell r="D16">
            <v>2.6932929750028469</v>
          </cell>
          <cell r="E16">
            <v>0.22991050513700506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31">
        <row r="6">
          <cell r="C6"/>
          <cell r="D6"/>
        </row>
        <row r="7">
          <cell r="C7"/>
          <cell r="D7">
            <v>26.416846945710727</v>
          </cell>
        </row>
        <row r="8">
          <cell r="C8"/>
          <cell r="D8">
            <v>4.9777771760615286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16.945002899980185</v>
          </cell>
          <cell r="D14">
            <v>1.3070615813444131</v>
          </cell>
          <cell r="E14"/>
        </row>
        <row r="16">
          <cell r="D16">
            <v>2.7545819820576773</v>
          </cell>
          <cell r="E16">
            <v>0.23910566567121533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32">
        <row r="6">
          <cell r="C6"/>
          <cell r="D6"/>
        </row>
        <row r="7">
          <cell r="C7"/>
          <cell r="D7">
            <v>28.249847023148853</v>
          </cell>
        </row>
        <row r="8">
          <cell r="C8"/>
          <cell r="D8">
            <v>4.9612860486846735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18.481501716649966</v>
          </cell>
          <cell r="D14">
            <v>1.4255802139409626</v>
          </cell>
          <cell r="E14"/>
        </row>
        <row r="16">
          <cell r="D16">
            <v>2.8132144484383943</v>
          </cell>
          <cell r="E16">
            <v>0.24412463027263548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33">
        <row r="6">
          <cell r="C6"/>
          <cell r="D6"/>
        </row>
        <row r="7">
          <cell r="C7"/>
          <cell r="D7">
            <v>31.042819510139914</v>
          </cell>
        </row>
        <row r="8">
          <cell r="C8"/>
          <cell r="D8">
            <v>4.9470113082421729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20.151291483797195</v>
          </cell>
          <cell r="D14">
            <v>1.5543803130877574</v>
          </cell>
          <cell r="E14"/>
        </row>
        <row r="16">
          <cell r="D16">
            <v>2.8689706446096586</v>
          </cell>
          <cell r="E16">
            <v>0.24907155800525582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34">
        <row r="6">
          <cell r="C6"/>
          <cell r="D6"/>
        </row>
        <row r="7">
          <cell r="C7"/>
          <cell r="D7">
            <v>34.109560546902429</v>
          </cell>
        </row>
        <row r="8">
          <cell r="C8"/>
          <cell r="D8">
            <v>4.9339680893574531</v>
          </cell>
        </row>
        <row r="10">
          <cell r="D10"/>
          <cell r="E10"/>
        </row>
        <row r="11">
          <cell r="D11"/>
          <cell r="E11"/>
        </row>
        <row r="13">
          <cell r="C13"/>
          <cell r="D13"/>
          <cell r="E13"/>
        </row>
        <row r="14">
          <cell r="C14">
            <v>22.161060483707928</v>
          </cell>
          <cell r="D14">
            <v>1.7094048865661944</v>
          </cell>
          <cell r="E14"/>
        </row>
        <row r="16">
          <cell r="D16">
            <v>2.9216747538055086</v>
          </cell>
          <cell r="E16">
            <v>0.25505634906814278</v>
          </cell>
        </row>
        <row r="17">
          <cell r="D17"/>
          <cell r="E17"/>
        </row>
        <row r="18">
          <cell r="D18"/>
          <cell r="E18"/>
        </row>
        <row r="19">
          <cell r="C19"/>
          <cell r="D19"/>
          <cell r="E19"/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a6e06247e82a0945" itemId="a6e06247e82a0945!7335">
      <xxl21:absoluteUrl r:id="rId2"/>
    </xxl21:alternateUrls>
    <sheetNames>
      <sheetName val="Info"/>
      <sheetName val="PC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10"/>
      <sheetName val="2009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CO2eq"/>
      <sheetName val="CH4"/>
      <sheetName val="CO2"/>
      <sheetName val="N2O"/>
      <sheetName val="HFC"/>
      <sheetName val="PFC"/>
      <sheetName val="SF6"/>
      <sheetName val="NF3"/>
      <sheetName val="NOx"/>
      <sheetName val="CO"/>
      <sheetName val="COVDM"/>
      <sheetName val="S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D7">
            <v>9.2143191937383087</v>
          </cell>
        </row>
        <row r="8">
          <cell r="D8">
            <v>57.56086989555272</v>
          </cell>
        </row>
        <row r="9">
          <cell r="D9">
            <v>0.02</v>
          </cell>
        </row>
        <row r="10">
          <cell r="D10">
            <v>2.9559599999999997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2.9559599999999997</v>
          </cell>
        </row>
        <row r="17">
          <cell r="D17">
            <v>3.7999999999999999E-2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0.25000000000000011</v>
          </cell>
          <cell r="E22">
            <v>1.1700857142857145E-3</v>
          </cell>
        </row>
        <row r="23">
          <cell r="D23">
            <v>1.3286999999999998</v>
          </cell>
          <cell r="E23">
            <v>0</v>
          </cell>
        </row>
        <row r="24">
          <cell r="D24">
            <v>7.9999999999999993E-4</v>
          </cell>
          <cell r="E24">
            <v>3.6238242857142858E-4</v>
          </cell>
        </row>
        <row r="25">
          <cell r="D25">
            <v>0.51479999999999992</v>
          </cell>
          <cell r="E25">
            <v>1.7965686024000001E-2</v>
          </cell>
        </row>
        <row r="27">
          <cell r="D27">
            <v>2E-3</v>
          </cell>
          <cell r="E27">
            <v>1.6518857142857146E-5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2.4312431000000001E-3</v>
          </cell>
        </row>
        <row r="31">
          <cell r="D31">
            <v>0.35964179999999996</v>
          </cell>
          <cell r="E31">
            <v>0.12131916720000001</v>
          </cell>
        </row>
        <row r="32">
          <cell r="D32">
            <v>4.5599999999999998E-3</v>
          </cell>
          <cell r="E32">
            <v>0</v>
          </cell>
        </row>
        <row r="33">
          <cell r="D33">
            <v>0.21535199999999999</v>
          </cell>
          <cell r="E33">
            <v>2.633441161371429E-2</v>
          </cell>
        </row>
        <row r="34">
          <cell r="D34">
            <v>0</v>
          </cell>
          <cell r="E34">
            <v>0</v>
          </cell>
        </row>
        <row r="35">
          <cell r="E35">
            <v>0.16587597730722858</v>
          </cell>
        </row>
        <row r="37">
          <cell r="D37">
            <v>1.5825146480000005</v>
          </cell>
        </row>
        <row r="38">
          <cell r="D38">
            <v>1.8986098331200005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0.19403356001800123</v>
          </cell>
        </row>
        <row r="44">
          <cell r="E44">
            <v>0.13703336905927271</v>
          </cell>
        </row>
        <row r="48">
          <cell r="E48">
            <v>1.7036812671499999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0.22054352677113465</v>
          </cell>
        </row>
        <row r="55">
          <cell r="E55">
            <v>0.27121486313296661</v>
          </cell>
        </row>
        <row r="56">
          <cell r="D56">
            <v>0</v>
          </cell>
          <cell r="E56">
            <v>0</v>
          </cell>
        </row>
        <row r="58">
          <cell r="D58">
            <v>7.8317514676223983E-4</v>
          </cell>
          <cell r="E58">
            <v>2.0304540841983995E-5</v>
          </cell>
          <cell r="J58">
            <v>7.2516217292799983E-4</v>
          </cell>
          <cell r="K58">
            <v>2.6685967963750393E-2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0.52913250000000001</v>
          </cell>
          <cell r="E61">
            <v>1.3718250000000003E-2</v>
          </cell>
          <cell r="J61">
            <v>0.48993750000000003</v>
          </cell>
          <cell r="K61">
            <v>18.029700000000002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0.92791372959999996</v>
          </cell>
        </row>
        <row r="65">
          <cell r="C65">
            <v>6.7457231111111127E-2</v>
          </cell>
        </row>
        <row r="66">
          <cell r="C66">
            <v>20.09496123125157</v>
          </cell>
        </row>
        <row r="67">
          <cell r="C67">
            <v>0</v>
          </cell>
        </row>
        <row r="68">
          <cell r="D68"/>
        </row>
      </sheetData>
      <sheetData sheetId="8">
        <row r="7">
          <cell r="D7">
            <v>0</v>
          </cell>
        </row>
        <row r="8">
          <cell r="D8">
            <v>0</v>
          </cell>
        </row>
        <row r="9">
          <cell r="D9">
            <v>0</v>
          </cell>
        </row>
        <row r="10">
          <cell r="D10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</v>
          </cell>
          <cell r="E22">
            <v>0</v>
          </cell>
        </row>
        <row r="23"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0</v>
          </cell>
          <cell r="E30">
            <v>0</v>
          </cell>
        </row>
        <row r="31">
          <cell r="D31">
            <v>0</v>
          </cell>
          <cell r="E31">
            <v>0</v>
          </cell>
        </row>
        <row r="32">
          <cell r="D32">
            <v>0</v>
          </cell>
          <cell r="E32">
            <v>0</v>
          </cell>
        </row>
        <row r="33">
          <cell r="D33">
            <v>0</v>
          </cell>
          <cell r="E33">
            <v>0</v>
          </cell>
        </row>
        <row r="34">
          <cell r="D34">
            <v>0</v>
          </cell>
          <cell r="E34">
            <v>0</v>
          </cell>
        </row>
        <row r="35">
          <cell r="E35">
            <v>0</v>
          </cell>
        </row>
        <row r="37">
          <cell r="D37">
            <v>1.8387294639999998</v>
          </cell>
        </row>
        <row r="38">
          <cell r="D38">
            <v>2.1539247329600002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0.19750513340415732</v>
          </cell>
        </row>
        <row r="44">
          <cell r="E44">
            <v>0.13703336905927271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4.8474748606710284E-2</v>
          </cell>
        </row>
        <row r="55">
          <cell r="E55">
            <v>7.8235676326761761E-2</v>
          </cell>
        </row>
        <row r="56">
          <cell r="D56">
            <v>0</v>
          </cell>
          <cell r="E56">
            <v>0</v>
          </cell>
        </row>
        <row r="58">
          <cell r="D58">
            <v>3.5246982504960009E-4</v>
          </cell>
          <cell r="E58">
            <v>9.1381065753600022E-6</v>
          </cell>
          <cell r="J58">
            <v>3.2636094912000008E-4</v>
          </cell>
          <cell r="K58">
            <v>1.2010082927616003E-2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0.50544000000000011</v>
          </cell>
          <cell r="E61">
            <v>1.3113138106575363E-2</v>
          </cell>
          <cell r="J61">
            <v>0.46832636094912</v>
          </cell>
          <cell r="K61">
            <v>17.234410082927617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0.14655257759999998</v>
          </cell>
        </row>
        <row r="65">
          <cell r="C65">
            <v>5.3870006666666671E-2</v>
          </cell>
        </row>
        <row r="66">
          <cell r="C66">
            <v>20.405331833333335</v>
          </cell>
        </row>
        <row r="67">
          <cell r="C67">
            <v>0</v>
          </cell>
        </row>
        <row r="68">
          <cell r="D68"/>
        </row>
      </sheetData>
      <sheetData sheetId="9">
        <row r="7">
          <cell r="D7">
            <v>9.288033747288214</v>
          </cell>
        </row>
        <row r="8">
          <cell r="D8">
            <v>57.015022856579321</v>
          </cell>
        </row>
        <row r="9">
          <cell r="D9">
            <v>2.289142857142857E-2</v>
          </cell>
        </row>
        <row r="10">
          <cell r="D10">
            <v>0.24399999999999999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2.9699999999999998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0.25200000000000011</v>
          </cell>
          <cell r="E22">
            <v>2.3796790285714291E-3</v>
          </cell>
        </row>
        <row r="23">
          <cell r="D23">
            <v>1.3161</v>
          </cell>
          <cell r="E23">
            <v>0</v>
          </cell>
        </row>
        <row r="24">
          <cell r="D24">
            <v>9.1565714285714284E-4</v>
          </cell>
          <cell r="E24">
            <v>1.1205317669464286E-3</v>
          </cell>
        </row>
        <row r="25">
          <cell r="D25">
            <v>0.48799999999999999</v>
          </cell>
          <cell r="E25">
            <v>3.7667994451999996E-2</v>
          </cell>
        </row>
        <row r="27">
          <cell r="D27">
            <v>2E-3</v>
          </cell>
          <cell r="E27">
            <v>1.4571133714285715E-5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3.3941556316249995E-3</v>
          </cell>
        </row>
        <row r="31">
          <cell r="D31">
            <v>0.36135</v>
          </cell>
          <cell r="E31">
            <v>7.6461660000000001E-2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0.19359199999999999</v>
          </cell>
          <cell r="E33">
            <v>6.111681056338001E-2</v>
          </cell>
        </row>
        <row r="34">
          <cell r="D34">
            <v>0</v>
          </cell>
          <cell r="E34">
            <v>0</v>
          </cell>
        </row>
        <row r="35">
          <cell r="E35">
            <v>0.18976423497906933</v>
          </cell>
        </row>
        <row r="37">
          <cell r="D37">
            <v>1.5152113376399996</v>
          </cell>
        </row>
        <row r="38">
          <cell r="D38">
            <v>1.7136249826695999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0.12562773630938998</v>
          </cell>
        </row>
        <row r="44">
          <cell r="E44">
            <v>0.18225619281227959</v>
          </cell>
        </row>
        <row r="48">
          <cell r="E48">
            <v>0.37336806997249544</v>
          </cell>
        </row>
        <row r="49">
          <cell r="E49">
            <v>0.10602514475431507</v>
          </cell>
        </row>
        <row r="50">
          <cell r="E50">
            <v>2.3758231725412561E-2</v>
          </cell>
        </row>
        <row r="51">
          <cell r="E51">
            <v>0</v>
          </cell>
        </row>
        <row r="52">
          <cell r="E52"/>
        </row>
        <row r="54">
          <cell r="E54">
            <v>0.3512555572055881</v>
          </cell>
        </row>
        <row r="55">
          <cell r="E55">
            <v>0.36644698169346185</v>
          </cell>
        </row>
        <row r="56">
          <cell r="D56">
            <v>0</v>
          </cell>
          <cell r="E56">
            <v>0</v>
          </cell>
        </row>
        <row r="58">
          <cell r="D58">
            <v>1.2830400000000003E-3</v>
          </cell>
          <cell r="E58">
            <v>2.4192000000000005E-5</v>
          </cell>
          <cell r="J58">
            <v>8.6399999999999997E-4</v>
          </cell>
          <cell r="K58">
            <v>3.1795200000000003E-2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0.31007636999999999</v>
          </cell>
          <cell r="E61">
            <v>8.039016999999999E-3</v>
          </cell>
          <cell r="J61">
            <v>0.28710774999999999</v>
          </cell>
          <cell r="K61">
            <v>10.565565200000002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0.10341769679999999</v>
          </cell>
        </row>
        <row r="65">
          <cell r="C65">
            <v>7.1519066666666659E-2</v>
          </cell>
        </row>
        <row r="66">
          <cell r="C66">
            <v>15.266363200000001</v>
          </cell>
        </row>
        <row r="67">
          <cell r="C67">
            <v>0</v>
          </cell>
        </row>
        <row r="68">
          <cell r="D68"/>
        </row>
      </sheetData>
      <sheetData sheetId="10">
        <row r="7">
          <cell r="D7">
            <v>9.2143191937383087</v>
          </cell>
        </row>
        <row r="8">
          <cell r="D8">
            <v>53.59698068396014</v>
          </cell>
        </row>
        <row r="9">
          <cell r="D9">
            <v>2.4337142857142859E-2</v>
          </cell>
        </row>
        <row r="10">
          <cell r="D10">
            <v>0.2399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2.9699999999999998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0.25000000000000011</v>
          </cell>
          <cell r="E22">
            <v>1.1700857142857145E-3</v>
          </cell>
        </row>
        <row r="23">
          <cell r="D23">
            <v>1.2372000000000001</v>
          </cell>
          <cell r="E23">
            <v>0</v>
          </cell>
        </row>
        <row r="24">
          <cell r="D24">
            <v>9.734857142857143E-4</v>
          </cell>
          <cell r="E24">
            <v>4.4096764665306124E-4</v>
          </cell>
        </row>
        <row r="25">
          <cell r="D25">
            <v>0.4798</v>
          </cell>
          <cell r="E25">
            <v>1.6744242723999998E-2</v>
          </cell>
        </row>
        <row r="27">
          <cell r="D27">
            <v>2E-3</v>
          </cell>
          <cell r="E27">
            <v>1.6518857142857146E-5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2.4312431000000001E-3</v>
          </cell>
        </row>
        <row r="31">
          <cell r="D31">
            <v>0.36135</v>
          </cell>
          <cell r="E31">
            <v>0.1218954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0.18940199999999999</v>
          </cell>
          <cell r="E33">
            <v>2.3161104742285714E-2</v>
          </cell>
        </row>
        <row r="34">
          <cell r="D34">
            <v>0</v>
          </cell>
          <cell r="E34">
            <v>0</v>
          </cell>
        </row>
        <row r="35">
          <cell r="E35">
            <v>0.15384034232422653</v>
          </cell>
        </row>
        <row r="37">
          <cell r="D37">
            <v>1.4313131804400001</v>
          </cell>
        </row>
        <row r="38">
          <cell r="D38">
            <v>1.7328004189496002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0.17958901745056602</v>
          </cell>
        </row>
        <row r="44">
          <cell r="E44">
            <v>0.13142928648598701</v>
          </cell>
        </row>
        <row r="48">
          <cell r="E48">
            <v>1.5936244070795713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0.20689966033611168</v>
          </cell>
        </row>
        <row r="55">
          <cell r="E55">
            <v>0.25411900331150061</v>
          </cell>
        </row>
        <row r="56">
          <cell r="D56">
            <v>0</v>
          </cell>
          <cell r="E56">
            <v>0</v>
          </cell>
        </row>
        <row r="58">
          <cell r="D58">
            <v>1.7848814128358392E-3</v>
          </cell>
          <cell r="E58">
            <v>3.3654329669631993E-5</v>
          </cell>
          <cell r="J58">
            <v>1.2019403453439994E-3</v>
          </cell>
          <cell r="K58">
            <v>4.4231404708659182E-2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0.55965134557297158</v>
          </cell>
          <cell r="E61">
            <v>1.4509479329669632E-2</v>
          </cell>
          <cell r="J61">
            <v>0.51819569034534407</v>
          </cell>
          <cell r="K61">
            <v>19.069601404708656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0.10935651759999999</v>
          </cell>
        </row>
        <row r="65">
          <cell r="C65">
            <v>1.3108333333333335E-2</v>
          </cell>
        </row>
        <row r="66">
          <cell r="C66">
            <v>17.195843536666668</v>
          </cell>
        </row>
        <row r="67">
          <cell r="C67">
            <v>0</v>
          </cell>
        </row>
        <row r="68">
          <cell r="D68"/>
        </row>
      </sheetData>
      <sheetData sheetId="11">
        <row r="7">
          <cell r="D7">
            <v>8.845746425988775</v>
          </cell>
        </row>
        <row r="8">
          <cell r="D8">
            <v>54.554819559248898</v>
          </cell>
        </row>
        <row r="9">
          <cell r="D9">
            <v>2.5782857142857139E-2</v>
          </cell>
        </row>
        <row r="10">
          <cell r="D10">
            <v>0.25179999999999997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2.9699999999999998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0.24000000000000007</v>
          </cell>
          <cell r="E22">
            <v>1.1232822857142862E-3</v>
          </cell>
        </row>
        <row r="23">
          <cell r="D23">
            <v>1.2568250000000001</v>
          </cell>
          <cell r="E23">
            <v>0</v>
          </cell>
        </row>
        <row r="24">
          <cell r="D24">
            <v>1.0313142857142855E-3</v>
          </cell>
          <cell r="E24">
            <v>4.6716271934693876E-4</v>
          </cell>
        </row>
        <row r="25">
          <cell r="D25">
            <v>0.50359999999999994</v>
          </cell>
          <cell r="E25">
            <v>1.7574824168000002E-2</v>
          </cell>
        </row>
        <row r="27">
          <cell r="D27">
            <v>2E-3</v>
          </cell>
          <cell r="E27">
            <v>1.6518857142857146E-5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2.4312431000000001E-3</v>
          </cell>
        </row>
        <row r="31">
          <cell r="D31">
            <v>0.36135</v>
          </cell>
          <cell r="E31">
            <v>0.1218954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0.25548199999999999</v>
          </cell>
          <cell r="E33">
            <v>3.1241725862285716E-2</v>
          </cell>
        </row>
        <row r="34">
          <cell r="D34">
            <v>0</v>
          </cell>
          <cell r="E34">
            <v>0</v>
          </cell>
        </row>
        <row r="35">
          <cell r="E35">
            <v>0.17718610271941637</v>
          </cell>
        </row>
        <row r="37">
          <cell r="D37">
            <v>1.5224168960000004</v>
          </cell>
        </row>
        <row r="38">
          <cell r="D38">
            <v>1.8155695958400002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0.1332090191384</v>
          </cell>
        </row>
        <row r="44">
          <cell r="E44">
            <v>0.13851245464855846</v>
          </cell>
        </row>
        <row r="48">
          <cell r="E48">
            <v>1.6153100639894287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0.20591760019559743</v>
          </cell>
        </row>
        <row r="55">
          <cell r="E55">
            <v>0.24787070532404706</v>
          </cell>
        </row>
        <row r="56">
          <cell r="D56">
            <v>0</v>
          </cell>
          <cell r="E56">
            <v>0</v>
          </cell>
        </row>
        <row r="58">
          <cell r="D58">
            <v>7.784508158697604E-4</v>
          </cell>
          <cell r="E58">
            <v>1.4677860501248007E-5</v>
          </cell>
          <cell r="J58">
            <v>5.2420930361600027E-4</v>
          </cell>
          <cell r="K58">
            <v>1.9290902373068811E-2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0.59493199604790536</v>
          </cell>
          <cell r="E61">
            <v>1.5424162860501248E-2</v>
          </cell>
          <cell r="J61">
            <v>0.55086295930361595</v>
          </cell>
          <cell r="K61">
            <v>20.27175690237307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0.38788644399999994</v>
          </cell>
        </row>
        <row r="65">
          <cell r="C65">
            <v>1.3108333333333335E-2</v>
          </cell>
        </row>
        <row r="66">
          <cell r="C66">
            <v>8.5083579533333324</v>
          </cell>
        </row>
        <row r="67">
          <cell r="C67">
            <v>0</v>
          </cell>
        </row>
        <row r="68">
          <cell r="D68"/>
        </row>
      </sheetData>
      <sheetData sheetId="12">
        <row r="7">
          <cell r="D7">
            <v>10.467466604086718</v>
          </cell>
        </row>
        <row r="8">
          <cell r="D8">
            <v>52.152355117204507</v>
          </cell>
        </row>
        <row r="9">
          <cell r="D9">
            <v>2.7228571428571428E-2</v>
          </cell>
        </row>
        <row r="10">
          <cell r="D10">
            <v>0.27829999999999999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2.6499999999999999E-2</v>
          </cell>
        </row>
        <row r="16">
          <cell r="D16">
            <v>2.988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0.28400000000000014</v>
          </cell>
          <cell r="E22">
            <v>1.3292173714285719E-3</v>
          </cell>
        </row>
        <row r="23">
          <cell r="D23">
            <v>1.2036781999999999</v>
          </cell>
          <cell r="E23">
            <v>0</v>
          </cell>
        </row>
        <row r="24">
          <cell r="D24">
            <v>1.0891428571428573E-3</v>
          </cell>
          <cell r="E24">
            <v>4.9335779204081622E-4</v>
          </cell>
        </row>
        <row r="25">
          <cell r="D25">
            <v>0.55659999999999998</v>
          </cell>
          <cell r="E25">
            <v>1.9424438307999996E-2</v>
          </cell>
        </row>
        <row r="27">
          <cell r="D27">
            <v>2E-3</v>
          </cell>
          <cell r="E27">
            <v>1.6518857142857146E-5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1.1659999999999999E-3</v>
          </cell>
          <cell r="E30">
            <v>2.477997775E-3</v>
          </cell>
        </row>
        <row r="31">
          <cell r="D31">
            <v>0.36353999999999997</v>
          </cell>
          <cell r="E31">
            <v>0.12263415999999999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0.24034999999999998</v>
          </cell>
          <cell r="E33">
            <v>2.939130275714286E-2</v>
          </cell>
        </row>
        <row r="34">
          <cell r="D34">
            <v>0</v>
          </cell>
          <cell r="E34">
            <v>0</v>
          </cell>
        </row>
        <row r="35">
          <cell r="E35">
            <v>0.18006762894534184</v>
          </cell>
        </row>
        <row r="37">
          <cell r="D37">
            <v>1.793018141200001</v>
          </cell>
        </row>
        <row r="38">
          <cell r="D38">
            <v>2.0867556389680004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9.4055611371179987E-2</v>
          </cell>
        </row>
        <row r="44">
          <cell r="E44">
            <v>0.15135001844862986</v>
          </cell>
        </row>
        <row r="48">
          <cell r="E48">
            <v>1.5694476530817856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0.20019703983508305</v>
          </cell>
        </row>
        <row r="55">
          <cell r="E55">
            <v>0.23725168298559343</v>
          </cell>
        </row>
        <row r="56">
          <cell r="D56">
            <v>0</v>
          </cell>
          <cell r="E56">
            <v>0</v>
          </cell>
        </row>
        <row r="58">
          <cell r="D58">
            <v>7.3535721747840081E-4</v>
          </cell>
          <cell r="E58">
            <v>1.3865321272320013E-5</v>
          </cell>
          <cell r="J58">
            <v>4.9519004544000057E-4</v>
          </cell>
          <cell r="K58">
            <v>1.8222993672192021E-2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0.57247175524907534</v>
          </cell>
          <cell r="E61">
            <v>1.4841860321272321E-2</v>
          </cell>
          <cell r="J61">
            <v>0.53006644004544001</v>
          </cell>
          <cell r="K61">
            <v>19.506444993672194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0.88228710239999986</v>
          </cell>
        </row>
        <row r="65">
          <cell r="C65">
            <v>6.4349999999999991E-2</v>
          </cell>
        </row>
        <row r="66">
          <cell r="C66">
            <v>3.2274009899999996</v>
          </cell>
        </row>
        <row r="67">
          <cell r="C67">
            <v>0</v>
          </cell>
        </row>
        <row r="68">
          <cell r="D68"/>
        </row>
      </sheetData>
      <sheetData sheetId="13">
        <row r="7">
          <cell r="D7">
            <v>16.344416022157581</v>
          </cell>
        </row>
        <row r="8">
          <cell r="D8">
            <v>86.694845592344336</v>
          </cell>
        </row>
        <row r="9">
          <cell r="D9">
            <v>2.8674285714285715E-2</v>
          </cell>
        </row>
        <row r="10">
          <cell r="D10">
            <v>0.2777</v>
          </cell>
        </row>
        <row r="12">
          <cell r="D12">
            <v>6.7999999999999991E-2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2.8979999999999997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0.28000000000000014</v>
          </cell>
          <cell r="E22">
            <v>2.2740960000000006E-3</v>
          </cell>
        </row>
        <row r="23">
          <cell r="D23">
            <v>1.2023999999999999</v>
          </cell>
          <cell r="E23">
            <v>0</v>
          </cell>
        </row>
        <row r="24">
          <cell r="D24">
            <v>1.1469714285714287E-3</v>
          </cell>
          <cell r="E24">
            <v>5.1955286473469385E-4</v>
          </cell>
        </row>
        <row r="25">
          <cell r="D25">
            <v>0.5554</v>
          </cell>
          <cell r="E25">
            <v>3.7667994451999996E-2</v>
          </cell>
        </row>
        <row r="27">
          <cell r="D27">
            <v>2E-3</v>
          </cell>
          <cell r="E27">
            <v>8.2594285714285729E-6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2.4312431000000001E-3</v>
          </cell>
        </row>
        <row r="31">
          <cell r="D31">
            <v>0.35258999999999996</v>
          </cell>
          <cell r="E31">
            <v>8.9205270000000003E-2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0.29482198399999998</v>
          </cell>
          <cell r="E33">
            <v>5.0473405732006399E-2</v>
          </cell>
        </row>
        <row r="34">
          <cell r="D34">
            <v>0</v>
          </cell>
          <cell r="E34">
            <v>0</v>
          </cell>
        </row>
        <row r="35">
          <cell r="E35">
            <v>0.17514252835686336</v>
          </cell>
        </row>
        <row r="37">
          <cell r="D37">
            <v>1.9010772752399998</v>
          </cell>
        </row>
        <row r="38">
          <cell r="D38">
            <v>2.1867689179336005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0.13423124547699</v>
          </cell>
        </row>
        <row r="44">
          <cell r="E44">
            <v>0.17893409905535607</v>
          </cell>
        </row>
        <row r="48">
          <cell r="E48">
            <v>0.32335605448274285</v>
          </cell>
        </row>
        <row r="49">
          <cell r="E49">
            <v>0.10900506872662835</v>
          </cell>
        </row>
        <row r="50">
          <cell r="E50">
            <v>1.9238113979400846E-2</v>
          </cell>
        </row>
        <row r="51">
          <cell r="E51">
            <v>0</v>
          </cell>
        </row>
        <row r="52">
          <cell r="E52"/>
        </row>
        <row r="54">
          <cell r="E54">
            <v>0.31545583747992267</v>
          </cell>
        </row>
        <row r="55">
          <cell r="E55">
            <v>0.33522385485877937</v>
          </cell>
        </row>
        <row r="56">
          <cell r="D56">
            <v>0</v>
          </cell>
          <cell r="E56">
            <v>0</v>
          </cell>
        </row>
        <row r="58">
          <cell r="D58">
            <v>1.2811838913244801E-3</v>
          </cell>
          <cell r="E58">
            <v>2.4157002664704004E-5</v>
          </cell>
          <cell r="J58">
            <v>8.6275009516799991E-4</v>
          </cell>
          <cell r="K58">
            <v>3.1749203502182397E-2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0.30758292010278149</v>
          </cell>
          <cell r="E61">
            <v>7.9743720026647057E-3</v>
          </cell>
          <cell r="J61">
            <v>0.28479900009516801</v>
          </cell>
          <cell r="K61">
            <v>10.480603203502183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0.12714261999999998</v>
          </cell>
        </row>
        <row r="65">
          <cell r="C65">
            <v>4.028278222222223E-2</v>
          </cell>
        </row>
        <row r="66">
          <cell r="C66">
            <v>12.566718559999998</v>
          </cell>
        </row>
        <row r="67">
          <cell r="C67">
            <v>0</v>
          </cell>
        </row>
        <row r="68">
          <cell r="C68"/>
        </row>
      </sheetData>
      <sheetData sheetId="14">
        <row r="7">
          <cell r="D7">
            <v>16.227670193427883</v>
          </cell>
        </row>
        <row r="8">
          <cell r="D8">
            <v>101.12494848538013</v>
          </cell>
        </row>
        <row r="9">
          <cell r="D9">
            <v>3.0119999999999997E-2</v>
          </cell>
        </row>
        <row r="10">
          <cell r="D10">
            <v>0.31218899999999999</v>
          </cell>
        </row>
        <row r="12">
          <cell r="D12">
            <v>7.6660727272727269E-2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3.0824999999999998E-2</v>
          </cell>
        </row>
        <row r="16">
          <cell r="D16">
            <v>2.4260579999999998</v>
          </cell>
        </row>
        <row r="17">
          <cell r="D17">
            <v>3.2539999999999999E-2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0.27800000000000014</v>
          </cell>
          <cell r="E22">
            <v>2.2578524571428582E-3</v>
          </cell>
        </row>
        <row r="23">
          <cell r="D23">
            <v>1.3927159999999998</v>
          </cell>
          <cell r="E23">
            <v>0</v>
          </cell>
        </row>
        <row r="24">
          <cell r="D24">
            <v>1.2047999999999998E-3</v>
          </cell>
          <cell r="E24">
            <v>5.4574793742857147E-4</v>
          </cell>
        </row>
        <row r="25">
          <cell r="D25">
            <v>0.62437799999999999</v>
          </cell>
          <cell r="E25">
            <v>4.234617760164E-2</v>
          </cell>
        </row>
        <row r="27">
          <cell r="D27">
            <v>2.2547272727272728E-3</v>
          </cell>
          <cell r="E27">
            <v>9.3113794285714303E-6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1.3563E-3</v>
          </cell>
          <cell r="E30">
            <v>2.8824257137499997E-3</v>
          </cell>
        </row>
        <row r="31">
          <cell r="D31">
            <v>0.29517039</v>
          </cell>
          <cell r="E31">
            <v>7.4678108669999993E-2</v>
          </cell>
        </row>
        <row r="32">
          <cell r="D32">
            <v>3.9047999999999995E-3</v>
          </cell>
          <cell r="E32">
            <v>0</v>
          </cell>
        </row>
        <row r="33">
          <cell r="D33">
            <v>0.30009379999999997</v>
          </cell>
          <cell r="E33">
            <v>5.1375938522480007E-2</v>
          </cell>
        </row>
        <row r="34">
          <cell r="D34">
            <v>0</v>
          </cell>
          <cell r="E34">
            <v>0</v>
          </cell>
        </row>
        <row r="35">
          <cell r="E35">
            <v>0.18056936581779967</v>
          </cell>
        </row>
        <row r="37">
          <cell r="D37">
            <v>1.7770401849200004</v>
          </cell>
        </row>
        <row r="38">
          <cell r="D38">
            <v>2.0459740989688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3.7748450837169996E-2</v>
          </cell>
        </row>
        <row r="44">
          <cell r="E44">
            <v>0.17969913278557229</v>
          </cell>
        </row>
        <row r="48">
          <cell r="E48">
            <v>0.36748945244332842</v>
          </cell>
        </row>
        <row r="49">
          <cell r="E49">
            <v>0.11060925460248258</v>
          </cell>
        </row>
        <row r="50">
          <cell r="E50">
            <v>1.2003367302807171E-2</v>
          </cell>
        </row>
        <row r="51">
          <cell r="E51">
            <v>0</v>
          </cell>
        </row>
        <row r="52">
          <cell r="E52"/>
        </row>
        <row r="54">
          <cell r="E54">
            <v>0.33268714582730086</v>
          </cell>
        </row>
        <row r="55">
          <cell r="E55">
            <v>0.33700109971696451</v>
          </cell>
        </row>
        <row r="56">
          <cell r="D56">
            <v>0</v>
          </cell>
          <cell r="E56">
            <v>0</v>
          </cell>
        </row>
        <row r="58">
          <cell r="D58">
            <v>1.2554924977583991E-3</v>
          </cell>
          <cell r="E58">
            <v>2.367258581631999E-5</v>
          </cell>
          <cell r="J58">
            <v>8.4544949343999943E-4</v>
          </cell>
          <cell r="K58">
            <v>3.1112541358591983E-2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0.30759933545291523</v>
          </cell>
          <cell r="E61">
            <v>7.9747975858163213E-3</v>
          </cell>
          <cell r="J61">
            <v>0.28481419949344</v>
          </cell>
          <cell r="K61">
            <v>10.481162541358593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0.10935651759999999</v>
          </cell>
        </row>
        <row r="65">
          <cell r="C65">
            <v>2.6695557777777778E-2</v>
          </cell>
        </row>
        <row r="66">
          <cell r="C66">
            <v>3.1730561133333337</v>
          </cell>
        </row>
        <row r="67">
          <cell r="C67">
            <v>0</v>
          </cell>
        </row>
        <row r="68">
          <cell r="C68"/>
        </row>
      </sheetData>
      <sheetData sheetId="15">
        <row r="7">
          <cell r="D7">
            <v>17.068240160281704</v>
          </cell>
        </row>
        <row r="8">
          <cell r="D8">
            <v>98.540150254072771</v>
          </cell>
        </row>
        <row r="9">
          <cell r="D9">
            <v>3.6464499999999997E-2</v>
          </cell>
        </row>
        <row r="10">
          <cell r="D10">
            <v>0.30299999999999999</v>
          </cell>
        </row>
        <row r="12">
          <cell r="D12">
            <v>8.5321454545454534E-2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3.1919499999999996E-2</v>
          </cell>
        </row>
        <row r="16">
          <cell r="D16">
            <v>2.754</v>
          </cell>
        </row>
        <row r="17">
          <cell r="D17">
            <v>4.0999999999999995E-2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0.29240000000000005</v>
          </cell>
          <cell r="E22">
            <v>2.3748059657142865E-3</v>
          </cell>
        </row>
        <row r="23">
          <cell r="D23">
            <v>1.3763000000000001</v>
          </cell>
          <cell r="E23">
            <v>0</v>
          </cell>
        </row>
        <row r="24">
          <cell r="D24">
            <v>1.4585799999999999E-3</v>
          </cell>
          <cell r="E24">
            <v>6.6070470333214287E-4</v>
          </cell>
        </row>
        <row r="25">
          <cell r="D25">
            <v>0.60599999999999998</v>
          </cell>
          <cell r="E25">
            <v>4.1099756279999997E-2</v>
          </cell>
        </row>
        <row r="27">
          <cell r="D27">
            <v>2.5094545454545452E-3</v>
          </cell>
          <cell r="E27">
            <v>1.0363330285714288E-5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1.4044579999999997E-3</v>
          </cell>
          <cell r="E30">
            <v>2.9847716973249996E-3</v>
          </cell>
        </row>
        <row r="31">
          <cell r="D31">
            <v>0.33506999999999998</v>
          </cell>
          <cell r="E31">
            <v>8.4772710000000001E-2</v>
          </cell>
        </row>
        <row r="32">
          <cell r="D32">
            <v>4.9199999999999999E-3</v>
          </cell>
          <cell r="E32">
            <v>0</v>
          </cell>
        </row>
        <row r="33">
          <cell r="D33">
            <v>0.319890758</v>
          </cell>
          <cell r="E33">
            <v>5.4765169813296814E-2</v>
          </cell>
        </row>
        <row r="34">
          <cell r="D34">
            <v>0</v>
          </cell>
          <cell r="E34">
            <v>0</v>
          </cell>
        </row>
        <row r="35">
          <cell r="E35">
            <v>0.18706141017322847</v>
          </cell>
        </row>
        <row r="37">
          <cell r="D37">
            <v>1.8950119531200014</v>
          </cell>
        </row>
        <row r="38">
          <cell r="D38">
            <v>2.1562170998368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0.13126787665212</v>
          </cell>
        </row>
        <row r="44">
          <cell r="E44">
            <v>0.1870669860606323</v>
          </cell>
        </row>
        <row r="48">
          <cell r="E48">
            <v>0.36506492320484185</v>
          </cell>
        </row>
        <row r="49">
          <cell r="E49">
            <v>0.11725556657258775</v>
          </cell>
        </row>
        <row r="50">
          <cell r="E50">
            <v>2.8021551664286156E-2</v>
          </cell>
        </row>
        <row r="51">
          <cell r="E51">
            <v>0</v>
          </cell>
        </row>
        <row r="52">
          <cell r="E52"/>
        </row>
        <row r="54">
          <cell r="E54">
            <v>0.34777680387424831</v>
          </cell>
        </row>
        <row r="55">
          <cell r="E55">
            <v>0.36836755199459442</v>
          </cell>
        </row>
        <row r="56">
          <cell r="D56">
            <v>0</v>
          </cell>
          <cell r="E56">
            <v>0</v>
          </cell>
        </row>
        <row r="58">
          <cell r="D58">
            <v>1.9169120707545604E-3</v>
          </cell>
          <cell r="E58">
            <v>3.6143796620288008E-5</v>
          </cell>
          <cell r="J58">
            <v>1.2908498792960001E-3</v>
          </cell>
          <cell r="K58">
            <v>4.7503275558092799E-2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0.30816811786963966</v>
          </cell>
          <cell r="E61">
            <v>7.9895437966202888E-3</v>
          </cell>
          <cell r="J61">
            <v>0.28534084987929603</v>
          </cell>
          <cell r="K61">
            <v>10.500543275558094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0.38788644399999994</v>
          </cell>
        </row>
        <row r="65">
          <cell r="C65">
            <v>1.3108333333333335E-2</v>
          </cell>
        </row>
        <row r="66">
          <cell r="C66">
            <v>15.989492749999998</v>
          </cell>
        </row>
        <row r="67">
          <cell r="C67">
            <v>0</v>
          </cell>
        </row>
        <row r="68">
          <cell r="C68"/>
        </row>
      </sheetData>
      <sheetData sheetId="16">
        <row r="7">
          <cell r="D7">
            <v>17.208335154757343</v>
          </cell>
        </row>
        <row r="8">
          <cell r="D8">
            <v>97.144236916240686</v>
          </cell>
        </row>
        <row r="9">
          <cell r="D9">
            <v>4.2809E-2</v>
          </cell>
        </row>
        <row r="10">
          <cell r="D10">
            <v>0.31209999999999999</v>
          </cell>
        </row>
        <row r="12">
          <cell r="D12">
            <v>9.3982181818181798E-2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3.2024999999999998E-2</v>
          </cell>
        </row>
        <row r="16">
          <cell r="D16">
            <v>2.6819999999999999</v>
          </cell>
        </row>
        <row r="17">
          <cell r="D17">
            <v>4.1499999999999995E-2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0.29480000000000017</v>
          </cell>
          <cell r="E22">
            <v>2.3942982171428579E-3</v>
          </cell>
        </row>
        <row r="23">
          <cell r="D23">
            <v>1.3509999999999998</v>
          </cell>
          <cell r="E23">
            <v>0</v>
          </cell>
        </row>
        <row r="24">
          <cell r="D24">
            <v>1.7123599999999998E-3</v>
          </cell>
          <cell r="E24">
            <v>7.7566146923571428E-4</v>
          </cell>
        </row>
        <row r="25">
          <cell r="D25">
            <v>0.62419999999999998</v>
          </cell>
          <cell r="E25">
            <v>4.2334105396000007E-2</v>
          </cell>
        </row>
        <row r="27">
          <cell r="D27">
            <v>2.764181818181818E-3</v>
          </cell>
          <cell r="E27">
            <v>1.1415281142857145E-5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1.4090999999999999E-3</v>
          </cell>
          <cell r="E30">
            <v>2.9946369337499998E-3</v>
          </cell>
        </row>
        <row r="31">
          <cell r="D31">
            <v>0.32630999999999999</v>
          </cell>
          <cell r="E31">
            <v>8.255643E-2</v>
          </cell>
        </row>
        <row r="32">
          <cell r="D32">
            <v>4.9800000000000001E-3</v>
          </cell>
          <cell r="E32">
            <v>0</v>
          </cell>
        </row>
        <row r="33">
          <cell r="D33">
            <v>0.31177621599999999</v>
          </cell>
          <cell r="E33">
            <v>5.3375963468713608E-2</v>
          </cell>
        </row>
        <row r="34">
          <cell r="D34">
            <v>0</v>
          </cell>
          <cell r="E34">
            <v>0</v>
          </cell>
        </row>
        <row r="35">
          <cell r="E35">
            <v>0.18638700248923476</v>
          </cell>
        </row>
        <row r="37">
          <cell r="D37">
            <v>1.9054790154400003</v>
          </cell>
        </row>
        <row r="38">
          <cell r="D38">
            <v>2.1550234321616002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0.15711285070094</v>
          </cell>
        </row>
        <row r="44">
          <cell r="E44">
            <v>0.18777023213496949</v>
          </cell>
        </row>
        <row r="48">
          <cell r="E48">
            <v>0.35996680199598768</v>
          </cell>
        </row>
        <row r="49">
          <cell r="E49">
            <v>0.12403634776453315</v>
          </cell>
        </row>
        <row r="50">
          <cell r="E50">
            <v>2.1251497390835802E-2</v>
          </cell>
        </row>
        <row r="51">
          <cell r="E51">
            <v>0</v>
          </cell>
        </row>
        <row r="52">
          <cell r="E52"/>
        </row>
        <row r="54">
          <cell r="E54">
            <v>0.34832489770397512</v>
          </cell>
        </row>
        <row r="55">
          <cell r="E55">
            <v>0.37211859122316654</v>
          </cell>
        </row>
        <row r="56">
          <cell r="D56">
            <v>0</v>
          </cell>
          <cell r="E56">
            <v>0</v>
          </cell>
        </row>
        <row r="58">
          <cell r="D58">
            <v>3.8016000000000005E-3</v>
          </cell>
          <cell r="E58">
            <v>7.1680000000000005E-5</v>
          </cell>
          <cell r="J58">
            <v>2.5600000000000002E-3</v>
          </cell>
          <cell r="K58">
            <v>9.4208000000000014E-2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0.30969675000000002</v>
          </cell>
          <cell r="E61">
            <v>8.0291750000000012E-3</v>
          </cell>
          <cell r="J61">
            <v>0.28675625000000005</v>
          </cell>
          <cell r="K61">
            <v>10.552630000000001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0.88228710239999986</v>
          </cell>
        </row>
        <row r="65">
          <cell r="C65">
            <v>6.4349999999999991E-2</v>
          </cell>
        </row>
        <row r="66">
          <cell r="C66">
            <v>18.581285726666664</v>
          </cell>
        </row>
        <row r="67">
          <cell r="C67">
            <v>0</v>
          </cell>
        </row>
        <row r="68">
          <cell r="C68"/>
        </row>
      </sheetData>
      <sheetData sheetId="17">
        <row r="7">
          <cell r="D7">
            <v>17.161636823265461</v>
          </cell>
        </row>
        <row r="8">
          <cell r="D8">
            <v>95.084422674943994</v>
          </cell>
        </row>
        <row r="9">
          <cell r="D9">
            <v>4.9153499999999996E-2</v>
          </cell>
        </row>
        <row r="10">
          <cell r="D10">
            <v>0.29109999999999997</v>
          </cell>
        </row>
        <row r="12">
          <cell r="D12">
            <v>0.10264290909090909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3.41085E-2</v>
          </cell>
        </row>
        <row r="16">
          <cell r="D16">
            <v>2.61</v>
          </cell>
        </row>
        <row r="17">
          <cell r="D17">
            <v>4.1999999999999996E-2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0.29400000000000009</v>
          </cell>
          <cell r="E22">
            <v>2.387800800000001E-3</v>
          </cell>
        </row>
        <row r="23">
          <cell r="D23">
            <v>1.3333999999999999</v>
          </cell>
          <cell r="E23">
            <v>0</v>
          </cell>
        </row>
        <row r="24">
          <cell r="D24">
            <v>1.9661400000000003E-3</v>
          </cell>
          <cell r="E24">
            <v>8.9061823513928589E-4</v>
          </cell>
        </row>
        <row r="25">
          <cell r="D25">
            <v>0.58219999999999994</v>
          </cell>
          <cell r="E25">
            <v>3.9485607436000013E-2</v>
          </cell>
        </row>
        <row r="27">
          <cell r="D27">
            <v>3.0189090909090908E-3</v>
          </cell>
          <cell r="E27">
            <v>1.2467232000000001E-5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1.5007739999999999E-3</v>
          </cell>
          <cell r="E30">
            <v>3.1894636644749998E-3</v>
          </cell>
        </row>
        <row r="31">
          <cell r="D31">
            <v>0.31755</v>
          </cell>
          <cell r="E31">
            <v>8.0340149999999999E-2</v>
          </cell>
        </row>
        <row r="32">
          <cell r="D32">
            <v>5.0399999999999993E-3</v>
          </cell>
          <cell r="E32">
            <v>0</v>
          </cell>
        </row>
        <row r="33">
          <cell r="D33">
            <v>0.32333291999999997</v>
          </cell>
          <cell r="E33">
            <v>5.5354466570832005E-2</v>
          </cell>
        </row>
        <row r="34">
          <cell r="D34">
            <v>0</v>
          </cell>
          <cell r="E34">
            <v>0</v>
          </cell>
        </row>
        <row r="35">
          <cell r="E35">
            <v>0.18439861705872787</v>
          </cell>
        </row>
        <row r="37">
          <cell r="D37">
            <v>1.9636815541199995</v>
          </cell>
        </row>
        <row r="38">
          <cell r="D38">
            <v>2.2031707465768005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0.13306730826686997</v>
          </cell>
        </row>
        <row r="44">
          <cell r="E44">
            <v>0.18369621547904552</v>
          </cell>
        </row>
        <row r="48">
          <cell r="E48">
            <v>0.3548682282886686</v>
          </cell>
        </row>
        <row r="49">
          <cell r="E49">
            <v>0.11667138608453483</v>
          </cell>
        </row>
        <row r="50">
          <cell r="E50">
            <v>1.387592782124363E-2</v>
          </cell>
        </row>
        <row r="51">
          <cell r="E51">
            <v>0</v>
          </cell>
        </row>
        <row r="52">
          <cell r="E52"/>
        </row>
        <row r="54">
          <cell r="E54">
            <v>0.33967166371622948</v>
          </cell>
        </row>
        <row r="55">
          <cell r="E55">
            <v>0.35747169448744592</v>
          </cell>
        </row>
        <row r="56">
          <cell r="D56">
            <v>0</v>
          </cell>
          <cell r="E56">
            <v>0</v>
          </cell>
        </row>
        <row r="58">
          <cell r="D58">
            <v>8.7199200000000004E-4</v>
          </cell>
          <cell r="E58">
            <v>1.6441600000000005E-5</v>
          </cell>
          <cell r="J58">
            <v>5.8719999999999996E-4</v>
          </cell>
          <cell r="K58">
            <v>2.1608960000000003E-2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0.30788202600000009</v>
          </cell>
          <cell r="E61">
            <v>7.9821266000000002E-3</v>
          </cell>
          <cell r="J61">
            <v>0.28507594999999997</v>
          </cell>
          <cell r="K61">
            <v>10.490794959999999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0.68830795440000003</v>
          </cell>
        </row>
        <row r="65">
          <cell r="C65">
            <v>1.3108333333333335E-2</v>
          </cell>
        </row>
        <row r="66">
          <cell r="C66">
            <v>16.793535256666665</v>
          </cell>
        </row>
        <row r="67">
          <cell r="C67">
            <v>0</v>
          </cell>
        </row>
        <row r="68">
          <cell r="C68"/>
        </row>
      </sheetData>
      <sheetData sheetId="18">
        <row r="7">
          <cell r="D7">
            <v>17.336755566360008</v>
          </cell>
        </row>
        <row r="8">
          <cell r="D8">
            <v>101.2213354712013</v>
          </cell>
        </row>
        <row r="9">
          <cell r="D9">
            <v>5.5497999999999999E-2</v>
          </cell>
        </row>
        <row r="10">
          <cell r="D10">
            <v>0.28620000000000001</v>
          </cell>
        </row>
        <row r="12">
          <cell r="D12">
            <v>0.11130363636363635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3.5202999999999998E-2</v>
          </cell>
        </row>
        <row r="16">
          <cell r="D16">
            <v>2.5379999999999998</v>
          </cell>
        </row>
        <row r="17">
          <cell r="D17">
            <v>4.1999999999999996E-2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0.29700000000000015</v>
          </cell>
          <cell r="E22">
            <v>2.4121661142857144E-3</v>
          </cell>
        </row>
        <row r="23">
          <cell r="D23">
            <v>1.4161000000000001</v>
          </cell>
          <cell r="E23">
            <v>0</v>
          </cell>
        </row>
        <row r="24">
          <cell r="D24">
            <v>2.2199199999999998E-3</v>
          </cell>
          <cell r="E24">
            <v>1.0055750010428571E-3</v>
          </cell>
        </row>
        <row r="25">
          <cell r="D25">
            <v>0.57240000000000002</v>
          </cell>
          <cell r="E25">
            <v>3.8820957912000006E-2</v>
          </cell>
        </row>
        <row r="27">
          <cell r="D27">
            <v>3.2736363636363635E-3</v>
          </cell>
          <cell r="E27">
            <v>1.351918285714286E-5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1.548932E-3</v>
          </cell>
          <cell r="E30">
            <v>3.2918096480499997E-3</v>
          </cell>
        </row>
        <row r="31">
          <cell r="D31">
            <v>0.30879000000000001</v>
          </cell>
          <cell r="E31">
            <v>7.8123870000000012E-2</v>
          </cell>
        </row>
        <row r="32">
          <cell r="D32">
            <v>5.0399999999999993E-3</v>
          </cell>
          <cell r="E32">
            <v>0</v>
          </cell>
        </row>
        <row r="33">
          <cell r="D33">
            <v>0.34830095200000005</v>
          </cell>
          <cell r="E33">
            <v>5.9628983662019221E-2</v>
          </cell>
        </row>
        <row r="34">
          <cell r="D34">
            <v>0</v>
          </cell>
          <cell r="E34">
            <v>0</v>
          </cell>
        </row>
        <row r="35">
          <cell r="E35">
            <v>0.18977379126572341</v>
          </cell>
        </row>
        <row r="37">
          <cell r="D37">
            <v>1.7524853975199999</v>
          </cell>
        </row>
        <row r="38">
          <cell r="D38">
            <v>1.9720156984528003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0.13960087770901999</v>
          </cell>
        </row>
        <row r="44">
          <cell r="E44">
            <v>0.18467700883487256</v>
          </cell>
        </row>
        <row r="48">
          <cell r="E48">
            <v>0.3742562110105821</v>
          </cell>
        </row>
        <row r="49">
          <cell r="E49">
            <v>0.11605144784155352</v>
          </cell>
        </row>
        <row r="50">
          <cell r="E50">
            <v>3.3245886412534641E-2</v>
          </cell>
        </row>
        <row r="51">
          <cell r="E51">
            <v>0</v>
          </cell>
        </row>
        <row r="52">
          <cell r="E52"/>
        </row>
        <row r="54">
          <cell r="E54">
            <v>0.35499588565164658</v>
          </cell>
        </row>
        <row r="55">
          <cell r="E55">
            <v>0.3768672479333578</v>
          </cell>
        </row>
        <row r="56">
          <cell r="D56">
            <v>0</v>
          </cell>
          <cell r="E56">
            <v>0</v>
          </cell>
        </row>
        <row r="58">
          <cell r="D58">
            <v>2.4948000000000001E-3</v>
          </cell>
          <cell r="E58">
            <v>4.7039999999999997E-5</v>
          </cell>
          <cell r="J58">
            <v>1.6800000000000001E-3</v>
          </cell>
          <cell r="K58">
            <v>6.1824000000000004E-2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0.30969405</v>
          </cell>
          <cell r="E61">
            <v>8.0291050000000017E-3</v>
          </cell>
          <cell r="J61">
            <v>0.28675375000000003</v>
          </cell>
          <cell r="K61">
            <v>10.552538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2.2118010904000003</v>
          </cell>
        </row>
        <row r="65">
          <cell r="C65">
            <v>4.2421903333333337E-2</v>
          </cell>
        </row>
        <row r="66">
          <cell r="C66">
            <v>16.405790096666667</v>
          </cell>
        </row>
        <row r="67">
          <cell r="C67">
            <v>0</v>
          </cell>
        </row>
        <row r="68">
          <cell r="C68"/>
        </row>
      </sheetData>
      <sheetData sheetId="19">
        <row r="7">
          <cell r="D7">
            <v>17.103263908900615</v>
          </cell>
        </row>
        <row r="8">
          <cell r="D8">
            <v>102.02757838364049</v>
          </cell>
        </row>
        <row r="9">
          <cell r="D9">
            <v>6.1842499999999995E-2</v>
          </cell>
        </row>
        <row r="10">
          <cell r="D10">
            <v>0.2777</v>
          </cell>
        </row>
        <row r="12">
          <cell r="D12">
            <v>0.11996436363636362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3.6297499999999996E-2</v>
          </cell>
        </row>
        <row r="16">
          <cell r="D16">
            <v>2.484</v>
          </cell>
        </row>
        <row r="17">
          <cell r="D17">
            <v>4.1999999999999996E-2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0.29300000000000015</v>
          </cell>
          <cell r="E22">
            <v>2.3796790285714291E-3</v>
          </cell>
        </row>
        <row r="23">
          <cell r="D23">
            <v>1.4150999999999998</v>
          </cell>
          <cell r="E23">
            <v>0</v>
          </cell>
        </row>
        <row r="24">
          <cell r="D24">
            <v>2.4737000000000001E-3</v>
          </cell>
          <cell r="E24">
            <v>1.1205317669464286E-3</v>
          </cell>
        </row>
        <row r="25">
          <cell r="D25">
            <v>0.5554</v>
          </cell>
          <cell r="E25">
            <v>3.7667994451999996E-2</v>
          </cell>
        </row>
        <row r="27">
          <cell r="D27">
            <v>3.5283636363636359E-3</v>
          </cell>
          <cell r="E27">
            <v>1.4571133714285715E-5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1.5970899999999998E-3</v>
          </cell>
          <cell r="E30">
            <v>3.3941556316249995E-3</v>
          </cell>
        </row>
        <row r="31">
          <cell r="D31">
            <v>0.30221999999999999</v>
          </cell>
          <cell r="E31">
            <v>7.6461660000000001E-2</v>
          </cell>
        </row>
        <row r="32">
          <cell r="D32">
            <v>5.0399999999999993E-3</v>
          </cell>
          <cell r="E32">
            <v>0</v>
          </cell>
        </row>
        <row r="33">
          <cell r="D33">
            <v>0.35699154999999999</v>
          </cell>
          <cell r="E33">
            <v>6.111681056338001E-2</v>
          </cell>
        </row>
        <row r="34">
          <cell r="D34">
            <v>0</v>
          </cell>
          <cell r="E34">
            <v>0</v>
          </cell>
        </row>
        <row r="35">
          <cell r="E35">
            <v>0.18976423497906933</v>
          </cell>
        </row>
        <row r="37">
          <cell r="D37">
            <v>1.5152113376399996</v>
          </cell>
        </row>
        <row r="38">
          <cell r="D38">
            <v>1.7136249826695999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0.12562773630938998</v>
          </cell>
        </row>
        <row r="44">
          <cell r="E44">
            <v>0.18225619281227959</v>
          </cell>
        </row>
        <row r="48">
          <cell r="E48">
            <v>0.37336806997249544</v>
          </cell>
        </row>
        <row r="49">
          <cell r="E49">
            <v>0.10602514475431507</v>
          </cell>
        </row>
        <row r="50">
          <cell r="E50">
            <v>2.3758231725412561E-2</v>
          </cell>
        </row>
        <row r="51">
          <cell r="E51">
            <v>0</v>
          </cell>
        </row>
        <row r="52">
          <cell r="E52"/>
        </row>
        <row r="54">
          <cell r="E54">
            <v>0.3512555572055881</v>
          </cell>
        </row>
        <row r="55">
          <cell r="E55">
            <v>0.36644698169346185</v>
          </cell>
        </row>
        <row r="56">
          <cell r="D56">
            <v>0</v>
          </cell>
          <cell r="E56">
            <v>0</v>
          </cell>
        </row>
        <row r="58">
          <cell r="D58">
            <v>1.2830400000000003E-3</v>
          </cell>
          <cell r="E58">
            <v>2.4192000000000005E-5</v>
          </cell>
          <cell r="J58">
            <v>8.6399999999999997E-4</v>
          </cell>
          <cell r="K58">
            <v>3.1795200000000003E-2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0.31007636999999999</v>
          </cell>
          <cell r="E61">
            <v>8.039016999999999E-3</v>
          </cell>
          <cell r="J61">
            <v>0.28710774999999999</v>
          </cell>
          <cell r="K61">
            <v>10.565565200000002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0.10341769679999999</v>
          </cell>
        </row>
        <row r="65">
          <cell r="C65">
            <v>7.1519066666666659E-2</v>
          </cell>
        </row>
        <row r="66">
          <cell r="C66">
            <v>15.266363200000001</v>
          </cell>
        </row>
        <row r="67">
          <cell r="C67">
            <v>0</v>
          </cell>
        </row>
        <row r="68">
          <cell r="C68"/>
        </row>
      </sheetData>
      <sheetData sheetId="20">
        <row r="7">
          <cell r="D7">
            <v>18.912824254210918</v>
          </cell>
        </row>
        <row r="8">
          <cell r="D8">
            <v>98.075194326862231</v>
          </cell>
        </row>
        <row r="9">
          <cell r="D9">
            <v>6.8186999999999998E-2</v>
          </cell>
        </row>
        <row r="10">
          <cell r="D10">
            <v>0.32519999999999999</v>
          </cell>
        </row>
        <row r="12">
          <cell r="D12">
            <v>0.12862509090909091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3.7392000000000002E-2</v>
          </cell>
        </row>
        <row r="16">
          <cell r="D16">
            <v>2.3939999999999997</v>
          </cell>
        </row>
        <row r="17">
          <cell r="D17">
            <v>4.1999999999999996E-2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0.32400000000000012</v>
          </cell>
          <cell r="E22">
            <v>2.6314539428571432E-3</v>
          </cell>
        </row>
        <row r="23">
          <cell r="D23">
            <v>1.3641999999999999</v>
          </cell>
          <cell r="E23">
            <v>0</v>
          </cell>
        </row>
        <row r="24">
          <cell r="D24">
            <v>2.72748E-3</v>
          </cell>
          <cell r="E24">
            <v>1.2354885328499999E-3</v>
          </cell>
        </row>
        <row r="25">
          <cell r="D25">
            <v>0.65039999999999998</v>
          </cell>
          <cell r="E25">
            <v>4.4111025552000006E-2</v>
          </cell>
        </row>
        <row r="27">
          <cell r="D27">
            <v>3.7830909090909087E-3</v>
          </cell>
          <cell r="E27">
            <v>1.5623084571428575E-5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1.6452479999999998E-3</v>
          </cell>
          <cell r="E30">
            <v>3.4965016151999998E-3</v>
          </cell>
        </row>
        <row r="31">
          <cell r="D31">
            <v>0</v>
          </cell>
          <cell r="E31">
            <v>7.369131000000001E-2</v>
          </cell>
        </row>
        <row r="32">
          <cell r="D32">
            <v>5.0399999999999993E-3</v>
          </cell>
          <cell r="E32">
            <v>0</v>
          </cell>
        </row>
        <row r="33">
          <cell r="D33">
            <v>0.36296014800000004</v>
          </cell>
          <cell r="E33">
            <v>6.2138632153540825E-2</v>
          </cell>
        </row>
        <row r="34">
          <cell r="D34">
            <v>0</v>
          </cell>
          <cell r="E34">
            <v>0</v>
          </cell>
        </row>
        <row r="35">
          <cell r="E35">
            <v>0.20233409618512954</v>
          </cell>
        </row>
        <row r="37">
          <cell r="D37">
            <v>1.3377136458400003</v>
          </cell>
        </row>
        <row r="38">
          <cell r="D38">
            <v>1.5174299316175999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0.13684285488133996</v>
          </cell>
        </row>
        <row r="44">
          <cell r="E44">
            <v>0.19773613129415515</v>
          </cell>
        </row>
        <row r="48">
          <cell r="E48">
            <v>0.36455995453440887</v>
          </cell>
        </row>
        <row r="49">
          <cell r="E49">
            <v>0.10323855848377689</v>
          </cell>
        </row>
        <row r="50">
          <cell r="E50">
            <v>1.389929722331356E-2</v>
          </cell>
        </row>
        <row r="51">
          <cell r="E51">
            <v>0</v>
          </cell>
        </row>
        <row r="52">
          <cell r="E52"/>
        </row>
        <row r="54">
          <cell r="E54">
            <v>0.35084876420748329</v>
          </cell>
        </row>
        <row r="55">
          <cell r="E55">
            <v>0.36403862577744056</v>
          </cell>
        </row>
        <row r="56">
          <cell r="D56">
            <v>0</v>
          </cell>
          <cell r="E56">
            <v>0</v>
          </cell>
        </row>
        <row r="58">
          <cell r="D58">
            <v>3.3264000000000002E-3</v>
          </cell>
          <cell r="E58">
            <v>6.2720000000000009E-5</v>
          </cell>
          <cell r="J58">
            <v>2.2400000000000002E-3</v>
          </cell>
          <cell r="K58">
            <v>8.2432000000000005E-2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0.31412475000000006</v>
          </cell>
          <cell r="E61">
            <v>8.1439750000000012E-3</v>
          </cell>
          <cell r="J61">
            <v>0.29085624999999998</v>
          </cell>
          <cell r="K61">
            <v>10.70351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1.1442238719999998</v>
          </cell>
        </row>
        <row r="65">
          <cell r="C65">
            <v>5.9611933333333325E-2</v>
          </cell>
        </row>
        <row r="66">
          <cell r="C66">
            <v>15.979141676666666</v>
          </cell>
        </row>
        <row r="67">
          <cell r="C67">
            <v>0</v>
          </cell>
        </row>
        <row r="68">
          <cell r="C68"/>
        </row>
      </sheetData>
      <sheetData sheetId="21">
        <row r="7">
          <cell r="D7">
            <v>19.96353671277819</v>
          </cell>
        </row>
        <row r="8">
          <cell r="D8">
            <v>101.25797045197601</v>
          </cell>
        </row>
        <row r="9">
          <cell r="D9">
            <v>7.4531500000000001E-2</v>
          </cell>
        </row>
        <row r="10">
          <cell r="D10">
            <v>0.31789999999999996</v>
          </cell>
        </row>
        <row r="12">
          <cell r="D12">
            <v>0.13728581818181818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3.84865E-2</v>
          </cell>
        </row>
        <row r="16">
          <cell r="D16">
            <v>2.34</v>
          </cell>
        </row>
        <row r="17">
          <cell r="D17">
            <v>3.7499999999999999E-2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0.34200000000000014</v>
          </cell>
          <cell r="E22">
            <v>2.7776458285714302E-3</v>
          </cell>
        </row>
        <row r="23">
          <cell r="D23">
            <v>1.4320999999999999</v>
          </cell>
          <cell r="E23">
            <v>0</v>
          </cell>
        </row>
        <row r="24">
          <cell r="D24">
            <v>2.9812599999999999E-3</v>
          </cell>
          <cell r="E24">
            <v>1.3504452987535714E-3</v>
          </cell>
        </row>
        <row r="25">
          <cell r="D25">
            <v>0.63579999999999992</v>
          </cell>
          <cell r="E25">
            <v>4.3120833404000004E-2</v>
          </cell>
        </row>
        <row r="27">
          <cell r="D27">
            <v>4.0378181818181815E-3</v>
          </cell>
          <cell r="E27">
            <v>1.6675035428571432E-5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1.6934059999999999E-3</v>
          </cell>
          <cell r="E30">
            <v>3.5988475987750001E-3</v>
          </cell>
        </row>
        <row r="31">
          <cell r="D31">
            <v>0.28470000000000001</v>
          </cell>
          <cell r="E31">
            <v>7.2029099999999999E-2</v>
          </cell>
        </row>
        <row r="32">
          <cell r="D32">
            <v>4.4999999999999997E-3</v>
          </cell>
          <cell r="E32">
            <v>0</v>
          </cell>
        </row>
        <row r="33">
          <cell r="D33">
            <v>0.38498674600000005</v>
          </cell>
          <cell r="E33">
            <v>6.5909576920501603E-2</v>
          </cell>
        </row>
        <row r="34">
          <cell r="D34">
            <v>0</v>
          </cell>
          <cell r="E34">
            <v>0</v>
          </cell>
        </row>
        <row r="35">
          <cell r="E35">
            <v>0.20704593624533257</v>
          </cell>
        </row>
        <row r="37">
          <cell r="D37">
            <v>1.4680827876000002</v>
          </cell>
        </row>
        <row r="38">
          <cell r="D38">
            <v>1.6404454706640006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0.14861011458509998</v>
          </cell>
        </row>
        <row r="44">
          <cell r="E44">
            <v>0.20160562456887959</v>
          </cell>
        </row>
        <row r="48">
          <cell r="E48">
            <v>0.38128930791632226</v>
          </cell>
        </row>
        <row r="49">
          <cell r="E49">
            <v>0.11484178414548857</v>
          </cell>
        </row>
        <row r="50">
          <cell r="E50">
            <v>1.7603888678341298E-2</v>
          </cell>
        </row>
        <row r="51">
          <cell r="E51">
            <v>0</v>
          </cell>
        </row>
        <row r="52">
          <cell r="E52"/>
        </row>
        <row r="54">
          <cell r="E54">
            <v>0.3661451553845162</v>
          </cell>
        </row>
        <row r="55">
          <cell r="E55">
            <v>0.38337911362216681</v>
          </cell>
        </row>
        <row r="56">
          <cell r="D56">
            <v>0</v>
          </cell>
          <cell r="E56">
            <v>0</v>
          </cell>
        </row>
        <row r="58">
          <cell r="D58">
            <v>9.0169200000000029E-3</v>
          </cell>
          <cell r="E58">
            <v>1.7001600000000005E-4</v>
          </cell>
          <cell r="J58">
            <v>6.0720000000000001E-3</v>
          </cell>
          <cell r="K58">
            <v>0.2234496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0.32342301000000001</v>
          </cell>
          <cell r="E61">
            <v>8.3850410000000028E-3</v>
          </cell>
          <cell r="J61">
            <v>0.29946575000000003</v>
          </cell>
          <cell r="K61">
            <v>11.0203396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2.2620908111999998</v>
          </cell>
        </row>
        <row r="65">
          <cell r="C65">
            <v>0.1934218</v>
          </cell>
        </row>
        <row r="66">
          <cell r="C66">
            <v>16.635426059999997</v>
          </cell>
        </row>
        <row r="67">
          <cell r="C67">
            <v>0</v>
          </cell>
        </row>
        <row r="68">
          <cell r="C68"/>
        </row>
      </sheetData>
      <sheetData sheetId="22">
        <row r="7">
          <cell r="D7">
            <v>21.889842886818194</v>
          </cell>
        </row>
        <row r="8">
          <cell r="D8">
            <v>106.68179362482395</v>
          </cell>
        </row>
        <row r="9">
          <cell r="D9">
            <v>8.7220499999999992E-2</v>
          </cell>
        </row>
        <row r="10">
          <cell r="D10">
            <v>0.27639999999999998</v>
          </cell>
        </row>
        <row r="12">
          <cell r="D12">
            <v>0.1546072727272727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4.0675499999999996E-2</v>
          </cell>
        </row>
        <row r="16">
          <cell r="D16">
            <v>2.1599999999999997</v>
          </cell>
        </row>
        <row r="17">
          <cell r="D17">
            <v>2.8499999999999998E-2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0.37500000000000022</v>
          </cell>
          <cell r="E22">
            <v>3.0456642857142873E-3</v>
          </cell>
        </row>
        <row r="23">
          <cell r="D23">
            <v>1.4534</v>
          </cell>
          <cell r="E23">
            <v>0</v>
          </cell>
        </row>
        <row r="24">
          <cell r="D24">
            <v>3.4888199999999997E-3</v>
          </cell>
          <cell r="E24">
            <v>1.5803588305607142E-3</v>
          </cell>
        </row>
        <row r="25">
          <cell r="D25">
            <v>0.55279999999999996</v>
          </cell>
          <cell r="E25">
            <v>3.7491658863999994E-2</v>
          </cell>
        </row>
        <row r="27">
          <cell r="D27">
            <v>4.5472727272727271E-3</v>
          </cell>
          <cell r="E27">
            <v>1.877893714285714E-5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1.7897219999999999E-3</v>
          </cell>
          <cell r="E30">
            <v>3.8035395659249999E-3</v>
          </cell>
        </row>
        <row r="31">
          <cell r="D31">
            <v>0.26279999999999998</v>
          </cell>
          <cell r="E31">
            <v>6.6488400000000003E-2</v>
          </cell>
        </row>
        <row r="32">
          <cell r="D32">
            <v>3.4199999999999999E-3</v>
          </cell>
          <cell r="E32">
            <v>0</v>
          </cell>
        </row>
        <row r="33">
          <cell r="D33">
            <v>0.40358594200000003</v>
          </cell>
          <cell r="E33">
            <v>6.9093751836023218E-2</v>
          </cell>
        </row>
        <row r="34">
          <cell r="D34">
            <v>0</v>
          </cell>
          <cell r="E34">
            <v>0</v>
          </cell>
        </row>
        <row r="35">
          <cell r="E35">
            <v>0.20287099158188165</v>
          </cell>
        </row>
        <row r="37">
          <cell r="D37">
            <v>1.4343597840000006</v>
          </cell>
        </row>
        <row r="38">
          <cell r="D38">
            <v>1.5780966801599998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0.196514236254</v>
          </cell>
        </row>
        <row r="44">
          <cell r="E44">
            <v>0.2003515760010493</v>
          </cell>
        </row>
        <row r="48">
          <cell r="E48">
            <v>0.38629871164014906</v>
          </cell>
        </row>
        <row r="49">
          <cell r="E49">
            <v>0.10487234882154074</v>
          </cell>
        </row>
        <row r="50">
          <cell r="E50">
            <v>3.0968288083543578E-2</v>
          </cell>
        </row>
        <row r="51">
          <cell r="E51">
            <v>0</v>
          </cell>
        </row>
        <row r="52">
          <cell r="E52"/>
        </row>
        <row r="54">
          <cell r="E54">
            <v>0.37663448326198179</v>
          </cell>
        </row>
        <row r="55">
          <cell r="E55">
            <v>0.39969509222655036</v>
          </cell>
        </row>
        <row r="56">
          <cell r="D56">
            <v>0</v>
          </cell>
          <cell r="E56">
            <v>0</v>
          </cell>
        </row>
        <row r="58">
          <cell r="D58">
            <v>1.3091759999999999E-4</v>
          </cell>
          <cell r="E58">
            <v>2.46848E-6</v>
          </cell>
          <cell r="J58">
            <v>8.8159999999999996E-5</v>
          </cell>
          <cell r="K58">
            <v>3.2442879999999997E-3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0.34912961280000004</v>
          </cell>
          <cell r="E61">
            <v>9.0515084800000013E-3</v>
          </cell>
          <cell r="J61">
            <v>0.32326816000000003</v>
          </cell>
          <cell r="K61">
            <v>11.896268288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1.0976004248</v>
          </cell>
        </row>
        <row r="65">
          <cell r="C65">
            <v>0.92269701333333332</v>
          </cell>
        </row>
        <row r="66">
          <cell r="C66">
            <v>19.160965340000004</v>
          </cell>
        </row>
        <row r="67">
          <cell r="C67">
            <v>0</v>
          </cell>
        </row>
        <row r="68">
          <cell r="C68"/>
        </row>
      </sheetData>
      <sheetData sheetId="23">
        <row r="7">
          <cell r="D7">
            <v>20.897503342615764</v>
          </cell>
        </row>
        <row r="8">
          <cell r="D8">
            <v>104.59283047040401</v>
          </cell>
        </row>
        <row r="9">
          <cell r="D9">
            <v>8.087599999999999E-2</v>
          </cell>
        </row>
        <row r="10">
          <cell r="D10">
            <v>0.2732</v>
          </cell>
        </row>
        <row r="12">
          <cell r="D12">
            <v>0.14594654545454544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3.9580999999999998E-2</v>
          </cell>
        </row>
        <row r="16">
          <cell r="D16">
            <v>2.25</v>
          </cell>
        </row>
        <row r="17">
          <cell r="D17">
            <v>3.3000000000000002E-2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0.3580000000000001</v>
          </cell>
          <cell r="E22">
            <v>2.9075941714285722E-3</v>
          </cell>
        </row>
        <row r="23">
          <cell r="D23">
            <v>1.4420999999999999</v>
          </cell>
          <cell r="E23">
            <v>0</v>
          </cell>
        </row>
        <row r="24">
          <cell r="D24">
            <v>3.2350400000000002E-3</v>
          </cell>
          <cell r="E24">
            <v>1.4654020646571429E-3</v>
          </cell>
        </row>
        <row r="25">
          <cell r="D25">
            <v>0.5464</v>
          </cell>
          <cell r="E25">
            <v>3.7057602031999995E-2</v>
          </cell>
        </row>
        <row r="27">
          <cell r="D27">
            <v>4.2925454545454543E-3</v>
          </cell>
          <cell r="E27">
            <v>1.7726986285714289E-5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1.7415639999999999E-3</v>
          </cell>
          <cell r="E30">
            <v>3.70119358235E-3</v>
          </cell>
        </row>
        <row r="31">
          <cell r="D31">
            <v>0.27374999999999999</v>
          </cell>
          <cell r="E31">
            <v>6.9258749999999994E-2</v>
          </cell>
        </row>
        <row r="32">
          <cell r="D32">
            <v>3.96E-3</v>
          </cell>
          <cell r="E32">
            <v>0</v>
          </cell>
        </row>
        <row r="33">
          <cell r="D33">
            <v>0.37697334399999999</v>
          </cell>
          <cell r="E33">
            <v>6.4537685703462411E-2</v>
          </cell>
        </row>
        <row r="34">
          <cell r="D34">
            <v>0</v>
          </cell>
          <cell r="E34">
            <v>0</v>
          </cell>
        </row>
        <row r="35">
          <cell r="E35">
            <v>0.1948940421341071</v>
          </cell>
        </row>
        <row r="37">
          <cell r="D37">
            <v>1.3082505779200007</v>
          </cell>
        </row>
        <row r="38">
          <cell r="D38">
            <v>1.4625772249088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0.16256717502191997</v>
          </cell>
        </row>
        <row r="44">
          <cell r="E44">
            <v>0.19476312233825541</v>
          </cell>
        </row>
        <row r="48">
          <cell r="E48">
            <v>0.38280676945823561</v>
          </cell>
        </row>
        <row r="49">
          <cell r="E49">
            <v>0.10928072668739844</v>
          </cell>
        </row>
        <row r="50">
          <cell r="E50">
            <v>2.6614006071489688E-2</v>
          </cell>
        </row>
        <row r="51">
          <cell r="E51">
            <v>0</v>
          </cell>
        </row>
        <row r="52">
          <cell r="E52"/>
        </row>
        <row r="54">
          <cell r="E54">
            <v>0.36718445292667651</v>
          </cell>
        </row>
        <row r="55">
          <cell r="E55">
            <v>0.38687437885071729</v>
          </cell>
        </row>
        <row r="56">
          <cell r="D56">
            <v>0</v>
          </cell>
          <cell r="E56">
            <v>0</v>
          </cell>
        </row>
        <row r="58">
          <cell r="D58">
            <v>5.4419904000000017E-3</v>
          </cell>
          <cell r="E58">
            <v>3.5203840000000006E-5</v>
          </cell>
          <cell r="J58">
            <v>2.7618800000000004E-3</v>
          </cell>
          <cell r="K58">
            <v>0.10163718400000001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0.32871801240000004</v>
          </cell>
          <cell r="E61">
            <v>8.5223188400000011E-3</v>
          </cell>
          <cell r="J61">
            <v>0.30436852999999997</v>
          </cell>
          <cell r="K61">
            <v>11.200761904000002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1.3727697016</v>
          </cell>
        </row>
        <row r="65">
          <cell r="C65">
            <v>0.6932687666666667</v>
          </cell>
        </row>
        <row r="66">
          <cell r="C66">
            <v>16.586122960000001</v>
          </cell>
        </row>
        <row r="67">
          <cell r="C67">
            <v>0</v>
          </cell>
        </row>
        <row r="68">
          <cell r="C68"/>
        </row>
      </sheetData>
      <sheetData sheetId="24">
        <row r="7">
          <cell r="D7">
            <v>21.481232486264251</v>
          </cell>
        </row>
        <row r="8">
          <cell r="D8">
            <v>112.40412983970388</v>
          </cell>
        </row>
        <row r="9">
          <cell r="D9">
            <v>9.3564999999999995E-2</v>
          </cell>
        </row>
        <row r="10">
          <cell r="D10">
            <v>0.32212099999999999</v>
          </cell>
        </row>
        <row r="12">
          <cell r="D12">
            <v>0.163268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4.1770000000000002E-2</v>
          </cell>
        </row>
        <row r="16">
          <cell r="D16">
            <v>2.05911</v>
          </cell>
        </row>
        <row r="17">
          <cell r="D17">
            <v>2.3959999999999999E-2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0.3680000000000001</v>
          </cell>
          <cell r="E22">
            <v>2.9888118857142871E-3</v>
          </cell>
        </row>
        <row r="23">
          <cell r="D23">
            <v>1.5447479999999998</v>
          </cell>
          <cell r="E23">
            <v>0</v>
          </cell>
        </row>
        <row r="24">
          <cell r="D24">
            <v>3.7426E-3</v>
          </cell>
          <cell r="E24">
            <v>1.6953155964642859E-3</v>
          </cell>
        </row>
        <row r="25">
          <cell r="D25">
            <v>0.64424199999999998</v>
          </cell>
          <cell r="E25">
            <v>4.3693381493960008E-2</v>
          </cell>
        </row>
        <row r="27">
          <cell r="D27">
            <v>4.8019999999999998E-3</v>
          </cell>
          <cell r="E27">
            <v>1.9830888000000004E-5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1.8378800000000001E-3</v>
          </cell>
          <cell r="E30">
            <v>3.9058855494999998E-3</v>
          </cell>
        </row>
        <row r="31">
          <cell r="D31">
            <v>0.25052504999999997</v>
          </cell>
          <cell r="E31">
            <v>6.3382837649999996E-2</v>
          </cell>
        </row>
        <row r="32">
          <cell r="D32">
            <v>2.8751999999999996E-3</v>
          </cell>
          <cell r="E32">
            <v>0</v>
          </cell>
        </row>
        <row r="33">
          <cell r="D33">
            <v>0.37839316000000001</v>
          </cell>
          <cell r="E33">
            <v>6.4780757634736008E-2</v>
          </cell>
        </row>
        <row r="34">
          <cell r="D34">
            <v>0</v>
          </cell>
          <cell r="E34">
            <v>0</v>
          </cell>
        </row>
        <row r="35">
          <cell r="E35">
            <v>0.20503076692171468</v>
          </cell>
        </row>
        <row r="37">
          <cell r="D37">
            <v>1.4972006764000003</v>
          </cell>
        </row>
        <row r="38">
          <cell r="D38">
            <v>1.6319998654960002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0.22177599075890003</v>
          </cell>
        </row>
        <row r="44">
          <cell r="E44">
            <v>0.20420145840129555</v>
          </cell>
        </row>
        <row r="48">
          <cell r="E48">
            <v>0.40863403090566253</v>
          </cell>
        </row>
        <row r="49">
          <cell r="E49">
            <v>0.11486316191915689</v>
          </cell>
        </row>
        <row r="50">
          <cell r="E50">
            <v>4.034071043414305E-2</v>
          </cell>
        </row>
        <row r="51">
          <cell r="E51">
            <v>0</v>
          </cell>
        </row>
        <row r="52">
          <cell r="E52"/>
        </row>
        <row r="54">
          <cell r="E54">
            <v>0.39802513152513413</v>
          </cell>
        </row>
        <row r="55">
          <cell r="E55">
            <v>0.42723149621842021</v>
          </cell>
        </row>
        <row r="56">
          <cell r="D56">
            <v>0</v>
          </cell>
          <cell r="E56">
            <v>0</v>
          </cell>
        </row>
        <row r="58">
          <cell r="D58">
            <v>0</v>
          </cell>
          <cell r="E58">
            <v>0</v>
          </cell>
          <cell r="J58">
            <v>0</v>
          </cell>
          <cell r="K58">
            <v>0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0.3897153000000001</v>
          </cell>
          <cell r="E61">
            <v>1.0103730000000002E-2</v>
          </cell>
          <cell r="J61">
            <v>0.36084750000000004</v>
          </cell>
          <cell r="K61">
            <v>13.279188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1.8467954911999995</v>
          </cell>
        </row>
        <row r="65">
          <cell r="C65">
            <v>3.817051333333334</v>
          </cell>
        </row>
        <row r="66">
          <cell r="C66">
            <v>21.692679176666665</v>
          </cell>
        </row>
        <row r="67">
          <cell r="C67">
            <v>0</v>
          </cell>
        </row>
        <row r="68">
          <cell r="C68"/>
        </row>
      </sheetData>
      <sheetData sheetId="25">
        <row r="7">
          <cell r="D7">
            <v>22.181707458642435</v>
          </cell>
        </row>
        <row r="8">
          <cell r="D8">
            <v>106.79959964097281</v>
          </cell>
        </row>
        <row r="9">
          <cell r="D9">
            <v>9.963749999999999E-2</v>
          </cell>
        </row>
        <row r="10">
          <cell r="D10">
            <v>0.3206</v>
          </cell>
        </row>
        <row r="12">
          <cell r="D12">
            <v>0.22260727272727271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4.7308333333333327E-2</v>
          </cell>
        </row>
        <row r="16">
          <cell r="D16">
            <v>2.0699999999999998</v>
          </cell>
        </row>
        <row r="17">
          <cell r="D17">
            <v>2.4E-2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0.38000000000000023</v>
          </cell>
          <cell r="E22">
            <v>3.0862731428571446E-3</v>
          </cell>
        </row>
        <row r="23">
          <cell r="D23">
            <v>1.5325</v>
          </cell>
          <cell r="E23">
            <v>0</v>
          </cell>
        </row>
        <row r="24">
          <cell r="D24">
            <v>3.9854999999999995E-3</v>
          </cell>
          <cell r="E24">
            <v>1.8053439613392858E-3</v>
          </cell>
        </row>
        <row r="25">
          <cell r="D25">
            <v>0.64119999999999999</v>
          </cell>
          <cell r="E25">
            <v>4.3487068856000004E-2</v>
          </cell>
        </row>
        <row r="27">
          <cell r="D27">
            <v>6.5472727272727271E-3</v>
          </cell>
          <cell r="E27">
            <v>2.703836571428572E-5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2.0815666666666667E-3</v>
          </cell>
          <cell r="E30">
            <v>4.423771499583333E-3</v>
          </cell>
        </row>
        <row r="31">
          <cell r="D31">
            <v>0.25184999999999996</v>
          </cell>
          <cell r="E31">
            <v>6.3718049999999998E-2</v>
          </cell>
        </row>
        <row r="32">
          <cell r="D32">
            <v>2.8799999999999997E-3</v>
          </cell>
          <cell r="E32">
            <v>0</v>
          </cell>
        </row>
        <row r="33">
          <cell r="D33">
            <v>0.41136799999999996</v>
          </cell>
          <cell r="E33">
            <v>7.0426037052800011E-2</v>
          </cell>
        </row>
        <row r="34">
          <cell r="D34">
            <v>0</v>
          </cell>
          <cell r="E34">
            <v>0</v>
          </cell>
        </row>
        <row r="35">
          <cell r="E35">
            <v>0.21437810421136699</v>
          </cell>
        </row>
        <row r="37">
          <cell r="D37">
            <v>1.4235627119999998</v>
          </cell>
        </row>
        <row r="38">
          <cell r="D38">
            <v>1.5441606980800002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0.19989656816199997</v>
          </cell>
        </row>
        <row r="44">
          <cell r="E44">
            <v>0.20967636721184621</v>
          </cell>
        </row>
        <row r="48">
          <cell r="E48">
            <v>0.40671328831987785</v>
          </cell>
        </row>
        <row r="49">
          <cell r="E49">
            <v>0.12093736140188646</v>
          </cell>
        </row>
        <row r="50">
          <cell r="E50">
            <v>2.8043052961752867E-2</v>
          </cell>
        </row>
        <row r="51">
          <cell r="E51">
            <v>0</v>
          </cell>
        </row>
        <row r="52">
          <cell r="E52"/>
        </row>
        <row r="54">
          <cell r="E54">
            <v>0.39482269854957031</v>
          </cell>
        </row>
        <row r="55">
          <cell r="E55">
            <v>0.41991478426110057</v>
          </cell>
        </row>
        <row r="56">
          <cell r="D56">
            <v>0</v>
          </cell>
          <cell r="E56">
            <v>0</v>
          </cell>
        </row>
        <row r="58">
          <cell r="D58">
            <v>4.9896000000000003E-3</v>
          </cell>
          <cell r="E58">
            <v>9.4079999999999994E-5</v>
          </cell>
          <cell r="J58">
            <v>3.3600000000000001E-3</v>
          </cell>
          <cell r="K58">
            <v>0.12364800000000001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0.4624911000000001</v>
          </cell>
          <cell r="E61">
            <v>1.1990510000000001E-2</v>
          </cell>
          <cell r="J61">
            <v>0.42823250000000002</v>
          </cell>
          <cell r="K61">
            <v>15.758956000000001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2.4238532736000002</v>
          </cell>
        </row>
        <row r="65">
          <cell r="C65">
            <v>1.1627711333333335</v>
          </cell>
        </row>
        <row r="66">
          <cell r="C66">
            <v>19.073454253333335</v>
          </cell>
        </row>
        <row r="67">
          <cell r="C67">
            <v>0</v>
          </cell>
        </row>
        <row r="68">
          <cell r="C68"/>
        </row>
      </sheetData>
      <sheetData sheetId="26">
        <row r="7">
          <cell r="D7">
            <v>18.654582481060825</v>
          </cell>
        </row>
        <row r="8">
          <cell r="D8">
            <v>109.0187448683014</v>
          </cell>
        </row>
        <row r="9">
          <cell r="D9">
            <v>0.10571</v>
          </cell>
        </row>
        <row r="10">
          <cell r="D10">
            <v>0.34179999999999999</v>
          </cell>
        </row>
        <row r="12">
          <cell r="D12">
            <v>0.28194654545454539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5.2846666666666653E-2</v>
          </cell>
        </row>
        <row r="16">
          <cell r="D16">
            <v>2.0699999999999998</v>
          </cell>
        </row>
        <row r="17">
          <cell r="D17">
            <v>2.4E-2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0.31957600000000008</v>
          </cell>
          <cell r="E22">
            <v>2.5955232260571437E-3</v>
          </cell>
        </row>
        <row r="23">
          <cell r="D23">
            <v>1.567512</v>
          </cell>
          <cell r="E23">
            <v>0</v>
          </cell>
        </row>
        <row r="24">
          <cell r="D24">
            <v>4.2284000000000002E-3</v>
          </cell>
          <cell r="E24">
            <v>1.9153723262142854E-3</v>
          </cell>
        </row>
        <row r="25">
          <cell r="D25">
            <v>0.68359999999999999</v>
          </cell>
          <cell r="E25">
            <v>4.6362695368000001E-2</v>
          </cell>
        </row>
        <row r="27">
          <cell r="D27">
            <v>8.2925454545454535E-3</v>
          </cell>
          <cell r="E27">
            <v>3.4245843428571432E-5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2.3252533333333329E-3</v>
          </cell>
          <cell r="E30">
            <v>4.9416574496666662E-3</v>
          </cell>
        </row>
        <row r="31">
          <cell r="D31">
            <v>0.25184999999999996</v>
          </cell>
          <cell r="E31">
            <v>6.3718049999999998E-2</v>
          </cell>
        </row>
        <row r="32">
          <cell r="D32">
            <v>2.8799999999999997E-3</v>
          </cell>
          <cell r="E32">
            <v>0</v>
          </cell>
        </row>
        <row r="33">
          <cell r="D33">
            <v>0.39940199999999998</v>
          </cell>
          <cell r="E33">
            <v>6.8377462639199998E-2</v>
          </cell>
        </row>
        <row r="34">
          <cell r="D34">
            <v>0</v>
          </cell>
          <cell r="E34">
            <v>0</v>
          </cell>
        </row>
        <row r="35">
          <cell r="E35">
            <v>0.21369629048244504</v>
          </cell>
        </row>
        <row r="37">
          <cell r="D37">
            <v>1.4973055240000006</v>
          </cell>
        </row>
        <row r="38">
          <cell r="D38">
            <v>1.60937392616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0.23714731603899999</v>
          </cell>
        </row>
        <row r="44">
          <cell r="E44">
            <v>0.19938993329548638</v>
          </cell>
        </row>
        <row r="48">
          <cell r="E48">
            <v>0.41224781769769309</v>
          </cell>
        </row>
        <row r="49">
          <cell r="E49">
            <v>0.12361727040113066</v>
          </cell>
        </row>
        <row r="50">
          <cell r="E50">
            <v>1.5378563789560916E-2</v>
          </cell>
        </row>
        <row r="51">
          <cell r="E51">
            <v>0</v>
          </cell>
        </row>
        <row r="52">
          <cell r="E52"/>
        </row>
        <row r="54">
          <cell r="E54">
            <v>0.40167833466233083</v>
          </cell>
        </row>
        <row r="55">
          <cell r="E55">
            <v>0.42816575284110492</v>
          </cell>
        </row>
        <row r="56">
          <cell r="D56">
            <v>0</v>
          </cell>
          <cell r="E56">
            <v>0</v>
          </cell>
        </row>
        <row r="58">
          <cell r="D58">
            <v>2.2255992E-3</v>
          </cell>
          <cell r="E58">
            <v>4.1964160000000004E-5</v>
          </cell>
          <cell r="J58">
            <v>1.4987200000000005E-3</v>
          </cell>
          <cell r="K58">
            <v>5.5152896000000007E-2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0.46799231760000004</v>
          </cell>
          <cell r="E61">
            <v>1.2133134160000001E-2</v>
          </cell>
          <cell r="J61">
            <v>0.43332621999999998</v>
          </cell>
          <cell r="K61">
            <v>15.946404896000001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1.6590039135999999</v>
          </cell>
        </row>
        <row r="65">
          <cell r="C65">
            <v>0.26671883333333335</v>
          </cell>
        </row>
        <row r="66">
          <cell r="C66">
            <v>20.787693153333333</v>
          </cell>
        </row>
        <row r="67">
          <cell r="C67">
            <v>0</v>
          </cell>
        </row>
        <row r="68">
          <cell r="C68"/>
        </row>
      </sheetData>
      <sheetData sheetId="27">
        <row r="7">
          <cell r="D7">
            <v>22.398939035565967</v>
          </cell>
        </row>
        <row r="8">
          <cell r="D8">
            <v>102.21796608250345</v>
          </cell>
        </row>
        <row r="9">
          <cell r="D9">
            <v>0.11178249999999999</v>
          </cell>
        </row>
        <row r="10">
          <cell r="D10">
            <v>0.34570000000000001</v>
          </cell>
        </row>
        <row r="12">
          <cell r="D12">
            <v>0.34128581818181808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5.8384999999999999E-2</v>
          </cell>
        </row>
        <row r="16">
          <cell r="D16">
            <v>2.0880000000000001</v>
          </cell>
        </row>
        <row r="17">
          <cell r="D17">
            <v>2.4499999999999997E-2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0.30641400000000013</v>
          </cell>
          <cell r="E22">
            <v>2.4886244705142864E-3</v>
          </cell>
        </row>
        <row r="23">
          <cell r="D23">
            <v>1.4719929999999999</v>
          </cell>
          <cell r="E23">
            <v>0</v>
          </cell>
        </row>
        <row r="24">
          <cell r="D24">
            <v>4.4713000000000001E-3</v>
          </cell>
          <cell r="E24">
            <v>2.0254006910892853E-3</v>
          </cell>
        </row>
        <row r="25">
          <cell r="D25">
            <v>0.69140000000000001</v>
          </cell>
          <cell r="E25">
            <v>4.6891702132000002E-2</v>
          </cell>
        </row>
        <row r="27">
          <cell r="D27">
            <v>1.0037818181818179E-2</v>
          </cell>
          <cell r="E27">
            <v>4.1453321142857137E-5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2.56894E-3</v>
          </cell>
          <cell r="E30">
            <v>5.4595433997500003E-3</v>
          </cell>
        </row>
        <row r="31">
          <cell r="D31">
            <v>0.25403999999999999</v>
          </cell>
          <cell r="E31">
            <v>6.4272120000000002E-2</v>
          </cell>
        </row>
        <row r="32">
          <cell r="D32">
            <v>2.9399999999999999E-3</v>
          </cell>
          <cell r="E32">
            <v>0</v>
          </cell>
        </row>
        <row r="33">
          <cell r="D33">
            <v>0.45909800000000001</v>
          </cell>
          <cell r="E33">
            <v>7.8597393960800024E-2</v>
          </cell>
        </row>
        <row r="34">
          <cell r="D34">
            <v>0</v>
          </cell>
          <cell r="E34">
            <v>0</v>
          </cell>
        </row>
        <row r="35">
          <cell r="E35">
            <v>0.23074567817395164</v>
          </cell>
        </row>
        <row r="37">
          <cell r="D37">
            <v>1.1704338360000006</v>
          </cell>
        </row>
        <row r="38">
          <cell r="D38">
            <v>1.2587937762400001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0.16729241686099997</v>
          </cell>
        </row>
        <row r="44">
          <cell r="E44">
            <v>0.2026914045753567</v>
          </cell>
        </row>
        <row r="48">
          <cell r="E48">
            <v>0.38930541061550855</v>
          </cell>
        </row>
        <row r="49">
          <cell r="E49">
            <v>0.11450834094795379</v>
          </cell>
        </row>
        <row r="50">
          <cell r="E50">
            <v>1.9075693115401957E-2</v>
          </cell>
        </row>
        <row r="51">
          <cell r="E51">
            <v>0</v>
          </cell>
        </row>
        <row r="52">
          <cell r="E52"/>
        </row>
        <row r="54">
          <cell r="E54">
            <v>0.37480574776634307</v>
          </cell>
        </row>
        <row r="55">
          <cell r="E55">
            <v>0.39361357440991551</v>
          </cell>
        </row>
        <row r="56">
          <cell r="D56">
            <v>0</v>
          </cell>
          <cell r="E56">
            <v>0</v>
          </cell>
        </row>
        <row r="58">
          <cell r="D58">
            <v>1.61568E-3</v>
          </cell>
          <cell r="E58">
            <v>3.0464000000000005E-5</v>
          </cell>
          <cell r="J58">
            <v>1.088E-3</v>
          </cell>
          <cell r="K58">
            <v>4.0038400000000002E-2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0.51047604000000013</v>
          </cell>
          <cell r="E61">
            <v>1.3234564000000001E-2</v>
          </cell>
          <cell r="J61">
            <v>0.472663</v>
          </cell>
          <cell r="K61">
            <v>17.393998400000001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2.2171008639999998</v>
          </cell>
        </row>
        <row r="65">
          <cell r="C65">
            <v>1.6748484133333335</v>
          </cell>
        </row>
        <row r="66">
          <cell r="C66">
            <v>10.903854646666666</v>
          </cell>
        </row>
        <row r="67">
          <cell r="C67">
            <v>0</v>
          </cell>
        </row>
        <row r="68">
          <cell r="C68"/>
        </row>
      </sheetData>
      <sheetData sheetId="28">
        <row r="7">
          <cell r="D7">
            <v>17.10828397953599</v>
          </cell>
        </row>
        <row r="8">
          <cell r="D8">
            <v>97.322849750747082</v>
          </cell>
        </row>
        <row r="9">
          <cell r="D9">
            <v>0.117855</v>
          </cell>
        </row>
        <row r="10">
          <cell r="D10">
            <v>0.36499999999999999</v>
          </cell>
        </row>
        <row r="12">
          <cell r="D12">
            <v>0.40062509090909088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6.3923333333333332E-2</v>
          </cell>
        </row>
        <row r="16">
          <cell r="D16">
            <v>2.0165039999999999</v>
          </cell>
        </row>
        <row r="17">
          <cell r="D17">
            <v>2.4129999999999999E-2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0.29308600000000007</v>
          </cell>
          <cell r="E22">
            <v>2.3803775009142861E-3</v>
          </cell>
        </row>
        <row r="23">
          <cell r="D23">
            <v>1.3939570000000001</v>
          </cell>
          <cell r="E23">
            <v>0</v>
          </cell>
        </row>
        <row r="24">
          <cell r="D24">
            <v>4.7142E-3</v>
          </cell>
          <cell r="E24">
            <v>2.1354290559642856E-3</v>
          </cell>
        </row>
        <row r="25">
          <cell r="D25">
            <v>0.73</v>
          </cell>
          <cell r="E25">
            <v>4.9509607399999996E-2</v>
          </cell>
        </row>
        <row r="27">
          <cell r="D27">
            <v>1.1783090909090908E-2</v>
          </cell>
          <cell r="E27">
            <v>4.8660798857142869E-5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2.8126266666666662E-3</v>
          </cell>
          <cell r="E30">
            <v>5.9774293498333336E-3</v>
          </cell>
        </row>
        <row r="31">
          <cell r="D31">
            <v>0.24534132</v>
          </cell>
          <cell r="E31">
            <v>6.2071353959999992E-2</v>
          </cell>
        </row>
        <row r="32">
          <cell r="D32">
            <v>2.8955999999999999E-3</v>
          </cell>
          <cell r="E32">
            <v>0</v>
          </cell>
        </row>
        <row r="33">
          <cell r="D33">
            <v>0.48097999999999996</v>
          </cell>
          <cell r="E33">
            <v>8.2343583608000023E-2</v>
          </cell>
        </row>
        <row r="34">
          <cell r="D34">
            <v>0</v>
          </cell>
          <cell r="E34">
            <v>0</v>
          </cell>
        </row>
        <row r="35">
          <cell r="E35">
            <v>0.24009318302217253</v>
          </cell>
        </row>
        <row r="37">
          <cell r="D37">
            <v>1.274515528</v>
          </cell>
        </row>
        <row r="38">
          <cell r="D38">
            <v>1.4041094267200003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0.14511065553799998</v>
          </cell>
        </row>
        <row r="44">
          <cell r="E44">
            <v>0.2045469113619646</v>
          </cell>
        </row>
        <row r="48">
          <cell r="E48">
            <v>0.37064037414732381</v>
          </cell>
        </row>
        <row r="49">
          <cell r="E49">
            <v>0.10926687429021582</v>
          </cell>
        </row>
        <row r="50">
          <cell r="E50">
            <v>2.9291836246182919E-2</v>
          </cell>
        </row>
        <row r="51">
          <cell r="E51">
            <v>0</v>
          </cell>
        </row>
        <row r="52">
          <cell r="E52"/>
        </row>
        <row r="54">
          <cell r="E54">
            <v>0.35824515310525601</v>
          </cell>
        </row>
        <row r="55">
          <cell r="E55">
            <v>0.37733448829852478</v>
          </cell>
        </row>
        <row r="56">
          <cell r="D56">
            <v>0</v>
          </cell>
          <cell r="E56">
            <v>0</v>
          </cell>
        </row>
        <row r="58">
          <cell r="D58">
            <v>1.6024694400000001E-2</v>
          </cell>
          <cell r="E58">
            <v>3.0214912000000005E-4</v>
          </cell>
          <cell r="J58">
            <v>1.0791040000000002E-2</v>
          </cell>
          <cell r="K58">
            <v>0.39711027200000004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0.5079858732000001</v>
          </cell>
          <cell r="E61">
            <v>1.3170004120000002E-2</v>
          </cell>
          <cell r="J61">
            <v>0.47035729000000004</v>
          </cell>
          <cell r="K61">
            <v>17.309148272000002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1.5095165359999998</v>
          </cell>
        </row>
        <row r="65">
          <cell r="C65">
            <v>0.39064501666666668</v>
          </cell>
        </row>
        <row r="66">
          <cell r="C66">
            <v>8.8070287066666655</v>
          </cell>
        </row>
        <row r="67">
          <cell r="C67">
            <v>0</v>
          </cell>
        </row>
        <row r="68">
          <cell r="C68"/>
        </row>
      </sheetData>
      <sheetData sheetId="29">
        <row r="7">
          <cell r="D7">
            <v>17.232968524619306</v>
          </cell>
        </row>
        <row r="8">
          <cell r="D8">
            <v>98.794970987409386</v>
          </cell>
        </row>
        <row r="9">
          <cell r="D9">
            <v>0.1239275</v>
          </cell>
        </row>
        <row r="10">
          <cell r="D10">
            <v>0.38899999999999996</v>
          </cell>
        </row>
        <row r="12">
          <cell r="D12">
            <v>0.45996436363636362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6.9461666666666672E-2</v>
          </cell>
        </row>
        <row r="16">
          <cell r="D16">
            <v>2.0581739999999997</v>
          </cell>
        </row>
        <row r="17">
          <cell r="D17">
            <v>2.3769999999999999E-2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0.29522200000000015</v>
          </cell>
          <cell r="E22">
            <v>2.3977256046857146E-3</v>
          </cell>
        </row>
        <row r="23">
          <cell r="D23">
            <v>1.4065889999999999</v>
          </cell>
          <cell r="E23">
            <v>0</v>
          </cell>
        </row>
        <row r="24">
          <cell r="D24">
            <v>4.9570999999999999E-3</v>
          </cell>
          <cell r="E24">
            <v>2.2454574208392855E-3</v>
          </cell>
        </row>
        <row r="25">
          <cell r="D25">
            <v>0.77799999999999991</v>
          </cell>
          <cell r="E25">
            <v>5.276503364E-2</v>
          </cell>
        </row>
        <row r="27">
          <cell r="D27">
            <v>1.3528363636363635E-2</v>
          </cell>
          <cell r="E27">
            <v>5.5868276571428588E-5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3.0563133333333333E-3</v>
          </cell>
          <cell r="E30">
            <v>6.4953152999166685E-3</v>
          </cell>
        </row>
        <row r="31">
          <cell r="D31">
            <v>0.25041116999999996</v>
          </cell>
          <cell r="E31">
            <v>6.3354026010000009E-2</v>
          </cell>
        </row>
        <row r="32">
          <cell r="D32">
            <v>2.8524000000000002E-3</v>
          </cell>
          <cell r="E32">
            <v>0</v>
          </cell>
        </row>
        <row r="33">
          <cell r="D33">
            <v>0.48037199999999997</v>
          </cell>
          <cell r="E33">
            <v>8.2239494251200029E-2</v>
          </cell>
        </row>
        <row r="34">
          <cell r="D34">
            <v>0</v>
          </cell>
          <cell r="E34">
            <v>0</v>
          </cell>
        </row>
        <row r="35">
          <cell r="E35">
            <v>0.24571381407846485</v>
          </cell>
        </row>
        <row r="37">
          <cell r="D37">
            <v>1.4786709080000005</v>
          </cell>
        </row>
        <row r="38">
          <cell r="D38">
            <v>1.6029564751200003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0.23971040267300001</v>
          </cell>
        </row>
        <row r="44">
          <cell r="E44">
            <v>0.21025496943056868</v>
          </cell>
        </row>
        <row r="48">
          <cell r="E48">
            <v>0.37496943481513928</v>
          </cell>
        </row>
        <row r="49">
          <cell r="E49">
            <v>0.12317304844671041</v>
          </cell>
        </row>
        <row r="50">
          <cell r="E50">
            <v>2.4600451235423544E-2</v>
          </cell>
        </row>
        <row r="51">
          <cell r="E51">
            <v>0</v>
          </cell>
        </row>
        <row r="52">
          <cell r="E52"/>
        </row>
        <row r="54">
          <cell r="E54">
            <v>0.37789083738155599</v>
          </cell>
        </row>
        <row r="55">
          <cell r="E55">
            <v>0.40943292853805202</v>
          </cell>
        </row>
        <row r="56">
          <cell r="D56">
            <v>0</v>
          </cell>
          <cell r="E56">
            <v>0</v>
          </cell>
        </row>
        <row r="58">
          <cell r="D58">
            <v>3.3171336000000003E-2</v>
          </cell>
          <cell r="E58">
            <v>6.2545280000000014E-4</v>
          </cell>
          <cell r="J58">
            <v>2.2337600000000003E-2</v>
          </cell>
          <cell r="K58">
            <v>0.82202368000000003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0.52059655800000004</v>
          </cell>
          <cell r="E61">
            <v>1.3496947800000001E-2</v>
          </cell>
          <cell r="J61">
            <v>0.48203385000000004</v>
          </cell>
          <cell r="K61">
            <v>17.738845679999997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1.7781526664</v>
          </cell>
        </row>
        <row r="65">
          <cell r="C65">
            <v>0.12872383333333334</v>
          </cell>
        </row>
        <row r="66">
          <cell r="C66">
            <v>19.700054366666667</v>
          </cell>
        </row>
        <row r="67">
          <cell r="C67">
            <v>0</v>
          </cell>
        </row>
        <row r="68">
          <cell r="C68"/>
        </row>
      </sheetData>
      <sheetData sheetId="30">
        <row r="7">
          <cell r="D7">
            <v>16.990837675833912</v>
          </cell>
        </row>
        <row r="8">
          <cell r="D8">
            <v>96.455021211710502</v>
          </cell>
        </row>
        <row r="9">
          <cell r="D9">
            <v>0.13</v>
          </cell>
        </row>
        <row r="10">
          <cell r="D10">
            <v>0.4007</v>
          </cell>
        </row>
        <row r="12">
          <cell r="D12">
            <v>0.5193036363636363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7.4999999999999997E-2</v>
          </cell>
        </row>
        <row r="16">
          <cell r="D16">
            <v>2.0068380000000001</v>
          </cell>
        </row>
        <row r="17">
          <cell r="D17">
            <v>2.3400000000000001E-2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0.29107400000000011</v>
          </cell>
          <cell r="E22">
            <v>2.3640364968000008E-3</v>
          </cell>
        </row>
        <row r="23">
          <cell r="D23">
            <v>1.3774630000000001</v>
          </cell>
          <cell r="E23">
            <v>0</v>
          </cell>
        </row>
        <row r="24">
          <cell r="D24">
            <v>5.1999999999999998E-3</v>
          </cell>
          <cell r="E24">
            <v>2.3554857857142849E-3</v>
          </cell>
        </row>
        <row r="25">
          <cell r="D25">
            <v>0.8014</v>
          </cell>
          <cell r="E25">
            <v>5.4352053932000016E-2</v>
          </cell>
        </row>
        <row r="27">
          <cell r="D27">
            <v>1.5273636363636361E-2</v>
          </cell>
          <cell r="E27">
            <v>6.3075754285714307E-5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3.3E-3</v>
          </cell>
          <cell r="E30">
            <v>7.01320125E-3</v>
          </cell>
        </row>
        <row r="31">
          <cell r="D31">
            <v>0.24416529000000001</v>
          </cell>
          <cell r="E31">
            <v>6.177381836999999E-2</v>
          </cell>
        </row>
        <row r="32">
          <cell r="D32">
            <v>2.8079999999999997E-3</v>
          </cell>
          <cell r="E32">
            <v>0</v>
          </cell>
        </row>
        <row r="33">
          <cell r="D33">
            <v>0.51124400000000003</v>
          </cell>
          <cell r="E33">
            <v>8.7524768302400011E-2</v>
          </cell>
        </row>
        <row r="34">
          <cell r="D34">
            <v>0</v>
          </cell>
          <cell r="E34">
            <v>0</v>
          </cell>
        </row>
        <row r="35">
          <cell r="E35">
            <v>0.25634210794168577</v>
          </cell>
        </row>
        <row r="37">
          <cell r="D37">
            <v>1.5854477038400006</v>
          </cell>
        </row>
        <row r="38">
          <cell r="D38">
            <v>1.6871295817376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0.25856274950684</v>
          </cell>
        </row>
        <row r="44">
          <cell r="E44">
            <v>0.21372147057164501</v>
          </cell>
        </row>
        <row r="48">
          <cell r="E48">
            <v>0.36825972514695449</v>
          </cell>
        </row>
        <row r="49">
          <cell r="E49">
            <v>0.12127954027119377</v>
          </cell>
        </row>
        <row r="50">
          <cell r="E50">
            <v>1.9983803038373764E-2</v>
          </cell>
        </row>
        <row r="51">
          <cell r="E51">
            <v>0</v>
          </cell>
        </row>
        <row r="52">
          <cell r="E52"/>
        </row>
        <row r="54">
          <cell r="E54">
            <v>0.37693083518392279</v>
          </cell>
        </row>
        <row r="55">
          <cell r="E55">
            <v>0.40929008859284011</v>
          </cell>
        </row>
        <row r="56">
          <cell r="D56">
            <v>0</v>
          </cell>
          <cell r="E56">
            <v>0</v>
          </cell>
        </row>
        <row r="58">
          <cell r="D58">
            <v>6.1300800000000013E-3</v>
          </cell>
          <cell r="E58">
            <v>1.1558400000000004E-4</v>
          </cell>
          <cell r="J58">
            <v>6.2102000000000008E-3</v>
          </cell>
          <cell r="K58">
            <v>0.1519104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0.51714639000000007</v>
          </cell>
          <cell r="E61">
            <v>1.3407499000000002E-2</v>
          </cell>
          <cell r="J61">
            <v>0.47883924999999999</v>
          </cell>
          <cell r="K61">
            <v>17.6212844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2.0491019031999995</v>
          </cell>
        </row>
        <row r="65">
          <cell r="C65">
            <v>0.24905833333333333</v>
          </cell>
        </row>
        <row r="66">
          <cell r="C66">
            <v>22.37799226666667</v>
          </cell>
        </row>
        <row r="67">
          <cell r="C67">
            <v>0</v>
          </cell>
        </row>
        <row r="68">
          <cell r="C68"/>
        </row>
      </sheetData>
      <sheetData sheetId="31">
        <row r="7">
          <cell r="D7">
            <v>17.297645713735555</v>
          </cell>
        </row>
        <row r="8">
          <cell r="D8">
            <v>98.90896531039003</v>
          </cell>
        </row>
        <row r="9">
          <cell r="D9">
            <v>0.13399999999999998</v>
          </cell>
        </row>
        <row r="10">
          <cell r="D10">
            <v>0.36919999999999997</v>
          </cell>
        </row>
        <row r="12">
          <cell r="D12">
            <v>0.57864290909090887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8.4999999999999992E-2</v>
          </cell>
        </row>
        <row r="16">
          <cell r="D16">
            <v>1.9414259999999999</v>
          </cell>
        </row>
        <row r="17">
          <cell r="D17">
            <v>2.2799999999999997E-2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0.29633000000000009</v>
          </cell>
          <cell r="E22">
            <v>2.406724527428572E-3</v>
          </cell>
        </row>
        <row r="23">
          <cell r="D23">
            <v>1.4087349999999998</v>
          </cell>
          <cell r="E23">
            <v>0</v>
          </cell>
        </row>
        <row r="24">
          <cell r="D24">
            <v>5.3600000000000002E-3</v>
          </cell>
          <cell r="E24">
            <v>2.4279622714285715E-3</v>
          </cell>
        </row>
        <row r="25">
          <cell r="D25">
            <v>0.73839999999999995</v>
          </cell>
          <cell r="E25">
            <v>5.0079306992E-2</v>
          </cell>
        </row>
        <row r="27">
          <cell r="D27">
            <v>1.7018909090909088E-2</v>
          </cell>
          <cell r="E27">
            <v>7.0283231999999999E-5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3.7399999999999998E-3</v>
          </cell>
          <cell r="E30">
            <v>7.9482947500000012E-3</v>
          </cell>
        </row>
        <row r="31">
          <cell r="D31">
            <v>0.23620682999999998</v>
          </cell>
          <cell r="E31">
            <v>5.9760327990000001E-2</v>
          </cell>
        </row>
        <row r="32">
          <cell r="D32">
            <v>2.7359999999999997E-3</v>
          </cell>
          <cell r="E32">
            <v>0</v>
          </cell>
        </row>
        <row r="33">
          <cell r="D33">
            <v>0.527922</v>
          </cell>
          <cell r="E33">
            <v>9.0380035231200015E-2</v>
          </cell>
        </row>
        <row r="34">
          <cell r="D34">
            <v>0</v>
          </cell>
          <cell r="E34">
            <v>0</v>
          </cell>
        </row>
        <row r="35">
          <cell r="E35">
            <v>0.25382100498152005</v>
          </cell>
        </row>
        <row r="37">
          <cell r="D37">
            <v>1.47322032</v>
          </cell>
        </row>
        <row r="38">
          <cell r="D38">
            <v>1.7177912752000002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0.25668808028000001</v>
          </cell>
        </row>
        <row r="44">
          <cell r="E44">
            <v>0.20964881363557242</v>
          </cell>
        </row>
        <row r="48">
          <cell r="E48">
            <v>0.3748919656676637</v>
          </cell>
        </row>
        <row r="49">
          <cell r="E49">
            <v>0.11445218419348613</v>
          </cell>
        </row>
        <row r="50">
          <cell r="E50">
            <v>2.3187547333121127E-2</v>
          </cell>
        </row>
        <row r="51">
          <cell r="E51">
            <v>0</v>
          </cell>
        </row>
        <row r="52">
          <cell r="E52"/>
        </row>
        <row r="54">
          <cell r="E54">
            <v>0.38018117359492354</v>
          </cell>
        </row>
        <row r="55">
          <cell r="E55">
            <v>0.41094563198834344</v>
          </cell>
        </row>
        <row r="56">
          <cell r="D56">
            <v>0</v>
          </cell>
          <cell r="E56">
            <v>0</v>
          </cell>
        </row>
        <row r="58">
          <cell r="D58">
            <v>1.8791784000000004E-3</v>
          </cell>
          <cell r="E58">
            <v>3.5432320000000011E-5</v>
          </cell>
          <cell r="J58">
            <v>1.2654400000000003E-3</v>
          </cell>
          <cell r="K58">
            <v>4.6568192000000008E-2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0.51189617520000008</v>
          </cell>
          <cell r="E61">
            <v>1.327138232E-2</v>
          </cell>
          <cell r="J61">
            <v>0.47397794000000004</v>
          </cell>
          <cell r="K61">
            <v>17.442388191999999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2.1829152223999997</v>
          </cell>
        </row>
        <row r="65">
          <cell r="C65">
            <v>9.5333333333333325E-2</v>
          </cell>
        </row>
        <row r="66">
          <cell r="C66">
            <v>18.363276433333336</v>
          </cell>
        </row>
        <row r="67">
          <cell r="C67">
            <v>0</v>
          </cell>
        </row>
        <row r="68">
          <cell r="C68"/>
        </row>
      </sheetData>
      <sheetData sheetId="32">
        <row r="7">
          <cell r="D7">
            <v>16.805095062324966</v>
          </cell>
        </row>
        <row r="8">
          <cell r="D8">
            <v>94.91768362692369</v>
          </cell>
        </row>
        <row r="9">
          <cell r="D9">
            <v>0.13799999999999998</v>
          </cell>
        </row>
        <row r="10">
          <cell r="D10">
            <v>0.35630000000000001</v>
          </cell>
        </row>
        <row r="12">
          <cell r="D12">
            <v>0.63798218181818178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9.5000000000000001E-2</v>
          </cell>
        </row>
        <row r="16">
          <cell r="D16">
            <v>1.9016279999999999</v>
          </cell>
        </row>
        <row r="17">
          <cell r="D17">
            <v>2.223E-2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0.28789200000000015</v>
          </cell>
          <cell r="E22">
            <v>2.3381930201142862E-3</v>
          </cell>
        </row>
        <row r="23">
          <cell r="D23">
            <v>1.3546539999999998</v>
          </cell>
          <cell r="E23">
            <v>0</v>
          </cell>
        </row>
        <row r="24">
          <cell r="D24">
            <v>5.5199999999999997E-3</v>
          </cell>
          <cell r="E24">
            <v>2.5004387571428565E-3</v>
          </cell>
        </row>
        <row r="25">
          <cell r="D25">
            <v>0.71260000000000001</v>
          </cell>
          <cell r="E25">
            <v>4.8329515387999997E-2</v>
          </cell>
        </row>
        <row r="27">
          <cell r="D27">
            <v>1.8764181818181815E-2</v>
          </cell>
          <cell r="E27">
            <v>7.7490709714285704E-5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4.1799999999999997E-3</v>
          </cell>
          <cell r="E30">
            <v>8.8833882499999989E-3</v>
          </cell>
        </row>
        <row r="31">
          <cell r="D31">
            <v>0.23136473999999999</v>
          </cell>
          <cell r="E31">
            <v>5.853527922E-2</v>
          </cell>
        </row>
        <row r="32">
          <cell r="D32">
            <v>2.6675999999999996E-3</v>
          </cell>
          <cell r="E32">
            <v>0</v>
          </cell>
        </row>
        <row r="33">
          <cell r="D33">
            <v>0.56572199999999995</v>
          </cell>
          <cell r="E33">
            <v>9.6851380111200022E-2</v>
          </cell>
        </row>
        <row r="34">
          <cell r="D34">
            <v>0</v>
          </cell>
          <cell r="E34">
            <v>0</v>
          </cell>
        </row>
        <row r="35">
          <cell r="E35">
            <v>0.26092131053628287</v>
          </cell>
        </row>
        <row r="37">
          <cell r="D37">
            <v>1.3594495199999999</v>
          </cell>
        </row>
        <row r="38">
          <cell r="D38">
            <v>1.8410215824000002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0.33516964398000004</v>
          </cell>
        </row>
        <row r="44">
          <cell r="E44">
            <v>0.20824217100378717</v>
          </cell>
        </row>
        <row r="48">
          <cell r="E48">
            <v>0.36122110075237274</v>
          </cell>
        </row>
        <row r="49">
          <cell r="E49">
            <v>0.1302547501970861</v>
          </cell>
        </row>
        <row r="50">
          <cell r="E50">
            <v>9.8446260742500163E-3</v>
          </cell>
        </row>
        <row r="51">
          <cell r="E51">
            <v>0</v>
          </cell>
        </row>
        <row r="52">
          <cell r="E52"/>
        </row>
        <row r="54">
          <cell r="E54">
            <v>0.38168863366858491</v>
          </cell>
        </row>
        <row r="55">
          <cell r="E55">
            <v>0.42274122341148856</v>
          </cell>
        </row>
        <row r="56">
          <cell r="D56">
            <v>0</v>
          </cell>
          <cell r="E56">
            <v>0</v>
          </cell>
        </row>
        <row r="58">
          <cell r="D58">
            <v>2.8340215200000005E-2</v>
          </cell>
          <cell r="E58">
            <v>5.3436096000000007E-4</v>
          </cell>
          <cell r="J58">
            <v>1.9084320000000002E-2</v>
          </cell>
          <cell r="K58">
            <v>0.70230297600000002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0.53705491559999996</v>
          </cell>
          <cell r="E61">
            <v>1.3923645960000003E-2</v>
          </cell>
          <cell r="J61">
            <v>0.49727307000000004</v>
          </cell>
          <cell r="K61">
            <v>18.299648976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2.2769439879999998</v>
          </cell>
        </row>
        <row r="65">
          <cell r="C65">
            <v>5.6910186666666668E-2</v>
          </cell>
        </row>
        <row r="66">
          <cell r="C66">
            <v>16.25554348</v>
          </cell>
        </row>
        <row r="67">
          <cell r="C67">
            <v>0</v>
          </cell>
        </row>
        <row r="68">
          <cell r="C68"/>
        </row>
      </sheetData>
      <sheetData sheetId="33">
        <row r="7">
          <cell r="D7">
            <v>16.872223913844543</v>
          </cell>
        </row>
        <row r="8">
          <cell r="D8">
            <v>95.350215490439496</v>
          </cell>
        </row>
        <row r="9">
          <cell r="D9">
            <v>0.14199999999999999</v>
          </cell>
        </row>
        <row r="10">
          <cell r="D10">
            <v>0.36569999999999997</v>
          </cell>
        </row>
        <row r="12">
          <cell r="D12">
            <v>0.69732145454545447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0.105</v>
          </cell>
        </row>
        <row r="16">
          <cell r="D16">
            <v>1.8661319999999999</v>
          </cell>
        </row>
        <row r="17">
          <cell r="D17">
            <v>2.1759999999999998E-2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0.28904200000000013</v>
          </cell>
          <cell r="E22">
            <v>2.3475330572571436E-3</v>
          </cell>
        </row>
        <row r="23">
          <cell r="D23">
            <v>1.3609789999999999</v>
          </cell>
          <cell r="E23">
            <v>0</v>
          </cell>
        </row>
        <row r="24">
          <cell r="D24">
            <v>5.6800000000000002E-3</v>
          </cell>
          <cell r="E24">
            <v>2.5729152428571427E-3</v>
          </cell>
        </row>
        <row r="25">
          <cell r="D25">
            <v>0.73139999999999994</v>
          </cell>
          <cell r="E25">
            <v>4.9604557332000011E-2</v>
          </cell>
        </row>
        <row r="27">
          <cell r="D27">
            <v>2.0509454545454543E-2</v>
          </cell>
          <cell r="E27">
            <v>2.0509454545454543E-2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4.62E-3</v>
          </cell>
          <cell r="E30">
            <v>9.81848175E-3</v>
          </cell>
        </row>
        <row r="31">
          <cell r="D31">
            <v>0.22704605999999999</v>
          </cell>
          <cell r="E31">
            <v>5.7442653179999997E-2</v>
          </cell>
        </row>
        <row r="32">
          <cell r="D32">
            <v>2.6111999999999997E-3</v>
          </cell>
          <cell r="E32">
            <v>0</v>
          </cell>
        </row>
        <row r="33">
          <cell r="D33">
            <v>0.514374</v>
          </cell>
          <cell r="E33">
            <v>8.8060623050400008E-2</v>
          </cell>
        </row>
        <row r="34">
          <cell r="D34">
            <v>0</v>
          </cell>
          <cell r="E34">
            <v>0</v>
          </cell>
        </row>
        <row r="35">
          <cell r="E35">
            <v>0.24878853182268865</v>
          </cell>
        </row>
        <row r="37">
          <cell r="D37">
            <v>1.6592690399999999</v>
          </cell>
        </row>
        <row r="38">
          <cell r="D38">
            <v>2.1549784256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0.35437143936999999</v>
          </cell>
        </row>
        <row r="44">
          <cell r="E44">
            <v>0.20572550718101265</v>
          </cell>
        </row>
        <row r="48">
          <cell r="E48">
            <v>0.36319129569908187</v>
          </cell>
        </row>
        <row r="49">
          <cell r="E49">
            <v>0.13266567150650591</v>
          </cell>
        </row>
        <row r="50">
          <cell r="E50">
            <v>1.8106504155715355E-3</v>
          </cell>
        </row>
        <row r="51">
          <cell r="E51">
            <v>0</v>
          </cell>
        </row>
        <row r="52">
          <cell r="E52"/>
        </row>
        <row r="54">
          <cell r="E54">
            <v>0.38556899475775536</v>
          </cell>
        </row>
        <row r="55">
          <cell r="E55">
            <v>0.42734890877435971</v>
          </cell>
        </row>
        <row r="56">
          <cell r="D56">
            <v>0</v>
          </cell>
          <cell r="E56">
            <v>0</v>
          </cell>
        </row>
        <row r="58">
          <cell r="D58">
            <v>2.8340215200000005E-2</v>
          </cell>
          <cell r="E58">
            <v>3.1248000000000003E-5</v>
          </cell>
          <cell r="J58">
            <v>1.116E-3</v>
          </cell>
          <cell r="K58">
            <v>4.1068800000000003E-2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0.53705491559999996</v>
          </cell>
          <cell r="E61">
            <v>9.4226572999999997E-3</v>
          </cell>
          <cell r="J61">
            <v>0.33652347499999996</v>
          </cell>
          <cell r="K61">
            <v>12.384063879999998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1.5925605783999999</v>
          </cell>
        </row>
        <row r="65">
          <cell r="C65">
            <v>3.584533333333334E-2</v>
          </cell>
        </row>
        <row r="66">
          <cell r="C66">
            <v>25.748874543333333</v>
          </cell>
        </row>
        <row r="67">
          <cell r="C67">
            <v>0</v>
          </cell>
        </row>
        <row r="68">
          <cell r="C68"/>
        </row>
      </sheetData>
      <sheetData sheetId="34">
        <row r="7">
          <cell r="D7">
            <v>16.919038991165149</v>
          </cell>
        </row>
        <row r="8">
          <cell r="D8">
            <v>95.74277535240978</v>
          </cell>
        </row>
        <row r="9">
          <cell r="D9">
            <v>0.14599999999999999</v>
          </cell>
        </row>
        <row r="10">
          <cell r="D10">
            <v>0.4037</v>
          </cell>
        </row>
        <row r="12">
          <cell r="D12">
            <v>0.75666072727272726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0.11499999999999999</v>
          </cell>
        </row>
        <row r="16">
          <cell r="D16">
            <v>1.8306359999999999</v>
          </cell>
        </row>
        <row r="17">
          <cell r="D17">
            <v>2.129E-2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0.2898440000000001</v>
          </cell>
          <cell r="E22">
            <v>2.3540467179428582E-3</v>
          </cell>
        </row>
        <row r="23">
          <cell r="D23">
            <v>1.364878</v>
          </cell>
          <cell r="E23">
            <v>0</v>
          </cell>
        </row>
        <row r="24">
          <cell r="D24">
            <v>5.8399999999999997E-3</v>
          </cell>
          <cell r="E24">
            <v>2.6453917285714276E-3</v>
          </cell>
        </row>
        <row r="25">
          <cell r="D25">
            <v>0.80740000000000001</v>
          </cell>
          <cell r="E25">
            <v>5.4758982212000006E-2</v>
          </cell>
        </row>
        <row r="27">
          <cell r="D27">
            <v>2.225472727272727E-2</v>
          </cell>
          <cell r="E27">
            <v>9.1905665142857142E-5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5.0599999999999994E-3</v>
          </cell>
          <cell r="E30">
            <v>1.0753575249999998E-2</v>
          </cell>
        </row>
        <row r="31">
          <cell r="D31">
            <v>0.22272738</v>
          </cell>
          <cell r="E31">
            <v>5.6350027140000002E-2</v>
          </cell>
        </row>
        <row r="32">
          <cell r="D32">
            <v>2.5547999999999994E-3</v>
          </cell>
          <cell r="E32">
            <v>0</v>
          </cell>
        </row>
        <row r="33">
          <cell r="D33">
            <v>0.55811999999999995</v>
          </cell>
          <cell r="E33">
            <v>9.5549920752000014E-2</v>
          </cell>
        </row>
        <row r="34">
          <cell r="D34">
            <v>0</v>
          </cell>
          <cell r="E34">
            <v>0</v>
          </cell>
        </row>
        <row r="35">
          <cell r="E35">
            <v>0.2691163768760943</v>
          </cell>
        </row>
        <row r="37">
          <cell r="D37">
            <v>1.7774568239999999</v>
          </cell>
        </row>
        <row r="38">
          <cell r="D38">
            <v>2.3677045392000005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0.42242086473399998</v>
          </cell>
        </row>
        <row r="44">
          <cell r="E44">
            <v>0.21674816011704545</v>
          </cell>
        </row>
        <row r="48">
          <cell r="E48">
            <v>0.36552507152579089</v>
          </cell>
        </row>
        <row r="49">
          <cell r="E49">
            <v>0.12897257618741273</v>
          </cell>
        </row>
        <row r="50">
          <cell r="E50">
            <v>1.0070452093530878E-2</v>
          </cell>
        </row>
        <row r="51">
          <cell r="E51">
            <v>0</v>
          </cell>
        </row>
        <row r="52">
          <cell r="E52"/>
        </row>
        <row r="54">
          <cell r="E54">
            <v>0.40107572418533521</v>
          </cell>
        </row>
        <row r="55">
          <cell r="E55">
            <v>0.45111002356562108</v>
          </cell>
        </row>
        <row r="56">
          <cell r="D56">
            <v>0</v>
          </cell>
          <cell r="E56">
            <v>0</v>
          </cell>
        </row>
        <row r="58">
          <cell r="D58">
            <v>1.4654692799999997E-2</v>
          </cell>
          <cell r="E58">
            <v>2.7631743999999997E-4</v>
          </cell>
          <cell r="J58">
            <v>9.8684799999999989E-3</v>
          </cell>
          <cell r="K58">
            <v>0.36316006399999989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0.35357811389999999</v>
          </cell>
          <cell r="E61">
            <v>9.1668399900000017E-3</v>
          </cell>
          <cell r="J61">
            <v>0.32738714250000001</v>
          </cell>
          <cell r="K61">
            <v>12.047846844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1.9715768864000001</v>
          </cell>
        </row>
        <row r="65">
          <cell r="C65">
            <v>2.1569166666666667E-2</v>
          </cell>
        </row>
        <row r="66">
          <cell r="C66">
            <v>22.150734026666669</v>
          </cell>
        </row>
        <row r="67">
          <cell r="C67">
            <v>0</v>
          </cell>
        </row>
        <row r="68">
          <cell r="C68"/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a6e06247e82a0945" itemId="a6e06247e82a0945!3705">
      <xxl21:absoluteUrl r:id="rId2"/>
    </xxl21:alternateUrls>
    <sheetNames>
      <sheetName val="INFO"/>
      <sheetName val="PCG-PT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COVDM"/>
      <sheetName val="S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O4">
            <v>-21145.953016444822</v>
          </cell>
        </row>
        <row r="6">
          <cell r="C6">
            <v>-26978.723886581156</v>
          </cell>
          <cell r="D6">
            <v>0.4516182066823593</v>
          </cell>
          <cell r="E6">
            <v>1.3945883045692919E-2</v>
          </cell>
          <cell r="J6">
            <v>0.12190649276514336</v>
          </cell>
          <cell r="K6">
            <v>7.0460020958043179</v>
          </cell>
        </row>
        <row r="8">
          <cell r="C8">
            <v>-18.115393444337801</v>
          </cell>
          <cell r="D8"/>
          <cell r="E8"/>
        </row>
        <row r="9">
          <cell r="C9">
            <v>180.18346522828139</v>
          </cell>
          <cell r="D9"/>
          <cell r="E9"/>
        </row>
        <row r="10">
          <cell r="C10">
            <v>-1.1199890053489239</v>
          </cell>
          <cell r="D10"/>
          <cell r="E10"/>
        </row>
        <row r="11">
          <cell r="C11">
            <v>0</v>
          </cell>
          <cell r="D11"/>
          <cell r="E11"/>
        </row>
        <row r="12">
          <cell r="C12">
            <v>0</v>
          </cell>
          <cell r="D12"/>
          <cell r="E12"/>
        </row>
        <row r="14">
          <cell r="C14">
            <v>-226.05559144992256</v>
          </cell>
          <cell r="D14"/>
          <cell r="E14"/>
        </row>
        <row r="16">
          <cell r="C16">
            <v>1422.203471221296</v>
          </cell>
          <cell r="D16">
            <v>1.9498299278161058</v>
          </cell>
          <cell r="E16">
            <v>7.1760566175352022E-2</v>
          </cell>
          <cell r="J16">
            <v>0.79885004493253009</v>
          </cell>
          <cell r="K16">
            <v>32.840433246131987</v>
          </cell>
        </row>
        <row r="17">
          <cell r="C17">
            <v>24.187119859501667</v>
          </cell>
          <cell r="D17">
            <v>1.5201646089113481E-2</v>
          </cell>
          <cell r="E17">
            <v>1.3879763820494918E-3</v>
          </cell>
          <cell r="J17">
            <v>2.5776704238061988E-2</v>
          </cell>
          <cell r="K17">
            <v>0.42961173730103319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8.6052468133999999E-2</v>
          </cell>
          <cell r="E22">
            <v>7.8569644818000002E-3</v>
          </cell>
          <cell r="J22">
            <v>0.14591505466200003</v>
          </cell>
          <cell r="K22">
            <v>2.4319175777000006</v>
          </cell>
        </row>
        <row r="24">
          <cell r="C24">
            <v>3762.2560292327239</v>
          </cell>
          <cell r="D24">
            <v>8.1689807731023105</v>
          </cell>
          <cell r="E24">
            <v>0.25893548116333959</v>
          </cell>
          <cell r="J24">
            <v>2.3626641802822834</v>
          </cell>
          <cell r="K24">
            <v>128.84907604767528</v>
          </cell>
        </row>
        <row r="25">
          <cell r="C25">
            <v>-42.030334133975224</v>
          </cell>
          <cell r="D25"/>
          <cell r="E25"/>
        </row>
        <row r="26">
          <cell r="C26">
            <v>0</v>
          </cell>
          <cell r="D26"/>
          <cell r="E26"/>
        </row>
        <row r="27">
          <cell r="C27">
            <v>-4.3632194096054704</v>
          </cell>
          <cell r="D27"/>
          <cell r="E27"/>
        </row>
        <row r="28">
          <cell r="C28">
            <v>0</v>
          </cell>
          <cell r="D28"/>
          <cell r="E28"/>
        </row>
        <row r="30">
          <cell r="C30"/>
          <cell r="D30"/>
          <cell r="E30"/>
        </row>
        <row r="32">
          <cell r="C32">
            <v>256.11936985075999</v>
          </cell>
          <cell r="D32"/>
          <cell r="E32"/>
        </row>
        <row r="33">
          <cell r="C33">
            <v>0</v>
          </cell>
          <cell r="D33"/>
          <cell r="E33"/>
        </row>
        <row r="34">
          <cell r="C34">
            <v>19.8643529291184</v>
          </cell>
          <cell r="D34"/>
          <cell r="E34"/>
        </row>
        <row r="35">
          <cell r="C35">
            <v>0</v>
          </cell>
          <cell r="D35"/>
          <cell r="E35"/>
        </row>
        <row r="36">
          <cell r="C36">
            <v>0</v>
          </cell>
          <cell r="D36"/>
          <cell r="E36"/>
        </row>
        <row r="38">
          <cell r="C38">
            <v>0</v>
          </cell>
          <cell r="D38"/>
          <cell r="E38"/>
        </row>
        <row r="40">
          <cell r="C40">
            <v>2.4324328356375031</v>
          </cell>
          <cell r="D40"/>
          <cell r="E40"/>
        </row>
        <row r="41">
          <cell r="C41">
            <v>0</v>
          </cell>
          <cell r="D41"/>
          <cell r="E41"/>
        </row>
        <row r="42">
          <cell r="C42">
            <v>63.623562494898557</v>
          </cell>
          <cell r="D42"/>
          <cell r="E42"/>
        </row>
        <row r="43">
          <cell r="C43">
            <v>0</v>
          </cell>
          <cell r="D43"/>
          <cell r="E43"/>
        </row>
        <row r="44">
          <cell r="C44">
            <v>0</v>
          </cell>
          <cell r="D44"/>
          <cell r="E44"/>
        </row>
        <row r="46">
          <cell r="C46"/>
          <cell r="D46"/>
          <cell r="E46"/>
        </row>
        <row r="48">
          <cell r="C48">
            <v>0</v>
          </cell>
          <cell r="D48"/>
          <cell r="E48"/>
        </row>
        <row r="49">
          <cell r="C49"/>
          <cell r="D49"/>
          <cell r="E49"/>
        </row>
        <row r="50">
          <cell r="C50">
            <v>0</v>
          </cell>
          <cell r="D50"/>
          <cell r="E50"/>
        </row>
        <row r="51">
          <cell r="C51"/>
          <cell r="D51"/>
          <cell r="E51"/>
        </row>
        <row r="52">
          <cell r="C52"/>
          <cell r="D52"/>
          <cell r="E52"/>
        </row>
        <row r="53">
          <cell r="C53"/>
        </row>
        <row r="55">
          <cell r="C55"/>
          <cell r="D55"/>
          <cell r="E55">
            <v>3.7677299451070283E-3</v>
          </cell>
        </row>
      </sheetData>
      <sheetData sheetId="14">
        <row r="6">
          <cell r="C6">
            <v>-27586.420832708336</v>
          </cell>
          <cell r="D6">
            <v>0.78253596002972658</v>
          </cell>
          <cell r="E6">
            <v>2.5718166147744904E-2</v>
          </cell>
          <cell r="J6">
            <v>0.24788940967075923</v>
          </cell>
          <cell r="K6">
            <v>12.534361551059348</v>
          </cell>
        </row>
        <row r="8">
          <cell r="C8">
            <v>-63.232234554161217</v>
          </cell>
        </row>
        <row r="9">
          <cell r="C9">
            <v>222.38285616471123</v>
          </cell>
        </row>
        <row r="10">
          <cell r="C10">
            <v>-1.7326807638830046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-213.34138998223477</v>
          </cell>
          <cell r="D14"/>
          <cell r="E14"/>
        </row>
        <row r="16">
          <cell r="C16">
            <v>1150.239100995783</v>
          </cell>
          <cell r="D16">
            <v>1.203328322677742</v>
          </cell>
          <cell r="E16">
            <v>5.1197634705447422E-2</v>
          </cell>
          <cell r="J16">
            <v>0.65607045599535285</v>
          </cell>
          <cell r="K16">
            <v>21.71518873009915</v>
          </cell>
        </row>
        <row r="17">
          <cell r="C17">
            <v>139.14206462885451</v>
          </cell>
          <cell r="D17">
            <v>6.7279270868208466E-2</v>
          </cell>
          <cell r="E17">
            <v>6.1428899488364247E-3</v>
          </cell>
          <cell r="J17">
            <v>0.11408224190696217</v>
          </cell>
          <cell r="K17">
            <v>1.9013706984493695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0.10654389031099998</v>
          </cell>
          <cell r="E22">
            <v>9.727920419699998E-3</v>
          </cell>
          <cell r="J22">
            <v>0.18066137922300002</v>
          </cell>
          <cell r="K22">
            <v>3.0110229870499996</v>
          </cell>
        </row>
        <row r="24">
          <cell r="C24">
            <v>7018.9298474429288</v>
          </cell>
          <cell r="D24">
            <v>13.860567853762435</v>
          </cell>
          <cell r="E24">
            <v>0.43437654743441267</v>
          </cell>
          <cell r="J24">
            <v>3.8915993970366354</v>
          </cell>
          <cell r="K24">
            <v>217.58159467661031</v>
          </cell>
        </row>
        <row r="25">
          <cell r="C25">
            <v>-63.701150803118175</v>
          </cell>
          <cell r="D25"/>
          <cell r="E25"/>
        </row>
        <row r="26">
          <cell r="C26">
            <v>0</v>
          </cell>
          <cell r="D26"/>
          <cell r="E26"/>
        </row>
        <row r="27">
          <cell r="C27">
            <v>-7.9816098124629988</v>
          </cell>
          <cell r="D27"/>
          <cell r="E27"/>
        </row>
        <row r="28">
          <cell r="C28">
            <v>0</v>
          </cell>
          <cell r="D28"/>
          <cell r="E28"/>
        </row>
        <row r="32">
          <cell r="C32">
            <v>6.1779069131422313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57.033124912069368</v>
          </cell>
        </row>
        <row r="41">
          <cell r="C41">
            <v>0</v>
          </cell>
        </row>
        <row r="42">
          <cell r="C42">
            <v>6.797536047314388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5.8970030748835217E-3</v>
          </cell>
        </row>
      </sheetData>
      <sheetData sheetId="15">
        <row r="6">
          <cell r="C6">
            <v>-27437.996129535011</v>
          </cell>
          <cell r="D6">
            <v>1.5285903416698905</v>
          </cell>
          <cell r="E6">
            <v>4.6693601629408547E-2</v>
          </cell>
          <cell r="J6">
            <v>0.4006071792502684</v>
          </cell>
          <cell r="K6">
            <v>23.741943213642443</v>
          </cell>
        </row>
        <row r="8">
          <cell r="C8">
            <v>-82.734022854633182</v>
          </cell>
        </row>
        <row r="9">
          <cell r="C9">
            <v>48.053417156921903</v>
          </cell>
        </row>
        <row r="10">
          <cell r="C10">
            <v>-0.1241030171951944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-238.00227331582971</v>
          </cell>
          <cell r="D14"/>
          <cell r="E14"/>
        </row>
        <row r="16">
          <cell r="C16">
            <v>1492.2471472663988</v>
          </cell>
          <cell r="D16">
            <v>1.8314879469846079</v>
          </cell>
          <cell r="E16">
            <v>7.7053403489036928E-2</v>
          </cell>
          <cell r="J16">
            <v>0.97801558597979055</v>
          </cell>
          <cell r="K16">
            <v>32.868578180703125</v>
          </cell>
        </row>
        <row r="17">
          <cell r="C17">
            <v>109.67746688979302</v>
          </cell>
          <cell r="D17">
            <v>7.0059854939894875E-2</v>
          </cell>
          <cell r="E17">
            <v>6.3967693640773595E-3</v>
          </cell>
          <cell r="J17">
            <v>0.11879714533286524</v>
          </cell>
          <cell r="K17">
            <v>1.9799524222144207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9.2640836777800009E-2</v>
          </cell>
          <cell r="E22">
            <v>8.45851118406E-3</v>
          </cell>
          <cell r="J22">
            <v>0.15708663627540001</v>
          </cell>
          <cell r="K22">
            <v>2.61811060459</v>
          </cell>
        </row>
        <row r="24">
          <cell r="C24">
            <v>7917.9315491671032</v>
          </cell>
          <cell r="D24">
            <v>15.80197446341011</v>
          </cell>
          <cell r="E24">
            <v>0.5372214065425529</v>
          </cell>
          <cell r="J24">
            <v>5.4277482062787392</v>
          </cell>
          <cell r="K24">
            <v>256.85739204894128</v>
          </cell>
        </row>
        <row r="25">
          <cell r="C25">
            <v>19.409048554251534</v>
          </cell>
          <cell r="D25"/>
          <cell r="E25"/>
        </row>
        <row r="26">
          <cell r="C26">
            <v>0</v>
          </cell>
          <cell r="D26"/>
          <cell r="E26"/>
        </row>
        <row r="27">
          <cell r="C27">
            <v>-63.566866137642762</v>
          </cell>
          <cell r="D27"/>
          <cell r="E27"/>
        </row>
        <row r="28">
          <cell r="C28">
            <v>0</v>
          </cell>
          <cell r="D28"/>
          <cell r="E28"/>
        </row>
        <row r="32">
          <cell r="C32">
            <v>47.376287473101009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275.10975357759094</v>
          </cell>
        </row>
        <row r="41">
          <cell r="C41">
            <v>0</v>
          </cell>
        </row>
        <row r="42">
          <cell r="C42">
            <v>85.980359721638166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8.0262762046600152E-3</v>
          </cell>
        </row>
      </sheetData>
      <sheetData sheetId="16">
        <row r="6">
          <cell r="C6">
            <v>-27351.593911917069</v>
          </cell>
          <cell r="D6">
            <v>3.8204641896859917</v>
          </cell>
          <cell r="E6">
            <v>0.13436662799957622</v>
          </cell>
          <cell r="J6">
            <v>1.4180244662084101</v>
          </cell>
          <cell r="K6">
            <v>63.03972685448165</v>
          </cell>
        </row>
        <row r="8">
          <cell r="C8">
            <v>-113.28790726330431</v>
          </cell>
        </row>
        <row r="9">
          <cell r="C9">
            <v>146.22800447739016</v>
          </cell>
        </row>
        <row r="10">
          <cell r="C10">
            <v>-0.68306047126471836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-220.73768201916599</v>
          </cell>
        </row>
        <row r="16">
          <cell r="C16">
            <v>1722.1945820610895</v>
          </cell>
          <cell r="D16">
            <v>2.2621727793962498</v>
          </cell>
          <cell r="E16">
            <v>8.1639057299606965E-2</v>
          </cell>
          <cell r="J16">
            <v>0.88866875482550411</v>
          </cell>
          <cell r="K16">
            <v>37.762405155189199</v>
          </cell>
        </row>
        <row r="17">
          <cell r="C17">
            <v>143.313694198219</v>
          </cell>
          <cell r="D17">
            <v>7.3416623041881054E-2</v>
          </cell>
          <cell r="E17">
            <v>6.7032568864326177E-3</v>
          </cell>
          <cell r="J17">
            <v>0.12448905646232004</v>
          </cell>
          <cell r="K17">
            <v>2.0748176077053344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0.23819621309299999</v>
          </cell>
          <cell r="E22">
            <v>2.1748349891099999E-2</v>
          </cell>
          <cell r="J22">
            <v>0.40389792654899997</v>
          </cell>
          <cell r="K22">
            <v>6.7316321091500004</v>
          </cell>
        </row>
        <row r="24">
          <cell r="C24">
            <v>6064.499696374648</v>
          </cell>
          <cell r="D24">
            <v>13.68973721248379</v>
          </cell>
          <cell r="E24">
            <v>0.46360812698786263</v>
          </cell>
          <cell r="J24">
            <v>4.6596759277479123</v>
          </cell>
          <cell r="K24">
            <v>222.14566643749507</v>
          </cell>
        </row>
        <row r="25">
          <cell r="C25">
            <v>-10.601607542519494</v>
          </cell>
          <cell r="D25"/>
          <cell r="E25"/>
        </row>
        <row r="26">
          <cell r="C26">
            <v>0</v>
          </cell>
          <cell r="D26"/>
          <cell r="E26"/>
        </row>
        <row r="27">
          <cell r="C27">
            <v>-3.868650016957238</v>
          </cell>
          <cell r="D27"/>
          <cell r="E27"/>
        </row>
        <row r="28">
          <cell r="C28">
            <v>0</v>
          </cell>
          <cell r="D28"/>
          <cell r="E28"/>
        </row>
        <row r="32">
          <cell r="C32">
            <v>0</v>
          </cell>
        </row>
        <row r="33">
          <cell r="C33">
            <v>0</v>
          </cell>
        </row>
        <row r="34">
          <cell r="C34">
            <v>70.412094305015884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64.650382639197829</v>
          </cell>
        </row>
        <row r="41">
          <cell r="C41">
            <v>0</v>
          </cell>
        </row>
        <row r="42">
          <cell r="C42">
            <v>102.75785879212937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1.0155549334436508E-2</v>
          </cell>
        </row>
      </sheetData>
      <sheetData sheetId="17">
        <row r="6">
          <cell r="C6">
            <v>-28566.219496218666</v>
          </cell>
          <cell r="D6">
            <v>1.2171096325048001</v>
          </cell>
          <cell r="E6">
            <v>3.8068368814400004E-2</v>
          </cell>
          <cell r="J6">
            <v>0.33996370546360005</v>
          </cell>
          <cell r="K6">
            <v>19.090407383164006</v>
          </cell>
        </row>
        <row r="8">
          <cell r="C8">
            <v>-152.29291938815297</v>
          </cell>
        </row>
        <row r="9">
          <cell r="C9">
            <v>208.13650690619158</v>
          </cell>
        </row>
        <row r="10">
          <cell r="C10">
            <v>-0.14885015818986902</v>
          </cell>
        </row>
        <row r="11">
          <cell r="C11">
            <v>0</v>
          </cell>
        </row>
        <row r="12">
          <cell r="C12">
            <v>-14.025788781984998</v>
          </cell>
        </row>
        <row r="14">
          <cell r="C14">
            <v>-236.18568865413565</v>
          </cell>
          <cell r="D14"/>
          <cell r="E14"/>
        </row>
        <row r="16">
          <cell r="C16">
            <v>553.95954766492093</v>
          </cell>
          <cell r="D16">
            <v>0.62503891726489091</v>
          </cell>
          <cell r="E16">
            <v>2.2463779971974251E-2</v>
          </cell>
          <cell r="J16">
            <v>0.24334241249409128</v>
          </cell>
          <cell r="K16">
            <v>10.414254759233485</v>
          </cell>
        </row>
        <row r="17">
          <cell r="C17">
            <v>296.24452355825014</v>
          </cell>
          <cell r="D17">
            <v>0.17820866692720141</v>
          </cell>
          <cell r="E17">
            <v>1.6271226110744479E-2</v>
          </cell>
          <cell r="J17">
            <v>0.30217991348525458</v>
          </cell>
          <cell r="K17">
            <v>5.0363318914209101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0.31295026177839996</v>
          </cell>
          <cell r="E22">
            <v>2.8573719553680002E-2</v>
          </cell>
          <cell r="J22">
            <v>0.5306547917112</v>
          </cell>
          <cell r="K22">
            <v>8.8442465285200011</v>
          </cell>
        </row>
        <row r="24">
          <cell r="C24">
            <v>3769.3164315335266</v>
          </cell>
          <cell r="D24">
            <v>8.6291586443115396</v>
          </cell>
          <cell r="E24">
            <v>0.32075088456709711</v>
          </cell>
          <cell r="J24">
            <v>3.6101278568576185</v>
          </cell>
          <cell r="K24">
            <v>146.0021093036377</v>
          </cell>
        </row>
        <row r="25">
          <cell r="C25">
            <v>-34.337170693001219</v>
          </cell>
          <cell r="D25"/>
          <cell r="E25"/>
        </row>
        <row r="26">
          <cell r="C26">
            <v>0</v>
          </cell>
          <cell r="D26"/>
          <cell r="E26"/>
        </row>
        <row r="27">
          <cell r="C27">
            <v>-4.1940520863778223</v>
          </cell>
          <cell r="D27"/>
          <cell r="E27"/>
        </row>
        <row r="28">
          <cell r="C28">
            <v>0</v>
          </cell>
          <cell r="D28"/>
          <cell r="E28"/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26.844419620076163</v>
          </cell>
        </row>
        <row r="41">
          <cell r="C41">
            <v>0</v>
          </cell>
        </row>
        <row r="42">
          <cell r="C42">
            <v>69.163190278477245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1.2284822464213E-2</v>
          </cell>
        </row>
      </sheetData>
      <sheetData sheetId="18">
        <row r="4">
          <cell r="O4">
            <v>-15492.85433390003</v>
          </cell>
        </row>
        <row r="6">
          <cell r="C6">
            <v>-27724.693036827568</v>
          </cell>
          <cell r="D6">
            <v>2.4669282338479999</v>
          </cell>
          <cell r="E6">
            <v>7.5019739136000033E-2</v>
          </cell>
          <cell r="J6">
            <v>0.63856891119600023</v>
          </cell>
          <cell r="K6">
            <v>38.245504838840006</v>
          </cell>
        </row>
        <row r="8">
          <cell r="C8">
            <v>-159.88643068078292</v>
          </cell>
        </row>
        <row r="9">
          <cell r="C9">
            <v>-103.62379758035112</v>
          </cell>
        </row>
        <row r="10">
          <cell r="C10">
            <v>-0.14885015818986902</v>
          </cell>
        </row>
        <row r="11">
          <cell r="C11">
            <v>0</v>
          </cell>
        </row>
        <row r="12">
          <cell r="C12">
            <v>-0.62097422625324838</v>
          </cell>
        </row>
        <row r="14">
          <cell r="C14">
            <v>-239.81173697476564</v>
          </cell>
          <cell r="D14"/>
          <cell r="E14"/>
        </row>
        <row r="16">
          <cell r="C16">
            <v>1555.7662858328467</v>
          </cell>
          <cell r="D16">
            <v>1.6609391043298591</v>
          </cell>
          <cell r="E16">
            <v>7.8963021344211765E-2</v>
          </cell>
          <cell r="J16">
            <v>1.1013000466728706</v>
          </cell>
          <cell r="K16">
            <v>31.711159515374071</v>
          </cell>
        </row>
        <row r="17">
          <cell r="C17">
            <v>420.31775991240357</v>
          </cell>
          <cell r="D17">
            <v>0.25180332282697276</v>
          </cell>
          <cell r="E17">
            <v>2.2990738171158383E-2</v>
          </cell>
          <cell r="J17">
            <v>0.42697085175008426</v>
          </cell>
          <cell r="K17">
            <v>7.1161808625014054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0.14500813804200002</v>
          </cell>
          <cell r="E22">
            <v>1.3239873473400001E-2</v>
          </cell>
          <cell r="J22">
            <v>0.24588336450600001</v>
          </cell>
          <cell r="K22">
            <v>4.0980560751000006</v>
          </cell>
        </row>
        <row r="24">
          <cell r="C24">
            <v>9691.5475574880547</v>
          </cell>
          <cell r="D24">
            <v>21.296557580596716</v>
          </cell>
          <cell r="E24">
            <v>0.72763077104765272</v>
          </cell>
          <cell r="J24">
            <v>7.4002223604787671</v>
          </cell>
          <cell r="K24">
            <v>346.92674522824274</v>
          </cell>
        </row>
        <row r="25">
          <cell r="C25">
            <v>-74.405328468912344</v>
          </cell>
          <cell r="D25"/>
          <cell r="E25"/>
        </row>
        <row r="26">
          <cell r="C26">
            <v>0</v>
          </cell>
          <cell r="D26"/>
          <cell r="E26"/>
        </row>
        <row r="27">
          <cell r="C27">
            <v>-4.35718505270387</v>
          </cell>
          <cell r="D27"/>
          <cell r="E27"/>
        </row>
        <row r="28">
          <cell r="C28">
            <v>0</v>
          </cell>
          <cell r="D28"/>
          <cell r="E28"/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80.822427740997256</v>
          </cell>
        </row>
        <row r="41">
          <cell r="C41">
            <v>0</v>
          </cell>
        </row>
        <row r="42">
          <cell r="C42">
            <v>96.19592319207419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1.4414095593989493E-2</v>
          </cell>
        </row>
      </sheetData>
      <sheetData sheetId="19">
        <row r="4">
          <cell r="O4">
            <v>-22592.59086111651</v>
          </cell>
        </row>
        <row r="6">
          <cell r="C6">
            <v>-28846.620533978072</v>
          </cell>
          <cell r="D6">
            <v>2.5758827388126004</v>
          </cell>
          <cell r="E6">
            <v>7.8133187441020033E-2</v>
          </cell>
          <cell r="J6">
            <v>0.6620558523968002</v>
          </cell>
          <cell r="K6">
            <v>39.892782876180007</v>
          </cell>
        </row>
        <row r="8">
          <cell r="C8">
            <v>-167.66694011568185</v>
          </cell>
        </row>
        <row r="9">
          <cell r="C9">
            <v>-16.192534162309705</v>
          </cell>
        </row>
        <row r="10">
          <cell r="C10">
            <v>-0.14885015818986902</v>
          </cell>
        </row>
        <row r="11">
          <cell r="C11">
            <v>0</v>
          </cell>
        </row>
        <row r="12">
          <cell r="C12">
            <v>-10.123250945435156</v>
          </cell>
        </row>
        <row r="14">
          <cell r="C14">
            <v>-226.43017319564439</v>
          </cell>
          <cell r="D14"/>
          <cell r="E14"/>
        </row>
        <row r="16">
          <cell r="C16">
            <v>1139.4422710055483</v>
          </cell>
          <cell r="D16">
            <v>1.288192977535235</v>
          </cell>
          <cell r="E16">
            <v>4.6858149344645092E-2</v>
          </cell>
          <cell r="J16">
            <v>0.51475459608062979</v>
          </cell>
          <cell r="K16">
            <v>21.581052281513948</v>
          </cell>
        </row>
        <row r="17">
          <cell r="C17">
            <v>425.52242543087112</v>
          </cell>
          <cell r="D17">
            <v>0.2517318501775016</v>
          </cell>
          <cell r="E17">
            <v>2.2984212407511015E-2</v>
          </cell>
          <cell r="J17">
            <v>0.42684965899663313</v>
          </cell>
          <cell r="K17">
            <v>7.1141609832772188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0.22814333596640002</v>
          </cell>
          <cell r="E22">
            <v>2.0830478501280003E-2</v>
          </cell>
          <cell r="J22">
            <v>0.38685174359520003</v>
          </cell>
          <cell r="K22">
            <v>6.4475290599200008</v>
          </cell>
        </row>
        <row r="24">
          <cell r="C24">
            <v>4060.3270490674354</v>
          </cell>
          <cell r="D24">
            <v>9.2439757889325112</v>
          </cell>
          <cell r="E24">
            <v>0.35356410535754751</v>
          </cell>
          <cell r="J24">
            <v>4.1023542521491221</v>
          </cell>
          <cell r="K24">
            <v>158.49126708747318</v>
          </cell>
        </row>
        <row r="25">
          <cell r="C25">
            <v>-71.833772108984491</v>
          </cell>
        </row>
        <row r="26">
          <cell r="C26">
            <v>0</v>
          </cell>
        </row>
        <row r="27">
          <cell r="C27">
            <v>-5.9663056671823513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394.9339164090099</v>
          </cell>
        </row>
        <row r="41">
          <cell r="C41">
            <v>0</v>
          </cell>
        </row>
        <row r="42">
          <cell r="C42">
            <v>208.88785234061075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1.6558310727750492E-2</v>
          </cell>
        </row>
      </sheetData>
      <sheetData sheetId="20">
        <row r="4">
          <cell r="O4">
            <v>-20795.836466138942</v>
          </cell>
        </row>
        <row r="6">
          <cell r="C6">
            <v>-29154.836202643208</v>
          </cell>
          <cell r="D6">
            <v>0.71158431789040011</v>
          </cell>
          <cell r="E6">
            <v>2.6098840118360004E-2</v>
          </cell>
          <cell r="J6">
            <v>0.28941536276860008</v>
          </cell>
          <cell r="K6">
            <v>11.966167506358001</v>
          </cell>
        </row>
        <row r="8">
          <cell r="C8">
            <v>-171.86451481568065</v>
          </cell>
        </row>
        <row r="9">
          <cell r="C9">
            <v>-126.21222010042725</v>
          </cell>
        </row>
        <row r="10">
          <cell r="C10">
            <v>-0.14885015818986902</v>
          </cell>
        </row>
        <row r="11">
          <cell r="C11">
            <v>0</v>
          </cell>
        </row>
        <row r="12">
          <cell r="C12">
            <v>-4.9543778016493851</v>
          </cell>
        </row>
        <row r="14">
          <cell r="C14">
            <v>-232.40966374038308</v>
          </cell>
          <cell r="D14"/>
          <cell r="E14"/>
        </row>
        <row r="16">
          <cell r="C16">
            <v>1312.9691293029935</v>
          </cell>
          <cell r="D16">
            <v>1.4139895400020122</v>
          </cell>
          <cell r="E16">
            <v>5.4983576569808901E-2</v>
          </cell>
          <cell r="J16">
            <v>0.64877431104704764</v>
          </cell>
          <cell r="K16">
            <v>24.43216617972627</v>
          </cell>
        </row>
        <row r="17">
          <cell r="C17">
            <v>201.2800612256155</v>
          </cell>
          <cell r="D17">
            <v>8.0422478925875257E-2</v>
          </cell>
          <cell r="E17">
            <v>7.3429219888842632E-3</v>
          </cell>
          <cell r="J17">
            <v>0.13636855122213631</v>
          </cell>
          <cell r="K17">
            <v>2.2728091870356053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0.30905006359179993</v>
          </cell>
          <cell r="E22">
            <v>2.8217614501859997E-2</v>
          </cell>
          <cell r="J22">
            <v>0.52404141217739997</v>
          </cell>
          <cell r="K22">
            <v>8.7340235362899996</v>
          </cell>
        </row>
        <row r="24">
          <cell r="C24">
            <v>6354.2682306268698</v>
          </cell>
          <cell r="D24">
            <v>13.374224565399958</v>
          </cell>
          <cell r="E24">
            <v>0.49262483068452523</v>
          </cell>
          <cell r="J24">
            <v>5.4890448613605107</v>
          </cell>
          <cell r="K24">
            <v>225.34345126131953</v>
          </cell>
        </row>
        <row r="25">
          <cell r="C25">
            <v>-61.451072590047005</v>
          </cell>
          <cell r="D25"/>
          <cell r="E25"/>
        </row>
        <row r="26">
          <cell r="C26">
            <v>0</v>
          </cell>
          <cell r="D26"/>
          <cell r="E26"/>
        </row>
        <row r="27">
          <cell r="C27">
            <v>-4.0854708114676042</v>
          </cell>
          <cell r="D27"/>
          <cell r="E27"/>
        </row>
        <row r="28">
          <cell r="C28">
            <v>0</v>
          </cell>
          <cell r="D28"/>
          <cell r="E28"/>
        </row>
        <row r="32">
          <cell r="C32">
            <v>85.114620823046565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53.261328314011458</v>
          </cell>
        </row>
        <row r="41">
          <cell r="C41">
            <v>0</v>
          </cell>
        </row>
        <row r="42">
          <cell r="C42">
            <v>342.79742868084918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1.5394557668803615E-2</v>
          </cell>
        </row>
      </sheetData>
      <sheetData sheetId="21">
        <row r="4">
          <cell r="O4">
            <v>-18750.366912816364</v>
          </cell>
        </row>
        <row r="6">
          <cell r="C6">
            <v>-27402.428488599999</v>
          </cell>
          <cell r="D6">
            <v>0.30029504453860006</v>
          </cell>
          <cell r="E6">
            <v>1.0279796226140002E-2</v>
          </cell>
          <cell r="J6">
            <v>0.10481358060940002</v>
          </cell>
          <cell r="K6">
            <v>4.8960236243620017</v>
          </cell>
        </row>
        <row r="8">
          <cell r="C8">
            <v>-221.04394292379035</v>
          </cell>
        </row>
        <row r="9">
          <cell r="C9">
            <v>-292.48524939269737</v>
          </cell>
        </row>
        <row r="10">
          <cell r="C10">
            <v>-0.7098817094692691</v>
          </cell>
        </row>
        <row r="11">
          <cell r="C11">
            <v>0</v>
          </cell>
        </row>
        <row r="12">
          <cell r="C12">
            <v>-4.0138410748928104</v>
          </cell>
        </row>
        <row r="14">
          <cell r="C14">
            <v>-235.44145006172207</v>
          </cell>
          <cell r="D14"/>
          <cell r="E14"/>
        </row>
        <row r="16">
          <cell r="C16">
            <v>1729.7317871765883</v>
          </cell>
          <cell r="D16">
            <v>1.5758467913242029</v>
          </cell>
          <cell r="E16">
            <v>6.7824333828882019E-2</v>
          </cell>
          <cell r="J16">
            <v>0.87751219969392458</v>
          </cell>
          <cell r="K16">
            <v>28.600475760127303</v>
          </cell>
        </row>
        <row r="17">
          <cell r="C17">
            <v>338.62708221519978</v>
          </cell>
          <cell r="D17">
            <v>0.16164270581855056</v>
          </cell>
          <cell r="E17">
            <v>1.4758681835606788E-2</v>
          </cell>
          <cell r="J17">
            <v>0.27408980551841183</v>
          </cell>
          <cell r="K17">
            <v>4.5681634253068628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0.12400299218440002</v>
          </cell>
          <cell r="E22">
            <v>1.1322012329880001E-2</v>
          </cell>
          <cell r="J22">
            <v>0.21026594326920003</v>
          </cell>
          <cell r="K22">
            <v>3.5044323878200001</v>
          </cell>
        </row>
        <row r="24">
          <cell r="C24">
            <v>6108.4100030350546</v>
          </cell>
          <cell r="D24">
            <v>12.91150023548156</v>
          </cell>
          <cell r="E24">
            <v>0.50589752401701682</v>
          </cell>
          <cell r="J24">
            <v>6.0144559338789758</v>
          </cell>
          <cell r="K24">
            <v>223.89842970279756</v>
          </cell>
        </row>
        <row r="25">
          <cell r="C25">
            <v>18.988861779095288</v>
          </cell>
        </row>
        <row r="26">
          <cell r="C26">
            <v>0</v>
          </cell>
        </row>
        <row r="27">
          <cell r="C27">
            <v>-23.403016924845684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22.189689138455144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435.54453962557636</v>
          </cell>
        </row>
        <row r="41">
          <cell r="C41">
            <v>0</v>
          </cell>
        </row>
        <row r="42">
          <cell r="C42">
            <v>188.32477508706205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1.3654113167339547E-2</v>
          </cell>
        </row>
      </sheetData>
      <sheetData sheetId="22">
        <row r="4">
          <cell r="O4">
            <v>-24294.561978025919</v>
          </cell>
        </row>
        <row r="6">
          <cell r="C6">
            <v>-30273.828826673402</v>
          </cell>
          <cell r="D6">
            <v>0.88942414773840028</v>
          </cell>
          <cell r="E6">
            <v>2.8258508765200006E-2</v>
          </cell>
          <cell r="J6">
            <v>0.25880167210880006</v>
          </cell>
          <cell r="K6">
            <v>14.042701491312005</v>
          </cell>
        </row>
        <row r="8">
          <cell r="C8">
            <v>-239.160681188512</v>
          </cell>
        </row>
        <row r="9">
          <cell r="C9">
            <v>-1.4422183743521746</v>
          </cell>
        </row>
        <row r="10">
          <cell r="C10">
            <v>-1.8567837810781991</v>
          </cell>
        </row>
        <row r="11">
          <cell r="C11">
            <v>0</v>
          </cell>
        </row>
        <row r="12">
          <cell r="C12">
            <v>-4.6925696956268661</v>
          </cell>
        </row>
        <row r="14">
          <cell r="C14">
            <v>-292.04864245090187</v>
          </cell>
          <cell r="D14"/>
          <cell r="E14"/>
        </row>
        <row r="16">
          <cell r="C16">
            <v>994.62049838549217</v>
          </cell>
          <cell r="D16">
            <v>0.72596019243115473</v>
          </cell>
          <cell r="E16">
            <v>4.6936799773092307E-2</v>
          </cell>
          <cell r="J16">
            <v>0.77449398902685496</v>
          </cell>
          <cell r="K16">
            <v>16.463089974250547</v>
          </cell>
        </row>
        <row r="17">
          <cell r="C17">
            <v>485.18889491332919</v>
          </cell>
          <cell r="D17">
            <v>0.25590266568887443</v>
          </cell>
          <cell r="E17">
            <v>2.3365025997679839E-2</v>
          </cell>
          <cell r="J17">
            <v>0.43392191138548269</v>
          </cell>
          <cell r="K17">
            <v>7.2320318564247126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0.14226344297339996</v>
          </cell>
          <cell r="E22">
            <v>1.2989270880179997E-2</v>
          </cell>
          <cell r="J22">
            <v>0.24122931634619996</v>
          </cell>
          <cell r="K22">
            <v>4.0204886057699998</v>
          </cell>
        </row>
        <row r="24">
          <cell r="C24">
            <v>4342.3886381975772</v>
          </cell>
          <cell r="D24">
            <v>8.3485186926219619</v>
          </cell>
          <cell r="E24">
            <v>0.31079606921028857</v>
          </cell>
          <cell r="J24">
            <v>3.5039668607839261</v>
          </cell>
          <cell r="K24">
            <v>136.99606977956793</v>
          </cell>
        </row>
        <row r="25">
          <cell r="C25">
            <v>-50.614877099530119</v>
          </cell>
        </row>
        <row r="26">
          <cell r="C26">
            <v>0</v>
          </cell>
        </row>
        <row r="27">
          <cell r="C27">
            <v>-2.7098355796634754</v>
          </cell>
        </row>
        <row r="28">
          <cell r="C28">
            <v>0</v>
          </cell>
        </row>
        <row r="32">
          <cell r="C32">
            <v>32.902744147943181</v>
          </cell>
        </row>
        <row r="33">
          <cell r="C33">
            <v>0</v>
          </cell>
        </row>
        <row r="34">
          <cell r="C34">
            <v>82.768137204660007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42.983447871246518</v>
          </cell>
        </row>
        <row r="41">
          <cell r="C41">
            <v>0</v>
          </cell>
        </row>
        <row r="42">
          <cell r="C42">
            <v>185.65189590841487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1.2183624346317928E-2</v>
          </cell>
        </row>
      </sheetData>
      <sheetData sheetId="23">
        <row r="4">
          <cell r="O4">
            <v>-23351.042461700243</v>
          </cell>
        </row>
        <row r="6">
          <cell r="C6">
            <v>-29818.924658056236</v>
          </cell>
          <cell r="D6">
            <v>0.17777400928640003</v>
          </cell>
          <cell r="E6">
            <v>6.8409183542800008E-3</v>
          </cell>
          <cell r="J6">
            <v>7.9870780050200013E-2</v>
          </cell>
          <cell r="K6">
            <v>3.0566740540700001</v>
          </cell>
        </row>
        <row r="8">
          <cell r="C8">
            <v>-252.75882348477845</v>
          </cell>
        </row>
        <row r="9">
          <cell r="C9">
            <v>-205.07591287490425</v>
          </cell>
        </row>
        <row r="10">
          <cell r="C10">
            <v>-0.2482060343903888</v>
          </cell>
        </row>
        <row r="11">
          <cell r="C11">
            <v>0</v>
          </cell>
        </row>
        <row r="12">
          <cell r="C12">
            <v>-10.989584536359676</v>
          </cell>
        </row>
        <row r="14">
          <cell r="C14">
            <v>-298.12250061286642</v>
          </cell>
        </row>
        <row r="16">
          <cell r="C16">
            <v>1437.7599186992584</v>
          </cell>
          <cell r="D16">
            <v>1.6613316471991533</v>
          </cell>
          <cell r="E16">
            <v>6.1242391280886974E-2</v>
          </cell>
          <cell r="J16">
            <v>0.68300099741635789</v>
          </cell>
          <cell r="K16">
            <v>28.002199083682225</v>
          </cell>
        </row>
        <row r="17">
          <cell r="C17">
            <v>450.32152236778393</v>
          </cell>
          <cell r="D17">
            <v>0.243301949851566</v>
          </cell>
          <cell r="E17">
            <v>2.2214525856012551E-2</v>
          </cell>
          <cell r="J17">
            <v>0.41255548018309018</v>
          </cell>
          <cell r="K17">
            <v>6.8759246697181702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7.8563707450199999E-2</v>
          </cell>
          <cell r="E22">
            <v>7.17320807154E-3</v>
          </cell>
          <cell r="J22">
            <v>0.13321672132860002</v>
          </cell>
          <cell r="K22">
            <v>2.2202786888100006</v>
          </cell>
        </row>
        <row r="24">
          <cell r="C24">
            <v>4523.4973673144732</v>
          </cell>
          <cell r="D24">
            <v>9.6113302302048123</v>
          </cell>
          <cell r="E24">
            <v>0.31249521090268084</v>
          </cell>
          <cell r="J24">
            <v>2.9648347053784021</v>
          </cell>
          <cell r="K24">
            <v>153.24192975834117</v>
          </cell>
        </row>
        <row r="25">
          <cell r="C25">
            <v>-95.952655768906581</v>
          </cell>
        </row>
        <row r="26">
          <cell r="C26">
            <v>0</v>
          </cell>
        </row>
        <row r="27">
          <cell r="C27">
            <v>-2.7098355796634754</v>
          </cell>
        </row>
        <row r="28">
          <cell r="C28">
            <v>0</v>
          </cell>
        </row>
        <row r="32">
          <cell r="C32">
            <v>59.515264606244202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218.26466514573266</v>
          </cell>
        </row>
        <row r="41">
          <cell r="C41">
            <v>0</v>
          </cell>
        </row>
        <row r="42">
          <cell r="C42">
            <v>203.25502227625958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1.0794166690553149E-2</v>
          </cell>
        </row>
      </sheetData>
      <sheetData sheetId="24">
        <row r="4">
          <cell r="O4">
            <v>-23130.972627306284</v>
          </cell>
        </row>
        <row r="6">
          <cell r="C6">
            <v>-29511.004870200653</v>
          </cell>
          <cell r="D6">
            <v>0.10225845108700002</v>
          </cell>
          <cell r="E6">
            <v>3.6045182997000015E-3</v>
          </cell>
          <cell r="J6">
            <v>3.8145088515000009E-2</v>
          </cell>
          <cell r="K6">
            <v>1.6890093169300002</v>
          </cell>
        </row>
        <row r="8">
          <cell r="C8">
            <v>-298.14100188079004</v>
          </cell>
        </row>
        <row r="9">
          <cell r="C9">
            <v>-415.5388667698906</v>
          </cell>
        </row>
        <row r="10">
          <cell r="C10">
            <v>-0.2482060343903888</v>
          </cell>
        </row>
        <row r="11">
          <cell r="C11">
            <v>0</v>
          </cell>
        </row>
        <row r="12">
          <cell r="C12">
            <v>-1.9080092140872387</v>
          </cell>
        </row>
        <row r="14">
          <cell r="C14">
            <v>-259.71681462541306</v>
          </cell>
        </row>
        <row r="16">
          <cell r="C16">
            <v>1413.1354691239449</v>
          </cell>
          <cell r="D16">
            <v>1.1490790488932461</v>
          </cell>
          <cell r="E16">
            <v>6.684849065862962E-2</v>
          </cell>
          <cell r="J16">
            <v>1.0502359803042347</v>
          </cell>
          <cell r="K16">
            <v>24.498690803498327</v>
          </cell>
        </row>
        <row r="17">
          <cell r="C17">
            <v>674.44089651292211</v>
          </cell>
          <cell r="D17">
            <v>0.36647544910801033</v>
          </cell>
          <cell r="E17">
            <v>3.3460801875079209E-2</v>
          </cell>
          <cell r="J17">
            <v>0.62141489196575661</v>
          </cell>
          <cell r="K17">
            <v>10.356914866095943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8.0092373046999982E-2</v>
          </cell>
          <cell r="E22">
            <v>7.3127818868999996E-3</v>
          </cell>
          <cell r="J22">
            <v>0.13580880647099999</v>
          </cell>
          <cell r="K22">
            <v>2.26348010785</v>
          </cell>
        </row>
        <row r="24">
          <cell r="C24">
            <v>3863.2139237156825</v>
          </cell>
          <cell r="D24">
            <v>8.4695261136684596</v>
          </cell>
          <cell r="E24">
            <v>0.31741323082497835</v>
          </cell>
          <cell r="J24">
            <v>3.6045956586505277</v>
          </cell>
          <cell r="K24">
            <v>143.84505584311447</v>
          </cell>
        </row>
        <row r="25">
          <cell r="C25">
            <v>-202.75601722347918</v>
          </cell>
        </row>
        <row r="26">
          <cell r="C26">
            <v>0</v>
          </cell>
        </row>
        <row r="27">
          <cell r="C27">
            <v>-39.033531842585262</v>
          </cell>
        </row>
        <row r="28">
          <cell r="C28">
            <v>0</v>
          </cell>
        </row>
        <row r="32">
          <cell r="C32">
            <v>114.91232845791805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902.22238447047914</v>
          </cell>
        </row>
        <row r="41">
          <cell r="C41">
            <v>1.1455038611095536</v>
          </cell>
        </row>
        <row r="42">
          <cell r="C42">
            <v>226.66468356067469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1.2686291850051821E-2</v>
          </cell>
        </row>
      </sheetData>
      <sheetData sheetId="25">
        <row r="4">
          <cell r="O4">
            <v>-24698.935128215606</v>
          </cell>
        </row>
        <row r="6">
          <cell r="C6">
            <v>-30221.27797839191</v>
          </cell>
          <cell r="D6">
            <v>0.27838124566620009</v>
          </cell>
          <cell r="E6">
            <v>1.0418121698100002E-2</v>
          </cell>
          <cell r="J6">
            <v>0.11812874639340004</v>
          </cell>
          <cell r="K6">
            <v>4.7248815000660009</v>
          </cell>
        </row>
        <row r="8">
          <cell r="C8">
            <v>-330.46566088519961</v>
          </cell>
        </row>
        <row r="9">
          <cell r="C9">
            <v>-128.63286271615988</v>
          </cell>
        </row>
        <row r="10">
          <cell r="C10">
            <v>-0.2482060343903888</v>
          </cell>
        </row>
        <row r="11">
          <cell r="C11">
            <v>-0.52768206791912609</v>
          </cell>
        </row>
        <row r="12">
          <cell r="C12">
            <v>-1.9080092140872387</v>
          </cell>
        </row>
        <row r="14">
          <cell r="C14">
            <v>-275.0009383328333</v>
          </cell>
        </row>
        <row r="16">
          <cell r="C16">
            <v>1269.6749093552842</v>
          </cell>
          <cell r="D16">
            <v>0.82855384328988113</v>
          </cell>
          <cell r="E16">
            <v>5.4744980621122173E-2</v>
          </cell>
          <cell r="J16">
            <v>0.91167092041913567</v>
          </cell>
          <cell r="K16">
            <v>19.035845087444343</v>
          </cell>
        </row>
        <row r="17">
          <cell r="C17">
            <v>607.60287975952235</v>
          </cell>
          <cell r="D17">
            <v>0.29930764959242034</v>
          </cell>
          <cell r="E17">
            <v>2.7328089745394902E-2</v>
          </cell>
          <cell r="J17">
            <v>0.50752166670019105</v>
          </cell>
          <cell r="K17">
            <v>8.458694445003184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6.061039039039999E-2</v>
          </cell>
          <cell r="E22">
            <v>5.5339921660799993E-3</v>
          </cell>
          <cell r="J22">
            <v>0.10277414022719999</v>
          </cell>
          <cell r="K22">
            <v>1.7129023371199998</v>
          </cell>
        </row>
        <row r="24">
          <cell r="C24">
            <v>3445.720486186262</v>
          </cell>
          <cell r="D24">
            <v>7.8178366688340564</v>
          </cell>
          <cell r="E24">
            <v>0.27035221655013658</v>
          </cell>
          <cell r="J24">
            <v>2.793104488680576</v>
          </cell>
          <cell r="K24">
            <v>128.03420007113718</v>
          </cell>
        </row>
        <row r="25">
          <cell r="C25">
            <v>-139.45588424492837</v>
          </cell>
        </row>
        <row r="26">
          <cell r="C26">
            <v>0</v>
          </cell>
        </row>
        <row r="27">
          <cell r="C27">
            <v>-17.573466382730146</v>
          </cell>
        </row>
        <row r="28">
          <cell r="C28">
            <v>0</v>
          </cell>
        </row>
        <row r="32">
          <cell r="C32">
            <v>65.805488295886363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256.43894271099833</v>
          </cell>
        </row>
        <row r="41">
          <cell r="C41">
            <v>3.3927193601497154</v>
          </cell>
        </row>
        <row r="42">
          <cell r="C42">
            <v>406.00455590993789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1.480850163E-2</v>
          </cell>
        </row>
      </sheetData>
      <sheetData sheetId="26">
        <row r="4">
          <cell r="O4">
            <v>-26075.112448189415</v>
          </cell>
        </row>
        <row r="6">
          <cell r="C6">
            <v>-30236.47019287034</v>
          </cell>
          <cell r="D6">
            <v>1.9375140069734003</v>
          </cell>
          <cell r="E6">
            <v>6.2066854695580015E-2</v>
          </cell>
          <cell r="J6">
            <v>0.57577556007320019</v>
          </cell>
          <cell r="K6">
            <v>30.697088795360003</v>
          </cell>
        </row>
        <row r="8">
          <cell r="C8">
            <v>-349.92606745982499</v>
          </cell>
        </row>
        <row r="9">
          <cell r="C9">
            <v>-369.07091864931874</v>
          </cell>
        </row>
        <row r="10">
          <cell r="C10">
            <v>-1.9313006882285888</v>
          </cell>
        </row>
        <row r="11">
          <cell r="C11">
            <v>-0.1512811107818878</v>
          </cell>
        </row>
        <row r="12">
          <cell r="C12">
            <v>-4.1521354192048392</v>
          </cell>
        </row>
        <row r="14">
          <cell r="C14">
            <v>-286.79527867154638</v>
          </cell>
        </row>
        <row r="16">
          <cell r="C16">
            <v>868.52000160781427</v>
          </cell>
          <cell r="D16">
            <v>0.70581055558275774</v>
          </cell>
          <cell r="E16">
            <v>2.7995071274428518E-2</v>
          </cell>
          <cell r="J16">
            <v>0.33680531118719315</v>
          </cell>
          <cell r="K16">
            <v>12.310708435749671</v>
          </cell>
        </row>
        <row r="17">
          <cell r="C17">
            <v>374.47665207952969</v>
          </cell>
          <cell r="D17">
            <v>0.14776213431584145</v>
          </cell>
          <cell r="E17">
            <v>1.3491325307098567E-2</v>
          </cell>
          <cell r="J17">
            <v>0.2505531842746877</v>
          </cell>
          <cell r="K17">
            <v>4.1758864045781285</v>
          </cell>
        </row>
        <row r="18">
          <cell r="C18">
            <v>0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8.0619102390400002E-2</v>
          </cell>
          <cell r="E22">
            <v>7.3608745660800005E-3</v>
          </cell>
          <cell r="J22">
            <v>0.13670195622720002</v>
          </cell>
          <cell r="K22">
            <v>2.2783659371200007</v>
          </cell>
        </row>
        <row r="24">
          <cell r="C24">
            <v>3168.7370229876633</v>
          </cell>
          <cell r="D24">
            <v>7.0993986640256974</v>
          </cell>
          <cell r="E24">
            <v>0.26387605981029488</v>
          </cell>
          <cell r="J24">
            <v>2.969830784338559</v>
          </cell>
          <cell r="K24">
            <v>120.11647636313529</v>
          </cell>
        </row>
        <row r="25">
          <cell r="C25">
            <v>-196.57286662911582</v>
          </cell>
        </row>
        <row r="26">
          <cell r="C26">
            <v>0</v>
          </cell>
        </row>
        <row r="27">
          <cell r="C27">
            <v>-3.9831855407569932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0.91960589213449917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372.14735849277577</v>
          </cell>
        </row>
        <row r="41">
          <cell r="C41">
            <v>99.603127536024118</v>
          </cell>
        </row>
        <row r="42">
          <cell r="C42">
            <v>105.28221937827476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2.1677232849999999E-2</v>
          </cell>
        </row>
      </sheetData>
      <sheetData sheetId="27">
        <row r="4">
          <cell r="O4">
            <v>-23915.850072444853</v>
          </cell>
        </row>
        <row r="6">
          <cell r="C6">
            <v>-30864.470558012225</v>
          </cell>
          <cell r="D6">
            <v>0.46780608364880011</v>
          </cell>
          <cell r="E6">
            <v>1.4879665608440003E-2</v>
          </cell>
          <cell r="J6">
            <v>0.13651411297180002</v>
          </cell>
          <cell r="K6">
            <v>7.3894648397180029</v>
          </cell>
        </row>
        <row r="8">
          <cell r="C8">
            <v>-359.91745777404782</v>
          </cell>
        </row>
        <row r="9">
          <cell r="C9">
            <v>-357.04487539851618</v>
          </cell>
        </row>
        <row r="10">
          <cell r="C10">
            <v>-0.32272294154077857</v>
          </cell>
        </row>
        <row r="11">
          <cell r="C11">
            <v>-2.0212387506337457</v>
          </cell>
        </row>
        <row r="12">
          <cell r="C12">
            <v>-2.0073650902877587</v>
          </cell>
        </row>
        <row r="14">
          <cell r="C14">
            <v>-316.7841258582734</v>
          </cell>
        </row>
        <row r="16">
          <cell r="C16">
            <v>1346.4021883241912</v>
          </cell>
          <cell r="D16">
            <v>1.3134389829532354</v>
          </cell>
          <cell r="E16">
            <v>5.0703315003955494E-2</v>
          </cell>
          <cell r="J16">
            <v>0.5939016593585813</v>
          </cell>
          <cell r="K16">
            <v>22.617182739781793</v>
          </cell>
        </row>
        <row r="17">
          <cell r="C17">
            <v>492.99114017977718</v>
          </cell>
          <cell r="D17">
            <v>0.20892715976758275</v>
          </cell>
          <cell r="E17">
            <v>1.9075958065735817E-2</v>
          </cell>
          <cell r="J17">
            <v>0.35426779264937941</v>
          </cell>
          <cell r="K17">
            <v>5.9044632108229909</v>
          </cell>
        </row>
        <row r="18">
          <cell r="C18">
            <v>0.67222400661015036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0.14583499806540001</v>
          </cell>
          <cell r="E22">
            <v>1.3315369388580002E-2</v>
          </cell>
          <cell r="J22">
            <v>0.24728543150220003</v>
          </cell>
          <cell r="K22">
            <v>4.1214238583700009</v>
          </cell>
        </row>
        <row r="24">
          <cell r="C24">
            <v>4703.1764295210032</v>
          </cell>
          <cell r="D24">
            <v>9.5147871557678094</v>
          </cell>
          <cell r="E24">
            <v>0.34353703417485426</v>
          </cell>
          <cell r="J24">
            <v>3.7415499621826083</v>
          </cell>
          <cell r="K24">
            <v>158.86366630955362</v>
          </cell>
        </row>
        <row r="25">
          <cell r="C25">
            <v>-157.596078581125</v>
          </cell>
        </row>
        <row r="26">
          <cell r="C26">
            <v>0</v>
          </cell>
        </row>
        <row r="27">
          <cell r="C27">
            <v>-7.983863347890134</v>
          </cell>
        </row>
        <row r="28">
          <cell r="C28">
            <v>0</v>
          </cell>
        </row>
        <row r="32">
          <cell r="C32">
            <v>103.41631550611724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625.1022690457844</v>
          </cell>
        </row>
        <row r="41">
          <cell r="C41">
            <v>2.8062909332350472</v>
          </cell>
        </row>
        <row r="42">
          <cell r="C42">
            <v>428.78627707782368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2.1593699530000003E-2</v>
          </cell>
        </row>
      </sheetData>
      <sheetData sheetId="28">
        <row r="4">
          <cell r="O4">
            <v>-22401.108276184528</v>
          </cell>
        </row>
        <row r="6">
          <cell r="C6">
            <v>-30035.342654112894</v>
          </cell>
          <cell r="D6">
            <v>3.4158397892658008</v>
          </cell>
          <cell r="E6">
            <v>0.12163053158558003</v>
          </cell>
          <cell r="J6">
            <v>1.3031079286990002</v>
          </cell>
          <cell r="K6">
            <v>56.676338370522004</v>
          </cell>
        </row>
        <row r="8">
          <cell r="C8">
            <v>-374.7550537370488</v>
          </cell>
        </row>
        <row r="9">
          <cell r="C9">
            <v>-183.91680752793445</v>
          </cell>
        </row>
        <row r="10">
          <cell r="C10">
            <v>-0.32272294154077857</v>
          </cell>
        </row>
        <row r="11">
          <cell r="C11">
            <v>-0.68737904942782024</v>
          </cell>
        </row>
        <row r="12">
          <cell r="C12">
            <v>-2.0073650902877587</v>
          </cell>
        </row>
        <row r="14">
          <cell r="C14">
            <v>-320.96080866209076</v>
          </cell>
        </row>
        <row r="16">
          <cell r="C16">
            <v>1436.535000996965</v>
          </cell>
          <cell r="D16">
            <v>1.0717082190754532</v>
          </cell>
          <cell r="E16">
            <v>4.957104107159039E-2</v>
          </cell>
          <cell r="J16">
            <v>0.67806211653473447</v>
          </cell>
          <cell r="K16">
            <v>20.172425398704064</v>
          </cell>
        </row>
        <row r="17">
          <cell r="C17">
            <v>600.92866817579738</v>
          </cell>
          <cell r="D17">
            <v>0.28852499847722307</v>
          </cell>
          <cell r="E17">
            <v>2.6343586817485585E-2</v>
          </cell>
          <cell r="J17">
            <v>0.48923804089616085</v>
          </cell>
          <cell r="K17">
            <v>8.1539673482693473</v>
          </cell>
        </row>
        <row r="18">
          <cell r="C18">
            <v>0.67222400661015036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0.85533342101159993</v>
          </cell>
          <cell r="E22">
            <v>7.8095660179319987E-2</v>
          </cell>
          <cell r="J22">
            <v>1.4503479747588002</v>
          </cell>
          <cell r="K22">
            <v>24.172466245980001</v>
          </cell>
        </row>
        <row r="24">
          <cell r="C24">
            <v>4543.9722912205279</v>
          </cell>
          <cell r="D24">
            <v>10.23702159150394</v>
          </cell>
          <cell r="E24">
            <v>0.36084649482160525</v>
          </cell>
          <cell r="J24">
            <v>3.8186945817125162</v>
          </cell>
          <cell r="K24">
            <v>169.08568183751692</v>
          </cell>
        </row>
        <row r="25">
          <cell r="C25">
            <v>-124.81937786770904</v>
          </cell>
        </row>
        <row r="26">
          <cell r="C26">
            <v>0</v>
          </cell>
        </row>
        <row r="27">
          <cell r="C27">
            <v>-4.0868300435324647</v>
          </cell>
        </row>
        <row r="28">
          <cell r="C28">
            <v>0</v>
          </cell>
        </row>
        <row r="32">
          <cell r="C32">
            <v>625.15213881092041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537.20857828694363</v>
          </cell>
        </row>
        <row r="41">
          <cell r="C41">
            <v>2.8062909332350472</v>
          </cell>
        </row>
        <row r="42">
          <cell r="C42">
            <v>279.83021349390555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2.1510166209999997E-2</v>
          </cell>
        </row>
      </sheetData>
      <sheetData sheetId="29">
        <row r="4">
          <cell r="O4">
            <v>-22293.398494984707</v>
          </cell>
        </row>
        <row r="6">
          <cell r="C6">
            <v>-28450.017490478302</v>
          </cell>
          <cell r="D6">
            <v>14.303269641703798</v>
          </cell>
          <cell r="E6">
            <v>0.46274862506478004</v>
          </cell>
          <cell r="J6">
            <v>4.3579823094660002</v>
          </cell>
          <cell r="K6">
            <v>227.56851735103206</v>
          </cell>
        </row>
        <row r="8">
          <cell r="C8">
            <v>-404.74362499203636</v>
          </cell>
        </row>
        <row r="9">
          <cell r="C9">
            <v>-317.17081446687507</v>
          </cell>
        </row>
        <row r="10">
          <cell r="C10">
            <v>-0.32272294154077857</v>
          </cell>
        </row>
        <row r="11">
          <cell r="C11">
            <v>-6.4918817965382072</v>
          </cell>
        </row>
        <row r="12">
          <cell r="C12">
            <v>-2.0073650902877587</v>
          </cell>
        </row>
        <row r="14">
          <cell r="C14">
            <v>-319.66501929813978</v>
          </cell>
        </row>
        <row r="16">
          <cell r="C16">
            <v>1812.869936030228</v>
          </cell>
          <cell r="D16">
            <v>1.2110144568331824</v>
          </cell>
          <cell r="E16">
            <v>5.6873658440286905E-2</v>
          </cell>
          <cell r="J16">
            <v>0.78647101233700389</v>
          </cell>
          <cell r="K16">
            <v>22.974530712908592</v>
          </cell>
        </row>
        <row r="17">
          <cell r="C17">
            <v>558.84406527279623</v>
          </cell>
          <cell r="D17">
            <v>0.23282055454494258</v>
          </cell>
          <cell r="E17">
            <v>2.1257528893233891E-2</v>
          </cell>
          <cell r="J17">
            <v>0.39478267944577222</v>
          </cell>
          <cell r="K17">
            <v>6.5797113240962037</v>
          </cell>
        </row>
        <row r="18">
          <cell r="C18">
            <v>0.67222400661015036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1.8458687103140001</v>
          </cell>
          <cell r="E22">
            <v>0.16853583876780001</v>
          </cell>
          <cell r="J22">
            <v>3.1299512914020005</v>
          </cell>
          <cell r="K22">
            <v>52.165854856700001</v>
          </cell>
        </row>
        <row r="24">
          <cell r="C24">
            <v>3308.3265162659372</v>
          </cell>
          <cell r="D24">
            <v>7.246532584916217</v>
          </cell>
          <cell r="E24">
            <v>0.26607537251306629</v>
          </cell>
          <cell r="J24">
            <v>2.9542366120822647</v>
          </cell>
          <cell r="K24">
            <v>121.92090247552603</v>
          </cell>
        </row>
        <row r="25">
          <cell r="C25">
            <v>-88.569928382148305</v>
          </cell>
        </row>
        <row r="26">
          <cell r="C26">
            <v>0</v>
          </cell>
        </row>
        <row r="27">
          <cell r="C27">
            <v>-14.417870520319429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69.342778557672347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220.79013047527849</v>
          </cell>
        </row>
        <row r="41">
          <cell r="C41">
            <v>5.463682181232663</v>
          </cell>
        </row>
        <row r="42">
          <cell r="C42">
            <v>112.11459252254345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262.24883871711103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2.0091211790000004E-2</v>
          </cell>
        </row>
      </sheetData>
      <sheetData sheetId="30">
        <row r="4">
          <cell r="O4">
            <v>-26277.413946781395</v>
          </cell>
        </row>
        <row r="6">
          <cell r="C6">
            <v>-31615.182263793715</v>
          </cell>
          <cell r="D6">
            <v>0.33316542652988007</v>
          </cell>
          <cell r="E6">
            <v>1.4033449108700004E-2</v>
          </cell>
          <cell r="J6">
            <v>0.17830426473496006</v>
          </cell>
          <cell r="K6">
            <v>5.9826093489344014</v>
          </cell>
        </row>
        <row r="8">
          <cell r="C8">
            <v>-408.7903025147794</v>
          </cell>
        </row>
        <row r="9">
          <cell r="C9">
            <v>-115.35332801552612</v>
          </cell>
        </row>
        <row r="10">
          <cell r="C10">
            <v>-0.32272294154077857</v>
          </cell>
        </row>
        <row r="11">
          <cell r="C11">
            <v>-4.362740680310937</v>
          </cell>
        </row>
        <row r="12">
          <cell r="C12">
            <v>-2.0073650902877587</v>
          </cell>
        </row>
        <row r="14">
          <cell r="C14">
            <v>-349.11836045736163</v>
          </cell>
        </row>
        <row r="16">
          <cell r="C16">
            <v>1341.8330753480377</v>
          </cell>
          <cell r="D16">
            <v>1.2601630329961659</v>
          </cell>
          <cell r="E16">
            <v>4.8438742321459283E-2</v>
          </cell>
          <cell r="J16">
            <v>0.56490546278081855</v>
          </cell>
          <cell r="K16">
            <v>21.656217101733521</v>
          </cell>
        </row>
        <row r="17">
          <cell r="C17">
            <v>607.7047727104781</v>
          </cell>
          <cell r="D17">
            <v>0.23722455772310649</v>
          </cell>
          <cell r="E17">
            <v>2.1659633531240161E-2</v>
          </cell>
          <cell r="J17">
            <v>0.4022503370087458</v>
          </cell>
          <cell r="K17">
            <v>6.7041722834790969</v>
          </cell>
        </row>
        <row r="18">
          <cell r="C18">
            <v>0.90438769282720288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0.34982081559860001</v>
          </cell>
          <cell r="E22">
            <v>3.1940161424220001E-2</v>
          </cell>
          <cell r="J22">
            <v>0.59317442644980012</v>
          </cell>
          <cell r="K22">
            <v>9.8862404408300026</v>
          </cell>
        </row>
        <row r="24">
          <cell r="C24">
            <v>3394.3394150048871</v>
          </cell>
          <cell r="D24">
            <v>7.9822418560804866</v>
          </cell>
          <cell r="E24">
            <v>0.29337252984333878</v>
          </cell>
          <cell r="J24">
            <v>3.26086074124186</v>
          </cell>
          <cell r="K24">
            <v>134.35843704543453</v>
          </cell>
        </row>
        <row r="25">
          <cell r="C25">
            <v>-167.96930582479294</v>
          </cell>
        </row>
        <row r="26">
          <cell r="C26">
            <v>0</v>
          </cell>
        </row>
        <row r="27">
          <cell r="C27">
            <v>-41.165940041311558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81.910469969042197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442.16021221505969</v>
          </cell>
        </row>
        <row r="41">
          <cell r="C41">
            <v>2.7397906280694269</v>
          </cell>
        </row>
        <row r="42">
          <cell r="C42">
            <v>157.26207471611281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0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1.8672257370000001E-2</v>
          </cell>
        </row>
      </sheetData>
      <sheetData sheetId="31">
        <row r="4">
          <cell r="O4">
            <v>-26389.061252460571</v>
          </cell>
        </row>
        <row r="6">
          <cell r="C6">
            <v>-31180.773371339601</v>
          </cell>
          <cell r="D6">
            <v>0.52145128703460009</v>
          </cell>
          <cell r="E6">
            <v>1.8455564686580009E-2</v>
          </cell>
          <cell r="J6">
            <v>0.19628174173360005</v>
          </cell>
          <cell r="K6">
            <v>8.6285308841160013</v>
          </cell>
        </row>
        <row r="8">
          <cell r="C8">
            <v>-388.41984182400711</v>
          </cell>
        </row>
        <row r="9">
          <cell r="C9">
            <v>-503.96005236784055</v>
          </cell>
        </row>
        <row r="10">
          <cell r="C10">
            <v>-0.32272294154077857</v>
          </cell>
        </row>
        <row r="11">
          <cell r="C11">
            <v>-2.8571368517619842</v>
          </cell>
        </row>
        <row r="12">
          <cell r="C12">
            <v>-2.0073650902877587</v>
          </cell>
        </row>
        <row r="14">
          <cell r="C14">
            <v>-374.88893707370704</v>
          </cell>
        </row>
        <row r="16">
          <cell r="C16">
            <v>1482.7013740200287</v>
          </cell>
          <cell r="D16">
            <v>1.1304904417188972</v>
          </cell>
          <cell r="E16">
            <v>5.7124510549630102E-2</v>
          </cell>
          <cell r="J16">
            <v>0.82932444713880293</v>
          </cell>
          <cell r="K16">
            <v>22.291721326714914</v>
          </cell>
        </row>
        <row r="17">
          <cell r="C17">
            <v>408.33931069211997</v>
          </cell>
          <cell r="D17">
            <v>0.1311364892931759</v>
          </cell>
          <cell r="E17">
            <v>1.1973331631116061E-2</v>
          </cell>
          <cell r="J17">
            <v>0.22236187314929826</v>
          </cell>
          <cell r="K17">
            <v>3.7060312191549705</v>
          </cell>
        </row>
        <row r="18">
          <cell r="C18">
            <v>0.90438769282720288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0.2928435070896</v>
          </cell>
          <cell r="E22">
            <v>2.6737885429919998E-2</v>
          </cell>
          <cell r="J22">
            <v>0.49656072941279999</v>
          </cell>
          <cell r="K22">
            <v>8.2760121568800002</v>
          </cell>
        </row>
        <row r="24">
          <cell r="C24">
            <v>3205.9388870630819</v>
          </cell>
          <cell r="D24">
            <v>7.7958497146915295</v>
          </cell>
          <cell r="E24">
            <v>0.29170640896522232</v>
          </cell>
          <cell r="J24">
            <v>3.3070424663663611</v>
          </cell>
          <cell r="K24">
            <v>125.77080828307422</v>
          </cell>
        </row>
        <row r="25">
          <cell r="C25">
            <v>-144.58237210406168</v>
          </cell>
        </row>
        <row r="26">
          <cell r="C26">
            <v>0</v>
          </cell>
        </row>
        <row r="27">
          <cell r="C27">
            <v>-35.332318273594986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1.8392117842689983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257.89292737048942</v>
          </cell>
        </row>
        <row r="41">
          <cell r="C41">
            <v>26.177437641991499</v>
          </cell>
        </row>
        <row r="42">
          <cell r="C42">
            <v>412.86806187306996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59.844174064718402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1.3502271900000001E-2</v>
          </cell>
        </row>
      </sheetData>
      <sheetData sheetId="32">
        <row r="4">
          <cell r="O4">
            <v>-26717.910263338817</v>
          </cell>
        </row>
        <row r="6">
          <cell r="C6">
            <v>-29101.136582723178</v>
          </cell>
          <cell r="D6">
            <v>6.3140346083417995</v>
          </cell>
          <cell r="E6">
            <v>0.23126806742545999</v>
          </cell>
          <cell r="J6">
            <v>2.5606728242704002</v>
          </cell>
          <cell r="K6">
            <v>106.1128409211</v>
          </cell>
        </row>
        <row r="8">
          <cell r="C8">
            <v>-409.8288007514584</v>
          </cell>
        </row>
        <row r="9">
          <cell r="C9">
            <v>-422.42641633371335</v>
          </cell>
        </row>
        <row r="10">
          <cell r="C10">
            <v>-0.32272294154077857</v>
          </cell>
        </row>
        <row r="11">
          <cell r="C11">
            <v>-3.7788667327188485</v>
          </cell>
        </row>
        <row r="12">
          <cell r="C12">
            <v>-14.835614802286779</v>
          </cell>
        </row>
        <row r="14">
          <cell r="C14">
            <v>-369.75132194528874</v>
          </cell>
        </row>
        <row r="16">
          <cell r="C16">
            <v>1020.6870292357074</v>
          </cell>
          <cell r="D16">
            <v>1.0018831414733573</v>
          </cell>
          <cell r="E16">
            <v>3.373355354314099E-2</v>
          </cell>
          <cell r="J16">
            <v>0.33640314887517536</v>
          </cell>
          <cell r="K16">
            <v>16.216747550799042</v>
          </cell>
        </row>
        <row r="17">
          <cell r="C17">
            <v>304.15783854976951</v>
          </cell>
          <cell r="D17">
            <v>6.7448023818030584E-2</v>
          </cell>
          <cell r="E17">
            <v>6.1582978268636618E-3</v>
          </cell>
          <cell r="J17">
            <v>0.11436838821318226</v>
          </cell>
          <cell r="K17">
            <v>1.9061398035530381</v>
          </cell>
        </row>
        <row r="18">
          <cell r="C18">
            <v>0.90438769282720288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2.2670290878951995</v>
          </cell>
          <cell r="E22">
            <v>0.20698961237303995</v>
          </cell>
          <cell r="J22">
            <v>3.8440928012135998</v>
          </cell>
          <cell r="K22">
            <v>64.068213353559997</v>
          </cell>
        </row>
        <row r="24">
          <cell r="C24">
            <v>1760.223489757587</v>
          </cell>
          <cell r="D24">
            <v>4.0698293814363478</v>
          </cell>
          <cell r="E24">
            <v>0.15620814037237774</v>
          </cell>
          <cell r="J24">
            <v>1.8189976040778602</v>
          </cell>
          <cell r="K24">
            <v>69.892874586173036</v>
          </cell>
        </row>
        <row r="25">
          <cell r="C25">
            <v>-161.4993460743398</v>
          </cell>
        </row>
        <row r="26">
          <cell r="C26">
            <v>0</v>
          </cell>
        </row>
        <row r="27">
          <cell r="C27">
            <v>-8.4231933115935611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48.108719507960672</v>
          </cell>
        </row>
        <row r="41">
          <cell r="C41">
            <v>10.472113610509862</v>
          </cell>
        </row>
        <row r="42">
          <cell r="C42">
            <v>73.427280181923848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1.0823617377216845</v>
          </cell>
        </row>
        <row r="49">
          <cell r="C49"/>
        </row>
        <row r="50">
          <cell r="C50">
            <v>0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1.0408755630000002E-2</v>
          </cell>
        </row>
      </sheetData>
      <sheetData sheetId="33">
        <row r="4">
          <cell r="O4">
            <v>-25651.60136793739</v>
          </cell>
        </row>
        <row r="6">
          <cell r="C6">
            <v>-33218.170386011356</v>
          </cell>
          <cell r="D6">
            <v>0.30389861420660008</v>
          </cell>
          <cell r="E6">
            <v>9.8441671169000027E-3</v>
          </cell>
          <cell r="J6">
            <v>9.2882016779200036E-2</v>
          </cell>
          <cell r="K6">
            <v>4.8376661579480009</v>
          </cell>
        </row>
        <row r="8">
          <cell r="C8">
            <v>-391.1886851946158</v>
          </cell>
        </row>
        <row r="9">
          <cell r="C9">
            <v>-344.01115073714749</v>
          </cell>
        </row>
        <row r="10">
          <cell r="C10">
            <v>-1.4449200364805126</v>
          </cell>
        </row>
        <row r="11">
          <cell r="C11">
            <v>-5.8234897911066259</v>
          </cell>
        </row>
        <row r="12">
          <cell r="C12">
            <v>-12.158438081458678</v>
          </cell>
        </row>
        <row r="14">
          <cell r="C14">
            <v>-172.61269918913342</v>
          </cell>
        </row>
        <row r="16">
          <cell r="C16">
            <v>1666.6270738671979</v>
          </cell>
          <cell r="D16">
            <v>1.6220088314872085</v>
          </cell>
          <cell r="E16">
            <v>6.2303844014271748E-2</v>
          </cell>
          <cell r="J16">
            <v>0.726082516638064</v>
          </cell>
          <cell r="K16">
            <v>27.865472764918625</v>
          </cell>
        </row>
        <row r="17">
          <cell r="C17">
            <v>357.57858717252708</v>
          </cell>
          <cell r="D17">
            <v>0.10112242621351261</v>
          </cell>
          <cell r="E17">
            <v>9.2329171760163684E-3</v>
          </cell>
          <cell r="J17">
            <v>0.17146846184030401</v>
          </cell>
          <cell r="K17">
            <v>2.8578076973384001</v>
          </cell>
        </row>
        <row r="18">
          <cell r="C18">
            <v>0.90438769282720288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0.13457034331829995</v>
          </cell>
          <cell r="E22">
            <v>1.2286857433409999E-2</v>
          </cell>
          <cell r="J22">
            <v>0.22818449519189998</v>
          </cell>
          <cell r="K22">
            <v>3.8030749198649998</v>
          </cell>
        </row>
        <row r="24">
          <cell r="C24">
            <v>5197.2756260074548</v>
          </cell>
          <cell r="D24">
            <v>12.569707712426704</v>
          </cell>
          <cell r="E24">
            <v>0.55240474187785693</v>
          </cell>
          <cell r="J24">
            <v>7.2685682646413161</v>
          </cell>
          <cell r="K24">
            <v>230.52055561020811</v>
          </cell>
        </row>
        <row r="25">
          <cell r="C25">
            <v>-174.04661056342604</v>
          </cell>
        </row>
        <row r="26">
          <cell r="C26">
            <v>0</v>
          </cell>
        </row>
        <row r="27">
          <cell r="C27">
            <v>-55.658609660577774</v>
          </cell>
        </row>
        <row r="28">
          <cell r="C28">
            <v>0</v>
          </cell>
        </row>
        <row r="32">
          <cell r="C32">
            <v>28.694094542495197</v>
          </cell>
        </row>
        <row r="33">
          <cell r="C33">
            <v>0</v>
          </cell>
        </row>
        <row r="34">
          <cell r="C34">
            <v>40.518120404843103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370.61959199591575</v>
          </cell>
        </row>
        <row r="41">
          <cell r="C41">
            <v>0.51428283549268794</v>
          </cell>
        </row>
        <row r="42">
          <cell r="C42">
            <v>214.50317919119618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239.57808001723402</v>
          </cell>
        </row>
        <row r="49">
          <cell r="C49"/>
        </row>
        <row r="50">
          <cell r="C50">
            <v>21.07621737717097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7.3152393600000006E-3</v>
          </cell>
        </row>
      </sheetData>
      <sheetData sheetId="34">
        <row r="4">
          <cell r="O4">
            <v>-27324.63400431694</v>
          </cell>
        </row>
        <row r="6">
          <cell r="C6">
            <v>-35070.967900318101</v>
          </cell>
          <cell r="D6">
            <v>0.28157620825360002</v>
          </cell>
          <cell r="E6">
            <v>9.2435079273200018E-3</v>
          </cell>
          <cell r="J6">
            <v>8.8948227887800019E-2</v>
          </cell>
          <cell r="K6">
            <v>4.507972198990001</v>
          </cell>
        </row>
        <row r="8">
          <cell r="C8">
            <v>-367.04646368838365</v>
          </cell>
        </row>
        <row r="9">
          <cell r="C9">
            <v>-319.84093619697438</v>
          </cell>
        </row>
        <row r="10">
          <cell r="C10">
            <v>-2.9085091490455484</v>
          </cell>
        </row>
        <row r="11">
          <cell r="C11">
            <v>-8.4629641166750815</v>
          </cell>
        </row>
        <row r="12">
          <cell r="C12">
            <v>-9.4579349823915262</v>
          </cell>
        </row>
        <row r="14">
          <cell r="C14">
            <v>-168.20344128346318</v>
          </cell>
        </row>
        <row r="16">
          <cell r="C16">
            <v>1326.3529672016082</v>
          </cell>
          <cell r="D16">
            <v>1.1775718272144262</v>
          </cell>
          <cell r="E16">
            <v>4.2825457354505325E-2</v>
          </cell>
          <cell r="J16">
            <v>0.47034251517943837</v>
          </cell>
          <cell r="K16">
            <v>19.725968702550837</v>
          </cell>
        </row>
        <row r="17">
          <cell r="C17">
            <v>562.76750337182193</v>
          </cell>
          <cell r="D17">
            <v>0.22788932690718305</v>
          </cell>
          <cell r="E17">
            <v>2.0807286369786283E-2</v>
          </cell>
          <cell r="J17">
            <v>0.38642103258174521</v>
          </cell>
          <cell r="K17">
            <v>6.440350543029087</v>
          </cell>
        </row>
        <row r="18">
          <cell r="C18">
            <v>0.90438769282720288</v>
          </cell>
          <cell r="D18"/>
          <cell r="E18"/>
          <cell r="J18"/>
          <cell r="K18"/>
        </row>
        <row r="19">
          <cell r="C19">
            <v>0</v>
          </cell>
          <cell r="D19"/>
          <cell r="E19"/>
          <cell r="J19"/>
          <cell r="K19"/>
        </row>
        <row r="20">
          <cell r="C20"/>
          <cell r="D20"/>
          <cell r="E20"/>
          <cell r="J20"/>
          <cell r="K20"/>
        </row>
        <row r="22">
          <cell r="C22">
            <v>0</v>
          </cell>
          <cell r="D22">
            <v>0.11153088670076997</v>
          </cell>
          <cell r="E22">
            <v>1.0183254872678999E-2</v>
          </cell>
          <cell r="J22">
            <v>0.18911759049260998</v>
          </cell>
          <cell r="K22">
            <v>3.1519598415434995</v>
          </cell>
        </row>
        <row r="24">
          <cell r="C24">
            <v>5311.4482176327192</v>
          </cell>
          <cell r="D24">
            <v>13.208154074917605</v>
          </cell>
          <cell r="E24">
            <v>0.57268584617797369</v>
          </cell>
          <cell r="J24">
            <v>7.4542606585139453</v>
          </cell>
          <cell r="K24">
            <v>240.15107492720372</v>
          </cell>
        </row>
        <row r="25">
          <cell r="C25">
            <v>-339.59910499077591</v>
          </cell>
        </row>
        <row r="26">
          <cell r="C26">
            <v>0</v>
          </cell>
        </row>
        <row r="27">
          <cell r="C27">
            <v>-27.887153701464594</v>
          </cell>
        </row>
        <row r="28">
          <cell r="C28">
            <v>0</v>
          </cell>
        </row>
        <row r="32">
          <cell r="C32">
            <v>189.78988879217138</v>
          </cell>
        </row>
        <row r="33">
          <cell r="C33">
            <v>0</v>
          </cell>
        </row>
        <row r="34">
          <cell r="C34">
            <v>121.31564278355141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544.41746547061814</v>
          </cell>
        </row>
        <row r="41">
          <cell r="C41">
            <v>1.3954140035903855</v>
          </cell>
        </row>
        <row r="42">
          <cell r="C42">
            <v>321.17707116980495</v>
          </cell>
        </row>
        <row r="43">
          <cell r="C43">
            <v>0</v>
          </cell>
        </row>
        <row r="44">
          <cell r="C44">
            <v>0</v>
          </cell>
        </row>
        <row r="46">
          <cell r="C46"/>
        </row>
        <row r="48">
          <cell r="C48">
            <v>4.4815200173041401</v>
          </cell>
        </row>
        <row r="49">
          <cell r="C49"/>
        </row>
        <row r="50">
          <cell r="C50">
            <v>9.7910440059944772</v>
          </cell>
        </row>
        <row r="51">
          <cell r="C51">
            <v>0</v>
          </cell>
        </row>
        <row r="52">
          <cell r="C52"/>
        </row>
        <row r="53">
          <cell r="C53"/>
        </row>
        <row r="55">
          <cell r="C55"/>
          <cell r="D55"/>
          <cell r="E55">
            <v>7.3152393600000006E-3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macostac@miambiente.gob.pa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3D05E-8AA0-4BD4-9FA3-EF2F27E69CD3}">
  <dimension ref="B2:F18"/>
  <sheetViews>
    <sheetView showGridLines="0" zoomScale="115" zoomScaleNormal="115" workbookViewId="0">
      <selection activeCell="I11" sqref="I11"/>
    </sheetView>
  </sheetViews>
  <sheetFormatPr baseColWidth="10" defaultColWidth="11.7265625" defaultRowHeight="12" x14ac:dyDescent="0.35"/>
  <cols>
    <col min="1" max="1" width="5.7265625" style="2" customWidth="1"/>
    <col min="2" max="2" width="17.7265625" style="2" customWidth="1"/>
    <col min="3" max="16384" width="11.7265625" style="2"/>
  </cols>
  <sheetData>
    <row r="2" spans="2:6" ht="12.5" thickBot="1" x14ac:dyDescent="0.4">
      <c r="B2" s="1" t="s">
        <v>0</v>
      </c>
    </row>
    <row r="3" spans="2:6" ht="12" customHeight="1" x14ac:dyDescent="0.35">
      <c r="B3" s="6" t="s">
        <v>1</v>
      </c>
      <c r="C3" s="128" t="s">
        <v>2</v>
      </c>
      <c r="D3" s="128"/>
      <c r="E3" s="128"/>
      <c r="F3" s="129"/>
    </row>
    <row r="4" spans="2:6" ht="12" customHeight="1" x14ac:dyDescent="0.35">
      <c r="B4" s="7" t="s">
        <v>3</v>
      </c>
      <c r="C4" s="126" t="s">
        <v>4</v>
      </c>
      <c r="D4" s="126"/>
      <c r="E4" s="126"/>
      <c r="F4" s="127"/>
    </row>
    <row r="5" spans="2:6" ht="36" customHeight="1" x14ac:dyDescent="0.35">
      <c r="B5" s="7" t="s">
        <v>5</v>
      </c>
      <c r="C5" s="130" t="s">
        <v>6</v>
      </c>
      <c r="D5" s="130"/>
      <c r="E5" s="130"/>
      <c r="F5" s="131"/>
    </row>
    <row r="6" spans="2:6" x14ac:dyDescent="0.35">
      <c r="B6" s="7" t="s">
        <v>7</v>
      </c>
      <c r="C6" s="130" t="s">
        <v>8</v>
      </c>
      <c r="D6" s="130"/>
      <c r="E6" s="130"/>
      <c r="F6" s="131"/>
    </row>
    <row r="7" spans="2:6" ht="12" customHeight="1" x14ac:dyDescent="0.35">
      <c r="B7" s="7" t="s">
        <v>9</v>
      </c>
      <c r="C7" s="126" t="s">
        <v>10</v>
      </c>
      <c r="D7" s="126"/>
      <c r="E7" s="126"/>
      <c r="F7" s="127"/>
    </row>
    <row r="8" spans="2:6" ht="12" customHeight="1" x14ac:dyDescent="0.35">
      <c r="B8" s="7" t="s">
        <v>11</v>
      </c>
      <c r="C8" s="126" t="s">
        <v>12</v>
      </c>
      <c r="D8" s="126"/>
      <c r="E8" s="126"/>
      <c r="F8" s="127"/>
    </row>
    <row r="9" spans="2:6" ht="12" customHeight="1" x14ac:dyDescent="0.35">
      <c r="B9" s="7" t="s">
        <v>13</v>
      </c>
      <c r="C9" s="125" t="s">
        <v>14</v>
      </c>
      <c r="D9" s="126"/>
      <c r="E9" s="126"/>
      <c r="F9" s="127"/>
    </row>
    <row r="10" spans="2:6" ht="12.5" thickBot="1" x14ac:dyDescent="0.4">
      <c r="B10" s="8" t="s">
        <v>15</v>
      </c>
      <c r="C10" s="118"/>
      <c r="D10" s="118"/>
      <c r="E10" s="118"/>
      <c r="F10" s="119"/>
    </row>
    <row r="11" spans="2:6" ht="12" customHeight="1" x14ac:dyDescent="0.35"/>
    <row r="12" spans="2:6" ht="12.5" thickBot="1" x14ac:dyDescent="0.4">
      <c r="B12" s="1" t="s">
        <v>16</v>
      </c>
    </row>
    <row r="13" spans="2:6" x14ac:dyDescent="0.35">
      <c r="B13" s="9" t="s">
        <v>17</v>
      </c>
      <c r="C13" s="10" t="s">
        <v>18</v>
      </c>
      <c r="D13" s="120" t="s">
        <v>19</v>
      </c>
      <c r="E13" s="120"/>
      <c r="F13" s="121"/>
    </row>
    <row r="14" spans="2:6" ht="12" customHeight="1" x14ac:dyDescent="0.35">
      <c r="B14" s="3" t="s">
        <v>20</v>
      </c>
      <c r="C14" s="4">
        <v>45365</v>
      </c>
      <c r="D14" s="122" t="s">
        <v>21</v>
      </c>
      <c r="E14" s="123"/>
      <c r="F14" s="124"/>
    </row>
    <row r="15" spans="2:6" ht="12" customHeight="1" x14ac:dyDescent="0.35">
      <c r="B15" s="3" t="s">
        <v>22</v>
      </c>
      <c r="C15" s="4">
        <v>45371</v>
      </c>
      <c r="D15" s="122" t="s">
        <v>23</v>
      </c>
      <c r="E15" s="123"/>
      <c r="F15" s="124"/>
    </row>
    <row r="16" spans="2:6" ht="12" customHeight="1" x14ac:dyDescent="0.35">
      <c r="B16" s="3"/>
      <c r="C16" s="4"/>
      <c r="D16" s="122"/>
      <c r="E16" s="123"/>
      <c r="F16" s="124"/>
    </row>
    <row r="17" spans="2:6" ht="12" customHeight="1" x14ac:dyDescent="0.35">
      <c r="B17" s="3"/>
      <c r="C17" s="4"/>
      <c r="D17" s="122"/>
      <c r="E17" s="123"/>
      <c r="F17" s="124"/>
    </row>
    <row r="18" spans="2:6" x14ac:dyDescent="0.35">
      <c r="B18" s="94"/>
      <c r="C18" s="95"/>
      <c r="D18" s="115"/>
      <c r="E18" s="116"/>
      <c r="F18" s="117"/>
    </row>
  </sheetData>
  <mergeCells count="14">
    <mergeCell ref="C9:F9"/>
    <mergeCell ref="C3:F3"/>
    <mergeCell ref="C4:F4"/>
    <mergeCell ref="C5:F5"/>
    <mergeCell ref="C7:F7"/>
    <mergeCell ref="C8:F8"/>
    <mergeCell ref="C6:F6"/>
    <mergeCell ref="D18:F18"/>
    <mergeCell ref="C10:F10"/>
    <mergeCell ref="D13:F13"/>
    <mergeCell ref="D14:F14"/>
    <mergeCell ref="D15:F15"/>
    <mergeCell ref="D16:F16"/>
    <mergeCell ref="D17:F17"/>
  </mergeCells>
  <hyperlinks>
    <hyperlink ref="C9" r:id="rId1" xr:uid="{C292D914-4436-4451-89D7-C44A6F6C76A4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708C1-AEF1-4E3B-B545-30514CB6ACC8}">
  <dimension ref="A2:O308"/>
  <sheetViews>
    <sheetView showGridLines="0" zoomScale="85" zoomScaleNormal="85" workbookViewId="0">
      <selection activeCell="C153" sqref="C153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4620.3527661724065</v>
      </c>
      <c r="D4" s="21">
        <f t="shared" si="0"/>
        <v>91.205708664219657</v>
      </c>
      <c r="E4" s="21">
        <f t="shared" si="0"/>
        <v>2.1934308837639338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0.28797174999999997</v>
      </c>
      <c r="K4" s="21">
        <f t="shared" si="0"/>
        <v>10.597360400000001</v>
      </c>
      <c r="L4" s="21">
        <f t="shared" si="0"/>
        <v>0</v>
      </c>
      <c r="M4" s="21">
        <f t="shared" si="0"/>
        <v>0</v>
      </c>
      <c r="N4" s="64"/>
      <c r="O4" s="21">
        <f>+O5+O46+O95+O157+O208</f>
        <v>7755.3717929680006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4440.0721080658532</v>
      </c>
      <c r="D5" s="21">
        <f t="shared" ref="D5:E5" si="1">+D6+D32+D42</f>
        <v>3.2745273532629984</v>
      </c>
      <c r="E5" s="21">
        <f t="shared" si="1"/>
        <v>0.16934193375522208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4576.6344864023522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4440.0721080658532</v>
      </c>
      <c r="D6" s="26">
        <f t="shared" ref="D6:E6" si="4">+D7+D11+D19+D25+D29</f>
        <v>3.2745273532629984</v>
      </c>
      <c r="E6" s="26">
        <f t="shared" si="4"/>
        <v>0.16934193375522208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4576.6344864023522</v>
      </c>
    </row>
    <row r="7" spans="1:15" hidden="1" x14ac:dyDescent="0.35">
      <c r="A7" s="24" t="s">
        <v>268</v>
      </c>
      <c r="B7" s="25" t="s">
        <v>269</v>
      </c>
      <c r="C7" s="26">
        <f>'[2]1996'!$C6</f>
        <v>1222.5955650513733</v>
      </c>
      <c r="D7" s="26">
        <f>'[2]1996'!$D6</f>
        <v>4.4049327033604188E-2</v>
      </c>
      <c r="E7" s="26">
        <f>'[2]1996'!$E6</f>
        <v>8.5158906358356583E-3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1226.0856572268108</v>
      </c>
    </row>
    <row r="8" spans="1:15" hidden="1" x14ac:dyDescent="0.35">
      <c r="A8" s="24" t="s">
        <v>270</v>
      </c>
      <c r="B8" s="25" t="s">
        <v>271</v>
      </c>
      <c r="C8" s="30">
        <f>'[2]1996'!$C7</f>
        <v>818.11064563900732</v>
      </c>
      <c r="D8" s="30">
        <f>'[2]1996'!$D7</f>
        <v>3.2000212990815291E-2</v>
      </c>
      <c r="E8" s="30">
        <f>'[2]1996'!$E7</f>
        <v>6.4000425981630589E-3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820.70266289126334</v>
      </c>
    </row>
    <row r="9" spans="1:15" hidden="1" x14ac:dyDescent="0.35">
      <c r="A9" s="24" t="s">
        <v>272</v>
      </c>
      <c r="B9" s="25" t="s">
        <v>273</v>
      </c>
      <c r="C9" s="30">
        <f>'[2]1996'!$C8</f>
        <v>404.48491941236603</v>
      </c>
      <c r="D9" s="30">
        <f>'[2]1996'!$D8</f>
        <v>1.2049114042788899E-2</v>
      </c>
      <c r="E9" s="30">
        <f>'[2]1996'!$E8</f>
        <v>2.1158480376725994E-3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405.38299433554738</v>
      </c>
    </row>
    <row r="10" spans="1:15" hidden="1" x14ac:dyDescent="0.35">
      <c r="A10" s="24" t="s">
        <v>274</v>
      </c>
      <c r="B10" s="25" t="s">
        <v>275</v>
      </c>
      <c r="C10" s="30">
        <f>'[2]1996'!$C9</f>
        <v>0</v>
      </c>
      <c r="D10" s="30">
        <f>'[2]1996'!$D9</f>
        <v>0</v>
      </c>
      <c r="E10" s="30">
        <f>'[2]1996'!$E9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'[2]1996'!$C10</f>
        <v>964.62680065991071</v>
      </c>
      <c r="D11" s="26">
        <f>'[2]1996'!$D10</f>
        <v>0.22155419068036381</v>
      </c>
      <c r="E11" s="26">
        <f>'[2]1996'!$E10</f>
        <v>3.1810134416628111E-2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979.26000361936735</v>
      </c>
    </row>
    <row r="12" spans="1:15" hidden="1" x14ac:dyDescent="0.35">
      <c r="A12" s="24" t="s">
        <v>278</v>
      </c>
      <c r="B12" s="25" t="s">
        <v>279</v>
      </c>
      <c r="C12" s="30">
        <f>'[2]1996'!$C11</f>
        <v>0</v>
      </c>
      <c r="D12" s="30">
        <f>'[2]1996'!$D11</f>
        <v>0</v>
      </c>
      <c r="E12" s="30">
        <f>'[2]1996'!$E11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'[2]1996'!$C12</f>
        <v>0</v>
      </c>
      <c r="D13" s="30">
        <f>'[2]1996'!$D12</f>
        <v>0</v>
      </c>
      <c r="E13" s="30">
        <f>'[2]1996'!$E12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'[2]1996'!$C13</f>
        <v>0</v>
      </c>
      <c r="D14" s="30">
        <f>'[2]1996'!$D13</f>
        <v>0</v>
      </c>
      <c r="E14" s="30">
        <f>'[2]1996'!$E13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'[2]1996'!$C14</f>
        <v>0</v>
      </c>
      <c r="D15" s="30">
        <f>'[2]1996'!$D14</f>
        <v>0</v>
      </c>
      <c r="E15" s="30">
        <f>'[2]1996'!$E14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'[2]1996'!$C15</f>
        <v>0</v>
      </c>
      <c r="D16" s="30">
        <f>'[2]1996'!$D15</f>
        <v>0</v>
      </c>
      <c r="E16" s="30">
        <f>'[2]1996'!$E15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'[2]1996'!$C16</f>
        <v>0</v>
      </c>
      <c r="D17" s="30">
        <f>'[2]1996'!$D16</f>
        <v>0</v>
      </c>
      <c r="E17" s="30">
        <f>'[2]1996'!$E16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'[2]1996'!$C17</f>
        <v>964.62680065991071</v>
      </c>
      <c r="D18" s="30">
        <f>'[2]1996'!$D17</f>
        <v>0.22155419068036381</v>
      </c>
      <c r="E18" s="30">
        <f>'[2]1996'!$E17</f>
        <v>3.1810134416628111E-2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979.26000361936735</v>
      </c>
    </row>
    <row r="19" spans="1:15" hidden="1" x14ac:dyDescent="0.35">
      <c r="A19" s="24" t="s">
        <v>292</v>
      </c>
      <c r="B19" s="25" t="s">
        <v>293</v>
      </c>
      <c r="C19" s="26">
        <f>'[2]1996'!$C18</f>
        <v>1934.4193015447604</v>
      </c>
      <c r="D19" s="26">
        <f>'[2]1996'!$D18</f>
        <v>0.5082737965722347</v>
      </c>
      <c r="E19" s="26">
        <f>'[2]1996'!$E18</f>
        <v>9.5238908559991328E-2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1973.8892786171807</v>
      </c>
    </row>
    <row r="20" spans="1:15" hidden="1" x14ac:dyDescent="0.35">
      <c r="A20" s="24" t="s">
        <v>294</v>
      </c>
      <c r="B20" s="25" t="s">
        <v>295</v>
      </c>
      <c r="C20" s="30">
        <f>'[2]1996'!$C19</f>
        <v>8.7894353742241194</v>
      </c>
      <c r="D20" s="30">
        <f>'[2]1996'!$D19</f>
        <v>1.2224527641479996E-3</v>
      </c>
      <c r="E20" s="30">
        <f>'[2]1996'!$E19</f>
        <v>7.3347165848879986E-5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8.8431010505702154</v>
      </c>
    </row>
    <row r="21" spans="1:15" hidden="1" x14ac:dyDescent="0.35">
      <c r="A21" s="24" t="s">
        <v>296</v>
      </c>
      <c r="B21" s="25" t="s">
        <v>297</v>
      </c>
      <c r="C21" s="30">
        <f>'[2]1996'!$C20</f>
        <v>1925.6298661705364</v>
      </c>
      <c r="D21" s="30">
        <f>'[2]1996'!$D20</f>
        <v>0.5070513438080867</v>
      </c>
      <c r="E21" s="30">
        <f>'[2]1996'!$E20</f>
        <v>9.5165561394142451E-2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1965.0461775666106</v>
      </c>
    </row>
    <row r="22" spans="1:15" hidden="1" x14ac:dyDescent="0.35">
      <c r="A22" s="24" t="s">
        <v>298</v>
      </c>
      <c r="B22" s="25" t="s">
        <v>299</v>
      </c>
      <c r="C22" s="30">
        <f>'[2]1996'!$C21</f>
        <v>0</v>
      </c>
      <c r="D22" s="30">
        <f>'[2]1996'!$D21</f>
        <v>0</v>
      </c>
      <c r="E22" s="30">
        <f>'[2]1996'!$E21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'[2]1996'!$C22</f>
        <v>0</v>
      </c>
      <c r="D23" s="30">
        <f>'[2]1996'!$D22</f>
        <v>0</v>
      </c>
      <c r="E23" s="30">
        <f>'[2]1996'!$E22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'[2]1996'!$C23</f>
        <v>0</v>
      </c>
      <c r="D24" s="30">
        <f>'[2]1996'!$D23</f>
        <v>0</v>
      </c>
      <c r="E24" s="30">
        <f>'[2]1996'!$E23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'[2]1996'!$C24</f>
        <v>318.430440809809</v>
      </c>
      <c r="D25" s="26">
        <f>'[2]1996'!$D24</f>
        <v>2.5006500389767954</v>
      </c>
      <c r="E25" s="26">
        <f>'[2]1996'!$E24</f>
        <v>3.3777000142766994E-2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397.3995469389925</v>
      </c>
    </row>
    <row r="26" spans="1:15" hidden="1" x14ac:dyDescent="0.35">
      <c r="A26" s="24" t="s">
        <v>306</v>
      </c>
      <c r="B26" s="25" t="s">
        <v>307</v>
      </c>
      <c r="C26" s="30">
        <f>'[2]1996'!$C25</f>
        <v>109.54842986629541</v>
      </c>
      <c r="D26" s="30">
        <f>'[2]1996'!$D25</f>
        <v>2.0448687741474993E-2</v>
      </c>
      <c r="E26" s="30">
        <f>'[2]1996'!$E25</f>
        <v>5.623587505008198E-4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110.27001819193943</v>
      </c>
    </row>
    <row r="27" spans="1:15" hidden="1" x14ac:dyDescent="0.35">
      <c r="A27" s="24" t="s">
        <v>308</v>
      </c>
      <c r="B27" s="25" t="s">
        <v>309</v>
      </c>
      <c r="C27" s="30">
        <f>'[2]1996'!$C26</f>
        <v>208.88201094351359</v>
      </c>
      <c r="D27" s="30">
        <f>'[2]1996'!$D26</f>
        <v>2.4802013512353205</v>
      </c>
      <c r="E27" s="30">
        <f>'[2]1996'!$E26</f>
        <v>3.3214641392266174E-2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287.12952874705309</v>
      </c>
    </row>
    <row r="28" spans="1:15" hidden="1" x14ac:dyDescent="0.35">
      <c r="A28" s="24" t="s">
        <v>310</v>
      </c>
      <c r="B28" s="25" t="s">
        <v>311</v>
      </c>
      <c r="C28" s="30">
        <f>'[2]1996'!$C27</f>
        <v>0</v>
      </c>
      <c r="D28" s="30">
        <f>'[2]1996'!$D27</f>
        <v>0</v>
      </c>
      <c r="E28" s="30">
        <f>'[2]1996'!$E27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'[2]1996'!$C28</f>
        <v>0</v>
      </c>
      <c r="D29" s="26">
        <f>'[2]1996'!$D28</f>
        <v>0</v>
      </c>
      <c r="E29" s="26">
        <f>'[2]1996'!$E28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'[2]1996'!$C29</f>
        <v>0</v>
      </c>
      <c r="D30" s="30">
        <f>'[2]1996'!$D29</f>
        <v>0</v>
      </c>
      <c r="E30" s="30">
        <f>'[2]1996'!$E29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'[2]1996'!$C30</f>
        <v>0</v>
      </c>
      <c r="D31" s="30">
        <f>'[2]1996'!$D30</f>
        <v>0</v>
      </c>
      <c r="E31" s="30">
        <f>'[2]1996'!$E30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164.83935814308626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164.83935814308626</v>
      </c>
    </row>
    <row r="47" spans="1:15" hidden="1" x14ac:dyDescent="0.35">
      <c r="A47" s="24" t="s">
        <v>345</v>
      </c>
      <c r="B47" s="25" t="s">
        <v>346</v>
      </c>
      <c r="C47" s="26">
        <f>+SUM(C48:C52)</f>
        <v>161.68700339999998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161.68700339999998</v>
      </c>
    </row>
    <row r="48" spans="1:15" hidden="1" x14ac:dyDescent="0.35">
      <c r="A48" s="24" t="s">
        <v>347</v>
      </c>
      <c r="B48" s="25" t="s">
        <v>348</v>
      </c>
      <c r="C48" s="46">
        <f>'[3]1996'!$C$6</f>
        <v>161.68700339999998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161.68700339999998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3.1523547430862844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3.1523547430862844</v>
      </c>
    </row>
    <row r="73" spans="1:15" hidden="1" x14ac:dyDescent="0.35">
      <c r="A73" s="24" t="s">
        <v>394</v>
      </c>
      <c r="B73" s="25" t="s">
        <v>395</v>
      </c>
      <c r="C73" s="46">
        <f>'[3]1996'!$C$31</f>
        <v>3.1523547430862844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3.1523547430862844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15.441299963466667</v>
      </c>
      <c r="D95" s="21">
        <f>+D96+D111+D127+D132+D144+D145+D151+D154+D155+D156</f>
        <v>75.821045419891405</v>
      </c>
      <c r="E95" s="21">
        <f>+E96+E111+E127+E132+E144+E145+E151+E154+E155+E156</f>
        <v>1.9087207610282488</v>
      </c>
      <c r="F95" s="35"/>
      <c r="G95" s="35"/>
      <c r="H95" s="35"/>
      <c r="I95" s="35"/>
      <c r="J95" s="21">
        <f>+J96+J111+J127+J132+J144+J145+J154+J155+J156</f>
        <v>0.28797174999999997</v>
      </c>
      <c r="K95" s="21">
        <f>+K96+K111+K127+K132+K144+K145+K151+K154+K155+K156</f>
        <v>10.597360400000001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2644.241573392912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69.660948032438952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1950.5065449082911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66.303056603867532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1856.485584908291</v>
      </c>
    </row>
    <row r="98" spans="1:15" x14ac:dyDescent="0.35">
      <c r="A98" s="24" t="s">
        <v>440</v>
      </c>
      <c r="B98" s="25" t="s">
        <v>441</v>
      </c>
      <c r="C98" s="32"/>
      <c r="D98" s="46">
        <f>'[5]1996'!$D7</f>
        <v>9.288033747288214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260.06494492407001</v>
      </c>
    </row>
    <row r="99" spans="1:15" x14ac:dyDescent="0.35">
      <c r="A99" s="24" t="s">
        <v>442</v>
      </c>
      <c r="B99" s="25" t="s">
        <v>443</v>
      </c>
      <c r="C99" s="32"/>
      <c r="D99" s="46">
        <f>'[5]1996'!$D8</f>
        <v>57.015022856579321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1596.420639984221</v>
      </c>
    </row>
    <row r="100" spans="1:15" x14ac:dyDescent="0.35">
      <c r="A100" s="24" t="s">
        <v>444</v>
      </c>
      <c r="B100" s="25" t="s">
        <v>445</v>
      </c>
      <c r="C100" s="32"/>
      <c r="D100" s="46">
        <f>'[5]1996'!$D9</f>
        <v>2.289142857142857E-2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0.64095999999999997</v>
      </c>
    </row>
    <row r="101" spans="1:15" x14ac:dyDescent="0.35">
      <c r="A101" s="24" t="s">
        <v>446</v>
      </c>
      <c r="B101" s="25" t="s">
        <v>447</v>
      </c>
      <c r="C101" s="32"/>
      <c r="D101" s="46">
        <f>'[5]1996'!$D10</f>
        <v>0.24399999999999999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6.8319999999999999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3.0909999999999997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86.548000000000002</v>
      </c>
    </row>
    <row r="103" spans="1:15" x14ac:dyDescent="0.35">
      <c r="A103" s="24" t="s">
        <v>450</v>
      </c>
      <c r="B103" s="25" t="s">
        <v>451</v>
      </c>
      <c r="C103" s="32"/>
      <c r="D103" s="46">
        <f>'[5]1996'!$D12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 x14ac:dyDescent="0.35">
      <c r="A104" s="24" t="s">
        <v>452</v>
      </c>
      <c r="B104" s="25" t="s">
        <v>453</v>
      </c>
      <c r="C104" s="32"/>
      <c r="D104" s="46">
        <f>'[5]1996'!$D13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'[5]1996'!$D14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'[5]1996'!$D15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 x14ac:dyDescent="0.35">
      <c r="A107" s="24" t="s">
        <v>458</v>
      </c>
      <c r="B107" s="25" t="s">
        <v>459</v>
      </c>
      <c r="C107" s="32"/>
      <c r="D107" s="46">
        <f>'[5]1996'!$D16</f>
        <v>2.9699999999999998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83.16</v>
      </c>
    </row>
    <row r="108" spans="1:15" x14ac:dyDescent="0.35">
      <c r="A108" s="24" t="s">
        <v>460</v>
      </c>
      <c r="B108" s="25" t="s">
        <v>461</v>
      </c>
      <c r="C108" s="32"/>
      <c r="D108" s="46">
        <f>'[5]1996'!$D17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 x14ac:dyDescent="0.35">
      <c r="A109" s="24" t="s">
        <v>462</v>
      </c>
      <c r="B109" s="25" t="s">
        <v>463</v>
      </c>
      <c r="C109" s="32"/>
      <c r="D109" s="46">
        <f>'[5]1996'!$D18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'[5]1996'!$D19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2.6199016571428571</v>
      </c>
      <c r="E111" s="26">
        <f>+E112+E115+E116+E117+E126</f>
        <v>0.37191963755530644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171.91595035215622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1.5681000000000003</v>
      </c>
      <c r="E112" s="26">
        <f>+SUM(E113:E114)</f>
        <v>2.3796790285714291E-3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44.537414942571431</v>
      </c>
    </row>
    <row r="113" spans="1:15" x14ac:dyDescent="0.35">
      <c r="A113" s="24" t="s">
        <v>469</v>
      </c>
      <c r="B113" s="25" t="s">
        <v>441</v>
      </c>
      <c r="C113" s="32"/>
      <c r="D113" s="46">
        <f>'[5]1996'!$D22</f>
        <v>0.25200000000000011</v>
      </c>
      <c r="E113" s="46">
        <f>'[5]1996'!$E22</f>
        <v>2.3796790285714291E-3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7.6866149425714312</v>
      </c>
    </row>
    <row r="114" spans="1:15" x14ac:dyDescent="0.35">
      <c r="A114" s="24" t="s">
        <v>470</v>
      </c>
      <c r="B114" s="25" t="s">
        <v>443</v>
      </c>
      <c r="C114" s="32"/>
      <c r="D114" s="46">
        <f>'[5]1996'!$D23</f>
        <v>1.3161</v>
      </c>
      <c r="E114" s="46">
        <f>'[5]1996'!$E23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36.8508</v>
      </c>
    </row>
    <row r="115" spans="1:15" x14ac:dyDescent="0.35">
      <c r="A115" s="24" t="s">
        <v>471</v>
      </c>
      <c r="B115" s="25" t="s">
        <v>445</v>
      </c>
      <c r="C115" s="32"/>
      <c r="D115" s="46">
        <f>'[5]1996'!$D24</f>
        <v>9.1565714285714284E-4</v>
      </c>
      <c r="E115" s="46">
        <f>'[5]1996'!$E24</f>
        <v>1.1205317669464286E-3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0.3225793182408036</v>
      </c>
    </row>
    <row r="116" spans="1:15" x14ac:dyDescent="0.35">
      <c r="A116" s="24" t="s">
        <v>472</v>
      </c>
      <c r="B116" s="25" t="s">
        <v>447</v>
      </c>
      <c r="C116" s="32"/>
      <c r="D116" s="46">
        <f>'[5]1996'!$D25</f>
        <v>0.48799999999999999</v>
      </c>
      <c r="E116" s="46">
        <f>'[5]1996'!$E25</f>
        <v>3.7667994451999996E-2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23.646018529780001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0.562886</v>
      </c>
      <c r="E117" s="26">
        <f>+SUM(E118:E125)</f>
        <v>0.14098719732871928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53.122415292110617</v>
      </c>
    </row>
    <row r="118" spans="1:15" x14ac:dyDescent="0.35">
      <c r="A118" s="24" t="s">
        <v>474</v>
      </c>
      <c r="B118" s="25" t="s">
        <v>451</v>
      </c>
      <c r="C118" s="32"/>
      <c r="D118" s="46">
        <f>'[5]1996'!$D27</f>
        <v>2E-3</v>
      </c>
      <c r="E118" s="46">
        <f>'[5]1996'!$E27</f>
        <v>1.4571133714285715E-5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5.9861350434285712E-2</v>
      </c>
    </row>
    <row r="119" spans="1:15" x14ac:dyDescent="0.35">
      <c r="A119" s="24" t="s">
        <v>475</v>
      </c>
      <c r="B119" s="25" t="s">
        <v>453</v>
      </c>
      <c r="C119" s="32"/>
      <c r="D119" s="46">
        <f>'[5]1996'!$D28</f>
        <v>0</v>
      </c>
      <c r="E119" s="46">
        <f>'[5]1996'!$E28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'[5]1996'!$D29</f>
        <v>0</v>
      </c>
      <c r="E120" s="46">
        <f>'[5]1996'!$E29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'[5]1996'!$D30</f>
        <v>1.1440000000000001E-3</v>
      </c>
      <c r="E121" s="46">
        <f>'[5]1996'!$E30</f>
        <v>3.3941556316249995E-3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0.93148324238062497</v>
      </c>
    </row>
    <row r="122" spans="1:15" x14ac:dyDescent="0.35">
      <c r="A122" s="24" t="s">
        <v>478</v>
      </c>
      <c r="B122" s="25" t="s">
        <v>459</v>
      </c>
      <c r="C122" s="32"/>
      <c r="D122" s="46">
        <f>'[5]1996'!$D31</f>
        <v>0.36135</v>
      </c>
      <c r="E122" s="46">
        <f>'[5]1996'!$E31</f>
        <v>7.6461660000000001E-2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30.380139900000003</v>
      </c>
    </row>
    <row r="123" spans="1:15" x14ac:dyDescent="0.35">
      <c r="A123" s="24" t="s">
        <v>479</v>
      </c>
      <c r="B123" s="25" t="s">
        <v>461</v>
      </c>
      <c r="C123" s="32"/>
      <c r="D123" s="46">
        <f>'[5]1996'!$D32</f>
        <v>4.7999999999999996E-3</v>
      </c>
      <c r="E123" s="46">
        <f>'[5]1996'!$E32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 x14ac:dyDescent="0.35">
      <c r="A124" s="24" t="s">
        <v>480</v>
      </c>
      <c r="B124" s="25" t="s">
        <v>463</v>
      </c>
      <c r="C124" s="32"/>
      <c r="D124" s="46">
        <f>'[5]1996'!$D33</f>
        <v>0.19359199999999999</v>
      </c>
      <c r="E124" s="46">
        <f>'[5]1996'!$E33</f>
        <v>6.111681056338001E-2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21.616530799295703</v>
      </c>
    </row>
    <row r="125" spans="1:15" x14ac:dyDescent="0.35">
      <c r="A125" s="24" t="s">
        <v>481</v>
      </c>
      <c r="B125" s="25" t="s">
        <v>465</v>
      </c>
      <c r="C125" s="32"/>
      <c r="D125" s="46">
        <f>'[5]1996'!$D34</f>
        <v>0</v>
      </c>
      <c r="E125" s="46">
        <f>'[5]1996'!$E34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'[5]1996'!$E35</f>
        <v>0.18976423497906933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50.287522269453369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3.2288363203095996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90.407416968668784</v>
      </c>
    </row>
    <row r="128" spans="1:15" x14ac:dyDescent="0.35">
      <c r="A128" s="24" t="s">
        <v>486</v>
      </c>
      <c r="B128" s="25" t="s">
        <v>487</v>
      </c>
      <c r="C128" s="32"/>
      <c r="D128" s="46">
        <f>'[5]1996'!$D37</f>
        <v>1.5152113376399996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42.425917453919986</v>
      </c>
    </row>
    <row r="129" spans="1:15" x14ac:dyDescent="0.35">
      <c r="A129" s="24" t="s">
        <v>488</v>
      </c>
      <c r="B129" s="25" t="s">
        <v>489</v>
      </c>
      <c r="C129" s="32"/>
      <c r="D129" s="46">
        <f>'[5]1996'!$D38</f>
        <v>1.7136249826695999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47.981499514748798</v>
      </c>
    </row>
    <row r="130" spans="1:15" x14ac:dyDescent="0.35">
      <c r="A130" s="24" t="s">
        <v>490</v>
      </c>
      <c r="B130" s="25" t="s">
        <v>491</v>
      </c>
      <c r="C130" s="32"/>
      <c r="D130" s="46">
        <f>'[5]1996'!$D39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'[5]1996'!$D40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1.5287379144729425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405.11554733532978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0.8110353755738926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214.92437452708154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'[5]1996'!$E$43</f>
        <v>0.12562773630938998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33.291350121988344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'[5]1996'!$E$44</f>
        <v>0.18225619281227959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48.297891095254094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'[5]1996'!$E48</f>
        <v>0.37336806997249544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98.94253854271129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'[5]1996'!$E49</f>
        <v>0.10602514475431507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28.096663359893494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'[5]1996'!$E50</f>
        <v>2.3758231725412561E-2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6.2959314072343284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'[5]1996'!$E51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'[5]1996'!$E52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0.71770253889904989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190.19117280824824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'[5]1996'!$E54</f>
        <v>0.3512555572055881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93.082722659480851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'[5]1996'!$E55</f>
        <v>0.36644698169346185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97.108450148767389</v>
      </c>
    </row>
    <row r="144" spans="1:15" x14ac:dyDescent="0.35">
      <c r="A144" s="24" t="s">
        <v>516</v>
      </c>
      <c r="B144" s="25" t="s">
        <v>517</v>
      </c>
      <c r="C144" s="32"/>
      <c r="D144" s="46">
        <f>'[5]1996'!$D56</f>
        <v>0</v>
      </c>
      <c r="E144" s="46">
        <f>'[5]1996'!$E56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0.31135941</v>
      </c>
      <c r="E145" s="26">
        <f>+SUM(E146:E150)</f>
        <v>8.0632089999999983E-3</v>
      </c>
      <c r="F145" s="32"/>
      <c r="G145" s="32"/>
      <c r="H145" s="32"/>
      <c r="I145" s="32"/>
      <c r="J145" s="26">
        <f>+SUM(J146:J150)</f>
        <v>0.28797174999999997</v>
      </c>
      <c r="K145" s="26">
        <f>+SUM(K146:K150)</f>
        <v>10.597360400000001</v>
      </c>
      <c r="L145" s="26">
        <f>+SUM(L146:L150)</f>
        <v>0</v>
      </c>
      <c r="M145" s="32"/>
      <c r="N145" s="65"/>
      <c r="O145" s="26">
        <f>+SUM(O146:O150)</f>
        <v>10.854813865000001</v>
      </c>
    </row>
    <row r="146" spans="1:15" x14ac:dyDescent="0.35">
      <c r="A146" s="24" t="s">
        <v>520</v>
      </c>
      <c r="B146" s="25" t="s">
        <v>521</v>
      </c>
      <c r="C146" s="32"/>
      <c r="D146" s="46">
        <f>'[5]1996'!$D58</f>
        <v>1.2830400000000003E-3</v>
      </c>
      <c r="E146" s="46">
        <f>'[5]1996'!$E58</f>
        <v>2.4192000000000005E-5</v>
      </c>
      <c r="F146" s="32"/>
      <c r="G146" s="32"/>
      <c r="H146" s="32"/>
      <c r="I146" s="32"/>
      <c r="J146" s="46">
        <f>'[5]1996'!$J58</f>
        <v>8.6399999999999997E-4</v>
      </c>
      <c r="K146" s="46">
        <f>'[5]1996'!$K58</f>
        <v>3.1795200000000003E-2</v>
      </c>
      <c r="L146" s="46">
        <v>0</v>
      </c>
      <c r="M146" s="32"/>
      <c r="N146" s="65"/>
      <c r="O146" s="30">
        <f>+C146*'PCG-PTG'!$F$5+D146*'PCG-PTG'!$F$6+E146*'PCG-PTG'!$F$8+SUM(F146:I146)</f>
        <v>4.2336000000000006E-2</v>
      </c>
    </row>
    <row r="147" spans="1:15" x14ac:dyDescent="0.35">
      <c r="A147" s="24" t="s">
        <v>522</v>
      </c>
      <c r="B147" s="25" t="s">
        <v>523</v>
      </c>
      <c r="C147" s="32"/>
      <c r="D147" s="46">
        <f>'[5]1996'!$D59</f>
        <v>0</v>
      </c>
      <c r="E147" s="46">
        <f>'[5]1996'!$E59</f>
        <v>0</v>
      </c>
      <c r="F147" s="32"/>
      <c r="G147" s="32"/>
      <c r="H147" s="32"/>
      <c r="I147" s="32"/>
      <c r="J147" s="46">
        <f>'[5]1996'!$J59</f>
        <v>0</v>
      </c>
      <c r="K147" s="46">
        <f>'[5]1996'!$K59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f>'[5]1996'!$D60</f>
        <v>0</v>
      </c>
      <c r="E148" s="46">
        <f>'[5]1996'!$E60</f>
        <v>0</v>
      </c>
      <c r="F148" s="32"/>
      <c r="G148" s="32"/>
      <c r="H148" s="32"/>
      <c r="I148" s="32"/>
      <c r="J148" s="46">
        <f>'[5]1996'!$J60</f>
        <v>0</v>
      </c>
      <c r="K148" s="46">
        <f>'[5]1996'!$K60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f>'[5]1996'!$D61</f>
        <v>0.31007636999999999</v>
      </c>
      <c r="E149" s="46">
        <f>'[5]1996'!$E61</f>
        <v>8.039016999999999E-3</v>
      </c>
      <c r="F149" s="32"/>
      <c r="G149" s="32"/>
      <c r="H149" s="32"/>
      <c r="I149" s="32"/>
      <c r="J149" s="46">
        <f>'[5]1996'!$J61</f>
        <v>0.28710774999999999</v>
      </c>
      <c r="K149" s="46">
        <f>'[5]1996'!$K61</f>
        <v>10.565565200000002</v>
      </c>
      <c r="L149" s="46">
        <v>0</v>
      </c>
      <c r="M149" s="32"/>
      <c r="N149" s="65"/>
      <c r="O149" s="30">
        <f>+C149*'PCG-PTG'!$F$5+D149*'PCG-PTG'!$F$6+E149*'PCG-PTG'!$F$8+SUM(F149:I149)</f>
        <v>10.812477865</v>
      </c>
    </row>
    <row r="150" spans="1:15" x14ac:dyDescent="0.35">
      <c r="A150" s="24" t="s">
        <v>528</v>
      </c>
      <c r="B150" s="25" t="s">
        <v>291</v>
      </c>
      <c r="C150" s="32"/>
      <c r="D150" s="46">
        <f>'[5]1996'!$D62</f>
        <v>0</v>
      </c>
      <c r="E150" s="46">
        <f>'[5]1996'!$E62</f>
        <v>0</v>
      </c>
      <c r="F150" s="32"/>
      <c r="G150" s="32"/>
      <c r="H150" s="32"/>
      <c r="I150" s="32"/>
      <c r="J150" s="46">
        <f>'[5]1996'!$J62</f>
        <v>0</v>
      </c>
      <c r="K150" s="46">
        <f>'[5]1996'!$K62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0.17493676346666664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0.17493676346666664</v>
      </c>
    </row>
    <row r="152" spans="1:15" x14ac:dyDescent="0.35">
      <c r="A152" s="24" t="s">
        <v>531</v>
      </c>
      <c r="B152" s="25" t="s">
        <v>532</v>
      </c>
      <c r="C152" s="46">
        <f>'[5]1996'!$C64</f>
        <v>0.10341769679999999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0.10341769679999999</v>
      </c>
    </row>
    <row r="153" spans="1:15" x14ac:dyDescent="0.35">
      <c r="A153" s="24" t="s">
        <v>533</v>
      </c>
      <c r="B153" s="25" t="s">
        <v>534</v>
      </c>
      <c r="C153" s="46">
        <f>'[5]1996'!$C65</f>
        <v>7.1519066666666659E-2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7.1519066666666659E-2</v>
      </c>
    </row>
    <row r="154" spans="1:15" x14ac:dyDescent="0.35">
      <c r="A154" s="24" t="s">
        <v>535</v>
      </c>
      <c r="B154" s="25" t="s">
        <v>536</v>
      </c>
      <c r="C154" s="26">
        <f>'[5]1996'!$C$66</f>
        <v>15.266363200000001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15.266363200000001</v>
      </c>
    </row>
    <row r="155" spans="1:15" x14ac:dyDescent="0.35">
      <c r="A155" s="24" t="s">
        <v>537</v>
      </c>
      <c r="B155" s="25" t="s">
        <v>538</v>
      </c>
      <c r="C155" s="26">
        <f>'[5]1996'!$C$67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v>0</v>
      </c>
      <c r="D156" s="46">
        <f>'[5]1996'!$D68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12.110135891065255</v>
      </c>
      <c r="E208" s="21">
        <f t="shared" si="63"/>
        <v>0.11536818898046312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369.65637502964989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'[4]1996'!$D$5</f>
        <v>10.737043712858863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300.63722396004817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1.3730921782063914</v>
      </c>
      <c r="E219" s="26">
        <f t="shared" ref="E219" si="71">+SUM(E220:E222)</f>
        <v>0.11536818898046312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69.019151069601691</v>
      </c>
    </row>
    <row r="220" spans="1:15" x14ac:dyDescent="0.35">
      <c r="A220" s="24" t="s">
        <v>665</v>
      </c>
      <c r="B220" s="25" t="s">
        <v>666</v>
      </c>
      <c r="C220" s="32"/>
      <c r="D220" s="46">
        <f>'[4]1996'!$D$16</f>
        <v>1.3730921782063914</v>
      </c>
      <c r="E220" s="46">
        <f>'[4]1996'!$E$16</f>
        <v>0.11536818898046312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69.019151069601691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349.59155719953463</v>
      </c>
      <c r="D226" s="26">
        <f t="shared" ref="D226:E226" si="74">+SUM(D227:D228)</f>
        <v>2.4446962041925497E-3</v>
      </c>
      <c r="E226" s="26">
        <f t="shared" si="74"/>
        <v>9.7787848167701988E-3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352.25138666969616</v>
      </c>
    </row>
    <row r="227" spans="1:15" x14ac:dyDescent="0.35">
      <c r="A227" s="24"/>
      <c r="B227" s="44" t="s">
        <v>674</v>
      </c>
      <c r="C227" s="46">
        <f>'[2]1996'!$C48</f>
        <v>349.59155719953463</v>
      </c>
      <c r="D227" s="46">
        <f>'[2]1996'!$D48</f>
        <v>2.4446962041925497E-3</v>
      </c>
      <c r="E227" s="46">
        <f>'[2]1996'!$E48</f>
        <v>9.7787848167701988E-3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352.25138666969616</v>
      </c>
    </row>
    <row r="228" spans="1:15" x14ac:dyDescent="0.35">
      <c r="A228" s="24"/>
      <c r="B228" s="44" t="s">
        <v>675</v>
      </c>
      <c r="C228" s="46">
        <f>'[2]1996'!$C49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'[2]1996'!$C50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'[2]1996'!$C51</f>
        <v>1496.6391597149998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1496.6391597149998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4620.3527661724065</v>
      </c>
      <c r="D241" s="21">
        <f t="shared" si="77"/>
        <v>91.205708664219657</v>
      </c>
      <c r="E241" s="21">
        <f t="shared" si="77"/>
        <v>2.1934308837639338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0.28797174999999997</v>
      </c>
      <c r="K241" s="21">
        <f t="shared" si="77"/>
        <v>10.597360400000001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7755.3717929679988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4440.0721080658532</v>
      </c>
      <c r="D242" s="21">
        <f t="shared" ref="D242:E242" si="79">+D243+D249+D252</f>
        <v>3.2745273532629984</v>
      </c>
      <c r="E242" s="21">
        <f t="shared" si="79"/>
        <v>0.16934193375522208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4576.6344864023513</v>
      </c>
    </row>
    <row r="243" spans="1:15" x14ac:dyDescent="0.35">
      <c r="A243" s="24" t="s">
        <v>266</v>
      </c>
      <c r="B243" s="25" t="s">
        <v>267</v>
      </c>
      <c r="C243" s="26">
        <f>+SUM(C244:C248)</f>
        <v>4440.0721080658532</v>
      </c>
      <c r="D243" s="26">
        <f t="shared" ref="D243:E243" si="81">+SUM(D244:D248)</f>
        <v>3.2745273532629984</v>
      </c>
      <c r="E243" s="26">
        <f t="shared" si="81"/>
        <v>0.16934193375522208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4576.6344864023513</v>
      </c>
    </row>
    <row r="244" spans="1:15" x14ac:dyDescent="0.35">
      <c r="A244" s="24" t="s">
        <v>268</v>
      </c>
      <c r="B244" s="25" t="s">
        <v>269</v>
      </c>
      <c r="C244" s="46">
        <f>+C7</f>
        <v>1222.5955650513733</v>
      </c>
      <c r="D244" s="46">
        <f>+D7</f>
        <v>4.4049327033604188E-2</v>
      </c>
      <c r="E244" s="46">
        <f>+E7</f>
        <v>8.5158906358356583E-3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1226.0856572268106</v>
      </c>
    </row>
    <row r="245" spans="1:15" x14ac:dyDescent="0.35">
      <c r="A245" s="24" t="s">
        <v>276</v>
      </c>
      <c r="B245" s="25" t="s">
        <v>277</v>
      </c>
      <c r="C245" s="46">
        <f>+C11</f>
        <v>964.62680065991071</v>
      </c>
      <c r="D245" s="46">
        <f>+D11</f>
        <v>0.22155419068036381</v>
      </c>
      <c r="E245" s="46">
        <f>+E11</f>
        <v>3.1810134416628111E-2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979.26000361936735</v>
      </c>
    </row>
    <row r="246" spans="1:15" x14ac:dyDescent="0.35">
      <c r="A246" s="24" t="s">
        <v>292</v>
      </c>
      <c r="B246" s="25" t="s">
        <v>293</v>
      </c>
      <c r="C246" s="46">
        <f>+C19</f>
        <v>1934.4193015447604</v>
      </c>
      <c r="D246" s="46">
        <f>+D19</f>
        <v>0.5082737965722347</v>
      </c>
      <c r="E246" s="46">
        <f>+E19</f>
        <v>9.5238908559991328E-2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1973.8892786171807</v>
      </c>
    </row>
    <row r="247" spans="1:15" x14ac:dyDescent="0.35">
      <c r="A247" s="24" t="s">
        <v>304</v>
      </c>
      <c r="B247" s="25" t="s">
        <v>305</v>
      </c>
      <c r="C247" s="46">
        <f>+C25</f>
        <v>318.430440809809</v>
      </c>
      <c r="D247" s="46">
        <f>+D25</f>
        <v>2.5006500389767954</v>
      </c>
      <c r="E247" s="46">
        <f>+E25</f>
        <v>3.3777000142766994E-2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397.3995469389925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164.83935814308626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164.83935814308626</v>
      </c>
    </row>
    <row r="254" spans="1:15" x14ac:dyDescent="0.35">
      <c r="A254" s="24" t="s">
        <v>345</v>
      </c>
      <c r="B254" s="25" t="s">
        <v>346</v>
      </c>
      <c r="C254" s="46">
        <f>+C47</f>
        <v>161.68700339999998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161.68700339999998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3.1523547430862844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3.1523547430862844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15.441299963466667</v>
      </c>
      <c r="D262" s="21">
        <f t="shared" ref="D262:E262" si="90">+SUM(D263:D272)</f>
        <v>75.821045419891405</v>
      </c>
      <c r="E262" s="21">
        <f t="shared" si="90"/>
        <v>1.9087207610282488</v>
      </c>
      <c r="F262" s="35"/>
      <c r="G262" s="35"/>
      <c r="H262" s="35"/>
      <c r="I262" s="35"/>
      <c r="J262" s="21">
        <f t="shared" ref="J262:L262" si="91">+SUM(J263:J272)</f>
        <v>0.28797174999999997</v>
      </c>
      <c r="K262" s="21">
        <f t="shared" si="91"/>
        <v>10.597360400000001</v>
      </c>
      <c r="L262" s="21">
        <f t="shared" si="91"/>
        <v>0</v>
      </c>
      <c r="M262" s="35"/>
      <c r="N262" s="64"/>
      <c r="O262" s="21">
        <f>+SUM(O263:O272)</f>
        <v>2644.2415733929115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69.660948032438952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1950.5065449082906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2.6199016571428571</v>
      </c>
      <c r="E264" s="46">
        <f>+E111</f>
        <v>0.37191963755530644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171.91595035215619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3.2288363203095996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90.407416968668784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1.5287379144729425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405.11554733532978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0.31135941</v>
      </c>
      <c r="E268" s="46">
        <f t="shared" si="92"/>
        <v>8.0632089999999983E-3</v>
      </c>
      <c r="F268" s="32"/>
      <c r="G268" s="32"/>
      <c r="H268" s="32"/>
      <c r="I268" s="32"/>
      <c r="J268" s="46">
        <f t="shared" si="92"/>
        <v>0.28797174999999997</v>
      </c>
      <c r="K268" s="46">
        <f t="shared" si="92"/>
        <v>10.597360400000001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10.854813864999999</v>
      </c>
    </row>
    <row r="269" spans="1:15" x14ac:dyDescent="0.35">
      <c r="A269" s="24" t="s">
        <v>529</v>
      </c>
      <c r="B269" s="25" t="s">
        <v>530</v>
      </c>
      <c r="C269" s="46">
        <f>+C151</f>
        <v>0.17493676346666664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0.17493676346666664</v>
      </c>
    </row>
    <row r="270" spans="1:15" x14ac:dyDescent="0.35">
      <c r="A270" s="24" t="s">
        <v>535</v>
      </c>
      <c r="B270" s="25" t="s">
        <v>536</v>
      </c>
      <c r="C270" s="46">
        <f>+C154</f>
        <v>15.266363200000001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15.266363200000001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12.110135891065255</v>
      </c>
      <c r="E282" s="21">
        <f t="shared" si="103"/>
        <v>0.11536818898046312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369.65637502964989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10.737043712858863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300.63722396004817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1.3730921782063914</v>
      </c>
      <c r="E286" s="46">
        <f t="shared" si="108"/>
        <v>0.11536818898046312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69.019151069601691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349.59155719953463</v>
      </c>
      <c r="D290" s="26">
        <f t="shared" ref="D290:E290" si="110">+D291+D292</f>
        <v>2.4446962041925497E-3</v>
      </c>
      <c r="E290" s="26">
        <f t="shared" si="110"/>
        <v>9.7787848167701988E-3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352.25138666969616</v>
      </c>
    </row>
    <row r="291" spans="1:15" x14ac:dyDescent="0.35">
      <c r="A291" s="24"/>
      <c r="B291" s="44" t="s">
        <v>674</v>
      </c>
      <c r="C291" s="46">
        <f>+C227</f>
        <v>349.59155719953463</v>
      </c>
      <c r="D291" s="46">
        <f t="shared" ref="D291:M293" si="112">+D227</f>
        <v>2.4446962041925497E-3</v>
      </c>
      <c r="E291" s="46">
        <f t="shared" si="112"/>
        <v>9.7787848167701988E-3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352.25138666969616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1496.6391597149998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1496.6391597149998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4620.3527661724065</v>
      </c>
      <c r="D303" s="21">
        <f t="shared" ref="D303:M303" si="115">+SUM(D304:D308)</f>
        <v>91.205708664219657</v>
      </c>
      <c r="E303" s="21">
        <f t="shared" si="115"/>
        <v>2.1934308837639338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0.28797174999999997</v>
      </c>
      <c r="K303" s="21">
        <f t="shared" si="115"/>
        <v>10.597360400000001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7755.3717929679988</v>
      </c>
    </row>
    <row r="304" spans="1:15" x14ac:dyDescent="0.35">
      <c r="A304" s="48" t="s">
        <v>264</v>
      </c>
      <c r="B304" s="49" t="s">
        <v>265</v>
      </c>
      <c r="C304" s="67">
        <f>+C242</f>
        <v>4440.0721080658532</v>
      </c>
      <c r="D304" s="67">
        <f t="shared" ref="D304:M304" si="116">+D242</f>
        <v>3.2745273532629984</v>
      </c>
      <c r="E304" s="67">
        <f t="shared" si="116"/>
        <v>0.16934193375522208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4576.6344864023513</v>
      </c>
    </row>
    <row r="305" spans="1:15" x14ac:dyDescent="0.35">
      <c r="A305" s="48" t="s">
        <v>343</v>
      </c>
      <c r="B305" s="49" t="s">
        <v>344</v>
      </c>
      <c r="C305" s="67">
        <f>+C253</f>
        <v>164.83935814308626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164.83935814308626</v>
      </c>
    </row>
    <row r="306" spans="1:15" x14ac:dyDescent="0.35">
      <c r="A306" s="48" t="s">
        <v>434</v>
      </c>
      <c r="B306" s="49" t="s">
        <v>435</v>
      </c>
      <c r="C306" s="67">
        <f>+C262</f>
        <v>15.441299963466667</v>
      </c>
      <c r="D306" s="67">
        <f t="shared" ref="D306:L306" si="118">+D262</f>
        <v>75.821045419891405</v>
      </c>
      <c r="E306" s="67">
        <f t="shared" si="118"/>
        <v>1.9087207610282488</v>
      </c>
      <c r="F306" s="32"/>
      <c r="G306" s="32"/>
      <c r="H306" s="32"/>
      <c r="I306" s="32"/>
      <c r="J306" s="67">
        <f t="shared" si="118"/>
        <v>0.28797174999999997</v>
      </c>
      <c r="K306" s="67">
        <f t="shared" si="118"/>
        <v>10.597360400000001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2644.2415733929115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12.110135891065255</v>
      </c>
      <c r="E308" s="67">
        <f t="shared" si="120"/>
        <v>0.11536818898046312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369.65637502964989</v>
      </c>
    </row>
  </sheetData>
  <conditionalFormatting sqref="C239:M239">
    <cfRule type="cellIs" dxfId="127" priority="6" operator="equal">
      <formula>0</formula>
    </cfRule>
  </conditionalFormatting>
  <conditionalFormatting sqref="C301:M301">
    <cfRule type="cellIs" dxfId="126" priority="2" operator="equal">
      <formula>0</formula>
    </cfRule>
  </conditionalFormatting>
  <conditionalFormatting sqref="O239">
    <cfRule type="cellIs" dxfId="125" priority="5" operator="equal">
      <formula>0</formula>
    </cfRule>
  </conditionalFormatting>
  <conditionalFormatting sqref="O301">
    <cfRule type="cellIs" dxfId="124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6629D6E4-80D7-4326-B785-59FF8F70CC7B}"/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5063F-163E-4714-870D-A65586A67C86}">
  <dimension ref="A2:O308"/>
  <sheetViews>
    <sheetView showGridLines="0" zoomScale="85" zoomScaleNormal="85" workbookViewId="0">
      <selection activeCell="K152" sqref="K15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4597.4380103647918</v>
      </c>
      <c r="D4" s="21">
        <f t="shared" si="0"/>
        <v>88.860061374989371</v>
      </c>
      <c r="E4" s="21">
        <f t="shared" si="0"/>
        <v>2.9824501047170719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0.51939763069068812</v>
      </c>
      <c r="K4" s="21">
        <f t="shared" si="0"/>
        <v>19.113832809417314</v>
      </c>
      <c r="L4" s="21">
        <f t="shared" si="0"/>
        <v>0</v>
      </c>
      <c r="M4" s="21">
        <f t="shared" si="0"/>
        <v>0</v>
      </c>
      <c r="N4" s="64"/>
      <c r="O4" s="21">
        <f>+O5+O46+O95+O157+O208</f>
        <v>7875.8690066145182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4352.8836063999997</v>
      </c>
      <c r="D5" s="21">
        <f t="shared" ref="D5:E5" si="1">+D6+D32+D42</f>
        <v>3.246892204521</v>
      </c>
      <c r="E5" s="21">
        <f t="shared" si="1"/>
        <v>0.16838158470280001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4488.4177080728296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4352.8836063999997</v>
      </c>
      <c r="D6" s="26">
        <f t="shared" ref="D6:E6" si="4">+D7+D11+D19+D25+D29</f>
        <v>3.246892204521</v>
      </c>
      <c r="E6" s="26">
        <f t="shared" si="4"/>
        <v>0.16838158470280001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4488.4177080728296</v>
      </c>
    </row>
    <row r="7" spans="1:15" hidden="1" x14ac:dyDescent="0.35">
      <c r="A7" s="24" t="s">
        <v>268</v>
      </c>
      <c r="B7" s="25" t="s">
        <v>269</v>
      </c>
      <c r="C7" s="26">
        <f>'[2]1997'!$C6</f>
        <v>1213.9504868399999</v>
      </c>
      <c r="D7" s="26">
        <f>'[2]1997'!$D6</f>
        <v>4.5418919699999998E-2</v>
      </c>
      <c r="E7" s="26">
        <f>'[2]1997'!$E6</f>
        <v>8.883338939999999E-3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1217.5763014106999</v>
      </c>
    </row>
    <row r="8" spans="1:15" hidden="1" x14ac:dyDescent="0.35">
      <c r="A8" s="24" t="s">
        <v>270</v>
      </c>
      <c r="B8" s="25" t="s">
        <v>271</v>
      </c>
      <c r="C8" s="30">
        <f>'[2]1997'!$C7</f>
        <v>1090.78784094</v>
      </c>
      <c r="D8" s="30">
        <f>'[2]1997'!$D7</f>
        <v>4.3102472699999998E-2</v>
      </c>
      <c r="E8" s="30">
        <f>'[2]1997'!$E7</f>
        <v>8.620494539999999E-3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1094.2791412286999</v>
      </c>
    </row>
    <row r="9" spans="1:15" hidden="1" x14ac:dyDescent="0.35">
      <c r="A9" s="24" t="s">
        <v>272</v>
      </c>
      <c r="B9" s="25" t="s">
        <v>273</v>
      </c>
      <c r="C9" s="30">
        <f>'[2]1997'!$C8</f>
        <v>123.16264589999999</v>
      </c>
      <c r="D9" s="30">
        <f>'[2]1997'!$D8</f>
        <v>2.3164469999999997E-3</v>
      </c>
      <c r="E9" s="30">
        <f>'[2]1997'!$E8</f>
        <v>2.6284439999999995E-4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123.29716018199998</v>
      </c>
    </row>
    <row r="10" spans="1:15" hidden="1" x14ac:dyDescent="0.35">
      <c r="A10" s="24" t="s">
        <v>274</v>
      </c>
      <c r="B10" s="25" t="s">
        <v>275</v>
      </c>
      <c r="C10" s="30">
        <f>'[2]1997'!$C9</f>
        <v>0</v>
      </c>
      <c r="D10" s="30">
        <f>'[2]1997'!$D9</f>
        <v>0</v>
      </c>
      <c r="E10" s="30">
        <f>'[2]1997'!$E9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'[2]1997'!$C10</f>
        <v>894.49297622999984</v>
      </c>
      <c r="D11" s="26">
        <f>'[2]1997'!$D10</f>
        <v>0.223202212821</v>
      </c>
      <c r="E11" s="26">
        <f>'[2]1997'!$E10</f>
        <v>3.198052263279999E-2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909.21747668667979</v>
      </c>
    </row>
    <row r="12" spans="1:15" hidden="1" x14ac:dyDescent="0.35">
      <c r="A12" s="24" t="s">
        <v>278</v>
      </c>
      <c r="B12" s="25" t="s">
        <v>279</v>
      </c>
      <c r="C12" s="30">
        <f>'[2]1997'!$C11</f>
        <v>0</v>
      </c>
      <c r="D12" s="30">
        <f>'[2]1997'!$D11</f>
        <v>0</v>
      </c>
      <c r="E12" s="30">
        <f>'[2]1997'!$E11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'[2]1997'!$C12</f>
        <v>0</v>
      </c>
      <c r="D13" s="30">
        <f>'[2]1997'!$D12</f>
        <v>0</v>
      </c>
      <c r="E13" s="30">
        <f>'[2]1997'!$E12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'[2]1997'!$C13</f>
        <v>0</v>
      </c>
      <c r="D14" s="30">
        <f>'[2]1997'!$D13</f>
        <v>0</v>
      </c>
      <c r="E14" s="30">
        <f>'[2]1997'!$E13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'[2]1997'!$C14</f>
        <v>0</v>
      </c>
      <c r="D15" s="30">
        <f>'[2]1997'!$D14</f>
        <v>0</v>
      </c>
      <c r="E15" s="30">
        <f>'[2]1997'!$E14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'[2]1997'!$C15</f>
        <v>0</v>
      </c>
      <c r="D16" s="30">
        <f>'[2]1997'!$D15</f>
        <v>0</v>
      </c>
      <c r="E16" s="30">
        <f>'[2]1997'!$E15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'[2]1997'!$C16</f>
        <v>0</v>
      </c>
      <c r="D17" s="30">
        <f>'[2]1997'!$D16</f>
        <v>0</v>
      </c>
      <c r="E17" s="30">
        <f>'[2]1997'!$E16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'[2]1997'!$C17</f>
        <v>894.49297622999984</v>
      </c>
      <c r="D18" s="30">
        <f>'[2]1997'!$D17</f>
        <v>0.223202212821</v>
      </c>
      <c r="E18" s="30">
        <f>'[2]1997'!$E17</f>
        <v>3.198052263279999E-2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909.21747668667979</v>
      </c>
    </row>
    <row r="19" spans="1:15" hidden="1" x14ac:dyDescent="0.35">
      <c r="A19" s="24" t="s">
        <v>292</v>
      </c>
      <c r="B19" s="25" t="s">
        <v>293</v>
      </c>
      <c r="C19" s="26">
        <f>'[2]1997'!$C18</f>
        <v>1931.582723</v>
      </c>
      <c r="D19" s="26">
        <f>'[2]1997'!$D18</f>
        <v>0.53784825849999995</v>
      </c>
      <c r="E19" s="26">
        <f>'[2]1997'!$E18</f>
        <v>9.4584185500000001E-2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1971.7072833954999</v>
      </c>
    </row>
    <row r="20" spans="1:15" hidden="1" x14ac:dyDescent="0.35">
      <c r="A20" s="24" t="s">
        <v>294</v>
      </c>
      <c r="B20" s="25" t="s">
        <v>295</v>
      </c>
      <c r="C20" s="30">
        <f>'[2]1997'!$C19</f>
        <v>10.00902644</v>
      </c>
      <c r="D20" s="30">
        <f>'[2]1997'!$D19</f>
        <v>1.3920759999999997E-3</v>
      </c>
      <c r="E20" s="30">
        <f>'[2]1997'!$E19</f>
        <v>8.3524559999999994E-5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10.0701385764</v>
      </c>
    </row>
    <row r="21" spans="1:15" hidden="1" x14ac:dyDescent="0.35">
      <c r="A21" s="24" t="s">
        <v>296</v>
      </c>
      <c r="B21" s="25" t="s">
        <v>297</v>
      </c>
      <c r="C21" s="30">
        <f>'[2]1997'!$C20</f>
        <v>1921.5736965599999</v>
      </c>
      <c r="D21" s="30">
        <f>'[2]1997'!$D20</f>
        <v>0.53645618249999993</v>
      </c>
      <c r="E21" s="30">
        <f>'[2]1997'!$E20</f>
        <v>9.4500660939999995E-2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1961.6371448190998</v>
      </c>
    </row>
    <row r="22" spans="1:15" hidden="1" x14ac:dyDescent="0.35">
      <c r="A22" s="24" t="s">
        <v>298</v>
      </c>
      <c r="B22" s="25" t="s">
        <v>299</v>
      </c>
      <c r="C22" s="30">
        <f>'[2]1997'!$C21</f>
        <v>0</v>
      </c>
      <c r="D22" s="30">
        <f>'[2]1997'!$D21</f>
        <v>0</v>
      </c>
      <c r="E22" s="30">
        <f>'[2]1997'!$E21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'[2]1997'!$C22</f>
        <v>0</v>
      </c>
      <c r="D23" s="30">
        <f>'[2]1997'!$D22</f>
        <v>0</v>
      </c>
      <c r="E23" s="30">
        <f>'[2]1997'!$E22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'[2]1997'!$C23</f>
        <v>0</v>
      </c>
      <c r="D24" s="30">
        <f>'[2]1997'!$D23</f>
        <v>0</v>
      </c>
      <c r="E24" s="30">
        <f>'[2]1997'!$E23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'[2]1997'!$C24</f>
        <v>312.85742032999997</v>
      </c>
      <c r="D25" s="26">
        <f>'[2]1997'!$D24</f>
        <v>2.4404228135000001</v>
      </c>
      <c r="E25" s="26">
        <f>'[2]1997'!$E24</f>
        <v>3.2933537629999995E-2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389.91664657995</v>
      </c>
    </row>
    <row r="26" spans="1:15" hidden="1" x14ac:dyDescent="0.35">
      <c r="A26" s="24" t="s">
        <v>306</v>
      </c>
      <c r="B26" s="25" t="s">
        <v>307</v>
      </c>
      <c r="C26" s="30">
        <f>'[2]1997'!$C25</f>
        <v>94.190372080000003</v>
      </c>
      <c r="D26" s="30">
        <f>'[2]1997'!$D25</f>
        <v>1.75116305E-2</v>
      </c>
      <c r="E26" s="30">
        <f>'[2]1997'!$E25</f>
        <v>4.4033409000000004E-4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94.797386267850001</v>
      </c>
    </row>
    <row r="27" spans="1:15" hidden="1" x14ac:dyDescent="0.35">
      <c r="A27" s="24" t="s">
        <v>308</v>
      </c>
      <c r="B27" s="25" t="s">
        <v>309</v>
      </c>
      <c r="C27" s="30">
        <f>'[2]1997'!$C26</f>
        <v>218.66704824999999</v>
      </c>
      <c r="D27" s="30">
        <f>'[2]1997'!$D26</f>
        <v>2.4229111830000001</v>
      </c>
      <c r="E27" s="30">
        <f>'[2]1997'!$E26</f>
        <v>3.2493203539999994E-2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295.11926031209998</v>
      </c>
    </row>
    <row r="28" spans="1:15" hidden="1" x14ac:dyDescent="0.35">
      <c r="A28" s="24" t="s">
        <v>310</v>
      </c>
      <c r="B28" s="25" t="s">
        <v>311</v>
      </c>
      <c r="C28" s="30">
        <f>'[2]1997'!$C27</f>
        <v>0</v>
      </c>
      <c r="D28" s="30">
        <f>'[2]1997'!$D27</f>
        <v>0</v>
      </c>
      <c r="E28" s="30">
        <f>'[2]1997'!$E27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'[2]1997'!$C28</f>
        <v>0</v>
      </c>
      <c r="D29" s="26">
        <f>'[2]1997'!$D28</f>
        <v>0</v>
      </c>
      <c r="E29" s="26">
        <f>'[2]1997'!$E28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'[2]1997'!$C29</f>
        <v>0</v>
      </c>
      <c r="D30" s="30">
        <f>'[2]1997'!$D29</f>
        <v>0</v>
      </c>
      <c r="E30" s="30">
        <f>'[2]1997'!$E29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'[2]1997'!$C30</f>
        <v>0</v>
      </c>
      <c r="D31" s="30">
        <f>'[2]1997'!$D30</f>
        <v>0</v>
      </c>
      <c r="E31" s="30">
        <f>'[2]1997'!$E30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227.23609557719203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227.23609557719203</v>
      </c>
    </row>
    <row r="47" spans="1:15" hidden="1" x14ac:dyDescent="0.35">
      <c r="A47" s="24" t="s">
        <v>345</v>
      </c>
      <c r="B47" s="25" t="s">
        <v>346</v>
      </c>
      <c r="C47" s="26">
        <f>+SUM(C48:C52)</f>
        <v>223.32330095399999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223.32330095399999</v>
      </c>
    </row>
    <row r="48" spans="1:15" hidden="1" x14ac:dyDescent="0.35">
      <c r="A48" s="24" t="s">
        <v>347</v>
      </c>
      <c r="B48" s="25" t="s">
        <v>348</v>
      </c>
      <c r="C48" s="46">
        <f>'[3]1997'!$C$6</f>
        <v>223.32330095399999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223.32330095399999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3.9127946231920281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3.9127946231920281</v>
      </c>
    </row>
    <row r="73" spans="1:15" hidden="1" x14ac:dyDescent="0.35">
      <c r="A73" s="24" t="s">
        <v>394</v>
      </c>
      <c r="B73" s="25" t="s">
        <v>395</v>
      </c>
      <c r="C73" s="46">
        <f>'[3]1997'!$C$31</f>
        <v>3.9127946231920281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3.9127946231920281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17.318308387600002</v>
      </c>
      <c r="D95" s="21">
        <f>+D96+D111+D127+D132+D144+D145+D151+D154+D155+D156</f>
        <v>72.418756332645259</v>
      </c>
      <c r="E95" s="21">
        <f>+E96+E111+E127+E132+E144+E145+E151+E154+E155+E156</f>
        <v>2.6999044134316699</v>
      </c>
      <c r="F95" s="35"/>
      <c r="G95" s="35"/>
      <c r="H95" s="35"/>
      <c r="I95" s="35"/>
      <c r="J95" s="21">
        <f>+J96+J111+J127+J132+J144+J145+J154+J155+J156</f>
        <v>0.51939763069068812</v>
      </c>
      <c r="K95" s="21">
        <f>+K96+K111+K127+K132+K144+K145+K151+K154+K155+K156</f>
        <v>19.113832809417314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2760.5181552610607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66.16653702055558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1852.6630365755566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62.811299877698445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1758.7163965755565</v>
      </c>
    </row>
    <row r="98" spans="1:15" x14ac:dyDescent="0.35">
      <c r="A98" s="24" t="s">
        <v>440</v>
      </c>
      <c r="B98" s="25" t="s">
        <v>441</v>
      </c>
      <c r="C98" s="32"/>
      <c r="D98" s="46">
        <f>'[5]1997'!$D7</f>
        <v>9.2143191937383087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258.00093742467266</v>
      </c>
    </row>
    <row r="99" spans="1:15" x14ac:dyDescent="0.35">
      <c r="A99" s="24" t="s">
        <v>442</v>
      </c>
      <c r="B99" s="25" t="s">
        <v>443</v>
      </c>
      <c r="C99" s="32"/>
      <c r="D99" s="46">
        <f>'[5]1997'!$D8</f>
        <v>53.59698068396014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1500.7154591508838</v>
      </c>
    </row>
    <row r="100" spans="1:15" x14ac:dyDescent="0.35">
      <c r="A100" s="24" t="s">
        <v>444</v>
      </c>
      <c r="B100" s="25" t="s">
        <v>445</v>
      </c>
      <c r="C100" s="32"/>
      <c r="D100" s="46">
        <f>'[5]1997'!$D9</f>
        <v>2.4337142857142859E-2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0.68144000000000005</v>
      </c>
    </row>
    <row r="101" spans="1:15" x14ac:dyDescent="0.35">
      <c r="A101" s="24" t="s">
        <v>446</v>
      </c>
      <c r="B101" s="25" t="s">
        <v>447</v>
      </c>
      <c r="C101" s="32"/>
      <c r="D101" s="46">
        <f>'[5]1997'!$D10</f>
        <v>0.2399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6.7172000000000001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3.0909999999999997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86.548000000000002</v>
      </c>
    </row>
    <row r="103" spans="1:15" x14ac:dyDescent="0.35">
      <c r="A103" s="24" t="s">
        <v>450</v>
      </c>
      <c r="B103" s="25" t="s">
        <v>451</v>
      </c>
      <c r="C103" s="32"/>
      <c r="D103" s="46">
        <f>'[5]1997'!$D12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 x14ac:dyDescent="0.35">
      <c r="A104" s="24" t="s">
        <v>452</v>
      </c>
      <c r="B104" s="25" t="s">
        <v>453</v>
      </c>
      <c r="C104" s="32"/>
      <c r="D104" s="46">
        <f>'[5]1997'!$D13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'[5]1997'!$D14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'[5]1997'!$D15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 x14ac:dyDescent="0.35">
      <c r="A107" s="24" t="s">
        <v>458</v>
      </c>
      <c r="B107" s="25" t="s">
        <v>459</v>
      </c>
      <c r="C107" s="32"/>
      <c r="D107" s="46">
        <f>'[5]1997'!$D16</f>
        <v>2.9699999999999998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83.16</v>
      </c>
    </row>
    <row r="108" spans="1:15" x14ac:dyDescent="0.35">
      <c r="A108" s="24" t="s">
        <v>460</v>
      </c>
      <c r="B108" s="25" t="s">
        <v>461</v>
      </c>
      <c r="C108" s="32"/>
      <c r="D108" s="46">
        <f>'[5]1997'!$D17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 x14ac:dyDescent="0.35">
      <c r="A109" s="24" t="s">
        <v>462</v>
      </c>
      <c r="B109" s="25" t="s">
        <v>463</v>
      </c>
      <c r="C109" s="32"/>
      <c r="D109" s="46">
        <f>'[5]1997'!$D18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'[5]1997'!$D19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2.5266694857142857</v>
      </c>
      <c r="E111" s="26">
        <f>+E112+E115+E116+E117+E126</f>
        <v>0.31969990510859386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155.4672204537774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1.4872000000000001</v>
      </c>
      <c r="E112" s="26">
        <f>+SUM(E113:E114)</f>
        <v>1.1700857142857145E-3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41.951672714285721</v>
      </c>
    </row>
    <row r="113" spans="1:15" x14ac:dyDescent="0.35">
      <c r="A113" s="24" t="s">
        <v>469</v>
      </c>
      <c r="B113" s="25" t="s">
        <v>441</v>
      </c>
      <c r="C113" s="32"/>
      <c r="D113" s="46">
        <f>'[5]1997'!$D22</f>
        <v>0.25000000000000011</v>
      </c>
      <c r="E113" s="46">
        <f>'[5]1997'!$E22</f>
        <v>1.1700857142857145E-3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7.3100727142857176</v>
      </c>
    </row>
    <row r="114" spans="1:15" x14ac:dyDescent="0.35">
      <c r="A114" s="24" t="s">
        <v>470</v>
      </c>
      <c r="B114" s="25" t="s">
        <v>443</v>
      </c>
      <c r="C114" s="32"/>
      <c r="D114" s="46">
        <f>'[5]1997'!$D23</f>
        <v>1.2372000000000001</v>
      </c>
      <c r="E114" s="46">
        <f>'[5]1997'!$E23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34.641600000000004</v>
      </c>
    </row>
    <row r="115" spans="1:15" x14ac:dyDescent="0.35">
      <c r="A115" s="24" t="s">
        <v>471</v>
      </c>
      <c r="B115" s="25" t="s">
        <v>445</v>
      </c>
      <c r="C115" s="32"/>
      <c r="D115" s="46">
        <f>'[5]1997'!$D24</f>
        <v>9.734857142857143E-4</v>
      </c>
      <c r="E115" s="46">
        <f>'[5]1997'!$E24</f>
        <v>4.4096764665306124E-4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0.14411402636306123</v>
      </c>
    </row>
    <row r="116" spans="1:15" x14ac:dyDescent="0.35">
      <c r="A116" s="24" t="s">
        <v>472</v>
      </c>
      <c r="B116" s="25" t="s">
        <v>447</v>
      </c>
      <c r="C116" s="32"/>
      <c r="D116" s="46">
        <f>'[5]1997'!$D25</f>
        <v>0.4798</v>
      </c>
      <c r="E116" s="46">
        <f>'[5]1997'!$E25</f>
        <v>1.6744242723999998E-2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17.871624321860001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0.55869599999999997</v>
      </c>
      <c r="E117" s="26">
        <f>+SUM(E118:E125)</f>
        <v>0.14750426669942857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54.732118675348573</v>
      </c>
    </row>
    <row r="118" spans="1:15" x14ac:dyDescent="0.35">
      <c r="A118" s="24" t="s">
        <v>474</v>
      </c>
      <c r="B118" s="25" t="s">
        <v>451</v>
      </c>
      <c r="C118" s="32"/>
      <c r="D118" s="46">
        <f>'[5]1997'!$D27</f>
        <v>2E-3</v>
      </c>
      <c r="E118" s="46">
        <f>'[5]1997'!$E27</f>
        <v>1.6518857142857146E-5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6.0377497142857145E-2</v>
      </c>
    </row>
    <row r="119" spans="1:15" x14ac:dyDescent="0.35">
      <c r="A119" s="24" t="s">
        <v>475</v>
      </c>
      <c r="B119" s="25" t="s">
        <v>453</v>
      </c>
      <c r="C119" s="32"/>
      <c r="D119" s="46">
        <f>'[5]1997'!$D28</f>
        <v>0</v>
      </c>
      <c r="E119" s="46">
        <f>'[5]1997'!$E28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'[5]1997'!$D29</f>
        <v>0</v>
      </c>
      <c r="E120" s="46">
        <f>'[5]1997'!$E29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'[5]1997'!$D30</f>
        <v>1.1440000000000001E-3</v>
      </c>
      <c r="E121" s="46">
        <f>'[5]1997'!$E30</f>
        <v>2.4312431000000001E-3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0.67631142150000012</v>
      </c>
    </row>
    <row r="122" spans="1:15" x14ac:dyDescent="0.35">
      <c r="A122" s="24" t="s">
        <v>478</v>
      </c>
      <c r="B122" s="25" t="s">
        <v>459</v>
      </c>
      <c r="C122" s="32"/>
      <c r="D122" s="46">
        <f>'[5]1997'!$D31</f>
        <v>0.36135</v>
      </c>
      <c r="E122" s="46">
        <f>'[5]1997'!$E31</f>
        <v>0.1218954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42.420081000000003</v>
      </c>
    </row>
    <row r="123" spans="1:15" x14ac:dyDescent="0.35">
      <c r="A123" s="24" t="s">
        <v>479</v>
      </c>
      <c r="B123" s="25" t="s">
        <v>461</v>
      </c>
      <c r="C123" s="32"/>
      <c r="D123" s="46">
        <f>'[5]1997'!$D32</f>
        <v>4.7999999999999996E-3</v>
      </c>
      <c r="E123" s="46">
        <f>'[5]1997'!$E32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 x14ac:dyDescent="0.35">
      <c r="A124" s="24" t="s">
        <v>480</v>
      </c>
      <c r="B124" s="25" t="s">
        <v>463</v>
      </c>
      <c r="C124" s="32"/>
      <c r="D124" s="46">
        <f>'[5]1997'!$D33</f>
        <v>0.18940199999999999</v>
      </c>
      <c r="E124" s="46">
        <f>'[5]1997'!$E33</f>
        <v>2.3161104742285714E-2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11.440948756705714</v>
      </c>
    </row>
    <row r="125" spans="1:15" x14ac:dyDescent="0.35">
      <c r="A125" s="24" t="s">
        <v>481</v>
      </c>
      <c r="B125" s="25" t="s">
        <v>465</v>
      </c>
      <c r="C125" s="32"/>
      <c r="D125" s="46">
        <f>'[5]1997'!$D34</f>
        <v>0</v>
      </c>
      <c r="E125" s="46">
        <f>'[5]1997'!$E34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'[5]1997'!$E35</f>
        <v>0.15384034232422653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40.767690715920033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3.1641135993896006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88.595180782908812</v>
      </c>
    </row>
    <row r="128" spans="1:15" x14ac:dyDescent="0.35">
      <c r="A128" s="24" t="s">
        <v>486</v>
      </c>
      <c r="B128" s="25" t="s">
        <v>487</v>
      </c>
      <c r="C128" s="32"/>
      <c r="D128" s="46">
        <f>'[5]1997'!$D37</f>
        <v>1.4313131804400001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40.076769052320003</v>
      </c>
    </row>
    <row r="129" spans="1:15" x14ac:dyDescent="0.35">
      <c r="A129" s="24" t="s">
        <v>488</v>
      </c>
      <c r="B129" s="25" t="s">
        <v>489</v>
      </c>
      <c r="C129" s="32"/>
      <c r="D129" s="46">
        <f>'[5]1997'!$D38</f>
        <v>1.7328004189496002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48.518411730588809</v>
      </c>
    </row>
    <row r="130" spans="1:15" x14ac:dyDescent="0.35">
      <c r="A130" s="24" t="s">
        <v>490</v>
      </c>
      <c r="B130" s="25" t="s">
        <v>491</v>
      </c>
      <c r="C130" s="32"/>
      <c r="D130" s="46">
        <f>'[5]1997'!$D39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'[5]1997'!$D40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2.3656613746637367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626.90026428589022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1.9046427110161244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504.73031841927298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'[5]1997'!$E$43</f>
        <v>0.17958901745056602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47.591089624399991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'[5]1997'!$E$44</f>
        <v>0.13142928648598701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34.828760918786557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'[5]1997'!$E48</f>
        <v>1.5936244070795713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422.31046787608642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'[5]1997'!$E49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'[5]1997'!$E50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'[5]1997'!$E51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'[5]1997'!$E52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0.46101866364761229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122.16994586661725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'[5]1997'!$E54</f>
        <v>0.20689966033611168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54.828409989069598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'[5]1997'!$E55</f>
        <v>0.25411900331150061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67.341535877547656</v>
      </c>
    </row>
    <row r="144" spans="1:15" x14ac:dyDescent="0.35">
      <c r="A144" s="24" t="s">
        <v>516</v>
      </c>
      <c r="B144" s="25" t="s">
        <v>517</v>
      </c>
      <c r="C144" s="32"/>
      <c r="D144" s="46">
        <f>'[5]1997'!$D56</f>
        <v>0</v>
      </c>
      <c r="E144" s="46">
        <f>'[5]1997'!$E56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0.56143622698580742</v>
      </c>
      <c r="E145" s="26">
        <f>+SUM(E146:E150)</f>
        <v>1.4543133659339263E-2</v>
      </c>
      <c r="F145" s="32"/>
      <c r="G145" s="32"/>
      <c r="H145" s="32"/>
      <c r="I145" s="32"/>
      <c r="J145" s="26">
        <f>+SUM(J146:J150)</f>
        <v>0.51939763069068812</v>
      </c>
      <c r="K145" s="26">
        <f>+SUM(K146:K150)</f>
        <v>19.113832809417314</v>
      </c>
      <c r="L145" s="26">
        <f>+SUM(L146:L150)</f>
        <v>0</v>
      </c>
      <c r="M145" s="32"/>
      <c r="N145" s="65"/>
      <c r="O145" s="26">
        <f>+SUM(O146:O150)</f>
        <v>19.574144775327515</v>
      </c>
    </row>
    <row r="146" spans="1:15" x14ac:dyDescent="0.35">
      <c r="A146" s="24" t="s">
        <v>520</v>
      </c>
      <c r="B146" s="25" t="s">
        <v>521</v>
      </c>
      <c r="C146" s="32"/>
      <c r="D146" s="46">
        <f>'[5]1997'!$D58</f>
        <v>1.7848814128358392E-3</v>
      </c>
      <c r="E146" s="46">
        <f>'[5]1997'!$E58</f>
        <v>3.3654329669631993E-5</v>
      </c>
      <c r="F146" s="32"/>
      <c r="G146" s="32"/>
      <c r="H146" s="32"/>
      <c r="I146" s="32"/>
      <c r="J146" s="46">
        <f>'[5]1997'!$J58</f>
        <v>1.2019403453439994E-3</v>
      </c>
      <c r="K146" s="46">
        <f>'[5]1997'!$K58</f>
        <v>4.4231404708659182E-2</v>
      </c>
      <c r="L146" s="46">
        <v>0</v>
      </c>
      <c r="M146" s="32"/>
      <c r="N146" s="65"/>
      <c r="O146" s="30">
        <f>+C146*'PCG-PTG'!$F$5+D146*'PCG-PTG'!$F$6+E146*'PCG-PTG'!$F$8+SUM(F146:I146)</f>
        <v>5.8895076921855978E-2</v>
      </c>
    </row>
    <row r="147" spans="1:15" x14ac:dyDescent="0.35">
      <c r="A147" s="24" t="s">
        <v>522</v>
      </c>
      <c r="B147" s="25" t="s">
        <v>523</v>
      </c>
      <c r="C147" s="32"/>
      <c r="D147" s="46">
        <f>'[5]1997'!$D59</f>
        <v>0</v>
      </c>
      <c r="E147" s="46">
        <f>'[5]1997'!$E59</f>
        <v>0</v>
      </c>
      <c r="F147" s="32"/>
      <c r="G147" s="32"/>
      <c r="H147" s="32"/>
      <c r="I147" s="32"/>
      <c r="J147" s="46">
        <f>'[5]1997'!$J59</f>
        <v>0</v>
      </c>
      <c r="K147" s="46">
        <f>'[5]1997'!$K59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f>'[5]1997'!$D60</f>
        <v>0</v>
      </c>
      <c r="E148" s="46">
        <f>'[5]1997'!$E60</f>
        <v>0</v>
      </c>
      <c r="F148" s="32"/>
      <c r="G148" s="32"/>
      <c r="H148" s="32"/>
      <c r="I148" s="32"/>
      <c r="J148" s="46">
        <f>'[5]1997'!$J60</f>
        <v>0</v>
      </c>
      <c r="K148" s="46">
        <f>'[5]1997'!$K60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f>'[5]1997'!$D61</f>
        <v>0.55965134557297158</v>
      </c>
      <c r="E149" s="46">
        <f>'[5]1997'!$E61</f>
        <v>1.4509479329669632E-2</v>
      </c>
      <c r="F149" s="32"/>
      <c r="G149" s="32"/>
      <c r="H149" s="32"/>
      <c r="I149" s="32"/>
      <c r="J149" s="46">
        <f>'[5]1997'!$J61</f>
        <v>0.51819569034534407</v>
      </c>
      <c r="K149" s="46">
        <f>'[5]1997'!$K61</f>
        <v>19.069601404708656</v>
      </c>
      <c r="L149" s="46">
        <v>0</v>
      </c>
      <c r="M149" s="32"/>
      <c r="N149" s="65"/>
      <c r="O149" s="30">
        <f>+C149*'PCG-PTG'!$F$5+D149*'PCG-PTG'!$F$6+E149*'PCG-PTG'!$F$8+SUM(F149:I149)</f>
        <v>19.515249698405658</v>
      </c>
    </row>
    <row r="150" spans="1:15" x14ac:dyDescent="0.35">
      <c r="A150" s="24" t="s">
        <v>528</v>
      </c>
      <c r="B150" s="25" t="s">
        <v>291</v>
      </c>
      <c r="C150" s="32"/>
      <c r="D150" s="46">
        <f>'[5]1997'!$D62</f>
        <v>0</v>
      </c>
      <c r="E150" s="46">
        <f>'[5]1997'!$E62</f>
        <v>0</v>
      </c>
      <c r="F150" s="32"/>
      <c r="G150" s="32"/>
      <c r="H150" s="32"/>
      <c r="I150" s="32"/>
      <c r="J150" s="46">
        <f>'[5]1997'!$J62</f>
        <v>0</v>
      </c>
      <c r="K150" s="46">
        <f>'[5]1997'!$K62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0.12246485093333333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0.12246485093333333</v>
      </c>
    </row>
    <row r="152" spans="1:15" x14ac:dyDescent="0.35">
      <c r="A152" s="24" t="s">
        <v>531</v>
      </c>
      <c r="B152" s="25" t="s">
        <v>532</v>
      </c>
      <c r="C152" s="46">
        <f>'[5]1997'!$C64</f>
        <v>0.10935651759999999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0.10935651759999999</v>
      </c>
    </row>
    <row r="153" spans="1:15" x14ac:dyDescent="0.35">
      <c r="A153" s="24" t="s">
        <v>533</v>
      </c>
      <c r="B153" s="25" t="s">
        <v>534</v>
      </c>
      <c r="C153" s="46">
        <f>'[5]1997'!$C65</f>
        <v>1.3108333333333335E-2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1.3108333333333335E-2</v>
      </c>
    </row>
    <row r="154" spans="1:15" x14ac:dyDescent="0.35">
      <c r="A154" s="24" t="s">
        <v>535</v>
      </c>
      <c r="B154" s="25" t="s">
        <v>536</v>
      </c>
      <c r="C154" s="26">
        <f>'[5]1997'!$C$66</f>
        <v>17.195843536666668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17.195843536666668</v>
      </c>
    </row>
    <row r="155" spans="1:15" x14ac:dyDescent="0.35">
      <c r="A155" s="24" t="s">
        <v>537</v>
      </c>
      <c r="B155" s="25" t="s">
        <v>538</v>
      </c>
      <c r="C155" s="26">
        <f>'[5]1997'!$C$67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v>0</v>
      </c>
      <c r="D156" s="46">
        <f>'[5]1997'!$D68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13.194412837823112</v>
      </c>
      <c r="E208" s="21">
        <f t="shared" si="63"/>
        <v>0.11416410658260191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399.69704770343662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'[4]1997'!$D$5</f>
        <v>11.781064500140708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329.86980600393986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1.4133483376824034</v>
      </c>
      <c r="E219" s="26">
        <f t="shared" ref="E219" si="71">+SUM(E220:E222)</f>
        <v>0.11416410658260191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69.827241699496795</v>
      </c>
    </row>
    <row r="220" spans="1:15" x14ac:dyDescent="0.35">
      <c r="A220" s="24" t="s">
        <v>665</v>
      </c>
      <c r="B220" s="25" t="s">
        <v>666</v>
      </c>
      <c r="C220" s="32"/>
      <c r="D220" s="46">
        <f>'[4]1997'!$D$16</f>
        <v>1.4133483376824034</v>
      </c>
      <c r="E220" s="46">
        <f>'[4]1997'!$E$16</f>
        <v>0.11416410658260191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69.827241699496795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528.26663890000009</v>
      </c>
      <c r="D226" s="26">
        <f t="shared" ref="D226:E226" si="74">+SUM(D227:D228)</f>
        <v>3.6941723E-3</v>
      </c>
      <c r="E226" s="26">
        <f t="shared" si="74"/>
        <v>1.47766892E-2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532.28589836240008</v>
      </c>
    </row>
    <row r="227" spans="1:15" x14ac:dyDescent="0.35">
      <c r="A227" s="24"/>
      <c r="B227" s="44" t="s">
        <v>674</v>
      </c>
      <c r="C227" s="46">
        <f>'[2]1997'!$C48</f>
        <v>528.26663890000009</v>
      </c>
      <c r="D227" s="46">
        <f>'[2]1997'!$D48</f>
        <v>3.6941723E-3</v>
      </c>
      <c r="E227" s="46">
        <f>'[2]1997'!$E48</f>
        <v>1.47766892E-2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532.28589836240008</v>
      </c>
    </row>
    <row r="228" spans="1:15" x14ac:dyDescent="0.35">
      <c r="A228" s="24"/>
      <c r="B228" s="44" t="s">
        <v>675</v>
      </c>
      <c r="C228" s="46">
        <f>'[2]1997'!$C49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'[2]1997'!$C50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'[2]1997'!$C51</f>
        <v>1520.1339020699997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1520.1339020699997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4597.4380103647918</v>
      </c>
      <c r="D241" s="21">
        <f t="shared" si="77"/>
        <v>88.860061374989371</v>
      </c>
      <c r="E241" s="21">
        <f t="shared" si="77"/>
        <v>2.9824501047170719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0.51939763069068812</v>
      </c>
      <c r="K241" s="21">
        <f t="shared" si="77"/>
        <v>19.113832809417314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7875.8690066145182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4352.8836063999997</v>
      </c>
      <c r="D242" s="21">
        <f t="shared" ref="D242:E242" si="79">+D243+D249+D252</f>
        <v>3.246892204521</v>
      </c>
      <c r="E242" s="21">
        <f t="shared" si="79"/>
        <v>0.16838158470280001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4488.4177080728296</v>
      </c>
    </row>
    <row r="243" spans="1:15" x14ac:dyDescent="0.35">
      <c r="A243" s="24" t="s">
        <v>266</v>
      </c>
      <c r="B243" s="25" t="s">
        <v>267</v>
      </c>
      <c r="C243" s="26">
        <f>+SUM(C244:C248)</f>
        <v>4352.8836063999997</v>
      </c>
      <c r="D243" s="26">
        <f t="shared" ref="D243:E243" si="81">+SUM(D244:D248)</f>
        <v>3.246892204521</v>
      </c>
      <c r="E243" s="26">
        <f t="shared" si="81"/>
        <v>0.16838158470280001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4488.4177080728296</v>
      </c>
    </row>
    <row r="244" spans="1:15" x14ac:dyDescent="0.35">
      <c r="A244" s="24" t="s">
        <v>268</v>
      </c>
      <c r="B244" s="25" t="s">
        <v>269</v>
      </c>
      <c r="C244" s="46">
        <f>+C7</f>
        <v>1213.9504868399999</v>
      </c>
      <c r="D244" s="46">
        <f>+D7</f>
        <v>4.5418919699999998E-2</v>
      </c>
      <c r="E244" s="46">
        <f>+E7</f>
        <v>8.883338939999999E-3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1217.5763014107001</v>
      </c>
    </row>
    <row r="245" spans="1:15" x14ac:dyDescent="0.35">
      <c r="A245" s="24" t="s">
        <v>276</v>
      </c>
      <c r="B245" s="25" t="s">
        <v>277</v>
      </c>
      <c r="C245" s="46">
        <f>+C11</f>
        <v>894.49297622999984</v>
      </c>
      <c r="D245" s="46">
        <f>+D11</f>
        <v>0.223202212821</v>
      </c>
      <c r="E245" s="46">
        <f>+E11</f>
        <v>3.198052263279999E-2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909.21747668667979</v>
      </c>
    </row>
    <row r="246" spans="1:15" x14ac:dyDescent="0.35">
      <c r="A246" s="24" t="s">
        <v>292</v>
      </c>
      <c r="B246" s="25" t="s">
        <v>293</v>
      </c>
      <c r="C246" s="46">
        <f>+C19</f>
        <v>1931.582723</v>
      </c>
      <c r="D246" s="46">
        <f>+D19</f>
        <v>0.53784825849999995</v>
      </c>
      <c r="E246" s="46">
        <f>+E19</f>
        <v>9.4584185500000001E-2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1971.7072833954999</v>
      </c>
    </row>
    <row r="247" spans="1:15" x14ac:dyDescent="0.35">
      <c r="A247" s="24" t="s">
        <v>304</v>
      </c>
      <c r="B247" s="25" t="s">
        <v>305</v>
      </c>
      <c r="C247" s="46">
        <f>+C25</f>
        <v>312.85742032999997</v>
      </c>
      <c r="D247" s="46">
        <f>+D25</f>
        <v>2.4404228135000001</v>
      </c>
      <c r="E247" s="46">
        <f>+E25</f>
        <v>3.2933537629999995E-2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389.91664657995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227.23609557719203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227.23609557719203</v>
      </c>
    </row>
    <row r="254" spans="1:15" x14ac:dyDescent="0.35">
      <c r="A254" s="24" t="s">
        <v>345</v>
      </c>
      <c r="B254" s="25" t="s">
        <v>346</v>
      </c>
      <c r="C254" s="46">
        <f>+C47</f>
        <v>223.32330095399999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223.32330095399999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3.9127946231920281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3.9127946231920281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17.318308387600002</v>
      </c>
      <c r="D262" s="21">
        <f t="shared" ref="D262:E262" si="90">+SUM(D263:D272)</f>
        <v>72.418756332645259</v>
      </c>
      <c r="E262" s="21">
        <f t="shared" si="90"/>
        <v>2.6999044134316699</v>
      </c>
      <c r="F262" s="35"/>
      <c r="G262" s="35"/>
      <c r="H262" s="35"/>
      <c r="I262" s="35"/>
      <c r="J262" s="21">
        <f t="shared" ref="J262:L262" si="91">+SUM(J263:J272)</f>
        <v>0.51939763069068812</v>
      </c>
      <c r="K262" s="21">
        <f t="shared" si="91"/>
        <v>19.113832809417314</v>
      </c>
      <c r="L262" s="21">
        <f t="shared" si="91"/>
        <v>0</v>
      </c>
      <c r="M262" s="35"/>
      <c r="N262" s="64"/>
      <c r="O262" s="21">
        <f>+SUM(O263:O272)</f>
        <v>2760.5181552610607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66.16653702055558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1852.6630365755564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2.5266694857142857</v>
      </c>
      <c r="E264" s="46">
        <f>+E111</f>
        <v>0.31969990510859386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155.46722045377737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3.1641135993896006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88.595180782908812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2.3656613746637367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626.90026428589022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0.56143622698580742</v>
      </c>
      <c r="E268" s="46">
        <f t="shared" si="92"/>
        <v>1.4543133659339263E-2</v>
      </c>
      <c r="F268" s="32"/>
      <c r="G268" s="32"/>
      <c r="H268" s="32"/>
      <c r="I268" s="32"/>
      <c r="J268" s="46">
        <f t="shared" si="92"/>
        <v>0.51939763069068812</v>
      </c>
      <c r="K268" s="46">
        <f t="shared" si="92"/>
        <v>19.113832809417314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19.574144775327511</v>
      </c>
    </row>
    <row r="269" spans="1:15" x14ac:dyDescent="0.35">
      <c r="A269" s="24" t="s">
        <v>529</v>
      </c>
      <c r="B269" s="25" t="s">
        <v>530</v>
      </c>
      <c r="C269" s="46">
        <f>+C151</f>
        <v>0.12246485093333333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0.12246485093333333</v>
      </c>
    </row>
    <row r="270" spans="1:15" x14ac:dyDescent="0.35">
      <c r="A270" s="24" t="s">
        <v>535</v>
      </c>
      <c r="B270" s="25" t="s">
        <v>536</v>
      </c>
      <c r="C270" s="46">
        <f>+C154</f>
        <v>17.195843536666668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17.195843536666668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13.194412837823112</v>
      </c>
      <c r="E282" s="21">
        <f t="shared" si="103"/>
        <v>0.11416410658260191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399.69704770343662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11.781064500140708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329.86980600393986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1.4133483376824034</v>
      </c>
      <c r="E286" s="46">
        <f t="shared" si="108"/>
        <v>0.11416410658260191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69.827241699496795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528.26663890000009</v>
      </c>
      <c r="D290" s="26">
        <f t="shared" ref="D290:E290" si="110">+D291+D292</f>
        <v>3.6941723E-3</v>
      </c>
      <c r="E290" s="26">
        <f t="shared" si="110"/>
        <v>1.47766892E-2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532.28589836240008</v>
      </c>
    </row>
    <row r="291" spans="1:15" x14ac:dyDescent="0.35">
      <c r="A291" s="24"/>
      <c r="B291" s="44" t="s">
        <v>674</v>
      </c>
      <c r="C291" s="46">
        <f>+C227</f>
        <v>528.26663890000009</v>
      </c>
      <c r="D291" s="46">
        <f t="shared" ref="D291:M293" si="112">+D227</f>
        <v>3.6941723E-3</v>
      </c>
      <c r="E291" s="46">
        <f t="shared" si="112"/>
        <v>1.47766892E-2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532.28589836240008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1520.1339020699997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1520.1339020699997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4597.4380103647918</v>
      </c>
      <c r="D303" s="21">
        <f t="shared" ref="D303:M303" si="115">+SUM(D304:D308)</f>
        <v>88.860061374989371</v>
      </c>
      <c r="E303" s="21">
        <f t="shared" si="115"/>
        <v>2.9824501047170719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0.51939763069068812</v>
      </c>
      <c r="K303" s="21">
        <f t="shared" si="115"/>
        <v>19.113832809417314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7875.8690066145182</v>
      </c>
    </row>
    <row r="304" spans="1:15" x14ac:dyDescent="0.35">
      <c r="A304" s="48" t="s">
        <v>264</v>
      </c>
      <c r="B304" s="49" t="s">
        <v>265</v>
      </c>
      <c r="C304" s="67">
        <f>+C242</f>
        <v>4352.8836063999997</v>
      </c>
      <c r="D304" s="67">
        <f t="shared" ref="D304:M304" si="116">+D242</f>
        <v>3.246892204521</v>
      </c>
      <c r="E304" s="67">
        <f t="shared" si="116"/>
        <v>0.16838158470280001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4488.4177080728305</v>
      </c>
    </row>
    <row r="305" spans="1:15" x14ac:dyDescent="0.35">
      <c r="A305" s="48" t="s">
        <v>343</v>
      </c>
      <c r="B305" s="49" t="s">
        <v>344</v>
      </c>
      <c r="C305" s="67">
        <f>+C253</f>
        <v>227.23609557719203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227.23609557719203</v>
      </c>
    </row>
    <row r="306" spans="1:15" x14ac:dyDescent="0.35">
      <c r="A306" s="48" t="s">
        <v>434</v>
      </c>
      <c r="B306" s="49" t="s">
        <v>435</v>
      </c>
      <c r="C306" s="67">
        <f>+C262</f>
        <v>17.318308387600002</v>
      </c>
      <c r="D306" s="67">
        <f t="shared" ref="D306:L306" si="118">+D262</f>
        <v>72.418756332645259</v>
      </c>
      <c r="E306" s="67">
        <f t="shared" si="118"/>
        <v>2.6999044134316699</v>
      </c>
      <c r="F306" s="32"/>
      <c r="G306" s="32"/>
      <c r="H306" s="32"/>
      <c r="I306" s="32"/>
      <c r="J306" s="67">
        <f t="shared" si="118"/>
        <v>0.51939763069068812</v>
      </c>
      <c r="K306" s="67">
        <f t="shared" si="118"/>
        <v>19.113832809417314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2760.5181552610597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13.194412837823112</v>
      </c>
      <c r="E308" s="67">
        <f t="shared" si="120"/>
        <v>0.11416410658260191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399.69704770343668</v>
      </c>
    </row>
  </sheetData>
  <conditionalFormatting sqref="C239:M239">
    <cfRule type="cellIs" dxfId="123" priority="6" operator="equal">
      <formula>0</formula>
    </cfRule>
  </conditionalFormatting>
  <conditionalFormatting sqref="C301:M301">
    <cfRule type="cellIs" dxfId="122" priority="2" operator="equal">
      <formula>0</formula>
    </cfRule>
  </conditionalFormatting>
  <conditionalFormatting sqref="O239">
    <cfRule type="cellIs" dxfId="121" priority="5" operator="equal">
      <formula>0</formula>
    </cfRule>
  </conditionalFormatting>
  <conditionalFormatting sqref="O301">
    <cfRule type="cellIs" dxfId="120" priority="1" operator="equal">
      <formula>0</formula>
    </cfRule>
  </conditionalFormatting>
  <dataValidations count="1">
    <dataValidation allowBlank="1" showInputMessage="1" showErrorMessage="1" sqref="B144:B157 B136 A225:B236 B267:B273 A289:B298 B307" xr:uid="{6F59B585-8B93-4F6A-8C2D-5E358B102786}"/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F307C-E59F-40EB-BE9B-8EBCCBF1E38B}">
  <dimension ref="A2:O308"/>
  <sheetViews>
    <sheetView showGridLines="0" zoomScale="85" zoomScaleNormal="85" workbookViewId="0">
      <selection activeCell="K152" sqref="K15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5537.4907335115922</v>
      </c>
      <c r="D4" s="21">
        <f t="shared" si="0"/>
        <v>90.848418656112429</v>
      </c>
      <c r="E4" s="21">
        <f t="shared" si="0"/>
        <v>3.0158371874425431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0.55138716860723191</v>
      </c>
      <c r="K4" s="21">
        <f t="shared" si="0"/>
        <v>20.291047804746139</v>
      </c>
      <c r="L4" s="21">
        <f t="shared" si="0"/>
        <v>0</v>
      </c>
      <c r="M4" s="21">
        <f t="shared" si="0"/>
        <v>0</v>
      </c>
      <c r="N4" s="64"/>
      <c r="O4" s="21">
        <f>+O5+O46+O95+O157+O208</f>
        <v>8880.4433105550142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5289.5165532999999</v>
      </c>
      <c r="D5" s="21">
        <f t="shared" ref="D5:E5" si="1">+D6+D32+D42</f>
        <v>3.2914288298219998</v>
      </c>
      <c r="E5" s="21">
        <f t="shared" si="1"/>
        <v>0.18509596049560001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5430.7269900663505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5289.5165532999999</v>
      </c>
      <c r="D6" s="26">
        <f t="shared" ref="D6:E6" si="4">+D7+D11+D19+D25+D29</f>
        <v>3.2914288298219998</v>
      </c>
      <c r="E6" s="26">
        <f t="shared" si="4"/>
        <v>0.18509596049560001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5430.7269900663505</v>
      </c>
    </row>
    <row r="7" spans="1:15" hidden="1" x14ac:dyDescent="0.35">
      <c r="A7" s="24" t="s">
        <v>268</v>
      </c>
      <c r="B7" s="25" t="s">
        <v>269</v>
      </c>
      <c r="C7" s="26">
        <f>'[2]1998'!$C6</f>
        <v>1834.4291521499999</v>
      </c>
      <c r="D7" s="26">
        <f>'[2]1998'!$D6</f>
        <v>7.0099451099999988E-2</v>
      </c>
      <c r="E7" s="26">
        <f>'[2]1998'!$E6</f>
        <v>1.381770222E-2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1840.0536278691002</v>
      </c>
    </row>
    <row r="8" spans="1:15" hidden="1" x14ac:dyDescent="0.35">
      <c r="A8" s="24" t="s">
        <v>270</v>
      </c>
      <c r="B8" s="25" t="s">
        <v>271</v>
      </c>
      <c r="C8" s="30">
        <f>'[2]1998'!$C7</f>
        <v>1710.26253825</v>
      </c>
      <c r="D8" s="30">
        <f>'[2]1998'!$D7</f>
        <v>6.7765574099999989E-2</v>
      </c>
      <c r="E8" s="30">
        <f>'[2]1998'!$E7</f>
        <v>1.355311482E-2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1715.7515497521001</v>
      </c>
    </row>
    <row r="9" spans="1:15" hidden="1" x14ac:dyDescent="0.35">
      <c r="A9" s="24" t="s">
        <v>272</v>
      </c>
      <c r="B9" s="25" t="s">
        <v>273</v>
      </c>
      <c r="C9" s="30">
        <f>'[2]1998'!$C8</f>
        <v>124.1666139</v>
      </c>
      <c r="D9" s="30">
        <f>'[2]1998'!$D8</f>
        <v>2.3338769999999998E-3</v>
      </c>
      <c r="E9" s="30">
        <f>'[2]1998'!$E8</f>
        <v>2.6458739999999997E-4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124.30207811700001</v>
      </c>
    </row>
    <row r="10" spans="1:15" hidden="1" x14ac:dyDescent="0.35">
      <c r="A10" s="24" t="s">
        <v>274</v>
      </c>
      <c r="B10" s="25" t="s">
        <v>275</v>
      </c>
      <c r="C10" s="30">
        <f>'[2]1998'!$C9</f>
        <v>0</v>
      </c>
      <c r="D10" s="30">
        <f>'[2]1998'!$D9</f>
        <v>0</v>
      </c>
      <c r="E10" s="30">
        <f>'[2]1998'!$E9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'[2]1998'!$C10</f>
        <v>961.80672987000003</v>
      </c>
      <c r="D11" s="26">
        <f>'[2]1998'!$D10</f>
        <v>0.23447369474200003</v>
      </c>
      <c r="E11" s="26">
        <f>'[2]1998'!$E10</f>
        <v>3.3658757865599999E-2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977.29156415716</v>
      </c>
    </row>
    <row r="12" spans="1:15" hidden="1" x14ac:dyDescent="0.35">
      <c r="A12" s="24" t="s">
        <v>278</v>
      </c>
      <c r="B12" s="25" t="s">
        <v>279</v>
      </c>
      <c r="C12" s="30">
        <f>'[2]1998'!$C11</f>
        <v>0</v>
      </c>
      <c r="D12" s="30">
        <f>'[2]1998'!$D11</f>
        <v>0</v>
      </c>
      <c r="E12" s="30">
        <f>'[2]1998'!$E11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'[2]1998'!$C12</f>
        <v>0</v>
      </c>
      <c r="D13" s="30">
        <f>'[2]1998'!$D12</f>
        <v>0</v>
      </c>
      <c r="E13" s="30">
        <f>'[2]1998'!$E12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'[2]1998'!$C13</f>
        <v>0</v>
      </c>
      <c r="D14" s="30">
        <f>'[2]1998'!$D13</f>
        <v>0</v>
      </c>
      <c r="E14" s="30">
        <f>'[2]1998'!$E13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'[2]1998'!$C14</f>
        <v>0</v>
      </c>
      <c r="D15" s="30">
        <f>'[2]1998'!$D14</f>
        <v>0</v>
      </c>
      <c r="E15" s="30">
        <f>'[2]1998'!$E14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'[2]1998'!$C15</f>
        <v>0</v>
      </c>
      <c r="D16" s="30">
        <f>'[2]1998'!$D15</f>
        <v>0</v>
      </c>
      <c r="E16" s="30">
        <f>'[2]1998'!$E15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'[2]1998'!$C16</f>
        <v>0</v>
      </c>
      <c r="D17" s="30">
        <f>'[2]1998'!$D16</f>
        <v>0</v>
      </c>
      <c r="E17" s="30">
        <f>'[2]1998'!$E16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'[2]1998'!$C17</f>
        <v>961.80672987000003</v>
      </c>
      <c r="D18" s="30">
        <f>'[2]1998'!$D17</f>
        <v>0.23447369474200003</v>
      </c>
      <c r="E18" s="30">
        <f>'[2]1998'!$E17</f>
        <v>3.3658757865599999E-2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977.29156415716</v>
      </c>
    </row>
    <row r="19" spans="1:15" hidden="1" x14ac:dyDescent="0.35">
      <c r="A19" s="24" t="s">
        <v>292</v>
      </c>
      <c r="B19" s="25" t="s">
        <v>293</v>
      </c>
      <c r="C19" s="26">
        <f>'[2]1998'!$C18</f>
        <v>2152.3993376200001</v>
      </c>
      <c r="D19" s="26">
        <f>'[2]1998'!$D18</f>
        <v>0.60139372747999997</v>
      </c>
      <c r="E19" s="26">
        <f>'[2]1998'!$E18</f>
        <v>0.10531152548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2197.1459162416404</v>
      </c>
    </row>
    <row r="20" spans="1:15" hidden="1" x14ac:dyDescent="0.35">
      <c r="A20" s="24" t="s">
        <v>294</v>
      </c>
      <c r="B20" s="25" t="s">
        <v>295</v>
      </c>
      <c r="C20" s="30">
        <f>'[2]1998'!$C19</f>
        <v>12.411025689999999</v>
      </c>
      <c r="D20" s="30">
        <f>'[2]1998'!$D19</f>
        <v>1.7261509999999998E-3</v>
      </c>
      <c r="E20" s="30">
        <f>'[2]1998'!$E19</f>
        <v>1.0356905999999999E-4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12.486803718899999</v>
      </c>
    </row>
    <row r="21" spans="1:15" hidden="1" x14ac:dyDescent="0.35">
      <c r="A21" s="24" t="s">
        <v>296</v>
      </c>
      <c r="B21" s="25" t="s">
        <v>297</v>
      </c>
      <c r="C21" s="30">
        <f>'[2]1998'!$C20</f>
        <v>2139.9883119300002</v>
      </c>
      <c r="D21" s="30">
        <f>'[2]1998'!$D20</f>
        <v>0.59966757648000002</v>
      </c>
      <c r="E21" s="30">
        <f>'[2]1998'!$E20</f>
        <v>0.10520795642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2184.6591125227405</v>
      </c>
    </row>
    <row r="22" spans="1:15" hidden="1" x14ac:dyDescent="0.35">
      <c r="A22" s="24" t="s">
        <v>298</v>
      </c>
      <c r="B22" s="25" t="s">
        <v>299</v>
      </c>
      <c r="C22" s="30">
        <f>'[2]1998'!$C21</f>
        <v>0</v>
      </c>
      <c r="D22" s="30">
        <f>'[2]1998'!$D21</f>
        <v>0</v>
      </c>
      <c r="E22" s="30">
        <f>'[2]1998'!$E21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'[2]1998'!$C22</f>
        <v>0</v>
      </c>
      <c r="D23" s="30">
        <f>'[2]1998'!$D22</f>
        <v>0</v>
      </c>
      <c r="E23" s="30">
        <f>'[2]1998'!$E22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'[2]1998'!$C23</f>
        <v>0</v>
      </c>
      <c r="D24" s="30">
        <f>'[2]1998'!$D23</f>
        <v>0</v>
      </c>
      <c r="E24" s="30">
        <f>'[2]1998'!$E23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'[2]1998'!$C24</f>
        <v>340.88133366</v>
      </c>
      <c r="D25" s="26">
        <f>'[2]1998'!$D24</f>
        <v>2.3854619564999999</v>
      </c>
      <c r="E25" s="26">
        <f>'[2]1998'!$E24</f>
        <v>3.2307974930000004E-2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416.23588179845001</v>
      </c>
    </row>
    <row r="26" spans="1:15" hidden="1" x14ac:dyDescent="0.35">
      <c r="A26" s="24" t="s">
        <v>306</v>
      </c>
      <c r="B26" s="25" t="s">
        <v>307</v>
      </c>
      <c r="C26" s="30">
        <f>'[2]1998'!$C25</f>
        <v>104.54497150999998</v>
      </c>
      <c r="D26" s="30">
        <f>'[2]1998'!$D25</f>
        <v>1.7408793499999995E-2</v>
      </c>
      <c r="E26" s="30">
        <f>'[2]1998'!$E25</f>
        <v>4.7873818999999993E-4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105.15928334834999</v>
      </c>
    </row>
    <row r="27" spans="1:15" hidden="1" x14ac:dyDescent="0.35">
      <c r="A27" s="24" t="s">
        <v>308</v>
      </c>
      <c r="B27" s="25" t="s">
        <v>309</v>
      </c>
      <c r="C27" s="30">
        <f>'[2]1998'!$C26</f>
        <v>236.33636214999999</v>
      </c>
      <c r="D27" s="30">
        <f>'[2]1998'!$D26</f>
        <v>2.3680531629999999</v>
      </c>
      <c r="E27" s="30">
        <f>'[2]1998'!$E26</f>
        <v>3.1829236740000003E-2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311.07659845009999</v>
      </c>
    </row>
    <row r="28" spans="1:15" hidden="1" x14ac:dyDescent="0.35">
      <c r="A28" s="24" t="s">
        <v>310</v>
      </c>
      <c r="B28" s="25" t="s">
        <v>311</v>
      </c>
      <c r="C28" s="30">
        <f>'[2]1998'!$C27</f>
        <v>0</v>
      </c>
      <c r="D28" s="30">
        <f>'[2]1998'!$D27</f>
        <v>0</v>
      </c>
      <c r="E28" s="30">
        <f>'[2]1998'!$E27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'[2]1998'!$C28</f>
        <v>0</v>
      </c>
      <c r="D29" s="26">
        <f>'[2]1998'!$D28</f>
        <v>0</v>
      </c>
      <c r="E29" s="26">
        <f>'[2]1998'!$E28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'[2]1998'!$C29</f>
        <v>0</v>
      </c>
      <c r="D30" s="30">
        <f>'[2]1998'!$D29</f>
        <v>0</v>
      </c>
      <c r="E30" s="30">
        <f>'[2]1998'!$E29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'[2]1998'!$C30</f>
        <v>0</v>
      </c>
      <c r="D31" s="30">
        <f>'[2]1998'!$D30</f>
        <v>0</v>
      </c>
      <c r="E31" s="30">
        <f>'[2]1998'!$E30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239.0648274809256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239.0648274809256</v>
      </c>
    </row>
    <row r="47" spans="1:15" hidden="1" x14ac:dyDescent="0.35">
      <c r="A47" s="24" t="s">
        <v>345</v>
      </c>
      <c r="B47" s="25" t="s">
        <v>346</v>
      </c>
      <c r="C47" s="26">
        <f>+SUM(C48:C52)</f>
        <v>235.05688533599999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235.05688533599999</v>
      </c>
    </row>
    <row r="48" spans="1:15" hidden="1" x14ac:dyDescent="0.35">
      <c r="A48" s="24" t="s">
        <v>347</v>
      </c>
      <c r="B48" s="25" t="s">
        <v>348</v>
      </c>
      <c r="C48" s="46">
        <f>'[3]1998'!$C$6</f>
        <v>235.05688533599999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235.05688533599999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4.0079421449256216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4.0079421449256216</v>
      </c>
    </row>
    <row r="73" spans="1:15" hidden="1" x14ac:dyDescent="0.35">
      <c r="A73" s="24" t="s">
        <v>394</v>
      </c>
      <c r="B73" s="25" t="s">
        <v>395</v>
      </c>
      <c r="C73" s="46">
        <f>'[3]1998'!$C$31</f>
        <v>4.0079421449256216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4.0079421449256216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8.9093527306666651</v>
      </c>
      <c r="D95" s="21">
        <f>+D96+D111+D127+D132+D144+D145+D151+D154+D155+D156</f>
        <v>73.329078095370022</v>
      </c>
      <c r="E95" s="21">
        <f>+E96+E111+E127+E132+E144+E145+E151+E154+E155+E156</f>
        <v>2.7081949437289401</v>
      </c>
      <c r="F95" s="35"/>
      <c r="G95" s="35"/>
      <c r="H95" s="35"/>
      <c r="I95" s="35"/>
      <c r="J95" s="21">
        <f>+J96+J111+J127+J132+J144+J145+J154+J155+J156</f>
        <v>0.55138716860723191</v>
      </c>
      <c r="K95" s="21">
        <f>+K96+K111+K127+K132+K144+K145+K151+K154+K155+K156</f>
        <v>20.291047804746139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2779.7951994891969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66.769148842380531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1869.5361675866548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63.400565985237677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1775.2158475866547</v>
      </c>
    </row>
    <row r="98" spans="1:15" x14ac:dyDescent="0.35">
      <c r="A98" s="24" t="s">
        <v>440</v>
      </c>
      <c r="B98" s="25" t="s">
        <v>441</v>
      </c>
      <c r="C98" s="32"/>
      <c r="D98" s="46">
        <f>'[5]1998'!$D7</f>
        <v>8.845746425988775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247.68089992768569</v>
      </c>
    </row>
    <row r="99" spans="1:15" x14ac:dyDescent="0.35">
      <c r="A99" s="24" t="s">
        <v>442</v>
      </c>
      <c r="B99" s="25" t="s">
        <v>443</v>
      </c>
      <c r="C99" s="32"/>
      <c r="D99" s="46">
        <f>'[5]1998'!$D8</f>
        <v>54.554819559248898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1527.534947658969</v>
      </c>
    </row>
    <row r="100" spans="1:15" x14ac:dyDescent="0.35">
      <c r="A100" s="24" t="s">
        <v>444</v>
      </c>
      <c r="B100" s="25" t="s">
        <v>445</v>
      </c>
      <c r="C100" s="32"/>
      <c r="D100" s="46">
        <f>'[5]1998'!$D9</f>
        <v>2.5782857142857139E-2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0.7219199999999999</v>
      </c>
    </row>
    <row r="101" spans="1:15" x14ac:dyDescent="0.35">
      <c r="A101" s="24" t="s">
        <v>446</v>
      </c>
      <c r="B101" s="25" t="s">
        <v>447</v>
      </c>
      <c r="C101" s="32"/>
      <c r="D101" s="46">
        <f>'[5]1998'!$D10</f>
        <v>0.25179999999999997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7.0503999999999989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3.0909999999999997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86.548000000000002</v>
      </c>
    </row>
    <row r="103" spans="1:15" x14ac:dyDescent="0.35">
      <c r="A103" s="24" t="s">
        <v>450</v>
      </c>
      <c r="B103" s="25" t="s">
        <v>451</v>
      </c>
      <c r="C103" s="32"/>
      <c r="D103" s="46">
        <f>'[5]1998'!$D12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 x14ac:dyDescent="0.35">
      <c r="A104" s="24" t="s">
        <v>452</v>
      </c>
      <c r="B104" s="25" t="s">
        <v>453</v>
      </c>
      <c r="C104" s="32"/>
      <c r="D104" s="46">
        <f>'[5]1998'!$D13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'[5]1998'!$D14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'[5]1998'!$D15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 x14ac:dyDescent="0.35">
      <c r="A107" s="24" t="s">
        <v>458</v>
      </c>
      <c r="B107" s="25" t="s">
        <v>459</v>
      </c>
      <c r="C107" s="32"/>
      <c r="D107" s="46">
        <f>'[5]1998'!$D16</f>
        <v>2.9699999999999998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83.16</v>
      </c>
    </row>
    <row r="108" spans="1:15" x14ac:dyDescent="0.35">
      <c r="A108" s="24" t="s">
        <v>460</v>
      </c>
      <c r="B108" s="25" t="s">
        <v>461</v>
      </c>
      <c r="C108" s="32"/>
      <c r="D108" s="46">
        <f>'[5]1998'!$D17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 x14ac:dyDescent="0.35">
      <c r="A109" s="24" t="s">
        <v>462</v>
      </c>
      <c r="B109" s="25" t="s">
        <v>463</v>
      </c>
      <c r="C109" s="32"/>
      <c r="D109" s="46">
        <f>'[5]1998'!$D18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'[5]1998'!$D19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2.6262323142857147</v>
      </c>
      <c r="E111" s="26">
        <f>+E112+E115+E116+E117+E126</f>
        <v>0.35193625971190617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166.79761362365514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1.4968250000000001</v>
      </c>
      <c r="E112" s="26">
        <f>+SUM(E113:E114)</f>
        <v>1.1232822857142862E-3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42.208769805714297</v>
      </c>
    </row>
    <row r="113" spans="1:15" x14ac:dyDescent="0.35">
      <c r="A113" s="24" t="s">
        <v>469</v>
      </c>
      <c r="B113" s="25" t="s">
        <v>441</v>
      </c>
      <c r="C113" s="32"/>
      <c r="D113" s="46">
        <f>'[5]1998'!$D22</f>
        <v>0.24000000000000007</v>
      </c>
      <c r="E113" s="46">
        <f>'[5]1998'!$E22</f>
        <v>1.1232822857142862E-3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7.0176698057142879</v>
      </c>
    </row>
    <row r="114" spans="1:15" x14ac:dyDescent="0.35">
      <c r="A114" s="24" t="s">
        <v>470</v>
      </c>
      <c r="B114" s="25" t="s">
        <v>443</v>
      </c>
      <c r="C114" s="32"/>
      <c r="D114" s="46">
        <f>'[5]1998'!$D23</f>
        <v>1.2568250000000001</v>
      </c>
      <c r="E114" s="46">
        <f>'[5]1998'!$E23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35.191100000000006</v>
      </c>
    </row>
    <row r="115" spans="1:15" x14ac:dyDescent="0.35">
      <c r="A115" s="24" t="s">
        <v>471</v>
      </c>
      <c r="B115" s="25" t="s">
        <v>445</v>
      </c>
      <c r="C115" s="32"/>
      <c r="D115" s="46">
        <f>'[5]1998'!$D24</f>
        <v>1.0313142857142855E-3</v>
      </c>
      <c r="E115" s="46">
        <f>'[5]1998'!$E24</f>
        <v>4.6716271934693876E-4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0.15267492062693877</v>
      </c>
    </row>
    <row r="116" spans="1:15" x14ac:dyDescent="0.35">
      <c r="A116" s="24" t="s">
        <v>472</v>
      </c>
      <c r="B116" s="25" t="s">
        <v>447</v>
      </c>
      <c r="C116" s="32"/>
      <c r="D116" s="46">
        <f>'[5]1998'!$D25</f>
        <v>0.50359999999999994</v>
      </c>
      <c r="E116" s="46">
        <f>'[5]1998'!$E25</f>
        <v>1.7574824168000002E-2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18.758128404519997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0.624776</v>
      </c>
      <c r="E117" s="26">
        <f>+SUM(E118:E125)</f>
        <v>0.15558488781942859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58.723723272148575</v>
      </c>
    </row>
    <row r="118" spans="1:15" x14ac:dyDescent="0.35">
      <c r="A118" s="24" t="s">
        <v>474</v>
      </c>
      <c r="B118" s="25" t="s">
        <v>451</v>
      </c>
      <c r="C118" s="32"/>
      <c r="D118" s="46">
        <f>'[5]1998'!$D27</f>
        <v>2E-3</v>
      </c>
      <c r="E118" s="46">
        <f>'[5]1998'!$E27</f>
        <v>1.6518857142857146E-5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6.0377497142857145E-2</v>
      </c>
    </row>
    <row r="119" spans="1:15" x14ac:dyDescent="0.35">
      <c r="A119" s="24" t="s">
        <v>475</v>
      </c>
      <c r="B119" s="25" t="s">
        <v>453</v>
      </c>
      <c r="C119" s="32"/>
      <c r="D119" s="46">
        <f>'[5]1998'!$D28</f>
        <v>0</v>
      </c>
      <c r="E119" s="46">
        <f>'[5]1998'!$E28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'[5]1998'!$D29</f>
        <v>0</v>
      </c>
      <c r="E120" s="46">
        <f>'[5]1998'!$E29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'[5]1998'!$D30</f>
        <v>1.1440000000000001E-3</v>
      </c>
      <c r="E121" s="46">
        <f>'[5]1998'!$E30</f>
        <v>2.4312431000000001E-3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0.67631142150000012</v>
      </c>
    </row>
    <row r="122" spans="1:15" x14ac:dyDescent="0.35">
      <c r="A122" s="24" t="s">
        <v>478</v>
      </c>
      <c r="B122" s="25" t="s">
        <v>459</v>
      </c>
      <c r="C122" s="32"/>
      <c r="D122" s="46">
        <f>'[5]1998'!$D31</f>
        <v>0.36135</v>
      </c>
      <c r="E122" s="46">
        <f>'[5]1998'!$E31</f>
        <v>0.1218954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42.420081000000003</v>
      </c>
    </row>
    <row r="123" spans="1:15" x14ac:dyDescent="0.35">
      <c r="A123" s="24" t="s">
        <v>479</v>
      </c>
      <c r="B123" s="25" t="s">
        <v>461</v>
      </c>
      <c r="C123" s="32"/>
      <c r="D123" s="46">
        <f>'[5]1998'!$D32</f>
        <v>4.7999999999999996E-3</v>
      </c>
      <c r="E123" s="46">
        <f>'[5]1998'!$E32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 x14ac:dyDescent="0.35">
      <c r="A124" s="24" t="s">
        <v>480</v>
      </c>
      <c r="B124" s="25" t="s">
        <v>463</v>
      </c>
      <c r="C124" s="32"/>
      <c r="D124" s="46">
        <f>'[5]1998'!$D33</f>
        <v>0.25548199999999999</v>
      </c>
      <c r="E124" s="46">
        <f>'[5]1998'!$E33</f>
        <v>3.1241725862285716E-2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15.432553353505714</v>
      </c>
    </row>
    <row r="125" spans="1:15" x14ac:dyDescent="0.35">
      <c r="A125" s="24" t="s">
        <v>481</v>
      </c>
      <c r="B125" s="25" t="s">
        <v>465</v>
      </c>
      <c r="C125" s="32"/>
      <c r="D125" s="46">
        <f>'[5]1998'!$D34</f>
        <v>0</v>
      </c>
      <c r="E125" s="46">
        <f>'[5]1998'!$E34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'[5]1998'!$E35</f>
        <v>0.17718610271941637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46.954317220645336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3.3379864918400006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93.463621771520025</v>
      </c>
    </row>
    <row r="128" spans="1:15" x14ac:dyDescent="0.35">
      <c r="A128" s="24" t="s">
        <v>486</v>
      </c>
      <c r="B128" s="25" t="s">
        <v>487</v>
      </c>
      <c r="C128" s="32"/>
      <c r="D128" s="46">
        <f>'[5]1998'!$D37</f>
        <v>1.5224168960000004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42.627673088000009</v>
      </c>
    </row>
    <row r="129" spans="1:15" x14ac:dyDescent="0.35">
      <c r="A129" s="24" t="s">
        <v>488</v>
      </c>
      <c r="B129" s="25" t="s">
        <v>489</v>
      </c>
      <c r="C129" s="32"/>
      <c r="D129" s="46">
        <f>'[5]1998'!$D38</f>
        <v>1.8155695958400002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50.835948683520009</v>
      </c>
    </row>
    <row r="130" spans="1:15" x14ac:dyDescent="0.35">
      <c r="A130" s="24" t="s">
        <v>490</v>
      </c>
      <c r="B130" s="25" t="s">
        <v>491</v>
      </c>
      <c r="C130" s="32"/>
      <c r="D130" s="46">
        <f>'[5]1998'!$D39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'[5]1998'!$D40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2.3408198432960314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620.31725847344842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1.8870315377763871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500.06335751074261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'[5]1998'!$E$43</f>
        <v>0.1332090191384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35.300390071675999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'[5]1998'!$E$44</f>
        <v>0.13851245464855846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36.705800481867996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'[5]1998'!$E48</f>
        <v>1.6153100639894287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428.0571669571986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'[5]1998'!$E49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'[5]1998'!$E50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'[5]1998'!$E51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'[5]1998'!$E52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0.4537883055196445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120.2539009627058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'[5]1998'!$E54</f>
        <v>0.20591760019559743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54.568164051833321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'[5]1998'!$E55</f>
        <v>0.24787070532404706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65.685736910872478</v>
      </c>
    </row>
    <row r="144" spans="1:15" x14ac:dyDescent="0.35">
      <c r="A144" s="24" t="s">
        <v>516</v>
      </c>
      <c r="B144" s="25" t="s">
        <v>517</v>
      </c>
      <c r="C144" s="32"/>
      <c r="D144" s="46">
        <f>'[5]1998'!$D56</f>
        <v>0</v>
      </c>
      <c r="E144" s="46">
        <f>'[5]1998'!$E56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0.59571044686377517</v>
      </c>
      <c r="E145" s="26">
        <f>+SUM(E146:E150)</f>
        <v>1.5438840721002496E-2</v>
      </c>
      <c r="F145" s="32"/>
      <c r="G145" s="32"/>
      <c r="H145" s="32"/>
      <c r="I145" s="32"/>
      <c r="J145" s="26">
        <f>+SUM(J146:J150)</f>
        <v>0.55138716860723191</v>
      </c>
      <c r="K145" s="26">
        <f>+SUM(K146:K150)</f>
        <v>20.291047804746139</v>
      </c>
      <c r="L145" s="26">
        <f>+SUM(L146:L150)</f>
        <v>0</v>
      </c>
      <c r="M145" s="32"/>
      <c r="N145" s="65"/>
      <c r="O145" s="26">
        <f>+SUM(O146:O150)</f>
        <v>20.771185303251364</v>
      </c>
    </row>
    <row r="146" spans="1:15" x14ac:dyDescent="0.35">
      <c r="A146" s="24" t="s">
        <v>520</v>
      </c>
      <c r="B146" s="25" t="s">
        <v>521</v>
      </c>
      <c r="C146" s="32"/>
      <c r="D146" s="46">
        <f>'[5]1998'!$D58</f>
        <v>7.784508158697604E-4</v>
      </c>
      <c r="E146" s="46">
        <f>'[5]1998'!$E58</f>
        <v>1.4677860501248007E-5</v>
      </c>
      <c r="F146" s="32"/>
      <c r="G146" s="32"/>
      <c r="H146" s="32"/>
      <c r="I146" s="32"/>
      <c r="J146" s="46">
        <f>'[5]1998'!$J58</f>
        <v>5.2420930361600027E-4</v>
      </c>
      <c r="K146" s="46">
        <f>'[5]1998'!$K58</f>
        <v>1.9290902373068811E-2</v>
      </c>
      <c r="L146" s="46">
        <v>0</v>
      </c>
      <c r="M146" s="32"/>
      <c r="N146" s="65"/>
      <c r="O146" s="30">
        <f>+C146*'PCG-PTG'!$F$5+D146*'PCG-PTG'!$F$6+E146*'PCG-PTG'!$F$8+SUM(F146:I146)</f>
        <v>2.5686255877184011E-2</v>
      </c>
    </row>
    <row r="147" spans="1:15" x14ac:dyDescent="0.35">
      <c r="A147" s="24" t="s">
        <v>522</v>
      </c>
      <c r="B147" s="25" t="s">
        <v>523</v>
      </c>
      <c r="C147" s="32"/>
      <c r="D147" s="46">
        <f>'[5]1998'!$D59</f>
        <v>0</v>
      </c>
      <c r="E147" s="46">
        <f>'[5]1998'!$E59</f>
        <v>0</v>
      </c>
      <c r="F147" s="32"/>
      <c r="G147" s="32"/>
      <c r="H147" s="32"/>
      <c r="I147" s="32"/>
      <c r="J147" s="46">
        <f>'[5]1998'!$J59</f>
        <v>0</v>
      </c>
      <c r="K147" s="46">
        <f>'[5]1998'!$K59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f>'[5]1998'!$D60</f>
        <v>0</v>
      </c>
      <c r="E148" s="46">
        <f>'[5]1998'!$E60</f>
        <v>0</v>
      </c>
      <c r="F148" s="32"/>
      <c r="G148" s="32"/>
      <c r="H148" s="32"/>
      <c r="I148" s="32"/>
      <c r="J148" s="46">
        <f>'[5]1998'!$J60</f>
        <v>0</v>
      </c>
      <c r="K148" s="46">
        <f>'[5]1998'!$K60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f>'[5]1998'!$D61</f>
        <v>0.59493199604790536</v>
      </c>
      <c r="E149" s="46">
        <f>'[5]1998'!$E61</f>
        <v>1.5424162860501248E-2</v>
      </c>
      <c r="F149" s="32"/>
      <c r="G149" s="32"/>
      <c r="H149" s="32"/>
      <c r="I149" s="32"/>
      <c r="J149" s="46">
        <f>'[5]1998'!$J61</f>
        <v>0.55086295930361595</v>
      </c>
      <c r="K149" s="46">
        <f>'[5]1998'!$K61</f>
        <v>20.27175690237307</v>
      </c>
      <c r="L149" s="46">
        <v>0</v>
      </c>
      <c r="M149" s="32"/>
      <c r="N149" s="65"/>
      <c r="O149" s="30">
        <f>+C149*'PCG-PTG'!$F$5+D149*'PCG-PTG'!$F$6+E149*'PCG-PTG'!$F$8+SUM(F149:I149)</f>
        <v>20.745499047374182</v>
      </c>
    </row>
    <row r="150" spans="1:15" x14ac:dyDescent="0.35">
      <c r="A150" s="24" t="s">
        <v>528</v>
      </c>
      <c r="B150" s="25" t="s">
        <v>291</v>
      </c>
      <c r="C150" s="32"/>
      <c r="D150" s="46">
        <f>'[5]1998'!$D62</f>
        <v>0</v>
      </c>
      <c r="E150" s="46">
        <f>'[5]1998'!$E62</f>
        <v>0</v>
      </c>
      <c r="F150" s="32"/>
      <c r="G150" s="32"/>
      <c r="H150" s="32"/>
      <c r="I150" s="32"/>
      <c r="J150" s="46">
        <f>'[5]1998'!$J62</f>
        <v>0</v>
      </c>
      <c r="K150" s="46">
        <f>'[5]1998'!$K62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0.40099477733333327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0.40099477733333327</v>
      </c>
    </row>
    <row r="152" spans="1:15" x14ac:dyDescent="0.35">
      <c r="A152" s="24" t="s">
        <v>531</v>
      </c>
      <c r="B152" s="25" t="s">
        <v>532</v>
      </c>
      <c r="C152" s="46">
        <f>'[5]1998'!$C64</f>
        <v>0.38788644399999994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0.38788644399999994</v>
      </c>
    </row>
    <row r="153" spans="1:15" x14ac:dyDescent="0.35">
      <c r="A153" s="24" t="s">
        <v>533</v>
      </c>
      <c r="B153" s="25" t="s">
        <v>534</v>
      </c>
      <c r="C153" s="46">
        <f>'[5]1998'!$C65</f>
        <v>1.3108333333333335E-2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1.3108333333333335E-2</v>
      </c>
    </row>
    <row r="154" spans="1:15" x14ac:dyDescent="0.35">
      <c r="A154" s="24" t="s">
        <v>535</v>
      </c>
      <c r="B154" s="25" t="s">
        <v>536</v>
      </c>
      <c r="C154" s="26">
        <f>'[5]1998'!$C$66</f>
        <v>8.5083579533333324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8.5083579533333324</v>
      </c>
    </row>
    <row r="155" spans="1:15" x14ac:dyDescent="0.35">
      <c r="A155" s="24" t="s">
        <v>537</v>
      </c>
      <c r="B155" s="25" t="s">
        <v>538</v>
      </c>
      <c r="C155" s="26">
        <f>'[5]1998'!$C$67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v>0</v>
      </c>
      <c r="D156" s="46">
        <f>'[5]1998'!$D68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14.227911730920408</v>
      </c>
      <c r="E208" s="21">
        <f t="shared" si="63"/>
        <v>0.122546283218003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430.8562935185422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'[4]1998'!$D$5</f>
        <v>12.770055378022391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357.56155058462696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1.4578563528980171</v>
      </c>
      <c r="E219" s="26">
        <f t="shared" ref="E219" si="71">+SUM(E220:E222)</f>
        <v>0.122546283218003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73.294742933915273</v>
      </c>
    </row>
    <row r="220" spans="1:15" x14ac:dyDescent="0.35">
      <c r="A220" s="24" t="s">
        <v>665</v>
      </c>
      <c r="B220" s="25" t="s">
        <v>666</v>
      </c>
      <c r="C220" s="32"/>
      <c r="D220" s="46">
        <f>'[4]1998'!$D$16</f>
        <v>1.4578563528980171</v>
      </c>
      <c r="E220" s="46">
        <f>'[4]1998'!$E$16</f>
        <v>0.122546283218003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73.294742933915273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550.16316354999992</v>
      </c>
      <c r="D226" s="26">
        <f t="shared" ref="D226:E226" si="74">+SUM(D227:D228)</f>
        <v>3.8472948499999994E-3</v>
      </c>
      <c r="E226" s="26">
        <f t="shared" si="74"/>
        <v>1.5389179399999998E-2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554.34902034679988</v>
      </c>
    </row>
    <row r="227" spans="1:15" x14ac:dyDescent="0.35">
      <c r="A227" s="24"/>
      <c r="B227" s="44" t="s">
        <v>674</v>
      </c>
      <c r="C227" s="46">
        <f>'[2]1998'!$C48</f>
        <v>550.16316354999992</v>
      </c>
      <c r="D227" s="46">
        <f>'[2]1998'!$D48</f>
        <v>3.8472948499999994E-3</v>
      </c>
      <c r="E227" s="46">
        <f>'[2]1998'!$E48</f>
        <v>1.5389179399999998E-2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554.34902034679988</v>
      </c>
    </row>
    <row r="228" spans="1:15" x14ac:dyDescent="0.35">
      <c r="A228" s="24"/>
      <c r="B228" s="44" t="s">
        <v>675</v>
      </c>
      <c r="C228" s="46">
        <f>'[2]1998'!$C49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'[2]1998'!$C50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'[2]1998'!$C51</f>
        <v>1524.8600291399998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1524.8600291399998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5537.4907335115922</v>
      </c>
      <c r="D241" s="21">
        <f t="shared" si="77"/>
        <v>90.848418656112429</v>
      </c>
      <c r="E241" s="21">
        <f t="shared" si="77"/>
        <v>3.0158371874425431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0.55138716860723191</v>
      </c>
      <c r="K241" s="21">
        <f t="shared" si="77"/>
        <v>20.291047804746139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8880.4433105550124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5289.5165532999999</v>
      </c>
      <c r="D242" s="21">
        <f t="shared" ref="D242:E242" si="79">+D243+D249+D252</f>
        <v>3.2914288298219998</v>
      </c>
      <c r="E242" s="21">
        <f t="shared" si="79"/>
        <v>0.18509596049560001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5430.7269900663487</v>
      </c>
    </row>
    <row r="243" spans="1:15" x14ac:dyDescent="0.35">
      <c r="A243" s="24" t="s">
        <v>266</v>
      </c>
      <c r="B243" s="25" t="s">
        <v>267</v>
      </c>
      <c r="C243" s="26">
        <f>+SUM(C244:C248)</f>
        <v>5289.5165532999999</v>
      </c>
      <c r="D243" s="26">
        <f t="shared" ref="D243:E243" si="81">+SUM(D244:D248)</f>
        <v>3.2914288298219998</v>
      </c>
      <c r="E243" s="26">
        <f t="shared" si="81"/>
        <v>0.18509596049560001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5430.7269900663487</v>
      </c>
    </row>
    <row r="244" spans="1:15" x14ac:dyDescent="0.35">
      <c r="A244" s="24" t="s">
        <v>268</v>
      </c>
      <c r="B244" s="25" t="s">
        <v>269</v>
      </c>
      <c r="C244" s="46">
        <f>+C7</f>
        <v>1834.4291521499999</v>
      </c>
      <c r="D244" s="46">
        <f>+D7</f>
        <v>7.0099451099999988E-2</v>
      </c>
      <c r="E244" s="46">
        <f>+E7</f>
        <v>1.381770222E-2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1840.0536278690997</v>
      </c>
    </row>
    <row r="245" spans="1:15" x14ac:dyDescent="0.35">
      <c r="A245" s="24" t="s">
        <v>276</v>
      </c>
      <c r="B245" s="25" t="s">
        <v>277</v>
      </c>
      <c r="C245" s="46">
        <f>+C11</f>
        <v>961.80672987000003</v>
      </c>
      <c r="D245" s="46">
        <f>+D11</f>
        <v>0.23447369474200003</v>
      </c>
      <c r="E245" s="46">
        <f>+E11</f>
        <v>3.3658757865599999E-2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977.29156415716</v>
      </c>
    </row>
    <row r="246" spans="1:15" x14ac:dyDescent="0.35">
      <c r="A246" s="24" t="s">
        <v>292</v>
      </c>
      <c r="B246" s="25" t="s">
        <v>293</v>
      </c>
      <c r="C246" s="46">
        <f>+C19</f>
        <v>2152.3993376200001</v>
      </c>
      <c r="D246" s="46">
        <f>+D19</f>
        <v>0.60139372747999997</v>
      </c>
      <c r="E246" s="46">
        <f>+E19</f>
        <v>0.10531152548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2197.14591624164</v>
      </c>
    </row>
    <row r="247" spans="1:15" x14ac:dyDescent="0.35">
      <c r="A247" s="24" t="s">
        <v>304</v>
      </c>
      <c r="B247" s="25" t="s">
        <v>305</v>
      </c>
      <c r="C247" s="46">
        <f>+C25</f>
        <v>340.88133366</v>
      </c>
      <c r="D247" s="46">
        <f>+D25</f>
        <v>2.3854619564999999</v>
      </c>
      <c r="E247" s="46">
        <f>+E25</f>
        <v>3.2307974930000004E-2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416.23588179844995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239.0648274809256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239.0648274809256</v>
      </c>
    </row>
    <row r="254" spans="1:15" x14ac:dyDescent="0.35">
      <c r="A254" s="24" t="s">
        <v>345</v>
      </c>
      <c r="B254" s="25" t="s">
        <v>346</v>
      </c>
      <c r="C254" s="46">
        <f>+C47</f>
        <v>235.05688533599999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235.05688533599999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4.0079421449256216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4.0079421449256216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8.9093527306666651</v>
      </c>
      <c r="D262" s="21">
        <f t="shared" ref="D262:E262" si="90">+SUM(D263:D272)</f>
        <v>73.329078095370022</v>
      </c>
      <c r="E262" s="21">
        <f t="shared" si="90"/>
        <v>2.7081949437289401</v>
      </c>
      <c r="F262" s="35"/>
      <c r="G262" s="35"/>
      <c r="H262" s="35"/>
      <c r="I262" s="35"/>
      <c r="J262" s="21">
        <f t="shared" ref="J262:L262" si="91">+SUM(J263:J272)</f>
        <v>0.55138716860723191</v>
      </c>
      <c r="K262" s="21">
        <f t="shared" si="91"/>
        <v>20.291047804746139</v>
      </c>
      <c r="L262" s="21">
        <f t="shared" si="91"/>
        <v>0</v>
      </c>
      <c r="M262" s="35"/>
      <c r="N262" s="64"/>
      <c r="O262" s="21">
        <f>+SUM(O263:O272)</f>
        <v>2779.7951994891969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66.769148842380531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1869.5361675866548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2.6262323142857147</v>
      </c>
      <c r="E264" s="46">
        <f>+E111</f>
        <v>0.35193625971190617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166.79761362365514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3.3379864918400006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93.463621771520025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2.3408198432960314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620.31725847344831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0.59571044686377517</v>
      </c>
      <c r="E268" s="46">
        <f t="shared" si="92"/>
        <v>1.5438840721002496E-2</v>
      </c>
      <c r="F268" s="32"/>
      <c r="G268" s="32"/>
      <c r="H268" s="32"/>
      <c r="I268" s="32"/>
      <c r="J268" s="46">
        <f t="shared" si="92"/>
        <v>0.55138716860723191</v>
      </c>
      <c r="K268" s="46">
        <f t="shared" si="92"/>
        <v>20.291047804746139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20.771185303251368</v>
      </c>
    </row>
    <row r="269" spans="1:15" x14ac:dyDescent="0.35">
      <c r="A269" s="24" t="s">
        <v>529</v>
      </c>
      <c r="B269" s="25" t="s">
        <v>530</v>
      </c>
      <c r="C269" s="46">
        <f>+C151</f>
        <v>0.40099477733333327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0.40099477733333327</v>
      </c>
    </row>
    <row r="270" spans="1:15" x14ac:dyDescent="0.35">
      <c r="A270" s="24" t="s">
        <v>535</v>
      </c>
      <c r="B270" s="25" t="s">
        <v>536</v>
      </c>
      <c r="C270" s="46">
        <f>+C154</f>
        <v>8.5083579533333324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8.5083579533333324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14.227911730920408</v>
      </c>
      <c r="E282" s="21">
        <f t="shared" si="103"/>
        <v>0.122546283218003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430.8562935185422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12.770055378022391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357.56155058462696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1.4578563528980171</v>
      </c>
      <c r="E286" s="46">
        <f t="shared" si="108"/>
        <v>0.122546283218003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73.294742933915273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550.16316354999992</v>
      </c>
      <c r="D290" s="26">
        <f t="shared" ref="D290:E290" si="110">+D291+D292</f>
        <v>3.8472948499999994E-3</v>
      </c>
      <c r="E290" s="26">
        <f t="shared" si="110"/>
        <v>1.5389179399999998E-2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554.34902034679988</v>
      </c>
    </row>
    <row r="291" spans="1:15" x14ac:dyDescent="0.35">
      <c r="A291" s="24"/>
      <c r="B291" s="44" t="s">
        <v>674</v>
      </c>
      <c r="C291" s="46">
        <f>+C227</f>
        <v>550.16316354999992</v>
      </c>
      <c r="D291" s="46">
        <f t="shared" ref="D291:M293" si="112">+D227</f>
        <v>3.8472948499999994E-3</v>
      </c>
      <c r="E291" s="46">
        <f t="shared" si="112"/>
        <v>1.5389179399999998E-2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554.34902034679988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1524.8600291399998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1524.8600291399998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5537.4907335115922</v>
      </c>
      <c r="D303" s="21">
        <f t="shared" ref="D303:M303" si="115">+SUM(D304:D308)</f>
        <v>90.848418656112429</v>
      </c>
      <c r="E303" s="21">
        <f t="shared" si="115"/>
        <v>3.0158371874425431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0.55138716860723191</v>
      </c>
      <c r="K303" s="21">
        <f t="shared" si="115"/>
        <v>20.291047804746139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8880.4433105550142</v>
      </c>
    </row>
    <row r="304" spans="1:15" x14ac:dyDescent="0.35">
      <c r="A304" s="48" t="s">
        <v>264</v>
      </c>
      <c r="B304" s="49" t="s">
        <v>265</v>
      </c>
      <c r="C304" s="67">
        <f>+C242</f>
        <v>5289.5165532999999</v>
      </c>
      <c r="D304" s="67">
        <f t="shared" ref="D304:M304" si="116">+D242</f>
        <v>3.2914288298219998</v>
      </c>
      <c r="E304" s="67">
        <f t="shared" si="116"/>
        <v>0.18509596049560001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5430.7269900663496</v>
      </c>
    </row>
    <row r="305" spans="1:15" x14ac:dyDescent="0.35">
      <c r="A305" s="48" t="s">
        <v>343</v>
      </c>
      <c r="B305" s="49" t="s">
        <v>344</v>
      </c>
      <c r="C305" s="67">
        <f>+C253</f>
        <v>239.0648274809256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239.0648274809256</v>
      </c>
    </row>
    <row r="306" spans="1:15" x14ac:dyDescent="0.35">
      <c r="A306" s="48" t="s">
        <v>434</v>
      </c>
      <c r="B306" s="49" t="s">
        <v>435</v>
      </c>
      <c r="C306" s="67">
        <f>+C262</f>
        <v>8.9093527306666651</v>
      </c>
      <c r="D306" s="67">
        <f t="shared" ref="D306:L306" si="118">+D262</f>
        <v>73.329078095370022</v>
      </c>
      <c r="E306" s="67">
        <f t="shared" si="118"/>
        <v>2.7081949437289401</v>
      </c>
      <c r="F306" s="32"/>
      <c r="G306" s="32"/>
      <c r="H306" s="32"/>
      <c r="I306" s="32"/>
      <c r="J306" s="67">
        <f t="shared" si="118"/>
        <v>0.55138716860723191</v>
      </c>
      <c r="K306" s="67">
        <f t="shared" si="118"/>
        <v>20.291047804746139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2779.7951994891964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14.227911730920408</v>
      </c>
      <c r="E308" s="67">
        <f t="shared" si="120"/>
        <v>0.122546283218003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430.8562935185422</v>
      </c>
    </row>
  </sheetData>
  <conditionalFormatting sqref="C239:M239">
    <cfRule type="cellIs" dxfId="119" priority="6" operator="equal">
      <formula>0</formula>
    </cfRule>
  </conditionalFormatting>
  <conditionalFormatting sqref="C301:M301">
    <cfRule type="cellIs" dxfId="118" priority="2" operator="equal">
      <formula>0</formula>
    </cfRule>
  </conditionalFormatting>
  <conditionalFormatting sqref="O239">
    <cfRule type="cellIs" dxfId="117" priority="5" operator="equal">
      <formula>0</formula>
    </cfRule>
  </conditionalFormatting>
  <conditionalFormatting sqref="O301">
    <cfRule type="cellIs" dxfId="116" priority="1" operator="equal">
      <formula>0</formula>
    </cfRule>
  </conditionalFormatting>
  <dataValidations count="1">
    <dataValidation allowBlank="1" showInputMessage="1" showErrorMessage="1" sqref="B144:B157 B136 A225:B236 B267:B273 A289:B298 B307" xr:uid="{634E3D01-14B5-45E5-862D-54DCAC35F64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99061-0EEA-4D15-AB9A-40DABAFA4D76}">
  <dimension ref="A2:O308"/>
  <sheetViews>
    <sheetView showGridLines="0" topLeftCell="A128" zoomScale="85" zoomScaleNormal="85" workbookViewId="0">
      <selection activeCell="L146" sqref="L146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5053.0172230249782</v>
      </c>
      <c r="D4" s="21">
        <f t="shared" si="0"/>
        <v>91.639684254224989</v>
      </c>
      <c r="E4" s="21">
        <f t="shared" si="0"/>
        <v>2.922018247771633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0.53056163009087998</v>
      </c>
      <c r="K4" s="21">
        <f t="shared" si="0"/>
        <v>19.524667987344387</v>
      </c>
      <c r="L4" s="21">
        <f t="shared" si="0"/>
        <v>0</v>
      </c>
      <c r="M4" s="21">
        <f t="shared" si="0"/>
        <v>0</v>
      </c>
      <c r="N4" s="64"/>
      <c r="O4" s="21">
        <f>+O5+O46+O95+O157+O208</f>
        <v>8393.2632178027598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4722.7059154099998</v>
      </c>
      <c r="D5" s="21">
        <f t="shared" ref="D5:E5" si="1">+D6+D32+D42</f>
        <v>3.2620542233789998</v>
      </c>
      <c r="E5" s="21">
        <f t="shared" si="1"/>
        <v>0.1806874345192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4861.9256038121994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4722.7059154099998</v>
      </c>
      <c r="D6" s="26">
        <f t="shared" ref="D6:E6" si="4">+D7+D11+D19+D25+D29</f>
        <v>3.2620542233789998</v>
      </c>
      <c r="E6" s="26">
        <f t="shared" si="4"/>
        <v>0.1806874345192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4861.9256038121994</v>
      </c>
    </row>
    <row r="7" spans="1:15" hidden="1" x14ac:dyDescent="0.35">
      <c r="A7" s="24" t="s">
        <v>268</v>
      </c>
      <c r="B7" s="25" t="s">
        <v>269</v>
      </c>
      <c r="C7" s="26">
        <f>'[2]1999'!$C6</f>
        <v>1317.3626768399999</v>
      </c>
      <c r="D7" s="26">
        <f>'[2]1999'!$D6</f>
        <v>4.9394296000000004E-2</v>
      </c>
      <c r="E7" s="26">
        <f>'[2]1999'!$E6</f>
        <v>9.6755091999999997E-3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1321.3097270660001</v>
      </c>
    </row>
    <row r="8" spans="1:15" hidden="1" x14ac:dyDescent="0.35">
      <c r="A8" s="24" t="s">
        <v>270</v>
      </c>
      <c r="B8" s="25" t="s">
        <v>271</v>
      </c>
      <c r="C8" s="30">
        <f>'[2]1999'!$C7</f>
        <v>1192.9572719400001</v>
      </c>
      <c r="D8" s="30">
        <f>'[2]1999'!$D7</f>
        <v>4.7066229000000001E-2</v>
      </c>
      <c r="E8" s="30">
        <f>'[2]1999'!$E7</f>
        <v>9.4132457999999992E-3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1196.769636489</v>
      </c>
    </row>
    <row r="9" spans="1:15" hidden="1" x14ac:dyDescent="0.35">
      <c r="A9" s="24" t="s">
        <v>272</v>
      </c>
      <c r="B9" s="25" t="s">
        <v>273</v>
      </c>
      <c r="C9" s="30">
        <f>'[2]1999'!$C8</f>
        <v>124.40540489999998</v>
      </c>
      <c r="D9" s="30">
        <f>'[2]1999'!$D8</f>
        <v>2.3280669999999996E-3</v>
      </c>
      <c r="E9" s="30">
        <f>'[2]1999'!$E8</f>
        <v>2.6226339999999997E-4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124.54009057699999</v>
      </c>
    </row>
    <row r="10" spans="1:15" hidden="1" x14ac:dyDescent="0.35">
      <c r="A10" s="24" t="s">
        <v>274</v>
      </c>
      <c r="B10" s="25" t="s">
        <v>275</v>
      </c>
      <c r="C10" s="30">
        <f>'[2]1999'!$C9</f>
        <v>0</v>
      </c>
      <c r="D10" s="30">
        <f>'[2]1999'!$D9</f>
        <v>0</v>
      </c>
      <c r="E10" s="30">
        <f>'[2]1999'!$E9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'[2]1999'!$C10</f>
        <v>933.64141276000009</v>
      </c>
      <c r="D11" s="26">
        <f>'[2]1999'!$D10</f>
        <v>0.25742448281899999</v>
      </c>
      <c r="E11" s="26">
        <f>'[2]1999'!$E10</f>
        <v>3.6636885779199997E-2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950.55807301042012</v>
      </c>
    </row>
    <row r="12" spans="1:15" hidden="1" x14ac:dyDescent="0.35">
      <c r="A12" s="24" t="s">
        <v>278</v>
      </c>
      <c r="B12" s="25" t="s">
        <v>279</v>
      </c>
      <c r="C12" s="30">
        <f>'[2]1999'!$C11</f>
        <v>0</v>
      </c>
      <c r="D12" s="30">
        <f>'[2]1999'!$D11</f>
        <v>0</v>
      </c>
      <c r="E12" s="30">
        <f>'[2]1999'!$E11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'[2]1999'!$C12</f>
        <v>0</v>
      </c>
      <c r="D13" s="30">
        <f>'[2]1999'!$D12</f>
        <v>0</v>
      </c>
      <c r="E13" s="30">
        <f>'[2]1999'!$E12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'[2]1999'!$C13</f>
        <v>0</v>
      </c>
      <c r="D14" s="30">
        <f>'[2]1999'!$D13</f>
        <v>0</v>
      </c>
      <c r="E14" s="30">
        <f>'[2]1999'!$E13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'[2]1999'!$C14</f>
        <v>0</v>
      </c>
      <c r="D15" s="30">
        <f>'[2]1999'!$D14</f>
        <v>0</v>
      </c>
      <c r="E15" s="30">
        <f>'[2]1999'!$E14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'[2]1999'!$C15</f>
        <v>0</v>
      </c>
      <c r="D16" s="30">
        <f>'[2]1999'!$D15</f>
        <v>0</v>
      </c>
      <c r="E16" s="30">
        <f>'[2]1999'!$E15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'[2]1999'!$C16</f>
        <v>0</v>
      </c>
      <c r="D17" s="30">
        <f>'[2]1999'!$D16</f>
        <v>0</v>
      </c>
      <c r="E17" s="30">
        <f>'[2]1999'!$E16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'[2]1999'!$C17</f>
        <v>933.64141276000009</v>
      </c>
      <c r="D18" s="30">
        <f>'[2]1999'!$D17</f>
        <v>0.25742448281899999</v>
      </c>
      <c r="E18" s="30">
        <f>'[2]1999'!$E17</f>
        <v>3.6636885779199997E-2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950.55807301042012</v>
      </c>
    </row>
    <row r="19" spans="1:15" hidden="1" x14ac:dyDescent="0.35">
      <c r="A19" s="24" t="s">
        <v>292</v>
      </c>
      <c r="B19" s="25" t="s">
        <v>293</v>
      </c>
      <c r="C19" s="26">
        <f>'[2]1999'!$C18</f>
        <v>2112.6540630299996</v>
      </c>
      <c r="D19" s="26">
        <f>'[2]1999'!$D18</f>
        <v>0.6241751325599999</v>
      </c>
      <c r="E19" s="26">
        <f>'[2]1999'!$E18</f>
        <v>0.10277182341999999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2157.3654999479795</v>
      </c>
    </row>
    <row r="20" spans="1:15" hidden="1" x14ac:dyDescent="0.35">
      <c r="A20" s="24" t="s">
        <v>294</v>
      </c>
      <c r="B20" s="25" t="s">
        <v>295</v>
      </c>
      <c r="C20" s="30">
        <f>'[2]1999'!$C19</f>
        <v>14.010966059999999</v>
      </c>
      <c r="D20" s="30">
        <f>'[2]1999'!$D19</f>
        <v>1.9486739999999998E-3</v>
      </c>
      <c r="E20" s="30">
        <f>'[2]1999'!$E19</f>
        <v>1.1692043999999999E-4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14.0965128486</v>
      </c>
    </row>
    <row r="21" spans="1:15" hidden="1" x14ac:dyDescent="0.35">
      <c r="A21" s="24" t="s">
        <v>296</v>
      </c>
      <c r="B21" s="25" t="s">
        <v>297</v>
      </c>
      <c r="C21" s="30">
        <f>'[2]1999'!$C20</f>
        <v>2098.6430969699995</v>
      </c>
      <c r="D21" s="30">
        <f>'[2]1999'!$D20</f>
        <v>0.62222645855999992</v>
      </c>
      <c r="E21" s="30">
        <f>'[2]1999'!$E20</f>
        <v>0.10265490297999999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2143.2689870993795</v>
      </c>
    </row>
    <row r="22" spans="1:15" hidden="1" x14ac:dyDescent="0.35">
      <c r="A22" s="24" t="s">
        <v>298</v>
      </c>
      <c r="B22" s="25" t="s">
        <v>299</v>
      </c>
      <c r="C22" s="30">
        <f>'[2]1999'!$C21</f>
        <v>0</v>
      </c>
      <c r="D22" s="30">
        <f>'[2]1999'!$D21</f>
        <v>0</v>
      </c>
      <c r="E22" s="30">
        <f>'[2]1999'!$E21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'[2]1999'!$C22</f>
        <v>0</v>
      </c>
      <c r="D23" s="30">
        <f>'[2]1999'!$D22</f>
        <v>0</v>
      </c>
      <c r="E23" s="30">
        <f>'[2]1999'!$E22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'[2]1999'!$C23</f>
        <v>0</v>
      </c>
      <c r="D24" s="30">
        <f>'[2]1999'!$D23</f>
        <v>0</v>
      </c>
      <c r="E24" s="30">
        <f>'[2]1999'!$E23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'[2]1999'!$C24</f>
        <v>359.04776277999997</v>
      </c>
      <c r="D25" s="26">
        <f>'[2]1999'!$D24</f>
        <v>2.331060312</v>
      </c>
      <c r="E25" s="26">
        <f>'[2]1999'!$E24</f>
        <v>3.1603216119999993E-2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432.69230378779997</v>
      </c>
    </row>
    <row r="26" spans="1:15" hidden="1" x14ac:dyDescent="0.35">
      <c r="A26" s="24" t="s">
        <v>306</v>
      </c>
      <c r="B26" s="25" t="s">
        <v>307</v>
      </c>
      <c r="C26" s="30">
        <f>'[2]1999'!$C25</f>
        <v>116.63251963999998</v>
      </c>
      <c r="D26" s="30">
        <f>'[2]1999'!$D25</f>
        <v>1.7645260499999996E-2</v>
      </c>
      <c r="E26" s="30">
        <f>'[2]1999'!$E25</f>
        <v>4.9174096999999998E-4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117.25689829104999</v>
      </c>
    </row>
    <row r="27" spans="1:15" hidden="1" x14ac:dyDescent="0.35">
      <c r="A27" s="24" t="s">
        <v>308</v>
      </c>
      <c r="B27" s="25" t="s">
        <v>309</v>
      </c>
      <c r="C27" s="30">
        <f>'[2]1999'!$C26</f>
        <v>242.41524313999997</v>
      </c>
      <c r="D27" s="30">
        <f>'[2]1999'!$D26</f>
        <v>2.3134150514999998</v>
      </c>
      <c r="E27" s="30">
        <f>'[2]1999'!$E26</f>
        <v>3.1111475149999995E-2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315.43540549674998</v>
      </c>
    </row>
    <row r="28" spans="1:15" hidden="1" x14ac:dyDescent="0.35">
      <c r="A28" s="24" t="s">
        <v>310</v>
      </c>
      <c r="B28" s="25" t="s">
        <v>311</v>
      </c>
      <c r="C28" s="30">
        <f>'[2]1999'!$C27</f>
        <v>0</v>
      </c>
      <c r="D28" s="30">
        <f>'[2]1999'!$D27</f>
        <v>0</v>
      </c>
      <c r="E28" s="30">
        <f>'[2]1999'!$E27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'[2]1999'!$C28</f>
        <v>0</v>
      </c>
      <c r="D29" s="26">
        <f>'[2]1999'!$D28</f>
        <v>0</v>
      </c>
      <c r="E29" s="26">
        <f>'[2]1999'!$E28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'[2]1999'!$C29</f>
        <v>0</v>
      </c>
      <c r="D30" s="30">
        <f>'[2]1999'!$D29</f>
        <v>0</v>
      </c>
      <c r="E30" s="30">
        <f>'[2]1999'!$E29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'[2]1999'!$C30</f>
        <v>0</v>
      </c>
      <c r="D31" s="30">
        <f>'[2]1999'!$D30</f>
        <v>0</v>
      </c>
      <c r="E31" s="30">
        <f>'[2]1999'!$E30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326.13726952257804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326.13726952257804</v>
      </c>
    </row>
    <row r="47" spans="1:15" hidden="1" x14ac:dyDescent="0.35">
      <c r="A47" s="24" t="s">
        <v>345</v>
      </c>
      <c r="B47" s="25" t="s">
        <v>346</v>
      </c>
      <c r="C47" s="26">
        <f>+SUM(C48:C52)</f>
        <v>320.788633608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320.788633608</v>
      </c>
    </row>
    <row r="48" spans="1:15" hidden="1" x14ac:dyDescent="0.35">
      <c r="A48" s="24" t="s">
        <v>347</v>
      </c>
      <c r="B48" s="25" t="s">
        <v>348</v>
      </c>
      <c r="C48" s="46">
        <f>'[3]1999'!$C$6</f>
        <v>320.788633608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320.788633608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5.3486359145780229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5.3486359145780229</v>
      </c>
    </row>
    <row r="73" spans="1:15" hidden="1" x14ac:dyDescent="0.35">
      <c r="A73" s="24" t="s">
        <v>394</v>
      </c>
      <c r="B73" s="25" t="s">
        <v>395</v>
      </c>
      <c r="C73" s="46">
        <f>'[3]1999'!$C$31</f>
        <v>5.3486359145780229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5.3486359145780229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4.1740380923999991</v>
      </c>
      <c r="D95" s="21">
        <f>+D96+D111+D127+D132+D144+D145+D151+D154+D155+D156</f>
        <v>73.145054528211489</v>
      </c>
      <c r="E95" s="21">
        <f>+E96+E111+E127+E132+E144+E145+E151+E154+E155+E156</f>
        <v>2.6229923531709134</v>
      </c>
      <c r="F95" s="35"/>
      <c r="G95" s="35"/>
      <c r="H95" s="35"/>
      <c r="I95" s="35"/>
      <c r="J95" s="21">
        <f>+J96+J111+J127+J132+J144+J145+J154+J155+J156</f>
        <v>0.53056163009087998</v>
      </c>
      <c r="K95" s="21">
        <f>+K96+K111+K127+K132+K144+K145+K151+K154+K155+K156</f>
        <v>19.524667987344387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2747.3285384726146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66.034850292719796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1848.9758081961545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62.619821721291224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1753.3550081961544</v>
      </c>
    </row>
    <row r="98" spans="1:15" x14ac:dyDescent="0.35">
      <c r="A98" s="24" t="s">
        <v>440</v>
      </c>
      <c r="B98" s="25" t="s">
        <v>441</v>
      </c>
      <c r="C98" s="32"/>
      <c r="D98" s="46">
        <f>'[5]1999'!$D7</f>
        <v>10.467466604086718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293.08906491442809</v>
      </c>
    </row>
    <row r="99" spans="1:15" x14ac:dyDescent="0.35">
      <c r="A99" s="24" t="s">
        <v>442</v>
      </c>
      <c r="B99" s="25" t="s">
        <v>443</v>
      </c>
      <c r="C99" s="32"/>
      <c r="D99" s="46">
        <f>'[5]1999'!$D8</f>
        <v>52.152355117204507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1460.2659432817263</v>
      </c>
    </row>
    <row r="100" spans="1:15" x14ac:dyDescent="0.35">
      <c r="A100" s="24" t="s">
        <v>444</v>
      </c>
      <c r="B100" s="25" t="s">
        <v>445</v>
      </c>
      <c r="C100" s="32"/>
      <c r="D100" s="46">
        <f>'[5]1999'!$D9</f>
        <v>2.7228571428571428E-2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0.76239999999999997</v>
      </c>
    </row>
    <row r="101" spans="1:15" x14ac:dyDescent="0.35">
      <c r="A101" s="24" t="s">
        <v>446</v>
      </c>
      <c r="B101" s="25" t="s">
        <v>447</v>
      </c>
      <c r="C101" s="32"/>
      <c r="D101" s="46">
        <f>'[5]1999'!$D10</f>
        <v>0.27829999999999999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7.7923999999999998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3.1095000000000002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87.066000000000003</v>
      </c>
    </row>
    <row r="103" spans="1:15" x14ac:dyDescent="0.35">
      <c r="A103" s="24" t="s">
        <v>450</v>
      </c>
      <c r="B103" s="25" t="s">
        <v>451</v>
      </c>
      <c r="C103" s="32"/>
      <c r="D103" s="46">
        <f>'[5]1999'!$D12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 x14ac:dyDescent="0.35">
      <c r="A104" s="24" t="s">
        <v>452</v>
      </c>
      <c r="B104" s="25" t="s">
        <v>453</v>
      </c>
      <c r="C104" s="32"/>
      <c r="D104" s="46">
        <f>'[5]1999'!$D13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'[5]1999'!$D14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'[5]1999'!$D15</f>
        <v>2.6499999999999999E-2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0.74199999999999999</v>
      </c>
    </row>
    <row r="107" spans="1:15" x14ac:dyDescent="0.35">
      <c r="A107" s="24" t="s">
        <v>458</v>
      </c>
      <c r="B107" s="25" t="s">
        <v>459</v>
      </c>
      <c r="C107" s="32"/>
      <c r="D107" s="46">
        <f>'[5]1999'!$D16</f>
        <v>2.988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83.664000000000001</v>
      </c>
    </row>
    <row r="108" spans="1:15" x14ac:dyDescent="0.35">
      <c r="A108" s="24" t="s">
        <v>460</v>
      </c>
      <c r="B108" s="25" t="s">
        <v>461</v>
      </c>
      <c r="C108" s="32"/>
      <c r="D108" s="46">
        <f>'[5]1999'!$D17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 x14ac:dyDescent="0.35">
      <c r="A109" s="24" t="s">
        <v>462</v>
      </c>
      <c r="B109" s="25" t="s">
        <v>463</v>
      </c>
      <c r="C109" s="32"/>
      <c r="D109" s="46">
        <f>'[5]1999'!$D18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'[5]1999'!$D19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2.6572233428571428</v>
      </c>
      <c r="E111" s="26">
        <f>+E112+E115+E116+E117+E126</f>
        <v>0.35583462180609693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168.69842837861569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1.4876782</v>
      </c>
      <c r="E112" s="26">
        <f>+SUM(E113:E114)</f>
        <v>1.3292173714285719E-3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42.007232203428572</v>
      </c>
    </row>
    <row r="113" spans="1:15" x14ac:dyDescent="0.35">
      <c r="A113" s="24" t="s">
        <v>469</v>
      </c>
      <c r="B113" s="25" t="s">
        <v>441</v>
      </c>
      <c r="C113" s="32"/>
      <c r="D113" s="46">
        <f>'[5]1999'!$D22</f>
        <v>0.28400000000000014</v>
      </c>
      <c r="E113" s="46">
        <f>'[5]1999'!$E22</f>
        <v>1.3292173714285719E-3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8.304242603428575</v>
      </c>
    </row>
    <row r="114" spans="1:15" x14ac:dyDescent="0.35">
      <c r="A114" s="24" t="s">
        <v>470</v>
      </c>
      <c r="B114" s="25" t="s">
        <v>443</v>
      </c>
      <c r="C114" s="32"/>
      <c r="D114" s="46">
        <f>'[5]1999'!$D23</f>
        <v>1.2036781999999999</v>
      </c>
      <c r="E114" s="46">
        <f>'[5]1999'!$E23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33.702989599999995</v>
      </c>
    </row>
    <row r="115" spans="1:15" x14ac:dyDescent="0.35">
      <c r="A115" s="24" t="s">
        <v>471</v>
      </c>
      <c r="B115" s="25" t="s">
        <v>445</v>
      </c>
      <c r="C115" s="32"/>
      <c r="D115" s="46">
        <f>'[5]1999'!$D24</f>
        <v>1.0891428571428573E-3</v>
      </c>
      <c r="E115" s="46">
        <f>'[5]1999'!$E24</f>
        <v>4.9335779204081622E-4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0.16123581489081629</v>
      </c>
    </row>
    <row r="116" spans="1:15" x14ac:dyDescent="0.35">
      <c r="A116" s="24" t="s">
        <v>472</v>
      </c>
      <c r="B116" s="25" t="s">
        <v>447</v>
      </c>
      <c r="C116" s="32"/>
      <c r="D116" s="46">
        <f>'[5]1999'!$D25</f>
        <v>0.55659999999999998</v>
      </c>
      <c r="E116" s="46">
        <f>'[5]1999'!$E25</f>
        <v>1.9424438307999996E-2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20.732276151619999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0.61185599999999996</v>
      </c>
      <c r="E117" s="26">
        <f>+SUM(E118:E125)</f>
        <v>0.15451997938928572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58.079762538160708</v>
      </c>
    </row>
    <row r="118" spans="1:15" x14ac:dyDescent="0.35">
      <c r="A118" s="24" t="s">
        <v>474</v>
      </c>
      <c r="B118" s="25" t="s">
        <v>451</v>
      </c>
      <c r="C118" s="32"/>
      <c r="D118" s="46">
        <f>'[5]1999'!$D27</f>
        <v>2E-3</v>
      </c>
      <c r="E118" s="46">
        <f>'[5]1999'!$E27</f>
        <v>1.6518857142857146E-5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6.0377497142857145E-2</v>
      </c>
    </row>
    <row r="119" spans="1:15" x14ac:dyDescent="0.35">
      <c r="A119" s="24" t="s">
        <v>475</v>
      </c>
      <c r="B119" s="25" t="s">
        <v>453</v>
      </c>
      <c r="C119" s="32"/>
      <c r="D119" s="46">
        <f>'[5]1999'!$D28</f>
        <v>0</v>
      </c>
      <c r="E119" s="46">
        <f>'[5]1999'!$E28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'[5]1999'!$D29</f>
        <v>0</v>
      </c>
      <c r="E120" s="46">
        <f>'[5]1999'!$E29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'[5]1999'!$D30</f>
        <v>1.1659999999999999E-3</v>
      </c>
      <c r="E121" s="46">
        <f>'[5]1999'!$E30</f>
        <v>2.477997775E-3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0.68931741037500005</v>
      </c>
    </row>
    <row r="122" spans="1:15" x14ac:dyDescent="0.35">
      <c r="A122" s="24" t="s">
        <v>478</v>
      </c>
      <c r="B122" s="25" t="s">
        <v>459</v>
      </c>
      <c r="C122" s="32"/>
      <c r="D122" s="46">
        <f>'[5]1999'!$D31</f>
        <v>0.36353999999999997</v>
      </c>
      <c r="E122" s="46">
        <f>'[5]1999'!$E31</f>
        <v>0.12263415999999999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42.677172399999996</v>
      </c>
    </row>
    <row r="123" spans="1:15" x14ac:dyDescent="0.35">
      <c r="A123" s="24" t="s">
        <v>479</v>
      </c>
      <c r="B123" s="25" t="s">
        <v>461</v>
      </c>
      <c r="C123" s="32"/>
      <c r="D123" s="46">
        <f>'[5]1999'!$D32</f>
        <v>4.7999999999999996E-3</v>
      </c>
      <c r="E123" s="46">
        <f>'[5]1999'!$E32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 x14ac:dyDescent="0.35">
      <c r="A124" s="24" t="s">
        <v>480</v>
      </c>
      <c r="B124" s="25" t="s">
        <v>463</v>
      </c>
      <c r="C124" s="32"/>
      <c r="D124" s="46">
        <f>'[5]1999'!$D33</f>
        <v>0.24034999999999998</v>
      </c>
      <c r="E124" s="46">
        <f>'[5]1999'!$E33</f>
        <v>2.939130275714286E-2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14.518495230642857</v>
      </c>
    </row>
    <row r="125" spans="1:15" x14ac:dyDescent="0.35">
      <c r="A125" s="24" t="s">
        <v>481</v>
      </c>
      <c r="B125" s="25" t="s">
        <v>465</v>
      </c>
      <c r="C125" s="32"/>
      <c r="D125" s="46">
        <f>'[5]1999'!$D34</f>
        <v>0</v>
      </c>
      <c r="E125" s="46">
        <f>'[5]1999'!$E34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'[5]1999'!$E35</f>
        <v>0.18006762894534184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47.717921670515587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3.8797737801680015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108.63366584470404</v>
      </c>
    </row>
    <row r="128" spans="1:15" x14ac:dyDescent="0.35">
      <c r="A128" s="24" t="s">
        <v>486</v>
      </c>
      <c r="B128" s="25" t="s">
        <v>487</v>
      </c>
      <c r="C128" s="32"/>
      <c r="D128" s="46">
        <f>'[5]1999'!$D37</f>
        <v>1.793018141200001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50.204507953600029</v>
      </c>
    </row>
    <row r="129" spans="1:15" x14ac:dyDescent="0.35">
      <c r="A129" s="24" t="s">
        <v>488</v>
      </c>
      <c r="B129" s="25" t="s">
        <v>489</v>
      </c>
      <c r="C129" s="32"/>
      <c r="D129" s="46">
        <f>'[5]1999'!$D38</f>
        <v>2.0867556389680004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58.429157891104012</v>
      </c>
    </row>
    <row r="130" spans="1:15" x14ac:dyDescent="0.35">
      <c r="A130" s="24" t="s">
        <v>490</v>
      </c>
      <c r="B130" s="25" t="s">
        <v>491</v>
      </c>
      <c r="C130" s="32"/>
      <c r="D130" s="46">
        <f>'[5]1999'!$D39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'[5]1999'!$D40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2.2523020057222718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596.86003151640205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1.8148532829015953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480.93611996892275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'[5]1999'!$E$43</f>
        <v>9.4055611371179987E-2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24.924737013362698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'[5]1999'!$E$44</f>
        <v>0.15135001844862986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40.107754888886916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'[5]1999'!$E48</f>
        <v>1.5694476530817856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415.90362806667315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'[5]1999'!$E49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'[5]1999'!$E50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'[5]1999'!$E51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'[5]1999'!$E52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0.43744872282067648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115.92391154747926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'[5]1999'!$E54</f>
        <v>0.20019703983508305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53.052215556297007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'[5]1999'!$E55</f>
        <v>0.23725168298559343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62.871695991182257</v>
      </c>
    </row>
    <row r="144" spans="1:15" x14ac:dyDescent="0.35">
      <c r="A144" s="24" t="s">
        <v>516</v>
      </c>
      <c r="B144" s="25" t="s">
        <v>517</v>
      </c>
      <c r="C144" s="32"/>
      <c r="D144" s="46">
        <f>'[5]1999'!$D56</f>
        <v>0</v>
      </c>
      <c r="E144" s="46">
        <f>'[5]1999'!$E56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0.57320711246655376</v>
      </c>
      <c r="E145" s="26">
        <f>+SUM(E146:E150)</f>
        <v>1.4855725642544641E-2</v>
      </c>
      <c r="F145" s="32"/>
      <c r="G145" s="32"/>
      <c r="H145" s="32"/>
      <c r="I145" s="32"/>
      <c r="J145" s="26">
        <f>+SUM(J146:J150)</f>
        <v>0.53056163009087998</v>
      </c>
      <c r="K145" s="26">
        <f>+SUM(K146:K150)</f>
        <v>19.524667987344387</v>
      </c>
      <c r="L145" s="26">
        <f>+SUM(L146:L150)</f>
        <v>0</v>
      </c>
      <c r="M145" s="32"/>
      <c r="N145" s="65"/>
      <c r="O145" s="26">
        <f>+SUM(O146:O150)</f>
        <v>19.986566444337836</v>
      </c>
    </row>
    <row r="146" spans="1:15" x14ac:dyDescent="0.35">
      <c r="A146" s="24" t="s">
        <v>520</v>
      </c>
      <c r="B146" s="25" t="s">
        <v>521</v>
      </c>
      <c r="C146" s="32"/>
      <c r="D146" s="46">
        <f>'[5]1999'!$D58</f>
        <v>7.3535721747840081E-4</v>
      </c>
      <c r="E146" s="46">
        <f>'[5]1999'!$E58</f>
        <v>1.3865321272320013E-5</v>
      </c>
      <c r="F146" s="32"/>
      <c r="G146" s="32"/>
      <c r="H146" s="32"/>
      <c r="I146" s="32"/>
      <c r="J146" s="46">
        <f>'[5]1999'!$J58</f>
        <v>4.9519004544000057E-4</v>
      </c>
      <c r="K146" s="46">
        <f>'[5]1999'!$K58</f>
        <v>1.8222993672192021E-2</v>
      </c>
      <c r="L146" s="46">
        <f>'[5]1999'!$L58</f>
        <v>0</v>
      </c>
      <c r="M146" s="32"/>
      <c r="N146" s="65"/>
      <c r="O146" s="30">
        <f>+C146*'PCG-PTG'!$F$5+D146*'PCG-PTG'!$F$6+E146*'PCG-PTG'!$F$8+SUM(F146:I146)</f>
        <v>2.4264312226560027E-2</v>
      </c>
    </row>
    <row r="147" spans="1:15" x14ac:dyDescent="0.35">
      <c r="A147" s="24" t="s">
        <v>522</v>
      </c>
      <c r="B147" s="25" t="s">
        <v>523</v>
      </c>
      <c r="C147" s="32"/>
      <c r="D147" s="46">
        <f>'[5]1999'!$D59</f>
        <v>0</v>
      </c>
      <c r="E147" s="46">
        <f>'[5]1999'!$E59</f>
        <v>0</v>
      </c>
      <c r="F147" s="32"/>
      <c r="G147" s="32"/>
      <c r="H147" s="32"/>
      <c r="I147" s="32"/>
      <c r="J147" s="46">
        <f>'[5]1999'!$J59</f>
        <v>0</v>
      </c>
      <c r="K147" s="46">
        <f>'[5]1999'!$K59</f>
        <v>0</v>
      </c>
      <c r="L147" s="46">
        <f>'[5]1999'!$L59</f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f>'[5]1999'!$D60</f>
        <v>0</v>
      </c>
      <c r="E148" s="46">
        <f>'[5]1999'!$E60</f>
        <v>0</v>
      </c>
      <c r="F148" s="32"/>
      <c r="G148" s="32"/>
      <c r="H148" s="32"/>
      <c r="I148" s="32"/>
      <c r="J148" s="46">
        <f>'[5]1999'!$J60</f>
        <v>0</v>
      </c>
      <c r="K148" s="46">
        <f>'[5]1999'!$K60</f>
        <v>0</v>
      </c>
      <c r="L148" s="46">
        <f>'[5]1999'!$L60</f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f>'[5]1999'!$D61</f>
        <v>0.57247175524907534</v>
      </c>
      <c r="E149" s="46">
        <f>'[5]1999'!$E61</f>
        <v>1.4841860321272321E-2</v>
      </c>
      <c r="F149" s="32"/>
      <c r="G149" s="32"/>
      <c r="H149" s="32"/>
      <c r="I149" s="32"/>
      <c r="J149" s="46">
        <f>'[5]1999'!$J61</f>
        <v>0.53006644004544001</v>
      </c>
      <c r="K149" s="46">
        <f>'[5]1999'!$K61</f>
        <v>19.506444993672194</v>
      </c>
      <c r="L149" s="46">
        <f>'[5]1999'!$L61</f>
        <v>0</v>
      </c>
      <c r="M149" s="32"/>
      <c r="N149" s="65"/>
      <c r="O149" s="30">
        <f>+C149*'PCG-PTG'!$F$5+D149*'PCG-PTG'!$F$6+E149*'PCG-PTG'!$F$8+SUM(F149:I149)</f>
        <v>19.962302132111276</v>
      </c>
    </row>
    <row r="150" spans="1:15" x14ac:dyDescent="0.35">
      <c r="A150" s="24" t="s">
        <v>528</v>
      </c>
      <c r="B150" s="25" t="s">
        <v>291</v>
      </c>
      <c r="C150" s="32"/>
      <c r="D150" s="46">
        <f>'[5]1999'!$D62</f>
        <v>0</v>
      </c>
      <c r="E150" s="46">
        <f>'[5]1999'!$E62</f>
        <v>0</v>
      </c>
      <c r="F150" s="32"/>
      <c r="G150" s="32"/>
      <c r="H150" s="32"/>
      <c r="I150" s="32"/>
      <c r="J150" s="46">
        <f>'[5]1999'!$J62</f>
        <v>0</v>
      </c>
      <c r="K150" s="46">
        <f>'[5]1999'!$K62</f>
        <v>0</v>
      </c>
      <c r="L150" s="46">
        <f>'[5]1999'!$L62</f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0.94663710239999987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0.94663710239999987</v>
      </c>
    </row>
    <row r="152" spans="1:15" x14ac:dyDescent="0.35">
      <c r="A152" s="24" t="s">
        <v>531</v>
      </c>
      <c r="B152" s="25" t="s">
        <v>532</v>
      </c>
      <c r="C152" s="46">
        <f>'[5]1999'!$C64</f>
        <v>0.88228710239999986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0.88228710239999986</v>
      </c>
    </row>
    <row r="153" spans="1:15" x14ac:dyDescent="0.35">
      <c r="A153" s="24" t="s">
        <v>533</v>
      </c>
      <c r="B153" s="25" t="s">
        <v>534</v>
      </c>
      <c r="C153" s="46">
        <f>'[5]1999'!$C65</f>
        <v>6.4349999999999991E-2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6.4349999999999991E-2</v>
      </c>
    </row>
    <row r="154" spans="1:15" x14ac:dyDescent="0.35">
      <c r="A154" s="24" t="s">
        <v>535</v>
      </c>
      <c r="B154" s="25" t="s">
        <v>536</v>
      </c>
      <c r="C154" s="26">
        <f>'[5]1999'!$C$66</f>
        <v>3.2274009899999996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3.2274009899999996</v>
      </c>
    </row>
    <row r="155" spans="1:15" x14ac:dyDescent="0.35">
      <c r="A155" s="24" t="s">
        <v>537</v>
      </c>
      <c r="B155" s="25" t="s">
        <v>538</v>
      </c>
      <c r="C155" s="26">
        <f>'[5]1999'!$C$67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v>0</v>
      </c>
      <c r="D156" s="46">
        <f>'[5]1999'!$D68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15.232575502634509</v>
      </c>
      <c r="E208" s="21">
        <f t="shared" si="63"/>
        <v>0.11833846008151946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457.8718059953689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'[4]1999'!$D$5</f>
        <v>13.726256615376718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384.33518523054812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1.5063188872577904</v>
      </c>
      <c r="E219" s="26">
        <f t="shared" ref="E219" si="71">+SUM(E220:E222)</f>
        <v>0.11833846008151946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73.536620764820782</v>
      </c>
    </row>
    <row r="220" spans="1:15" x14ac:dyDescent="0.35">
      <c r="A220" s="24" t="s">
        <v>665</v>
      </c>
      <c r="B220" s="25" t="s">
        <v>666</v>
      </c>
      <c r="C220" s="32"/>
      <c r="D220" s="46">
        <f>'[4]1999'!$D$16</f>
        <v>1.5063188872577904</v>
      </c>
      <c r="E220" s="46">
        <f>'[4]1999'!$E$16</f>
        <v>0.11833846008151946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73.536620764820782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452.63202984999992</v>
      </c>
      <c r="D226" s="26">
        <f t="shared" ref="D226:E226" si="74">+SUM(D227:D228)</f>
        <v>3.1652589499999995E-3</v>
      </c>
      <c r="E226" s="26">
        <f t="shared" si="74"/>
        <v>1.2661035799999998E-2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456.07583158759991</v>
      </c>
    </row>
    <row r="227" spans="1:15" x14ac:dyDescent="0.35">
      <c r="A227" s="24"/>
      <c r="B227" s="44" t="s">
        <v>674</v>
      </c>
      <c r="C227" s="46">
        <f>'[2]1999'!$C48</f>
        <v>452.63202984999992</v>
      </c>
      <c r="D227" s="46">
        <f>'[2]1999'!$D48</f>
        <v>3.1652589499999995E-3</v>
      </c>
      <c r="E227" s="46">
        <f>'[2]1999'!$E48</f>
        <v>1.2661035799999998E-2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456.07583158759991</v>
      </c>
    </row>
    <row r="228" spans="1:15" x14ac:dyDescent="0.35">
      <c r="A228" s="24"/>
      <c r="B228" s="44" t="s">
        <v>675</v>
      </c>
      <c r="C228" s="46">
        <f>'[2]1999'!$C49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'[2]1999'!$C50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'[2]1999'!$C51</f>
        <v>1583.0270707299999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1583.0270707299999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5053.0172230249782</v>
      </c>
      <c r="D241" s="21">
        <f t="shared" si="77"/>
        <v>91.639684254224989</v>
      </c>
      <c r="E241" s="21">
        <f t="shared" si="77"/>
        <v>2.922018247771633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0.53056163009087998</v>
      </c>
      <c r="K241" s="21">
        <f t="shared" si="77"/>
        <v>19.524667987344387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8393.2632178027616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4722.7059154099998</v>
      </c>
      <c r="D242" s="21">
        <f t="shared" ref="D242:E242" si="79">+D243+D249+D252</f>
        <v>3.2620542233789998</v>
      </c>
      <c r="E242" s="21">
        <f t="shared" si="79"/>
        <v>0.1806874345192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4861.9256038122003</v>
      </c>
    </row>
    <row r="243" spans="1:15" x14ac:dyDescent="0.35">
      <c r="A243" s="24" t="s">
        <v>266</v>
      </c>
      <c r="B243" s="25" t="s">
        <v>267</v>
      </c>
      <c r="C243" s="26">
        <f>+SUM(C244:C248)</f>
        <v>4722.7059154099998</v>
      </c>
      <c r="D243" s="26">
        <f t="shared" ref="D243:E243" si="81">+SUM(D244:D248)</f>
        <v>3.2620542233789998</v>
      </c>
      <c r="E243" s="26">
        <f t="shared" si="81"/>
        <v>0.1806874345192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4861.9256038122003</v>
      </c>
    </row>
    <row r="244" spans="1:15" x14ac:dyDescent="0.35">
      <c r="A244" s="24" t="s">
        <v>268</v>
      </c>
      <c r="B244" s="25" t="s">
        <v>269</v>
      </c>
      <c r="C244" s="46">
        <f>+C7</f>
        <v>1317.3626768399999</v>
      </c>
      <c r="D244" s="46">
        <f>+D7</f>
        <v>4.9394296000000004E-2</v>
      </c>
      <c r="E244" s="46">
        <f>+E7</f>
        <v>9.6755091999999997E-3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1321.3097270660001</v>
      </c>
    </row>
    <row r="245" spans="1:15" x14ac:dyDescent="0.35">
      <c r="A245" s="24" t="s">
        <v>276</v>
      </c>
      <c r="B245" s="25" t="s">
        <v>277</v>
      </c>
      <c r="C245" s="46">
        <f>+C11</f>
        <v>933.64141276000009</v>
      </c>
      <c r="D245" s="46">
        <f>+D11</f>
        <v>0.25742448281899999</v>
      </c>
      <c r="E245" s="46">
        <f>+E11</f>
        <v>3.6636885779199997E-2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950.55807301042012</v>
      </c>
    </row>
    <row r="246" spans="1:15" x14ac:dyDescent="0.35">
      <c r="A246" s="24" t="s">
        <v>292</v>
      </c>
      <c r="B246" s="25" t="s">
        <v>293</v>
      </c>
      <c r="C246" s="46">
        <f>+C19</f>
        <v>2112.6540630299996</v>
      </c>
      <c r="D246" s="46">
        <f>+D19</f>
        <v>0.6241751325599999</v>
      </c>
      <c r="E246" s="46">
        <f>+E19</f>
        <v>0.10277182341999999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2157.3654999479795</v>
      </c>
    </row>
    <row r="247" spans="1:15" x14ac:dyDescent="0.35">
      <c r="A247" s="24" t="s">
        <v>304</v>
      </c>
      <c r="B247" s="25" t="s">
        <v>305</v>
      </c>
      <c r="C247" s="46">
        <f>+C25</f>
        <v>359.04776277999997</v>
      </c>
      <c r="D247" s="46">
        <f>+D25</f>
        <v>2.331060312</v>
      </c>
      <c r="E247" s="46">
        <f>+E25</f>
        <v>3.1603216119999993E-2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432.69230378780003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326.13726952257804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326.13726952257804</v>
      </c>
    </row>
    <row r="254" spans="1:15" x14ac:dyDescent="0.35">
      <c r="A254" s="24" t="s">
        <v>345</v>
      </c>
      <c r="B254" s="25" t="s">
        <v>346</v>
      </c>
      <c r="C254" s="46">
        <f>+C47</f>
        <v>320.788633608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320.788633608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5.3486359145780229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5.3486359145780229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4.1740380923999991</v>
      </c>
      <c r="D262" s="21">
        <f t="shared" ref="D262:E262" si="90">+SUM(D263:D272)</f>
        <v>73.145054528211489</v>
      </c>
      <c r="E262" s="21">
        <f t="shared" si="90"/>
        <v>2.6229923531709134</v>
      </c>
      <c r="F262" s="35"/>
      <c r="G262" s="35"/>
      <c r="H262" s="35"/>
      <c r="I262" s="35"/>
      <c r="J262" s="21">
        <f t="shared" ref="J262:L262" si="91">+SUM(J263:J272)</f>
        <v>0.53056163009087998</v>
      </c>
      <c r="K262" s="21">
        <f t="shared" si="91"/>
        <v>19.524667987344387</v>
      </c>
      <c r="L262" s="21">
        <f t="shared" si="91"/>
        <v>0</v>
      </c>
      <c r="M262" s="35"/>
      <c r="N262" s="64"/>
      <c r="O262" s="21">
        <f>+SUM(O263:O272)</f>
        <v>2747.3285384726141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66.034850292719796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1848.9758081961543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2.6572233428571428</v>
      </c>
      <c r="E264" s="46">
        <f>+E111</f>
        <v>0.35583462180609693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168.69842837861569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3.8797737801680015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108.63366584470404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2.2523020057222718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596.86003151640205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0.57320711246655376</v>
      </c>
      <c r="E268" s="46">
        <f t="shared" si="92"/>
        <v>1.4855725642544641E-2</v>
      </c>
      <c r="F268" s="32"/>
      <c r="G268" s="32"/>
      <c r="H268" s="32"/>
      <c r="I268" s="32"/>
      <c r="J268" s="46">
        <f t="shared" si="92"/>
        <v>0.53056163009087998</v>
      </c>
      <c r="K268" s="46">
        <f t="shared" si="92"/>
        <v>19.524667987344387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19.986566444337836</v>
      </c>
    </row>
    <row r="269" spans="1:15" x14ac:dyDescent="0.35">
      <c r="A269" s="24" t="s">
        <v>529</v>
      </c>
      <c r="B269" s="25" t="s">
        <v>530</v>
      </c>
      <c r="C269" s="46">
        <f>+C151</f>
        <v>0.94663710239999987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0.94663710239999987</v>
      </c>
    </row>
    <row r="270" spans="1:15" x14ac:dyDescent="0.35">
      <c r="A270" s="24" t="s">
        <v>535</v>
      </c>
      <c r="B270" s="25" t="s">
        <v>536</v>
      </c>
      <c r="C270" s="46">
        <f>+C154</f>
        <v>3.2274009899999996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3.2274009899999996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15.232575502634509</v>
      </c>
      <c r="E282" s="21">
        <f t="shared" si="103"/>
        <v>0.11833846008151946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457.8718059953689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13.726256615376718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384.33518523054812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1.5063188872577904</v>
      </c>
      <c r="E286" s="46">
        <f t="shared" si="108"/>
        <v>0.11833846008151946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73.536620764820782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452.63202984999992</v>
      </c>
      <c r="D290" s="26">
        <f t="shared" ref="D290:E290" si="110">+D291+D292</f>
        <v>3.1652589499999995E-3</v>
      </c>
      <c r="E290" s="26">
        <f t="shared" si="110"/>
        <v>1.2661035799999998E-2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456.07583158759991</v>
      </c>
    </row>
    <row r="291" spans="1:15" x14ac:dyDescent="0.35">
      <c r="A291" s="24"/>
      <c r="B291" s="44" t="s">
        <v>674</v>
      </c>
      <c r="C291" s="46">
        <f>+C227</f>
        <v>452.63202984999992</v>
      </c>
      <c r="D291" s="46">
        <f t="shared" ref="D291:M293" si="112">+D227</f>
        <v>3.1652589499999995E-3</v>
      </c>
      <c r="E291" s="46">
        <f t="shared" si="112"/>
        <v>1.2661035799999998E-2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456.07583158759991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1583.0270707299999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1583.0270707299999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5053.0172230249782</v>
      </c>
      <c r="D303" s="21">
        <f t="shared" ref="D303:M303" si="115">+SUM(D304:D308)</f>
        <v>91.639684254224989</v>
      </c>
      <c r="E303" s="21">
        <f t="shared" si="115"/>
        <v>2.922018247771633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0.53056163009087998</v>
      </c>
      <c r="K303" s="21">
        <f t="shared" si="115"/>
        <v>19.524667987344387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8393.2632178027616</v>
      </c>
    </row>
    <row r="304" spans="1:15" x14ac:dyDescent="0.35">
      <c r="A304" s="48" t="s">
        <v>264</v>
      </c>
      <c r="B304" s="49" t="s">
        <v>265</v>
      </c>
      <c r="C304" s="67">
        <f>+C242</f>
        <v>4722.7059154099998</v>
      </c>
      <c r="D304" s="67">
        <f t="shared" ref="D304:M304" si="116">+D242</f>
        <v>3.2620542233789998</v>
      </c>
      <c r="E304" s="67">
        <f t="shared" si="116"/>
        <v>0.1806874345192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4861.9256038122003</v>
      </c>
    </row>
    <row r="305" spans="1:15" x14ac:dyDescent="0.35">
      <c r="A305" s="48" t="s">
        <v>343</v>
      </c>
      <c r="B305" s="49" t="s">
        <v>344</v>
      </c>
      <c r="C305" s="67">
        <f>+C253</f>
        <v>326.13726952257804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326.13726952257804</v>
      </c>
    </row>
    <row r="306" spans="1:15" x14ac:dyDescent="0.35">
      <c r="A306" s="48" t="s">
        <v>434</v>
      </c>
      <c r="B306" s="49" t="s">
        <v>435</v>
      </c>
      <c r="C306" s="67">
        <f>+C262</f>
        <v>4.1740380923999991</v>
      </c>
      <c r="D306" s="67">
        <f t="shared" ref="D306:L306" si="118">+D262</f>
        <v>73.145054528211489</v>
      </c>
      <c r="E306" s="67">
        <f t="shared" si="118"/>
        <v>2.6229923531709134</v>
      </c>
      <c r="F306" s="32"/>
      <c r="G306" s="32"/>
      <c r="H306" s="32"/>
      <c r="I306" s="32"/>
      <c r="J306" s="67">
        <f t="shared" si="118"/>
        <v>0.53056163009087998</v>
      </c>
      <c r="K306" s="67">
        <f t="shared" si="118"/>
        <v>19.524667987344387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2747.3285384726141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15.232575502634509</v>
      </c>
      <c r="E308" s="67">
        <f t="shared" si="120"/>
        <v>0.11833846008151946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457.8718059953689</v>
      </c>
    </row>
  </sheetData>
  <conditionalFormatting sqref="C239:M239">
    <cfRule type="cellIs" dxfId="115" priority="6" operator="equal">
      <formula>0</formula>
    </cfRule>
  </conditionalFormatting>
  <conditionalFormatting sqref="C301:M301">
    <cfRule type="cellIs" dxfId="114" priority="2" operator="equal">
      <formula>0</formula>
    </cfRule>
  </conditionalFormatting>
  <conditionalFormatting sqref="O239">
    <cfRule type="cellIs" dxfId="113" priority="5" operator="equal">
      <formula>0</formula>
    </cfRule>
  </conditionalFormatting>
  <conditionalFormatting sqref="O301">
    <cfRule type="cellIs" dxfId="112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61A5BEDC-DC72-4FB6-9758-3ED869CA44F6}"/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93660-36FE-4DD5-90FC-C9C214778B52}">
  <dimension ref="A2:P309"/>
  <sheetViews>
    <sheetView showGridLines="0" zoomScale="70" zoomScaleNormal="70" workbookViewId="0">
      <selection activeCell="A3" sqref="A3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695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-16208.601745674285</v>
      </c>
      <c r="D4" s="21">
        <f t="shared" si="0"/>
        <v>143.94381309822685</v>
      </c>
      <c r="E4" s="21">
        <f>+E5+E46+E95+E157+E209</f>
        <v>2.4458220738453562</v>
      </c>
      <c r="F4" s="21">
        <f t="shared" si="0"/>
        <v>0</v>
      </c>
      <c r="G4" s="21">
        <f t="shared" si="0"/>
        <v>0</v>
      </c>
      <c r="H4" s="21">
        <f t="shared" si="0"/>
        <v>4.2473946719999995</v>
      </c>
      <c r="I4" s="21">
        <f t="shared" si="0"/>
        <v>0</v>
      </c>
      <c r="J4" s="21">
        <f t="shared" si="0"/>
        <v>3.7407742270703546</v>
      </c>
      <c r="K4" s="21">
        <f t="shared" si="0"/>
        <v>182.10939311161698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-11525.784734682909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4996.3875589857998</v>
      </c>
      <c r="D5" s="21">
        <f t="shared" ref="D5:E5" si="1">+D6+D32+D42</f>
        <v>3.208917760461043</v>
      </c>
      <c r="E5" s="21">
        <f t="shared" si="1"/>
        <v>0.17754635838408256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5133.2870412504917</v>
      </c>
    </row>
    <row r="6" spans="1:15" x14ac:dyDescent="0.35">
      <c r="A6" s="24" t="s">
        <v>266</v>
      </c>
      <c r="B6" s="25" t="s">
        <v>267</v>
      </c>
      <c r="C6" s="26">
        <f>+C7+C11+C19+C25+C29</f>
        <v>4996.3875589857998</v>
      </c>
      <c r="D6" s="26">
        <f t="shared" ref="D6:E6" si="4">+D7+D11+D19+D25+D29</f>
        <v>3.208917760461043</v>
      </c>
      <c r="E6" s="26">
        <f t="shared" si="4"/>
        <v>0.17754635838408256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5133.2870412504917</v>
      </c>
    </row>
    <row r="7" spans="1:15" x14ac:dyDescent="0.35">
      <c r="A7" s="24" t="s">
        <v>268</v>
      </c>
      <c r="B7" s="25" t="s">
        <v>269</v>
      </c>
      <c r="C7" s="26">
        <f>'[2]2000'!$C6</f>
        <v>1387.4360178000002</v>
      </c>
      <c r="D7" s="26">
        <f>'[2]2000'!$D6</f>
        <v>5.1985439800000005E-2</v>
      </c>
      <c r="E7" s="26">
        <f>'[2]2000'!$E6</f>
        <v>1.0193737959999999E-2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1391.5929506737998</v>
      </c>
    </row>
    <row r="8" spans="1:15" x14ac:dyDescent="0.35">
      <c r="A8" s="24" t="s">
        <v>270</v>
      </c>
      <c r="B8" s="25" t="s">
        <v>271</v>
      </c>
      <c r="C8" s="30">
        <f>'[2]2000'!$C7</f>
        <v>1265.1703022700001</v>
      </c>
      <c r="D8" s="30">
        <f>'[2]2000'!$D7</f>
        <v>4.9743999900000002E-2</v>
      </c>
      <c r="E8" s="30">
        <f>'[2]2000'!$E7</f>
        <v>9.948799979999999E-3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1269.1995662618999</v>
      </c>
    </row>
    <row r="9" spans="1:15" x14ac:dyDescent="0.35">
      <c r="A9" s="24" t="s">
        <v>272</v>
      </c>
      <c r="B9" s="25" t="s">
        <v>273</v>
      </c>
      <c r="C9" s="30">
        <f>'[2]2000'!$C8</f>
        <v>122.26571552999998</v>
      </c>
      <c r="D9" s="30">
        <f>'[2]2000'!$D8</f>
        <v>2.2414398999999999E-3</v>
      </c>
      <c r="E9" s="30">
        <f>'[2]2000'!$E8</f>
        <v>2.4493797999999996E-4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122.39338441189999</v>
      </c>
    </row>
    <row r="10" spans="1:15" x14ac:dyDescent="0.35">
      <c r="A10" s="24" t="s">
        <v>274</v>
      </c>
      <c r="B10" s="25" t="s">
        <v>275</v>
      </c>
      <c r="C10" s="30">
        <f>'[2]2000'!$C9</f>
        <v>0</v>
      </c>
      <c r="D10" s="30">
        <f>'[2]2000'!$D9</f>
        <v>0</v>
      </c>
      <c r="E10" s="30">
        <f>'[2]2000'!$E9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'[2]2000'!$C10</f>
        <v>1006.7959942599998</v>
      </c>
      <c r="D11" s="26">
        <f>'[2]2000'!$D10</f>
        <v>0.23947364188300002</v>
      </c>
      <c r="E11" s="26">
        <f>'[2]2000'!$E10</f>
        <v>3.4419917134399999E-2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1022.6225342733397</v>
      </c>
    </row>
    <row r="12" spans="1:15" x14ac:dyDescent="0.35">
      <c r="A12" s="24" t="s">
        <v>278</v>
      </c>
      <c r="B12" s="25" t="s">
        <v>279</v>
      </c>
      <c r="C12" s="30">
        <f>'[2]2000'!$C11</f>
        <v>0</v>
      </c>
      <c r="D12" s="30">
        <f>'[2]2000'!$D11</f>
        <v>0</v>
      </c>
      <c r="E12" s="30">
        <f>'[2]2000'!$E11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'[2]2000'!$C12</f>
        <v>0</v>
      </c>
      <c r="D13" s="30">
        <f>'[2]2000'!$D12</f>
        <v>0</v>
      </c>
      <c r="E13" s="30">
        <f>'[2]2000'!$E12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'[2]2000'!$C13</f>
        <v>0</v>
      </c>
      <c r="D14" s="30">
        <f>'[2]2000'!$D13</f>
        <v>0</v>
      </c>
      <c r="E14" s="30">
        <f>'[2]2000'!$E13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'[2]2000'!$C14</f>
        <v>0</v>
      </c>
      <c r="D15" s="30">
        <f>'[2]2000'!$D14</f>
        <v>0</v>
      </c>
      <c r="E15" s="30">
        <f>'[2]2000'!$E14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'[2]2000'!$C15</f>
        <v>0</v>
      </c>
      <c r="D16" s="30">
        <f>'[2]2000'!$D15</f>
        <v>0</v>
      </c>
      <c r="E16" s="30">
        <f>'[2]2000'!$E15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'[2]2000'!$C16</f>
        <v>0</v>
      </c>
      <c r="D17" s="30">
        <f>'[2]2000'!$D16</f>
        <v>0</v>
      </c>
      <c r="E17" s="30">
        <f>'[2]2000'!$E16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'[2]2000'!$C17</f>
        <v>1006.7959942599998</v>
      </c>
      <c r="D18" s="30">
        <f>'[2]2000'!$D17</f>
        <v>0.23947364188300002</v>
      </c>
      <c r="E18" s="30">
        <f>'[2]2000'!$E17</f>
        <v>3.4419917134399999E-2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1022.6225342733397</v>
      </c>
    </row>
    <row r="19" spans="1:15" x14ac:dyDescent="0.35">
      <c r="A19" s="24" t="s">
        <v>292</v>
      </c>
      <c r="B19" s="25" t="s">
        <v>293</v>
      </c>
      <c r="C19" s="26">
        <f>'[2]2000'!$C18</f>
        <v>2262.1525400157998</v>
      </c>
      <c r="D19" s="26">
        <f>'[2]2000'!$D18</f>
        <v>0.63502196627804308</v>
      </c>
      <c r="E19" s="26">
        <f>'[2]2000'!$E18</f>
        <v>0.10209075403968257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2306.9872048921015</v>
      </c>
    </row>
    <row r="20" spans="1:15" x14ac:dyDescent="0.35">
      <c r="A20" s="24" t="s">
        <v>294</v>
      </c>
      <c r="B20" s="25" t="s">
        <v>295</v>
      </c>
      <c r="C20" s="30">
        <f>'[2]2000'!$C19</f>
        <v>12.82876469</v>
      </c>
      <c r="D20" s="30">
        <f>'[2]2000'!$D19</f>
        <v>1.7842509999999997E-3</v>
      </c>
      <c r="E20" s="30">
        <f>'[2]2000'!$E19</f>
        <v>1.0705505999999999E-4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12.9070933089</v>
      </c>
    </row>
    <row r="21" spans="1:15" x14ac:dyDescent="0.35">
      <c r="A21" s="24" t="s">
        <v>296</v>
      </c>
      <c r="B21" s="25" t="s">
        <v>297</v>
      </c>
      <c r="C21" s="30">
        <f>'[2]2000'!$C20</f>
        <v>2051.6605668299999</v>
      </c>
      <c r="D21" s="30">
        <f>'[2]2000'!$D20</f>
        <v>0.60656251844999987</v>
      </c>
      <c r="E21" s="30">
        <f>'[2]2000'!$E20</f>
        <v>0.10038318716999997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2095.2458619466502</v>
      </c>
    </row>
    <row r="22" spans="1:15" x14ac:dyDescent="0.35">
      <c r="A22" s="24" t="s">
        <v>298</v>
      </c>
      <c r="B22" s="25" t="s">
        <v>299</v>
      </c>
      <c r="C22" s="30">
        <f>'[2]2000'!$C21</f>
        <v>0</v>
      </c>
      <c r="D22" s="30">
        <f>'[2]2000'!$D21</f>
        <v>0</v>
      </c>
      <c r="E22" s="30">
        <f>'[2]2000'!$E21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'[2]2000'!$C22</f>
        <v>197.66320849579995</v>
      </c>
      <c r="D23" s="30">
        <f>'[2]2000'!$D22</f>
        <v>2.6675196828043184E-2</v>
      </c>
      <c r="E23" s="30">
        <f>'[2]2000'!$E22</f>
        <v>1.6005118096825909E-3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198.83424963655105</v>
      </c>
    </row>
    <row r="24" spans="1:15" x14ac:dyDescent="0.35">
      <c r="A24" s="24" t="s">
        <v>302</v>
      </c>
      <c r="B24" s="25" t="s">
        <v>303</v>
      </c>
      <c r="C24" s="30">
        <f>'[2]2000'!$C23</f>
        <v>0</v>
      </c>
      <c r="D24" s="30">
        <f>'[2]2000'!$D23</f>
        <v>0</v>
      </c>
      <c r="E24" s="30">
        <f>'[2]2000'!$E23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'[2]2000'!$C24</f>
        <v>340.00300690999995</v>
      </c>
      <c r="D25" s="26">
        <f>'[2]2000'!$D24</f>
        <v>2.2824367125</v>
      </c>
      <c r="E25" s="26">
        <f>'[2]2000'!$E24</f>
        <v>3.0841949249999997E-2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412.08435141124994</v>
      </c>
    </row>
    <row r="26" spans="1:15" x14ac:dyDescent="0.35">
      <c r="A26" s="24" t="s">
        <v>306</v>
      </c>
      <c r="B26" s="25" t="s">
        <v>307</v>
      </c>
      <c r="C26" s="30">
        <f>'[2]2000'!$C25</f>
        <v>111.43737450999998</v>
      </c>
      <c r="D26" s="30">
        <f>'[2]2000'!$D25</f>
        <v>1.5853746999999998E-2</v>
      </c>
      <c r="E26" s="30">
        <f>'[2]2000'!$E25</f>
        <v>4.3938705999999994E-4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111.99771699689998</v>
      </c>
    </row>
    <row r="27" spans="1:15" x14ac:dyDescent="0.35">
      <c r="A27" s="24" t="s">
        <v>308</v>
      </c>
      <c r="B27" s="25" t="s">
        <v>309</v>
      </c>
      <c r="C27" s="30">
        <f>'[2]2000'!$C26</f>
        <v>228.56563239999997</v>
      </c>
      <c r="D27" s="30">
        <f>'[2]2000'!$D26</f>
        <v>2.2665829655</v>
      </c>
      <c r="E27" s="30">
        <f>'[2]2000'!$E26</f>
        <v>3.0402562189999996E-2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300.08663441434999</v>
      </c>
    </row>
    <row r="28" spans="1:15" x14ac:dyDescent="0.35">
      <c r="A28" s="24" t="s">
        <v>310</v>
      </c>
      <c r="B28" s="25" t="s">
        <v>311</v>
      </c>
      <c r="C28" s="30">
        <f>'[2]2000'!$C27</f>
        <v>0</v>
      </c>
      <c r="D28" s="30">
        <f>'[2]2000'!$D27</f>
        <v>0</v>
      </c>
      <c r="E28" s="30">
        <f>'[2]2000'!$E27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x14ac:dyDescent="0.35">
      <c r="A29" s="24" t="s">
        <v>312</v>
      </c>
      <c r="B29" s="25" t="s">
        <v>291</v>
      </c>
      <c r="C29" s="26">
        <f>'[2]2000'!$C28</f>
        <v>0</v>
      </c>
      <c r="D29" s="26">
        <f>'[2]2000'!$D28</f>
        <v>0</v>
      </c>
      <c r="E29" s="26">
        <f>'[2]2000'!$E28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'[2]2000'!$C29</f>
        <v>0</v>
      </c>
      <c r="D30" s="30">
        <f>'[2]2000'!$D29</f>
        <v>0</v>
      </c>
      <c r="E30" s="30">
        <f>'[2]2000'!$E29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'[2]2000'!$C30</f>
        <v>0</v>
      </c>
      <c r="D31" s="30">
        <f>'[2]2000'!$D30</f>
        <v>0</v>
      </c>
      <c r="E31" s="30">
        <f>'[2]2000'!$E30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317.01316410254844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4.2473946719999995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321.26055877454843</v>
      </c>
    </row>
    <row r="47" spans="1:15" x14ac:dyDescent="0.35">
      <c r="A47" s="24" t="s">
        <v>345</v>
      </c>
      <c r="B47" s="25" t="s">
        <v>346</v>
      </c>
      <c r="C47" s="26">
        <f>+SUM(C48:C52)</f>
        <v>312.30919674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312.30919674</v>
      </c>
    </row>
    <row r="48" spans="1:15" x14ac:dyDescent="0.35">
      <c r="A48" s="24" t="s">
        <v>347</v>
      </c>
      <c r="B48" s="25" t="s">
        <v>348</v>
      </c>
      <c r="C48" s="46">
        <f>'[3]2000'!$C$6</f>
        <v>312.30919674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312.30919674</v>
      </c>
    </row>
    <row r="49" spans="1:15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4.7039673625484433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4.7039673625484433</v>
      </c>
    </row>
    <row r="73" spans="1:15" x14ac:dyDescent="0.35">
      <c r="A73" s="24" t="s">
        <v>394</v>
      </c>
      <c r="B73" s="25" t="s">
        <v>395</v>
      </c>
      <c r="C73" s="46">
        <f>'[3]2000'!$C31</f>
        <v>3.3234171937484431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3.3234171937484431</v>
      </c>
    </row>
    <row r="74" spans="1:15" x14ac:dyDescent="0.35">
      <c r="A74" s="24" t="s">
        <v>396</v>
      </c>
      <c r="B74" s="25" t="s">
        <v>397</v>
      </c>
      <c r="C74" s="46">
        <f>'[3]2000'!$C32</f>
        <v>1.3805501688000004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1.3805501688000004</v>
      </c>
    </row>
    <row r="75" spans="1:15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 t="shared" ref="C89:M89" si="33">+SUM(C90:C93)</f>
        <v>0</v>
      </c>
      <c r="D89" s="26">
        <f t="shared" si="33"/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4.2473946719999995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ref="O89" si="34">+SUM(O90:O93)</f>
        <v>4.2473946719999995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'[3]2000'!$H$48</f>
        <v>4.2473946719999995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4.2473946719999995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12.73414396222222</v>
      </c>
      <c r="D95" s="21">
        <f>+D96+D111+D127+D132+D144+D145+D151+D154+D155+D156</f>
        <v>113.46864915281249</v>
      </c>
      <c r="E95" s="21">
        <f>+E96+E111+E127+E132+E144+E145+E151+E154+E155+E156</f>
        <v>1.7811651529993253</v>
      </c>
      <c r="F95" s="35"/>
      <c r="G95" s="35"/>
      <c r="H95" s="35"/>
      <c r="I95" s="35"/>
      <c r="J95" s="21">
        <f>+J96+J111+J127+J132+J144+J145+J151+J154+J155+J156</f>
        <v>0.28566175019033602</v>
      </c>
      <c r="K95" s="21">
        <f>+K96+K111+K127+K132+K144+K145+K151+K154+K155+K156</f>
        <v>10.512352407004364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3661.8650857857933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106.37763590021621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2978.5738052060537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103.03926161450192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2885.0993252060534</v>
      </c>
    </row>
    <row r="98" spans="1:15" x14ac:dyDescent="0.35">
      <c r="A98" s="24" t="s">
        <v>440</v>
      </c>
      <c r="B98" s="25" t="s">
        <v>441</v>
      </c>
      <c r="C98" s="32"/>
      <c r="D98" s="46">
        <f>'[5]2000'!$D7</f>
        <v>16.344416022157581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457.64364862041225</v>
      </c>
    </row>
    <row r="99" spans="1:15" x14ac:dyDescent="0.35">
      <c r="A99" s="24" t="s">
        <v>442</v>
      </c>
      <c r="B99" s="25" t="s">
        <v>443</v>
      </c>
      <c r="C99" s="32"/>
      <c r="D99" s="46">
        <f>'[5]2000'!$D8</f>
        <v>86.694845592344336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2427.4556765856414</v>
      </c>
    </row>
    <row r="100" spans="1:15" x14ac:dyDescent="0.35">
      <c r="A100" s="24" t="s">
        <v>444</v>
      </c>
      <c r="B100" s="25" t="s">
        <v>445</v>
      </c>
      <c r="C100" s="32"/>
      <c r="D100" s="46">
        <f>'[5]2000'!$D9</f>
        <v>2.8674285714285715E-2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0.80288000000000004</v>
      </c>
    </row>
    <row r="101" spans="1:15" x14ac:dyDescent="0.35">
      <c r="A101" s="24" t="s">
        <v>446</v>
      </c>
      <c r="B101" s="25" t="s">
        <v>447</v>
      </c>
      <c r="C101" s="32"/>
      <c r="D101" s="46">
        <f>'[5]2000'!$D10</f>
        <v>0.2777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7.7755999999999998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3.0319999999999996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84.896000000000001</v>
      </c>
    </row>
    <row r="103" spans="1:15" x14ac:dyDescent="0.35">
      <c r="A103" s="24" t="s">
        <v>450</v>
      </c>
      <c r="B103" s="25" t="s">
        <v>451</v>
      </c>
      <c r="C103" s="32"/>
      <c r="D103" s="46">
        <f>'[5]2000'!$D12</f>
        <v>6.7999999999999991E-2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1.9039999999999997</v>
      </c>
    </row>
    <row r="104" spans="1:15" x14ac:dyDescent="0.35">
      <c r="A104" s="24" t="s">
        <v>452</v>
      </c>
      <c r="B104" s="25" t="s">
        <v>453</v>
      </c>
      <c r="C104" s="32"/>
      <c r="D104" s="46">
        <f>'[5]2000'!$D13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'[5]2000'!$D14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'[5]2000'!$D15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 x14ac:dyDescent="0.35">
      <c r="A107" s="24" t="s">
        <v>458</v>
      </c>
      <c r="B107" s="25" t="s">
        <v>459</v>
      </c>
      <c r="C107" s="32"/>
      <c r="D107" s="46">
        <f>'[5]2000'!$D16</f>
        <v>2.8979999999999997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81.143999999999991</v>
      </c>
    </row>
    <row r="108" spans="1:15" x14ac:dyDescent="0.35">
      <c r="A108" s="24" t="s">
        <v>460</v>
      </c>
      <c r="B108" s="25" t="s">
        <v>461</v>
      </c>
      <c r="C108" s="32"/>
      <c r="D108" s="46">
        <f>'[5]2000'!$D17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 x14ac:dyDescent="0.35">
      <c r="A109" s="24" t="s">
        <v>462</v>
      </c>
      <c r="B109" s="25" t="s">
        <v>463</v>
      </c>
      <c r="C109" s="32"/>
      <c r="D109" s="46">
        <f>'[5]2000'!$D18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'[5]2000'!$D19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2.6943029554285713</v>
      </c>
      <c r="E111" s="26">
        <f>+E112+E115+E116+E117+E126</f>
        <v>0.35772234993417584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170.23690548455659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1.4824000000000002</v>
      </c>
      <c r="E112" s="26">
        <f>+SUM(E113:E114)</f>
        <v>2.2740960000000006E-3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42.109835439999998</v>
      </c>
    </row>
    <row r="113" spans="1:15" x14ac:dyDescent="0.35">
      <c r="A113" s="24" t="s">
        <v>469</v>
      </c>
      <c r="B113" s="25" t="s">
        <v>441</v>
      </c>
      <c r="C113" s="32"/>
      <c r="D113" s="46">
        <f>'[5]2000'!$D22</f>
        <v>0.28000000000000014</v>
      </c>
      <c r="E113" s="46">
        <f>'[5]2000'!$E22</f>
        <v>2.2740960000000006E-3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8.4426354400000037</v>
      </c>
    </row>
    <row r="114" spans="1:15" x14ac:dyDescent="0.35">
      <c r="A114" s="24" t="s">
        <v>470</v>
      </c>
      <c r="B114" s="25" t="s">
        <v>443</v>
      </c>
      <c r="C114" s="32"/>
      <c r="D114" s="46">
        <f>'[5]2000'!$D23</f>
        <v>1.2023999999999999</v>
      </c>
      <c r="E114" s="46">
        <f>'[5]2000'!$E23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33.667199999999994</v>
      </c>
    </row>
    <row r="115" spans="1:15" x14ac:dyDescent="0.35">
      <c r="A115" s="24" t="s">
        <v>471</v>
      </c>
      <c r="B115" s="25" t="s">
        <v>445</v>
      </c>
      <c r="C115" s="32"/>
      <c r="D115" s="46">
        <f>'[5]2000'!$D24</f>
        <v>1.1469714285714287E-3</v>
      </c>
      <c r="E115" s="46">
        <f>'[5]2000'!$E24</f>
        <v>5.1955286473469385E-4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0.16979670915469389</v>
      </c>
    </row>
    <row r="116" spans="1:15" x14ac:dyDescent="0.35">
      <c r="A116" s="24" t="s">
        <v>472</v>
      </c>
      <c r="B116" s="25" t="s">
        <v>447</v>
      </c>
      <c r="C116" s="32"/>
      <c r="D116" s="46">
        <f>'[5]2000'!$D25</f>
        <v>0.5554</v>
      </c>
      <c r="E116" s="46">
        <f>'[5]2000'!$E25</f>
        <v>3.7667994451999996E-2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25.533218529780001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0.65535598399999995</v>
      </c>
      <c r="E117" s="26">
        <f>+SUM(E118:E125)</f>
        <v>0.14211817826057782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56.011284791053114</v>
      </c>
    </row>
    <row r="118" spans="1:15" x14ac:dyDescent="0.35">
      <c r="A118" s="24" t="s">
        <v>474</v>
      </c>
      <c r="B118" s="25" t="s">
        <v>451</v>
      </c>
      <c r="C118" s="32"/>
      <c r="D118" s="46">
        <f>'[5]2000'!$D27</f>
        <v>2E-3</v>
      </c>
      <c r="E118" s="46">
        <f>'[5]2000'!$E27</f>
        <v>8.2594285714285729E-6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5.818874857142857E-2</v>
      </c>
    </row>
    <row r="119" spans="1:15" x14ac:dyDescent="0.35">
      <c r="A119" s="24" t="s">
        <v>475</v>
      </c>
      <c r="B119" s="25" t="s">
        <v>453</v>
      </c>
      <c r="C119" s="32"/>
      <c r="D119" s="46">
        <f>'[5]2000'!$D28</f>
        <v>0</v>
      </c>
      <c r="E119" s="46">
        <f>'[5]2000'!$E28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'[5]2000'!$D29</f>
        <v>0</v>
      </c>
      <c r="E120" s="46">
        <f>'[5]2000'!$E29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'[5]2000'!$D30</f>
        <v>1.1440000000000001E-3</v>
      </c>
      <c r="E121" s="46">
        <f>'[5]2000'!$E30</f>
        <v>2.4312431000000001E-3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0.67631142150000012</v>
      </c>
    </row>
    <row r="122" spans="1:15" x14ac:dyDescent="0.35">
      <c r="A122" s="24" t="s">
        <v>478</v>
      </c>
      <c r="B122" s="25" t="s">
        <v>459</v>
      </c>
      <c r="C122" s="32"/>
      <c r="D122" s="46">
        <f>'[5]2000'!$D31</f>
        <v>0.35258999999999996</v>
      </c>
      <c r="E122" s="46">
        <f>'[5]2000'!$E31</f>
        <v>8.9205270000000003E-2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33.511916549999995</v>
      </c>
    </row>
    <row r="123" spans="1:15" x14ac:dyDescent="0.35">
      <c r="A123" s="24" t="s">
        <v>479</v>
      </c>
      <c r="B123" s="25" t="s">
        <v>461</v>
      </c>
      <c r="C123" s="32"/>
      <c r="D123" s="46">
        <f>'[5]2000'!$D32</f>
        <v>4.7999999999999996E-3</v>
      </c>
      <c r="E123" s="46">
        <f>'[5]2000'!$E32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 x14ac:dyDescent="0.35">
      <c r="A124" s="24" t="s">
        <v>480</v>
      </c>
      <c r="B124" s="25" t="s">
        <v>463</v>
      </c>
      <c r="C124" s="32"/>
      <c r="D124" s="46">
        <f>'[5]2000'!$D33</f>
        <v>0.29482198399999998</v>
      </c>
      <c r="E124" s="46">
        <f>'[5]2000'!$E33</f>
        <v>5.0473405732006399E-2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21.630468070981696</v>
      </c>
    </row>
    <row r="125" spans="1:15" x14ac:dyDescent="0.35">
      <c r="A125" s="24" t="s">
        <v>481</v>
      </c>
      <c r="B125" s="25" t="s">
        <v>465</v>
      </c>
      <c r="C125" s="32"/>
      <c r="D125" s="46">
        <f>'[5]2000'!$D34</f>
        <v>0</v>
      </c>
      <c r="E125" s="46">
        <f>'[5]2000'!$E34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'[5]2000'!$E35</f>
        <v>0.17514252835686336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46.412770014568792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4.0878461931736005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114.4596934088608</v>
      </c>
    </row>
    <row r="128" spans="1:15" x14ac:dyDescent="0.35">
      <c r="A128" s="24" t="s">
        <v>486</v>
      </c>
      <c r="B128" s="25" t="s">
        <v>487</v>
      </c>
      <c r="C128" s="32"/>
      <c r="D128" s="46">
        <f>'[5]2000'!$D37</f>
        <v>1.9010772752399998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53.230163706719992</v>
      </c>
    </row>
    <row r="129" spans="1:15" x14ac:dyDescent="0.35">
      <c r="A129" s="24" t="s">
        <v>488</v>
      </c>
      <c r="B129" s="25" t="s">
        <v>489</v>
      </c>
      <c r="C129" s="32"/>
      <c r="D129" s="46">
        <f>'[5]2000'!$D38</f>
        <v>2.1867689179336005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61.229529702140816</v>
      </c>
    </row>
    <row r="130" spans="1:15" x14ac:dyDescent="0.35">
      <c r="A130" s="24" t="s">
        <v>490</v>
      </c>
      <c r="B130" s="25" t="s">
        <v>491</v>
      </c>
      <c r="C130" s="32"/>
      <c r="D130" s="46">
        <f>'[5]2000'!$D39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'[5]2000'!$D40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1.4154442740598201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375.09273262585236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0.76476458172111816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202.66261415609631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'[5]2000'!$E$43</f>
        <v>0.13423124547699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35.571280051402347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'[5]2000'!$E$44</f>
        <v>0.17893409905535607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47.417536249669361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'[5]2000'!$E48</f>
        <v>0.32335605448274285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85.689354437926852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'[5]2000'!$E49</f>
        <v>0.10900506872662835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28.886343212556515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'[5]2000'!$E50</f>
        <v>1.9238113979400846E-2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5.0981002045412245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'[5]2000'!$E51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'[5]2000'!$E52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0.65067969233870204</v>
      </c>
      <c r="F141" s="32"/>
      <c r="G141" s="32"/>
      <c r="H141" s="32"/>
      <c r="I141" s="32"/>
      <c r="J141" s="32"/>
      <c r="K141" s="32"/>
      <c r="L141" s="26">
        <f t="shared" ref="L141" si="35">+SUM(L142:L143)</f>
        <v>0</v>
      </c>
      <c r="M141" s="32"/>
      <c r="N141" s="65"/>
      <c r="O141" s="26">
        <f t="shared" ref="O141" si="36">+SUM(O142:O143)</f>
        <v>172.43011846975605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'[5]2000'!$E54</f>
        <v>0.31545583747992267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83.59579693217951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'[5]2000'!$E55</f>
        <v>0.33522385485877937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88.834321537576528</v>
      </c>
    </row>
    <row r="144" spans="1:15" x14ac:dyDescent="0.35">
      <c r="A144" s="24" t="s">
        <v>516</v>
      </c>
      <c r="B144" s="25" t="s">
        <v>517</v>
      </c>
      <c r="C144" s="32"/>
      <c r="D144" s="46">
        <f>'[5]2000'!$D$56</f>
        <v>0</v>
      </c>
      <c r="E144" s="46">
        <f>'[5]2000'!$E56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0.30886410399410597</v>
      </c>
      <c r="E145" s="26">
        <f>+SUM(E146:E150)</f>
        <v>7.9985290053294095E-3</v>
      </c>
      <c r="F145" s="32"/>
      <c r="G145" s="32"/>
      <c r="H145" s="32"/>
      <c r="I145" s="32"/>
      <c r="J145" s="26">
        <f>+SUM(J146:J150)</f>
        <v>0.28566175019033602</v>
      </c>
      <c r="K145" s="26">
        <f>+SUM(K146:K150)</f>
        <v>10.512352407004364</v>
      </c>
      <c r="L145" s="26">
        <f>+SUM(L146:L150)</f>
        <v>0</v>
      </c>
      <c r="M145" s="32"/>
      <c r="N145" s="65"/>
      <c r="O145" s="26">
        <f>+SUM(O146:O150)</f>
        <v>10.76780509824726</v>
      </c>
    </row>
    <row r="146" spans="1:16" x14ac:dyDescent="0.35">
      <c r="A146" s="24" t="s">
        <v>520</v>
      </c>
      <c r="B146" s="25" t="s">
        <v>521</v>
      </c>
      <c r="C146" s="32"/>
      <c r="D146" s="46">
        <f>'[5]2000'!$D58</f>
        <v>1.2811838913244801E-3</v>
      </c>
      <c r="E146" s="46">
        <f>'[5]2000'!$E58</f>
        <v>2.4157002664704004E-5</v>
      </c>
      <c r="F146" s="32"/>
      <c r="G146" s="32"/>
      <c r="H146" s="32"/>
      <c r="I146" s="32"/>
      <c r="J146" s="46">
        <f>'[5]2000'!$J58</f>
        <v>8.6275009516799991E-4</v>
      </c>
      <c r="K146" s="46">
        <f>'[5]2000'!$K58</f>
        <v>3.1749203502182397E-2</v>
      </c>
      <c r="L146" s="46">
        <f>'[5]2000'!$L58</f>
        <v>0</v>
      </c>
      <c r="M146" s="32"/>
      <c r="N146" s="65"/>
      <c r="O146" s="30">
        <f>+C146*'PCG-PTG'!$F$5+D146*'PCG-PTG'!$F$6+E146*'PCG-PTG'!$F$8+SUM(F146:I146)</f>
        <v>4.2274754663232009E-2</v>
      </c>
    </row>
    <row r="147" spans="1:16" x14ac:dyDescent="0.35">
      <c r="A147" s="24" t="s">
        <v>522</v>
      </c>
      <c r="B147" s="25" t="s">
        <v>523</v>
      </c>
      <c r="C147" s="32"/>
      <c r="D147" s="46">
        <f>'[5]2000'!$D59</f>
        <v>0</v>
      </c>
      <c r="E147" s="46">
        <f>'[5]2000'!$E59</f>
        <v>0</v>
      </c>
      <c r="F147" s="32"/>
      <c r="G147" s="32"/>
      <c r="H147" s="32"/>
      <c r="I147" s="32"/>
      <c r="J147" s="46">
        <f>'[5]2000'!$J59</f>
        <v>0</v>
      </c>
      <c r="K147" s="46">
        <f>'[5]2000'!$K59</f>
        <v>0</v>
      </c>
      <c r="L147" s="46">
        <f>'[5]2000'!$L59</f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'[5]2000'!$D60</f>
        <v>0</v>
      </c>
      <c r="E148" s="46">
        <f>'[5]2000'!$E60</f>
        <v>0</v>
      </c>
      <c r="F148" s="32"/>
      <c r="G148" s="32"/>
      <c r="H148" s="32"/>
      <c r="I148" s="32"/>
      <c r="J148" s="46">
        <f>'[5]2000'!$J60</f>
        <v>0</v>
      </c>
      <c r="K148" s="46">
        <f>'[5]2000'!$K60</f>
        <v>0</v>
      </c>
      <c r="L148" s="46">
        <f>'[5]2000'!$L60</f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'[5]2000'!$D61</f>
        <v>0.30758292010278149</v>
      </c>
      <c r="E149" s="46">
        <f>'[5]2000'!$E61</f>
        <v>7.9743720026647057E-3</v>
      </c>
      <c r="F149" s="32"/>
      <c r="G149" s="32"/>
      <c r="H149" s="32"/>
      <c r="I149" s="32"/>
      <c r="J149" s="46">
        <f>'[5]2000'!$J61</f>
        <v>0.28479900009516801</v>
      </c>
      <c r="K149" s="46">
        <f>'[5]2000'!$K61</f>
        <v>10.480603203502183</v>
      </c>
      <c r="L149" s="46">
        <f>'[5]2000'!$L61</f>
        <v>0</v>
      </c>
      <c r="M149" s="32"/>
      <c r="N149" s="65"/>
      <c r="O149" s="30">
        <f>+C149*'PCG-PTG'!$F$5+D149*'PCG-PTG'!$F$6+E149*'PCG-PTG'!$F$8+SUM(F149:I149)</f>
        <v>10.725530343584028</v>
      </c>
    </row>
    <row r="150" spans="1:16" x14ac:dyDescent="0.35">
      <c r="A150" s="24" t="s">
        <v>528</v>
      </c>
      <c r="B150" s="25" t="s">
        <v>291</v>
      </c>
      <c r="C150" s="32"/>
      <c r="D150" s="46">
        <f>'[5]2000'!$D62</f>
        <v>0</v>
      </c>
      <c r="E150" s="46">
        <f>'[5]2000'!$E62</f>
        <v>0</v>
      </c>
      <c r="F150" s="32"/>
      <c r="G150" s="32"/>
      <c r="H150" s="32"/>
      <c r="I150" s="32"/>
      <c r="J150" s="46">
        <f>'[5]2000'!$J62</f>
        <v>0</v>
      </c>
      <c r="K150" s="46">
        <f>'[5]2000'!$K62</f>
        <v>0</v>
      </c>
      <c r="L150" s="46">
        <f>'[5]2000'!$L62</f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0.16742540222222221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0.16742540222222221</v>
      </c>
    </row>
    <row r="152" spans="1:16" x14ac:dyDescent="0.35">
      <c r="A152" s="24" t="s">
        <v>531</v>
      </c>
      <c r="B152" s="25" t="s">
        <v>532</v>
      </c>
      <c r="C152" s="46">
        <f>'[5]2000'!$C64</f>
        <v>0.12714261999999998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0.12714261999999998</v>
      </c>
    </row>
    <row r="153" spans="1:16" x14ac:dyDescent="0.35">
      <c r="A153" s="24" t="s">
        <v>533</v>
      </c>
      <c r="B153" s="25" t="s">
        <v>534</v>
      </c>
      <c r="C153" s="46">
        <f>'[5]2000'!$C65</f>
        <v>4.028278222222223E-2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4.028278222222223E-2</v>
      </c>
    </row>
    <row r="154" spans="1:16" x14ac:dyDescent="0.35">
      <c r="A154" s="24" t="s">
        <v>535</v>
      </c>
      <c r="B154" s="25" t="s">
        <v>536</v>
      </c>
      <c r="C154" s="46">
        <f>'[5]2000'!$C66</f>
        <v>12.566718559999998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12.566718559999998</v>
      </c>
    </row>
    <row r="155" spans="1:16" x14ac:dyDescent="0.35">
      <c r="A155" s="24" t="s">
        <v>537</v>
      </c>
      <c r="B155" s="25" t="s">
        <v>538</v>
      </c>
      <c r="C155" s="46">
        <f>'[5]2000'!$C67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'[5]2000'!$C68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-21539.538610372128</v>
      </c>
      <c r="D157" s="21">
        <f>+D158+D166+D174+D182+D190+D198+D206+D207</f>
        <v>10.671683021823888</v>
      </c>
      <c r="E157" s="21">
        <f>+E158+E166+E174+E182+E190+E198+E207</f>
        <v>0.35765460119334108</v>
      </c>
      <c r="F157" s="35"/>
      <c r="G157" s="35"/>
      <c r="H157" s="35"/>
      <c r="I157" s="35"/>
      <c r="J157" s="21">
        <f>+J158+J166+J174+J182+J190+J198+J206+J207</f>
        <v>3.4551124768800188</v>
      </c>
      <c r="K157" s="21">
        <f>+K158+K166+K174+K182+K190+K198+K206+K207</f>
        <v>171.59704070461262</v>
      </c>
      <c r="L157" s="21">
        <f>+L158+L166+L174+L182+L190+L198+L206+L207</f>
        <v>0</v>
      </c>
      <c r="M157" s="35"/>
      <c r="N157" s="64"/>
      <c r="O157" s="21">
        <f>+O158+O166+O174+O182+O190+O198+O207</f>
        <v>-21145.953016444822</v>
      </c>
      <c r="P157" s="107">
        <f>O157-'[6]2000'!$O$4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-26817.77580380256</v>
      </c>
      <c r="D158" s="26">
        <f t="shared" ref="D158:E158" si="37">+SUM(D159:D160)</f>
        <v>0.4516182066823593</v>
      </c>
      <c r="E158" s="26">
        <f t="shared" si="37"/>
        <v>1.3945883045692919E-2</v>
      </c>
      <c r="F158" s="32"/>
      <c r="G158" s="32"/>
      <c r="H158" s="32"/>
      <c r="I158" s="32"/>
      <c r="J158" s="26">
        <f t="shared" ref="J158:L158" si="38">+SUM(J159:J160)</f>
        <v>0.12190649276514336</v>
      </c>
      <c r="K158" s="26">
        <f t="shared" si="38"/>
        <v>7.0460020958043179</v>
      </c>
      <c r="L158" s="26">
        <f t="shared" si="38"/>
        <v>0</v>
      </c>
      <c r="M158" s="32"/>
      <c r="N158" s="65"/>
      <c r="O158" s="26">
        <f>+SUM(O159:O160)</f>
        <v>-26801.434835008346</v>
      </c>
    </row>
    <row r="159" spans="1:16" x14ac:dyDescent="0.35">
      <c r="A159" s="24" t="s">
        <v>544</v>
      </c>
      <c r="B159" s="25" t="s">
        <v>545</v>
      </c>
      <c r="C159" s="46">
        <f>'[6]2000'!$C$6</f>
        <v>-26978.723886581156</v>
      </c>
      <c r="D159" s="46">
        <f>'[6]2000'!$D6</f>
        <v>0.4516182066823593</v>
      </c>
      <c r="E159" s="46">
        <f>'[6]2000'!$E6</f>
        <v>1.3945883045692919E-2</v>
      </c>
      <c r="F159" s="32"/>
      <c r="G159" s="32"/>
      <c r="H159" s="32"/>
      <c r="I159" s="32"/>
      <c r="J159" s="46">
        <f>'[6]2000'!$J6</f>
        <v>0.12190649276514336</v>
      </c>
      <c r="K159" s="46">
        <f>'[6]2000'!$K6</f>
        <v>7.0460020958043179</v>
      </c>
      <c r="L159" s="46">
        <v>0</v>
      </c>
      <c r="M159" s="32"/>
      <c r="N159" s="65"/>
      <c r="O159" s="30">
        <f>+C159*'PCG-PTG'!$F$5+D159*'PCG-PTG'!$F$6+E159*'PCG-PTG'!$F$8+SUM(F159:I159)</f>
        <v>-26962.382917786941</v>
      </c>
    </row>
    <row r="160" spans="1:16" x14ac:dyDescent="0.35">
      <c r="A160" s="24" t="s">
        <v>546</v>
      </c>
      <c r="B160" s="25" t="s">
        <v>547</v>
      </c>
      <c r="C160" s="26">
        <f>+SUM(C161:C165)</f>
        <v>160.94808277859468</v>
      </c>
      <c r="D160" s="26">
        <f t="shared" ref="D160" si="39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0">+SUM(K161:K165)</f>
        <v>0</v>
      </c>
      <c r="L160" s="26">
        <f>+SUM(L161:L165)</f>
        <v>0</v>
      </c>
      <c r="M160" s="32"/>
      <c r="N160" s="65"/>
      <c r="O160" s="26">
        <f>+SUM(O161:O165)</f>
        <v>160.94808277859468</v>
      </c>
    </row>
    <row r="161" spans="1:15" x14ac:dyDescent="0.35">
      <c r="A161" s="24" t="s">
        <v>548</v>
      </c>
      <c r="B161" s="25" t="s">
        <v>549</v>
      </c>
      <c r="C161" s="46">
        <f>'[6]2000'!$C8</f>
        <v>-18.115393444337801</v>
      </c>
      <c r="D161" s="46">
        <f>'[6]2000'!$D8</f>
        <v>0</v>
      </c>
      <c r="E161" s="46">
        <f>'[6]2000'!$E8</f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-18.115393444337801</v>
      </c>
    </row>
    <row r="162" spans="1:15" x14ac:dyDescent="0.35">
      <c r="A162" s="24" t="s">
        <v>550</v>
      </c>
      <c r="B162" s="25" t="s">
        <v>551</v>
      </c>
      <c r="C162" s="46">
        <f>'[6]2000'!$C9</f>
        <v>180.18346522828139</v>
      </c>
      <c r="D162" s="46">
        <f>'[6]2000'!$D9</f>
        <v>0</v>
      </c>
      <c r="E162" s="46">
        <f>'[6]2000'!$E9</f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180.18346522828139</v>
      </c>
    </row>
    <row r="163" spans="1:15" x14ac:dyDescent="0.35">
      <c r="A163" s="24" t="s">
        <v>552</v>
      </c>
      <c r="B163" s="25" t="s">
        <v>553</v>
      </c>
      <c r="C163" s="46">
        <f>'[6]2000'!$C10</f>
        <v>-1.1199890053489239</v>
      </c>
      <c r="D163" s="46">
        <f>'[6]2000'!$D10</f>
        <v>0</v>
      </c>
      <c r="E163" s="46">
        <f>'[6]2000'!$E10</f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-1.1199890053489239</v>
      </c>
    </row>
    <row r="164" spans="1:15" x14ac:dyDescent="0.35">
      <c r="A164" s="24" t="s">
        <v>554</v>
      </c>
      <c r="B164" s="25" t="s">
        <v>555</v>
      </c>
      <c r="C164" s="46">
        <f>'[6]2000'!$C11</f>
        <v>0</v>
      </c>
      <c r="D164" s="46">
        <f>'[6]2000'!$D11</f>
        <v>0</v>
      </c>
      <c r="E164" s="46">
        <f>'[6]2000'!$E11</f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'[6]2000'!$C12</f>
        <v>0</v>
      </c>
      <c r="D165" s="46">
        <f>'[6]2000'!$D12</f>
        <v>0</v>
      </c>
      <c r="E165" s="46">
        <f>'[6]2000'!$E12</f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1220.3349996308752</v>
      </c>
      <c r="D166" s="26">
        <f t="shared" ref="D166" si="41">+SUM(D167:D168)</f>
        <v>1.9650315739052193</v>
      </c>
      <c r="E166" s="26">
        <f t="shared" ref="E166" si="42">+SUM(E167:E168)</f>
        <v>7.3148542557401511E-2</v>
      </c>
      <c r="F166" s="32"/>
      <c r="G166" s="32"/>
      <c r="H166" s="32"/>
      <c r="I166" s="32"/>
      <c r="J166" s="26">
        <f t="shared" ref="J166:L166" si="43">+SUM(J167:J168)</f>
        <v>0.82462674917059209</v>
      </c>
      <c r="K166" s="26">
        <f t="shared" si="43"/>
        <v>33.270044983433017</v>
      </c>
      <c r="L166" s="26">
        <f t="shared" si="43"/>
        <v>0</v>
      </c>
      <c r="M166" s="32"/>
      <c r="N166" s="65"/>
      <c r="O166" s="26">
        <f>+SUM(O167:O168)</f>
        <v>1294.7402474779326</v>
      </c>
    </row>
    <row r="167" spans="1:15" x14ac:dyDescent="0.35">
      <c r="A167" s="24" t="s">
        <v>560</v>
      </c>
      <c r="B167" s="25" t="s">
        <v>561</v>
      </c>
      <c r="C167" s="46">
        <f>'[6]2000'!$C$14</f>
        <v>-226.05559144992256</v>
      </c>
      <c r="D167" s="46">
        <f>'[6]2000'!$D14</f>
        <v>0</v>
      </c>
      <c r="E167" s="46">
        <f>'[6]2000'!$E14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-226.05559144992256</v>
      </c>
    </row>
    <row r="168" spans="1:15" x14ac:dyDescent="0.35">
      <c r="A168" s="24" t="s">
        <v>562</v>
      </c>
      <c r="B168" s="25" t="s">
        <v>563</v>
      </c>
      <c r="C168" s="26">
        <f>+SUM(C169:C173)</f>
        <v>1446.3905910807978</v>
      </c>
      <c r="D168" s="26">
        <f t="shared" ref="D168" si="44">+SUM(D169:D173)</f>
        <v>1.9650315739052193</v>
      </c>
      <c r="E168" s="26">
        <f>+SUM(E169:E173)</f>
        <v>7.3148542557401511E-2</v>
      </c>
      <c r="F168" s="32"/>
      <c r="G168" s="32"/>
      <c r="H168" s="32"/>
      <c r="I168" s="32"/>
      <c r="J168" s="26">
        <f>+SUM(J169:J173)</f>
        <v>0.82462674917059209</v>
      </c>
      <c r="K168" s="26">
        <f t="shared" ref="K168" si="45">+SUM(K169:K173)</f>
        <v>33.270044983433017</v>
      </c>
      <c r="L168" s="26">
        <f>+SUM(L169:L173)</f>
        <v>0</v>
      </c>
      <c r="M168" s="32"/>
      <c r="N168" s="65"/>
      <c r="O168" s="26">
        <f>+SUM(O169:O173)</f>
        <v>1520.7958389278551</v>
      </c>
    </row>
    <row r="169" spans="1:15" x14ac:dyDescent="0.35">
      <c r="A169" s="24" t="s">
        <v>564</v>
      </c>
      <c r="B169" s="25" t="s">
        <v>565</v>
      </c>
      <c r="C169" s="46">
        <f>'[6]2000'!$C16</f>
        <v>1422.203471221296</v>
      </c>
      <c r="D169" s="46">
        <f>'[6]2000'!$D16</f>
        <v>1.9498299278161058</v>
      </c>
      <c r="E169" s="46">
        <f>'[6]2000'!$E16</f>
        <v>7.1760566175352022E-2</v>
      </c>
      <c r="F169" s="32"/>
      <c r="G169" s="32"/>
      <c r="H169" s="32"/>
      <c r="I169" s="32"/>
      <c r="J169" s="46">
        <f>'[6]2000'!$J16</f>
        <v>0.79885004493253009</v>
      </c>
      <c r="K169" s="46">
        <f>'[6]2000'!$K16</f>
        <v>32.840433246131987</v>
      </c>
      <c r="L169" s="46">
        <v>0</v>
      </c>
      <c r="M169" s="32"/>
      <c r="N169" s="65"/>
      <c r="O169" s="30">
        <f>+C169*'PCG-PTG'!$F$5+D169*'PCG-PTG'!$F$6+E169*'PCG-PTG'!$F$8+SUM(F169:I169)</f>
        <v>1495.8152592366152</v>
      </c>
    </row>
    <row r="170" spans="1:15" x14ac:dyDescent="0.35">
      <c r="A170" s="24" t="s">
        <v>566</v>
      </c>
      <c r="B170" s="25" t="s">
        <v>567</v>
      </c>
      <c r="C170" s="46">
        <f>'[6]2000'!$C17</f>
        <v>24.187119859501667</v>
      </c>
      <c r="D170" s="46">
        <f>'[6]2000'!$D17</f>
        <v>1.5201646089113481E-2</v>
      </c>
      <c r="E170" s="46">
        <f>'[6]2000'!$E17</f>
        <v>1.3879763820494918E-3</v>
      </c>
      <c r="F170" s="32"/>
      <c r="G170" s="32"/>
      <c r="H170" s="32"/>
      <c r="I170" s="32"/>
      <c r="J170" s="46">
        <f>'[6]2000'!$J17</f>
        <v>2.5776704238061988E-2</v>
      </c>
      <c r="K170" s="46">
        <f>'[6]2000'!$K17</f>
        <v>0.42961173730103319</v>
      </c>
      <c r="L170" s="46">
        <v>0</v>
      </c>
      <c r="M170" s="32"/>
      <c r="N170" s="65"/>
      <c r="O170" s="30">
        <f>+C170*'PCG-PTG'!$F$5+D170*'PCG-PTG'!$F$6+E170*'PCG-PTG'!$F$8+SUM(F170:I170)</f>
        <v>24.98057969123996</v>
      </c>
    </row>
    <row r="171" spans="1:15" x14ac:dyDescent="0.35">
      <c r="A171" s="24" t="s">
        <v>568</v>
      </c>
      <c r="B171" s="25" t="s">
        <v>569</v>
      </c>
      <c r="C171" s="46">
        <f>'[6]2000'!$C18</f>
        <v>0</v>
      </c>
      <c r="D171" s="46">
        <f>'[6]2000'!$D18</f>
        <v>0</v>
      </c>
      <c r="E171" s="46">
        <f>'[6]2000'!$E18</f>
        <v>0</v>
      </c>
      <c r="F171" s="32"/>
      <c r="G171" s="32"/>
      <c r="H171" s="32"/>
      <c r="I171" s="32"/>
      <c r="J171" s="46">
        <f>'[6]2000'!$J18</f>
        <v>0</v>
      </c>
      <c r="K171" s="46">
        <f>'[6]2000'!$K18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'[6]2000'!$C19</f>
        <v>0</v>
      </c>
      <c r="D172" s="46">
        <f>'[6]2000'!$D19</f>
        <v>0</v>
      </c>
      <c r="E172" s="46">
        <f>'[6]2000'!$E19</f>
        <v>0</v>
      </c>
      <c r="F172" s="32"/>
      <c r="G172" s="32"/>
      <c r="H172" s="32"/>
      <c r="I172" s="32"/>
      <c r="J172" s="46">
        <f>'[6]2000'!$J19</f>
        <v>0</v>
      </c>
      <c r="K172" s="46">
        <f>'[6]2000'!$K19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'[6]2000'!$C20</f>
        <v>0</v>
      </c>
      <c r="D173" s="46">
        <f>'[6]2000'!$D20</f>
        <v>0</v>
      </c>
      <c r="E173" s="46">
        <f>'[6]2000'!$E20</f>
        <v>0</v>
      </c>
      <c r="F173" s="32"/>
      <c r="G173" s="32"/>
      <c r="H173" s="32"/>
      <c r="I173" s="32"/>
      <c r="J173" s="46">
        <f>'[6]2000'!$J20</f>
        <v>0</v>
      </c>
      <c r="K173" s="46">
        <f>'[6]2000'!$K20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3715.8624756891431</v>
      </c>
      <c r="D174" s="26">
        <f t="shared" ref="D174" si="46">+SUM(D175:D176)</f>
        <v>8.2550332412363101</v>
      </c>
      <c r="E174" s="26">
        <f t="shared" ref="E174" si="47">+SUM(E175:E176)</f>
        <v>0.2667924456451396</v>
      </c>
      <c r="F174" s="32"/>
      <c r="G174" s="32"/>
      <c r="H174" s="32"/>
      <c r="I174" s="32"/>
      <c r="J174" s="26">
        <f t="shared" ref="J174:K174" si="48">+SUM(J175:J176)</f>
        <v>2.5085792349442833</v>
      </c>
      <c r="K174" s="26">
        <f t="shared" si="48"/>
        <v>131.28099362537529</v>
      </c>
      <c r="L174" s="26">
        <f>+SUM(L175:L176)</f>
        <v>0</v>
      </c>
      <c r="M174" s="32"/>
      <c r="N174" s="65"/>
      <c r="O174" s="26">
        <f>+SUM(O175:O176)</f>
        <v>4017.7034045397222</v>
      </c>
    </row>
    <row r="175" spans="1:15" x14ac:dyDescent="0.35">
      <c r="A175" s="24" t="s">
        <v>576</v>
      </c>
      <c r="B175" s="25" t="s">
        <v>577</v>
      </c>
      <c r="C175" s="46">
        <f>'[6]2000'!$C22</f>
        <v>0</v>
      </c>
      <c r="D175" s="46">
        <f>'[6]2000'!$D22</f>
        <v>8.6052468133999999E-2</v>
      </c>
      <c r="E175" s="46">
        <f>'[6]2000'!$E22</f>
        <v>7.8569644818000002E-3</v>
      </c>
      <c r="F175" s="32"/>
      <c r="G175" s="32"/>
      <c r="H175" s="32"/>
      <c r="I175" s="32"/>
      <c r="J175" s="46">
        <f>'[6]2000'!$J22</f>
        <v>0.14591505466200003</v>
      </c>
      <c r="K175" s="46">
        <f>'[6]2000'!$K22</f>
        <v>2.4319175777000006</v>
      </c>
      <c r="L175" s="46">
        <v>0</v>
      </c>
      <c r="M175" s="32"/>
      <c r="N175" s="65"/>
      <c r="O175" s="30">
        <f>+C175*'PCG-PTG'!$F$5+D175*'PCG-PTG'!$F$6+E175*'PCG-PTG'!$F$8+SUM(F175:I175)</f>
        <v>4.4915646954290001</v>
      </c>
    </row>
    <row r="176" spans="1:15" x14ac:dyDescent="0.35">
      <c r="A176" s="24" t="s">
        <v>578</v>
      </c>
      <c r="B176" s="25" t="s">
        <v>579</v>
      </c>
      <c r="C176" s="26">
        <f>+SUM(C177:C181)</f>
        <v>3715.8624756891431</v>
      </c>
      <c r="D176" s="26">
        <f t="shared" ref="D176" si="49">+SUM(D177:D181)</f>
        <v>8.1689807731023105</v>
      </c>
      <c r="E176" s="26">
        <f>+SUM(E177:E181)</f>
        <v>0.25893548116333959</v>
      </c>
      <c r="F176" s="32"/>
      <c r="G176" s="32"/>
      <c r="H176" s="32"/>
      <c r="I176" s="32"/>
      <c r="J176" s="26">
        <f>+SUM(J177:J181)</f>
        <v>2.3626641802822834</v>
      </c>
      <c r="K176" s="26">
        <f t="shared" ref="K176" si="50">+SUM(K177:K181)</f>
        <v>128.84907604767528</v>
      </c>
      <c r="L176" s="26">
        <f>+SUM(L177:L181)</f>
        <v>0</v>
      </c>
      <c r="M176" s="32"/>
      <c r="N176" s="65"/>
      <c r="O176" s="26">
        <f>+SUM(O177:O181)</f>
        <v>4013.2118398442931</v>
      </c>
    </row>
    <row r="177" spans="1:15" x14ac:dyDescent="0.35">
      <c r="A177" s="24" t="s">
        <v>580</v>
      </c>
      <c r="B177" s="25" t="s">
        <v>581</v>
      </c>
      <c r="C177" s="46">
        <f>'[6]2000'!$C24</f>
        <v>3762.2560292327239</v>
      </c>
      <c r="D177" s="46">
        <f>'[6]2000'!$D24</f>
        <v>8.1689807731023105</v>
      </c>
      <c r="E177" s="46">
        <f>'[6]2000'!$E24</f>
        <v>0.25893548116333959</v>
      </c>
      <c r="F177" s="32"/>
      <c r="G177" s="32"/>
      <c r="H177" s="32"/>
      <c r="I177" s="32"/>
      <c r="J177" s="46">
        <f>'[6]2000'!$J$24</f>
        <v>2.3626641802822834</v>
      </c>
      <c r="K177" s="46">
        <f>'[6]2000'!$K$24</f>
        <v>128.84907604767528</v>
      </c>
      <c r="L177" s="46">
        <v>0</v>
      </c>
      <c r="M177" s="32"/>
      <c r="N177" s="65"/>
      <c r="O177" s="30">
        <f>+C177*'PCG-PTG'!$F$5+D177*'PCG-PTG'!$F$6+E177*'PCG-PTG'!$F$8+SUM(F177:I177)</f>
        <v>4059.6053933878738</v>
      </c>
    </row>
    <row r="178" spans="1:15" x14ac:dyDescent="0.35">
      <c r="A178" s="24" t="s">
        <v>582</v>
      </c>
      <c r="B178" s="25" t="s">
        <v>583</v>
      </c>
      <c r="C178" s="46">
        <f>'[6]2000'!$C25</f>
        <v>-42.030334133975224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-42.030334133975224</v>
      </c>
    </row>
    <row r="179" spans="1:15" x14ac:dyDescent="0.35">
      <c r="A179" s="24" t="s">
        <v>584</v>
      </c>
      <c r="B179" s="25" t="s">
        <v>585</v>
      </c>
      <c r="C179" s="46">
        <f>'[6]2000'!$C26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'[6]2000'!$C27</f>
        <v>-4.3632194096054704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-4.3632194096054704</v>
      </c>
    </row>
    <row r="181" spans="1:15" x14ac:dyDescent="0.35">
      <c r="A181" s="24" t="s">
        <v>588</v>
      </c>
      <c r="B181" s="25" t="s">
        <v>589</v>
      </c>
      <c r="C181" s="46">
        <f>'[6]2000'!$C28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275.98372277987841</v>
      </c>
      <c r="D182" s="26">
        <f t="shared" ref="D182" si="51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2">+SUM(J183:J184)</f>
        <v>0</v>
      </c>
      <c r="K182" s="26">
        <f t="shared" si="52"/>
        <v>0</v>
      </c>
      <c r="L182" s="26">
        <f t="shared" si="52"/>
        <v>0</v>
      </c>
      <c r="M182" s="32"/>
      <c r="N182" s="65"/>
      <c r="O182" s="26">
        <f>+SUM(O183:O184)</f>
        <v>275.98372277987841</v>
      </c>
    </row>
    <row r="183" spans="1:15" x14ac:dyDescent="0.35">
      <c r="A183" s="24" t="s">
        <v>592</v>
      </c>
      <c r="B183" s="25" t="s">
        <v>593</v>
      </c>
      <c r="C183" s="46">
        <f>'[6]2000'!$C30</f>
        <v>0</v>
      </c>
      <c r="D183" s="46">
        <f>'[6]2000'!$D30</f>
        <v>0</v>
      </c>
      <c r="E183" s="46">
        <f>'[6]2000'!$E30</f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275.98372277987841</v>
      </c>
      <c r="D184" s="26">
        <f t="shared" ref="D184" si="53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4">+SUM(K185:K189)</f>
        <v>0</v>
      </c>
      <c r="L184" s="26">
        <f>+SUM(L185:L189)</f>
        <v>0</v>
      </c>
      <c r="M184" s="32"/>
      <c r="N184" s="65"/>
      <c r="O184" s="26">
        <f>+SUM(O185:O189)</f>
        <v>275.98372277987841</v>
      </c>
    </row>
    <row r="185" spans="1:15" x14ac:dyDescent="0.35">
      <c r="A185" s="24" t="s">
        <v>596</v>
      </c>
      <c r="B185" s="25" t="s">
        <v>597</v>
      </c>
      <c r="C185" s="46">
        <f>'[6]2000'!$C32</f>
        <v>256.11936985075999</v>
      </c>
      <c r="D185" s="46">
        <f>'[6]2000'!$D32</f>
        <v>0</v>
      </c>
      <c r="E185" s="46">
        <f>'[6]2000'!$E32</f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256.11936985075999</v>
      </c>
    </row>
    <row r="186" spans="1:15" x14ac:dyDescent="0.35">
      <c r="A186" s="24" t="s">
        <v>598</v>
      </c>
      <c r="B186" s="25" t="s">
        <v>599</v>
      </c>
      <c r="C186" s="46">
        <f>'[6]2000'!$C33</f>
        <v>0</v>
      </c>
      <c r="D186" s="46">
        <f>'[6]2000'!$D33</f>
        <v>0</v>
      </c>
      <c r="E186" s="46">
        <f>'[6]2000'!$E33</f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'[6]2000'!$C34</f>
        <v>19.8643529291184</v>
      </c>
      <c r="D187" s="46">
        <f>'[6]2000'!$D34</f>
        <v>0</v>
      </c>
      <c r="E187" s="46">
        <f>'[6]2000'!$E34</f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19.8643529291184</v>
      </c>
    </row>
    <row r="188" spans="1:15" x14ac:dyDescent="0.35">
      <c r="A188" s="24" t="s">
        <v>602</v>
      </c>
      <c r="B188" s="25" t="s">
        <v>603</v>
      </c>
      <c r="C188" s="46">
        <f>'[6]2000'!$C35</f>
        <v>0</v>
      </c>
      <c r="D188" s="46">
        <f>'[6]2000'!$D35</f>
        <v>0</v>
      </c>
      <c r="E188" s="46">
        <f>'[6]2000'!$E35</f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'[6]2000'!$C36</f>
        <v>0</v>
      </c>
      <c r="D189" s="46">
        <f>'[6]2000'!$D36</f>
        <v>0</v>
      </c>
      <c r="E189" s="46">
        <f>'[6]2000'!$E36</f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66.055995330536064</v>
      </c>
      <c r="D190" s="26">
        <f t="shared" ref="D190" si="55">+SUM(D191:D192)</f>
        <v>0</v>
      </c>
      <c r="E190" s="26">
        <f t="shared" ref="E190" si="56">+SUM(E191:E192)</f>
        <v>0</v>
      </c>
      <c r="F190" s="32"/>
      <c r="G190" s="32"/>
      <c r="H190" s="32"/>
      <c r="I190" s="32"/>
      <c r="J190" s="26">
        <f t="shared" ref="J190" si="57">+SUM(J191:J192)</f>
        <v>0</v>
      </c>
      <c r="K190" s="26">
        <f>+SUM(K191:K192)</f>
        <v>0</v>
      </c>
      <c r="L190" s="26">
        <f t="shared" ref="L190" si="58">+SUM(L191:L192)</f>
        <v>0</v>
      </c>
      <c r="M190" s="32"/>
      <c r="N190" s="65"/>
      <c r="O190" s="26">
        <f>+SUM(O191:O192)</f>
        <v>66.055995330536064</v>
      </c>
    </row>
    <row r="191" spans="1:15" x14ac:dyDescent="0.35">
      <c r="A191" s="24" t="s">
        <v>608</v>
      </c>
      <c r="B191" s="25" t="s">
        <v>609</v>
      </c>
      <c r="C191" s="46">
        <f>'[6]2000'!$C$38</f>
        <v>0</v>
      </c>
      <c r="D191" s="46">
        <f>'[6]2000'!$D38</f>
        <v>0</v>
      </c>
      <c r="E191" s="46">
        <f>'[6]2000'!$E38</f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66.055995330536064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66.055995330536064</v>
      </c>
    </row>
    <row r="193" spans="1:15" x14ac:dyDescent="0.35">
      <c r="A193" s="24" t="s">
        <v>612</v>
      </c>
      <c r="B193" s="25" t="s">
        <v>613</v>
      </c>
      <c r="C193" s="46">
        <f>'[6]2000'!$C40</f>
        <v>2.4324328356375031</v>
      </c>
      <c r="D193" s="46">
        <f>'[6]2000'!$D40</f>
        <v>0</v>
      </c>
      <c r="E193" s="46">
        <f>'[6]2000'!$E40</f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2.4324328356375031</v>
      </c>
    </row>
    <row r="194" spans="1:15" x14ac:dyDescent="0.35">
      <c r="A194" s="24" t="s">
        <v>614</v>
      </c>
      <c r="B194" s="25" t="s">
        <v>615</v>
      </c>
      <c r="C194" s="46">
        <f>'[6]2000'!$C41</f>
        <v>0</v>
      </c>
      <c r="D194" s="46">
        <f>'[6]2000'!$D41</f>
        <v>0</v>
      </c>
      <c r="E194" s="46">
        <f>'[6]2000'!$E41</f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'[6]2000'!$C42</f>
        <v>63.623562494898557</v>
      </c>
      <c r="D195" s="46">
        <f>'[6]2000'!$D42</f>
        <v>0</v>
      </c>
      <c r="E195" s="46">
        <f>'[6]2000'!$E42</f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63.623562494898557</v>
      </c>
    </row>
    <row r="196" spans="1:15" x14ac:dyDescent="0.35">
      <c r="A196" s="24" t="s">
        <v>618</v>
      </c>
      <c r="B196" s="25" t="s">
        <v>619</v>
      </c>
      <c r="C196" s="46">
        <f>'[6]2000'!$C43</f>
        <v>0</v>
      </c>
      <c r="D196" s="46">
        <f>'[6]2000'!$D43</f>
        <v>0</v>
      </c>
      <c r="E196" s="46">
        <f>'[6]2000'!$E43</f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'[6]2000'!$C44</f>
        <v>0</v>
      </c>
      <c r="D197" s="46">
        <f>'[6]2000'!$D44</f>
        <v>0</v>
      </c>
      <c r="E197" s="46">
        <f>'[6]2000'!$E44</f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9">+SUM(D199:D200)</f>
        <v>0</v>
      </c>
      <c r="E198" s="26">
        <f t="shared" ref="E198" si="60">+SUM(E199:E200)</f>
        <v>0</v>
      </c>
      <c r="F198" s="32"/>
      <c r="G198" s="32"/>
      <c r="H198" s="32"/>
      <c r="I198" s="32"/>
      <c r="J198" s="26">
        <f t="shared" ref="J198:L198" si="61">+SUM(J199:J200)</f>
        <v>0</v>
      </c>
      <c r="K198" s="26">
        <f t="shared" si="61"/>
        <v>0</v>
      </c>
      <c r="L198" s="26">
        <f t="shared" si="61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'[6]2000'!$C$46</f>
        <v>0</v>
      </c>
      <c r="D199" s="46">
        <f>'[6]2000'!$D46</f>
        <v>0</v>
      </c>
      <c r="E199" s="46">
        <f>'[6]2000'!$E46</f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'[6]2000'!$C48</f>
        <v>0</v>
      </c>
      <c r="D201" s="46">
        <f>'[6]2000'!$D48</f>
        <v>0</v>
      </c>
      <c r="E201" s="46">
        <f>'[6]2000'!$E48</f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'[6]2000'!$C49</f>
        <v>0</v>
      </c>
      <c r="D202" s="46">
        <f>'[6]2000'!$D49</f>
        <v>0</v>
      </c>
      <c r="E202" s="46">
        <f>'[6]2000'!$E49</f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'[6]2000'!$C50</f>
        <v>0</v>
      </c>
      <c r="D203" s="46">
        <f>'[6]2000'!$D50</f>
        <v>0</v>
      </c>
      <c r="E203" s="46">
        <f>'[6]2000'!$E50</f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'[6]2000'!$C51</f>
        <v>0</v>
      </c>
      <c r="D204" s="46">
        <f>'[6]2000'!$D51</f>
        <v>0</v>
      </c>
      <c r="E204" s="46">
        <f>'[6]2000'!$E51</f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'[6]2000'!$C52</f>
        <v>0</v>
      </c>
      <c r="D205" s="46">
        <f>'[6]2000'!$D52</f>
        <v>0</v>
      </c>
      <c r="E205" s="46">
        <f>'[6]2000'!$E52</f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2">+SUM(D208)</f>
        <v>0</v>
      </c>
      <c r="E207" s="26">
        <f t="shared" si="62"/>
        <v>3.7677299451070283E-3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0.99844843545336248</v>
      </c>
    </row>
    <row r="208" spans="1:15" ht="13" x14ac:dyDescent="0.35">
      <c r="A208" s="24" t="s">
        <v>696</v>
      </c>
      <c r="B208" s="25" t="s">
        <v>697</v>
      </c>
      <c r="C208" s="46">
        <f>'[6]2000'!$C55</f>
        <v>0</v>
      </c>
      <c r="D208" s="46">
        <f>'[6]2000'!$D55</f>
        <v>0</v>
      </c>
      <c r="E208" s="46">
        <f>'[6]2000'!$E55</f>
        <v>3.7677299451070283E-3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>
        <f>+C208*'PCG-PTG'!$F$5+D208*'PCG-PTG'!$F$6+E208*'PCG-PTG'!$F$8+SUM(F208:I208)</f>
        <v>0.99844843545336248</v>
      </c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4.8019976472736339</v>
      </c>
      <c r="D209" s="21">
        <f t="shared" ref="D209:E209" si="63">+D210+D214+D217+D220+D224</f>
        <v>16.594563163129425</v>
      </c>
      <c r="E209" s="21">
        <f t="shared" si="63"/>
        <v>0.12945596126860714</v>
      </c>
      <c r="F209" s="35"/>
      <c r="G209" s="35"/>
      <c r="H209" s="35"/>
      <c r="I209" s="35"/>
      <c r="J209" s="21">
        <f t="shared" ref="J209:M209" si="64">+J210+J214+J217+J220+J224</f>
        <v>0</v>
      </c>
      <c r="K209" s="21">
        <f t="shared" si="64"/>
        <v>0</v>
      </c>
      <c r="L209" s="21">
        <f t="shared" si="64"/>
        <v>0</v>
      </c>
      <c r="M209" s="21">
        <f t="shared" si="64"/>
        <v>0</v>
      </c>
      <c r="N209" s="64"/>
      <c r="O209" s="21">
        <f>+O210+O214+O217+O220+O224</f>
        <v>503.75559595107836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14.665703416715495</v>
      </c>
      <c r="E210" s="32"/>
      <c r="F210" s="32"/>
      <c r="G210" s="32"/>
      <c r="H210" s="32"/>
      <c r="I210" s="32"/>
      <c r="J210" s="26">
        <f t="shared" ref="J210:L210" si="65">+SUM(J211:J213)</f>
        <v>0</v>
      </c>
      <c r="K210" s="26">
        <f t="shared" si="65"/>
        <v>0</v>
      </c>
      <c r="L210" s="26">
        <f t="shared" si="65"/>
        <v>0</v>
      </c>
      <c r="M210" s="32"/>
      <c r="N210" s="65"/>
      <c r="O210" s="26">
        <f>+C210*'PCG-PTG'!$F$5+D210*'PCG-PTG'!$F$6+E210*'PCG-PTG'!$F$8+SUM(F210:I210)</f>
        <v>410.63969566803382</v>
      </c>
    </row>
    <row r="211" spans="1:15" x14ac:dyDescent="0.35">
      <c r="A211" s="24" t="s">
        <v>645</v>
      </c>
      <c r="B211" s="25" t="s">
        <v>646</v>
      </c>
      <c r="C211" s="46">
        <f>'[4]2000'!$C6</f>
        <v>0</v>
      </c>
      <c r="D211" s="46">
        <f>'[4]2000'!$D6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'[4]2000'!$C7</f>
        <v>0</v>
      </c>
      <c r="D212" s="46">
        <f>'[4]2000'!$D7</f>
        <v>10.739046195655312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300.69329347834878</v>
      </c>
    </row>
    <row r="213" spans="1:15" x14ac:dyDescent="0.35">
      <c r="A213" s="24" t="s">
        <v>649</v>
      </c>
      <c r="B213" s="25" t="s">
        <v>650</v>
      </c>
      <c r="C213" s="46">
        <f>'[4]2000'!$C8</f>
        <v>0</v>
      </c>
      <c r="D213" s="46">
        <f>'[4]2000'!$D8</f>
        <v>3.9266572210601827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109.94640218968512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6">+SUM(J215:J216)</f>
        <v>0</v>
      </c>
      <c r="K214" s="26">
        <f t="shared" si="66"/>
        <v>0</v>
      </c>
      <c r="L214" s="26">
        <f t="shared" si="66"/>
        <v>0</v>
      </c>
      <c r="M214" s="32"/>
      <c r="N214" s="65"/>
      <c r="O214" s="26">
        <f t="shared" ref="O214" si="67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'[4]2000'!$D10</f>
        <v>0</v>
      </c>
      <c r="E215" s="46">
        <f>'[4]2000'!$E10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'[4]2000'!$D11</f>
        <v>0</v>
      </c>
      <c r="E216" s="46">
        <f>'[4]2000'!$E11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4.8019976472736339</v>
      </c>
      <c r="D217" s="26">
        <f t="shared" ref="D217" si="68">+SUM(D218:D219)</f>
        <v>0.37040457741467647</v>
      </c>
      <c r="E217" s="26">
        <f>+SUM(E218:E219)</f>
        <v>0</v>
      </c>
      <c r="F217" s="32"/>
      <c r="G217" s="32"/>
      <c r="H217" s="32"/>
      <c r="I217" s="32"/>
      <c r="J217" s="26">
        <f t="shared" ref="J217:M217" si="69">+SUM(J218:J219)</f>
        <v>0</v>
      </c>
      <c r="K217" s="26">
        <f t="shared" si="69"/>
        <v>0</v>
      </c>
      <c r="L217" s="26">
        <f t="shared" si="69"/>
        <v>0</v>
      </c>
      <c r="M217" s="26">
        <f t="shared" si="69"/>
        <v>0</v>
      </c>
      <c r="N217" s="65"/>
      <c r="O217" s="26">
        <f t="shared" ref="O217" si="70">+SUM(O218:O219)</f>
        <v>15.173325814884574</v>
      </c>
    </row>
    <row r="218" spans="1:15" x14ac:dyDescent="0.35">
      <c r="A218" s="24" t="s">
        <v>659</v>
      </c>
      <c r="B218" s="25" t="s">
        <v>660</v>
      </c>
      <c r="C218" s="46">
        <f>'[4]2000'!$C13</f>
        <v>0</v>
      </c>
      <c r="D218" s="46">
        <f>'[4]2000'!$D13</f>
        <v>0</v>
      </c>
      <c r="E218" s="46">
        <f>'[4]2000'!$E13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'[4]2000'!$C14</f>
        <v>4.8019976472736339</v>
      </c>
      <c r="D219" s="46">
        <f>'[4]2000'!$D14</f>
        <v>0.37040457741467647</v>
      </c>
      <c r="E219" s="46">
        <f>'[4]2000'!$E14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15.173325814884574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1.5584551689992541</v>
      </c>
      <c r="E220" s="26">
        <f t="shared" ref="E220" si="71">+SUM(E221:E223)</f>
        <v>0.12945596126860714</v>
      </c>
      <c r="F220" s="32"/>
      <c r="G220" s="32"/>
      <c r="H220" s="32"/>
      <c r="I220" s="32"/>
      <c r="J220" s="26">
        <f t="shared" ref="J220:L220" si="72">+SUM(J221:J223)</f>
        <v>0</v>
      </c>
      <c r="K220" s="26">
        <f t="shared" si="72"/>
        <v>0</v>
      </c>
      <c r="L220" s="26">
        <f t="shared" si="72"/>
        <v>0</v>
      </c>
      <c r="M220" s="32"/>
      <c r="N220" s="65"/>
      <c r="O220" s="26">
        <f t="shared" ref="O220" si="73">+SUM(O221:O223)</f>
        <v>77.942574468160018</v>
      </c>
    </row>
    <row r="221" spans="1:15" x14ac:dyDescent="0.35">
      <c r="A221" s="24" t="s">
        <v>665</v>
      </c>
      <c r="B221" s="25" t="s">
        <v>666</v>
      </c>
      <c r="C221" s="32"/>
      <c r="D221" s="46">
        <f>'[4]2000'!$D16</f>
        <v>1.5584551689992541</v>
      </c>
      <c r="E221" s="46">
        <f>'[4]2000'!$E16</f>
        <v>0.12945596126860714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77.942574468160018</v>
      </c>
    </row>
    <row r="222" spans="1:15" x14ac:dyDescent="0.35">
      <c r="A222" s="24" t="s">
        <v>667</v>
      </c>
      <c r="B222" s="25" t="s">
        <v>668</v>
      </c>
      <c r="C222" s="32"/>
      <c r="D222" s="46">
        <f>'[4]2000'!$D17</f>
        <v>0</v>
      </c>
      <c r="E222" s="46">
        <f>'[4]2000'!$E17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'[4]2000'!$D18</f>
        <v>0</v>
      </c>
      <c r="E223" s="46">
        <f>'[4]2000'!$E18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'[4]2000'!$C19</f>
        <v>0</v>
      </c>
      <c r="D224" s="46">
        <f>'[4]2000'!$D19</f>
        <v>0</v>
      </c>
      <c r="E224" s="46">
        <f>'[4]2000'!$E19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5921.0610620108973</v>
      </c>
      <c r="D227" s="26">
        <f t="shared" ref="D227:E227" si="74">+SUM(D228:D229)</f>
        <v>3.7041364499999993E-3</v>
      </c>
      <c r="E227" s="26">
        <f t="shared" si="74"/>
        <v>1.4816545799999997E-2</v>
      </c>
      <c r="F227" s="32"/>
      <c r="G227" s="32"/>
      <c r="H227" s="32"/>
      <c r="I227" s="32"/>
      <c r="J227" s="26">
        <f t="shared" ref="J227:M227" si="75">+SUM(J228:J229)</f>
        <v>0</v>
      </c>
      <c r="K227" s="26">
        <f t="shared" si="75"/>
        <v>0</v>
      </c>
      <c r="L227" s="26">
        <f t="shared" si="75"/>
        <v>0</v>
      </c>
      <c r="M227" s="26">
        <f t="shared" si="75"/>
        <v>0</v>
      </c>
      <c r="N227" s="65"/>
      <c r="O227" s="26">
        <f>+SUM(O228:O229)</f>
        <v>5925.0911624684968</v>
      </c>
    </row>
    <row r="228" spans="1:15" x14ac:dyDescent="0.35">
      <c r="A228" s="24"/>
      <c r="B228" s="44" t="s">
        <v>674</v>
      </c>
      <c r="C228" s="46">
        <f>'[2]2000'!$C48</f>
        <v>529.69151234999993</v>
      </c>
      <c r="D228" s="46">
        <f>'[2]2000'!$D48</f>
        <v>3.7041364499999993E-3</v>
      </c>
      <c r="E228" s="46">
        <f>'[2]2000'!$E48</f>
        <v>1.4816545799999997E-2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533.72161280759985</v>
      </c>
    </row>
    <row r="229" spans="1:15" x14ac:dyDescent="0.35">
      <c r="A229" s="24"/>
      <c r="B229" s="44" t="s">
        <v>675</v>
      </c>
      <c r="C229" s="46">
        <f>'[2]2000'!$C49</f>
        <v>5391.3695496608971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5391.3695496608971</v>
      </c>
    </row>
    <row r="230" spans="1:15" x14ac:dyDescent="0.35">
      <c r="A230" s="24"/>
      <c r="B230" s="25" t="s">
        <v>676</v>
      </c>
      <c r="C230" s="46">
        <f>'[2]2000'!$C50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'[2]2000'!$C51</f>
        <v>1496.4513776099998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1496.4513776099998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6">+C4-C242</f>
        <v>0</v>
      </c>
      <c r="D240" s="64">
        <f t="shared" si="76"/>
        <v>0</v>
      </c>
      <c r="E240" s="64">
        <f t="shared" si="76"/>
        <v>0</v>
      </c>
      <c r="F240" s="64">
        <f t="shared" si="76"/>
        <v>0</v>
      </c>
      <c r="G240" s="64">
        <f t="shared" si="76"/>
        <v>0</v>
      </c>
      <c r="H240" s="64">
        <f t="shared" si="76"/>
        <v>0</v>
      </c>
      <c r="I240" s="64">
        <f t="shared" si="76"/>
        <v>0</v>
      </c>
      <c r="J240" s="64">
        <f t="shared" si="76"/>
        <v>0</v>
      </c>
      <c r="K240" s="64">
        <f t="shared" si="76"/>
        <v>0</v>
      </c>
      <c r="L240" s="64">
        <f t="shared" si="76"/>
        <v>0</v>
      </c>
      <c r="M240" s="64">
        <f t="shared" si="76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7">+C243+C254+C263+C274+C283</f>
        <v>-16208.601745674285</v>
      </c>
      <c r="D242" s="21">
        <f t="shared" si="77"/>
        <v>143.94381309822685</v>
      </c>
      <c r="E242" s="21">
        <f t="shared" si="77"/>
        <v>2.4458220738453562</v>
      </c>
      <c r="F242" s="21">
        <f t="shared" si="77"/>
        <v>0</v>
      </c>
      <c r="G242" s="21">
        <f t="shared" si="77"/>
        <v>0</v>
      </c>
      <c r="H242" s="21">
        <f t="shared" si="77"/>
        <v>4.2473946719999995</v>
      </c>
      <c r="I242" s="21">
        <f t="shared" si="77"/>
        <v>0</v>
      </c>
      <c r="J242" s="21">
        <f t="shared" si="77"/>
        <v>3.7407742270703546</v>
      </c>
      <c r="K242" s="21">
        <f t="shared" si="77"/>
        <v>182.10939311161698</v>
      </c>
      <c r="L242" s="21">
        <f t="shared" si="77"/>
        <v>0</v>
      </c>
      <c r="M242" s="21">
        <f t="shared" si="77"/>
        <v>0</v>
      </c>
      <c r="N242" s="64"/>
      <c r="O242" s="21">
        <f t="shared" ref="O242" si="78">+O243+O254+O263+O274+O283</f>
        <v>-11525.784734682909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4996.3875589857998</v>
      </c>
      <c r="D243" s="21">
        <f t="shared" ref="D243:E243" si="79">+D244+D250+D253</f>
        <v>3.208917760461043</v>
      </c>
      <c r="E243" s="21">
        <f t="shared" si="79"/>
        <v>0.17754635838408256</v>
      </c>
      <c r="F243" s="35"/>
      <c r="G243" s="35"/>
      <c r="H243" s="35"/>
      <c r="I243" s="35"/>
      <c r="J243" s="21">
        <f t="shared" ref="J243:M243" si="80">+J244+J250+J253</f>
        <v>0</v>
      </c>
      <c r="K243" s="21">
        <f t="shared" si="80"/>
        <v>0</v>
      </c>
      <c r="L243" s="21">
        <f t="shared" si="80"/>
        <v>0</v>
      </c>
      <c r="M243" s="21">
        <f t="shared" si="80"/>
        <v>0</v>
      </c>
      <c r="N243" s="64"/>
      <c r="O243" s="21">
        <f>+O244+O250+O253</f>
        <v>5133.2870412504917</v>
      </c>
    </row>
    <row r="244" spans="1:15" x14ac:dyDescent="0.35">
      <c r="A244" s="24" t="s">
        <v>266</v>
      </c>
      <c r="B244" s="25" t="s">
        <v>267</v>
      </c>
      <c r="C244" s="26">
        <f>+SUM(C245:C249)</f>
        <v>4996.3875589857998</v>
      </c>
      <c r="D244" s="26">
        <f t="shared" ref="D244:E244" si="81">+SUM(D245:D249)</f>
        <v>3.208917760461043</v>
      </c>
      <c r="E244" s="26">
        <f t="shared" si="81"/>
        <v>0.17754635838408256</v>
      </c>
      <c r="F244" s="32"/>
      <c r="G244" s="32"/>
      <c r="H244" s="32"/>
      <c r="I244" s="32"/>
      <c r="J244" s="26">
        <f t="shared" ref="J244:M244" si="82">+SUM(J245:J249)</f>
        <v>0</v>
      </c>
      <c r="K244" s="26">
        <f t="shared" si="82"/>
        <v>0</v>
      </c>
      <c r="L244" s="26">
        <f t="shared" si="82"/>
        <v>0</v>
      </c>
      <c r="M244" s="26">
        <f t="shared" si="82"/>
        <v>0</v>
      </c>
      <c r="N244" s="65"/>
      <c r="O244" s="26">
        <f>+SUM(O245:O249)</f>
        <v>5133.2870412504917</v>
      </c>
    </row>
    <row r="245" spans="1:15" x14ac:dyDescent="0.35">
      <c r="A245" s="24" t="s">
        <v>268</v>
      </c>
      <c r="B245" s="25" t="s">
        <v>269</v>
      </c>
      <c r="C245" s="46">
        <f>+C7</f>
        <v>1387.4360178000002</v>
      </c>
      <c r="D245" s="46">
        <f>+D7</f>
        <v>5.1985439800000005E-2</v>
      </c>
      <c r="E245" s="46">
        <f>+E7</f>
        <v>1.0193737959999999E-2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1391.5929506738003</v>
      </c>
    </row>
    <row r="246" spans="1:15" x14ac:dyDescent="0.35">
      <c r="A246" s="24" t="s">
        <v>276</v>
      </c>
      <c r="B246" s="25" t="s">
        <v>277</v>
      </c>
      <c r="C246" s="46">
        <f>+C11</f>
        <v>1006.7959942599998</v>
      </c>
      <c r="D246" s="46">
        <f>+D11</f>
        <v>0.23947364188300002</v>
      </c>
      <c r="E246" s="46">
        <f>+E11</f>
        <v>3.4419917134399999E-2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1022.6225342733397</v>
      </c>
    </row>
    <row r="247" spans="1:15" x14ac:dyDescent="0.35">
      <c r="A247" s="24" t="s">
        <v>292</v>
      </c>
      <c r="B247" s="25" t="s">
        <v>293</v>
      </c>
      <c r="C247" s="46">
        <f>+C19</f>
        <v>2262.1525400157998</v>
      </c>
      <c r="D247" s="46">
        <f>+D19</f>
        <v>0.63502196627804308</v>
      </c>
      <c r="E247" s="46">
        <f>+E19</f>
        <v>0.10209075403968257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2306.9872048921011</v>
      </c>
    </row>
    <row r="248" spans="1:15" x14ac:dyDescent="0.35">
      <c r="A248" s="24" t="s">
        <v>304</v>
      </c>
      <c r="B248" s="25" t="s">
        <v>305</v>
      </c>
      <c r="C248" s="46">
        <f>+C25</f>
        <v>340.00300690999995</v>
      </c>
      <c r="D248" s="46">
        <f>+D25</f>
        <v>2.2824367125</v>
      </c>
      <c r="E248" s="46">
        <f>+E25</f>
        <v>3.0841949249999997E-2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412.08435141124994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3">+SUM(D251:D252)</f>
        <v>0</v>
      </c>
      <c r="E250" s="26">
        <f t="shared" si="83"/>
        <v>0</v>
      </c>
      <c r="F250" s="32"/>
      <c r="G250" s="32"/>
      <c r="H250" s="32"/>
      <c r="I250" s="32"/>
      <c r="J250" s="26">
        <f t="shared" ref="J250:M250" si="84">+SUM(J251:J252)</f>
        <v>0</v>
      </c>
      <c r="K250" s="26">
        <f t="shared" si="84"/>
        <v>0</v>
      </c>
      <c r="L250" s="26">
        <f t="shared" si="84"/>
        <v>0</v>
      </c>
      <c r="M250" s="26">
        <f t="shared" si="84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317.01316410254844</v>
      </c>
      <c r="D254" s="21">
        <f t="shared" ref="D254:M254" si="85">+SUM(D255:D262)</f>
        <v>0</v>
      </c>
      <c r="E254" s="21">
        <f t="shared" si="85"/>
        <v>0</v>
      </c>
      <c r="F254" s="21">
        <f t="shared" si="85"/>
        <v>0</v>
      </c>
      <c r="G254" s="21">
        <f t="shared" si="85"/>
        <v>0</v>
      </c>
      <c r="H254" s="21">
        <f t="shared" si="85"/>
        <v>4.2473946719999995</v>
      </c>
      <c r="I254" s="21">
        <f t="shared" si="85"/>
        <v>0</v>
      </c>
      <c r="J254" s="21">
        <f t="shared" si="85"/>
        <v>0</v>
      </c>
      <c r="K254" s="21">
        <f t="shared" si="85"/>
        <v>0</v>
      </c>
      <c r="L254" s="21">
        <f t="shared" si="85"/>
        <v>0</v>
      </c>
      <c r="M254" s="21">
        <f t="shared" si="85"/>
        <v>0</v>
      </c>
      <c r="N254" s="64"/>
      <c r="O254" s="21">
        <f>+SUM(O255:O262)</f>
        <v>321.26055877454843</v>
      </c>
    </row>
    <row r="255" spans="1:15" x14ac:dyDescent="0.35">
      <c r="A255" s="24" t="s">
        <v>345</v>
      </c>
      <c r="B255" s="25" t="s">
        <v>346</v>
      </c>
      <c r="C255" s="46">
        <f>+C47</f>
        <v>312.30919674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312.30919674</v>
      </c>
    </row>
    <row r="256" spans="1:15" x14ac:dyDescent="0.35">
      <c r="A256" s="24" t="s">
        <v>356</v>
      </c>
      <c r="B256" s="25" t="s">
        <v>357</v>
      </c>
      <c r="C256" s="46">
        <f t="shared" ref="C256:M256" si="86">+C53</f>
        <v>0</v>
      </c>
      <c r="D256" s="46">
        <f t="shared" si="86"/>
        <v>0</v>
      </c>
      <c r="E256" s="46">
        <f t="shared" si="86"/>
        <v>0</v>
      </c>
      <c r="F256" s="46">
        <f t="shared" si="86"/>
        <v>0</v>
      </c>
      <c r="G256" s="46">
        <f t="shared" si="86"/>
        <v>0</v>
      </c>
      <c r="H256" s="46">
        <f t="shared" si="86"/>
        <v>0</v>
      </c>
      <c r="I256" s="46">
        <f t="shared" si="86"/>
        <v>0</v>
      </c>
      <c r="J256" s="46">
        <f t="shared" si="86"/>
        <v>0</v>
      </c>
      <c r="K256" s="46">
        <f t="shared" si="86"/>
        <v>0</v>
      </c>
      <c r="L256" s="46">
        <f t="shared" si="86"/>
        <v>0</v>
      </c>
      <c r="M256" s="46">
        <f t="shared" si="86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7">+C64</f>
        <v>0</v>
      </c>
      <c r="D257" s="46">
        <f t="shared" si="87"/>
        <v>0</v>
      </c>
      <c r="E257" s="46">
        <f t="shared" si="87"/>
        <v>0</v>
      </c>
      <c r="F257" s="46">
        <f t="shared" si="87"/>
        <v>0</v>
      </c>
      <c r="G257" s="46">
        <f t="shared" si="87"/>
        <v>0</v>
      </c>
      <c r="H257" s="46">
        <f t="shared" si="87"/>
        <v>0</v>
      </c>
      <c r="I257" s="46">
        <f t="shared" si="87"/>
        <v>0</v>
      </c>
      <c r="J257" s="46">
        <f t="shared" si="87"/>
        <v>0</v>
      </c>
      <c r="K257" s="46">
        <f t="shared" si="87"/>
        <v>0</v>
      </c>
      <c r="L257" s="46">
        <f t="shared" si="87"/>
        <v>0</v>
      </c>
      <c r="M257" s="46">
        <f t="shared" si="87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4.7039673625484433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4.7039673625484433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8">+C89</f>
        <v>0</v>
      </c>
      <c r="D261" s="46">
        <f t="shared" si="88"/>
        <v>0</v>
      </c>
      <c r="E261" s="46">
        <f t="shared" si="88"/>
        <v>0</v>
      </c>
      <c r="F261" s="46">
        <f t="shared" si="88"/>
        <v>0</v>
      </c>
      <c r="G261" s="46">
        <f t="shared" si="88"/>
        <v>0</v>
      </c>
      <c r="H261" s="46">
        <f t="shared" si="88"/>
        <v>4.2473946719999995</v>
      </c>
      <c r="I261" s="46">
        <f t="shared" si="88"/>
        <v>0</v>
      </c>
      <c r="J261" s="46">
        <f t="shared" si="88"/>
        <v>0</v>
      </c>
      <c r="K261" s="46">
        <f t="shared" si="88"/>
        <v>0</v>
      </c>
      <c r="L261" s="46">
        <f t="shared" si="88"/>
        <v>0</v>
      </c>
      <c r="M261" s="46">
        <f t="shared" si="88"/>
        <v>0</v>
      </c>
      <c r="N261" s="65"/>
      <c r="O261" s="30">
        <f>+C261*'PCG-PTG'!$F$5+D261*'PCG-PTG'!$F$6+E261*'PCG-PTG'!$F$8+SUM(F261:I261)</f>
        <v>4.2473946719999995</v>
      </c>
    </row>
    <row r="262" spans="1:15" x14ac:dyDescent="0.35">
      <c r="A262" s="24" t="s">
        <v>433</v>
      </c>
      <c r="B262" s="25" t="s">
        <v>291</v>
      </c>
      <c r="C262" s="46">
        <f t="shared" ref="C262:M262" si="89">+C94</f>
        <v>0</v>
      </c>
      <c r="D262" s="46">
        <f t="shared" si="89"/>
        <v>0</v>
      </c>
      <c r="E262" s="46">
        <f t="shared" si="89"/>
        <v>0</v>
      </c>
      <c r="F262" s="46">
        <f t="shared" si="89"/>
        <v>0</v>
      </c>
      <c r="G262" s="46">
        <f t="shared" si="89"/>
        <v>0</v>
      </c>
      <c r="H262" s="46">
        <f t="shared" si="89"/>
        <v>0</v>
      </c>
      <c r="I262" s="46">
        <f t="shared" si="89"/>
        <v>0</v>
      </c>
      <c r="J262" s="46">
        <f t="shared" si="89"/>
        <v>0</v>
      </c>
      <c r="K262" s="46">
        <f t="shared" si="89"/>
        <v>0</v>
      </c>
      <c r="L262" s="46">
        <f t="shared" si="89"/>
        <v>0</v>
      </c>
      <c r="M262" s="46">
        <f t="shared" si="89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12.73414396222222</v>
      </c>
      <c r="D263" s="21">
        <f t="shared" ref="D263:E263" si="90">+SUM(D264:D273)</f>
        <v>113.46864915281249</v>
      </c>
      <c r="E263" s="21">
        <f t="shared" si="90"/>
        <v>1.7811651529993253</v>
      </c>
      <c r="F263" s="35"/>
      <c r="G263" s="35"/>
      <c r="H263" s="35"/>
      <c r="I263" s="35"/>
      <c r="J263" s="21">
        <f t="shared" ref="J263:L263" si="91">+SUM(J264:J273)</f>
        <v>0.28566175019033602</v>
      </c>
      <c r="K263" s="21">
        <f t="shared" si="91"/>
        <v>10.512352407004364</v>
      </c>
      <c r="L263" s="21">
        <f t="shared" si="91"/>
        <v>0</v>
      </c>
      <c r="M263" s="35"/>
      <c r="N263" s="64"/>
      <c r="O263" s="21">
        <f>+SUM(O264:O273)</f>
        <v>3661.8650857857933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106.37763590021621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2978.5738052060537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2.6943029554285713</v>
      </c>
      <c r="E265" s="46">
        <f>+E111</f>
        <v>0.35772234993417584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170.23690548455659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4.0878461931736005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114.45969340886082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1.4154442740598201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375.09273262585231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2">+J144</f>
        <v>0</v>
      </c>
      <c r="K268" s="46">
        <f t="shared" si="92"/>
        <v>0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0.30886410399410597</v>
      </c>
      <c r="E269" s="46">
        <f>+E145</f>
        <v>7.9985290053294095E-3</v>
      </c>
      <c r="F269" s="32"/>
      <c r="G269" s="32"/>
      <c r="H269" s="32"/>
      <c r="I269" s="32"/>
      <c r="J269" s="46">
        <f t="shared" si="92"/>
        <v>0.28566175019033602</v>
      </c>
      <c r="K269" s="46">
        <f t="shared" si="92"/>
        <v>10.512352407004364</v>
      </c>
      <c r="L269" s="46">
        <f t="shared" si="92"/>
        <v>0</v>
      </c>
      <c r="M269" s="32"/>
      <c r="N269" s="65"/>
      <c r="O269" s="30">
        <f>+C269*'PCG-PTG'!$F$5+D269*'PCG-PTG'!$F$6+E269*'PCG-PTG'!$F$8+SUM(F269:I269)</f>
        <v>10.76780509824726</v>
      </c>
    </row>
    <row r="270" spans="1:15" x14ac:dyDescent="0.35">
      <c r="A270" s="24" t="s">
        <v>529</v>
      </c>
      <c r="B270" s="25" t="s">
        <v>530</v>
      </c>
      <c r="C270" s="46">
        <f>+C151</f>
        <v>0.16742540222222221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0.16742540222222221</v>
      </c>
    </row>
    <row r="271" spans="1:15" x14ac:dyDescent="0.35">
      <c r="A271" s="24" t="s">
        <v>535</v>
      </c>
      <c r="B271" s="25" t="s">
        <v>536</v>
      </c>
      <c r="C271" s="46">
        <f>+C154</f>
        <v>12.566718559999998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12.566718559999998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-21539.538610372128</v>
      </c>
      <c r="D274" s="21">
        <f t="shared" ref="D274:E274" si="93">+SUM(D275:D282)</f>
        <v>10.671683021823888</v>
      </c>
      <c r="E274" s="21">
        <f t="shared" si="93"/>
        <v>0.35765460119334108</v>
      </c>
      <c r="F274" s="35"/>
      <c r="G274" s="35"/>
      <c r="H274" s="35"/>
      <c r="I274" s="35"/>
      <c r="J274" s="21">
        <f t="shared" ref="J274:L274" si="94">+SUM(J275:J282)</f>
        <v>3.4551124768800188</v>
      </c>
      <c r="K274" s="21">
        <f t="shared" si="94"/>
        <v>171.59704070461262</v>
      </c>
      <c r="L274" s="21">
        <f t="shared" si="94"/>
        <v>0</v>
      </c>
      <c r="M274" s="35"/>
      <c r="N274" s="64"/>
      <c r="O274" s="21">
        <f>+SUM(O275:O282)</f>
        <v>-21145.953016444822</v>
      </c>
    </row>
    <row r="275" spans="1:15" x14ac:dyDescent="0.35">
      <c r="A275" s="24" t="s">
        <v>542</v>
      </c>
      <c r="B275" s="25" t="s">
        <v>543</v>
      </c>
      <c r="C275" s="46">
        <f>+C158</f>
        <v>-26817.77580380256</v>
      </c>
      <c r="D275" s="46">
        <f>+D158</f>
        <v>0.4516182066823593</v>
      </c>
      <c r="E275" s="46">
        <f>+E158</f>
        <v>1.3945883045692919E-2</v>
      </c>
      <c r="F275" s="32"/>
      <c r="G275" s="32"/>
      <c r="H275" s="32"/>
      <c r="I275" s="32"/>
      <c r="J275" s="46">
        <f>+J158</f>
        <v>0.12190649276514336</v>
      </c>
      <c r="K275" s="46">
        <f>+K158</f>
        <v>7.0460020958043179</v>
      </c>
      <c r="L275" s="46">
        <f>+L158</f>
        <v>0</v>
      </c>
      <c r="M275" s="32"/>
      <c r="N275" s="65"/>
      <c r="O275" s="30">
        <f>+C275*'PCG-PTG'!$F$5+D275*'PCG-PTG'!$F$6+E275*'PCG-PTG'!$F$8+SUM(F275:I275)</f>
        <v>-26801.434835008346</v>
      </c>
    </row>
    <row r="276" spans="1:15" x14ac:dyDescent="0.35">
      <c r="A276" s="24" t="s">
        <v>558</v>
      </c>
      <c r="B276" s="25" t="s">
        <v>559</v>
      </c>
      <c r="C276" s="46">
        <f>+C166</f>
        <v>1220.3349996308752</v>
      </c>
      <c r="D276" s="46">
        <f>+D166</f>
        <v>1.9650315739052193</v>
      </c>
      <c r="E276" s="46">
        <f>+E166</f>
        <v>7.3148542557401511E-2</v>
      </c>
      <c r="F276" s="32"/>
      <c r="G276" s="32"/>
      <c r="H276" s="32"/>
      <c r="I276" s="32"/>
      <c r="J276" s="46">
        <f>+J166</f>
        <v>0.82462674917059209</v>
      </c>
      <c r="K276" s="46">
        <f>+K166</f>
        <v>33.270044983433017</v>
      </c>
      <c r="L276" s="46">
        <f>+L166</f>
        <v>0</v>
      </c>
      <c r="M276" s="32"/>
      <c r="N276" s="65"/>
      <c r="O276" s="30">
        <f>+C276*'PCG-PTG'!$F$5+D276*'PCG-PTG'!$F$6+E276*'PCG-PTG'!$F$8+SUM(F276:I276)</f>
        <v>1294.7402474779326</v>
      </c>
    </row>
    <row r="277" spans="1:15" x14ac:dyDescent="0.35">
      <c r="A277" s="24" t="s">
        <v>574</v>
      </c>
      <c r="B277" s="25" t="s">
        <v>575</v>
      </c>
      <c r="C277" s="46">
        <f>+C174</f>
        <v>3715.8624756891431</v>
      </c>
      <c r="D277" s="46">
        <f>+D174</f>
        <v>8.2550332412363101</v>
      </c>
      <c r="E277" s="46">
        <f>+E174</f>
        <v>0.2667924456451396</v>
      </c>
      <c r="F277" s="32"/>
      <c r="G277" s="32"/>
      <c r="H277" s="32"/>
      <c r="I277" s="32"/>
      <c r="J277" s="46">
        <f>+J174</f>
        <v>2.5085792349442833</v>
      </c>
      <c r="K277" s="46">
        <f>+K174</f>
        <v>131.28099362537529</v>
      </c>
      <c r="L277" s="46">
        <f>+L174</f>
        <v>0</v>
      </c>
      <c r="M277" s="32"/>
      <c r="N277" s="65"/>
      <c r="O277" s="30">
        <f>+C277*'PCG-PTG'!$F$5+D277*'PCG-PTG'!$F$6+E277*'PCG-PTG'!$F$8+SUM(F277:I277)</f>
        <v>4017.7034045397222</v>
      </c>
    </row>
    <row r="278" spans="1:15" x14ac:dyDescent="0.35">
      <c r="A278" s="24" t="s">
        <v>590</v>
      </c>
      <c r="B278" s="25" t="s">
        <v>591</v>
      </c>
      <c r="C278" s="46">
        <f>+C182</f>
        <v>275.98372277987841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275.98372277987841</v>
      </c>
    </row>
    <row r="279" spans="1:15" x14ac:dyDescent="0.35">
      <c r="A279" s="24" t="s">
        <v>606</v>
      </c>
      <c r="B279" s="25" t="s">
        <v>607</v>
      </c>
      <c r="C279" s="46">
        <f>+C190</f>
        <v>66.055995330536064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66.055995330536064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5">+D207</f>
        <v>0</v>
      </c>
      <c r="E282" s="46">
        <f t="shared" si="95"/>
        <v>3.7677299451070283E-3</v>
      </c>
      <c r="F282" s="32"/>
      <c r="G282" s="32"/>
      <c r="H282" s="32"/>
      <c r="I282" s="32"/>
      <c r="J282" s="46">
        <f t="shared" si="95"/>
        <v>0</v>
      </c>
      <c r="K282" s="46">
        <f t="shared" si="95"/>
        <v>0</v>
      </c>
      <c r="L282" s="46">
        <f t="shared" si="95"/>
        <v>0</v>
      </c>
      <c r="M282" s="32"/>
      <c r="N282" s="65"/>
      <c r="O282" s="30">
        <f>+C282*'PCG-PTG'!$F$5+D282*'PCG-PTG'!$F$6+E282*'PCG-PTG'!$F$8+SUM(F282:I282)</f>
        <v>0.99844843545336248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4.8019976472736339</v>
      </c>
      <c r="D283" s="21">
        <f t="shared" ref="D283:E283" si="96">+SUM(D284:D288)</f>
        <v>16.594563163129425</v>
      </c>
      <c r="E283" s="21">
        <f t="shared" si="96"/>
        <v>0.12945596126860714</v>
      </c>
      <c r="F283" s="35"/>
      <c r="G283" s="35"/>
      <c r="H283" s="35"/>
      <c r="I283" s="35"/>
      <c r="J283" s="21">
        <f t="shared" ref="J283:M283" si="97">+SUM(J284:J288)</f>
        <v>0</v>
      </c>
      <c r="K283" s="21">
        <f t="shared" si="97"/>
        <v>0</v>
      </c>
      <c r="L283" s="21">
        <f t="shared" si="97"/>
        <v>0</v>
      </c>
      <c r="M283" s="21">
        <f t="shared" si="97"/>
        <v>0</v>
      </c>
      <c r="N283" s="64"/>
      <c r="O283" s="21">
        <f>+SUM(O284:O288)</f>
        <v>503.75559595107836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8">+D210</f>
        <v>14.665703416715495</v>
      </c>
      <c r="E284" s="32"/>
      <c r="F284" s="32"/>
      <c r="G284" s="32"/>
      <c r="H284" s="32"/>
      <c r="I284" s="32"/>
      <c r="J284" s="46">
        <f t="shared" si="98"/>
        <v>0</v>
      </c>
      <c r="K284" s="46">
        <f t="shared" si="98"/>
        <v>0</v>
      </c>
      <c r="L284" s="46">
        <f t="shared" si="98"/>
        <v>0</v>
      </c>
      <c r="M284" s="32"/>
      <c r="N284" s="65"/>
      <c r="O284" s="30">
        <f>+C284*'PCG-PTG'!$F$5+D284*'PCG-PTG'!$F$6+E284*'PCG-PTG'!$F$8+SUM(F284:I284)</f>
        <v>410.63969566803382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9">+D214</f>
        <v>0</v>
      </c>
      <c r="E285" s="46">
        <f t="shared" si="99"/>
        <v>0</v>
      </c>
      <c r="F285" s="32"/>
      <c r="G285" s="32"/>
      <c r="H285" s="32"/>
      <c r="I285" s="32"/>
      <c r="J285" s="46">
        <f t="shared" si="99"/>
        <v>0</v>
      </c>
      <c r="K285" s="46">
        <f t="shared" si="99"/>
        <v>0</v>
      </c>
      <c r="L285" s="46">
        <f t="shared" si="99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4.8019976472736339</v>
      </c>
      <c r="D286" s="46">
        <f t="shared" ref="D286:M286" si="100">+D217</f>
        <v>0.37040457741467647</v>
      </c>
      <c r="E286" s="46">
        <f t="shared" si="100"/>
        <v>0</v>
      </c>
      <c r="F286" s="32"/>
      <c r="G286" s="32"/>
      <c r="H286" s="32"/>
      <c r="I286" s="32"/>
      <c r="J286" s="46">
        <f t="shared" si="100"/>
        <v>0</v>
      </c>
      <c r="K286" s="46">
        <f t="shared" si="100"/>
        <v>0</v>
      </c>
      <c r="L286" s="46">
        <f t="shared" si="100"/>
        <v>0</v>
      </c>
      <c r="M286" s="46">
        <f t="shared" si="100"/>
        <v>0</v>
      </c>
      <c r="N286" s="65"/>
      <c r="O286" s="30">
        <f>+C286*'PCG-PTG'!$F$5+D286*'PCG-PTG'!$F$6+E286*'PCG-PTG'!$F$8+SUM(F286:I286)</f>
        <v>15.173325814884574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1">+D220</f>
        <v>1.5584551689992541</v>
      </c>
      <c r="E287" s="46">
        <f t="shared" si="101"/>
        <v>0.12945596126860714</v>
      </c>
      <c r="F287" s="32"/>
      <c r="G287" s="32"/>
      <c r="H287" s="32"/>
      <c r="I287" s="32"/>
      <c r="J287" s="46">
        <f t="shared" si="101"/>
        <v>0</v>
      </c>
      <c r="K287" s="46">
        <f t="shared" si="101"/>
        <v>0</v>
      </c>
      <c r="L287" s="46">
        <f t="shared" si="101"/>
        <v>0</v>
      </c>
      <c r="M287" s="32"/>
      <c r="N287" s="65"/>
      <c r="O287" s="30">
        <f>+C287*'PCG-PTG'!$F$5+D287*'PCG-PTG'!$F$6+E287*'PCG-PTG'!$F$8+SUM(F287:I287)</f>
        <v>77.942574468160018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2">+D224</f>
        <v>0</v>
      </c>
      <c r="E288" s="46">
        <f t="shared" si="102"/>
        <v>0</v>
      </c>
      <c r="F288" s="32"/>
      <c r="G288" s="32"/>
      <c r="H288" s="32"/>
      <c r="I288" s="32"/>
      <c r="J288" s="46">
        <f t="shared" si="102"/>
        <v>0</v>
      </c>
      <c r="K288" s="46">
        <f t="shared" si="102"/>
        <v>0</v>
      </c>
      <c r="L288" s="46">
        <f t="shared" si="102"/>
        <v>0</v>
      </c>
      <c r="M288" s="46">
        <f t="shared" si="102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5921.0610620108973</v>
      </c>
      <c r="D291" s="26">
        <f t="shared" ref="D291:E291" si="103">+D292+D293</f>
        <v>3.7041364499999993E-3</v>
      </c>
      <c r="E291" s="26">
        <f t="shared" si="103"/>
        <v>1.4816545799999997E-2</v>
      </c>
      <c r="F291" s="32"/>
      <c r="G291" s="32"/>
      <c r="H291" s="32"/>
      <c r="I291" s="32"/>
      <c r="J291" s="26">
        <f t="shared" ref="J291:M291" si="104">+J292+J293</f>
        <v>0</v>
      </c>
      <c r="K291" s="26">
        <f t="shared" si="104"/>
        <v>0</v>
      </c>
      <c r="L291" s="26">
        <f t="shared" si="104"/>
        <v>0</v>
      </c>
      <c r="M291" s="26">
        <f t="shared" si="104"/>
        <v>0</v>
      </c>
      <c r="N291" s="65"/>
      <c r="O291" s="26">
        <f>+O292+O293</f>
        <v>5925.0911624684968</v>
      </c>
    </row>
    <row r="292" spans="1:15" x14ac:dyDescent="0.35">
      <c r="A292" s="24"/>
      <c r="B292" s="44" t="s">
        <v>674</v>
      </c>
      <c r="C292" s="46">
        <f>+C228</f>
        <v>529.69151234999993</v>
      </c>
      <c r="D292" s="46">
        <f t="shared" ref="D292:M294" si="105">+D228</f>
        <v>3.7041364499999993E-3</v>
      </c>
      <c r="E292" s="46">
        <f t="shared" si="105"/>
        <v>1.4816545799999997E-2</v>
      </c>
      <c r="F292" s="32"/>
      <c r="G292" s="32"/>
      <c r="H292" s="32"/>
      <c r="I292" s="32"/>
      <c r="J292" s="46">
        <f t="shared" si="105"/>
        <v>0</v>
      </c>
      <c r="K292" s="46">
        <f t="shared" si="105"/>
        <v>0</v>
      </c>
      <c r="L292" s="46">
        <f t="shared" si="105"/>
        <v>0</v>
      </c>
      <c r="M292" s="46">
        <f t="shared" si="105"/>
        <v>0</v>
      </c>
      <c r="N292" s="65"/>
      <c r="O292" s="30">
        <f>+C292*'PCG-PTG'!$F$5+D292*'PCG-PTG'!$F$6+E292*'PCG-PTG'!$F$8+SUM(F292:I292)</f>
        <v>533.72161280759985</v>
      </c>
    </row>
    <row r="293" spans="1:15" x14ac:dyDescent="0.35">
      <c r="A293" s="24"/>
      <c r="B293" s="44" t="s">
        <v>675</v>
      </c>
      <c r="C293" s="46">
        <f>+C229</f>
        <v>5391.3695496608971</v>
      </c>
      <c r="D293" s="46">
        <f t="shared" si="105"/>
        <v>0</v>
      </c>
      <c r="E293" s="46">
        <f t="shared" si="105"/>
        <v>0</v>
      </c>
      <c r="F293" s="32"/>
      <c r="G293" s="32"/>
      <c r="H293" s="32"/>
      <c r="I293" s="32"/>
      <c r="J293" s="46">
        <f t="shared" si="105"/>
        <v>0</v>
      </c>
      <c r="K293" s="46">
        <f t="shared" si="105"/>
        <v>0</v>
      </c>
      <c r="L293" s="46">
        <f t="shared" si="105"/>
        <v>0</v>
      </c>
      <c r="M293" s="46">
        <f t="shared" si="105"/>
        <v>0</v>
      </c>
      <c r="N293" s="65"/>
      <c r="O293" s="30">
        <f>+C293*'PCG-PTG'!$F$5+D293*'PCG-PTG'!$F$6+E293*'PCG-PTG'!$F$8+SUM(F293:I293)</f>
        <v>5391.3695496608971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5"/>
        <v>0</v>
      </c>
      <c r="E294" s="46">
        <f t="shared" si="105"/>
        <v>0</v>
      </c>
      <c r="F294" s="32"/>
      <c r="G294" s="32"/>
      <c r="H294" s="32"/>
      <c r="I294" s="32"/>
      <c r="J294" s="46">
        <f t="shared" si="105"/>
        <v>0</v>
      </c>
      <c r="K294" s="46">
        <f t="shared" si="105"/>
        <v>0</v>
      </c>
      <c r="L294" s="46">
        <f t="shared" si="105"/>
        <v>0</v>
      </c>
      <c r="M294" s="46">
        <f t="shared" si="105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1496.4513776099998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1496.4513776099998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6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7">D242-D304</f>
        <v>0</v>
      </c>
      <c r="E302" s="64">
        <f t="shared" si="107"/>
        <v>0</v>
      </c>
      <c r="F302" s="64">
        <f t="shared" si="107"/>
        <v>0</v>
      </c>
      <c r="G302" s="64">
        <f t="shared" si="107"/>
        <v>0</v>
      </c>
      <c r="H302" s="64">
        <f t="shared" si="107"/>
        <v>0</v>
      </c>
      <c r="I302" s="64">
        <f t="shared" si="107"/>
        <v>0</v>
      </c>
      <c r="J302" s="64">
        <f t="shared" si="107"/>
        <v>0</v>
      </c>
      <c r="K302" s="64">
        <f t="shared" si="107"/>
        <v>0</v>
      </c>
      <c r="L302" s="64">
        <f t="shared" si="107"/>
        <v>0</v>
      </c>
      <c r="M302" s="64">
        <f t="shared" si="107"/>
        <v>0</v>
      </c>
      <c r="N302" s="64"/>
      <c r="O302" s="64">
        <f t="shared" si="107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-16208.601745674285</v>
      </c>
      <c r="D304" s="21">
        <f t="shared" ref="D304:M304" si="108">+SUM(D305:D309)</f>
        <v>143.94381309822685</v>
      </c>
      <c r="E304" s="21">
        <f t="shared" si="108"/>
        <v>2.4458220738453562</v>
      </c>
      <c r="F304" s="21">
        <f t="shared" si="108"/>
        <v>0</v>
      </c>
      <c r="G304" s="21">
        <f t="shared" si="108"/>
        <v>0</v>
      </c>
      <c r="H304" s="21">
        <f t="shared" si="108"/>
        <v>4.2473946719999995</v>
      </c>
      <c r="I304" s="21">
        <f t="shared" si="108"/>
        <v>0</v>
      </c>
      <c r="J304" s="21">
        <f t="shared" si="108"/>
        <v>3.7407742270703546</v>
      </c>
      <c r="K304" s="21">
        <f t="shared" si="108"/>
        <v>182.10939311161698</v>
      </c>
      <c r="L304" s="21">
        <f t="shared" si="108"/>
        <v>0</v>
      </c>
      <c r="M304" s="21">
        <f t="shared" si="108"/>
        <v>0</v>
      </c>
      <c r="N304" s="64"/>
      <c r="O304" s="21">
        <f>+SUM(O305:O309)</f>
        <v>-11525.784734682911</v>
      </c>
    </row>
    <row r="305" spans="1:15" x14ac:dyDescent="0.35">
      <c r="A305" s="48" t="s">
        <v>264</v>
      </c>
      <c r="B305" s="49" t="s">
        <v>265</v>
      </c>
      <c r="C305" s="67">
        <f>+C243</f>
        <v>4996.3875589857998</v>
      </c>
      <c r="D305" s="67">
        <f t="shared" ref="D305:M305" si="109">+D243</f>
        <v>3.208917760461043</v>
      </c>
      <c r="E305" s="67">
        <f t="shared" si="109"/>
        <v>0.17754635838408256</v>
      </c>
      <c r="F305" s="32"/>
      <c r="G305" s="32"/>
      <c r="H305" s="32"/>
      <c r="I305" s="32"/>
      <c r="J305" s="67">
        <f t="shared" si="109"/>
        <v>0</v>
      </c>
      <c r="K305" s="67">
        <f t="shared" si="109"/>
        <v>0</v>
      </c>
      <c r="L305" s="67">
        <f t="shared" si="109"/>
        <v>0</v>
      </c>
      <c r="M305" s="67">
        <f t="shared" si="109"/>
        <v>0</v>
      </c>
      <c r="N305" s="65"/>
      <c r="O305" s="30">
        <f>+C305*'PCG-PTG'!$F$5+D305*'PCG-PTG'!$F$6+E305*'PCG-PTG'!$F$8+SUM(F305:I305)</f>
        <v>5133.2870412504908</v>
      </c>
    </row>
    <row r="306" spans="1:15" x14ac:dyDescent="0.35">
      <c r="A306" s="48" t="s">
        <v>343</v>
      </c>
      <c r="B306" s="49" t="s">
        <v>344</v>
      </c>
      <c r="C306" s="67">
        <f>+C254</f>
        <v>317.01316410254844</v>
      </c>
      <c r="D306" s="67">
        <f t="shared" ref="D306:M306" si="110">+D254</f>
        <v>0</v>
      </c>
      <c r="E306" s="67">
        <f t="shared" si="110"/>
        <v>0</v>
      </c>
      <c r="F306" s="67">
        <f t="shared" si="110"/>
        <v>0</v>
      </c>
      <c r="G306" s="67">
        <f t="shared" si="110"/>
        <v>0</v>
      </c>
      <c r="H306" s="67">
        <f t="shared" si="110"/>
        <v>4.2473946719999995</v>
      </c>
      <c r="I306" s="67">
        <f t="shared" si="110"/>
        <v>0</v>
      </c>
      <c r="J306" s="67">
        <f t="shared" si="110"/>
        <v>0</v>
      </c>
      <c r="K306" s="67">
        <f t="shared" si="110"/>
        <v>0</v>
      </c>
      <c r="L306" s="67">
        <f t="shared" si="110"/>
        <v>0</v>
      </c>
      <c r="M306" s="67">
        <f t="shared" si="110"/>
        <v>0</v>
      </c>
      <c r="N306" s="65"/>
      <c r="O306" s="30">
        <f>+C306*'PCG-PTG'!$F$5+D306*'PCG-PTG'!$F$6+E306*'PCG-PTG'!$F$8+SUM(F306:I306)</f>
        <v>321.26055877454843</v>
      </c>
    </row>
    <row r="307" spans="1:15" x14ac:dyDescent="0.35">
      <c r="A307" s="48" t="s">
        <v>434</v>
      </c>
      <c r="B307" s="49" t="s">
        <v>435</v>
      </c>
      <c r="C307" s="67">
        <f>+C263</f>
        <v>12.73414396222222</v>
      </c>
      <c r="D307" s="67">
        <f t="shared" ref="D307:L307" si="111">+D263</f>
        <v>113.46864915281249</v>
      </c>
      <c r="E307" s="67">
        <f t="shared" si="111"/>
        <v>1.7811651529993253</v>
      </c>
      <c r="F307" s="32"/>
      <c r="G307" s="32"/>
      <c r="H307" s="32"/>
      <c r="I307" s="32"/>
      <c r="J307" s="67">
        <f t="shared" si="111"/>
        <v>0.28566175019033602</v>
      </c>
      <c r="K307" s="67">
        <f t="shared" si="111"/>
        <v>10.512352407004364</v>
      </c>
      <c r="L307" s="67">
        <f t="shared" si="111"/>
        <v>0</v>
      </c>
      <c r="M307" s="32"/>
      <c r="N307" s="65"/>
      <c r="O307" s="30">
        <f>+C307*'PCG-PTG'!$F$5+D307*'PCG-PTG'!$F$6+E307*'PCG-PTG'!$F$8+SUM(F307:I307)</f>
        <v>3661.8650857857929</v>
      </c>
    </row>
    <row r="308" spans="1:15" x14ac:dyDescent="0.35">
      <c r="A308" s="48" t="s">
        <v>540</v>
      </c>
      <c r="B308" s="49" t="s">
        <v>541</v>
      </c>
      <c r="C308" s="67">
        <f>+C274</f>
        <v>-21539.538610372128</v>
      </c>
      <c r="D308" s="67">
        <f t="shared" ref="D308:L308" si="112">+D274</f>
        <v>10.671683021823888</v>
      </c>
      <c r="E308" s="67">
        <f t="shared" si="112"/>
        <v>0.35765460119334108</v>
      </c>
      <c r="F308" s="32"/>
      <c r="G308" s="32"/>
      <c r="H308" s="32"/>
      <c r="I308" s="32"/>
      <c r="J308" s="67">
        <f t="shared" si="112"/>
        <v>3.4551124768800188</v>
      </c>
      <c r="K308" s="67">
        <f t="shared" si="112"/>
        <v>171.59704070461262</v>
      </c>
      <c r="L308" s="67">
        <f t="shared" si="112"/>
        <v>0</v>
      </c>
      <c r="M308" s="32"/>
      <c r="N308" s="65"/>
      <c r="O308" s="30">
        <f>+C308*'PCG-PTG'!$F$5+D308*'PCG-PTG'!$F$6+E308*'PCG-PTG'!$F$8+SUM(F308:I308)</f>
        <v>-21145.953016444822</v>
      </c>
    </row>
    <row r="309" spans="1:15" x14ac:dyDescent="0.35">
      <c r="A309" s="48" t="s">
        <v>641</v>
      </c>
      <c r="B309" s="49" t="s">
        <v>642</v>
      </c>
      <c r="C309" s="67">
        <f>+C283</f>
        <v>4.8019976472736339</v>
      </c>
      <c r="D309" s="67">
        <f t="shared" ref="D309:M309" si="113">+D283</f>
        <v>16.594563163129425</v>
      </c>
      <c r="E309" s="67">
        <f t="shared" si="113"/>
        <v>0.12945596126860714</v>
      </c>
      <c r="F309" s="32"/>
      <c r="G309" s="32"/>
      <c r="H309" s="32"/>
      <c r="I309" s="32"/>
      <c r="J309" s="67">
        <f t="shared" si="113"/>
        <v>0</v>
      </c>
      <c r="K309" s="67">
        <f t="shared" si="113"/>
        <v>0</v>
      </c>
      <c r="L309" s="67">
        <f t="shared" si="113"/>
        <v>0</v>
      </c>
      <c r="M309" s="67">
        <f t="shared" si="113"/>
        <v>0</v>
      </c>
      <c r="N309" s="65"/>
      <c r="O309" s="30">
        <f>+C309*'PCG-PTG'!$F$5+D309*'PCG-PTG'!$F$6+E309*'PCG-PTG'!$F$8+SUM(F309:I309)</f>
        <v>503.75559595107848</v>
      </c>
    </row>
  </sheetData>
  <conditionalFormatting sqref="C240:M240">
    <cfRule type="cellIs" dxfId="111" priority="6" operator="equal">
      <formula>0</formula>
    </cfRule>
  </conditionalFormatting>
  <conditionalFormatting sqref="C302:M302">
    <cfRule type="cellIs" dxfId="110" priority="2" operator="equal">
      <formula>0</formula>
    </cfRule>
  </conditionalFormatting>
  <conditionalFormatting sqref="O240">
    <cfRule type="cellIs" dxfId="109" priority="5" operator="equal">
      <formula>0</formula>
    </cfRule>
  </conditionalFormatting>
  <conditionalFormatting sqref="O302">
    <cfRule type="cellIs" dxfId="108" priority="1" operator="equal">
      <formula>0</formula>
    </cfRule>
  </conditionalFormatting>
  <dataValidations disablePrompts="1" count="1">
    <dataValidation allowBlank="1" showInputMessage="1" showErrorMessage="1" sqref="B144:B157 B136 A226:B237 B268:B274 A290:B299 B308" xr:uid="{88659440-1197-4959-970C-F59452A7FA70}"/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5883D-9B22-4072-A1AF-2A16D7CB6D20}">
  <dimension ref="A2:O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699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-13106.248465159475</v>
      </c>
      <c r="D4" s="21">
        <f t="shared" si="0"/>
        <v>164.15346768261486</v>
      </c>
      <c r="E4" s="21">
        <f t="shared" si="0"/>
        <v>2.6049749417144588</v>
      </c>
      <c r="F4" s="21">
        <f t="shared" si="0"/>
        <v>0</v>
      </c>
      <c r="G4" s="21">
        <f t="shared" si="0"/>
        <v>0</v>
      </c>
      <c r="H4" s="21">
        <f t="shared" si="0"/>
        <v>3.7721483699591833</v>
      </c>
      <c r="I4" s="21">
        <f t="shared" si="0"/>
        <v>0</v>
      </c>
      <c r="J4" s="21">
        <f t="shared" si="0"/>
        <v>5.3759625328195897</v>
      </c>
      <c r="K4" s="21">
        <f t="shared" si="0"/>
        <v>267.25581372598538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-7815.8608621219746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5914.1923965569767</v>
      </c>
      <c r="D5" s="21">
        <f t="shared" ref="D5:E5" si="1">+D6+D32+D42</f>
        <v>3.2331423186382366</v>
      </c>
      <c r="E5" s="21">
        <f t="shared" si="1"/>
        <v>0.20253544440413421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6058.3922742459426</v>
      </c>
    </row>
    <row r="6" spans="1:15" x14ac:dyDescent="0.35">
      <c r="A6" s="24" t="s">
        <v>266</v>
      </c>
      <c r="B6" s="25" t="s">
        <v>267</v>
      </c>
      <c r="C6" s="26">
        <f>+C7+C11+C19+C25+C29</f>
        <v>5914.1923965569767</v>
      </c>
      <c r="D6" s="26">
        <f t="shared" ref="D6:E6" si="4">+D7+D11+D19+D25+D29</f>
        <v>3.2331423186382366</v>
      </c>
      <c r="E6" s="26">
        <f t="shared" si="4"/>
        <v>0.20253544440413421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6058.3922742459426</v>
      </c>
    </row>
    <row r="7" spans="1:15" x14ac:dyDescent="0.35">
      <c r="A7" s="24" t="s">
        <v>268</v>
      </c>
      <c r="B7" s="25" t="s">
        <v>269</v>
      </c>
      <c r="C7" s="26">
        <f>'[2]2001'!$C6</f>
        <v>1749.22924296</v>
      </c>
      <c r="D7" s="26">
        <f>'[2]2001'!$D6</f>
        <v>6.6121402199999998E-2</v>
      </c>
      <c r="E7" s="26">
        <f>'[2]2001'!$E6</f>
        <v>1.3017444440000001E-2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1754.5302649981998</v>
      </c>
    </row>
    <row r="8" spans="1:15" x14ac:dyDescent="0.35">
      <c r="A8" s="24" t="s">
        <v>270</v>
      </c>
      <c r="B8" s="25" t="s">
        <v>271</v>
      </c>
      <c r="C8" s="30">
        <f>'[2]2001'!$C7</f>
        <v>1624.5250704299999</v>
      </c>
      <c r="D8" s="30">
        <f>'[2]2001'!$D7</f>
        <v>6.3827672299999999E-2</v>
      </c>
      <c r="E8" s="30">
        <f>'[2]2001'!$E7</f>
        <v>1.2765534460000002E-2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1629.6951118862999</v>
      </c>
    </row>
    <row r="9" spans="1:15" x14ac:dyDescent="0.35">
      <c r="A9" s="24" t="s">
        <v>272</v>
      </c>
      <c r="B9" s="25" t="s">
        <v>273</v>
      </c>
      <c r="C9" s="30">
        <f>'[2]2001'!$C8</f>
        <v>124.70417252999998</v>
      </c>
      <c r="D9" s="30">
        <f>'[2]2001'!$D8</f>
        <v>2.2937298999999994E-3</v>
      </c>
      <c r="E9" s="30">
        <f>'[2]2001'!$E8</f>
        <v>2.5190997999999996E-4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124.83515311189997</v>
      </c>
    </row>
    <row r="10" spans="1:15" x14ac:dyDescent="0.35">
      <c r="A10" s="24" t="s">
        <v>274</v>
      </c>
      <c r="B10" s="25" t="s">
        <v>275</v>
      </c>
      <c r="C10" s="30">
        <f>'[2]2001'!$C9</f>
        <v>0</v>
      </c>
      <c r="D10" s="30">
        <f>'[2]2001'!$D9</f>
        <v>0</v>
      </c>
      <c r="E10" s="30">
        <f>'[2]2001'!$E9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'[2]2001'!$C10</f>
        <v>1137.1211254986399</v>
      </c>
      <c r="D11" s="26">
        <f>'[2]2001'!$D10</f>
        <v>0.2406965771298</v>
      </c>
      <c r="E11" s="26">
        <f>'[2]2001'!$E10</f>
        <v>3.4912834855160002E-2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1153.1125308948917</v>
      </c>
    </row>
    <row r="12" spans="1:15" x14ac:dyDescent="0.35">
      <c r="A12" s="24" t="s">
        <v>278</v>
      </c>
      <c r="B12" s="25" t="s">
        <v>279</v>
      </c>
      <c r="C12" s="30">
        <f>'[2]2001'!$C11</f>
        <v>0</v>
      </c>
      <c r="D12" s="30">
        <f>'[2]2001'!$D11</f>
        <v>0</v>
      </c>
      <c r="E12" s="30">
        <f>'[2]2001'!$E11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'[2]2001'!$C12</f>
        <v>0</v>
      </c>
      <c r="D13" s="30">
        <f>'[2]2001'!$D12</f>
        <v>0</v>
      </c>
      <c r="E13" s="30">
        <f>'[2]2001'!$E12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'[2]2001'!$C13</f>
        <v>0</v>
      </c>
      <c r="D14" s="30">
        <f>'[2]2001'!$D13</f>
        <v>0</v>
      </c>
      <c r="E14" s="30">
        <f>'[2]2001'!$E13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'[2]2001'!$C14</f>
        <v>0</v>
      </c>
      <c r="D15" s="30">
        <f>'[2]2001'!$D14</f>
        <v>0</v>
      </c>
      <c r="E15" s="30">
        <f>'[2]2001'!$E14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'[2]2001'!$C15</f>
        <v>0</v>
      </c>
      <c r="D16" s="30">
        <f>'[2]2001'!$D15</f>
        <v>0</v>
      </c>
      <c r="E16" s="30">
        <f>'[2]2001'!$E15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'[2]2001'!$C16</f>
        <v>0</v>
      </c>
      <c r="D17" s="30">
        <f>'[2]2001'!$D16</f>
        <v>0</v>
      </c>
      <c r="E17" s="30">
        <f>'[2]2001'!$E16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'[2]2001'!$C17</f>
        <v>1137.1211254986399</v>
      </c>
      <c r="D18" s="30">
        <f>'[2]2001'!$D17</f>
        <v>0.2406965771298</v>
      </c>
      <c r="E18" s="30">
        <f>'[2]2001'!$E17</f>
        <v>3.4912834855160002E-2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1153.1125308948917</v>
      </c>
    </row>
    <row r="19" spans="1:15" x14ac:dyDescent="0.35">
      <c r="A19" s="24" t="s">
        <v>292</v>
      </c>
      <c r="B19" s="25" t="s">
        <v>293</v>
      </c>
      <c r="C19" s="26">
        <f>'[2]2001'!$C18</f>
        <v>2699.190755516624</v>
      </c>
      <c r="D19" s="26">
        <f>'[2]2001'!$D18</f>
        <v>0.65470016659276997</v>
      </c>
      <c r="E19" s="26">
        <f>'[2]2001'!$E18</f>
        <v>0.12396038661466087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2750.3718626341065</v>
      </c>
    </row>
    <row r="20" spans="1:15" x14ac:dyDescent="0.35">
      <c r="A20" s="24" t="s">
        <v>294</v>
      </c>
      <c r="B20" s="25" t="s">
        <v>295</v>
      </c>
      <c r="C20" s="30">
        <f>'[2]2001'!$C19</f>
        <v>15.21405438</v>
      </c>
      <c r="D20" s="30">
        <f>'[2]2001'!$D19</f>
        <v>2.1160020000000001E-3</v>
      </c>
      <c r="E20" s="30">
        <f>'[2]2001'!$E19</f>
        <v>1.2696012E-4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15.306946867800001</v>
      </c>
    </row>
    <row r="21" spans="1:15" x14ac:dyDescent="0.35">
      <c r="A21" s="24" t="s">
        <v>296</v>
      </c>
      <c r="B21" s="25" t="s">
        <v>297</v>
      </c>
      <c r="C21" s="30">
        <f>'[2]2001'!$C20</f>
        <v>2461.3469873433196</v>
      </c>
      <c r="D21" s="30">
        <f>'[2]2001'!$D20</f>
        <v>0.62253966880419997</v>
      </c>
      <c r="E21" s="30">
        <f>'[2]2001'!$E20</f>
        <v>0.12203075674734666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2511.1162486078838</v>
      </c>
    </row>
    <row r="22" spans="1:15" x14ac:dyDescent="0.35">
      <c r="A22" s="24" t="s">
        <v>298</v>
      </c>
      <c r="B22" s="25" t="s">
        <v>299</v>
      </c>
      <c r="C22" s="30">
        <f>'[2]2001'!$C21</f>
        <v>0</v>
      </c>
      <c r="D22" s="30">
        <f>'[2]2001'!$D21</f>
        <v>0</v>
      </c>
      <c r="E22" s="30">
        <f>'[2]2001'!$E21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'[2]2001'!$C22</f>
        <v>222.62971379330438</v>
      </c>
      <c r="D23" s="30">
        <f>'[2]2001'!$D22</f>
        <v>3.0044495788570092E-2</v>
      </c>
      <c r="E23" s="30">
        <f>'[2]2001'!$E22</f>
        <v>1.8026697473142055E-3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223.94866715842261</v>
      </c>
    </row>
    <row r="24" spans="1:15" x14ac:dyDescent="0.35">
      <c r="A24" s="24" t="s">
        <v>302</v>
      </c>
      <c r="B24" s="25" t="s">
        <v>303</v>
      </c>
      <c r="C24" s="30">
        <f>'[2]2001'!$C23</f>
        <v>0</v>
      </c>
      <c r="D24" s="30">
        <f>'[2]2001'!$D23</f>
        <v>0</v>
      </c>
      <c r="E24" s="30">
        <f>'[2]2001'!$E23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'[2]2001'!$C24</f>
        <v>328.65127258171327</v>
      </c>
      <c r="D25" s="26">
        <f>'[2]2001'!$D24</f>
        <v>2.2716241727156667</v>
      </c>
      <c r="E25" s="26">
        <f>'[2]2001'!$E24</f>
        <v>3.0644778494313334E-2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400.37761571874501</v>
      </c>
    </row>
    <row r="26" spans="1:15" x14ac:dyDescent="0.35">
      <c r="A26" s="24" t="s">
        <v>306</v>
      </c>
      <c r="B26" s="25" t="s">
        <v>307</v>
      </c>
      <c r="C26" s="30">
        <f>'[2]2001'!$C25</f>
        <v>112.80163803999999</v>
      </c>
      <c r="D26" s="30">
        <f>'[2]2001'!$D25</f>
        <v>1.5864785999999999E-2</v>
      </c>
      <c r="E26" s="30">
        <f>'[2]2001'!$E25</f>
        <v>4.4311707999999993E-4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113.36327807419998</v>
      </c>
    </row>
    <row r="27" spans="1:15" x14ac:dyDescent="0.35">
      <c r="A27" s="24" t="s">
        <v>308</v>
      </c>
      <c r="B27" s="25" t="s">
        <v>309</v>
      </c>
      <c r="C27" s="30">
        <f>'[2]2001'!$C26</f>
        <v>215.8496345417133</v>
      </c>
      <c r="D27" s="30">
        <f>'[2]2001'!$D26</f>
        <v>2.2557593867156669</v>
      </c>
      <c r="E27" s="30">
        <f>'[2]2001'!$E26</f>
        <v>3.0201661414313335E-2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287.01433764454504</v>
      </c>
    </row>
    <row r="28" spans="1:15" x14ac:dyDescent="0.35">
      <c r="A28" s="24" t="s">
        <v>310</v>
      </c>
      <c r="B28" s="25" t="s">
        <v>311</v>
      </c>
      <c r="C28" s="30">
        <f>'[2]2001'!$C27</f>
        <v>0</v>
      </c>
      <c r="D28" s="30">
        <f>'[2]2001'!$D27</f>
        <v>0</v>
      </c>
      <c r="E28" s="30">
        <f>'[2]2001'!$E27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x14ac:dyDescent="0.35">
      <c r="A29" s="24" t="s">
        <v>312</v>
      </c>
      <c r="B29" s="25" t="s">
        <v>291</v>
      </c>
      <c r="C29" s="26">
        <f>'[2]2001'!$C28</f>
        <v>0</v>
      </c>
      <c r="D29" s="26">
        <f>'[2]2001'!$D28</f>
        <v>0</v>
      </c>
      <c r="E29" s="26">
        <f>'[2]2001'!$E28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'[2]2001'!$C29</f>
        <v>0</v>
      </c>
      <c r="D30" s="30">
        <f>'[2]2001'!$D29</f>
        <v>0</v>
      </c>
      <c r="E30" s="30">
        <f>'[2]2001'!$E29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'[2]2001'!$C30</f>
        <v>0</v>
      </c>
      <c r="D31" s="30">
        <f>'[2]2001'!$D30</f>
        <v>0</v>
      </c>
      <c r="E31" s="30">
        <f>'[2]2001'!$E30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306.8447927403368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3.7721483699591833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310.61694111029601</v>
      </c>
    </row>
    <row r="47" spans="1:15" x14ac:dyDescent="0.35">
      <c r="A47" s="24" t="s">
        <v>345</v>
      </c>
      <c r="B47" s="25" t="s">
        <v>346</v>
      </c>
      <c r="C47" s="26">
        <f>+SUM(C48:C52)</f>
        <v>303.22196859600001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303.22196859600001</v>
      </c>
    </row>
    <row r="48" spans="1:15" x14ac:dyDescent="0.35">
      <c r="A48" s="24" t="s">
        <v>347</v>
      </c>
      <c r="B48" s="25" t="s">
        <v>348</v>
      </c>
      <c r="C48" s="46">
        <f>'[3]2001'!$C$6</f>
        <v>303.22196859600001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303.22196859600001</v>
      </c>
    </row>
    <row r="49" spans="1:15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3.6228241443368097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3.6228241443368097</v>
      </c>
    </row>
    <row r="73" spans="1:15" x14ac:dyDescent="0.35">
      <c r="A73" s="24" t="s">
        <v>394</v>
      </c>
      <c r="B73" s="25" t="s">
        <v>395</v>
      </c>
      <c r="C73" s="46">
        <f>'[3]2001'!$C31</f>
        <v>2.6085824323368096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2.6085824323368096</v>
      </c>
    </row>
    <row r="74" spans="1:15" x14ac:dyDescent="0.35">
      <c r="A74" s="24" t="s">
        <v>396</v>
      </c>
      <c r="B74" s="25" t="s">
        <v>397</v>
      </c>
      <c r="C74" s="46">
        <f>'[3]2001'!$C32</f>
        <v>1.014241712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1.014241712</v>
      </c>
    </row>
    <row r="75" spans="1:15" x14ac:dyDescent="0.35">
      <c r="A75" s="24" t="s">
        <v>398</v>
      </c>
      <c r="B75" s="25" t="s">
        <v>291</v>
      </c>
      <c r="C75" s="46">
        <f>'[3]2001'!$C33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3.7721483699591833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3.7721483699591833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'[3]2001'!$H48</f>
        <v>3.7721483699591833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3.7721483699591833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'[3]2001'!$H49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3.3091081887111113</v>
      </c>
      <c r="D95" s="21">
        <f>+D96+D111+D127+D132+D144+D145+D151+D154+D155+D156</f>
        <v>127.29195933519293</v>
      </c>
      <c r="E95" s="21">
        <f>+E96+E111+E127+E132+E144+E145+E151+E154+E155+E156</f>
        <v>1.7399013017869283</v>
      </c>
      <c r="F95" s="35"/>
      <c r="G95" s="35"/>
      <c r="H95" s="35"/>
      <c r="I95" s="35"/>
      <c r="J95" s="21">
        <f>+J96+J111+J127+J132+J144+J145+J151+J154+J155+J156</f>
        <v>0.28565964898688001</v>
      </c>
      <c r="K95" s="21">
        <f>+K96+K111+K127+K132+K144+K145+K151+K154+K155+K156</f>
        <v>10.512275082717185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4028.5578145476493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120.26101140608074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3367.3083193702605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117.35261867880801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3285.8733230066241</v>
      </c>
    </row>
    <row r="98" spans="1:15" x14ac:dyDescent="0.35">
      <c r="A98" s="24" t="s">
        <v>440</v>
      </c>
      <c r="B98" s="25" t="s">
        <v>441</v>
      </c>
      <c r="C98" s="32"/>
      <c r="D98" s="46">
        <f>'[5]2001'!$D7</f>
        <v>16.227670193427883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454.37476541598073</v>
      </c>
    </row>
    <row r="99" spans="1:15" x14ac:dyDescent="0.35">
      <c r="A99" s="24" t="s">
        <v>442</v>
      </c>
      <c r="B99" s="25" t="s">
        <v>443</v>
      </c>
      <c r="C99" s="32"/>
      <c r="D99" s="46">
        <f>'[5]2001'!$D8</f>
        <v>101.12494848538013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2831.4985575906435</v>
      </c>
    </row>
    <row r="100" spans="1:15" x14ac:dyDescent="0.35">
      <c r="A100" s="24" t="s">
        <v>444</v>
      </c>
      <c r="B100" s="25" t="s">
        <v>445</v>
      </c>
      <c r="C100" s="32"/>
      <c r="D100" s="46">
        <f>'[5]2001'!$D9</f>
        <v>3.0119999999999997E-2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0.84335999999999989</v>
      </c>
    </row>
    <row r="101" spans="1:15" x14ac:dyDescent="0.35">
      <c r="A101" s="24" t="s">
        <v>446</v>
      </c>
      <c r="B101" s="25" t="s">
        <v>447</v>
      </c>
      <c r="C101" s="32"/>
      <c r="D101" s="46">
        <f>'[5]2001'!$D10</f>
        <v>0.31218899999999999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8.7412919999999996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2.5660837272727273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71.850344363636353</v>
      </c>
    </row>
    <row r="103" spans="1:15" x14ac:dyDescent="0.35">
      <c r="A103" s="24" t="s">
        <v>450</v>
      </c>
      <c r="B103" s="25" t="s">
        <v>451</v>
      </c>
      <c r="C103" s="32"/>
      <c r="D103" s="46">
        <f>'[5]2001'!$D12</f>
        <v>7.6660727272727269E-2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2.1465003636363633</v>
      </c>
    </row>
    <row r="104" spans="1:15" x14ac:dyDescent="0.35">
      <c r="A104" s="24" t="s">
        <v>452</v>
      </c>
      <c r="B104" s="25" t="s">
        <v>453</v>
      </c>
      <c r="C104" s="32"/>
      <c r="D104" s="46">
        <f>'[5]2001'!$D13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'[5]2001'!$D14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'[5]2001'!$D15</f>
        <v>3.0824999999999998E-2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0.86309999999999998</v>
      </c>
    </row>
    <row r="107" spans="1:15" x14ac:dyDescent="0.35">
      <c r="A107" s="24" t="s">
        <v>458</v>
      </c>
      <c r="B107" s="25" t="s">
        <v>459</v>
      </c>
      <c r="C107" s="32"/>
      <c r="D107" s="46">
        <f>'[5]2001'!$D16</f>
        <v>2.4260579999999998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67.92962399999999</v>
      </c>
    </row>
    <row r="108" spans="1:15" x14ac:dyDescent="0.35">
      <c r="A108" s="24" t="s">
        <v>460</v>
      </c>
      <c r="B108" s="25" t="s">
        <v>461</v>
      </c>
      <c r="C108" s="32"/>
      <c r="D108" s="46">
        <f>'[5]2001'!$D17</f>
        <v>3.2539999999999999E-2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0.91111999999999993</v>
      </c>
    </row>
    <row r="109" spans="1:15" x14ac:dyDescent="0.35">
      <c r="A109" s="24" t="s">
        <v>462</v>
      </c>
      <c r="B109" s="25" t="s">
        <v>463</v>
      </c>
      <c r="C109" s="32"/>
      <c r="D109" s="46">
        <f>'[5]2001'!$D18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'[5]2001'!$D19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2.8990788172727275</v>
      </c>
      <c r="E111" s="26">
        <f>+E112+E115+E116+E117+E126</f>
        <v>0.35466492809966965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175.16041283004881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1.6707160000000001</v>
      </c>
      <c r="E112" s="26">
        <f>+SUM(E113:E114)</f>
        <v>2.2578524571428582E-3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47.378378901142852</v>
      </c>
    </row>
    <row r="113" spans="1:15" x14ac:dyDescent="0.35">
      <c r="A113" s="24" t="s">
        <v>469</v>
      </c>
      <c r="B113" s="25" t="s">
        <v>441</v>
      </c>
      <c r="C113" s="32"/>
      <c r="D113" s="46">
        <f>'[5]2001'!$D22</f>
        <v>0.27800000000000014</v>
      </c>
      <c r="E113" s="46">
        <f>'[5]2001'!$E22</f>
        <v>2.2578524571428582E-3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8.3823309011428613</v>
      </c>
    </row>
    <row r="114" spans="1:15" x14ac:dyDescent="0.35">
      <c r="A114" s="24" t="s">
        <v>470</v>
      </c>
      <c r="B114" s="25" t="s">
        <v>443</v>
      </c>
      <c r="C114" s="32"/>
      <c r="D114" s="46">
        <f>'[5]2001'!$D23</f>
        <v>1.3927159999999998</v>
      </c>
      <c r="E114" s="46">
        <f>'[5]2001'!$E23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38.996047999999995</v>
      </c>
    </row>
    <row r="115" spans="1:15" x14ac:dyDescent="0.35">
      <c r="A115" s="24" t="s">
        <v>471</v>
      </c>
      <c r="B115" s="25" t="s">
        <v>445</v>
      </c>
      <c r="C115" s="32"/>
      <c r="D115" s="46">
        <f>'[5]2001'!$D24</f>
        <v>1.2047999999999998E-3</v>
      </c>
      <c r="E115" s="46">
        <f>'[5]2001'!$E24</f>
        <v>5.4574793742857147E-4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0.17835760341857143</v>
      </c>
    </row>
    <row r="116" spans="1:15" x14ac:dyDescent="0.35">
      <c r="A116" s="24" t="s">
        <v>472</v>
      </c>
      <c r="B116" s="25" t="s">
        <v>447</v>
      </c>
      <c r="C116" s="32"/>
      <c r="D116" s="46">
        <f>'[5]2001'!$D25</f>
        <v>0.62437799999999999</v>
      </c>
      <c r="E116" s="46">
        <f>'[5]2001'!$E25</f>
        <v>4.234617760164E-2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28.704321064434602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0.60278001727272723</v>
      </c>
      <c r="E117" s="26">
        <f>+SUM(E118:E125)</f>
        <v>0.12894578428565856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51.048473319335884</v>
      </c>
    </row>
    <row r="118" spans="1:15" x14ac:dyDescent="0.35">
      <c r="A118" s="24" t="s">
        <v>474</v>
      </c>
      <c r="B118" s="25" t="s">
        <v>451</v>
      </c>
      <c r="C118" s="32"/>
      <c r="D118" s="46">
        <f>'[5]2001'!$D27</f>
        <v>2.2547272727272728E-3</v>
      </c>
      <c r="E118" s="46">
        <f>'[5]2001'!$E27</f>
        <v>9.3113794285714303E-6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6.5599879184935067E-2</v>
      </c>
    </row>
    <row r="119" spans="1:15" x14ac:dyDescent="0.35">
      <c r="A119" s="24" t="s">
        <v>475</v>
      </c>
      <c r="B119" s="25" t="s">
        <v>453</v>
      </c>
      <c r="C119" s="32"/>
      <c r="D119" s="46">
        <f>'[5]2001'!$D28</f>
        <v>0</v>
      </c>
      <c r="E119" s="46">
        <f>'[5]2001'!$E28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'[5]2001'!$D29</f>
        <v>0</v>
      </c>
      <c r="E120" s="46">
        <f>'[5]2001'!$E29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'[5]2001'!$D30</f>
        <v>1.3563E-3</v>
      </c>
      <c r="E121" s="46">
        <f>'[5]2001'!$E30</f>
        <v>2.8824257137499997E-3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0.8018192141437499</v>
      </c>
    </row>
    <row r="122" spans="1:15" x14ac:dyDescent="0.35">
      <c r="A122" s="24" t="s">
        <v>478</v>
      </c>
      <c r="B122" s="25" t="s">
        <v>459</v>
      </c>
      <c r="C122" s="32"/>
      <c r="D122" s="46">
        <f>'[5]2001'!$D31</f>
        <v>0.29517039</v>
      </c>
      <c r="E122" s="46">
        <f>'[5]2001'!$E31</f>
        <v>7.4678108669999993E-2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28.054469717549999</v>
      </c>
    </row>
    <row r="123" spans="1:15" x14ac:dyDescent="0.35">
      <c r="A123" s="24" t="s">
        <v>479</v>
      </c>
      <c r="B123" s="25" t="s">
        <v>461</v>
      </c>
      <c r="C123" s="32"/>
      <c r="D123" s="46">
        <f>'[5]2001'!$D32</f>
        <v>3.9047999999999995E-3</v>
      </c>
      <c r="E123" s="46">
        <f>'[5]2001'!$E32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0.10933439999999998</v>
      </c>
    </row>
    <row r="124" spans="1:15" x14ac:dyDescent="0.35">
      <c r="A124" s="24" t="s">
        <v>480</v>
      </c>
      <c r="B124" s="25" t="s">
        <v>463</v>
      </c>
      <c r="C124" s="32"/>
      <c r="D124" s="46">
        <f>'[5]2001'!$D33</f>
        <v>0.30009379999999997</v>
      </c>
      <c r="E124" s="46">
        <f>'[5]2001'!$E33</f>
        <v>5.1375938522480007E-2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22.017250108457201</v>
      </c>
    </row>
    <row r="125" spans="1:15" x14ac:dyDescent="0.35">
      <c r="A125" s="24" t="s">
        <v>481</v>
      </c>
      <c r="B125" s="25" t="s">
        <v>465</v>
      </c>
      <c r="C125" s="32"/>
      <c r="D125" s="46">
        <f>'[5]2001'!$D34</f>
        <v>0</v>
      </c>
      <c r="E125" s="46">
        <f>'[5]2001'!$E34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'[5]2001'!$E35</f>
        <v>0.18056936581779967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47.850881941716914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3.8230142838888002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107.04439994888641</v>
      </c>
    </row>
    <row r="128" spans="1:15" x14ac:dyDescent="0.35">
      <c r="A128" s="24" t="s">
        <v>486</v>
      </c>
      <c r="B128" s="25" t="s">
        <v>487</v>
      </c>
      <c r="C128" s="32"/>
      <c r="D128" s="46">
        <f>'[5]2001'!$D37</f>
        <v>1.7770401849200004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49.75712517776001</v>
      </c>
    </row>
    <row r="129" spans="1:15" x14ac:dyDescent="0.35">
      <c r="A129" s="24" t="s">
        <v>488</v>
      </c>
      <c r="B129" s="25" t="s">
        <v>489</v>
      </c>
      <c r="C129" s="32"/>
      <c r="D129" s="46">
        <f>'[5]2001'!$D38</f>
        <v>2.0459740989688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57.287274771126398</v>
      </c>
    </row>
    <row r="130" spans="1:15" x14ac:dyDescent="0.35">
      <c r="A130" s="24" t="s">
        <v>490</v>
      </c>
      <c r="B130" s="25" t="s">
        <v>491</v>
      </c>
      <c r="C130" s="32"/>
      <c r="D130" s="46">
        <f>'[5]2001'!$D39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'[5]2001'!$D40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1.3772379035156259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364.96804443164086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0.70754965797136049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187.50065936241054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'[5]2001'!$E$43</f>
        <v>3.7748450837169996E-2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10.003339471850049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'[5]2001'!$E$44</f>
        <v>0.17969913278557229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47.620270188176654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'[5]2001'!$E48</f>
        <v>0.36748945244332842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97.384704897482038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'[5]2001'!$E49</f>
        <v>0.11060925460248258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29.311452469657883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'[5]2001'!$E50</f>
        <v>1.2003367302807171E-2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3.1808923352439002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'[5]2001'!$E51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'[5]2001'!$E52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0.66968824554426543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177.46738506923032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'[5]2001'!$E54</f>
        <v>0.33268714582730086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88.16209364423473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'[5]2001'!$E55</f>
        <v>0.33700109971696451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89.305291424995602</v>
      </c>
    </row>
    <row r="144" spans="1:15" x14ac:dyDescent="0.35">
      <c r="A144" s="24" t="s">
        <v>516</v>
      </c>
      <c r="B144" s="25" t="s">
        <v>517</v>
      </c>
      <c r="C144" s="32"/>
      <c r="D144" s="46">
        <f>'[5]2001'!$D$56</f>
        <v>0</v>
      </c>
      <c r="E144" s="46">
        <f>'[5]2001'!$E56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0.30885482795067365</v>
      </c>
      <c r="E145" s="26">
        <f>+SUM(E146:E150)</f>
        <v>7.998470171632641E-3</v>
      </c>
      <c r="F145" s="32"/>
      <c r="G145" s="32"/>
      <c r="H145" s="32"/>
      <c r="I145" s="32"/>
      <c r="J145" s="26">
        <f>+SUM(J146:J150)</f>
        <v>0.28565964898688001</v>
      </c>
      <c r="K145" s="26">
        <f>+SUM(K146:K150)</f>
        <v>10.512275082717185</v>
      </c>
      <c r="L145" s="26">
        <f>+SUM(L146:L150)</f>
        <v>0</v>
      </c>
      <c r="M145" s="32"/>
      <c r="N145" s="65"/>
      <c r="O145" s="26">
        <f>+SUM(O146:O150)</f>
        <v>10.767529778101512</v>
      </c>
    </row>
    <row r="146" spans="1:15" x14ac:dyDescent="0.35">
      <c r="A146" s="24" t="s">
        <v>520</v>
      </c>
      <c r="B146" s="25" t="s">
        <v>521</v>
      </c>
      <c r="C146" s="32"/>
      <c r="D146" s="46">
        <f>'[5]2001'!$D58</f>
        <v>1.2554924977583991E-3</v>
      </c>
      <c r="E146" s="46">
        <f>'[5]2001'!$E58</f>
        <v>2.367258581631999E-5</v>
      </c>
      <c r="F146" s="32"/>
      <c r="G146" s="32"/>
      <c r="H146" s="32"/>
      <c r="I146" s="32"/>
      <c r="J146" s="46">
        <f>'[5]2001'!$J58</f>
        <v>8.4544949343999943E-4</v>
      </c>
      <c r="K146" s="46">
        <f>'[5]2001'!$K58</f>
        <v>3.1112541358591983E-2</v>
      </c>
      <c r="L146" s="46">
        <f>'[5]2001'!$L58</f>
        <v>0</v>
      </c>
      <c r="M146" s="32"/>
      <c r="N146" s="65"/>
      <c r="O146" s="30">
        <f>+C146*'PCG-PTG'!$F$5+D146*'PCG-PTG'!$F$6+E146*'PCG-PTG'!$F$8+SUM(F146:I146)</f>
        <v>4.1427025178559972E-2</v>
      </c>
    </row>
    <row r="147" spans="1:15" x14ac:dyDescent="0.35">
      <c r="A147" s="24" t="s">
        <v>522</v>
      </c>
      <c r="B147" s="25" t="s">
        <v>523</v>
      </c>
      <c r="C147" s="32"/>
      <c r="D147" s="46">
        <f>'[5]2001'!$D59</f>
        <v>0</v>
      </c>
      <c r="E147" s="46">
        <f>'[5]2001'!$E59</f>
        <v>0</v>
      </c>
      <c r="F147" s="32"/>
      <c r="G147" s="32"/>
      <c r="H147" s="32"/>
      <c r="I147" s="32"/>
      <c r="J147" s="46">
        <f>'[5]2001'!$J59</f>
        <v>0</v>
      </c>
      <c r="K147" s="46">
        <f>'[5]2001'!$K59</f>
        <v>0</v>
      </c>
      <c r="L147" s="46">
        <f>'[5]2001'!$L59</f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f>'[5]2001'!$D60</f>
        <v>0</v>
      </c>
      <c r="E148" s="46">
        <f>'[5]2001'!$E60</f>
        <v>0</v>
      </c>
      <c r="F148" s="32"/>
      <c r="G148" s="32"/>
      <c r="H148" s="32"/>
      <c r="I148" s="32"/>
      <c r="J148" s="46">
        <f>'[5]2001'!$J60</f>
        <v>0</v>
      </c>
      <c r="K148" s="46">
        <f>'[5]2001'!$K60</f>
        <v>0</v>
      </c>
      <c r="L148" s="46">
        <f>'[5]2001'!$L60</f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f>'[5]2001'!$D61</f>
        <v>0.30759933545291523</v>
      </c>
      <c r="E149" s="46">
        <f>'[5]2001'!$E61</f>
        <v>7.9747975858163213E-3</v>
      </c>
      <c r="F149" s="32"/>
      <c r="G149" s="32"/>
      <c r="H149" s="32"/>
      <c r="I149" s="32"/>
      <c r="J149" s="46">
        <f>'[5]2001'!$J61</f>
        <v>0.28481419949344</v>
      </c>
      <c r="K149" s="46">
        <f>'[5]2001'!$K61</f>
        <v>10.481162541358593</v>
      </c>
      <c r="L149" s="46">
        <f>'[5]2001'!$L61</f>
        <v>0</v>
      </c>
      <c r="M149" s="32"/>
      <c r="N149" s="65"/>
      <c r="O149" s="30">
        <f>+C149*'PCG-PTG'!$F$5+D149*'PCG-PTG'!$F$6+E149*'PCG-PTG'!$F$8+SUM(F149:I149)</f>
        <v>10.726102752922952</v>
      </c>
    </row>
    <row r="150" spans="1:15" x14ac:dyDescent="0.35">
      <c r="A150" s="24" t="s">
        <v>528</v>
      </c>
      <c r="B150" s="25" t="s">
        <v>291</v>
      </c>
      <c r="C150" s="32"/>
      <c r="D150" s="46">
        <f>'[5]2001'!$D62</f>
        <v>0</v>
      </c>
      <c r="E150" s="46">
        <f>'[5]2001'!$E62</f>
        <v>0</v>
      </c>
      <c r="F150" s="32"/>
      <c r="G150" s="32"/>
      <c r="H150" s="32"/>
      <c r="I150" s="32"/>
      <c r="J150" s="46">
        <f>'[5]2001'!$J62</f>
        <v>0</v>
      </c>
      <c r="K150" s="46">
        <f>'[5]2001'!$K62</f>
        <v>0</v>
      </c>
      <c r="L150" s="46">
        <f>'[5]2001'!$L62</f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0.13605207537777778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0.13605207537777778</v>
      </c>
    </row>
    <row r="152" spans="1:15" x14ac:dyDescent="0.35">
      <c r="A152" s="24" t="s">
        <v>531</v>
      </c>
      <c r="B152" s="25" t="s">
        <v>532</v>
      </c>
      <c r="C152" s="46">
        <f>'[5]2001'!$C64</f>
        <v>0.10935651759999999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0.10935651759999999</v>
      </c>
    </row>
    <row r="153" spans="1:15" x14ac:dyDescent="0.35">
      <c r="A153" s="24" t="s">
        <v>533</v>
      </c>
      <c r="B153" s="25" t="s">
        <v>534</v>
      </c>
      <c r="C153" s="46">
        <f>'[5]2001'!$C65</f>
        <v>2.6695557777777778E-2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2.6695557777777778E-2</v>
      </c>
    </row>
    <row r="154" spans="1:15" x14ac:dyDescent="0.35">
      <c r="A154" s="24" t="s">
        <v>535</v>
      </c>
      <c r="B154" s="25" t="s">
        <v>536</v>
      </c>
      <c r="C154" s="46">
        <f>'[5]2001'!$C66</f>
        <v>3.1730561133333337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3.1730561133333337</v>
      </c>
    </row>
    <row r="155" spans="1:15" x14ac:dyDescent="0.35">
      <c r="A155" s="24" t="s">
        <v>537</v>
      </c>
      <c r="B155" s="25" t="s">
        <v>538</v>
      </c>
      <c r="C155" s="46">
        <f>'[5]2001'!$C67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f>'[5]2001'!$C68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-19335.707461519392</v>
      </c>
      <c r="D157" s="21">
        <f>+D158+D166+D174+D182+D190+D198+D206+D207</f>
        <v>16.020255297649111</v>
      </c>
      <c r="E157" s="21">
        <f>+E158+E166+E174+E182+E190+E198+E207</f>
        <v>0.53306016173102488</v>
      </c>
      <c r="F157" s="35"/>
      <c r="G157" s="35"/>
      <c r="H157" s="35"/>
      <c r="I157" s="35"/>
      <c r="J157" s="21">
        <f>+J158+J166+J174+J182+J190+J198+J206+J207</f>
        <v>5.0903028838327096</v>
      </c>
      <c r="K157" s="21">
        <f>+K158+K166+K174+K182+K190+K198+K206+K207</f>
        <v>256.74353864326821</v>
      </c>
      <c r="L157" s="21">
        <f>+L158+L166+L174+L182+L190+L198+L206+L207</f>
        <v>0</v>
      </c>
      <c r="M157" s="35"/>
      <c r="N157" s="64"/>
      <c r="O157" s="21">
        <f>+O158+O166+O174+O182+O190+O198+O206+O207</f>
        <v>-18745.8793703265</v>
      </c>
    </row>
    <row r="158" spans="1:15" x14ac:dyDescent="0.35">
      <c r="A158" s="24" t="s">
        <v>542</v>
      </c>
      <c r="B158" s="25" t="s">
        <v>543</v>
      </c>
      <c r="C158" s="26">
        <f>+SUM(C159:C160)</f>
        <v>-27429.00289186167</v>
      </c>
      <c r="D158" s="26">
        <f t="shared" ref="D158:E158" si="36">+SUM(D159:D160)</f>
        <v>0.78253596002972658</v>
      </c>
      <c r="E158" s="26">
        <f t="shared" si="36"/>
        <v>2.5718166147744904E-2</v>
      </c>
      <c r="F158" s="32"/>
      <c r="G158" s="32"/>
      <c r="H158" s="32"/>
      <c r="I158" s="32"/>
      <c r="J158" s="26">
        <f t="shared" ref="J158:L158" si="37">+SUM(J159:J160)</f>
        <v>0.24788940967075923</v>
      </c>
      <c r="K158" s="26">
        <f t="shared" si="37"/>
        <v>12.534361551059348</v>
      </c>
      <c r="L158" s="26">
        <f t="shared" si="37"/>
        <v>0</v>
      </c>
      <c r="M158" s="32"/>
      <c r="N158" s="65"/>
      <c r="O158" s="26">
        <f>+SUM(O159:O160)</f>
        <v>-27400.276570951686</v>
      </c>
    </row>
    <row r="159" spans="1:15" x14ac:dyDescent="0.35">
      <c r="A159" s="24" t="s">
        <v>544</v>
      </c>
      <c r="B159" s="25" t="s">
        <v>545</v>
      </c>
      <c r="C159" s="46">
        <f>'[6]2001'!$C$6</f>
        <v>-27586.420832708336</v>
      </c>
      <c r="D159" s="46">
        <f>'[6]2001'!$D$6</f>
        <v>0.78253596002972658</v>
      </c>
      <c r="E159" s="46">
        <f>'[6]2001'!$E$6</f>
        <v>2.5718166147744904E-2</v>
      </c>
      <c r="F159" s="32"/>
      <c r="G159" s="32"/>
      <c r="H159" s="32"/>
      <c r="I159" s="32"/>
      <c r="J159" s="46">
        <f>'[6]2001'!$J6</f>
        <v>0.24788940967075923</v>
      </c>
      <c r="K159" s="46">
        <f>'[6]2001'!$K6</f>
        <v>12.534361551059348</v>
      </c>
      <c r="L159" s="46">
        <v>0</v>
      </c>
      <c r="M159" s="32"/>
      <c r="N159" s="65"/>
      <c r="O159" s="30">
        <f>+C159*'PCG-PTG'!$F$5+D159*'PCG-PTG'!$F$6+E159*'PCG-PTG'!$F$8+SUM(F159:I159)</f>
        <v>-27557.694511798352</v>
      </c>
    </row>
    <row r="160" spans="1:15" x14ac:dyDescent="0.35">
      <c r="A160" s="24" t="s">
        <v>546</v>
      </c>
      <c r="B160" s="25" t="s">
        <v>547</v>
      </c>
      <c r="C160" s="26">
        <f>+SUM(C161:C165)</f>
        <v>157.41794084666702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157.41794084666702</v>
      </c>
    </row>
    <row r="161" spans="1:15" x14ac:dyDescent="0.35">
      <c r="A161" s="24" t="s">
        <v>548</v>
      </c>
      <c r="B161" s="25" t="s">
        <v>549</v>
      </c>
      <c r="C161" s="46">
        <f>'[6]2001'!$C8</f>
        <v>-63.232234554161217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-63.232234554161217</v>
      </c>
    </row>
    <row r="162" spans="1:15" x14ac:dyDescent="0.35">
      <c r="A162" s="24" t="s">
        <v>550</v>
      </c>
      <c r="B162" s="25" t="s">
        <v>551</v>
      </c>
      <c r="C162" s="46">
        <f>'[6]2001'!$C9</f>
        <v>222.38285616471123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222.38285616471123</v>
      </c>
    </row>
    <row r="163" spans="1:15" x14ac:dyDescent="0.35">
      <c r="A163" s="24" t="s">
        <v>552</v>
      </c>
      <c r="B163" s="25" t="s">
        <v>553</v>
      </c>
      <c r="C163" s="46">
        <f>'[6]2001'!$C10</f>
        <v>-1.7326807638830046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-1.7326807638830046</v>
      </c>
    </row>
    <row r="164" spans="1:15" x14ac:dyDescent="0.35">
      <c r="A164" s="24" t="s">
        <v>554</v>
      </c>
      <c r="B164" s="25" t="s">
        <v>555</v>
      </c>
      <c r="C164" s="46">
        <f>'[6]2001'!$C11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'[6]2001'!$C12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1076.0397756424027</v>
      </c>
      <c r="D166" s="26">
        <f t="shared" ref="D166" si="40">+SUM(D167:D168)</f>
        <v>1.2706075935459504</v>
      </c>
      <c r="E166" s="26">
        <f t="shared" ref="E166" si="41">+SUM(E167:E168)</f>
        <v>5.7340524654283846E-2</v>
      </c>
      <c r="F166" s="32"/>
      <c r="G166" s="32"/>
      <c r="H166" s="32"/>
      <c r="I166" s="32"/>
      <c r="J166" s="26">
        <f t="shared" ref="J166:L166" si="42">+SUM(J167:J168)</f>
        <v>0.770152697902315</v>
      </c>
      <c r="K166" s="26">
        <f t="shared" si="42"/>
        <v>23.61655942854852</v>
      </c>
      <c r="L166" s="26">
        <f t="shared" si="42"/>
        <v>0</v>
      </c>
      <c r="M166" s="32"/>
      <c r="N166" s="65"/>
      <c r="O166" s="26">
        <f>+SUM(O167:O168)</f>
        <v>1126.8120272950746</v>
      </c>
    </row>
    <row r="167" spans="1:15" x14ac:dyDescent="0.35">
      <c r="A167" s="24" t="s">
        <v>560</v>
      </c>
      <c r="B167" s="25" t="s">
        <v>561</v>
      </c>
      <c r="C167" s="46">
        <f>'[6]2001'!$C$14</f>
        <v>-213.34138998223477</v>
      </c>
      <c r="D167" s="46">
        <f>'[6]2001'!$D14</f>
        <v>0</v>
      </c>
      <c r="E167" s="46">
        <f>'[6]2001'!$E14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-213.34138998223477</v>
      </c>
    </row>
    <row r="168" spans="1:15" x14ac:dyDescent="0.35">
      <c r="A168" s="24" t="s">
        <v>562</v>
      </c>
      <c r="B168" s="25" t="s">
        <v>563</v>
      </c>
      <c r="C168" s="26">
        <f>+SUM(C169:C173)</f>
        <v>1289.3811656246376</v>
      </c>
      <c r="D168" s="26">
        <f t="shared" ref="D168" si="43">+SUM(D169:D173)</f>
        <v>1.2706075935459504</v>
      </c>
      <c r="E168" s="26">
        <f>+SUM(E169:E173)</f>
        <v>5.7340524654283846E-2</v>
      </c>
      <c r="F168" s="32"/>
      <c r="G168" s="32"/>
      <c r="H168" s="32"/>
      <c r="I168" s="32"/>
      <c r="J168" s="26">
        <f>+SUM(J169:J173)</f>
        <v>0.770152697902315</v>
      </c>
      <c r="K168" s="26">
        <f t="shared" ref="K168" si="44">+SUM(K169:K173)</f>
        <v>23.61655942854852</v>
      </c>
      <c r="L168" s="26">
        <f>+SUM(L169:L173)</f>
        <v>0</v>
      </c>
      <c r="M168" s="32"/>
      <c r="N168" s="65"/>
      <c r="O168" s="26">
        <f>+SUM(O169:O173)</f>
        <v>1340.1534172773095</v>
      </c>
    </row>
    <row r="169" spans="1:15" x14ac:dyDescent="0.35">
      <c r="A169" s="24" t="s">
        <v>564</v>
      </c>
      <c r="B169" s="25" t="s">
        <v>565</v>
      </c>
      <c r="C169" s="46">
        <f>'[6]2001'!$C16</f>
        <v>1150.239100995783</v>
      </c>
      <c r="D169" s="46">
        <f>'[6]2001'!$D16</f>
        <v>1.203328322677742</v>
      </c>
      <c r="E169" s="46">
        <f>'[6]2001'!$E16</f>
        <v>5.1197634705447422E-2</v>
      </c>
      <c r="F169" s="32"/>
      <c r="G169" s="32"/>
      <c r="H169" s="32"/>
      <c r="I169" s="32"/>
      <c r="J169" s="46">
        <f>'[6]2001'!$J16</f>
        <v>0.65607045599535285</v>
      </c>
      <c r="K169" s="46">
        <f>'[6]2001'!$K16</f>
        <v>21.71518873009915</v>
      </c>
      <c r="L169" s="46">
        <v>0</v>
      </c>
      <c r="M169" s="32"/>
      <c r="N169" s="65"/>
      <c r="O169" s="30">
        <f>+C169*'PCG-PTG'!$F$5+D169*'PCG-PTG'!$F$6+E169*'PCG-PTG'!$F$8+SUM(F169:I169)</f>
        <v>1197.4996672277034</v>
      </c>
    </row>
    <row r="170" spans="1:15" x14ac:dyDescent="0.35">
      <c r="A170" s="24" t="s">
        <v>566</v>
      </c>
      <c r="B170" s="25" t="s">
        <v>567</v>
      </c>
      <c r="C170" s="46">
        <f>'[6]2001'!$C17</f>
        <v>139.14206462885451</v>
      </c>
      <c r="D170" s="46">
        <f>'[6]2001'!$D17</f>
        <v>6.7279270868208466E-2</v>
      </c>
      <c r="E170" s="46">
        <f>'[6]2001'!$E17</f>
        <v>6.1428899488364247E-3</v>
      </c>
      <c r="F170" s="32"/>
      <c r="G170" s="32"/>
      <c r="H170" s="32"/>
      <c r="I170" s="32"/>
      <c r="J170" s="46">
        <f>'[6]2001'!$J17</f>
        <v>0.11408224190696217</v>
      </c>
      <c r="K170" s="46">
        <f>'[6]2001'!$K17</f>
        <v>1.9013706984493695</v>
      </c>
      <c r="L170" s="46">
        <v>0</v>
      </c>
      <c r="M170" s="32"/>
      <c r="N170" s="65"/>
      <c r="O170" s="30">
        <f>+C170*'PCG-PTG'!$F$5+D170*'PCG-PTG'!$F$6+E170*'PCG-PTG'!$F$8+SUM(F170:I170)</f>
        <v>142.653750049606</v>
      </c>
    </row>
    <row r="171" spans="1:15" x14ac:dyDescent="0.35">
      <c r="A171" s="24" t="s">
        <v>568</v>
      </c>
      <c r="B171" s="25" t="s">
        <v>569</v>
      </c>
      <c r="C171" s="46">
        <f>'[6]2001'!$C18</f>
        <v>0</v>
      </c>
      <c r="D171" s="46">
        <f>'[6]2001'!$D18</f>
        <v>0</v>
      </c>
      <c r="E171" s="46">
        <f>'[6]2001'!$E18</f>
        <v>0</v>
      </c>
      <c r="F171" s="32"/>
      <c r="G171" s="32"/>
      <c r="H171" s="32"/>
      <c r="I171" s="32"/>
      <c r="J171" s="46">
        <f>'[6]2001'!$J18</f>
        <v>0</v>
      </c>
      <c r="K171" s="46">
        <f>'[6]2001'!$K18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'[6]2001'!$C19</f>
        <v>0</v>
      </c>
      <c r="D172" s="46">
        <f>'[6]2001'!$D19</f>
        <v>0</v>
      </c>
      <c r="E172" s="46">
        <f>'[6]2001'!$E19</f>
        <v>0</v>
      </c>
      <c r="F172" s="32"/>
      <c r="G172" s="32"/>
      <c r="H172" s="32"/>
      <c r="I172" s="32"/>
      <c r="J172" s="46">
        <f>'[6]2001'!$J19</f>
        <v>0</v>
      </c>
      <c r="K172" s="46">
        <f>'[6]2001'!$K19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'[6]2001'!$C20</f>
        <v>0</v>
      </c>
      <c r="D173" s="46">
        <f>'[6]2001'!$D20</f>
        <v>0</v>
      </c>
      <c r="E173" s="46">
        <f>'[6]2001'!$E20</f>
        <v>0</v>
      </c>
      <c r="F173" s="32"/>
      <c r="G173" s="32"/>
      <c r="H173" s="32"/>
      <c r="I173" s="32"/>
      <c r="J173" s="46">
        <f>'[6]2001'!$J20</f>
        <v>0</v>
      </c>
      <c r="K173" s="46">
        <f>'[6]2001'!$K20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6947.2470868273476</v>
      </c>
      <c r="D174" s="26">
        <f t="shared" ref="D174" si="45">+SUM(D175:D176)</f>
        <v>13.967111744073435</v>
      </c>
      <c r="E174" s="26">
        <f t="shared" ref="E174" si="46">+SUM(E175:E176)</f>
        <v>0.44410446785411267</v>
      </c>
      <c r="F174" s="32"/>
      <c r="G174" s="32"/>
      <c r="H174" s="32"/>
      <c r="I174" s="32"/>
      <c r="J174" s="26">
        <f t="shared" ref="J174:K174" si="47">+SUM(J175:J176)</f>
        <v>4.0722607762596352</v>
      </c>
      <c r="K174" s="26">
        <f t="shared" si="47"/>
        <v>220.59261766366032</v>
      </c>
      <c r="L174" s="26">
        <f>+SUM(L175:L176)</f>
        <v>0</v>
      </c>
      <c r="M174" s="32"/>
      <c r="N174" s="65"/>
      <c r="O174" s="26">
        <f>+SUM(O175:O176)</f>
        <v>7456.0138996427431</v>
      </c>
    </row>
    <row r="175" spans="1:15" x14ac:dyDescent="0.35">
      <c r="A175" s="24" t="s">
        <v>576</v>
      </c>
      <c r="B175" s="25" t="s">
        <v>577</v>
      </c>
      <c r="C175" s="46">
        <f>'[6]2001'!$C22</f>
        <v>0</v>
      </c>
      <c r="D175" s="46">
        <f>'[6]2001'!$D22</f>
        <v>0.10654389031099998</v>
      </c>
      <c r="E175" s="46">
        <f>'[6]2001'!$E22</f>
        <v>9.727920419699998E-3</v>
      </c>
      <c r="F175" s="32"/>
      <c r="G175" s="32"/>
      <c r="H175" s="32"/>
      <c r="I175" s="32"/>
      <c r="J175" s="46">
        <f>'[6]2001'!$J22</f>
        <v>0.18066137922300002</v>
      </c>
      <c r="K175" s="46">
        <f>'[6]2001'!$K22</f>
        <v>3.0110229870499996</v>
      </c>
      <c r="L175" s="46">
        <v>0</v>
      </c>
      <c r="M175" s="32"/>
      <c r="N175" s="65"/>
      <c r="O175" s="30">
        <f>+C175*'PCG-PTG'!$F$5+D175*'PCG-PTG'!$F$6+E175*'PCG-PTG'!$F$8+SUM(F175:I175)</f>
        <v>5.5611278399284991</v>
      </c>
    </row>
    <row r="176" spans="1:15" x14ac:dyDescent="0.35">
      <c r="A176" s="24" t="s">
        <v>578</v>
      </c>
      <c r="B176" s="25" t="s">
        <v>579</v>
      </c>
      <c r="C176" s="26">
        <f>+SUM(C177:C181)</f>
        <v>6947.2470868273476</v>
      </c>
      <c r="D176" s="26">
        <f t="shared" ref="D176" si="48">+SUM(D177:D181)</f>
        <v>13.860567853762435</v>
      </c>
      <c r="E176" s="26">
        <f>+SUM(E177:E181)</f>
        <v>0.43437654743441267</v>
      </c>
      <c r="F176" s="32"/>
      <c r="G176" s="32"/>
      <c r="H176" s="32"/>
      <c r="I176" s="32"/>
      <c r="J176" s="26">
        <f>+SUM(J177:J181)</f>
        <v>3.8915993970366354</v>
      </c>
      <c r="K176" s="26">
        <f t="shared" ref="K176" si="49">+SUM(K177:K181)</f>
        <v>217.58159467661031</v>
      </c>
      <c r="L176" s="26">
        <f>+SUM(L177:L181)</f>
        <v>0</v>
      </c>
      <c r="M176" s="32"/>
      <c r="N176" s="65"/>
      <c r="O176" s="26">
        <f>+SUM(O177:O181)</f>
        <v>7450.4527718028148</v>
      </c>
    </row>
    <row r="177" spans="1:15" x14ac:dyDescent="0.35">
      <c r="A177" s="24" t="s">
        <v>580</v>
      </c>
      <c r="B177" s="25" t="s">
        <v>581</v>
      </c>
      <c r="C177" s="46">
        <f>'[6]2001'!$C24</f>
        <v>7018.9298474429288</v>
      </c>
      <c r="D177" s="46">
        <f>'[6]2001'!$D24</f>
        <v>13.860567853762435</v>
      </c>
      <c r="E177" s="46">
        <f>'[6]2001'!$E24</f>
        <v>0.43437654743441267</v>
      </c>
      <c r="F177" s="32"/>
      <c r="G177" s="32"/>
      <c r="H177" s="32"/>
      <c r="I177" s="32"/>
      <c r="J177" s="46">
        <f>'[6]2001'!$J$24</f>
        <v>3.8915993970366354</v>
      </c>
      <c r="K177" s="46">
        <f>'[6]2001'!$K$24</f>
        <v>217.58159467661031</v>
      </c>
      <c r="L177" s="46">
        <v>0</v>
      </c>
      <c r="M177" s="32"/>
      <c r="N177" s="65"/>
      <c r="O177" s="30">
        <f>+C177*'PCG-PTG'!$F$5+D177*'PCG-PTG'!$F$6+E177*'PCG-PTG'!$F$8+SUM(F177:I177)</f>
        <v>7522.135532418396</v>
      </c>
    </row>
    <row r="178" spans="1:15" x14ac:dyDescent="0.35">
      <c r="A178" s="24" t="s">
        <v>582</v>
      </c>
      <c r="B178" s="25" t="s">
        <v>583</v>
      </c>
      <c r="C178" s="46">
        <f>'[6]2001'!$C25</f>
        <v>-63.701150803118175</v>
      </c>
      <c r="D178" s="46">
        <f>'[6]2001'!$D25</f>
        <v>0</v>
      </c>
      <c r="E178" s="46">
        <f>'[6]2001'!$E25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-63.701150803118175</v>
      </c>
    </row>
    <row r="179" spans="1:15" x14ac:dyDescent="0.35">
      <c r="A179" s="24" t="s">
        <v>584</v>
      </c>
      <c r="B179" s="25" t="s">
        <v>585</v>
      </c>
      <c r="C179" s="46">
        <f>'[6]2001'!$C26</f>
        <v>0</v>
      </c>
      <c r="D179" s="46">
        <f>'[6]2001'!$D26</f>
        <v>0</v>
      </c>
      <c r="E179" s="46">
        <f>'[6]2001'!$E26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'[6]2001'!$C27</f>
        <v>-7.9816098124629988</v>
      </c>
      <c r="D180" s="46">
        <f>'[6]2001'!$D27</f>
        <v>0</v>
      </c>
      <c r="E180" s="46">
        <f>'[6]2001'!$E27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-7.9816098124629988</v>
      </c>
    </row>
    <row r="181" spans="1:15" x14ac:dyDescent="0.35">
      <c r="A181" s="24" t="s">
        <v>588</v>
      </c>
      <c r="B181" s="25" t="s">
        <v>589</v>
      </c>
      <c r="C181" s="46">
        <f>'[6]2001'!$C28</f>
        <v>0</v>
      </c>
      <c r="D181" s="46">
        <f>'[6]2001'!$D28</f>
        <v>0</v>
      </c>
      <c r="E181" s="46">
        <f>'[6]2001'!$E28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6.1779069131422313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6.1779069131422313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6.1779069131422313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6.1779069131422313</v>
      </c>
    </row>
    <row r="185" spans="1:15" x14ac:dyDescent="0.35">
      <c r="A185" s="24" t="s">
        <v>596</v>
      </c>
      <c r="B185" s="25" t="s">
        <v>597</v>
      </c>
      <c r="C185" s="46">
        <f>'[6]2001'!$C32</f>
        <v>6.1779069131422313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6.1779069131422313</v>
      </c>
    </row>
    <row r="186" spans="1:15" x14ac:dyDescent="0.35">
      <c r="A186" s="24" t="s">
        <v>598</v>
      </c>
      <c r="B186" s="25" t="s">
        <v>599</v>
      </c>
      <c r="C186" s="46">
        <f>'[6]2001'!$C33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'[6]2001'!$C34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'[6]2001'!$C35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'[6]2001'!$C36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63.830660959383756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63.830660959383756</v>
      </c>
    </row>
    <row r="191" spans="1:15" x14ac:dyDescent="0.35">
      <c r="A191" s="24" t="s">
        <v>608</v>
      </c>
      <c r="B191" s="25" t="s">
        <v>609</v>
      </c>
      <c r="C191" s="46">
        <f>'[6]2001'!$C$38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63.830660959383756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63.830660959383756</v>
      </c>
    </row>
    <row r="193" spans="1:15" x14ac:dyDescent="0.35">
      <c r="A193" s="24" t="s">
        <v>612</v>
      </c>
      <c r="B193" s="25" t="s">
        <v>613</v>
      </c>
      <c r="C193" s="46">
        <f>'[6]2001'!$C40</f>
        <v>57.033124912069368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57.033124912069368</v>
      </c>
    </row>
    <row r="194" spans="1:15" x14ac:dyDescent="0.35">
      <c r="A194" s="24" t="s">
        <v>614</v>
      </c>
      <c r="B194" s="25" t="s">
        <v>615</v>
      </c>
      <c r="C194" s="46">
        <f>'[6]2001'!$C41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'[6]2001'!$C42</f>
        <v>6.797536047314388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6.797536047314388</v>
      </c>
    </row>
    <row r="196" spans="1:15" x14ac:dyDescent="0.35">
      <c r="A196" s="24" t="s">
        <v>618</v>
      </c>
      <c r="B196" s="25" t="s">
        <v>619</v>
      </c>
      <c r="C196" s="46">
        <f>'[6]2001'!$C43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'[6]2001'!$C44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'[6]2001'!$C$46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'[6]2001'!$C48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'[6]2001'!$C49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'[6]2001'!$C50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'[6]2001'!$C51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'[6]2001'!$C52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'[6]2001'!$C53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5.8970030748835217E-3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1.5627058148441333</v>
      </c>
    </row>
    <row r="208" spans="1:15" ht="13" x14ac:dyDescent="0.35">
      <c r="A208" s="24" t="s">
        <v>696</v>
      </c>
      <c r="B208" s="25" t="s">
        <v>697</v>
      </c>
      <c r="C208" s="46">
        <f>'[6]2001'!$C55</f>
        <v>0</v>
      </c>
      <c r="D208" s="46">
        <f>'[6]2001'!$D55</f>
        <v>0</v>
      </c>
      <c r="E208" s="46">
        <f>'[6]2001'!$E55</f>
        <v>5.8970030748835217E-3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5.1126988738921249</v>
      </c>
      <c r="D209" s="21">
        <f t="shared" ref="D209:E209" si="62">+D210+D214+D217+D220+D224</f>
        <v>17.608110731134577</v>
      </c>
      <c r="E209" s="21">
        <f t="shared" si="62"/>
        <v>0.12947803379237155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532.45147830063877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15.599753914038647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436.79310959308214</v>
      </c>
    </row>
    <row r="211" spans="1:15" x14ac:dyDescent="0.35">
      <c r="A211" s="24" t="s">
        <v>645</v>
      </c>
      <c r="B211" s="25" t="s">
        <v>646</v>
      </c>
      <c r="C211" s="46">
        <f>'[4]2001'!$C6</f>
        <v>0</v>
      </c>
      <c r="D211" s="46">
        <f>'[4]2001'!$D6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'[4]2001'!$C7</f>
        <v>0</v>
      </c>
      <c r="D212" s="46">
        <f>'[4]2001'!$D7</f>
        <v>11.423004112597484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319.84411515272956</v>
      </c>
    </row>
    <row r="213" spans="1:15" x14ac:dyDescent="0.35">
      <c r="A213" s="24" t="s">
        <v>649</v>
      </c>
      <c r="B213" s="25" t="s">
        <v>650</v>
      </c>
      <c r="C213" s="46">
        <f>'[4]2001'!$C8</f>
        <v>0</v>
      </c>
      <c r="D213" s="46">
        <f>'[4]2001'!$D8</f>
        <v>4.1767498014411633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116.94899444035258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'[4]2001'!$D10</f>
        <v>0</v>
      </c>
      <c r="E215" s="46">
        <f>'[4]2001'!$E10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'[4]2001'!$D11</f>
        <v>0</v>
      </c>
      <c r="E216" s="46">
        <f>'[4]2001'!$E11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5.1126988738921249</v>
      </c>
      <c r="D217" s="26">
        <f t="shared" ref="D217" si="67">+SUM(D218:D219)</f>
        <v>0.39437067756742927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16.155077845780145</v>
      </c>
    </row>
    <row r="218" spans="1:15" x14ac:dyDescent="0.35">
      <c r="A218" s="24" t="s">
        <v>659</v>
      </c>
      <c r="B218" s="25" t="s">
        <v>660</v>
      </c>
      <c r="C218" s="46">
        <f>'[4]2001'!$C13</f>
        <v>0</v>
      </c>
      <c r="D218" s="46">
        <f>'[4]2001'!$D13</f>
        <v>0</v>
      </c>
      <c r="E218" s="46">
        <f>'[4]2001'!$E13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'[4]2001'!$C14</f>
        <v>5.1126988738921249</v>
      </c>
      <c r="D219" s="46">
        <f>'[4]2001'!$D14</f>
        <v>0.39437067756742927</v>
      </c>
      <c r="E219" s="46">
        <f>'[4]2001'!$E14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16.155077845780145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1.6139861395285005</v>
      </c>
      <c r="E220" s="26">
        <f t="shared" ref="E220" si="70">+SUM(E221:E223)</f>
        <v>0.12947803379237155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79.503290861776478</v>
      </c>
    </row>
    <row r="221" spans="1:15" x14ac:dyDescent="0.35">
      <c r="A221" s="24" t="s">
        <v>665</v>
      </c>
      <c r="B221" s="25" t="s">
        <v>666</v>
      </c>
      <c r="C221" s="32"/>
      <c r="D221" s="46">
        <f>'[4]2001'!$D16</f>
        <v>1.6139861395285005</v>
      </c>
      <c r="E221" s="46">
        <f>'[4]2001'!$E16</f>
        <v>0.12947803379237155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79.503290861776478</v>
      </c>
    </row>
    <row r="222" spans="1:15" x14ac:dyDescent="0.35">
      <c r="A222" s="24" t="s">
        <v>667</v>
      </c>
      <c r="B222" s="25" t="s">
        <v>668</v>
      </c>
      <c r="C222" s="32"/>
      <c r="D222" s="46">
        <f>'[4]2001'!$D17</f>
        <v>0</v>
      </c>
      <c r="E222" s="46">
        <f>'[4]2001'!$E17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'[4]2001'!$D18</f>
        <v>0</v>
      </c>
      <c r="E223" s="46">
        <f>'[4]2001'!$E18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'[4]2001'!$C19</f>
        <v>0</v>
      </c>
      <c r="D224" s="46">
        <f>'[4]2001'!$D19</f>
        <v>0</v>
      </c>
      <c r="E224" s="46">
        <f>'[4]2001'!$E19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6185.74495453482</v>
      </c>
      <c r="D227" s="26">
        <f t="shared" ref="D227:E227" si="73">+SUM(D228:D229)</f>
        <v>3.5205113999999997E-3</v>
      </c>
      <c r="E227" s="26">
        <f t="shared" si="73"/>
        <v>1.4082045599999999E-2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6189.5752709380195</v>
      </c>
    </row>
    <row r="228" spans="1:15" x14ac:dyDescent="0.35">
      <c r="A228" s="24"/>
      <c r="B228" s="44" t="s">
        <v>674</v>
      </c>
      <c r="C228" s="46">
        <f>'[2]2001'!$C48</f>
        <v>503.43313019999999</v>
      </c>
      <c r="D228" s="46">
        <f>'[2]2001'!$D48</f>
        <v>3.5205113999999997E-3</v>
      </c>
      <c r="E228" s="46">
        <f>'[2]2001'!$E48</f>
        <v>1.4082045599999999E-2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507.26344660320001</v>
      </c>
    </row>
    <row r="229" spans="1:15" x14ac:dyDescent="0.35">
      <c r="A229" s="24"/>
      <c r="B229" s="44" t="s">
        <v>675</v>
      </c>
      <c r="C229" s="46">
        <f>'[2]2001'!$C49</f>
        <v>5682.3118243348199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5682.3118243348199</v>
      </c>
    </row>
    <row r="230" spans="1:15" x14ac:dyDescent="0.35">
      <c r="A230" s="24"/>
      <c r="B230" s="25" t="s">
        <v>676</v>
      </c>
      <c r="C230" s="46">
        <f>'[2]2001'!$C50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'[2]2001'!$C51</f>
        <v>1477.77253554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1477.77253554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-13106.248465159475</v>
      </c>
      <c r="D242" s="21">
        <f t="shared" si="76"/>
        <v>164.15346768261486</v>
      </c>
      <c r="E242" s="21">
        <f t="shared" si="76"/>
        <v>2.6049749417144588</v>
      </c>
      <c r="F242" s="21">
        <f t="shared" si="76"/>
        <v>0</v>
      </c>
      <c r="G242" s="21">
        <f t="shared" si="76"/>
        <v>0</v>
      </c>
      <c r="H242" s="21">
        <f t="shared" si="76"/>
        <v>3.7721483699591833</v>
      </c>
      <c r="I242" s="21">
        <f t="shared" si="76"/>
        <v>0</v>
      </c>
      <c r="J242" s="21">
        <f t="shared" si="76"/>
        <v>5.3759625328195897</v>
      </c>
      <c r="K242" s="21">
        <f t="shared" si="76"/>
        <v>267.25581372598538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-7815.860862121971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5914.1923965569767</v>
      </c>
      <c r="D243" s="21">
        <f t="shared" ref="D243:E243" si="78">+D244+D250+D253</f>
        <v>3.2331423186382366</v>
      </c>
      <c r="E243" s="21">
        <f t="shared" si="78"/>
        <v>0.20253544440413421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6058.3922742459436</v>
      </c>
    </row>
    <row r="244" spans="1:15" x14ac:dyDescent="0.35">
      <c r="A244" s="24" t="s">
        <v>266</v>
      </c>
      <c r="B244" s="25" t="s">
        <v>267</v>
      </c>
      <c r="C244" s="26">
        <f>+SUM(C245:C249)</f>
        <v>5914.1923965569767</v>
      </c>
      <c r="D244" s="26">
        <f t="shared" ref="D244:E244" si="80">+SUM(D245:D249)</f>
        <v>3.2331423186382366</v>
      </c>
      <c r="E244" s="26">
        <f t="shared" si="80"/>
        <v>0.20253544440413421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6058.3922742459436</v>
      </c>
    </row>
    <row r="245" spans="1:15" x14ac:dyDescent="0.35">
      <c r="A245" s="24" t="s">
        <v>268</v>
      </c>
      <c r="B245" s="25" t="s">
        <v>269</v>
      </c>
      <c r="C245" s="46">
        <f>+C7</f>
        <v>1749.22924296</v>
      </c>
      <c r="D245" s="46">
        <f>+D7</f>
        <v>6.6121402199999998E-2</v>
      </c>
      <c r="E245" s="46">
        <f>+E7</f>
        <v>1.3017444440000001E-2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1754.5302649982</v>
      </c>
    </row>
    <row r="246" spans="1:15" x14ac:dyDescent="0.35">
      <c r="A246" s="24" t="s">
        <v>276</v>
      </c>
      <c r="B246" s="25" t="s">
        <v>277</v>
      </c>
      <c r="C246" s="46">
        <f>+C11</f>
        <v>1137.1211254986399</v>
      </c>
      <c r="D246" s="46">
        <f>+D11</f>
        <v>0.2406965771298</v>
      </c>
      <c r="E246" s="46">
        <f>+E11</f>
        <v>3.4912834855160002E-2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1153.1125308948917</v>
      </c>
    </row>
    <row r="247" spans="1:15" x14ac:dyDescent="0.35">
      <c r="A247" s="24" t="s">
        <v>292</v>
      </c>
      <c r="B247" s="25" t="s">
        <v>293</v>
      </c>
      <c r="C247" s="46">
        <f>+C19</f>
        <v>2699.190755516624</v>
      </c>
      <c r="D247" s="46">
        <f>+D19</f>
        <v>0.65470016659276997</v>
      </c>
      <c r="E247" s="46">
        <f>+E19</f>
        <v>0.12396038661466087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2750.3718626341069</v>
      </c>
    </row>
    <row r="248" spans="1:15" x14ac:dyDescent="0.35">
      <c r="A248" s="24" t="s">
        <v>304</v>
      </c>
      <c r="B248" s="25" t="s">
        <v>305</v>
      </c>
      <c r="C248" s="46">
        <f>+C25</f>
        <v>328.65127258171327</v>
      </c>
      <c r="D248" s="46">
        <f>+D25</f>
        <v>2.2716241727156667</v>
      </c>
      <c r="E248" s="46">
        <f>+E25</f>
        <v>3.0644778494313334E-2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400.37761571874501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306.8447927403368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3.7721483699591833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310.61694111029601</v>
      </c>
    </row>
    <row r="255" spans="1:15" x14ac:dyDescent="0.35">
      <c r="A255" s="24" t="s">
        <v>345</v>
      </c>
      <c r="B255" s="25" t="s">
        <v>346</v>
      </c>
      <c r="C255" s="46">
        <f>+C47</f>
        <v>303.22196859600001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303.22196859600001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3.6228241443368097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3.6228241443368097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3.7721483699591833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3.7721483699591833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3.3091081887111113</v>
      </c>
      <c r="D263" s="21">
        <f t="shared" ref="D263:E263" si="89">+SUM(D264:D273)</f>
        <v>127.29195933519293</v>
      </c>
      <c r="E263" s="21">
        <f t="shared" si="89"/>
        <v>1.7399013017869283</v>
      </c>
      <c r="F263" s="35"/>
      <c r="G263" s="35"/>
      <c r="H263" s="35"/>
      <c r="I263" s="35"/>
      <c r="J263" s="21">
        <f t="shared" ref="J263:L263" si="90">+SUM(J264:J273)</f>
        <v>0.28565964898688001</v>
      </c>
      <c r="K263" s="21">
        <f t="shared" si="90"/>
        <v>10.512275082717185</v>
      </c>
      <c r="L263" s="21">
        <f t="shared" si="90"/>
        <v>0</v>
      </c>
      <c r="M263" s="35"/>
      <c r="N263" s="64"/>
      <c r="O263" s="21">
        <f>+SUM(O264:O273)</f>
        <v>4028.5578145476493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120.26101140608074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3367.3083193702605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2.8990788172727275</v>
      </c>
      <c r="E265" s="46">
        <f>+E111</f>
        <v>0.35466492809966965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175.16041283004881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3.8230142838888002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107.04439994888641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1.3772379035156259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364.96804443164086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0.30885482795067365</v>
      </c>
      <c r="E269" s="46">
        <f>+E145</f>
        <v>7.998470171632641E-3</v>
      </c>
      <c r="F269" s="32"/>
      <c r="G269" s="32"/>
      <c r="H269" s="32"/>
      <c r="I269" s="32"/>
      <c r="J269" s="46">
        <f t="shared" si="91"/>
        <v>0.28565964898688001</v>
      </c>
      <c r="K269" s="46">
        <f t="shared" si="91"/>
        <v>10.512275082717185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10.767529778101512</v>
      </c>
    </row>
    <row r="270" spans="1:15" x14ac:dyDescent="0.35">
      <c r="A270" s="24" t="s">
        <v>529</v>
      </c>
      <c r="B270" s="25" t="s">
        <v>530</v>
      </c>
      <c r="C270" s="46">
        <f>+C151</f>
        <v>0.13605207537777778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0.13605207537777778</v>
      </c>
    </row>
    <row r="271" spans="1:15" x14ac:dyDescent="0.35">
      <c r="A271" s="24" t="s">
        <v>535</v>
      </c>
      <c r="B271" s="25" t="s">
        <v>536</v>
      </c>
      <c r="C271" s="46">
        <f>+C154</f>
        <v>3.1730561133333337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3.1730561133333337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-19335.707461519392</v>
      </c>
      <c r="D274" s="21">
        <f t="shared" ref="D274:E274" si="92">+SUM(D275:D282)</f>
        <v>16.020255297649111</v>
      </c>
      <c r="E274" s="21">
        <f t="shared" si="92"/>
        <v>0.53306016173102488</v>
      </c>
      <c r="F274" s="35"/>
      <c r="G274" s="35"/>
      <c r="H274" s="35"/>
      <c r="I274" s="35"/>
      <c r="J274" s="21">
        <f t="shared" ref="J274:L274" si="93">+SUM(J275:J282)</f>
        <v>5.0903028838327096</v>
      </c>
      <c r="K274" s="21">
        <f t="shared" si="93"/>
        <v>256.74353864326821</v>
      </c>
      <c r="L274" s="21">
        <f t="shared" si="93"/>
        <v>0</v>
      </c>
      <c r="M274" s="35"/>
      <c r="N274" s="64"/>
      <c r="O274" s="21">
        <f>+SUM(O275:O282)</f>
        <v>-18745.8793703265</v>
      </c>
    </row>
    <row r="275" spans="1:15" x14ac:dyDescent="0.35">
      <c r="A275" s="24" t="s">
        <v>542</v>
      </c>
      <c r="B275" s="25" t="s">
        <v>543</v>
      </c>
      <c r="C275" s="46">
        <f>+C158</f>
        <v>-27429.00289186167</v>
      </c>
      <c r="D275" s="46">
        <f>+D158</f>
        <v>0.78253596002972658</v>
      </c>
      <c r="E275" s="46">
        <f>+E158</f>
        <v>2.5718166147744904E-2</v>
      </c>
      <c r="F275" s="32"/>
      <c r="G275" s="32"/>
      <c r="H275" s="32"/>
      <c r="I275" s="32"/>
      <c r="J275" s="46">
        <f>+J158</f>
        <v>0.24788940967075923</v>
      </c>
      <c r="K275" s="46">
        <f>+K158</f>
        <v>12.534361551059348</v>
      </c>
      <c r="L275" s="46">
        <f>+L158</f>
        <v>0</v>
      </c>
      <c r="M275" s="32"/>
      <c r="N275" s="65"/>
      <c r="O275" s="30">
        <f>+C275*'PCG-PTG'!$F$5+D275*'PCG-PTG'!$F$6+E275*'PCG-PTG'!$F$8+SUM(F275:I275)</f>
        <v>-27400.276570951686</v>
      </c>
    </row>
    <row r="276" spans="1:15" x14ac:dyDescent="0.35">
      <c r="A276" s="24" t="s">
        <v>558</v>
      </c>
      <c r="B276" s="25" t="s">
        <v>559</v>
      </c>
      <c r="C276" s="46">
        <f>+C166</f>
        <v>1076.0397756424027</v>
      </c>
      <c r="D276" s="46">
        <f>+D166</f>
        <v>1.2706075935459504</v>
      </c>
      <c r="E276" s="46">
        <f>+E166</f>
        <v>5.7340524654283846E-2</v>
      </c>
      <c r="F276" s="32"/>
      <c r="G276" s="32"/>
      <c r="H276" s="32"/>
      <c r="I276" s="32"/>
      <c r="J276" s="46">
        <f>+J166</f>
        <v>0.770152697902315</v>
      </c>
      <c r="K276" s="46">
        <f>+K166</f>
        <v>23.61655942854852</v>
      </c>
      <c r="L276" s="46">
        <f>+L166</f>
        <v>0</v>
      </c>
      <c r="M276" s="32"/>
      <c r="N276" s="65"/>
      <c r="O276" s="30">
        <f>+C276*'PCG-PTG'!$F$5+D276*'PCG-PTG'!$F$6+E276*'PCG-PTG'!$F$8+SUM(F276:I276)</f>
        <v>1126.8120272950744</v>
      </c>
    </row>
    <row r="277" spans="1:15" x14ac:dyDescent="0.35">
      <c r="A277" s="24" t="s">
        <v>574</v>
      </c>
      <c r="B277" s="25" t="s">
        <v>575</v>
      </c>
      <c r="C277" s="46">
        <f>+C174</f>
        <v>6947.2470868273476</v>
      </c>
      <c r="D277" s="46">
        <f>+D174</f>
        <v>13.967111744073435</v>
      </c>
      <c r="E277" s="46">
        <f>+E174</f>
        <v>0.44410446785411267</v>
      </c>
      <c r="F277" s="32"/>
      <c r="G277" s="32"/>
      <c r="H277" s="32"/>
      <c r="I277" s="32"/>
      <c r="J277" s="46">
        <f>+J174</f>
        <v>4.0722607762596352</v>
      </c>
      <c r="K277" s="46">
        <f>+K174</f>
        <v>220.59261766366032</v>
      </c>
      <c r="L277" s="46">
        <f>+L174</f>
        <v>0</v>
      </c>
      <c r="M277" s="32"/>
      <c r="N277" s="65"/>
      <c r="O277" s="30">
        <f>+C277*'PCG-PTG'!$F$5+D277*'PCG-PTG'!$F$6+E277*'PCG-PTG'!$F$8+SUM(F277:I277)</f>
        <v>7456.0138996427431</v>
      </c>
    </row>
    <row r="278" spans="1:15" x14ac:dyDescent="0.35">
      <c r="A278" s="24" t="s">
        <v>590</v>
      </c>
      <c r="B278" s="25" t="s">
        <v>591</v>
      </c>
      <c r="C278" s="46">
        <f>+C182</f>
        <v>6.1779069131422313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6.1779069131422313</v>
      </c>
    </row>
    <row r="279" spans="1:15" x14ac:dyDescent="0.35">
      <c r="A279" s="24" t="s">
        <v>606</v>
      </c>
      <c r="B279" s="25" t="s">
        <v>607</v>
      </c>
      <c r="C279" s="46">
        <f>+C190</f>
        <v>63.830660959383756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63.830660959383756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5.8970030748835217E-3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1.5627058148441333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5.1126988738921249</v>
      </c>
      <c r="D283" s="21">
        <f t="shared" ref="D283:E283" si="95">+SUM(D284:D288)</f>
        <v>17.608110731134577</v>
      </c>
      <c r="E283" s="21">
        <f t="shared" si="95"/>
        <v>0.12947803379237155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532.45147830063877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15.599753914038647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436.79310959308214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5.1126988738921249</v>
      </c>
      <c r="D286" s="46">
        <f t="shared" ref="D286:M286" si="99">+D217</f>
        <v>0.39437067756742927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16.155077845780145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1.6139861395285005</v>
      </c>
      <c r="E287" s="46">
        <f t="shared" si="100"/>
        <v>0.12947803379237155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79.503290861776478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6185.74495453482</v>
      </c>
      <c r="D291" s="26">
        <f t="shared" ref="D291:E291" si="102">+D292+D293</f>
        <v>3.5205113999999997E-3</v>
      </c>
      <c r="E291" s="26">
        <f t="shared" si="102"/>
        <v>1.4082045599999999E-2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6189.5752709380195</v>
      </c>
    </row>
    <row r="292" spans="1:15" x14ac:dyDescent="0.35">
      <c r="A292" s="24"/>
      <c r="B292" s="44" t="s">
        <v>674</v>
      </c>
      <c r="C292" s="46">
        <f>+C228</f>
        <v>503.43313019999999</v>
      </c>
      <c r="D292" s="46">
        <f t="shared" ref="D292:M294" si="104">+D228</f>
        <v>3.5205113999999997E-3</v>
      </c>
      <c r="E292" s="46">
        <f t="shared" si="104"/>
        <v>1.4082045599999999E-2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507.26344660320001</v>
      </c>
    </row>
    <row r="293" spans="1:15" x14ac:dyDescent="0.35">
      <c r="A293" s="24"/>
      <c r="B293" s="44" t="s">
        <v>675</v>
      </c>
      <c r="C293" s="46">
        <f>+C229</f>
        <v>5682.3118243348199</v>
      </c>
      <c r="D293" s="46">
        <f t="shared" si="104"/>
        <v>0</v>
      </c>
      <c r="E293" s="46">
        <f t="shared" si="104"/>
        <v>0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5682.3118243348199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1477.77253554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1477.77253554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-13106.248465159475</v>
      </c>
      <c r="D304" s="21">
        <f t="shared" ref="D304:M304" si="107">+SUM(D305:D309)</f>
        <v>164.15346768261486</v>
      </c>
      <c r="E304" s="21">
        <f t="shared" si="107"/>
        <v>2.6049749417144588</v>
      </c>
      <c r="F304" s="21">
        <f t="shared" si="107"/>
        <v>0</v>
      </c>
      <c r="G304" s="21">
        <f t="shared" si="107"/>
        <v>0</v>
      </c>
      <c r="H304" s="21">
        <f t="shared" si="107"/>
        <v>3.7721483699591833</v>
      </c>
      <c r="I304" s="21">
        <f t="shared" si="107"/>
        <v>0</v>
      </c>
      <c r="J304" s="21">
        <f t="shared" si="107"/>
        <v>5.3759625328195897</v>
      </c>
      <c r="K304" s="21">
        <f t="shared" si="107"/>
        <v>267.25581372598538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-7815.860862121971</v>
      </c>
    </row>
    <row r="305" spans="1:15" x14ac:dyDescent="0.35">
      <c r="A305" s="48" t="s">
        <v>264</v>
      </c>
      <c r="B305" s="49" t="s">
        <v>265</v>
      </c>
      <c r="C305" s="67">
        <f>+C243</f>
        <v>5914.1923965569767</v>
      </c>
      <c r="D305" s="67">
        <f t="shared" ref="D305:M305" si="108">+D243</f>
        <v>3.2331423186382366</v>
      </c>
      <c r="E305" s="67">
        <f t="shared" si="108"/>
        <v>0.20253544440413421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6058.3922742459426</v>
      </c>
    </row>
    <row r="306" spans="1:15" x14ac:dyDescent="0.35">
      <c r="A306" s="48" t="s">
        <v>343</v>
      </c>
      <c r="B306" s="49" t="s">
        <v>344</v>
      </c>
      <c r="C306" s="67">
        <f>+C254</f>
        <v>306.8447927403368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3.7721483699591833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310.61694111029601</v>
      </c>
    </row>
    <row r="307" spans="1:15" x14ac:dyDescent="0.35">
      <c r="A307" s="48" t="s">
        <v>434</v>
      </c>
      <c r="B307" s="49" t="s">
        <v>435</v>
      </c>
      <c r="C307" s="67">
        <f>+C263</f>
        <v>3.3091081887111113</v>
      </c>
      <c r="D307" s="67">
        <f t="shared" ref="D307:L307" si="110">+D263</f>
        <v>127.29195933519293</v>
      </c>
      <c r="E307" s="67">
        <f t="shared" si="110"/>
        <v>1.7399013017869283</v>
      </c>
      <c r="F307" s="32"/>
      <c r="G307" s="32"/>
      <c r="H307" s="32"/>
      <c r="I307" s="32"/>
      <c r="J307" s="67">
        <f t="shared" si="110"/>
        <v>0.28565964898688001</v>
      </c>
      <c r="K307" s="67">
        <f t="shared" si="110"/>
        <v>10.512275082717185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4028.5578145476488</v>
      </c>
    </row>
    <row r="308" spans="1:15" x14ac:dyDescent="0.35">
      <c r="A308" s="48" t="s">
        <v>540</v>
      </c>
      <c r="B308" s="49" t="s">
        <v>541</v>
      </c>
      <c r="C308" s="67">
        <f>+C274</f>
        <v>-19335.707461519392</v>
      </c>
      <c r="D308" s="67">
        <f t="shared" ref="D308:L308" si="111">+D274</f>
        <v>16.020255297649111</v>
      </c>
      <c r="E308" s="67">
        <f t="shared" si="111"/>
        <v>0.53306016173102488</v>
      </c>
      <c r="F308" s="32"/>
      <c r="G308" s="32"/>
      <c r="H308" s="32"/>
      <c r="I308" s="32"/>
      <c r="J308" s="67">
        <f t="shared" si="111"/>
        <v>5.0903028838327096</v>
      </c>
      <c r="K308" s="67">
        <f t="shared" si="111"/>
        <v>256.74353864326821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-18745.879370326496</v>
      </c>
    </row>
    <row r="309" spans="1:15" x14ac:dyDescent="0.35">
      <c r="A309" s="48" t="s">
        <v>641</v>
      </c>
      <c r="B309" s="49" t="s">
        <v>642</v>
      </c>
      <c r="C309" s="67">
        <f>+C283</f>
        <v>5.1126988738921249</v>
      </c>
      <c r="D309" s="67">
        <f t="shared" ref="D309:M309" si="112">+D283</f>
        <v>17.608110731134577</v>
      </c>
      <c r="E309" s="67">
        <f t="shared" si="112"/>
        <v>0.12947803379237155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532.45147830063877</v>
      </c>
    </row>
  </sheetData>
  <conditionalFormatting sqref="C240:M240">
    <cfRule type="cellIs" dxfId="107" priority="6" operator="equal">
      <formula>0</formula>
    </cfRule>
  </conditionalFormatting>
  <conditionalFormatting sqref="C302:M302">
    <cfRule type="cellIs" dxfId="106" priority="2" operator="equal">
      <formula>0</formula>
    </cfRule>
  </conditionalFormatting>
  <conditionalFormatting sqref="O240">
    <cfRule type="cellIs" dxfId="105" priority="5" operator="equal">
      <formula>0</formula>
    </cfRule>
  </conditionalFormatting>
  <conditionalFormatting sqref="O302">
    <cfRule type="cellIs" dxfId="104" priority="1" operator="equal">
      <formula>0</formula>
    </cfRule>
  </conditionalFormatting>
  <dataValidations disablePrompts="1" count="1">
    <dataValidation allowBlank="1" showInputMessage="1" showErrorMessage="1" sqref="B144:B157 B136 A226:B237 B268:B274 A290:B299 B308" xr:uid="{D14F3BC6-9E43-465F-8F6E-C44C1586212A}"/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DD1CF-FF13-41A6-96F3-6832CD43A189}">
  <dimension ref="A2:P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700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-12349.259913297507</v>
      </c>
      <c r="D4" s="21">
        <f t="shared" si="0"/>
        <v>167.30447737741048</v>
      </c>
      <c r="E4" s="21">
        <f t="shared" si="0"/>
        <v>2.9439289771213888</v>
      </c>
      <c r="F4" s="21">
        <f t="shared" si="0"/>
        <v>0</v>
      </c>
      <c r="G4" s="21">
        <f t="shared" si="0"/>
        <v>0</v>
      </c>
      <c r="H4" s="21">
        <f t="shared" si="0"/>
        <v>4.1595365129795914</v>
      </c>
      <c r="I4" s="21">
        <f t="shared" si="0"/>
        <v>0</v>
      </c>
      <c r="J4" s="21">
        <f t="shared" si="0"/>
        <v>7.3688864528756559</v>
      </c>
      <c r="K4" s="21">
        <f t="shared" si="0"/>
        <v>328.61402302120746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-6880.4338312798654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5244.6743193351713</v>
      </c>
      <c r="D5" s="21">
        <f t="shared" ref="D5:E5" si="1">+D6+D32+D42</f>
        <v>3.2080232151646504</v>
      </c>
      <c r="E5" s="21">
        <f t="shared" si="1"/>
        <v>0.19693912637768629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5386.6878378498686</v>
      </c>
    </row>
    <row r="6" spans="1:15" x14ac:dyDescent="0.35">
      <c r="A6" s="24" t="s">
        <v>266</v>
      </c>
      <c r="B6" s="25" t="s">
        <v>267</v>
      </c>
      <c r="C6" s="26">
        <f>+C7+C11+C19+C25+C29</f>
        <v>5244.6743193351713</v>
      </c>
      <c r="D6" s="26">
        <f t="shared" ref="D6:E6" si="4">+D7+D11+D19+D25+D29</f>
        <v>3.2080232151646504</v>
      </c>
      <c r="E6" s="26">
        <f t="shared" si="4"/>
        <v>0.19693912637768629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5386.6878378498686</v>
      </c>
    </row>
    <row r="7" spans="1:15" x14ac:dyDescent="0.35">
      <c r="A7" s="24" t="s">
        <v>268</v>
      </c>
      <c r="B7" s="25" t="s">
        <v>269</v>
      </c>
      <c r="C7" s="26">
        <f>'[2]2002'!$C6</f>
        <v>1438.7141732726398</v>
      </c>
      <c r="D7" s="26">
        <f>'[2]2002'!$D6</f>
        <v>5.0450090096399995E-2</v>
      </c>
      <c r="E7" s="26">
        <f>'[2]2002'!$E6</f>
        <v>9.5890888596399989E-3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1442.6678843431437</v>
      </c>
    </row>
    <row r="8" spans="1:15" x14ac:dyDescent="0.35">
      <c r="A8" s="24" t="s">
        <v>270</v>
      </c>
      <c r="B8" s="25" t="s">
        <v>271</v>
      </c>
      <c r="C8" s="30">
        <f>'[2]2002'!$C7</f>
        <v>1150.1789773199998</v>
      </c>
      <c r="D8" s="30">
        <f>'[2]2002'!$D7</f>
        <v>4.5440798499999997E-2</v>
      </c>
      <c r="E8" s="30">
        <f>'[2]2002'!$E7</f>
        <v>9.0881596999999991E-3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1153.8596819984998</v>
      </c>
    </row>
    <row r="9" spans="1:15" x14ac:dyDescent="0.35">
      <c r="A9" s="24" t="s">
        <v>272</v>
      </c>
      <c r="B9" s="25" t="s">
        <v>273</v>
      </c>
      <c r="C9" s="30">
        <f>'[2]2002'!$C8</f>
        <v>288.53519595263998</v>
      </c>
      <c r="D9" s="30">
        <f>'[2]2002'!$D8</f>
        <v>5.0092915964000005E-3</v>
      </c>
      <c r="E9" s="30">
        <f>'[2]2002'!$E8</f>
        <v>5.0092915964000011E-4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288.8082023446438</v>
      </c>
    </row>
    <row r="10" spans="1:15" x14ac:dyDescent="0.35">
      <c r="A10" s="24" t="s">
        <v>274</v>
      </c>
      <c r="B10" s="25" t="s">
        <v>275</v>
      </c>
      <c r="C10" s="30">
        <f>'[2]2002'!$C9</f>
        <v>0</v>
      </c>
      <c r="D10" s="30">
        <f>'[2]2002'!$D9</f>
        <v>0</v>
      </c>
      <c r="E10" s="30">
        <f>'[2]2002'!$E9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'[2]2002'!$C10</f>
        <v>564.9406517734617</v>
      </c>
      <c r="D11" s="26">
        <f>'[2]2002'!$D10</f>
        <v>0.20629139373882016</v>
      </c>
      <c r="E11" s="26">
        <f>'[2]2002'!$E10</f>
        <v>2.8964719670434E-2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578.39246151081375</v>
      </c>
    </row>
    <row r="12" spans="1:15" x14ac:dyDescent="0.35">
      <c r="A12" s="24" t="s">
        <v>278</v>
      </c>
      <c r="B12" s="25" t="s">
        <v>279</v>
      </c>
      <c r="C12" s="30">
        <f>'[2]2002'!$C11</f>
        <v>0</v>
      </c>
      <c r="D12" s="30">
        <f>'[2]2002'!$D11</f>
        <v>0</v>
      </c>
      <c r="E12" s="30">
        <f>'[2]2002'!$E11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'[2]2002'!$C12</f>
        <v>0</v>
      </c>
      <c r="D13" s="30">
        <f>'[2]2002'!$D12</f>
        <v>0</v>
      </c>
      <c r="E13" s="30">
        <f>'[2]2002'!$E12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'[2]2002'!$C13</f>
        <v>0</v>
      </c>
      <c r="D14" s="30">
        <f>'[2]2002'!$D13</f>
        <v>0</v>
      </c>
      <c r="E14" s="30">
        <f>'[2]2002'!$E13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'[2]2002'!$C14</f>
        <v>0</v>
      </c>
      <c r="D15" s="30">
        <f>'[2]2002'!$D14</f>
        <v>0</v>
      </c>
      <c r="E15" s="30">
        <f>'[2]2002'!$E14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'[2]2002'!$C15</f>
        <v>0</v>
      </c>
      <c r="D16" s="30">
        <f>'[2]2002'!$D15</f>
        <v>0</v>
      </c>
      <c r="E16" s="30">
        <f>'[2]2002'!$E15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'[2]2002'!$C16</f>
        <v>0</v>
      </c>
      <c r="D17" s="30">
        <f>'[2]2002'!$D16</f>
        <v>0</v>
      </c>
      <c r="E17" s="30">
        <f>'[2]2002'!$E16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'[2]2002'!$C17</f>
        <v>564.9406517734617</v>
      </c>
      <c r="D18" s="30">
        <f>'[2]2002'!$D17</f>
        <v>0.20629139373882016</v>
      </c>
      <c r="E18" s="30">
        <f>'[2]2002'!$E17</f>
        <v>2.8964719670434E-2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578.39246151081375</v>
      </c>
    </row>
    <row r="19" spans="1:15" x14ac:dyDescent="0.35">
      <c r="A19" s="24" t="s">
        <v>292</v>
      </c>
      <c r="B19" s="25" t="s">
        <v>293</v>
      </c>
      <c r="C19" s="26">
        <f>'[2]2002'!$C18</f>
        <v>2769.3850928975403</v>
      </c>
      <c r="D19" s="26">
        <f>'[2]2002'!$D18</f>
        <v>0.66911912468950663</v>
      </c>
      <c r="E19" s="26">
        <f>'[2]2002'!$E18</f>
        <v>0.12670491140104284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2821.697229910123</v>
      </c>
    </row>
    <row r="20" spans="1:15" x14ac:dyDescent="0.35">
      <c r="A20" s="24" t="s">
        <v>294</v>
      </c>
      <c r="B20" s="25" t="s">
        <v>295</v>
      </c>
      <c r="C20" s="30">
        <f>'[2]2002'!$C19</f>
        <v>5.1936845358399992</v>
      </c>
      <c r="D20" s="30">
        <f>'[2]2002'!$D19</f>
        <v>7.2234833599999989E-4</v>
      </c>
      <c r="E20" s="30">
        <f>'[2]2002'!$E19</f>
        <v>4.3340900159999987E-5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5.225395627790399</v>
      </c>
    </row>
    <row r="21" spans="1:15" x14ac:dyDescent="0.35">
      <c r="A21" s="24" t="s">
        <v>296</v>
      </c>
      <c r="B21" s="25" t="s">
        <v>297</v>
      </c>
      <c r="C21" s="30">
        <f>'[2]2002'!$C20</f>
        <v>2513.4417122454311</v>
      </c>
      <c r="D21" s="30">
        <f>'[2]2002'!$D20</f>
        <v>0.63455741115562947</v>
      </c>
      <c r="E21" s="30">
        <f>'[2]2002'!$E20</f>
        <v>0.12463120858901022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2564.2365900338764</v>
      </c>
    </row>
    <row r="22" spans="1:15" x14ac:dyDescent="0.35">
      <c r="A22" s="24" t="s">
        <v>298</v>
      </c>
      <c r="B22" s="25" t="s">
        <v>299</v>
      </c>
      <c r="C22" s="30">
        <f>'[2]2002'!$C21</f>
        <v>0</v>
      </c>
      <c r="D22" s="30">
        <f>'[2]2002'!$D21</f>
        <v>0</v>
      </c>
      <c r="E22" s="30">
        <f>'[2]2002'!$E21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'[2]2002'!$C22</f>
        <v>250.74969611626929</v>
      </c>
      <c r="D23" s="30">
        <f>'[2]2002'!$D22</f>
        <v>3.3839365197877093E-2</v>
      </c>
      <c r="E23" s="30">
        <f>'[2]2002'!$E22</f>
        <v>2.0303619118726256E-3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252.23524424845607</v>
      </c>
    </row>
    <row r="24" spans="1:15" x14ac:dyDescent="0.35">
      <c r="A24" s="24" t="s">
        <v>302</v>
      </c>
      <c r="B24" s="25" t="s">
        <v>303</v>
      </c>
      <c r="C24" s="30">
        <f>'[2]2002'!$C23</f>
        <v>0</v>
      </c>
      <c r="D24" s="30">
        <f>'[2]2002'!$D23</f>
        <v>0</v>
      </c>
      <c r="E24" s="30">
        <f>'[2]2002'!$E23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'[2]2002'!$C24</f>
        <v>471.63440139152954</v>
      </c>
      <c r="D25" s="26">
        <f>'[2]2002'!$D24</f>
        <v>2.2821626066399237</v>
      </c>
      <c r="E25" s="26">
        <f>'[2]2002'!$E24</f>
        <v>3.1680406446569429E-2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543.93026208578829</v>
      </c>
    </row>
    <row r="26" spans="1:15" x14ac:dyDescent="0.35">
      <c r="A26" s="24" t="s">
        <v>306</v>
      </c>
      <c r="B26" s="25" t="s">
        <v>307</v>
      </c>
      <c r="C26" s="30">
        <f>'[2]2002'!$C25</f>
        <v>169.4450252059014</v>
      </c>
      <c r="D26" s="30">
        <f>'[2]2002'!$D25</f>
        <v>2.4216422247692354E-2</v>
      </c>
      <c r="E26" s="30">
        <f>'[2]2002'!$E25</f>
        <v>9.4359008267472287E-4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170.37313640074558</v>
      </c>
    </row>
    <row r="27" spans="1:15" x14ac:dyDescent="0.35">
      <c r="A27" s="24" t="s">
        <v>308</v>
      </c>
      <c r="B27" s="25" t="s">
        <v>309</v>
      </c>
      <c r="C27" s="30">
        <f>'[2]2002'!$C26</f>
        <v>236.21267768397985</v>
      </c>
      <c r="D27" s="30">
        <f>'[2]2002'!$D26</f>
        <v>2.2490229424141797</v>
      </c>
      <c r="E27" s="30">
        <f>'[2]2002'!$E26</f>
        <v>3.0201421845211605E-2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307.18869686055797</v>
      </c>
    </row>
    <row r="28" spans="1:15" x14ac:dyDescent="0.35">
      <c r="A28" s="24" t="s">
        <v>310</v>
      </c>
      <c r="B28" s="25" t="s">
        <v>311</v>
      </c>
      <c r="C28" s="30">
        <f>'[2]2002'!$C27</f>
        <v>65.976698501648258</v>
      </c>
      <c r="D28" s="30">
        <f>'[2]2002'!$D27</f>
        <v>8.9232419780516971E-3</v>
      </c>
      <c r="E28" s="30">
        <f>'[2]2002'!$E27</f>
        <v>5.3539451868310169E-4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66.368428824484738</v>
      </c>
    </row>
    <row r="29" spans="1:15" x14ac:dyDescent="0.35">
      <c r="A29" s="24" t="s">
        <v>312</v>
      </c>
      <c r="B29" s="25" t="s">
        <v>291</v>
      </c>
      <c r="C29" s="26">
        <f>'[2]2002'!$C28</f>
        <v>0</v>
      </c>
      <c r="D29" s="26">
        <f>'[2]2002'!$D28</f>
        <v>0</v>
      </c>
      <c r="E29" s="26">
        <f>'[2]2002'!$E28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'[2]2002'!$C29</f>
        <v>0</v>
      </c>
      <c r="D30" s="30">
        <f>'[2]2002'!$D29</f>
        <v>0</v>
      </c>
      <c r="E30" s="30">
        <f>'[2]2002'!$E29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'[2]2002'!$C30</f>
        <v>0</v>
      </c>
      <c r="D31" s="30">
        <f>'[2]2002'!$D30</f>
        <v>0</v>
      </c>
      <c r="E31" s="30">
        <f>'[2]2002'!$E30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210.86957728190279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4.1595365129795914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215.02911379488239</v>
      </c>
    </row>
    <row r="47" spans="1:15" x14ac:dyDescent="0.35">
      <c r="A47" s="24" t="s">
        <v>345</v>
      </c>
      <c r="B47" s="25" t="s">
        <v>346</v>
      </c>
      <c r="C47" s="26">
        <f>+SUM(C48:C52)</f>
        <v>206.47674359999999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206.47674359999999</v>
      </c>
    </row>
    <row r="48" spans="1:15" x14ac:dyDescent="0.35">
      <c r="A48" s="24" t="s">
        <v>347</v>
      </c>
      <c r="B48" s="25" t="s">
        <v>348</v>
      </c>
      <c r="C48" s="46">
        <f>'[3]2002'!$C$6</f>
        <v>206.47674359999999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206.47674359999999</v>
      </c>
    </row>
    <row r="49" spans="1:15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4.392833681902788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4.392833681902788</v>
      </c>
    </row>
    <row r="73" spans="1:15" x14ac:dyDescent="0.35">
      <c r="A73" s="24" t="s">
        <v>394</v>
      </c>
      <c r="B73" s="25" t="s">
        <v>395</v>
      </c>
      <c r="C73" s="46">
        <f>'[3]2002'!$C31</f>
        <v>3.5044656739027884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3.5044656739027884</v>
      </c>
    </row>
    <row r="74" spans="1:15" x14ac:dyDescent="0.35">
      <c r="A74" s="24" t="s">
        <v>396</v>
      </c>
      <c r="B74" s="25" t="s">
        <v>397</v>
      </c>
      <c r="C74" s="46">
        <f>'[3]2002'!$C32</f>
        <v>0.88836800799999993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0.88836800799999993</v>
      </c>
    </row>
    <row r="75" spans="1:15" x14ac:dyDescent="0.35">
      <c r="A75" s="24" t="s">
        <v>398</v>
      </c>
      <c r="B75" s="25" t="s">
        <v>291</v>
      </c>
      <c r="C75" s="46">
        <f>'[3]2002'!$C33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4.1595365129795914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4.1595365129795914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'[3]2002'!$H48</f>
        <v>4.1595365129795914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4.1595365129795914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'[3]2002'!$H49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16.390487527333331</v>
      </c>
      <c r="D95" s="21">
        <f>+D96+D111+D127+D132+D144+D145+D151+D154+D155+D156</f>
        <v>126.16136320234257</v>
      </c>
      <c r="E95" s="21">
        <f>+E96+E111+E127+E132+E144+E145+E151+E154+E155+E156</f>
        <v>1.9265766395797335</v>
      </c>
      <c r="F95" s="35"/>
      <c r="G95" s="35"/>
      <c r="H95" s="35"/>
      <c r="I95" s="35"/>
      <c r="J95" s="21">
        <f>+J96+J111+J127+J132+J144+J145+J151+J154+J155+J156</f>
        <v>0.28663169975859204</v>
      </c>
      <c r="K95" s="21">
        <f>+K96+K111+K127+K132+K144+K145+K151+K154+K155+K156</f>
        <v>10.548046551116187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4059.4514666815548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118.86009586889992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3328.0826843291979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115.60839041435447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3237.0349316019256</v>
      </c>
    </row>
    <row r="98" spans="1:15" x14ac:dyDescent="0.35">
      <c r="A98" s="24" t="s">
        <v>440</v>
      </c>
      <c r="B98" s="25" t="s">
        <v>441</v>
      </c>
      <c r="C98" s="32"/>
      <c r="D98" s="46">
        <f>'[5]2002'!$D7</f>
        <v>17.068240160281704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477.91072448788771</v>
      </c>
    </row>
    <row r="99" spans="1:15" x14ac:dyDescent="0.35">
      <c r="A99" s="24" t="s">
        <v>442</v>
      </c>
      <c r="B99" s="25" t="s">
        <v>443</v>
      </c>
      <c r="C99" s="32"/>
      <c r="D99" s="46">
        <f>'[5]2002'!$D8</f>
        <v>98.540150254072771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2759.1242071140377</v>
      </c>
    </row>
    <row r="100" spans="1:15" x14ac:dyDescent="0.35">
      <c r="A100" s="24" t="s">
        <v>444</v>
      </c>
      <c r="B100" s="25" t="s">
        <v>445</v>
      </c>
      <c r="C100" s="32"/>
      <c r="D100" s="46">
        <f>'[5]2002'!$D9</f>
        <v>3.6464499999999997E-2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1.0210059999999999</v>
      </c>
    </row>
    <row r="101" spans="1:15" x14ac:dyDescent="0.35">
      <c r="A101" s="24" t="s">
        <v>446</v>
      </c>
      <c r="B101" s="25" t="s">
        <v>447</v>
      </c>
      <c r="C101" s="32"/>
      <c r="D101" s="46">
        <f>'[5]2002'!$D10</f>
        <v>0.30299999999999999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8.484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2.9122409545454544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81.542746727272714</v>
      </c>
    </row>
    <row r="103" spans="1:15" x14ac:dyDescent="0.35">
      <c r="A103" s="24" t="s">
        <v>450</v>
      </c>
      <c r="B103" s="25" t="s">
        <v>451</v>
      </c>
      <c r="C103" s="32"/>
      <c r="D103" s="46">
        <f>'[5]2002'!$D12</f>
        <v>8.5321454545454534E-2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2.3890007272727267</v>
      </c>
    </row>
    <row r="104" spans="1:15" x14ac:dyDescent="0.35">
      <c r="A104" s="24" t="s">
        <v>452</v>
      </c>
      <c r="B104" s="25" t="s">
        <v>453</v>
      </c>
      <c r="C104" s="32"/>
      <c r="D104" s="46">
        <f>'[5]2002'!$D13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'[5]2002'!$D14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'[5]2002'!$D15</f>
        <v>3.1919499999999996E-2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0.89374599999999993</v>
      </c>
    </row>
    <row r="107" spans="1:15" x14ac:dyDescent="0.35">
      <c r="A107" s="24" t="s">
        <v>458</v>
      </c>
      <c r="B107" s="25" t="s">
        <v>459</v>
      </c>
      <c r="C107" s="32"/>
      <c r="D107" s="46">
        <f>'[5]2002'!$D16</f>
        <v>2.754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77.111999999999995</v>
      </c>
    </row>
    <row r="108" spans="1:15" x14ac:dyDescent="0.35">
      <c r="A108" s="24" t="s">
        <v>460</v>
      </c>
      <c r="B108" s="25" t="s">
        <v>461</v>
      </c>
      <c r="C108" s="32"/>
      <c r="D108" s="46">
        <f>'[5]2002'!$D17</f>
        <v>4.0999999999999995E-2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1.1479999999999999</v>
      </c>
    </row>
    <row r="109" spans="1:15" x14ac:dyDescent="0.35">
      <c r="A109" s="24" t="s">
        <v>462</v>
      </c>
      <c r="B109" s="25" t="s">
        <v>463</v>
      </c>
      <c r="C109" s="32"/>
      <c r="D109" s="46">
        <f>'[5]2002'!$D18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'[5]2002'!$D19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2.9399532505454546</v>
      </c>
      <c r="E111" s="26">
        <f>+E112+E115+E116+E117+E126</f>
        <v>0.3737296919631824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181.35705938551607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1.6687000000000001</v>
      </c>
      <c r="E112" s="26">
        <f>+SUM(E113:E114)</f>
        <v>2.3748059657142865E-3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47.352923580914286</v>
      </c>
    </row>
    <row r="113" spans="1:15" x14ac:dyDescent="0.35">
      <c r="A113" s="24" t="s">
        <v>469</v>
      </c>
      <c r="B113" s="25" t="s">
        <v>441</v>
      </c>
      <c r="C113" s="32"/>
      <c r="D113" s="46">
        <f>'[5]2002'!$D22</f>
        <v>0.29240000000000005</v>
      </c>
      <c r="E113" s="46">
        <f>'[5]2002'!$E22</f>
        <v>2.3748059657142865E-3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8.8165235809142875</v>
      </c>
    </row>
    <row r="114" spans="1:15" x14ac:dyDescent="0.35">
      <c r="A114" s="24" t="s">
        <v>470</v>
      </c>
      <c r="B114" s="25" t="s">
        <v>443</v>
      </c>
      <c r="C114" s="32"/>
      <c r="D114" s="46">
        <f>'[5]2002'!$D23</f>
        <v>1.3763000000000001</v>
      </c>
      <c r="E114" s="46">
        <f>'[5]2002'!$E23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38.5364</v>
      </c>
    </row>
    <row r="115" spans="1:15" x14ac:dyDescent="0.35">
      <c r="A115" s="24" t="s">
        <v>471</v>
      </c>
      <c r="B115" s="25" t="s">
        <v>445</v>
      </c>
      <c r="C115" s="32"/>
      <c r="D115" s="46">
        <f>'[5]2002'!$D24</f>
        <v>1.4585799999999999E-3</v>
      </c>
      <c r="E115" s="46">
        <f>'[5]2002'!$E24</f>
        <v>6.6070470333214287E-4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0.21592698638301785</v>
      </c>
    </row>
    <row r="116" spans="1:15" x14ac:dyDescent="0.35">
      <c r="A116" s="24" t="s">
        <v>472</v>
      </c>
      <c r="B116" s="25" t="s">
        <v>447</v>
      </c>
      <c r="C116" s="32"/>
      <c r="D116" s="46">
        <f>'[5]2002'!$D25</f>
        <v>0.60599999999999998</v>
      </c>
      <c r="E116" s="46">
        <f>'[5]2002'!$E25</f>
        <v>4.1099756279999997E-2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27.8594354142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0.66379467054545449</v>
      </c>
      <c r="E117" s="26">
        <f>+SUM(E118:E125)</f>
        <v>0.14253301484090752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56.357499708113224</v>
      </c>
    </row>
    <row r="118" spans="1:15" x14ac:dyDescent="0.35">
      <c r="A118" s="24" t="s">
        <v>474</v>
      </c>
      <c r="B118" s="25" t="s">
        <v>451</v>
      </c>
      <c r="C118" s="32"/>
      <c r="D118" s="46">
        <f>'[5]2002'!$D27</f>
        <v>2.5094545454545452E-3</v>
      </c>
      <c r="E118" s="46">
        <f>'[5]2002'!$E27</f>
        <v>1.0363330285714288E-5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7.3011009798441551E-2</v>
      </c>
    </row>
    <row r="119" spans="1:15" x14ac:dyDescent="0.35">
      <c r="A119" s="24" t="s">
        <v>475</v>
      </c>
      <c r="B119" s="25" t="s">
        <v>453</v>
      </c>
      <c r="C119" s="32"/>
      <c r="D119" s="46">
        <f>'[5]2002'!$D28</f>
        <v>0</v>
      </c>
      <c r="E119" s="46">
        <f>'[5]2002'!$E28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'[5]2002'!$D29</f>
        <v>0</v>
      </c>
      <c r="E120" s="46">
        <f>'[5]2002'!$E29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'[5]2002'!$D30</f>
        <v>1.4044579999999997E-3</v>
      </c>
      <c r="E121" s="46">
        <f>'[5]2002'!$E30</f>
        <v>2.9847716973249996E-3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0.83028932379112497</v>
      </c>
    </row>
    <row r="122" spans="1:15" x14ac:dyDescent="0.35">
      <c r="A122" s="24" t="s">
        <v>478</v>
      </c>
      <c r="B122" s="25" t="s">
        <v>459</v>
      </c>
      <c r="C122" s="32"/>
      <c r="D122" s="46">
        <f>'[5]2002'!$D31</f>
        <v>0.33506999999999998</v>
      </c>
      <c r="E122" s="46">
        <f>'[5]2002'!$E31</f>
        <v>8.4772710000000001E-2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31.846728150000001</v>
      </c>
    </row>
    <row r="123" spans="1:15" x14ac:dyDescent="0.35">
      <c r="A123" s="24" t="s">
        <v>479</v>
      </c>
      <c r="B123" s="25" t="s">
        <v>461</v>
      </c>
      <c r="C123" s="32"/>
      <c r="D123" s="46">
        <f>'[5]2002'!$D32</f>
        <v>4.9199999999999999E-3</v>
      </c>
      <c r="E123" s="46">
        <f>'[5]2002'!$E32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0.13775999999999999</v>
      </c>
    </row>
    <row r="124" spans="1:15" x14ac:dyDescent="0.35">
      <c r="A124" s="24" t="s">
        <v>480</v>
      </c>
      <c r="B124" s="25" t="s">
        <v>463</v>
      </c>
      <c r="C124" s="32"/>
      <c r="D124" s="46">
        <f>'[5]2002'!$D33</f>
        <v>0.319890758</v>
      </c>
      <c r="E124" s="46">
        <f>'[5]2002'!$E33</f>
        <v>5.4765169813296814E-2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23.469711224523657</v>
      </c>
    </row>
    <row r="125" spans="1:15" x14ac:dyDescent="0.35">
      <c r="A125" s="24" t="s">
        <v>481</v>
      </c>
      <c r="B125" s="25" t="s">
        <v>465</v>
      </c>
      <c r="C125" s="32"/>
      <c r="D125" s="46">
        <f>'[5]2002'!$D34</f>
        <v>0</v>
      </c>
      <c r="E125" s="46">
        <f>'[5]2002'!$E34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'[5]2002'!$E35</f>
        <v>0.18706141017322847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49.571273695905546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4.0512290529568009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113.43441348279043</v>
      </c>
    </row>
    <row r="128" spans="1:15" x14ac:dyDescent="0.35">
      <c r="A128" s="24" t="s">
        <v>486</v>
      </c>
      <c r="B128" s="25" t="s">
        <v>487</v>
      </c>
      <c r="C128" s="32"/>
      <c r="D128" s="46">
        <f>'[5]2002'!$D37</f>
        <v>1.8950119531200014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53.06033468736004</v>
      </c>
    </row>
    <row r="129" spans="1:15" x14ac:dyDescent="0.35">
      <c r="A129" s="24" t="s">
        <v>488</v>
      </c>
      <c r="B129" s="25" t="s">
        <v>489</v>
      </c>
      <c r="C129" s="32"/>
      <c r="D129" s="46">
        <f>'[5]2002'!$D38</f>
        <v>2.1562170998368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60.3740787954304</v>
      </c>
    </row>
    <row r="130" spans="1:15" x14ac:dyDescent="0.35">
      <c r="A130" s="24" t="s">
        <v>490</v>
      </c>
      <c r="B130" s="25" t="s">
        <v>491</v>
      </c>
      <c r="C130" s="32"/>
      <c r="D130" s="46">
        <f>'[5]2002'!$D39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'[5]2002'!$D40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1.5448212600233107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409.37763390617738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0.82867690415446804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219.59937960093404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'[5]2002'!$E$43</f>
        <v>0.13126787665212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34.785987312811798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'[5]2002'!$E$44</f>
        <v>0.1870669860606323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49.572751306067559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'[5]2002'!$E48</f>
        <v>0.36506492320484185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96.742204649283096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'[5]2002'!$E49</f>
        <v>0.11725556657258775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31.072725141735752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'[5]2002'!$E50</f>
        <v>2.8021551664286156E-2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7.4257111910358313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'[5]2002'!$E51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'[5]2002'!$E52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0.71614435586884273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189.77825430524331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'[5]2002'!$E54</f>
        <v>0.34777680387424831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92.160853026675795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'[5]2002'!$E55</f>
        <v>0.36836755199459442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97.617401278567527</v>
      </c>
    </row>
    <row r="144" spans="1:15" x14ac:dyDescent="0.35">
      <c r="A144" s="24" t="s">
        <v>516</v>
      </c>
      <c r="B144" s="25" t="s">
        <v>517</v>
      </c>
      <c r="C144" s="32"/>
      <c r="D144" s="46">
        <f>'[5]2002'!$D$56</f>
        <v>0</v>
      </c>
      <c r="E144" s="46">
        <f>'[5]2002'!$E56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0.31008502994039422</v>
      </c>
      <c r="E145" s="26">
        <f>+SUM(E146:E150)</f>
        <v>8.0256875932405766E-3</v>
      </c>
      <c r="F145" s="32"/>
      <c r="G145" s="32"/>
      <c r="H145" s="32"/>
      <c r="I145" s="32"/>
      <c r="J145" s="26">
        <f>+SUM(J146:J150)</f>
        <v>0.28663169975859204</v>
      </c>
      <c r="K145" s="26">
        <f>+SUM(K146:K150)</f>
        <v>10.548046551116187</v>
      </c>
      <c r="L145" s="26">
        <f>+SUM(L146:L150)</f>
        <v>0</v>
      </c>
      <c r="M145" s="32"/>
      <c r="N145" s="65"/>
      <c r="O145" s="26">
        <f>+SUM(O146:O150)</f>
        <v>10.809188050539792</v>
      </c>
    </row>
    <row r="146" spans="1:16" x14ac:dyDescent="0.35">
      <c r="A146" s="24" t="s">
        <v>520</v>
      </c>
      <c r="B146" s="25" t="s">
        <v>521</v>
      </c>
      <c r="C146" s="32"/>
      <c r="D146" s="46">
        <f>'[5]2002'!$D58</f>
        <v>1.9169120707545604E-3</v>
      </c>
      <c r="E146" s="46">
        <f>'[5]2002'!$E58</f>
        <v>3.6143796620288008E-5</v>
      </c>
      <c r="F146" s="32"/>
      <c r="G146" s="32"/>
      <c r="H146" s="32"/>
      <c r="I146" s="32"/>
      <c r="J146" s="46">
        <f>'[5]2002'!$J58</f>
        <v>1.2908498792960001E-3</v>
      </c>
      <c r="K146" s="46">
        <f>'[5]2002'!$K58</f>
        <v>4.7503275558092799E-2</v>
      </c>
      <c r="L146" s="46">
        <f>'[5]2000'!$L58</f>
        <v>0</v>
      </c>
      <c r="M146" s="32"/>
      <c r="N146" s="65"/>
      <c r="O146" s="30">
        <f>+C146*'PCG-PTG'!$F$5+D146*'PCG-PTG'!$F$6+E146*'PCG-PTG'!$F$8+SUM(F146:I146)</f>
        <v>6.3251644085504016E-2</v>
      </c>
    </row>
    <row r="147" spans="1:16" x14ac:dyDescent="0.35">
      <c r="A147" s="24" t="s">
        <v>522</v>
      </c>
      <c r="B147" s="25" t="s">
        <v>523</v>
      </c>
      <c r="C147" s="32"/>
      <c r="D147" s="46">
        <f>'[5]2002'!$D59</f>
        <v>0</v>
      </c>
      <c r="E147" s="46">
        <f>'[5]2002'!$E59</f>
        <v>0</v>
      </c>
      <c r="F147" s="32"/>
      <c r="G147" s="32"/>
      <c r="H147" s="32"/>
      <c r="I147" s="32"/>
      <c r="J147" s="46">
        <f>'[5]2002'!$J59</f>
        <v>0</v>
      </c>
      <c r="K147" s="46">
        <f>'[5]2002'!$K59</f>
        <v>0</v>
      </c>
      <c r="L147" s="46">
        <f>'[5]2000'!$L59</f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'[5]2002'!$D60</f>
        <v>0</v>
      </c>
      <c r="E148" s="46">
        <f>'[5]2002'!$E60</f>
        <v>0</v>
      </c>
      <c r="F148" s="32"/>
      <c r="G148" s="32"/>
      <c r="H148" s="32"/>
      <c r="I148" s="32"/>
      <c r="J148" s="46">
        <f>'[5]2002'!$J60</f>
        <v>0</v>
      </c>
      <c r="K148" s="46">
        <f>'[5]2002'!$K60</f>
        <v>0</v>
      </c>
      <c r="L148" s="46">
        <f>'[5]2000'!$L60</f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'[5]2002'!$D61</f>
        <v>0.30816811786963966</v>
      </c>
      <c r="E149" s="46">
        <f>'[5]2002'!$E61</f>
        <v>7.9895437966202888E-3</v>
      </c>
      <c r="F149" s="32"/>
      <c r="G149" s="32"/>
      <c r="H149" s="32"/>
      <c r="I149" s="32"/>
      <c r="J149" s="46">
        <f>'[5]2002'!$J61</f>
        <v>0.28534084987929603</v>
      </c>
      <c r="K149" s="46">
        <f>'[5]2002'!$K61</f>
        <v>10.500543275558094</v>
      </c>
      <c r="L149" s="46">
        <f>'[5]2000'!$L61</f>
        <v>0</v>
      </c>
      <c r="M149" s="32"/>
      <c r="N149" s="65"/>
      <c r="O149" s="30">
        <f>+C149*'PCG-PTG'!$F$5+D149*'PCG-PTG'!$F$6+E149*'PCG-PTG'!$F$8+SUM(F149:I149)</f>
        <v>10.745936406454287</v>
      </c>
    </row>
    <row r="150" spans="1:16" x14ac:dyDescent="0.35">
      <c r="A150" s="24" t="s">
        <v>528</v>
      </c>
      <c r="B150" s="25" t="s">
        <v>291</v>
      </c>
      <c r="C150" s="32"/>
      <c r="D150" s="46">
        <f>'[5]2002'!$D62</f>
        <v>0</v>
      </c>
      <c r="E150" s="46">
        <f>'[5]2002'!$E62</f>
        <v>0</v>
      </c>
      <c r="F150" s="32"/>
      <c r="G150" s="32"/>
      <c r="H150" s="32"/>
      <c r="I150" s="32"/>
      <c r="J150" s="46">
        <f>'[5]2002'!$J62</f>
        <v>0</v>
      </c>
      <c r="K150" s="46">
        <f>'[5]2002'!$K62</f>
        <v>0</v>
      </c>
      <c r="L150" s="46">
        <f>'[5]2000'!$L62</f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0.40099477733333327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0.40099477733333327</v>
      </c>
    </row>
    <row r="152" spans="1:16" x14ac:dyDescent="0.35">
      <c r="A152" s="24" t="s">
        <v>531</v>
      </c>
      <c r="B152" s="25" t="s">
        <v>532</v>
      </c>
      <c r="C152" s="46">
        <f>'[5]2002'!$C64</f>
        <v>0.38788644399999994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0.38788644399999994</v>
      </c>
    </row>
    <row r="153" spans="1:16" x14ac:dyDescent="0.35">
      <c r="A153" s="24" t="s">
        <v>533</v>
      </c>
      <c r="B153" s="25" t="s">
        <v>534</v>
      </c>
      <c r="C153" s="46">
        <f>'[5]2002'!$C65</f>
        <v>1.3108333333333335E-2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1.3108333333333335E-2</v>
      </c>
    </row>
    <row r="154" spans="1:16" x14ac:dyDescent="0.35">
      <c r="A154" s="24" t="s">
        <v>535</v>
      </c>
      <c r="B154" s="25" t="s">
        <v>536</v>
      </c>
      <c r="C154" s="46">
        <f>'[5]2002'!$C66</f>
        <v>15.989492749999998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15.989492749999998</v>
      </c>
    </row>
    <row r="155" spans="1:16" x14ac:dyDescent="0.35">
      <c r="A155" s="24" t="s">
        <v>537</v>
      </c>
      <c r="B155" s="25" t="s">
        <v>538</v>
      </c>
      <c r="C155" s="46">
        <f>'[5]2002'!$C67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'[5]2002'!$C68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-17826.638365053514</v>
      </c>
      <c r="D157" s="21">
        <f>+D158+D166+D174+D182+D190+D198+D206+D207</f>
        <v>19.324753443782303</v>
      </c>
      <c r="E157" s="21">
        <f>+E158+E166+E174+E182+E190+E198+E207</f>
        <v>0.68384996841379586</v>
      </c>
      <c r="F157" s="35"/>
      <c r="G157" s="35"/>
      <c r="H157" s="35"/>
      <c r="I157" s="35"/>
      <c r="J157" s="21">
        <f>+J158+J166+J174+J182+J190+J198+J206+J207</f>
        <v>7.0822547531170637</v>
      </c>
      <c r="K157" s="21">
        <f>+K158+K166+K174+K182+K190+K198+K206+K207</f>
        <v>318.0659764700913</v>
      </c>
      <c r="L157" s="21">
        <f>+L158+L166+L174+L182+L190+L198+L206+L207</f>
        <v>0</v>
      </c>
      <c r="M157" s="35"/>
      <c r="N157" s="64"/>
      <c r="O157" s="21">
        <f>+O158+O166+O174+O182+O190+O198+O206+O207</f>
        <v>-17104.325026997954</v>
      </c>
      <c r="P157" s="112"/>
    </row>
    <row r="158" spans="1:16" x14ac:dyDescent="0.35">
      <c r="A158" s="24" t="s">
        <v>542</v>
      </c>
      <c r="B158" s="25" t="s">
        <v>543</v>
      </c>
      <c r="C158" s="26">
        <f>+SUM(C159:C160)</f>
        <v>-27472.800838249917</v>
      </c>
      <c r="D158" s="26">
        <f t="shared" ref="D158:E158" si="36">+SUM(D159:D160)</f>
        <v>1.5285903416698905</v>
      </c>
      <c r="E158" s="26">
        <f t="shared" si="36"/>
        <v>4.6693601629408547E-2</v>
      </c>
      <c r="F158" s="32"/>
      <c r="G158" s="32"/>
      <c r="H158" s="32"/>
      <c r="I158" s="32"/>
      <c r="J158" s="26">
        <f t="shared" ref="J158:L158" si="37">+SUM(J159:J160)</f>
        <v>0.4006071792502684</v>
      </c>
      <c r="K158" s="26">
        <f t="shared" si="37"/>
        <v>23.741943213642443</v>
      </c>
      <c r="L158" s="26">
        <f t="shared" si="37"/>
        <v>0</v>
      </c>
      <c r="M158" s="32"/>
      <c r="N158" s="65"/>
      <c r="O158" s="26">
        <f>+SUM(O159:O160)</f>
        <v>-27417.626504251366</v>
      </c>
    </row>
    <row r="159" spans="1:16" x14ac:dyDescent="0.35">
      <c r="A159" s="24" t="s">
        <v>544</v>
      </c>
      <c r="B159" s="25" t="s">
        <v>545</v>
      </c>
      <c r="C159" s="46">
        <f>'[6]2002'!$C$6</f>
        <v>-27437.996129535011</v>
      </c>
      <c r="D159" s="46">
        <f>'[6]2002'!$D6</f>
        <v>1.5285903416698905</v>
      </c>
      <c r="E159" s="46">
        <f>'[6]2002'!$E6</f>
        <v>4.6693601629408547E-2</v>
      </c>
      <c r="F159" s="32"/>
      <c r="G159" s="32"/>
      <c r="H159" s="32"/>
      <c r="I159" s="32"/>
      <c r="J159" s="46">
        <f>'[6]2002'!$J6</f>
        <v>0.4006071792502684</v>
      </c>
      <c r="K159" s="46">
        <f>'[6]2002'!$K6</f>
        <v>23.741943213642443</v>
      </c>
      <c r="L159" s="46">
        <v>0</v>
      </c>
      <c r="M159" s="32"/>
      <c r="N159" s="65"/>
      <c r="O159" s="30">
        <f>+C159*'PCG-PTG'!$F$5+D159*'PCG-PTG'!$F$6+E159*'PCG-PTG'!$F$8+SUM(F159:I159)</f>
        <v>-27382.82179553646</v>
      </c>
    </row>
    <row r="160" spans="1:16" x14ac:dyDescent="0.35">
      <c r="A160" s="24" t="s">
        <v>546</v>
      </c>
      <c r="B160" s="25" t="s">
        <v>547</v>
      </c>
      <c r="C160" s="26">
        <f>+SUM(C161:C165)</f>
        <v>-34.804708714906475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-34.804708714906475</v>
      </c>
    </row>
    <row r="161" spans="1:15" x14ac:dyDescent="0.35">
      <c r="A161" s="24" t="s">
        <v>548</v>
      </c>
      <c r="B161" s="25" t="s">
        <v>549</v>
      </c>
      <c r="C161" s="46">
        <f>'[6]2002'!$C8</f>
        <v>-82.734022854633182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-82.734022854633182</v>
      </c>
    </row>
    <row r="162" spans="1:15" x14ac:dyDescent="0.35">
      <c r="A162" s="24" t="s">
        <v>550</v>
      </c>
      <c r="B162" s="25" t="s">
        <v>551</v>
      </c>
      <c r="C162" s="46">
        <f>'[6]2002'!$C9</f>
        <v>48.053417156921903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48.053417156921903</v>
      </c>
    </row>
    <row r="163" spans="1:15" x14ac:dyDescent="0.35">
      <c r="A163" s="24" t="s">
        <v>552</v>
      </c>
      <c r="B163" s="25" t="s">
        <v>553</v>
      </c>
      <c r="C163" s="46">
        <f>'[6]2002'!$C10</f>
        <v>-0.1241030171951944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-0.1241030171951944</v>
      </c>
    </row>
    <row r="164" spans="1:15" x14ac:dyDescent="0.35">
      <c r="A164" s="24" t="s">
        <v>554</v>
      </c>
      <c r="B164" s="25" t="s">
        <v>555</v>
      </c>
      <c r="C164" s="46">
        <f>'[6]2002'!$C11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'[6]2002'!$C12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1363.9223408403623</v>
      </c>
      <c r="D166" s="26">
        <f t="shared" ref="D166" si="40">+SUM(D167:D168)</f>
        <v>1.9015478019245029</v>
      </c>
      <c r="E166" s="26">
        <f t="shared" ref="E166" si="41">+SUM(E167:E168)</f>
        <v>8.3450172853114291E-2</v>
      </c>
      <c r="F166" s="32"/>
      <c r="G166" s="32"/>
      <c r="H166" s="32"/>
      <c r="I166" s="32"/>
      <c r="J166" s="26">
        <f t="shared" ref="J166:L166" si="42">+SUM(J167:J168)</f>
        <v>1.0968127313126559</v>
      </c>
      <c r="K166" s="26">
        <f t="shared" si="42"/>
        <v>34.848530602917549</v>
      </c>
      <c r="L166" s="26">
        <f t="shared" si="42"/>
        <v>0</v>
      </c>
      <c r="M166" s="32"/>
      <c r="N166" s="65"/>
      <c r="O166" s="26">
        <f>+SUM(O167:O168)</f>
        <v>1439.2799751003236</v>
      </c>
    </row>
    <row r="167" spans="1:15" x14ac:dyDescent="0.35">
      <c r="A167" s="24" t="s">
        <v>560</v>
      </c>
      <c r="B167" s="25" t="s">
        <v>561</v>
      </c>
      <c r="C167" s="46">
        <f>'[6]2002'!$C14</f>
        <v>-238.00227331582971</v>
      </c>
      <c r="D167" s="46">
        <f>'[6]2002'!$D14</f>
        <v>0</v>
      </c>
      <c r="E167" s="46">
        <f>'[6]2002'!$E14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-238.00227331582971</v>
      </c>
    </row>
    <row r="168" spans="1:15" x14ac:dyDescent="0.35">
      <c r="A168" s="24" t="s">
        <v>562</v>
      </c>
      <c r="B168" s="25" t="s">
        <v>563</v>
      </c>
      <c r="C168" s="26">
        <f>+SUM(C169:C173)</f>
        <v>1601.9246141561919</v>
      </c>
      <c r="D168" s="26">
        <f t="shared" ref="D168" si="43">+SUM(D169:D173)</f>
        <v>1.9015478019245029</v>
      </c>
      <c r="E168" s="26">
        <f>+SUM(E169:E173)</f>
        <v>8.3450172853114291E-2</v>
      </c>
      <c r="F168" s="32"/>
      <c r="G168" s="32"/>
      <c r="H168" s="32"/>
      <c r="I168" s="32"/>
      <c r="J168" s="26">
        <f>+SUM(J169:J173)</f>
        <v>1.0968127313126559</v>
      </c>
      <c r="K168" s="26">
        <f t="shared" ref="K168" si="44">+SUM(K169:K173)</f>
        <v>34.848530602917549</v>
      </c>
      <c r="L168" s="26">
        <f>+SUM(L169:L173)</f>
        <v>0</v>
      </c>
      <c r="M168" s="32"/>
      <c r="N168" s="65"/>
      <c r="O168" s="26">
        <f>+SUM(O169:O173)</f>
        <v>1677.2822484161532</v>
      </c>
    </row>
    <row r="169" spans="1:15" x14ac:dyDescent="0.35">
      <c r="A169" s="24" t="s">
        <v>564</v>
      </c>
      <c r="B169" s="25" t="s">
        <v>565</v>
      </c>
      <c r="C169" s="46">
        <f>'[6]2002'!$C16</f>
        <v>1492.2471472663988</v>
      </c>
      <c r="D169" s="46">
        <f>'[6]2002'!$D16</f>
        <v>1.8314879469846079</v>
      </c>
      <c r="E169" s="46">
        <f>'[6]2002'!$E16</f>
        <v>7.7053403489036928E-2</v>
      </c>
      <c r="F169" s="32"/>
      <c r="G169" s="32"/>
      <c r="H169" s="32"/>
      <c r="I169" s="32"/>
      <c r="J169" s="46">
        <f>'[6]2002'!$J16</f>
        <v>0.97801558597979055</v>
      </c>
      <c r="K169" s="46">
        <f>'[6]2002'!$K16</f>
        <v>32.868578180703125</v>
      </c>
      <c r="L169" s="46">
        <v>0</v>
      </c>
      <c r="M169" s="32"/>
      <c r="N169" s="65"/>
      <c r="O169" s="30">
        <f>+C169*'PCG-PTG'!$F$5+D169*'PCG-PTG'!$F$6+E169*'PCG-PTG'!$F$8+SUM(F169:I169)</f>
        <v>1563.9479617065626</v>
      </c>
    </row>
    <row r="170" spans="1:15" x14ac:dyDescent="0.35">
      <c r="A170" s="24" t="s">
        <v>566</v>
      </c>
      <c r="B170" s="25" t="s">
        <v>567</v>
      </c>
      <c r="C170" s="46">
        <f>'[6]2002'!$C17</f>
        <v>109.67746688979302</v>
      </c>
      <c r="D170" s="46">
        <f>'[6]2002'!$D17</f>
        <v>7.0059854939894875E-2</v>
      </c>
      <c r="E170" s="46">
        <f>'[6]2002'!$E17</f>
        <v>6.3967693640773595E-3</v>
      </c>
      <c r="F170" s="32"/>
      <c r="G170" s="32"/>
      <c r="H170" s="32"/>
      <c r="I170" s="32"/>
      <c r="J170" s="46">
        <f>'[6]2002'!$J17</f>
        <v>0.11879714533286524</v>
      </c>
      <c r="K170" s="46">
        <f>'[6]2002'!$K17</f>
        <v>1.9799524222144207</v>
      </c>
      <c r="L170" s="46">
        <v>0</v>
      </c>
      <c r="M170" s="32"/>
      <c r="N170" s="65"/>
      <c r="O170" s="30">
        <f>+C170*'PCG-PTG'!$F$5+D170*'PCG-PTG'!$F$6+E170*'PCG-PTG'!$F$8+SUM(F170:I170)</f>
        <v>113.33428670959059</v>
      </c>
    </row>
    <row r="171" spans="1:15" x14ac:dyDescent="0.35">
      <c r="A171" s="24" t="s">
        <v>568</v>
      </c>
      <c r="B171" s="25" t="s">
        <v>569</v>
      </c>
      <c r="C171" s="46">
        <f>'[6]2002'!$C18</f>
        <v>0</v>
      </c>
      <c r="D171" s="46">
        <f>'[6]2002'!$D18</f>
        <v>0</v>
      </c>
      <c r="E171" s="46">
        <f>'[6]2002'!$E18</f>
        <v>0</v>
      </c>
      <c r="F171" s="32"/>
      <c r="G171" s="32"/>
      <c r="H171" s="32"/>
      <c r="I171" s="32"/>
      <c r="J171" s="46">
        <f>'[6]2002'!$J18</f>
        <v>0</v>
      </c>
      <c r="K171" s="46">
        <f>'[6]2002'!$K18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'[6]2002'!$C19</f>
        <v>0</v>
      </c>
      <c r="D172" s="46">
        <f>'[6]2002'!$D19</f>
        <v>0</v>
      </c>
      <c r="E172" s="46">
        <f>'[6]2002'!$E19</f>
        <v>0</v>
      </c>
      <c r="F172" s="32"/>
      <c r="G172" s="32"/>
      <c r="H172" s="32"/>
      <c r="I172" s="32"/>
      <c r="J172" s="46">
        <f>'[6]2002'!$J19</f>
        <v>0</v>
      </c>
      <c r="K172" s="46">
        <f>'[6]2002'!$K19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'[6]2002'!$C20</f>
        <v>0</v>
      </c>
      <c r="D173" s="46">
        <f>'[6]2002'!$D20</f>
        <v>0</v>
      </c>
      <c r="E173" s="46">
        <f>'[6]2002'!$E20</f>
        <v>0</v>
      </c>
      <c r="F173" s="32"/>
      <c r="G173" s="32"/>
      <c r="H173" s="32"/>
      <c r="I173" s="32"/>
      <c r="J173" s="46">
        <f>'[6]2002'!$J20</f>
        <v>0</v>
      </c>
      <c r="K173" s="46">
        <f>'[6]2002'!$K20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7873.7737315837121</v>
      </c>
      <c r="D174" s="26">
        <f t="shared" ref="D174" si="45">+SUM(D175:D176)</f>
        <v>15.89461530018791</v>
      </c>
      <c r="E174" s="26">
        <f t="shared" ref="E174" si="46">+SUM(E175:E176)</f>
        <v>0.54567991772661295</v>
      </c>
      <c r="F174" s="32"/>
      <c r="G174" s="32"/>
      <c r="H174" s="32"/>
      <c r="I174" s="32"/>
      <c r="J174" s="26">
        <f t="shared" ref="J174:K174" si="47">+SUM(J175:J176)</f>
        <v>5.5848348425541392</v>
      </c>
      <c r="K174" s="26">
        <f t="shared" si="47"/>
        <v>259.47550265353129</v>
      </c>
      <c r="L174" s="26">
        <f>+SUM(L175:L176)</f>
        <v>0</v>
      </c>
      <c r="M174" s="32"/>
      <c r="N174" s="65"/>
      <c r="O174" s="26">
        <f>+SUM(O175:O176)</f>
        <v>8463.4281381865258</v>
      </c>
    </row>
    <row r="175" spans="1:15" x14ac:dyDescent="0.35">
      <c r="A175" s="24" t="s">
        <v>576</v>
      </c>
      <c r="B175" s="25" t="s">
        <v>577</v>
      </c>
      <c r="C175" s="46">
        <f>'[6]2002'!$C22</f>
        <v>0</v>
      </c>
      <c r="D175" s="46">
        <f>'[6]2002'!$D22</f>
        <v>9.2640836777800009E-2</v>
      </c>
      <c r="E175" s="46">
        <f>'[6]2002'!$E22</f>
        <v>8.45851118406E-3</v>
      </c>
      <c r="F175" s="32"/>
      <c r="G175" s="32"/>
      <c r="H175" s="32"/>
      <c r="I175" s="32"/>
      <c r="J175" s="46">
        <f>'[6]2002'!$J22</f>
        <v>0.15708663627540001</v>
      </c>
      <c r="K175" s="46">
        <f>'[6]2002'!$K22</f>
        <v>2.61811060459</v>
      </c>
      <c r="L175" s="46">
        <v>0</v>
      </c>
      <c r="M175" s="32"/>
      <c r="N175" s="65"/>
      <c r="O175" s="30">
        <f>+C175*'PCG-PTG'!$F$5+D175*'PCG-PTG'!$F$6+E175*'PCG-PTG'!$F$8+SUM(F175:I175)</f>
        <v>4.8354488935543003</v>
      </c>
    </row>
    <row r="176" spans="1:15" x14ac:dyDescent="0.35">
      <c r="A176" s="24" t="s">
        <v>578</v>
      </c>
      <c r="B176" s="25" t="s">
        <v>579</v>
      </c>
      <c r="C176" s="26">
        <f>+SUM(C177:C181)</f>
        <v>7873.7737315837121</v>
      </c>
      <c r="D176" s="26">
        <f t="shared" ref="D176" si="48">+SUM(D177:D181)</f>
        <v>15.80197446341011</v>
      </c>
      <c r="E176" s="26">
        <f>+SUM(E177:E181)</f>
        <v>0.5372214065425529</v>
      </c>
      <c r="F176" s="32"/>
      <c r="G176" s="32"/>
      <c r="H176" s="32"/>
      <c r="I176" s="32"/>
      <c r="J176" s="26">
        <f>+SUM(J177:J181)</f>
        <v>5.4277482062787392</v>
      </c>
      <c r="K176" s="26">
        <f t="shared" ref="K176" si="49">+SUM(K177:K181)</f>
        <v>256.85739204894128</v>
      </c>
      <c r="L176" s="26">
        <f>+SUM(L177:L181)</f>
        <v>0</v>
      </c>
      <c r="M176" s="32"/>
      <c r="N176" s="65"/>
      <c r="O176" s="26">
        <f>+SUM(O177:O181)</f>
        <v>8458.592689292971</v>
      </c>
    </row>
    <row r="177" spans="1:15" x14ac:dyDescent="0.35">
      <c r="A177" s="24" t="s">
        <v>580</v>
      </c>
      <c r="B177" s="25" t="s">
        <v>581</v>
      </c>
      <c r="C177" s="46">
        <f>'[6]2002'!$C24</f>
        <v>7917.9315491671032</v>
      </c>
      <c r="D177" s="46">
        <f>'[6]2002'!$D24</f>
        <v>15.80197446341011</v>
      </c>
      <c r="E177" s="46">
        <f>'[6]2002'!$E24</f>
        <v>0.5372214065425529</v>
      </c>
      <c r="F177" s="32"/>
      <c r="G177" s="32"/>
      <c r="H177" s="32"/>
      <c r="I177" s="32"/>
      <c r="J177" s="46">
        <f>'[6]2002'!$J$24</f>
        <v>5.4277482062787392</v>
      </c>
      <c r="K177" s="46">
        <f>'[6]2002'!$K$24</f>
        <v>256.85739204894128</v>
      </c>
      <c r="L177" s="46">
        <v>0</v>
      </c>
      <c r="M177" s="32"/>
      <c r="N177" s="65"/>
      <c r="O177" s="30">
        <f>+C177*'PCG-PTG'!$F$5+D177*'PCG-PTG'!$F$6+E177*'PCG-PTG'!$F$8+SUM(F177:I177)</f>
        <v>8502.7505068763621</v>
      </c>
    </row>
    <row r="178" spans="1:15" x14ac:dyDescent="0.35">
      <c r="A178" s="24" t="s">
        <v>582</v>
      </c>
      <c r="B178" s="25" t="s">
        <v>583</v>
      </c>
      <c r="C178" s="46">
        <f>'[6]2002'!$C25</f>
        <v>19.409048554251534</v>
      </c>
      <c r="D178" s="46">
        <f>'[6]2002'!$D25</f>
        <v>0</v>
      </c>
      <c r="E178" s="46">
        <f>'[6]2002'!$E25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19.409048554251534</v>
      </c>
    </row>
    <row r="179" spans="1:15" x14ac:dyDescent="0.35">
      <c r="A179" s="24" t="s">
        <v>584</v>
      </c>
      <c r="B179" s="25" t="s">
        <v>585</v>
      </c>
      <c r="C179" s="46">
        <f>'[6]2002'!$C26</f>
        <v>0</v>
      </c>
      <c r="D179" s="46">
        <f>'[6]2002'!$D26</f>
        <v>0</v>
      </c>
      <c r="E179" s="46">
        <f>'[6]2002'!$E26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'[6]2002'!$C27</f>
        <v>-63.566866137642762</v>
      </c>
      <c r="D180" s="46">
        <f>'[6]2002'!$D27</f>
        <v>0</v>
      </c>
      <c r="E180" s="46">
        <f>'[6]2002'!$E27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-63.566866137642762</v>
      </c>
    </row>
    <row r="181" spans="1:15" x14ac:dyDescent="0.35">
      <c r="A181" s="24" t="s">
        <v>588</v>
      </c>
      <c r="B181" s="25" t="s">
        <v>589</v>
      </c>
      <c r="C181" s="46">
        <f>'[6]2002'!$C28</f>
        <v>0</v>
      </c>
      <c r="D181" s="46">
        <f>'[6]2002'!$D28</f>
        <v>0</v>
      </c>
      <c r="E181" s="46">
        <f>'[6]2002'!$E28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47.376287473101009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47.376287473101009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47.376287473101009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47.376287473101009</v>
      </c>
    </row>
    <row r="185" spans="1:15" x14ac:dyDescent="0.35">
      <c r="A185" s="24" t="s">
        <v>596</v>
      </c>
      <c r="B185" s="25" t="s">
        <v>597</v>
      </c>
      <c r="C185" s="46">
        <f>'[6]2002'!$C32</f>
        <v>47.376287473101009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47.376287473101009</v>
      </c>
    </row>
    <row r="186" spans="1:15" x14ac:dyDescent="0.35">
      <c r="A186" s="24" t="s">
        <v>598</v>
      </c>
      <c r="B186" s="25" t="s">
        <v>599</v>
      </c>
      <c r="C186" s="46">
        <f>'[6]2002'!$C33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'[6]2002'!$C34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'[6]2002'!$C35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'[6]2002'!$C36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361.09011329922907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361.09011329922907</v>
      </c>
    </row>
    <row r="191" spans="1:15" x14ac:dyDescent="0.35">
      <c r="A191" s="24" t="s">
        <v>608</v>
      </c>
      <c r="B191" s="25" t="s">
        <v>609</v>
      </c>
      <c r="C191" s="46">
        <f>'[6]2002'!$C$38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361.09011329922907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361.09011329922907</v>
      </c>
    </row>
    <row r="193" spans="1:15" x14ac:dyDescent="0.35">
      <c r="A193" s="24" t="s">
        <v>612</v>
      </c>
      <c r="B193" s="25" t="s">
        <v>613</v>
      </c>
      <c r="C193" s="46">
        <f>'[6]2002'!$C40</f>
        <v>275.10975357759094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275.10975357759094</v>
      </c>
    </row>
    <row r="194" spans="1:15" x14ac:dyDescent="0.35">
      <c r="A194" s="24" t="s">
        <v>614</v>
      </c>
      <c r="B194" s="25" t="s">
        <v>615</v>
      </c>
      <c r="C194" s="46">
        <f>'[6]2002'!$C41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'[6]2002'!$C42</f>
        <v>85.980359721638166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85.980359721638166</v>
      </c>
    </row>
    <row r="196" spans="1:15" x14ac:dyDescent="0.35">
      <c r="A196" s="24" t="s">
        <v>618</v>
      </c>
      <c r="B196" s="25" t="s">
        <v>619</v>
      </c>
      <c r="C196" s="46">
        <f>'[6]2002'!$C43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'[6]2002'!$C44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'[6]2002'!$C46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'[6]2002'!$C48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'[6]2002'!$C49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'[6]2002'!$C50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'[6]2002'!$C51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'[6]2002'!$C52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'[6]2002'!$C53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8.0262762046600152E-3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2.1269631942349041</v>
      </c>
    </row>
    <row r="208" spans="1:15" ht="13" x14ac:dyDescent="0.35">
      <c r="A208" s="24" t="s">
        <v>696</v>
      </c>
      <c r="B208" s="25" t="s">
        <v>697</v>
      </c>
      <c r="C208" s="46">
        <f>'[6]2002'!$C55</f>
        <v>0</v>
      </c>
      <c r="D208" s="46">
        <f>'[6]2002'!$D55</f>
        <v>0</v>
      </c>
      <c r="E208" s="46">
        <f>'[6]2002'!$E55</f>
        <v>8.0262762046600152E-3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5.444067611600568</v>
      </c>
      <c r="D209" s="21">
        <f t="shared" ref="D209:E209" si="62">+D210+D214+D217+D220+D224</f>
        <v>18.61033751612095</v>
      </c>
      <c r="E209" s="21">
        <f t="shared" si="62"/>
        <v>0.13656324275017354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562.72277739178321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16.517781919713176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462.49789375196895</v>
      </c>
    </row>
    <row r="211" spans="1:15" x14ac:dyDescent="0.35">
      <c r="A211" s="24" t="s">
        <v>645</v>
      </c>
      <c r="B211" s="25" t="s">
        <v>646</v>
      </c>
      <c r="C211" s="46">
        <f>'[4]2002'!$C6</f>
        <v>0</v>
      </c>
      <c r="D211" s="46">
        <f>'[4]2002'!$D6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'[4]2002'!$C7</f>
        <v>0</v>
      </c>
      <c r="D212" s="46">
        <f>'[4]2002'!$D7</f>
        <v>12.139869478614884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339.91634540121674</v>
      </c>
    </row>
    <row r="213" spans="1:15" x14ac:dyDescent="0.35">
      <c r="A213" s="24" t="s">
        <v>649</v>
      </c>
      <c r="B213" s="25" t="s">
        <v>650</v>
      </c>
      <c r="C213" s="46">
        <f>'[4]2002'!$C8</f>
        <v>0</v>
      </c>
      <c r="D213" s="46">
        <f>'[4]2002'!$D8</f>
        <v>4.3779124410982924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122.58154835075219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'[4]2002'!$D10</f>
        <v>0</v>
      </c>
      <c r="E215" s="46">
        <f>'[4]2002'!$E10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'[4]2002'!$D11</f>
        <v>0</v>
      </c>
      <c r="E216" s="46">
        <f>'[4]2002'!$E11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5.444067611600568</v>
      </c>
      <c r="D217" s="26">
        <f t="shared" ref="D217" si="67">+SUM(D218:D219)</f>
        <v>0.41993097690014908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17.202134964804742</v>
      </c>
    </row>
    <row r="218" spans="1:15" x14ac:dyDescent="0.35">
      <c r="A218" s="24" t="s">
        <v>659</v>
      </c>
      <c r="B218" s="25" t="s">
        <v>660</v>
      </c>
      <c r="C218" s="46">
        <f>'[4]2002'!$C13</f>
        <v>0</v>
      </c>
      <c r="D218" s="46">
        <f>'[4]2002'!$D13</f>
        <v>0</v>
      </c>
      <c r="E218" s="46">
        <f>'[4]2002'!$E13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'[4]2002'!$C14</f>
        <v>5.444067611600568</v>
      </c>
      <c r="D219" s="46">
        <f>'[4]2002'!$D14</f>
        <v>0.41993097690014908</v>
      </c>
      <c r="E219" s="46">
        <f>'[4]2002'!$E14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17.202134964804742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1.6726246195076271</v>
      </c>
      <c r="E220" s="26">
        <f t="shared" ref="E220" si="70">+SUM(E221:E223)</f>
        <v>0.13656324275017354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83.022748675009552</v>
      </c>
    </row>
    <row r="221" spans="1:15" x14ac:dyDescent="0.35">
      <c r="A221" s="24" t="s">
        <v>665</v>
      </c>
      <c r="B221" s="25" t="s">
        <v>666</v>
      </c>
      <c r="C221" s="32"/>
      <c r="D221" s="46">
        <f>'[4]2002'!$D16</f>
        <v>1.6726246195076271</v>
      </c>
      <c r="E221" s="46">
        <f>'[4]2002'!$E16</f>
        <v>0.13656324275017354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83.022748675009552</v>
      </c>
    </row>
    <row r="222" spans="1:15" x14ac:dyDescent="0.35">
      <c r="A222" s="24" t="s">
        <v>667</v>
      </c>
      <c r="B222" s="25" t="s">
        <v>668</v>
      </c>
      <c r="C222" s="32"/>
      <c r="D222" s="46">
        <f>'[4]2002'!$D17</f>
        <v>0</v>
      </c>
      <c r="E222" s="46">
        <f>'[4]2002'!$E17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'[4]2002'!$D18</f>
        <v>0</v>
      </c>
      <c r="E223" s="46">
        <f>'[4]2002'!$E18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'[4]2002'!$C19</f>
        <v>0</v>
      </c>
      <c r="D224" s="46">
        <f>'[4]2002'!$D19</f>
        <v>0</v>
      </c>
      <c r="E224" s="46">
        <f>'[4]2002'!$E19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6540.1662566678397</v>
      </c>
      <c r="D227" s="26">
        <f t="shared" ref="D227:E227" si="73">+SUM(D228:D229)</f>
        <v>3.8546267047999995E-3</v>
      </c>
      <c r="E227" s="26">
        <f t="shared" si="73"/>
        <v>1.5418506819199998E-2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6544.3600905226613</v>
      </c>
    </row>
    <row r="228" spans="1:15" x14ac:dyDescent="0.35">
      <c r="A228" s="24"/>
      <c r="B228" s="44" t="s">
        <v>674</v>
      </c>
      <c r="C228" s="46">
        <f>'[2]2002'!$C48</f>
        <v>551.21161878639998</v>
      </c>
      <c r="D228" s="46">
        <f>'[2]2002'!$D48</f>
        <v>3.8546267047999995E-3</v>
      </c>
      <c r="E228" s="46">
        <f>'[2]2002'!$E48</f>
        <v>1.5418506819199998E-2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555.40545264122238</v>
      </c>
    </row>
    <row r="229" spans="1:15" x14ac:dyDescent="0.35">
      <c r="A229" s="24"/>
      <c r="B229" s="44" t="s">
        <v>675</v>
      </c>
      <c r="C229" s="46">
        <f>'[2]2002'!$C49</f>
        <v>5988.9546378814393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5988.9546378814393</v>
      </c>
    </row>
    <row r="230" spans="1:15" x14ac:dyDescent="0.35">
      <c r="A230" s="24"/>
      <c r="B230" s="25" t="s">
        <v>676</v>
      </c>
      <c r="C230" s="46">
        <f>'[2]2002'!$C50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'[2]2002'!$C51</f>
        <v>1475.6192798199997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1475.6192798199997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-12349.259913297507</v>
      </c>
      <c r="D242" s="21">
        <f t="shared" si="76"/>
        <v>167.30447737741048</v>
      </c>
      <c r="E242" s="21">
        <f t="shared" si="76"/>
        <v>2.9439289771213888</v>
      </c>
      <c r="F242" s="21">
        <f t="shared" si="76"/>
        <v>0</v>
      </c>
      <c r="G242" s="21">
        <f t="shared" si="76"/>
        <v>0</v>
      </c>
      <c r="H242" s="21">
        <f t="shared" si="76"/>
        <v>4.1595365129795914</v>
      </c>
      <c r="I242" s="21">
        <f t="shared" si="76"/>
        <v>0</v>
      </c>
      <c r="J242" s="21">
        <f t="shared" si="76"/>
        <v>7.3688864528756559</v>
      </c>
      <c r="K242" s="21">
        <f t="shared" si="76"/>
        <v>328.61402302120746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-6880.4338312798654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5244.6743193351713</v>
      </c>
      <c r="D243" s="21">
        <f t="shared" ref="D243:E243" si="78">+D244+D250+D253</f>
        <v>3.2080232151646504</v>
      </c>
      <c r="E243" s="21">
        <f t="shared" si="78"/>
        <v>0.19693912637768629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5386.6878378498677</v>
      </c>
    </row>
    <row r="244" spans="1:15" x14ac:dyDescent="0.35">
      <c r="A244" s="24" t="s">
        <v>266</v>
      </c>
      <c r="B244" s="25" t="s">
        <v>267</v>
      </c>
      <c r="C244" s="26">
        <f>+SUM(C245:C249)</f>
        <v>5244.6743193351713</v>
      </c>
      <c r="D244" s="26">
        <f t="shared" ref="D244:E244" si="80">+SUM(D245:D249)</f>
        <v>3.2080232151646504</v>
      </c>
      <c r="E244" s="26">
        <f t="shared" si="80"/>
        <v>0.19693912637768629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5386.6878378498677</v>
      </c>
    </row>
    <row r="245" spans="1:15" x14ac:dyDescent="0.35">
      <c r="A245" s="24" t="s">
        <v>268</v>
      </c>
      <c r="B245" s="25" t="s">
        <v>269</v>
      </c>
      <c r="C245" s="46">
        <f>+C7</f>
        <v>1438.7141732726398</v>
      </c>
      <c r="D245" s="46">
        <f>+D7</f>
        <v>5.0450090096399995E-2</v>
      </c>
      <c r="E245" s="46">
        <f>+E7</f>
        <v>9.5890888596399989E-3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1442.6678843431437</v>
      </c>
    </row>
    <row r="246" spans="1:15" x14ac:dyDescent="0.35">
      <c r="A246" s="24" t="s">
        <v>276</v>
      </c>
      <c r="B246" s="25" t="s">
        <v>277</v>
      </c>
      <c r="C246" s="46">
        <f>+C11</f>
        <v>564.9406517734617</v>
      </c>
      <c r="D246" s="46">
        <f>+D11</f>
        <v>0.20629139373882016</v>
      </c>
      <c r="E246" s="46">
        <f>+E11</f>
        <v>2.8964719670434E-2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578.39246151081375</v>
      </c>
    </row>
    <row r="247" spans="1:15" x14ac:dyDescent="0.35">
      <c r="A247" s="24" t="s">
        <v>292</v>
      </c>
      <c r="B247" s="25" t="s">
        <v>293</v>
      </c>
      <c r="C247" s="46">
        <f>+C19</f>
        <v>2769.3850928975403</v>
      </c>
      <c r="D247" s="46">
        <f>+D19</f>
        <v>0.66911912468950663</v>
      </c>
      <c r="E247" s="46">
        <f>+E19</f>
        <v>0.12670491140104284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2821.6972299101226</v>
      </c>
    </row>
    <row r="248" spans="1:15" x14ac:dyDescent="0.35">
      <c r="A248" s="24" t="s">
        <v>304</v>
      </c>
      <c r="B248" s="25" t="s">
        <v>305</v>
      </c>
      <c r="C248" s="46">
        <f>+C25</f>
        <v>471.63440139152954</v>
      </c>
      <c r="D248" s="46">
        <f>+D25</f>
        <v>2.2821626066399237</v>
      </c>
      <c r="E248" s="46">
        <f>+E25</f>
        <v>3.1680406446569429E-2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543.93026208578829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210.86957728190279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4.1595365129795914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215.02911379488239</v>
      </c>
    </row>
    <row r="255" spans="1:15" x14ac:dyDescent="0.35">
      <c r="A255" s="24" t="s">
        <v>345</v>
      </c>
      <c r="B255" s="25" t="s">
        <v>346</v>
      </c>
      <c r="C255" s="46">
        <f>+C47</f>
        <v>206.47674359999999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206.47674359999999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4.392833681902788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4.392833681902788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4.1595365129795914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4.1595365129795914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16.390487527333331</v>
      </c>
      <c r="D263" s="21">
        <f t="shared" ref="D263:E263" si="89">+SUM(D264:D273)</f>
        <v>126.16136320234257</v>
      </c>
      <c r="E263" s="21">
        <f t="shared" si="89"/>
        <v>1.9265766395797335</v>
      </c>
      <c r="F263" s="35"/>
      <c r="G263" s="35"/>
      <c r="H263" s="35"/>
      <c r="I263" s="35"/>
      <c r="J263" s="21">
        <f t="shared" ref="J263:L263" si="90">+SUM(J264:J273)</f>
        <v>0.28663169975859204</v>
      </c>
      <c r="K263" s="21">
        <f t="shared" si="90"/>
        <v>10.548046551116187</v>
      </c>
      <c r="L263" s="21">
        <f t="shared" si="90"/>
        <v>0</v>
      </c>
      <c r="M263" s="35"/>
      <c r="N263" s="64"/>
      <c r="O263" s="21">
        <f>+SUM(O264:O273)</f>
        <v>4059.4514666815548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118.86009586889992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3328.0826843291979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2.9399532505454546</v>
      </c>
      <c r="E265" s="46">
        <f>+E111</f>
        <v>0.3737296919631824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181.35705938551607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4.0512290529568009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113.43441348279043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1.5448212600233107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409.37763390617732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0.31008502994039422</v>
      </c>
      <c r="E269" s="46">
        <f>+E145</f>
        <v>8.0256875932405766E-3</v>
      </c>
      <c r="F269" s="32"/>
      <c r="G269" s="32"/>
      <c r="H269" s="32"/>
      <c r="I269" s="32"/>
      <c r="J269" s="46">
        <f t="shared" si="91"/>
        <v>0.28663169975859204</v>
      </c>
      <c r="K269" s="46">
        <f t="shared" si="91"/>
        <v>10.548046551116187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10.809188050539792</v>
      </c>
    </row>
    <row r="270" spans="1:15" x14ac:dyDescent="0.35">
      <c r="A270" s="24" t="s">
        <v>529</v>
      </c>
      <c r="B270" s="25" t="s">
        <v>530</v>
      </c>
      <c r="C270" s="46">
        <f>+C151</f>
        <v>0.40099477733333327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0.40099477733333327</v>
      </c>
    </row>
    <row r="271" spans="1:15" x14ac:dyDescent="0.35">
      <c r="A271" s="24" t="s">
        <v>535</v>
      </c>
      <c r="B271" s="25" t="s">
        <v>536</v>
      </c>
      <c r="C271" s="46">
        <f>+C154</f>
        <v>15.989492749999998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15.989492749999998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-17826.638365053514</v>
      </c>
      <c r="D274" s="21">
        <f t="shared" ref="D274:E274" si="92">+SUM(D275:D282)</f>
        <v>19.324753443782303</v>
      </c>
      <c r="E274" s="21">
        <f t="shared" si="92"/>
        <v>0.68384996841379586</v>
      </c>
      <c r="F274" s="35"/>
      <c r="G274" s="35"/>
      <c r="H274" s="35"/>
      <c r="I274" s="35"/>
      <c r="J274" s="21">
        <f t="shared" ref="J274:L274" si="93">+SUM(J275:J282)</f>
        <v>7.0822547531170637</v>
      </c>
      <c r="K274" s="21">
        <f t="shared" si="93"/>
        <v>318.0659764700913</v>
      </c>
      <c r="L274" s="21">
        <f t="shared" si="93"/>
        <v>0</v>
      </c>
      <c r="M274" s="35"/>
      <c r="N274" s="64"/>
      <c r="O274" s="21">
        <f>+SUM(O275:O282)</f>
        <v>-17104.325026997954</v>
      </c>
    </row>
    <row r="275" spans="1:15" x14ac:dyDescent="0.35">
      <c r="A275" s="24" t="s">
        <v>542</v>
      </c>
      <c r="B275" s="25" t="s">
        <v>543</v>
      </c>
      <c r="C275" s="46">
        <f>+C158</f>
        <v>-27472.800838249917</v>
      </c>
      <c r="D275" s="46">
        <f>+D158</f>
        <v>1.5285903416698905</v>
      </c>
      <c r="E275" s="46">
        <f>+E158</f>
        <v>4.6693601629408547E-2</v>
      </c>
      <c r="F275" s="32"/>
      <c r="G275" s="32"/>
      <c r="H275" s="32"/>
      <c r="I275" s="32"/>
      <c r="J275" s="46">
        <f>+J158</f>
        <v>0.4006071792502684</v>
      </c>
      <c r="K275" s="46">
        <f>+K158</f>
        <v>23.741943213642443</v>
      </c>
      <c r="L275" s="46">
        <f>+L158</f>
        <v>0</v>
      </c>
      <c r="M275" s="32"/>
      <c r="N275" s="65"/>
      <c r="O275" s="30">
        <f>+C275*'PCG-PTG'!$F$5+D275*'PCG-PTG'!$F$6+E275*'PCG-PTG'!$F$8+SUM(F275:I275)</f>
        <v>-27417.626504251366</v>
      </c>
    </row>
    <row r="276" spans="1:15" x14ac:dyDescent="0.35">
      <c r="A276" s="24" t="s">
        <v>558</v>
      </c>
      <c r="B276" s="25" t="s">
        <v>559</v>
      </c>
      <c r="C276" s="46">
        <f>+C166</f>
        <v>1363.9223408403623</v>
      </c>
      <c r="D276" s="46">
        <f>+D166</f>
        <v>1.9015478019245029</v>
      </c>
      <c r="E276" s="46">
        <f>+E166</f>
        <v>8.3450172853114291E-2</v>
      </c>
      <c r="F276" s="32"/>
      <c r="G276" s="32"/>
      <c r="H276" s="32"/>
      <c r="I276" s="32"/>
      <c r="J276" s="46">
        <f>+J166</f>
        <v>1.0968127313126559</v>
      </c>
      <c r="K276" s="46">
        <f>+K166</f>
        <v>34.848530602917549</v>
      </c>
      <c r="L276" s="46">
        <f>+L166</f>
        <v>0</v>
      </c>
      <c r="M276" s="32"/>
      <c r="N276" s="65"/>
      <c r="O276" s="30">
        <f>+C276*'PCG-PTG'!$F$5+D276*'PCG-PTG'!$F$6+E276*'PCG-PTG'!$F$8+SUM(F276:I276)</f>
        <v>1439.2799751003236</v>
      </c>
    </row>
    <row r="277" spans="1:15" x14ac:dyDescent="0.35">
      <c r="A277" s="24" t="s">
        <v>574</v>
      </c>
      <c r="B277" s="25" t="s">
        <v>575</v>
      </c>
      <c r="C277" s="46">
        <f>+C174</f>
        <v>7873.7737315837121</v>
      </c>
      <c r="D277" s="46">
        <f>+D174</f>
        <v>15.89461530018791</v>
      </c>
      <c r="E277" s="46">
        <f>+E174</f>
        <v>0.54567991772661295</v>
      </c>
      <c r="F277" s="32"/>
      <c r="G277" s="32"/>
      <c r="H277" s="32"/>
      <c r="I277" s="32"/>
      <c r="J277" s="46">
        <f>+J174</f>
        <v>5.5848348425541392</v>
      </c>
      <c r="K277" s="46">
        <f>+K174</f>
        <v>259.47550265353129</v>
      </c>
      <c r="L277" s="46">
        <f>+L174</f>
        <v>0</v>
      </c>
      <c r="M277" s="32"/>
      <c r="N277" s="65"/>
      <c r="O277" s="30">
        <f>+C277*'PCG-PTG'!$F$5+D277*'PCG-PTG'!$F$6+E277*'PCG-PTG'!$F$8+SUM(F277:I277)</f>
        <v>8463.4281381865258</v>
      </c>
    </row>
    <row r="278" spans="1:15" x14ac:dyDescent="0.35">
      <c r="A278" s="24" t="s">
        <v>590</v>
      </c>
      <c r="B278" s="25" t="s">
        <v>591</v>
      </c>
      <c r="C278" s="46">
        <f>+C182</f>
        <v>47.376287473101009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47.376287473101009</v>
      </c>
    </row>
    <row r="279" spans="1:15" x14ac:dyDescent="0.35">
      <c r="A279" s="24" t="s">
        <v>606</v>
      </c>
      <c r="B279" s="25" t="s">
        <v>607</v>
      </c>
      <c r="C279" s="46">
        <f>+C190</f>
        <v>361.09011329922907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361.09011329922907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8.0262762046600152E-3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2.1269631942349041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5.444067611600568</v>
      </c>
      <c r="D283" s="21">
        <f t="shared" ref="D283:E283" si="95">+SUM(D284:D288)</f>
        <v>18.61033751612095</v>
      </c>
      <c r="E283" s="21">
        <f t="shared" si="95"/>
        <v>0.13656324275017354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562.72277739178321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16.517781919713176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462.49789375196895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5.444067611600568</v>
      </c>
      <c r="D286" s="46">
        <f t="shared" ref="D286:M286" si="99">+D217</f>
        <v>0.41993097690014908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17.202134964804742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1.6726246195076271</v>
      </c>
      <c r="E287" s="46">
        <f t="shared" si="100"/>
        <v>0.13656324275017354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83.022748675009552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6540.1662566678397</v>
      </c>
      <c r="D291" s="26">
        <f t="shared" ref="D291:E291" si="102">+D292+D293</f>
        <v>3.8546267047999995E-3</v>
      </c>
      <c r="E291" s="26">
        <f t="shared" si="102"/>
        <v>1.5418506819199998E-2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6544.3600905226613</v>
      </c>
    </row>
    <row r="292" spans="1:15" x14ac:dyDescent="0.35">
      <c r="A292" s="24"/>
      <c r="B292" s="44" t="s">
        <v>674</v>
      </c>
      <c r="C292" s="46">
        <f>+C228</f>
        <v>551.21161878639998</v>
      </c>
      <c r="D292" s="46">
        <f t="shared" ref="D292:M294" si="104">+D228</f>
        <v>3.8546267047999995E-3</v>
      </c>
      <c r="E292" s="46">
        <f t="shared" si="104"/>
        <v>1.5418506819199998E-2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555.40545264122238</v>
      </c>
    </row>
    <row r="293" spans="1:15" x14ac:dyDescent="0.35">
      <c r="A293" s="24"/>
      <c r="B293" s="44" t="s">
        <v>675</v>
      </c>
      <c r="C293" s="46">
        <f>+C229</f>
        <v>5988.9546378814393</v>
      </c>
      <c r="D293" s="46">
        <f t="shared" si="104"/>
        <v>0</v>
      </c>
      <c r="E293" s="46">
        <f t="shared" si="104"/>
        <v>0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5988.9546378814393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1475.6192798199997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1475.6192798199997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-12349.259913297507</v>
      </c>
      <c r="D304" s="21">
        <f t="shared" ref="D304:M304" si="107">+SUM(D305:D309)</f>
        <v>167.30447737741048</v>
      </c>
      <c r="E304" s="21">
        <f t="shared" si="107"/>
        <v>2.9439289771213888</v>
      </c>
      <c r="F304" s="21">
        <f t="shared" si="107"/>
        <v>0</v>
      </c>
      <c r="G304" s="21">
        <f t="shared" si="107"/>
        <v>0</v>
      </c>
      <c r="H304" s="21">
        <f t="shared" si="107"/>
        <v>4.1595365129795914</v>
      </c>
      <c r="I304" s="21">
        <f t="shared" si="107"/>
        <v>0</v>
      </c>
      <c r="J304" s="21">
        <f t="shared" si="107"/>
        <v>7.3688864528756559</v>
      </c>
      <c r="K304" s="21">
        <f t="shared" si="107"/>
        <v>328.61402302120746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-6880.4338312798618</v>
      </c>
    </row>
    <row r="305" spans="1:15" x14ac:dyDescent="0.35">
      <c r="A305" s="48" t="s">
        <v>264</v>
      </c>
      <c r="B305" s="49" t="s">
        <v>265</v>
      </c>
      <c r="C305" s="67">
        <f>+C243</f>
        <v>5244.6743193351713</v>
      </c>
      <c r="D305" s="67">
        <f t="shared" ref="D305:M305" si="108">+D243</f>
        <v>3.2080232151646504</v>
      </c>
      <c r="E305" s="67">
        <f t="shared" si="108"/>
        <v>0.19693912637768629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5386.6878378498686</v>
      </c>
    </row>
    <row r="306" spans="1:15" x14ac:dyDescent="0.35">
      <c r="A306" s="48" t="s">
        <v>343</v>
      </c>
      <c r="B306" s="49" t="s">
        <v>344</v>
      </c>
      <c r="C306" s="67">
        <f>+C254</f>
        <v>210.86957728190279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4.1595365129795914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215.02911379488239</v>
      </c>
    </row>
    <row r="307" spans="1:15" x14ac:dyDescent="0.35">
      <c r="A307" s="48" t="s">
        <v>434</v>
      </c>
      <c r="B307" s="49" t="s">
        <v>435</v>
      </c>
      <c r="C307" s="67">
        <f>+C263</f>
        <v>16.390487527333331</v>
      </c>
      <c r="D307" s="67">
        <f t="shared" ref="D307:L307" si="110">+D263</f>
        <v>126.16136320234257</v>
      </c>
      <c r="E307" s="67">
        <f t="shared" si="110"/>
        <v>1.9265766395797335</v>
      </c>
      <c r="F307" s="32"/>
      <c r="G307" s="32"/>
      <c r="H307" s="32"/>
      <c r="I307" s="32"/>
      <c r="J307" s="67">
        <f t="shared" si="110"/>
        <v>0.28663169975859204</v>
      </c>
      <c r="K307" s="67">
        <f t="shared" si="110"/>
        <v>10.548046551116187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4059.4514666815544</v>
      </c>
    </row>
    <row r="308" spans="1:15" x14ac:dyDescent="0.35">
      <c r="A308" s="48" t="s">
        <v>540</v>
      </c>
      <c r="B308" s="49" t="s">
        <v>541</v>
      </c>
      <c r="C308" s="67">
        <f>+C274</f>
        <v>-17826.638365053514</v>
      </c>
      <c r="D308" s="67">
        <f t="shared" ref="D308:L308" si="111">+D274</f>
        <v>19.324753443782303</v>
      </c>
      <c r="E308" s="67">
        <f t="shared" si="111"/>
        <v>0.68384996841379586</v>
      </c>
      <c r="F308" s="32"/>
      <c r="G308" s="32"/>
      <c r="H308" s="32"/>
      <c r="I308" s="32"/>
      <c r="J308" s="67">
        <f t="shared" si="111"/>
        <v>7.0822547531170637</v>
      </c>
      <c r="K308" s="67">
        <f t="shared" si="111"/>
        <v>318.0659764700913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-17104.325026997951</v>
      </c>
    </row>
    <row r="309" spans="1:15" x14ac:dyDescent="0.35">
      <c r="A309" s="48" t="s">
        <v>641</v>
      </c>
      <c r="B309" s="49" t="s">
        <v>642</v>
      </c>
      <c r="C309" s="67">
        <f>+C283</f>
        <v>5.444067611600568</v>
      </c>
      <c r="D309" s="67">
        <f t="shared" ref="D309:M309" si="112">+D283</f>
        <v>18.61033751612095</v>
      </c>
      <c r="E309" s="67">
        <f t="shared" si="112"/>
        <v>0.13656324275017354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562.7227773917831</v>
      </c>
    </row>
  </sheetData>
  <conditionalFormatting sqref="C240:M240">
    <cfRule type="cellIs" dxfId="103" priority="6" operator="equal">
      <formula>0</formula>
    </cfRule>
  </conditionalFormatting>
  <conditionalFormatting sqref="C302:M302">
    <cfRule type="cellIs" dxfId="102" priority="2" operator="equal">
      <formula>0</formula>
    </cfRule>
  </conditionalFormatting>
  <conditionalFormatting sqref="O240">
    <cfRule type="cellIs" dxfId="101" priority="5" operator="equal">
      <formula>0</formula>
    </cfRule>
  </conditionalFormatting>
  <conditionalFormatting sqref="O302">
    <cfRule type="cellIs" dxfId="100" priority="1" operator="equal">
      <formula>0</formula>
    </cfRule>
  </conditionalFormatting>
  <dataValidations count="1">
    <dataValidation allowBlank="1" showInputMessage="1" showErrorMessage="1" sqref="B144:B157 B136 A226:B237 B268:B274 A290:B299 B308" xr:uid="{6C18CDD0-9CCA-4B9B-A0B5-F5482F72D58C}"/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5FB9-E44E-4422-AF0B-8C29DA19E7F7}">
  <dimension ref="A2:P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-13412.816890844097</v>
      </c>
      <c r="D4" s="21">
        <f t="shared" si="0"/>
        <v>167.77931558428313</v>
      </c>
      <c r="E4" s="21">
        <f t="shared" si="0"/>
        <v>3.005127213050323</v>
      </c>
      <c r="F4" s="21">
        <f t="shared" si="0"/>
        <v>0</v>
      </c>
      <c r="G4" s="21">
        <f t="shared" si="0"/>
        <v>0</v>
      </c>
      <c r="H4" s="21">
        <f t="shared" si="0"/>
        <v>4.265399921959184</v>
      </c>
      <c r="I4" s="21">
        <f t="shared" si="0"/>
        <v>0</v>
      </c>
      <c r="J4" s="21">
        <f t="shared" si="0"/>
        <v>7.7840723817931456</v>
      </c>
      <c r="K4" s="21">
        <f t="shared" si="0"/>
        <v>342.40108616402125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-7914.3719431038726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5737.4453344396725</v>
      </c>
      <c r="D5" s="21">
        <f t="shared" ref="D5:E5" si="1">+D6+D32+D42</f>
        <v>3.2369324103989086</v>
      </c>
      <c r="E5" s="21">
        <f t="shared" si="1"/>
        <v>0.19704140377462334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5880.2954139311169</v>
      </c>
    </row>
    <row r="6" spans="1:15" x14ac:dyDescent="0.35">
      <c r="A6" s="24" t="s">
        <v>266</v>
      </c>
      <c r="B6" s="25" t="s">
        <v>267</v>
      </c>
      <c r="C6" s="26">
        <f>+C7+C11+C19+C25+C29</f>
        <v>5737.4453344396725</v>
      </c>
      <c r="D6" s="26">
        <f t="shared" ref="D6:E6" si="4">+D7+D11+D19+D25+D29</f>
        <v>3.2369324103989086</v>
      </c>
      <c r="E6" s="26">
        <f t="shared" si="4"/>
        <v>0.19704140377462334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5880.2954139311169</v>
      </c>
    </row>
    <row r="7" spans="1:15" x14ac:dyDescent="0.35">
      <c r="A7" s="24" t="s">
        <v>268</v>
      </c>
      <c r="B7" s="25" t="s">
        <v>269</v>
      </c>
      <c r="C7" s="26">
        <f>'[2]2003'!$C6</f>
        <v>1679.7090458749051</v>
      </c>
      <c r="D7" s="26">
        <f>'[2]2003'!$D6</f>
        <v>6.6055846164749993E-2</v>
      </c>
      <c r="E7" s="26">
        <f>'[2]2003'!$E6</f>
        <v>1.3211169232949998E-2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1685.0595694142498</v>
      </c>
    </row>
    <row r="8" spans="1:15" x14ac:dyDescent="0.35">
      <c r="A8" s="24" t="s">
        <v>270</v>
      </c>
      <c r="B8" s="25" t="s">
        <v>271</v>
      </c>
      <c r="C8" s="30">
        <f>'[2]2003'!$C7</f>
        <v>1679.7090458749051</v>
      </c>
      <c r="D8" s="30">
        <f>'[2]2003'!$D7</f>
        <v>6.6055846164749993E-2</v>
      </c>
      <c r="E8" s="30">
        <f>'[2]2003'!$E7</f>
        <v>1.3211169232949998E-2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1685.0595694142498</v>
      </c>
    </row>
    <row r="9" spans="1:15" x14ac:dyDescent="0.35">
      <c r="A9" s="24" t="s">
        <v>272</v>
      </c>
      <c r="B9" s="25" t="s">
        <v>273</v>
      </c>
      <c r="C9" s="30">
        <f>'[2]2003'!$C8</f>
        <v>0</v>
      </c>
      <c r="D9" s="30">
        <f>'[2]2003'!$D8</f>
        <v>0</v>
      </c>
      <c r="E9" s="30">
        <f>'[2]2003'!$E8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'[2]2003'!$C9</f>
        <v>0</v>
      </c>
      <c r="D10" s="30">
        <f>'[2]2003'!$D9</f>
        <v>0</v>
      </c>
      <c r="E10" s="30">
        <f>'[2]2003'!$E9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'[2]2003'!$C10</f>
        <v>850.80396525451124</v>
      </c>
      <c r="D11" s="26">
        <f>'[2]2003'!$D10</f>
        <v>0.21874488152003529</v>
      </c>
      <c r="E11" s="26">
        <f>'[2]2003'!$E10</f>
        <v>3.1415981979665199E-2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865.25405716168359</v>
      </c>
    </row>
    <row r="12" spans="1:15" x14ac:dyDescent="0.35">
      <c r="A12" s="24" t="s">
        <v>278</v>
      </c>
      <c r="B12" s="25" t="s">
        <v>279</v>
      </c>
      <c r="C12" s="30">
        <f>'[2]2003'!$C11</f>
        <v>0</v>
      </c>
      <c r="D12" s="30">
        <f>'[2]2003'!$D11</f>
        <v>0</v>
      </c>
      <c r="E12" s="30">
        <f>'[2]2003'!$E11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'[2]2003'!$C12</f>
        <v>0</v>
      </c>
      <c r="D13" s="30">
        <f>'[2]2003'!$D12</f>
        <v>0</v>
      </c>
      <c r="E13" s="30">
        <f>'[2]2003'!$E12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'[2]2003'!$C13</f>
        <v>0</v>
      </c>
      <c r="D14" s="30">
        <f>'[2]2003'!$D13</f>
        <v>0</v>
      </c>
      <c r="E14" s="30">
        <f>'[2]2003'!$E13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'[2]2003'!$C14</f>
        <v>0</v>
      </c>
      <c r="D15" s="30">
        <f>'[2]2003'!$D14</f>
        <v>0</v>
      </c>
      <c r="E15" s="30">
        <f>'[2]2003'!$E14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'[2]2003'!$C15</f>
        <v>0</v>
      </c>
      <c r="D16" s="30">
        <f>'[2]2003'!$D15</f>
        <v>0</v>
      </c>
      <c r="E16" s="30">
        <f>'[2]2003'!$E15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'[2]2003'!$C16</f>
        <v>0</v>
      </c>
      <c r="D17" s="30">
        <f>'[2]2003'!$D16</f>
        <v>0</v>
      </c>
      <c r="E17" s="30">
        <f>'[2]2003'!$E16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'[2]2003'!$C17</f>
        <v>850.80396525451124</v>
      </c>
      <c r="D18" s="30">
        <f>'[2]2003'!$D17</f>
        <v>0.21874488152003529</v>
      </c>
      <c r="E18" s="30">
        <f>'[2]2003'!$E17</f>
        <v>3.1415981979665199E-2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865.25405716168359</v>
      </c>
    </row>
    <row r="19" spans="1:15" x14ac:dyDescent="0.35">
      <c r="A19" s="24" t="s">
        <v>292</v>
      </c>
      <c r="B19" s="25" t="s">
        <v>293</v>
      </c>
      <c r="C19" s="26">
        <f>'[2]2003'!$C18</f>
        <v>2709.5609127185253</v>
      </c>
      <c r="D19" s="26">
        <f>'[2]2003'!$D18</f>
        <v>0.68023393462671777</v>
      </c>
      <c r="E19" s="26">
        <f>'[2]2003'!$E18</f>
        <v>0.12117497997054304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2760.7188325802676</v>
      </c>
    </row>
    <row r="20" spans="1:15" x14ac:dyDescent="0.35">
      <c r="A20" s="24" t="s">
        <v>294</v>
      </c>
      <c r="B20" s="25" t="s">
        <v>295</v>
      </c>
      <c r="C20" s="30">
        <f>'[2]2003'!$C19</f>
        <v>23.652382179999996</v>
      </c>
      <c r="D20" s="30">
        <f>'[2]2003'!$D19</f>
        <v>3.2896219999999994E-3</v>
      </c>
      <c r="E20" s="30">
        <f>'[2]2003'!$E19</f>
        <v>1.9737731999999996E-4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23.796796585799996</v>
      </c>
    </row>
    <row r="21" spans="1:15" x14ac:dyDescent="0.35">
      <c r="A21" s="24" t="s">
        <v>296</v>
      </c>
      <c r="B21" s="25" t="s">
        <v>297</v>
      </c>
      <c r="C21" s="30">
        <f>'[2]2003'!$C20</f>
        <v>2403.4870647283651</v>
      </c>
      <c r="D21" s="30">
        <f>'[2]2003'!$D20</f>
        <v>0.63883075448769477</v>
      </c>
      <c r="E21" s="30">
        <f>'[2]2003'!$E20</f>
        <v>0.11869078916220166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2452.8273849820043</v>
      </c>
    </row>
    <row r="22" spans="1:15" x14ac:dyDescent="0.35">
      <c r="A22" s="24" t="s">
        <v>298</v>
      </c>
      <c r="B22" s="25" t="s">
        <v>299</v>
      </c>
      <c r="C22" s="30">
        <f>'[2]2003'!$C21</f>
        <v>0</v>
      </c>
      <c r="D22" s="30">
        <f>'[2]2003'!$D21</f>
        <v>0</v>
      </c>
      <c r="E22" s="30">
        <f>'[2]2003'!$E21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'[2]2003'!$C22</f>
        <v>282.42146581015987</v>
      </c>
      <c r="D23" s="30">
        <f>'[2]2003'!$D22</f>
        <v>3.8113558139022917E-2</v>
      </c>
      <c r="E23" s="30">
        <f>'[2]2003'!$E22</f>
        <v>2.2868134883413751E-3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284.09465101246298</v>
      </c>
    </row>
    <row r="24" spans="1:15" x14ac:dyDescent="0.35">
      <c r="A24" s="24" t="s">
        <v>302</v>
      </c>
      <c r="B24" s="25" t="s">
        <v>303</v>
      </c>
      <c r="C24" s="30">
        <f>'[2]2003'!$C23</f>
        <v>0</v>
      </c>
      <c r="D24" s="30">
        <f>'[2]2003'!$D23</f>
        <v>0</v>
      </c>
      <c r="E24" s="30">
        <f>'[2]2003'!$E23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'[2]2003'!$C24</f>
        <v>497.37141059173041</v>
      </c>
      <c r="D25" s="26">
        <f>'[2]2003'!$D24</f>
        <v>2.2718977480874054</v>
      </c>
      <c r="E25" s="26">
        <f>'[2]2003'!$E24</f>
        <v>3.1239272591465115E-2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569.26295477491601</v>
      </c>
    </row>
    <row r="26" spans="1:15" x14ac:dyDescent="0.35">
      <c r="A26" s="24" t="s">
        <v>306</v>
      </c>
      <c r="B26" s="25" t="s">
        <v>307</v>
      </c>
      <c r="C26" s="30">
        <f>'[2]2003'!$C25</f>
        <v>96.691734427096947</v>
      </c>
      <c r="D26" s="30">
        <f>'[2]2003'!$D25</f>
        <v>1.3171351375660525E-2</v>
      </c>
      <c r="E26" s="30">
        <f>'[2]2003'!$E25</f>
        <v>2.2236580695143417E-4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97.11945920445757</v>
      </c>
    </row>
    <row r="27" spans="1:15" x14ac:dyDescent="0.35">
      <c r="A27" s="24" t="s">
        <v>308</v>
      </c>
      <c r="B27" s="25" t="s">
        <v>309</v>
      </c>
      <c r="C27" s="30">
        <f>'[2]2003'!$C26</f>
        <v>294.8227331348312</v>
      </c>
      <c r="D27" s="30">
        <f>'[2]2003'!$D26</f>
        <v>2.2443836664346866</v>
      </c>
      <c r="E27" s="30">
        <f>'[2]2003'!$E26</f>
        <v>3.015634296789018E-2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365.6569066814933</v>
      </c>
    </row>
    <row r="28" spans="1:15" x14ac:dyDescent="0.35">
      <c r="A28" s="24" t="s">
        <v>310</v>
      </c>
      <c r="B28" s="25" t="s">
        <v>311</v>
      </c>
      <c r="C28" s="30">
        <f>'[2]2003'!$C27</f>
        <v>105.85694302980225</v>
      </c>
      <c r="D28" s="30">
        <f>'[2]2003'!$D27</f>
        <v>1.4342730277058334E-2</v>
      </c>
      <c r="E28" s="30">
        <f>'[2]2003'!$E27</f>
        <v>8.6056381662349989E-4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106.48658888896512</v>
      </c>
    </row>
    <row r="29" spans="1:15" x14ac:dyDescent="0.35">
      <c r="A29" s="24" t="s">
        <v>312</v>
      </c>
      <c r="B29" s="25" t="s">
        <v>291</v>
      </c>
      <c r="C29" s="26">
        <f>'[2]2003'!$C28</f>
        <v>0</v>
      </c>
      <c r="D29" s="26">
        <f>'[2]2003'!$D28</f>
        <v>0</v>
      </c>
      <c r="E29" s="26">
        <f>'[2]2003'!$E28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'[2]2003'!$C29</f>
        <v>0</v>
      </c>
      <c r="D30" s="30">
        <f>'[2]2003'!$D29</f>
        <v>0</v>
      </c>
      <c r="E30" s="30">
        <f>'[2]2003'!$E29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'[2]2003'!$C30</f>
        <v>0</v>
      </c>
      <c r="D31" s="30">
        <f>'[2]2003'!$D30</f>
        <v>0</v>
      </c>
      <c r="E31" s="30">
        <f>'[2]2003'!$E30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211.12558420797168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4.265399921959184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215.39098412993087</v>
      </c>
    </row>
    <row r="47" spans="1:15" x14ac:dyDescent="0.35">
      <c r="A47" s="24" t="s">
        <v>345</v>
      </c>
      <c r="B47" s="25" t="s">
        <v>346</v>
      </c>
      <c r="C47" s="26">
        <f>+SUM(C48:C52)</f>
        <v>209.21923800000002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209.21923800000002</v>
      </c>
    </row>
    <row r="48" spans="1:15" x14ac:dyDescent="0.35">
      <c r="A48" s="24" t="s">
        <v>347</v>
      </c>
      <c r="B48" s="25" t="s">
        <v>348</v>
      </c>
      <c r="C48" s="46">
        <f>'[3]2003'!$C6</f>
        <v>209.21923800000002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209.21923800000002</v>
      </c>
    </row>
    <row r="49" spans="1:15" x14ac:dyDescent="0.35">
      <c r="A49" s="24" t="s">
        <v>349</v>
      </c>
      <c r="B49" s="25" t="s">
        <v>350</v>
      </c>
      <c r="C49" s="46">
        <f>'[3]2003'!$C7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'[3]2003'!$C8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'[3]2003'!$C9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'[3]2003'!$C10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1.9063462079716689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1.9063462079716689</v>
      </c>
    </row>
    <row r="73" spans="1:15" x14ac:dyDescent="0.35">
      <c r="A73" s="24" t="s">
        <v>394</v>
      </c>
      <c r="B73" s="25" t="s">
        <v>395</v>
      </c>
      <c r="C73" s="46">
        <f>'[3]2003'!$C31</f>
        <v>0.96166550397166872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0.96166550397166872</v>
      </c>
    </row>
    <row r="74" spans="1:15" x14ac:dyDescent="0.35">
      <c r="A74" s="24" t="s">
        <v>396</v>
      </c>
      <c r="B74" s="25" t="s">
        <v>397</v>
      </c>
      <c r="C74" s="46">
        <f>'[3]2003'!$C32</f>
        <v>0.94468070400000026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0.94468070400000026</v>
      </c>
    </row>
    <row r="75" spans="1:15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4.265399921959184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4.265399921959184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'[3]2003'!$H48</f>
        <v>4.265399921959184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4.265399921959184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'[3]2003'!$H49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19.527922829066664</v>
      </c>
      <c r="D95" s="21">
        <f>+D96+D111+D127+D132+D144+D145+D151+D154+D155+D156</f>
        <v>124.84994090823602</v>
      </c>
      <c r="E95" s="21">
        <f>+E96+E111+E127+E132+E144+E145+E151+E154+E155+E156</f>
        <v>1.9495115871696274</v>
      </c>
      <c r="F95" s="35"/>
      <c r="G95" s="35"/>
      <c r="H95" s="35"/>
      <c r="I95" s="35"/>
      <c r="J95" s="21">
        <f>+J96+J111+J127+J132+J144+J145+J151+J154+J155+J156</f>
        <v>0.28931625000000005</v>
      </c>
      <c r="K95" s="21">
        <f>+K96+K111+K127+K132+K144+K145+K151+K154+K155+K156</f>
        <v>10.646838000000001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4031.9468388596256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117.55698825281623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3291.5956710788537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114.35257207099804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3201.8720179879447</v>
      </c>
    </row>
    <row r="98" spans="1:15" x14ac:dyDescent="0.35">
      <c r="A98" s="24" t="s">
        <v>440</v>
      </c>
      <c r="B98" s="25" t="s">
        <v>441</v>
      </c>
      <c r="C98" s="32"/>
      <c r="D98" s="46">
        <f>'[5]2003'!$D7</f>
        <v>17.208335154757343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481.83338433320557</v>
      </c>
    </row>
    <row r="99" spans="1:15" x14ac:dyDescent="0.35">
      <c r="A99" s="24" t="s">
        <v>442</v>
      </c>
      <c r="B99" s="25" t="s">
        <v>443</v>
      </c>
      <c r="C99" s="32"/>
      <c r="D99" s="46">
        <f>'[5]2003'!$D8</f>
        <v>97.144236916240686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2720.038633654739</v>
      </c>
    </row>
    <row r="100" spans="1:15" x14ac:dyDescent="0.35">
      <c r="A100" s="24" t="s">
        <v>444</v>
      </c>
      <c r="B100" s="25" t="s">
        <v>445</v>
      </c>
      <c r="C100" s="32"/>
      <c r="D100" s="46">
        <f>'[5]2003'!$D9</f>
        <v>4.2809E-2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1.1986520000000001</v>
      </c>
    </row>
    <row r="101" spans="1:15" x14ac:dyDescent="0.35">
      <c r="A101" s="24" t="s">
        <v>446</v>
      </c>
      <c r="B101" s="25" t="s">
        <v>447</v>
      </c>
      <c r="C101" s="32"/>
      <c r="D101" s="46">
        <f>'[5]2003'!$D10</f>
        <v>0.31209999999999999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8.7387999999999995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2.8495071818181819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79.786201090909103</v>
      </c>
    </row>
    <row r="103" spans="1:15" x14ac:dyDescent="0.35">
      <c r="A103" s="24" t="s">
        <v>450</v>
      </c>
      <c r="B103" s="25" t="s">
        <v>451</v>
      </c>
      <c r="C103" s="32"/>
      <c r="D103" s="46">
        <f>'[5]2003'!$D12</f>
        <v>9.3982181818181798E-2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2.6315010909090901</v>
      </c>
    </row>
    <row r="104" spans="1:15" x14ac:dyDescent="0.35">
      <c r="A104" s="24" t="s">
        <v>452</v>
      </c>
      <c r="B104" s="25" t="s">
        <v>453</v>
      </c>
      <c r="C104" s="32"/>
      <c r="D104" s="46">
        <f>'[5]2003'!$D13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'[5]2003'!$D14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'[5]2003'!$D15</f>
        <v>3.2024999999999998E-2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0.89669999999999994</v>
      </c>
    </row>
    <row r="107" spans="1:15" x14ac:dyDescent="0.35">
      <c r="A107" s="24" t="s">
        <v>458</v>
      </c>
      <c r="B107" s="25" t="s">
        <v>459</v>
      </c>
      <c r="C107" s="32"/>
      <c r="D107" s="46">
        <f>'[5]2003'!$D16</f>
        <v>2.6819999999999999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75.096000000000004</v>
      </c>
    </row>
    <row r="108" spans="1:15" x14ac:dyDescent="0.35">
      <c r="A108" s="24" t="s">
        <v>460</v>
      </c>
      <c r="B108" s="25" t="s">
        <v>461</v>
      </c>
      <c r="C108" s="32"/>
      <c r="D108" s="46">
        <f>'[5]2003'!$D17</f>
        <v>4.1499999999999995E-2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1.1619999999999999</v>
      </c>
    </row>
    <row r="109" spans="1:15" x14ac:dyDescent="0.35">
      <c r="A109" s="24" t="s">
        <v>462</v>
      </c>
      <c r="B109" s="25" t="s">
        <v>463</v>
      </c>
      <c r="C109" s="32"/>
      <c r="D109" s="46">
        <f>'[5]2003'!$D18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'[5]2003'!$D19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2.9189518578181817</v>
      </c>
      <c r="E111" s="26">
        <f>+E112+E115+E116+E117+E126</f>
        <v>0.37082951325521984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180.00047303154236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1.6457999999999999</v>
      </c>
      <c r="E112" s="26">
        <f>+SUM(E113:E114)</f>
        <v>2.3942982171428579E-3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46.716889027542855</v>
      </c>
    </row>
    <row r="113" spans="1:15" x14ac:dyDescent="0.35">
      <c r="A113" s="24" t="s">
        <v>469</v>
      </c>
      <c r="B113" s="25" t="s">
        <v>441</v>
      </c>
      <c r="C113" s="32"/>
      <c r="D113" s="46">
        <f>'[5]2003'!$D22</f>
        <v>0.29480000000000017</v>
      </c>
      <c r="E113" s="46">
        <f>'[5]2003'!$E22</f>
        <v>2.3942982171428579E-3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8.8888890275428611</v>
      </c>
    </row>
    <row r="114" spans="1:15" x14ac:dyDescent="0.35">
      <c r="A114" s="24" t="s">
        <v>470</v>
      </c>
      <c r="B114" s="25" t="s">
        <v>443</v>
      </c>
      <c r="C114" s="32"/>
      <c r="D114" s="46">
        <f>'[5]2003'!$D23</f>
        <v>1.3509999999999998</v>
      </c>
      <c r="E114" s="46">
        <f>'[5]2003'!$E23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37.827999999999996</v>
      </c>
    </row>
    <row r="115" spans="1:15" x14ac:dyDescent="0.35">
      <c r="A115" s="24" t="s">
        <v>471</v>
      </c>
      <c r="B115" s="25" t="s">
        <v>445</v>
      </c>
      <c r="C115" s="32"/>
      <c r="D115" s="46">
        <f>'[5]2003'!$D24</f>
        <v>1.7123599999999998E-3</v>
      </c>
      <c r="E115" s="46">
        <f>'[5]2003'!$E24</f>
        <v>7.7566146923571428E-4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0.25349636934746428</v>
      </c>
    </row>
    <row r="116" spans="1:15" x14ac:dyDescent="0.35">
      <c r="A116" s="24" t="s">
        <v>472</v>
      </c>
      <c r="B116" s="25" t="s">
        <v>447</v>
      </c>
      <c r="C116" s="32"/>
      <c r="D116" s="46">
        <f>'[5]2003'!$D25</f>
        <v>0.62419999999999998</v>
      </c>
      <c r="E116" s="46">
        <f>'[5]2003'!$E25</f>
        <v>4.2334105396000007E-2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28.696137929940001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0.6472394978181818</v>
      </c>
      <c r="E117" s="26">
        <f>+SUM(E118:E125)</f>
        <v>0.13893844568360647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54.941394045064804</v>
      </c>
    </row>
    <row r="118" spans="1:15" x14ac:dyDescent="0.35">
      <c r="A118" s="24" t="s">
        <v>474</v>
      </c>
      <c r="B118" s="25" t="s">
        <v>451</v>
      </c>
      <c r="C118" s="32"/>
      <c r="D118" s="46">
        <f>'[5]2003'!$D27</f>
        <v>2.764181818181818E-3</v>
      </c>
      <c r="E118" s="46">
        <f>'[5]2003'!$E27</f>
        <v>1.1415281142857145E-5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8.0422140411948048E-2</v>
      </c>
    </row>
    <row r="119" spans="1:15" x14ac:dyDescent="0.35">
      <c r="A119" s="24" t="s">
        <v>475</v>
      </c>
      <c r="B119" s="25" t="s">
        <v>453</v>
      </c>
      <c r="C119" s="32"/>
      <c r="D119" s="46">
        <f>'[5]2003'!$D28</f>
        <v>0</v>
      </c>
      <c r="E119" s="46">
        <f>'[5]2003'!$E28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'[5]2003'!$D29</f>
        <v>0</v>
      </c>
      <c r="E120" s="46">
        <f>'[5]2003'!$E29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'[5]2003'!$D30</f>
        <v>1.4090999999999999E-3</v>
      </c>
      <c r="E121" s="46">
        <f>'[5]2003'!$E30</f>
        <v>2.9946369337499998E-3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0.83303358744375</v>
      </c>
    </row>
    <row r="122" spans="1:15" x14ac:dyDescent="0.35">
      <c r="A122" s="24" t="s">
        <v>478</v>
      </c>
      <c r="B122" s="25" t="s">
        <v>459</v>
      </c>
      <c r="C122" s="32"/>
      <c r="D122" s="46">
        <f>'[5]2003'!$D31</f>
        <v>0.32630999999999999</v>
      </c>
      <c r="E122" s="46">
        <f>'[5]2003'!$E31</f>
        <v>8.255643E-2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31.014133950000002</v>
      </c>
    </row>
    <row r="123" spans="1:15" x14ac:dyDescent="0.35">
      <c r="A123" s="24" t="s">
        <v>479</v>
      </c>
      <c r="B123" s="25" t="s">
        <v>461</v>
      </c>
      <c r="C123" s="32"/>
      <c r="D123" s="46">
        <f>'[5]2003'!$D32</f>
        <v>4.9800000000000001E-3</v>
      </c>
      <c r="E123" s="46">
        <f>'[5]2003'!$E32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0.13944000000000001</v>
      </c>
    </row>
    <row r="124" spans="1:15" x14ac:dyDescent="0.35">
      <c r="A124" s="24" t="s">
        <v>480</v>
      </c>
      <c r="B124" s="25" t="s">
        <v>463</v>
      </c>
      <c r="C124" s="32"/>
      <c r="D124" s="46">
        <f>'[5]2003'!$D33</f>
        <v>0.31177621599999999</v>
      </c>
      <c r="E124" s="46">
        <f>'[5]2003'!$E33</f>
        <v>5.3375963468713608E-2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22.874364367209104</v>
      </c>
    </row>
    <row r="125" spans="1:15" x14ac:dyDescent="0.35">
      <c r="A125" s="24" t="s">
        <v>481</v>
      </c>
      <c r="B125" s="25" t="s">
        <v>465</v>
      </c>
      <c r="C125" s="32"/>
      <c r="D125" s="46">
        <f>'[5]2003'!$D34</f>
        <v>0</v>
      </c>
      <c r="E125" s="46">
        <f>'[5]2003'!$E34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'[5]2003'!$E35</f>
        <v>0.18638700248923476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49.392555659647215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4.0605024476016007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113.69406853284481</v>
      </c>
    </row>
    <row r="128" spans="1:15" x14ac:dyDescent="0.35">
      <c r="A128" s="24" t="s">
        <v>486</v>
      </c>
      <c r="B128" s="25" t="s">
        <v>487</v>
      </c>
      <c r="C128" s="32"/>
      <c r="D128" s="46">
        <f>'[5]2003'!$D37</f>
        <v>1.9054790154400003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53.353412432320006</v>
      </c>
    </row>
    <row r="129" spans="1:15" x14ac:dyDescent="0.35">
      <c r="A129" s="24" t="s">
        <v>488</v>
      </c>
      <c r="B129" s="25" t="s">
        <v>489</v>
      </c>
      <c r="C129" s="32"/>
      <c r="D129" s="46">
        <f>'[5]2003'!$D38</f>
        <v>2.1550234321616002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60.340656100524804</v>
      </c>
    </row>
    <row r="130" spans="1:15" x14ac:dyDescent="0.35">
      <c r="A130" s="24" t="s">
        <v>490</v>
      </c>
      <c r="B130" s="25" t="s">
        <v>491</v>
      </c>
      <c r="C130" s="32"/>
      <c r="D130" s="46">
        <f>'[5]2003'!$D39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'[5]2003'!$D40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1.5705812189144077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416.20402301231803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0.85013772998726611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225.2864984466255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'[5]2003'!$E$43</f>
        <v>0.15711285070094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41.634905435749097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'[5]2003'!$E$44</f>
        <v>0.18777023213496949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49.759111515766918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'[5]2003'!$E48</f>
        <v>0.35996680199598768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95.391202528936731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'[5]2003'!$E49</f>
        <v>0.12403634776453315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32.869632157601288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'[5]2003'!$E50</f>
        <v>2.1251497390835802E-2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5.6316468085714879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'[5]2003'!$E51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'[5]2003'!$E52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0.72044348892714161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190.91752456569253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'[5]2003'!$E54</f>
        <v>0.34832489770397512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92.306097891553406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'[5]2003'!$E55</f>
        <v>0.37211859122316654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98.611426674139139</v>
      </c>
    </row>
    <row r="144" spans="1:15" x14ac:dyDescent="0.35">
      <c r="A144" s="24" t="s">
        <v>516</v>
      </c>
      <c r="B144" s="25" t="s">
        <v>517</v>
      </c>
      <c r="C144" s="32"/>
      <c r="D144" s="46">
        <f>'[5]2003'!$D$56</f>
        <v>0</v>
      </c>
      <c r="E144" s="46">
        <f>'[5]2003'!$E56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0.31349835000000004</v>
      </c>
      <c r="E145" s="26">
        <f>+SUM(E146:E150)</f>
        <v>8.1008550000000006E-3</v>
      </c>
      <c r="F145" s="32"/>
      <c r="G145" s="32"/>
      <c r="H145" s="32"/>
      <c r="I145" s="32"/>
      <c r="J145" s="26">
        <f>+SUM(J146:J150)</f>
        <v>0.28931625000000005</v>
      </c>
      <c r="K145" s="26">
        <f>+SUM(K146:K150)</f>
        <v>10.646838000000001</v>
      </c>
      <c r="L145" s="26">
        <f>+SUM(L146:L150)</f>
        <v>0</v>
      </c>
      <c r="M145" s="32"/>
      <c r="N145" s="65"/>
      <c r="O145" s="26">
        <f>+SUM(O146:O150)</f>
        <v>10.924680374999999</v>
      </c>
    </row>
    <row r="146" spans="1:16" x14ac:dyDescent="0.35">
      <c r="A146" s="24" t="s">
        <v>520</v>
      </c>
      <c r="B146" s="25" t="s">
        <v>521</v>
      </c>
      <c r="C146" s="32"/>
      <c r="D146" s="46">
        <f>'[5]2003'!$D58</f>
        <v>3.8016000000000005E-3</v>
      </c>
      <c r="E146" s="46">
        <f>'[5]2003'!$E58</f>
        <v>7.1680000000000005E-5</v>
      </c>
      <c r="F146" s="32"/>
      <c r="G146" s="32"/>
      <c r="H146" s="32"/>
      <c r="I146" s="32"/>
      <c r="J146" s="46">
        <f>'[5]2003'!$J58</f>
        <v>2.5600000000000002E-3</v>
      </c>
      <c r="K146" s="46">
        <f>'[5]2003'!$K58</f>
        <v>9.4208000000000014E-2</v>
      </c>
      <c r="L146" s="46">
        <f>'[5]2003'!$L58</f>
        <v>0</v>
      </c>
      <c r="M146" s="32"/>
      <c r="N146" s="65"/>
      <c r="O146" s="30">
        <f>+C146*'PCG-PTG'!$F$5+D146*'PCG-PTG'!$F$6+E146*'PCG-PTG'!$F$8+SUM(F146:I146)</f>
        <v>0.12544</v>
      </c>
    </row>
    <row r="147" spans="1:16" x14ac:dyDescent="0.35">
      <c r="A147" s="24" t="s">
        <v>522</v>
      </c>
      <c r="B147" s="25" t="s">
        <v>523</v>
      </c>
      <c r="C147" s="32"/>
      <c r="D147" s="46">
        <f>'[5]2003'!$D59</f>
        <v>0</v>
      </c>
      <c r="E147" s="46">
        <f>'[5]2003'!$E59</f>
        <v>0</v>
      </c>
      <c r="F147" s="32"/>
      <c r="G147" s="32"/>
      <c r="H147" s="32"/>
      <c r="I147" s="32"/>
      <c r="J147" s="46">
        <f>'[5]2003'!$J59</f>
        <v>0</v>
      </c>
      <c r="K147" s="46">
        <f>'[5]2003'!$K59</f>
        <v>0</v>
      </c>
      <c r="L147" s="46">
        <f>'[5]2003'!$L59</f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'[5]2003'!$D60</f>
        <v>0</v>
      </c>
      <c r="E148" s="46">
        <f>'[5]2003'!$E60</f>
        <v>0</v>
      </c>
      <c r="F148" s="32"/>
      <c r="G148" s="32"/>
      <c r="H148" s="32"/>
      <c r="I148" s="32"/>
      <c r="J148" s="46">
        <f>'[5]2003'!$J60</f>
        <v>0</v>
      </c>
      <c r="K148" s="46">
        <f>'[5]2003'!$K60</f>
        <v>0</v>
      </c>
      <c r="L148" s="46">
        <f>'[5]2003'!$L60</f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'[5]2003'!$D61</f>
        <v>0.30969675000000002</v>
      </c>
      <c r="E149" s="46">
        <f>'[5]2003'!$E61</f>
        <v>8.0291750000000012E-3</v>
      </c>
      <c r="F149" s="32"/>
      <c r="G149" s="32"/>
      <c r="H149" s="32"/>
      <c r="I149" s="32"/>
      <c r="J149" s="46">
        <f>'[5]2003'!$J61</f>
        <v>0.28675625000000005</v>
      </c>
      <c r="K149" s="46">
        <f>'[5]2003'!$K61</f>
        <v>10.552630000000001</v>
      </c>
      <c r="L149" s="46">
        <f>'[5]2003'!$L61</f>
        <v>0</v>
      </c>
      <c r="M149" s="32"/>
      <c r="N149" s="65"/>
      <c r="O149" s="30">
        <f>+C149*'PCG-PTG'!$F$5+D149*'PCG-PTG'!$F$6+E149*'PCG-PTG'!$F$8+SUM(F149:I149)</f>
        <v>10.799240375</v>
      </c>
    </row>
    <row r="150" spans="1:16" x14ac:dyDescent="0.35">
      <c r="A150" s="24" t="s">
        <v>528</v>
      </c>
      <c r="B150" s="25" t="s">
        <v>291</v>
      </c>
      <c r="C150" s="32"/>
      <c r="D150" s="46">
        <f>'[5]2003'!$D62</f>
        <v>0</v>
      </c>
      <c r="E150" s="46">
        <f>'[5]2003'!$E62</f>
        <v>0</v>
      </c>
      <c r="F150" s="32"/>
      <c r="G150" s="32"/>
      <c r="H150" s="32"/>
      <c r="I150" s="32"/>
      <c r="J150" s="46">
        <f>'[5]2003'!$J62</f>
        <v>0</v>
      </c>
      <c r="K150" s="46">
        <f>'[5]2003'!$K62</f>
        <v>0</v>
      </c>
      <c r="L150" s="46">
        <f>'[5]2003'!$L62</f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0.94663710239999987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0.94663710239999987</v>
      </c>
    </row>
    <row r="152" spans="1:16" x14ac:dyDescent="0.35">
      <c r="A152" s="24" t="s">
        <v>531</v>
      </c>
      <c r="B152" s="25" t="s">
        <v>532</v>
      </c>
      <c r="C152" s="46">
        <f>'[5]2003'!$C64</f>
        <v>0.88228710239999986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0.88228710239999986</v>
      </c>
    </row>
    <row r="153" spans="1:16" x14ac:dyDescent="0.35">
      <c r="A153" s="24" t="s">
        <v>533</v>
      </c>
      <c r="B153" s="25" t="s">
        <v>534</v>
      </c>
      <c r="C153" s="46">
        <f>'[5]2003'!$C65</f>
        <v>6.4349999999999991E-2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6.4349999999999991E-2</v>
      </c>
    </row>
    <row r="154" spans="1:16" x14ac:dyDescent="0.35">
      <c r="A154" s="24" t="s">
        <v>535</v>
      </c>
      <c r="B154" s="25" t="s">
        <v>536</v>
      </c>
      <c r="C154" s="46">
        <f>'[5]2003'!$C66</f>
        <v>18.581285726666664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18.581285726666664</v>
      </c>
    </row>
    <row r="155" spans="1:16" x14ac:dyDescent="0.35">
      <c r="A155" s="24" t="s">
        <v>537</v>
      </c>
      <c r="B155" s="25" t="s">
        <v>538</v>
      </c>
      <c r="C155" s="46">
        <f>'[5]2003'!$C67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'[5]2003'!$C68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-19386.716506382596</v>
      </c>
      <c r="D157" s="21">
        <f>+D158+D166+D174+D182+D190+D198+D206+D207</f>
        <v>20.083987017700913</v>
      </c>
      <c r="E157" s="21">
        <f>+E158+E166+E174+E182+E190+E198+E207</f>
        <v>0.71822096839901495</v>
      </c>
      <c r="F157" s="35"/>
      <c r="G157" s="35"/>
      <c r="H157" s="35"/>
      <c r="I157" s="35"/>
      <c r="J157" s="21">
        <f>+J158+J166+J174+J182+J190+J198+J206+J207</f>
        <v>7.4947561317931459</v>
      </c>
      <c r="K157" s="21">
        <f>+K158+K166+K174+K182+K190+K198+K206+K207</f>
        <v>331.75424816402125</v>
      </c>
      <c r="L157" s="21">
        <f>+L158+L166+L174+L182+L190+L198+L206+L207</f>
        <v>0</v>
      </c>
      <c r="M157" s="35"/>
      <c r="N157" s="64"/>
      <c r="O157" s="21">
        <f>+O158+O166+O174+O182+O190+O198+O206+O207</f>
        <v>-18634.036313261229</v>
      </c>
      <c r="P157" s="107"/>
    </row>
    <row r="158" spans="1:16" x14ac:dyDescent="0.35">
      <c r="A158" s="24" t="s">
        <v>542</v>
      </c>
      <c r="B158" s="25" t="s">
        <v>543</v>
      </c>
      <c r="C158" s="26">
        <f>+SUM(C159:C160)</f>
        <v>-27319.336875174249</v>
      </c>
      <c r="D158" s="26">
        <f t="shared" ref="D158:E158" si="36">+SUM(D159:D160)</f>
        <v>3.8204641896859917</v>
      </c>
      <c r="E158" s="26">
        <f t="shared" si="36"/>
        <v>0.13436662799957622</v>
      </c>
      <c r="F158" s="32"/>
      <c r="G158" s="32"/>
      <c r="H158" s="32"/>
      <c r="I158" s="32"/>
      <c r="J158" s="26">
        <f t="shared" ref="J158:L158" si="37">+SUM(J159:J160)</f>
        <v>1.4180244662084101</v>
      </c>
      <c r="K158" s="26">
        <f t="shared" si="37"/>
        <v>63.03972685448165</v>
      </c>
      <c r="L158" s="26">
        <f t="shared" si="37"/>
        <v>0</v>
      </c>
      <c r="M158" s="32"/>
      <c r="N158" s="65"/>
      <c r="O158" s="26">
        <f>+SUM(O159:O160)</f>
        <v>-27176.756721443155</v>
      </c>
    </row>
    <row r="159" spans="1:16" x14ac:dyDescent="0.35">
      <c r="A159" s="24" t="s">
        <v>544</v>
      </c>
      <c r="B159" s="25" t="s">
        <v>545</v>
      </c>
      <c r="C159" s="46">
        <f>'[6]2003'!$C$6</f>
        <v>-27351.593911917069</v>
      </c>
      <c r="D159" s="46">
        <f>'[6]2003'!$D$6</f>
        <v>3.8204641896859917</v>
      </c>
      <c r="E159" s="46">
        <f>'[6]2003'!$E$6</f>
        <v>0.13436662799957622</v>
      </c>
      <c r="F159" s="32"/>
      <c r="G159" s="32"/>
      <c r="H159" s="32"/>
      <c r="I159" s="32"/>
      <c r="J159" s="46">
        <f>'[6]2003'!$J6</f>
        <v>1.4180244662084101</v>
      </c>
      <c r="K159" s="46">
        <f>'[6]2003'!$K6</f>
        <v>63.03972685448165</v>
      </c>
      <c r="L159" s="46">
        <v>0</v>
      </c>
      <c r="M159" s="32"/>
      <c r="N159" s="65"/>
      <c r="O159" s="30">
        <f>+C159*'PCG-PTG'!$F$5+D159*'PCG-PTG'!$F$6+E159*'PCG-PTG'!$F$8+SUM(F159:I159)</f>
        <v>-27209.013758185974</v>
      </c>
    </row>
    <row r="160" spans="1:16" x14ac:dyDescent="0.35">
      <c r="A160" s="24" t="s">
        <v>546</v>
      </c>
      <c r="B160" s="25" t="s">
        <v>547</v>
      </c>
      <c r="C160" s="26">
        <f>+SUM(C161:C165)</f>
        <v>32.257036742821136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32.257036742821136</v>
      </c>
    </row>
    <row r="161" spans="1:15" x14ac:dyDescent="0.35">
      <c r="A161" s="24" t="s">
        <v>548</v>
      </c>
      <c r="B161" s="25" t="s">
        <v>549</v>
      </c>
      <c r="C161" s="46">
        <f>'[6]2003'!$C8</f>
        <v>-113.28790726330431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-113.28790726330431</v>
      </c>
    </row>
    <row r="162" spans="1:15" x14ac:dyDescent="0.35">
      <c r="A162" s="24" t="s">
        <v>550</v>
      </c>
      <c r="B162" s="25" t="s">
        <v>551</v>
      </c>
      <c r="C162" s="46">
        <f>'[6]2003'!$C9</f>
        <v>146.22800447739016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146.22800447739016</v>
      </c>
    </row>
    <row r="163" spans="1:15" x14ac:dyDescent="0.35">
      <c r="A163" s="24" t="s">
        <v>552</v>
      </c>
      <c r="B163" s="25" t="s">
        <v>553</v>
      </c>
      <c r="C163" s="46">
        <f>'[6]2003'!$C10</f>
        <v>-0.68306047126471836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-0.68306047126471836</v>
      </c>
    </row>
    <row r="164" spans="1:15" x14ac:dyDescent="0.35">
      <c r="A164" s="24" t="s">
        <v>554</v>
      </c>
      <c r="B164" s="25" t="s">
        <v>555</v>
      </c>
      <c r="C164" s="46">
        <f>'[6]2003'!$C11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'[6]2003'!$C12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1644.7705942401426</v>
      </c>
      <c r="D166" s="26">
        <f t="shared" ref="D166" si="40">+SUM(D167:D168)</f>
        <v>2.335589402438131</v>
      </c>
      <c r="E166" s="26">
        <f t="shared" ref="E166" si="41">+SUM(E167:E168)</f>
        <v>8.8342314186039578E-2</v>
      </c>
      <c r="F166" s="32"/>
      <c r="G166" s="32"/>
      <c r="H166" s="32"/>
      <c r="I166" s="32"/>
      <c r="J166" s="26">
        <f t="shared" ref="J166:L166" si="42">+SUM(J167:J168)</f>
        <v>1.0131578112878241</v>
      </c>
      <c r="K166" s="26">
        <f t="shared" si="42"/>
        <v>39.837222762894534</v>
      </c>
      <c r="L166" s="26">
        <f t="shared" si="42"/>
        <v>0</v>
      </c>
      <c r="M166" s="32"/>
      <c r="N166" s="65"/>
      <c r="O166" s="26">
        <f>+SUM(O167:O168)</f>
        <v>1733.5778107677106</v>
      </c>
    </row>
    <row r="167" spans="1:15" x14ac:dyDescent="0.35">
      <c r="A167" s="24" t="s">
        <v>560</v>
      </c>
      <c r="B167" s="25" t="s">
        <v>561</v>
      </c>
      <c r="C167" s="46">
        <f>'[6]2003'!$C14</f>
        <v>-220.73768201916599</v>
      </c>
      <c r="D167" s="46">
        <f>'[6]2000'!$D14</f>
        <v>0</v>
      </c>
      <c r="E167" s="46">
        <f>'[6]2000'!$E14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-220.73768201916599</v>
      </c>
    </row>
    <row r="168" spans="1:15" x14ac:dyDescent="0.35">
      <c r="A168" s="24" t="s">
        <v>562</v>
      </c>
      <c r="B168" s="25" t="s">
        <v>563</v>
      </c>
      <c r="C168" s="26">
        <f>+SUM(C169:C173)</f>
        <v>1865.5082762593086</v>
      </c>
      <c r="D168" s="26">
        <f t="shared" ref="D168" si="43">+SUM(D169:D173)</f>
        <v>2.335589402438131</v>
      </c>
      <c r="E168" s="26">
        <f>+SUM(E169:E173)</f>
        <v>8.8342314186039578E-2</v>
      </c>
      <c r="F168" s="32"/>
      <c r="G168" s="32"/>
      <c r="H168" s="32"/>
      <c r="I168" s="32"/>
      <c r="J168" s="26">
        <f>+SUM(J169:J173)</f>
        <v>1.0131578112878241</v>
      </c>
      <c r="K168" s="26">
        <f t="shared" ref="K168" si="44">+SUM(K169:K173)</f>
        <v>39.837222762894534</v>
      </c>
      <c r="L168" s="26">
        <f>+SUM(L169:L173)</f>
        <v>0</v>
      </c>
      <c r="M168" s="32"/>
      <c r="N168" s="65"/>
      <c r="O168" s="26">
        <f>+SUM(O169:O173)</f>
        <v>1954.3154927868766</v>
      </c>
    </row>
    <row r="169" spans="1:15" x14ac:dyDescent="0.35">
      <c r="A169" s="24" t="s">
        <v>564</v>
      </c>
      <c r="B169" s="25" t="s">
        <v>565</v>
      </c>
      <c r="C169" s="46">
        <f>'[6]2003'!$C16</f>
        <v>1722.1945820610895</v>
      </c>
      <c r="D169" s="46">
        <f>'[6]2003'!$D16</f>
        <v>2.2621727793962498</v>
      </c>
      <c r="E169" s="46">
        <f>'[6]2003'!$E16</f>
        <v>8.1639057299606965E-2</v>
      </c>
      <c r="F169" s="32"/>
      <c r="G169" s="32"/>
      <c r="H169" s="32"/>
      <c r="I169" s="32"/>
      <c r="J169" s="46">
        <f>'[6]2003'!$J16</f>
        <v>0.88866875482550411</v>
      </c>
      <c r="K169" s="46">
        <f>'[6]2003'!$K16</f>
        <v>37.762405155189199</v>
      </c>
      <c r="L169" s="46">
        <v>0</v>
      </c>
      <c r="M169" s="32"/>
      <c r="N169" s="65"/>
      <c r="O169" s="30">
        <f>+C169*'PCG-PTG'!$F$5+D169*'PCG-PTG'!$F$6+E169*'PCG-PTG'!$F$8+SUM(F169:I169)</f>
        <v>1807.1697700685802</v>
      </c>
    </row>
    <row r="170" spans="1:15" x14ac:dyDescent="0.35">
      <c r="A170" s="24" t="s">
        <v>566</v>
      </c>
      <c r="B170" s="25" t="s">
        <v>567</v>
      </c>
      <c r="C170" s="46">
        <f>'[6]2003'!$C17</f>
        <v>143.313694198219</v>
      </c>
      <c r="D170" s="46">
        <f>'[6]2003'!$D17</f>
        <v>7.3416623041881054E-2</v>
      </c>
      <c r="E170" s="46">
        <f>'[6]2003'!$E17</f>
        <v>6.7032568864326177E-3</v>
      </c>
      <c r="F170" s="32"/>
      <c r="G170" s="32"/>
      <c r="H170" s="32"/>
      <c r="I170" s="32"/>
      <c r="J170" s="46">
        <f>'[6]2003'!$J17</f>
        <v>0.12448905646232004</v>
      </c>
      <c r="K170" s="46">
        <f>'[6]2003'!$K17</f>
        <v>2.0748176077053344</v>
      </c>
      <c r="L170" s="46">
        <v>0</v>
      </c>
      <c r="M170" s="32"/>
      <c r="N170" s="65"/>
      <c r="O170" s="30">
        <f>+C170*'PCG-PTG'!$F$5+D170*'PCG-PTG'!$F$6+E170*'PCG-PTG'!$F$8+SUM(F170:I170)</f>
        <v>147.14572271829633</v>
      </c>
    </row>
    <row r="171" spans="1:15" x14ac:dyDescent="0.35">
      <c r="A171" s="24" t="s">
        <v>568</v>
      </c>
      <c r="B171" s="25" t="s">
        <v>569</v>
      </c>
      <c r="C171" s="46">
        <f>'[6]2003'!$C18</f>
        <v>0</v>
      </c>
      <c r="D171" s="46">
        <f>'[6]2003'!$D18</f>
        <v>0</v>
      </c>
      <c r="E171" s="46">
        <f>'[6]2003'!$E18</f>
        <v>0</v>
      </c>
      <c r="F171" s="32"/>
      <c r="G171" s="32"/>
      <c r="H171" s="32"/>
      <c r="I171" s="32"/>
      <c r="J171" s="46">
        <f>'[6]2003'!$J18</f>
        <v>0</v>
      </c>
      <c r="K171" s="46">
        <f>'[6]2003'!$K18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'[6]2003'!$C19</f>
        <v>0</v>
      </c>
      <c r="D172" s="46">
        <f>'[6]2003'!$D19</f>
        <v>0</v>
      </c>
      <c r="E172" s="46">
        <f>'[6]2003'!$E19</f>
        <v>0</v>
      </c>
      <c r="F172" s="32"/>
      <c r="G172" s="32"/>
      <c r="H172" s="32"/>
      <c r="I172" s="32"/>
      <c r="J172" s="46">
        <f>'[6]2003'!$J19</f>
        <v>0</v>
      </c>
      <c r="K172" s="46">
        <f>'[6]2003'!$K19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'[6]2003'!$C20</f>
        <v>0</v>
      </c>
      <c r="D173" s="46">
        <f>'[6]2003'!$D20</f>
        <v>0</v>
      </c>
      <c r="E173" s="46">
        <f>'[6]2003'!$E20</f>
        <v>0</v>
      </c>
      <c r="F173" s="32"/>
      <c r="G173" s="32"/>
      <c r="H173" s="32"/>
      <c r="I173" s="32"/>
      <c r="J173" s="46">
        <f>'[6]2003'!$J20</f>
        <v>0</v>
      </c>
      <c r="K173" s="46">
        <f>'[6]2003'!$K20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6050.0294388151715</v>
      </c>
      <c r="D174" s="26">
        <f t="shared" ref="D174" si="45">+SUM(D175:D176)</f>
        <v>13.927933425576789</v>
      </c>
      <c r="E174" s="26">
        <f t="shared" ref="E174" si="46">+SUM(E175:E176)</f>
        <v>0.48535647687896266</v>
      </c>
      <c r="F174" s="32"/>
      <c r="G174" s="32"/>
      <c r="H174" s="32"/>
      <c r="I174" s="32"/>
      <c r="J174" s="26">
        <f t="shared" ref="J174:K174" si="47">+SUM(J175:J176)</f>
        <v>5.0635738542969122</v>
      </c>
      <c r="K174" s="26">
        <f t="shared" si="47"/>
        <v>228.87729854664508</v>
      </c>
      <c r="L174" s="26">
        <f>+SUM(L175:L176)</f>
        <v>0</v>
      </c>
      <c r="M174" s="32"/>
      <c r="N174" s="65"/>
      <c r="O174" s="26">
        <f>+SUM(O175:O176)</f>
        <v>6568.6310411042468</v>
      </c>
    </row>
    <row r="175" spans="1:15" x14ac:dyDescent="0.35">
      <c r="A175" s="24" t="s">
        <v>576</v>
      </c>
      <c r="B175" s="25" t="s">
        <v>577</v>
      </c>
      <c r="C175" s="46">
        <f>'[6]2003'!$C22</f>
        <v>0</v>
      </c>
      <c r="D175" s="46">
        <f>'[6]2003'!$D22</f>
        <v>0.23819621309299999</v>
      </c>
      <c r="E175" s="46">
        <f>'[6]2003'!$E22</f>
        <v>2.1748349891099999E-2</v>
      </c>
      <c r="F175" s="32"/>
      <c r="G175" s="32"/>
      <c r="H175" s="32"/>
      <c r="I175" s="32"/>
      <c r="J175" s="46">
        <f>'[6]2003'!$J22</f>
        <v>0.40389792654899997</v>
      </c>
      <c r="K175" s="46">
        <f>'[6]2003'!$K22</f>
        <v>6.7316321091500004</v>
      </c>
      <c r="L175" s="46">
        <v>0</v>
      </c>
      <c r="M175" s="32"/>
      <c r="N175" s="65"/>
      <c r="O175" s="30">
        <f>+C175*'PCG-PTG'!$F$5+D175*'PCG-PTG'!$F$6+E175*'PCG-PTG'!$F$8+SUM(F175:I175)</f>
        <v>12.432806687745501</v>
      </c>
    </row>
    <row r="176" spans="1:15" x14ac:dyDescent="0.35">
      <c r="A176" s="24" t="s">
        <v>578</v>
      </c>
      <c r="B176" s="25" t="s">
        <v>579</v>
      </c>
      <c r="C176" s="26">
        <f>+SUM(C177:C181)</f>
        <v>6050.0294388151715</v>
      </c>
      <c r="D176" s="26">
        <f t="shared" ref="D176" si="48">+SUM(D177:D181)</f>
        <v>13.68973721248379</v>
      </c>
      <c r="E176" s="26">
        <f>+SUM(E177:E181)</f>
        <v>0.46360812698786263</v>
      </c>
      <c r="F176" s="32"/>
      <c r="G176" s="32"/>
      <c r="H176" s="32"/>
      <c r="I176" s="32"/>
      <c r="J176" s="26">
        <f>+SUM(J177:J181)</f>
        <v>4.6596759277479123</v>
      </c>
      <c r="K176" s="26">
        <f t="shared" ref="K176" si="49">+SUM(K177:K181)</f>
        <v>222.14566643749507</v>
      </c>
      <c r="L176" s="26">
        <f>+SUM(L177:L181)</f>
        <v>0</v>
      </c>
      <c r="M176" s="32"/>
      <c r="N176" s="65"/>
      <c r="O176" s="26">
        <f>+SUM(O177:O181)</f>
        <v>6556.1982344165017</v>
      </c>
    </row>
    <row r="177" spans="1:15" x14ac:dyDescent="0.35">
      <c r="A177" s="24" t="s">
        <v>580</v>
      </c>
      <c r="B177" s="25" t="s">
        <v>581</v>
      </c>
      <c r="C177" s="46">
        <f>'[6]2003'!$C24</f>
        <v>6064.499696374648</v>
      </c>
      <c r="D177" s="46">
        <f>'[6]2003'!$D24</f>
        <v>13.68973721248379</v>
      </c>
      <c r="E177" s="46">
        <f>'[6]2003'!$E24</f>
        <v>0.46360812698786263</v>
      </c>
      <c r="F177" s="32"/>
      <c r="G177" s="32"/>
      <c r="H177" s="32"/>
      <c r="I177" s="32"/>
      <c r="J177" s="46">
        <f>'[6]2003'!$J$24</f>
        <v>4.6596759277479123</v>
      </c>
      <c r="K177" s="46">
        <f>'[6]2003'!$K$24</f>
        <v>222.14566643749507</v>
      </c>
      <c r="L177" s="46">
        <v>0</v>
      </c>
      <c r="M177" s="32"/>
      <c r="N177" s="65"/>
      <c r="O177" s="30">
        <f>+C177*'PCG-PTG'!$F$5+D177*'PCG-PTG'!$F$6+E177*'PCG-PTG'!$F$8+SUM(F177:I177)</f>
        <v>6570.6684919759782</v>
      </c>
    </row>
    <row r="178" spans="1:15" x14ac:dyDescent="0.35">
      <c r="A178" s="24" t="s">
        <v>582</v>
      </c>
      <c r="B178" s="25" t="s">
        <v>583</v>
      </c>
      <c r="C178" s="46">
        <f>'[6]2003'!$C25</f>
        <v>-10.601607542519494</v>
      </c>
      <c r="D178" s="46">
        <f>'[6]2003'!$D25</f>
        <v>0</v>
      </c>
      <c r="E178" s="46">
        <f>'[6]2003'!$E25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-10.601607542519494</v>
      </c>
    </row>
    <row r="179" spans="1:15" x14ac:dyDescent="0.35">
      <c r="A179" s="24" t="s">
        <v>584</v>
      </c>
      <c r="B179" s="25" t="s">
        <v>585</v>
      </c>
      <c r="C179" s="46">
        <f>'[6]2003'!$C26</f>
        <v>0</v>
      </c>
      <c r="D179" s="46">
        <f>'[6]2003'!$D26</f>
        <v>0</v>
      </c>
      <c r="E179" s="46">
        <f>'[6]2003'!$E26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'[6]2003'!$C27</f>
        <v>-3.868650016957238</v>
      </c>
      <c r="D180" s="46">
        <f>'[6]2003'!$D27</f>
        <v>0</v>
      </c>
      <c r="E180" s="46">
        <f>'[6]2003'!$E27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-3.868650016957238</v>
      </c>
    </row>
    <row r="181" spans="1:15" x14ac:dyDescent="0.35">
      <c r="A181" s="24" t="s">
        <v>588</v>
      </c>
      <c r="B181" s="25" t="s">
        <v>589</v>
      </c>
      <c r="C181" s="46">
        <f>'[6]2003'!$C28</f>
        <v>0</v>
      </c>
      <c r="D181" s="46">
        <f>'[6]2003'!$D28</f>
        <v>0</v>
      </c>
      <c r="E181" s="46">
        <f>'[6]2003'!$E28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70.412094305015884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70.412094305015884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70.412094305015884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70.412094305015884</v>
      </c>
    </row>
    <row r="185" spans="1:15" x14ac:dyDescent="0.35">
      <c r="A185" s="24" t="s">
        <v>596</v>
      </c>
      <c r="B185" s="25" t="s">
        <v>597</v>
      </c>
      <c r="C185" s="46">
        <f>'[6]2003'!$C32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'[6]2003'!$C33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'[6]2003'!$C34</f>
        <v>70.412094305015884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70.412094305015884</v>
      </c>
    </row>
    <row r="188" spans="1:15" x14ac:dyDescent="0.35">
      <c r="A188" s="24" t="s">
        <v>602</v>
      </c>
      <c r="B188" s="25" t="s">
        <v>603</v>
      </c>
      <c r="C188" s="46">
        <f>'[6]2003'!$C35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'[6]2003'!$C36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167.40824143132721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167.40824143132721</v>
      </c>
    </row>
    <row r="191" spans="1:15" x14ac:dyDescent="0.35">
      <c r="A191" s="24" t="s">
        <v>608</v>
      </c>
      <c r="B191" s="25" t="s">
        <v>609</v>
      </c>
      <c r="C191" s="46">
        <f>'[6]2003'!$C$38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167.40824143132721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167.40824143132721</v>
      </c>
    </row>
    <row r="193" spans="1:15" x14ac:dyDescent="0.35">
      <c r="A193" s="24" t="s">
        <v>612</v>
      </c>
      <c r="B193" s="25" t="s">
        <v>613</v>
      </c>
      <c r="C193" s="46">
        <f>'[6]2003'!$C40</f>
        <v>64.650382639197829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64.650382639197829</v>
      </c>
    </row>
    <row r="194" spans="1:15" x14ac:dyDescent="0.35">
      <c r="A194" s="24" t="s">
        <v>614</v>
      </c>
      <c r="B194" s="25" t="s">
        <v>615</v>
      </c>
      <c r="C194" s="46">
        <f>'[6]2003'!$C41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'[6]2003'!$C42</f>
        <v>102.75785879212937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102.75785879212937</v>
      </c>
    </row>
    <row r="196" spans="1:15" x14ac:dyDescent="0.35">
      <c r="A196" s="24" t="s">
        <v>618</v>
      </c>
      <c r="B196" s="25" t="s">
        <v>619</v>
      </c>
      <c r="C196" s="46">
        <f>'[6]2003'!$C43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'[6]2003'!$C44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'[6]2003'!$C46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'[6]2003'!$C48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'[6]2003'!$C49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'[6]2003'!$C50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'[6]2003'!$C51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'[6]2003'!$C52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'[6]2003'!$C53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1.0155549334436508E-2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2.6912205736256745</v>
      </c>
    </row>
    <row r="208" spans="1:15" ht="13" x14ac:dyDescent="0.35">
      <c r="A208" s="24" t="s">
        <v>696</v>
      </c>
      <c r="B208" s="25" t="s">
        <v>697</v>
      </c>
      <c r="C208" s="46">
        <f>'[6]2003'!$C55</f>
        <v>0</v>
      </c>
      <c r="D208" s="46">
        <f>'[6]2003'!$D55</f>
        <v>0</v>
      </c>
      <c r="E208" s="46">
        <f>'[6]2003'!$E55</f>
        <v>1.0155549334436508E-2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5.8007740617883048</v>
      </c>
      <c r="D209" s="21">
        <f t="shared" ref="D209:E209" si="62">+D210+D214+D217+D220+D224</f>
        <v>19.608455247947294</v>
      </c>
      <c r="E209" s="21">
        <f t="shared" si="62"/>
        <v>0.14035325370705726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592.03113323668276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17.426939805566789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487.9543145558701</v>
      </c>
    </row>
    <row r="211" spans="1:15" x14ac:dyDescent="0.35">
      <c r="A211" s="24" t="s">
        <v>645</v>
      </c>
      <c r="B211" s="25" t="s">
        <v>646</v>
      </c>
      <c r="C211" s="46">
        <f>'[4]2003'!$C6</f>
        <v>0</v>
      </c>
      <c r="D211" s="46">
        <f>'[4]2003'!$D6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'[4]2003'!$C7</f>
        <v>0</v>
      </c>
      <c r="D212" s="46">
        <f>'[4]2003'!$D7</f>
        <v>12.885660961273906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360.79850691566935</v>
      </c>
    </row>
    <row r="213" spans="1:15" x14ac:dyDescent="0.35">
      <c r="A213" s="24" t="s">
        <v>649</v>
      </c>
      <c r="B213" s="25" t="s">
        <v>650</v>
      </c>
      <c r="C213" s="46">
        <f>'[4]2003'!$C8</f>
        <v>0</v>
      </c>
      <c r="D213" s="46">
        <f>'[4]2003'!$D8</f>
        <v>4.5412788442928829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127.15580764020072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'[4]2003'!$D10</f>
        <v>0</v>
      </c>
      <c r="E215" s="46">
        <f>'[4]2003'!$E10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'[4]2003'!$D11</f>
        <v>0</v>
      </c>
      <c r="E216" s="46">
        <f>'[4]2003'!$E11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5.8007740617883048</v>
      </c>
      <c r="D217" s="26">
        <f t="shared" ref="D217" si="67">+SUM(D218:D219)</f>
        <v>0.44744571381758458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18.329254048680674</v>
      </c>
    </row>
    <row r="218" spans="1:15" x14ac:dyDescent="0.35">
      <c r="A218" s="24" t="s">
        <v>659</v>
      </c>
      <c r="B218" s="25" t="s">
        <v>660</v>
      </c>
      <c r="C218" s="46">
        <f>'[4]2003'!$C13</f>
        <v>0</v>
      </c>
      <c r="D218" s="46">
        <f>'[4]2003'!$D13</f>
        <v>0</v>
      </c>
      <c r="E218" s="46">
        <f>'[4]2003'!$E13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'[4]2003'!$C14</f>
        <v>5.8007740617883048</v>
      </c>
      <c r="D219" s="46">
        <f>'[4]2003'!$D14</f>
        <v>0.44744571381758458</v>
      </c>
      <c r="E219" s="46">
        <f>'[4]2003'!$E14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18.329254048680674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1.7340697285629219</v>
      </c>
      <c r="E220" s="26">
        <f t="shared" ref="E220" si="70">+SUM(E221:E223)</f>
        <v>0.14035325370705726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85.747564632131983</v>
      </c>
    </row>
    <row r="221" spans="1:15" x14ac:dyDescent="0.35">
      <c r="A221" s="24" t="s">
        <v>665</v>
      </c>
      <c r="B221" s="25" t="s">
        <v>666</v>
      </c>
      <c r="C221" s="32"/>
      <c r="D221" s="46">
        <f>'[4]2003'!$D16</f>
        <v>1.7340697285629219</v>
      </c>
      <c r="E221" s="46">
        <f>'[4]2003'!$E16</f>
        <v>0.14035325370705726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85.747564632131983</v>
      </c>
    </row>
    <row r="222" spans="1:15" x14ac:dyDescent="0.35">
      <c r="A222" s="24" t="s">
        <v>667</v>
      </c>
      <c r="B222" s="25" t="s">
        <v>668</v>
      </c>
      <c r="C222" s="32"/>
      <c r="D222" s="46">
        <f>'[4]2003'!$D17</f>
        <v>0</v>
      </c>
      <c r="E222" s="46">
        <f>'[4]2003'!$E17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'[4]2003'!$D18</f>
        <v>0</v>
      </c>
      <c r="E223" s="46">
        <f>'[4]2003'!$E18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'[4]2003'!$C19</f>
        <v>0</v>
      </c>
      <c r="D224" s="46">
        <f>'[4]2003'!$D19</f>
        <v>0</v>
      </c>
      <c r="E224" s="46">
        <f>'[4]2003'!$E19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6829.9309796442567</v>
      </c>
      <c r="D227" s="26">
        <f t="shared" ref="D227:E227" si="73">+SUM(D228:D229)</f>
        <v>3.6208791499999999E-3</v>
      </c>
      <c r="E227" s="26">
        <f t="shared" si="73"/>
        <v>1.4483516599999999E-2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6833.8704961594567</v>
      </c>
    </row>
    <row r="228" spans="1:15" x14ac:dyDescent="0.35">
      <c r="A228" s="24"/>
      <c r="B228" s="44" t="s">
        <v>674</v>
      </c>
      <c r="C228" s="46">
        <f>'[2]2003'!$C48</f>
        <v>517.78571844999999</v>
      </c>
      <c r="D228" s="46">
        <f>'[2]2003'!$D48</f>
        <v>3.6208791499999999E-3</v>
      </c>
      <c r="E228" s="46">
        <f>'[2]2003'!$E48</f>
        <v>1.4483516599999999E-2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521.7252349652</v>
      </c>
    </row>
    <row r="229" spans="1:15" x14ac:dyDescent="0.35">
      <c r="A229" s="24"/>
      <c r="B229" s="44" t="s">
        <v>675</v>
      </c>
      <c r="C229" s="46">
        <f>'[2]2003'!$C49</f>
        <v>6312.1452611942568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6312.1452611942568</v>
      </c>
    </row>
    <row r="230" spans="1:15" x14ac:dyDescent="0.35">
      <c r="A230" s="24"/>
      <c r="B230" s="25" t="s">
        <v>676</v>
      </c>
      <c r="C230" s="46">
        <f>'[2]2003'!$C50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'[2]2003'!$C51</f>
        <v>1473.54218158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1473.54218158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-13412.816890844097</v>
      </c>
      <c r="D242" s="21">
        <f t="shared" si="76"/>
        <v>167.77931558428313</v>
      </c>
      <c r="E242" s="21">
        <f t="shared" si="76"/>
        <v>3.005127213050323</v>
      </c>
      <c r="F242" s="21">
        <f t="shared" si="76"/>
        <v>0</v>
      </c>
      <c r="G242" s="21">
        <f t="shared" si="76"/>
        <v>0</v>
      </c>
      <c r="H242" s="21">
        <f t="shared" si="76"/>
        <v>4.265399921959184</v>
      </c>
      <c r="I242" s="21">
        <f t="shared" si="76"/>
        <v>0</v>
      </c>
      <c r="J242" s="21">
        <f t="shared" si="76"/>
        <v>7.7840723817931456</v>
      </c>
      <c r="K242" s="21">
        <f t="shared" si="76"/>
        <v>342.40108616402125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-7914.3719431038726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5737.4453344396725</v>
      </c>
      <c r="D243" s="21">
        <f t="shared" ref="D243:E243" si="78">+D244+D250+D253</f>
        <v>3.2369324103989086</v>
      </c>
      <c r="E243" s="21">
        <f t="shared" si="78"/>
        <v>0.19704140377462334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5880.2954139311169</v>
      </c>
    </row>
    <row r="244" spans="1:15" x14ac:dyDescent="0.35">
      <c r="A244" s="24" t="s">
        <v>266</v>
      </c>
      <c r="B244" s="25" t="s">
        <v>267</v>
      </c>
      <c r="C244" s="26">
        <f>+SUM(C245:C249)</f>
        <v>5737.4453344396725</v>
      </c>
      <c r="D244" s="26">
        <f t="shared" ref="D244:E244" si="80">+SUM(D245:D249)</f>
        <v>3.2369324103989086</v>
      </c>
      <c r="E244" s="26">
        <f t="shared" si="80"/>
        <v>0.19704140377462334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5880.2954139311169</v>
      </c>
    </row>
    <row r="245" spans="1:15" x14ac:dyDescent="0.35">
      <c r="A245" s="24" t="s">
        <v>268</v>
      </c>
      <c r="B245" s="25" t="s">
        <v>269</v>
      </c>
      <c r="C245" s="46">
        <f>+C7</f>
        <v>1679.7090458749051</v>
      </c>
      <c r="D245" s="46">
        <f>+D7</f>
        <v>6.6055846164749993E-2</v>
      </c>
      <c r="E245" s="46">
        <f>+E7</f>
        <v>1.3211169232949998E-2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1685.0595694142498</v>
      </c>
    </row>
    <row r="246" spans="1:15" x14ac:dyDescent="0.35">
      <c r="A246" s="24" t="s">
        <v>276</v>
      </c>
      <c r="B246" s="25" t="s">
        <v>277</v>
      </c>
      <c r="C246" s="46">
        <f>+C11</f>
        <v>850.80396525451124</v>
      </c>
      <c r="D246" s="46">
        <f>+D11</f>
        <v>0.21874488152003529</v>
      </c>
      <c r="E246" s="46">
        <f>+E11</f>
        <v>3.1415981979665199E-2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865.25405716168359</v>
      </c>
    </row>
    <row r="247" spans="1:15" x14ac:dyDescent="0.35">
      <c r="A247" s="24" t="s">
        <v>292</v>
      </c>
      <c r="B247" s="25" t="s">
        <v>293</v>
      </c>
      <c r="C247" s="46">
        <f>+C19</f>
        <v>2709.5609127185253</v>
      </c>
      <c r="D247" s="46">
        <f>+D19</f>
        <v>0.68023393462671777</v>
      </c>
      <c r="E247" s="46">
        <f>+E19</f>
        <v>0.12117497997054304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2760.7188325802672</v>
      </c>
    </row>
    <row r="248" spans="1:15" x14ac:dyDescent="0.35">
      <c r="A248" s="24" t="s">
        <v>304</v>
      </c>
      <c r="B248" s="25" t="s">
        <v>305</v>
      </c>
      <c r="C248" s="46">
        <f>+C25</f>
        <v>497.37141059173041</v>
      </c>
      <c r="D248" s="46">
        <f>+D25</f>
        <v>2.2718977480874054</v>
      </c>
      <c r="E248" s="46">
        <f>+E25</f>
        <v>3.1239272591465115E-2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569.26295477491612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211.12558420797168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4.265399921959184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215.39098412993087</v>
      </c>
    </row>
    <row r="255" spans="1:15" x14ac:dyDescent="0.35">
      <c r="A255" s="24" t="s">
        <v>345</v>
      </c>
      <c r="B255" s="25" t="s">
        <v>346</v>
      </c>
      <c r="C255" s="46">
        <f>+C47</f>
        <v>209.21923800000002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209.21923800000002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1.9063462079716689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1.9063462079716689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4.265399921959184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4.265399921959184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19.527922829066664</v>
      </c>
      <c r="D263" s="21">
        <f t="shared" ref="D263:E263" si="89">+SUM(D264:D273)</f>
        <v>124.84994090823602</v>
      </c>
      <c r="E263" s="21">
        <f t="shared" si="89"/>
        <v>1.9495115871696274</v>
      </c>
      <c r="F263" s="35"/>
      <c r="G263" s="35"/>
      <c r="H263" s="35"/>
      <c r="I263" s="35"/>
      <c r="J263" s="21">
        <f t="shared" ref="J263:L263" si="90">+SUM(J264:J273)</f>
        <v>0.28931625000000005</v>
      </c>
      <c r="K263" s="21">
        <f t="shared" si="90"/>
        <v>10.646838000000001</v>
      </c>
      <c r="L263" s="21">
        <f t="shared" si="90"/>
        <v>0</v>
      </c>
      <c r="M263" s="35"/>
      <c r="N263" s="64"/>
      <c r="O263" s="21">
        <f>+SUM(O264:O273)</f>
        <v>4031.946838859626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117.55698825281623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3291.5956710788541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2.9189518578181817</v>
      </c>
      <c r="E265" s="46">
        <f>+E111</f>
        <v>0.37082951325521984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180.00047303154236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4.0605024476016007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113.69406853284482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1.5705812189144077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416.20402301231803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0.31349835000000004</v>
      </c>
      <c r="E269" s="46">
        <f>+E145</f>
        <v>8.1008550000000006E-3</v>
      </c>
      <c r="F269" s="32"/>
      <c r="G269" s="32"/>
      <c r="H269" s="32"/>
      <c r="I269" s="32"/>
      <c r="J269" s="46">
        <f t="shared" si="91"/>
        <v>0.28931625000000005</v>
      </c>
      <c r="K269" s="46">
        <f t="shared" si="91"/>
        <v>10.646838000000001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10.924680375000001</v>
      </c>
    </row>
    <row r="270" spans="1:15" x14ac:dyDescent="0.35">
      <c r="A270" s="24" t="s">
        <v>529</v>
      </c>
      <c r="B270" s="25" t="s">
        <v>530</v>
      </c>
      <c r="C270" s="46">
        <f>+C151</f>
        <v>0.94663710239999987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0.94663710239999987</v>
      </c>
    </row>
    <row r="271" spans="1:15" x14ac:dyDescent="0.35">
      <c r="A271" s="24" t="s">
        <v>535</v>
      </c>
      <c r="B271" s="25" t="s">
        <v>536</v>
      </c>
      <c r="C271" s="46">
        <f>+C154</f>
        <v>18.581285726666664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18.581285726666664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-19386.716506382596</v>
      </c>
      <c r="D274" s="21">
        <f t="shared" ref="D274:E274" si="92">+SUM(D275:D282)</f>
        <v>20.083987017700913</v>
      </c>
      <c r="E274" s="21">
        <f t="shared" si="92"/>
        <v>0.71822096839901495</v>
      </c>
      <c r="F274" s="35"/>
      <c r="G274" s="35"/>
      <c r="H274" s="35"/>
      <c r="I274" s="35"/>
      <c r="J274" s="21">
        <f t="shared" ref="J274:L274" si="93">+SUM(J275:J282)</f>
        <v>7.4947561317931459</v>
      </c>
      <c r="K274" s="21">
        <f t="shared" si="93"/>
        <v>331.75424816402125</v>
      </c>
      <c r="L274" s="21">
        <f t="shared" si="93"/>
        <v>0</v>
      </c>
      <c r="M274" s="35"/>
      <c r="N274" s="64"/>
      <c r="O274" s="21">
        <f>+SUM(O275:O282)</f>
        <v>-18634.036313261229</v>
      </c>
    </row>
    <row r="275" spans="1:15" x14ac:dyDescent="0.35">
      <c r="A275" s="24" t="s">
        <v>542</v>
      </c>
      <c r="B275" s="25" t="s">
        <v>543</v>
      </c>
      <c r="C275" s="46">
        <f>+C158</f>
        <v>-27319.336875174249</v>
      </c>
      <c r="D275" s="46">
        <f>+D158</f>
        <v>3.8204641896859917</v>
      </c>
      <c r="E275" s="46">
        <f>+E158</f>
        <v>0.13436662799957622</v>
      </c>
      <c r="F275" s="32"/>
      <c r="G275" s="32"/>
      <c r="H275" s="32"/>
      <c r="I275" s="32"/>
      <c r="J275" s="46">
        <f>+J158</f>
        <v>1.4180244662084101</v>
      </c>
      <c r="K275" s="46">
        <f>+K158</f>
        <v>63.03972685448165</v>
      </c>
      <c r="L275" s="46">
        <f>+L158</f>
        <v>0</v>
      </c>
      <c r="M275" s="32"/>
      <c r="N275" s="65"/>
      <c r="O275" s="30">
        <f>+C275*'PCG-PTG'!$F$5+D275*'PCG-PTG'!$F$6+E275*'PCG-PTG'!$F$8+SUM(F275:I275)</f>
        <v>-27176.756721443155</v>
      </c>
    </row>
    <row r="276" spans="1:15" x14ac:dyDescent="0.35">
      <c r="A276" s="24" t="s">
        <v>558</v>
      </c>
      <c r="B276" s="25" t="s">
        <v>559</v>
      </c>
      <c r="C276" s="46">
        <f>+C166</f>
        <v>1644.7705942401426</v>
      </c>
      <c r="D276" s="46">
        <f>+D166</f>
        <v>2.335589402438131</v>
      </c>
      <c r="E276" s="46">
        <f>+E166</f>
        <v>8.8342314186039578E-2</v>
      </c>
      <c r="F276" s="32"/>
      <c r="G276" s="32"/>
      <c r="H276" s="32"/>
      <c r="I276" s="32"/>
      <c r="J276" s="46">
        <f>+J166</f>
        <v>1.0131578112878241</v>
      </c>
      <c r="K276" s="46">
        <f>+K166</f>
        <v>39.837222762894534</v>
      </c>
      <c r="L276" s="46">
        <f>+L166</f>
        <v>0</v>
      </c>
      <c r="M276" s="32"/>
      <c r="N276" s="65"/>
      <c r="O276" s="30">
        <f>+C276*'PCG-PTG'!$F$5+D276*'PCG-PTG'!$F$6+E276*'PCG-PTG'!$F$8+SUM(F276:I276)</f>
        <v>1733.5778107677108</v>
      </c>
    </row>
    <row r="277" spans="1:15" x14ac:dyDescent="0.35">
      <c r="A277" s="24" t="s">
        <v>574</v>
      </c>
      <c r="B277" s="25" t="s">
        <v>575</v>
      </c>
      <c r="C277" s="46">
        <f>+C174</f>
        <v>6050.0294388151715</v>
      </c>
      <c r="D277" s="46">
        <f>+D174</f>
        <v>13.927933425576789</v>
      </c>
      <c r="E277" s="46">
        <f>+E174</f>
        <v>0.48535647687896266</v>
      </c>
      <c r="F277" s="32"/>
      <c r="G277" s="32"/>
      <c r="H277" s="32"/>
      <c r="I277" s="32"/>
      <c r="J277" s="46">
        <f>+J174</f>
        <v>5.0635738542969122</v>
      </c>
      <c r="K277" s="46">
        <f>+K174</f>
        <v>228.87729854664508</v>
      </c>
      <c r="L277" s="46">
        <f>+L174</f>
        <v>0</v>
      </c>
      <c r="M277" s="32"/>
      <c r="N277" s="65"/>
      <c r="O277" s="30">
        <f>+C277*'PCG-PTG'!$F$5+D277*'PCG-PTG'!$F$6+E277*'PCG-PTG'!$F$8+SUM(F277:I277)</f>
        <v>6568.6310411042459</v>
      </c>
    </row>
    <row r="278" spans="1:15" x14ac:dyDescent="0.35">
      <c r="A278" s="24" t="s">
        <v>590</v>
      </c>
      <c r="B278" s="25" t="s">
        <v>591</v>
      </c>
      <c r="C278" s="46">
        <f>+C182</f>
        <v>70.412094305015884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70.412094305015884</v>
      </c>
    </row>
    <row r="279" spans="1:15" x14ac:dyDescent="0.35">
      <c r="A279" s="24" t="s">
        <v>606</v>
      </c>
      <c r="B279" s="25" t="s">
        <v>607</v>
      </c>
      <c r="C279" s="46">
        <f>+C190</f>
        <v>167.40824143132721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167.40824143132721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1.0155549334436508E-2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2.6912205736256745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5.8007740617883048</v>
      </c>
      <c r="D283" s="21">
        <f t="shared" ref="D283:E283" si="95">+SUM(D284:D288)</f>
        <v>19.608455247947294</v>
      </c>
      <c r="E283" s="21">
        <f t="shared" si="95"/>
        <v>0.14035325370705726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592.03113323668276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17.426939805566789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487.9543145558701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5.8007740617883048</v>
      </c>
      <c r="D286" s="46">
        <f t="shared" ref="D286:M286" si="99">+D217</f>
        <v>0.44744571381758458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18.329254048680674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1.7340697285629219</v>
      </c>
      <c r="E287" s="46">
        <f t="shared" si="100"/>
        <v>0.14035325370705726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85.747564632131983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6829.9309796442567</v>
      </c>
      <c r="D291" s="26">
        <f t="shared" ref="D291:E291" si="102">+D292+D293</f>
        <v>3.6208791499999999E-3</v>
      </c>
      <c r="E291" s="26">
        <f t="shared" si="102"/>
        <v>1.4483516599999999E-2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6833.8704961594567</v>
      </c>
    </row>
    <row r="292" spans="1:15" x14ac:dyDescent="0.35">
      <c r="A292" s="24"/>
      <c r="B292" s="44" t="s">
        <v>674</v>
      </c>
      <c r="C292" s="46">
        <f>+C228</f>
        <v>517.78571844999999</v>
      </c>
      <c r="D292" s="46">
        <f t="shared" ref="D292:M294" si="104">+D228</f>
        <v>3.6208791499999999E-3</v>
      </c>
      <c r="E292" s="46">
        <f t="shared" si="104"/>
        <v>1.4483516599999999E-2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521.7252349652</v>
      </c>
    </row>
    <row r="293" spans="1:15" x14ac:dyDescent="0.35">
      <c r="A293" s="24"/>
      <c r="B293" s="44" t="s">
        <v>675</v>
      </c>
      <c r="C293" s="46">
        <f>+C229</f>
        <v>6312.1452611942568</v>
      </c>
      <c r="D293" s="46">
        <f t="shared" si="104"/>
        <v>0</v>
      </c>
      <c r="E293" s="46">
        <f t="shared" si="104"/>
        <v>0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6312.1452611942568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1473.54218158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1473.54218158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-13412.816890844097</v>
      </c>
      <c r="D304" s="21">
        <f t="shared" ref="D304:M304" si="107">+SUM(D305:D309)</f>
        <v>167.77931558428313</v>
      </c>
      <c r="E304" s="21">
        <f t="shared" si="107"/>
        <v>3.005127213050323</v>
      </c>
      <c r="F304" s="21">
        <f t="shared" si="107"/>
        <v>0</v>
      </c>
      <c r="G304" s="21">
        <f t="shared" si="107"/>
        <v>0</v>
      </c>
      <c r="H304" s="21">
        <f t="shared" si="107"/>
        <v>4.265399921959184</v>
      </c>
      <c r="I304" s="21">
        <f t="shared" si="107"/>
        <v>0</v>
      </c>
      <c r="J304" s="21">
        <f t="shared" si="107"/>
        <v>7.7840723817931456</v>
      </c>
      <c r="K304" s="21">
        <f t="shared" si="107"/>
        <v>342.40108616402125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-7914.3719431038708</v>
      </c>
    </row>
    <row r="305" spans="1:15" x14ac:dyDescent="0.35">
      <c r="A305" s="48" t="s">
        <v>264</v>
      </c>
      <c r="B305" s="49" t="s">
        <v>265</v>
      </c>
      <c r="C305" s="67">
        <f>+C243</f>
        <v>5737.4453344396725</v>
      </c>
      <c r="D305" s="67">
        <f t="shared" ref="D305:M305" si="108">+D243</f>
        <v>3.2369324103989086</v>
      </c>
      <c r="E305" s="67">
        <f t="shared" si="108"/>
        <v>0.19704140377462334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5880.2954139311178</v>
      </c>
    </row>
    <row r="306" spans="1:15" x14ac:dyDescent="0.35">
      <c r="A306" s="48" t="s">
        <v>343</v>
      </c>
      <c r="B306" s="49" t="s">
        <v>344</v>
      </c>
      <c r="C306" s="67">
        <f>+C254</f>
        <v>211.12558420797168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4.265399921959184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215.39098412993087</v>
      </c>
    </row>
    <row r="307" spans="1:15" x14ac:dyDescent="0.35">
      <c r="A307" s="48" t="s">
        <v>434</v>
      </c>
      <c r="B307" s="49" t="s">
        <v>435</v>
      </c>
      <c r="C307" s="67">
        <f>+C263</f>
        <v>19.527922829066664</v>
      </c>
      <c r="D307" s="67">
        <f t="shared" ref="D307:L307" si="110">+D263</f>
        <v>124.84994090823602</v>
      </c>
      <c r="E307" s="67">
        <f t="shared" si="110"/>
        <v>1.9495115871696274</v>
      </c>
      <c r="F307" s="32"/>
      <c r="G307" s="32"/>
      <c r="H307" s="32"/>
      <c r="I307" s="32"/>
      <c r="J307" s="67">
        <f t="shared" si="110"/>
        <v>0.28931625000000005</v>
      </c>
      <c r="K307" s="67">
        <f t="shared" si="110"/>
        <v>10.646838000000001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4031.9468388596265</v>
      </c>
    </row>
    <row r="308" spans="1:15" x14ac:dyDescent="0.35">
      <c r="A308" s="48" t="s">
        <v>540</v>
      </c>
      <c r="B308" s="49" t="s">
        <v>541</v>
      </c>
      <c r="C308" s="67">
        <f>+C274</f>
        <v>-19386.716506382596</v>
      </c>
      <c r="D308" s="67">
        <f t="shared" ref="D308:L308" si="111">+D274</f>
        <v>20.083987017700913</v>
      </c>
      <c r="E308" s="67">
        <f t="shared" si="111"/>
        <v>0.71822096839901495</v>
      </c>
      <c r="F308" s="32"/>
      <c r="G308" s="32"/>
      <c r="H308" s="32"/>
      <c r="I308" s="32"/>
      <c r="J308" s="67">
        <f t="shared" si="111"/>
        <v>7.4947561317931459</v>
      </c>
      <c r="K308" s="67">
        <f t="shared" si="111"/>
        <v>331.75424816402125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-18634.036313261229</v>
      </c>
    </row>
    <row r="309" spans="1:15" x14ac:dyDescent="0.35">
      <c r="A309" s="48" t="s">
        <v>641</v>
      </c>
      <c r="B309" s="49" t="s">
        <v>642</v>
      </c>
      <c r="C309" s="67">
        <f>+C283</f>
        <v>5.8007740617883048</v>
      </c>
      <c r="D309" s="67">
        <f t="shared" ref="D309:M309" si="112">+D283</f>
        <v>19.608455247947294</v>
      </c>
      <c r="E309" s="67">
        <f t="shared" si="112"/>
        <v>0.14035325370705726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592.03113323668265</v>
      </c>
    </row>
  </sheetData>
  <conditionalFormatting sqref="C240:M240">
    <cfRule type="cellIs" dxfId="99" priority="6" operator="equal">
      <formula>0</formula>
    </cfRule>
  </conditionalFormatting>
  <conditionalFormatting sqref="C302:M302">
    <cfRule type="cellIs" dxfId="98" priority="2" operator="equal">
      <formula>0</formula>
    </cfRule>
  </conditionalFormatting>
  <conditionalFormatting sqref="O240">
    <cfRule type="cellIs" dxfId="97" priority="5" operator="equal">
      <formula>0</formula>
    </cfRule>
  </conditionalFormatting>
  <conditionalFormatting sqref="O302">
    <cfRule type="cellIs" dxfId="96" priority="1" operator="equal">
      <formula>0</formula>
    </cfRule>
  </conditionalFormatting>
  <dataValidations count="1">
    <dataValidation allowBlank="1" showInputMessage="1" showErrorMessage="1" sqref="B144:B157 B136 A226:B237 B268:B274 A290:B299 B308" xr:uid="{28781FCB-9A96-43FB-9834-6B58C5634FE4}"/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C159-0C81-4EA1-A7FA-21447D35E64D}">
  <dimension ref="A2:O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-18315.31583651439</v>
      </c>
      <c r="D4" s="21">
        <f t="shared" si="0"/>
        <v>157.54987088590539</v>
      </c>
      <c r="E4" s="21">
        <f t="shared" si="0"/>
        <v>2.6353262633611836</v>
      </c>
      <c r="F4" s="21">
        <f t="shared" si="0"/>
        <v>0</v>
      </c>
      <c r="G4" s="21">
        <f t="shared" si="0"/>
        <v>0</v>
      </c>
      <c r="H4" s="21">
        <f t="shared" si="0"/>
        <v>5.0245323059591849</v>
      </c>
      <c r="I4" s="21">
        <f t="shared" si="0"/>
        <v>0</v>
      </c>
      <c r="J4" s="21">
        <f t="shared" si="0"/>
        <v>5.3119318300117637</v>
      </c>
      <c r="K4" s="21">
        <f t="shared" si="0"/>
        <v>199.89975378597609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-13200.533459612374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5511.9040504835384</v>
      </c>
      <c r="D5" s="21">
        <f t="shared" ref="D5:E5" si="1">+D6+D32+D42</f>
        <v>3.2498506944216934</v>
      </c>
      <c r="E5" s="21">
        <f t="shared" si="1"/>
        <v>0.19530571273647823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5654.6558838025121</v>
      </c>
    </row>
    <row r="6" spans="1:15" x14ac:dyDescent="0.35">
      <c r="A6" s="24" t="s">
        <v>266</v>
      </c>
      <c r="B6" s="25" t="s">
        <v>267</v>
      </c>
      <c r="C6" s="26">
        <f>+C7+C11+C19+C25+C29</f>
        <v>5511.9040504835384</v>
      </c>
      <c r="D6" s="26">
        <f t="shared" ref="D6:E6" si="4">+D7+D11+D19+D25+D29</f>
        <v>3.2498506944216934</v>
      </c>
      <c r="E6" s="26">
        <f t="shared" si="4"/>
        <v>0.19530571273647823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5654.6558838025121</v>
      </c>
    </row>
    <row r="7" spans="1:15" x14ac:dyDescent="0.35">
      <c r="A7" s="24" t="s">
        <v>268</v>
      </c>
      <c r="B7" s="25" t="s">
        <v>269</v>
      </c>
      <c r="C7" s="26">
        <f>'[2]2004'!$C6</f>
        <v>1557.4845970023437</v>
      </c>
      <c r="D7" s="26">
        <f>'[2]2004'!$D6</f>
        <v>6.0906607970135591E-2</v>
      </c>
      <c r="E7" s="26">
        <f>'[2]2004'!$E6</f>
        <v>1.2181321594027118E-2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1562.4180322479247</v>
      </c>
    </row>
    <row r="8" spans="1:15" x14ac:dyDescent="0.35">
      <c r="A8" s="24" t="s">
        <v>270</v>
      </c>
      <c r="B8" s="25" t="s">
        <v>271</v>
      </c>
      <c r="C8" s="30">
        <f>'[2]2004'!$C7</f>
        <v>1557.4845970023437</v>
      </c>
      <c r="D8" s="30">
        <f>'[2]2004'!$D7</f>
        <v>6.0906607970135591E-2</v>
      </c>
      <c r="E8" s="30">
        <f>'[2]2004'!$E7</f>
        <v>1.2181321594027118E-2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1562.4180322479247</v>
      </c>
    </row>
    <row r="9" spans="1:15" x14ac:dyDescent="0.35">
      <c r="A9" s="24" t="s">
        <v>272</v>
      </c>
      <c r="B9" s="25" t="s">
        <v>273</v>
      </c>
      <c r="C9" s="30">
        <f>'[2]2004'!$C8</f>
        <v>0</v>
      </c>
      <c r="D9" s="30">
        <f>'[2]2004'!$D8</f>
        <v>0</v>
      </c>
      <c r="E9" s="30">
        <f>'[2]2004'!$E8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'[2]2004'!$C9</f>
        <v>0</v>
      </c>
      <c r="D10" s="30">
        <f>'[2]2004'!$D9</f>
        <v>0</v>
      </c>
      <c r="E10" s="30">
        <f>'[2]2004'!$E9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'[2]2004'!$C10</f>
        <v>779.06143596070467</v>
      </c>
      <c r="D11" s="26">
        <f>'[2]2004'!$D10</f>
        <v>0.21879074913181812</v>
      </c>
      <c r="E11" s="26">
        <f>'[2]2004'!$E10</f>
        <v>3.1233824084992614E-2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793.46454031891858</v>
      </c>
    </row>
    <row r="12" spans="1:15" x14ac:dyDescent="0.35">
      <c r="A12" s="24" t="s">
        <v>278</v>
      </c>
      <c r="B12" s="25" t="s">
        <v>279</v>
      </c>
      <c r="C12" s="30">
        <f>'[2]2004'!$C11</f>
        <v>0</v>
      </c>
      <c r="D12" s="30">
        <f>'[2]2004'!$D11</f>
        <v>0</v>
      </c>
      <c r="E12" s="30">
        <f>'[2]2004'!$E11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'[2]2004'!$C12</f>
        <v>0</v>
      </c>
      <c r="D13" s="30">
        <f>'[2]2004'!$D12</f>
        <v>0</v>
      </c>
      <c r="E13" s="30">
        <f>'[2]2004'!$E12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'[2]2004'!$C13</f>
        <v>0</v>
      </c>
      <c r="D14" s="30">
        <f>'[2]2004'!$D13</f>
        <v>0</v>
      </c>
      <c r="E14" s="30">
        <f>'[2]2004'!$E13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'[2]2004'!$C14</f>
        <v>0</v>
      </c>
      <c r="D15" s="30">
        <f>'[2]2004'!$D14</f>
        <v>0</v>
      </c>
      <c r="E15" s="30">
        <f>'[2]2004'!$E14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'[2]2004'!$C15</f>
        <v>0</v>
      </c>
      <c r="D16" s="30">
        <f>'[2]2004'!$D15</f>
        <v>0</v>
      </c>
      <c r="E16" s="30">
        <f>'[2]2004'!$E15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'[2]2004'!$C16</f>
        <v>0</v>
      </c>
      <c r="D17" s="30">
        <f>'[2]2004'!$D16</f>
        <v>0</v>
      </c>
      <c r="E17" s="30">
        <f>'[2]2004'!$E16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'[2]2004'!$C17</f>
        <v>779.06143596070467</v>
      </c>
      <c r="D18" s="30">
        <f>'[2]2004'!$D17</f>
        <v>0.21879074913181812</v>
      </c>
      <c r="E18" s="30">
        <f>'[2]2004'!$E17</f>
        <v>3.1233824084992614E-2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793.46454031891858</v>
      </c>
    </row>
    <row r="19" spans="1:15" x14ac:dyDescent="0.35">
      <c r="A19" s="24" t="s">
        <v>292</v>
      </c>
      <c r="B19" s="25" t="s">
        <v>293</v>
      </c>
      <c r="C19" s="26">
        <f>'[2]2004'!$C18</f>
        <v>2775.1552903557781</v>
      </c>
      <c r="D19" s="26">
        <f>'[2]2004'!$D18</f>
        <v>0.71766678179128696</v>
      </c>
      <c r="E19" s="26">
        <f>'[2]2004'!$E18</f>
        <v>0.12116651916894741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2827.3590878257046</v>
      </c>
    </row>
    <row r="20" spans="1:15" x14ac:dyDescent="0.35">
      <c r="A20" s="24" t="s">
        <v>294</v>
      </c>
      <c r="B20" s="25" t="s">
        <v>295</v>
      </c>
      <c r="C20" s="30">
        <f>'[2]2004'!$C19</f>
        <v>56.210959839999994</v>
      </c>
      <c r="D20" s="30">
        <f>'[2]2004'!$D19</f>
        <v>7.8179359999999993E-3</v>
      </c>
      <c r="E20" s="30">
        <f>'[2]2004'!$E19</f>
        <v>4.6907615999999998E-4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56.554167230399997</v>
      </c>
    </row>
    <row r="21" spans="1:15" x14ac:dyDescent="0.35">
      <c r="A21" s="24" t="s">
        <v>296</v>
      </c>
      <c r="B21" s="25" t="s">
        <v>297</v>
      </c>
      <c r="C21" s="30">
        <f>'[2]2004'!$C20</f>
        <v>2400.8506873897868</v>
      </c>
      <c r="D21" s="30">
        <f>'[2]2004'!$D20</f>
        <v>0.66692122863528269</v>
      </c>
      <c r="E21" s="30">
        <f>'[2]2004'!$E20</f>
        <v>0.11812178597958715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2450.8267550761652</v>
      </c>
    </row>
    <row r="22" spans="1:15" x14ac:dyDescent="0.35">
      <c r="A22" s="24" t="s">
        <v>298</v>
      </c>
      <c r="B22" s="25" t="s">
        <v>299</v>
      </c>
      <c r="C22" s="30">
        <f>'[2]2004'!$C21</f>
        <v>0</v>
      </c>
      <c r="D22" s="30">
        <f>'[2]2004'!$D21</f>
        <v>0</v>
      </c>
      <c r="E22" s="30">
        <f>'[2]2004'!$E21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'[2]2004'!$C22</f>
        <v>318.09364312599121</v>
      </c>
      <c r="D23" s="30">
        <f>'[2]2004'!$D22</f>
        <v>4.2927617156004211E-2</v>
      </c>
      <c r="E23" s="30">
        <f>'[2]2004'!$E22</f>
        <v>2.5756570293602532E-3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319.97816551913979</v>
      </c>
    </row>
    <row r="24" spans="1:15" x14ac:dyDescent="0.35">
      <c r="A24" s="24" t="s">
        <v>302</v>
      </c>
      <c r="B24" s="25" t="s">
        <v>303</v>
      </c>
      <c r="C24" s="30">
        <f>'[2]2004'!$C23</f>
        <v>0</v>
      </c>
      <c r="D24" s="30">
        <f>'[2]2004'!$D23</f>
        <v>0</v>
      </c>
      <c r="E24" s="30">
        <f>'[2]2004'!$E23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'[2]2004'!$C24</f>
        <v>400.20272716471197</v>
      </c>
      <c r="D25" s="26">
        <f>'[2]2004'!$D24</f>
        <v>2.2524865555284528</v>
      </c>
      <c r="E25" s="26">
        <f>'[2]2004'!$E24</f>
        <v>3.0724047888511061E-2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471.41422340996405</v>
      </c>
    </row>
    <row r="26" spans="1:15" x14ac:dyDescent="0.35">
      <c r="A26" s="24" t="s">
        <v>306</v>
      </c>
      <c r="B26" s="25" t="s">
        <v>307</v>
      </c>
      <c r="C26" s="30">
        <f>'[2]2004'!$C25</f>
        <v>77.09323853971749</v>
      </c>
      <c r="D26" s="30">
        <f>'[2]2004'!$D25</f>
        <v>1.0887078964979988E-2</v>
      </c>
      <c r="E26" s="30">
        <f>'[2]2004'!$E25</f>
        <v>1.6013161980295117E-4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77.440511629984712</v>
      </c>
    </row>
    <row r="27" spans="1:15" x14ac:dyDescent="0.35">
      <c r="A27" s="24" t="s">
        <v>308</v>
      </c>
      <c r="B27" s="25" t="s">
        <v>309</v>
      </c>
      <c r="C27" s="30">
        <f>'[2]2004'!$C26</f>
        <v>235.81855376967945</v>
      </c>
      <c r="D27" s="30">
        <f>'[2]2004'!$D26</f>
        <v>2.2298311250886393</v>
      </c>
      <c r="E27" s="30">
        <f>'[2]2004'!$E26</f>
        <v>2.9857815180218107E-2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306.16614629491914</v>
      </c>
    </row>
    <row r="28" spans="1:15" x14ac:dyDescent="0.35">
      <c r="A28" s="24" t="s">
        <v>310</v>
      </c>
      <c r="B28" s="25" t="s">
        <v>311</v>
      </c>
      <c r="C28" s="30">
        <f>'[2]2004'!$C27</f>
        <v>87.290934855314987</v>
      </c>
      <c r="D28" s="30">
        <f>'[2]2004'!$D27</f>
        <v>1.1768351474833334E-2</v>
      </c>
      <c r="E28" s="30">
        <f>'[2]2004'!$E27</f>
        <v>7.0610108848999994E-4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87.807565485060181</v>
      </c>
    </row>
    <row r="29" spans="1:15" x14ac:dyDescent="0.35">
      <c r="A29" s="24" t="s">
        <v>312</v>
      </c>
      <c r="B29" s="25" t="s">
        <v>291</v>
      </c>
      <c r="C29" s="26">
        <f>'[2]2004'!$C28</f>
        <v>0</v>
      </c>
      <c r="D29" s="26">
        <f>'[2]2004'!$D28</f>
        <v>0</v>
      </c>
      <c r="E29" s="26">
        <f>'[2]2004'!$E28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'[2]2004'!$C29</f>
        <v>0</v>
      </c>
      <c r="D30" s="30">
        <f>'[2]2004'!$D29</f>
        <v>0</v>
      </c>
      <c r="E30" s="30">
        <f>'[2]2004'!$E29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'[2]2004'!$C30</f>
        <v>0</v>
      </c>
      <c r="D31" s="30">
        <f>'[2]2004'!$D30</f>
        <v>0</v>
      </c>
      <c r="E31" s="30">
        <f>'[2]2004'!$E30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232.86140783848913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5.0245323059591849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237.88594014444831</v>
      </c>
    </row>
    <row r="47" spans="1:15" x14ac:dyDescent="0.35">
      <c r="A47" s="24" t="s">
        <v>345</v>
      </c>
      <c r="B47" s="25" t="s">
        <v>346</v>
      </c>
      <c r="C47" s="26">
        <f>+SUM(C48:C52)</f>
        <v>224.82471779999997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224.82471779999997</v>
      </c>
    </row>
    <row r="48" spans="1:15" x14ac:dyDescent="0.35">
      <c r="A48" s="24" t="s">
        <v>347</v>
      </c>
      <c r="B48" s="25" t="s">
        <v>348</v>
      </c>
      <c r="C48" s="46">
        <f>'[3]2004'!$C6</f>
        <v>224.82471779999997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224.82471779999997</v>
      </c>
    </row>
    <row r="49" spans="1:15" x14ac:dyDescent="0.35">
      <c r="A49" s="24" t="s">
        <v>349</v>
      </c>
      <c r="B49" s="25" t="s">
        <v>350</v>
      </c>
      <c r="C49" s="46">
        <f>'[3]2004'!$C7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'[3]2004'!$C8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'[3]2004'!$C9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'[3]2004'!$C10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8.036690038489164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8.036690038489164</v>
      </c>
    </row>
    <row r="73" spans="1:15" x14ac:dyDescent="0.35">
      <c r="A73" s="24" t="s">
        <v>394</v>
      </c>
      <c r="B73" s="25" t="s">
        <v>395</v>
      </c>
      <c r="C73" s="46">
        <f>'[3]2004'!$C31</f>
        <v>6.7248005584891635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6.7248005584891635</v>
      </c>
    </row>
    <row r="74" spans="1:15" x14ac:dyDescent="0.35">
      <c r="A74" s="24" t="s">
        <v>396</v>
      </c>
      <c r="B74" s="25" t="s">
        <v>397</v>
      </c>
      <c r="C74" s="46">
        <f>'[3]2004'!$C32</f>
        <v>1.3118894799999998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1.3118894799999998</v>
      </c>
    </row>
    <row r="75" spans="1:15" x14ac:dyDescent="0.35">
      <c r="A75" s="24" t="s">
        <v>398</v>
      </c>
      <c r="B75" s="25" t="s">
        <v>291</v>
      </c>
      <c r="C75" s="46">
        <f>'[3]2004'!$C33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5.0245323059591849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5.0245323059591849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'[3]2004'!$H48</f>
        <v>5.0245323059591849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5.0245323059591849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'[3]2004'!$H49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17.494951544399999</v>
      </c>
      <c r="D95" s="21">
        <f>+D96+D111+D127+D132+D144+D145+D151+D154+D155+D156</f>
        <v>122.71267946908809</v>
      </c>
      <c r="E95" s="21">
        <f>+E96+E111+E127+E132+E144+E145+E151+E154+E155+E156</f>
        <v>1.873380183341212</v>
      </c>
      <c r="F95" s="35"/>
      <c r="G95" s="35"/>
      <c r="H95" s="35"/>
      <c r="I95" s="35"/>
      <c r="J95" s="21">
        <f>+J96+J111+J127+J132+J144+J145+J151+J154+J155+J156</f>
        <v>0.28566314999999998</v>
      </c>
      <c r="K95" s="21">
        <f>+K96+K111+K127+K132+K144+K145+K151+K154+K155+K156</f>
        <v>10.512403919999999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3949.8957252642872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115.37506440730037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3230.5018034044101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112.24605949820946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3142.8896659498646</v>
      </c>
    </row>
    <row r="98" spans="1:15" x14ac:dyDescent="0.35">
      <c r="A98" s="24" t="s">
        <v>440</v>
      </c>
      <c r="B98" s="25" t="s">
        <v>441</v>
      </c>
      <c r="C98" s="32"/>
      <c r="D98" s="46">
        <f>'[5]2004'!$D7</f>
        <v>17.161636823265461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480.52583105143287</v>
      </c>
    </row>
    <row r="99" spans="1:15" x14ac:dyDescent="0.35">
      <c r="A99" s="24" t="s">
        <v>442</v>
      </c>
      <c r="B99" s="25" t="s">
        <v>443</v>
      </c>
      <c r="C99" s="32"/>
      <c r="D99" s="46">
        <f>'[5]2004'!$D8</f>
        <v>95.084422674943994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2662.3638348984318</v>
      </c>
    </row>
    <row r="100" spans="1:15" x14ac:dyDescent="0.35">
      <c r="A100" s="24" t="s">
        <v>444</v>
      </c>
      <c r="B100" s="25" t="s">
        <v>445</v>
      </c>
      <c r="C100" s="32"/>
      <c r="D100" s="46">
        <f>'[5]2004'!$D9</f>
        <v>4.9153499999999996E-2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1.3762979999999998</v>
      </c>
    </row>
    <row r="101" spans="1:15" x14ac:dyDescent="0.35">
      <c r="A101" s="24" t="s">
        <v>446</v>
      </c>
      <c r="B101" s="25" t="s">
        <v>447</v>
      </c>
      <c r="C101" s="32"/>
      <c r="D101" s="46">
        <f>'[5]2004'!$D10</f>
        <v>0.29109999999999997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8.1507999999999985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2.7887514090909087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78.085039454545452</v>
      </c>
    </row>
    <row r="103" spans="1:15" x14ac:dyDescent="0.35">
      <c r="A103" s="24" t="s">
        <v>450</v>
      </c>
      <c r="B103" s="25" t="s">
        <v>451</v>
      </c>
      <c r="C103" s="32"/>
      <c r="D103" s="46">
        <f>'[5]2004'!$D12</f>
        <v>0.10264290909090909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2.8740014545454544</v>
      </c>
    </row>
    <row r="104" spans="1:15" x14ac:dyDescent="0.35">
      <c r="A104" s="24" t="s">
        <v>452</v>
      </c>
      <c r="B104" s="25" t="s">
        <v>453</v>
      </c>
      <c r="C104" s="32"/>
      <c r="D104" s="46">
        <f>'[5]2004'!$D13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'[5]2004'!$D14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'[5]2004'!$D15</f>
        <v>3.41085E-2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0.95503800000000005</v>
      </c>
    </row>
    <row r="107" spans="1:15" x14ac:dyDescent="0.35">
      <c r="A107" s="24" t="s">
        <v>458</v>
      </c>
      <c r="B107" s="25" t="s">
        <v>459</v>
      </c>
      <c r="C107" s="32"/>
      <c r="D107" s="46">
        <f>'[5]2004'!$D16</f>
        <v>2.61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73.08</v>
      </c>
    </row>
    <row r="108" spans="1:15" x14ac:dyDescent="0.35">
      <c r="A108" s="24" t="s">
        <v>460</v>
      </c>
      <c r="B108" s="25" t="s">
        <v>461</v>
      </c>
      <c r="C108" s="32"/>
      <c r="D108" s="46">
        <f>'[5]2004'!$D17</f>
        <v>4.1999999999999996E-2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1.1759999999999999</v>
      </c>
    </row>
    <row r="109" spans="1:15" x14ac:dyDescent="0.35">
      <c r="A109" s="24" t="s">
        <v>462</v>
      </c>
      <c r="B109" s="25" t="s">
        <v>463</v>
      </c>
      <c r="C109" s="32"/>
      <c r="D109" s="46">
        <f>'[5]2004'!$D18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'[5]2004'!$D19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2.8620087430909091</v>
      </c>
      <c r="E111" s="26">
        <f>+E112+E115+E116+E117+E126</f>
        <v>0.36605919099717421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177.1419304207966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1.6274</v>
      </c>
      <c r="E112" s="26">
        <f>+SUM(E113:E114)</f>
        <v>2.387800800000001E-3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46.199967212000004</v>
      </c>
    </row>
    <row r="113" spans="1:15" x14ac:dyDescent="0.35">
      <c r="A113" s="24" t="s">
        <v>469</v>
      </c>
      <c r="B113" s="25" t="s">
        <v>441</v>
      </c>
      <c r="C113" s="32"/>
      <c r="D113" s="46">
        <f>'[5]2004'!$D22</f>
        <v>0.29400000000000009</v>
      </c>
      <c r="E113" s="46">
        <f>'[5]2004'!$E22</f>
        <v>2.387800800000001E-3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8.8647672120000038</v>
      </c>
    </row>
    <row r="114" spans="1:15" x14ac:dyDescent="0.35">
      <c r="A114" s="24" t="s">
        <v>470</v>
      </c>
      <c r="B114" s="25" t="s">
        <v>443</v>
      </c>
      <c r="C114" s="32"/>
      <c r="D114" s="46">
        <f>'[5]2004'!$D23</f>
        <v>1.3333999999999999</v>
      </c>
      <c r="E114" s="46">
        <f>'[5]2004'!$E23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37.3352</v>
      </c>
    </row>
    <row r="115" spans="1:15" x14ac:dyDescent="0.35">
      <c r="A115" s="24" t="s">
        <v>471</v>
      </c>
      <c r="B115" s="25" t="s">
        <v>445</v>
      </c>
      <c r="C115" s="32"/>
      <c r="D115" s="46">
        <f>'[5]2004'!$D24</f>
        <v>1.9661400000000003E-3</v>
      </c>
      <c r="E115" s="46">
        <f>'[5]2004'!$E24</f>
        <v>8.9061823513928589E-4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0.29106575231191079</v>
      </c>
    </row>
    <row r="116" spans="1:15" x14ac:dyDescent="0.35">
      <c r="A116" s="24" t="s">
        <v>472</v>
      </c>
      <c r="B116" s="25" t="s">
        <v>447</v>
      </c>
      <c r="C116" s="32"/>
      <c r="D116" s="46">
        <f>'[5]2004'!$D25</f>
        <v>0.58219999999999994</v>
      </c>
      <c r="E116" s="46">
        <f>'[5]2004'!$E25</f>
        <v>3.9485607436000013E-2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26.765285970539999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0.65044260309090907</v>
      </c>
      <c r="E117" s="26">
        <f>+SUM(E118:E125)</f>
        <v>0.13889654746730701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55.019977965381813</v>
      </c>
    </row>
    <row r="118" spans="1:15" x14ac:dyDescent="0.35">
      <c r="A118" s="24" t="s">
        <v>474</v>
      </c>
      <c r="B118" s="25" t="s">
        <v>451</v>
      </c>
      <c r="C118" s="32"/>
      <c r="D118" s="46">
        <f>'[5]2004'!$D27</f>
        <v>3.0189090909090908E-3</v>
      </c>
      <c r="E118" s="46">
        <f>'[5]2004'!$E27</f>
        <v>1.2467232000000001E-5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8.7833271025454546E-2</v>
      </c>
    </row>
    <row r="119" spans="1:15" x14ac:dyDescent="0.35">
      <c r="A119" s="24" t="s">
        <v>475</v>
      </c>
      <c r="B119" s="25" t="s">
        <v>453</v>
      </c>
      <c r="C119" s="32"/>
      <c r="D119" s="46">
        <f>'[5]2004'!$D28</f>
        <v>0</v>
      </c>
      <c r="E119" s="46">
        <f>'[5]2004'!$E28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'[5]2004'!$D29</f>
        <v>0</v>
      </c>
      <c r="E120" s="46">
        <f>'[5]2004'!$E29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'[5]2004'!$D30</f>
        <v>1.5007739999999999E-3</v>
      </c>
      <c r="E121" s="46">
        <f>'[5]2004'!$E30</f>
        <v>3.1894636644749998E-3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0.88722954308587487</v>
      </c>
    </row>
    <row r="122" spans="1:15" x14ac:dyDescent="0.35">
      <c r="A122" s="24" t="s">
        <v>478</v>
      </c>
      <c r="B122" s="25" t="s">
        <v>459</v>
      </c>
      <c r="C122" s="32"/>
      <c r="D122" s="46">
        <f>'[5]2004'!$D31</f>
        <v>0.31755</v>
      </c>
      <c r="E122" s="46">
        <f>'[5]2004'!$E31</f>
        <v>8.0340149999999999E-2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30.181539749999999</v>
      </c>
    </row>
    <row r="123" spans="1:15" x14ac:dyDescent="0.35">
      <c r="A123" s="24" t="s">
        <v>479</v>
      </c>
      <c r="B123" s="25" t="s">
        <v>461</v>
      </c>
      <c r="C123" s="32"/>
      <c r="D123" s="46">
        <f>'[5]2004'!$D32</f>
        <v>5.0399999999999993E-3</v>
      </c>
      <c r="E123" s="46">
        <f>'[5]2004'!$E32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0.14111999999999997</v>
      </c>
    </row>
    <row r="124" spans="1:15" x14ac:dyDescent="0.35">
      <c r="A124" s="24" t="s">
        <v>480</v>
      </c>
      <c r="B124" s="25" t="s">
        <v>463</v>
      </c>
      <c r="C124" s="32"/>
      <c r="D124" s="46">
        <f>'[5]2004'!$D33</f>
        <v>0.32333291999999997</v>
      </c>
      <c r="E124" s="46">
        <f>'[5]2004'!$E33</f>
        <v>5.5354466570832005E-2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23.72225540127048</v>
      </c>
    </row>
    <row r="125" spans="1:15" x14ac:dyDescent="0.35">
      <c r="A125" s="24" t="s">
        <v>481</v>
      </c>
      <c r="B125" s="25" t="s">
        <v>465</v>
      </c>
      <c r="C125" s="32"/>
      <c r="D125" s="46">
        <f>'[5]2004'!$D34</f>
        <v>0</v>
      </c>
      <c r="E125" s="46">
        <f>'[5]2004'!$E34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'[5]2004'!$E35</f>
        <v>0.18439861705872787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48.865633520562888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4.1668523006967995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116.6718644195104</v>
      </c>
    </row>
    <row r="128" spans="1:15" x14ac:dyDescent="0.35">
      <c r="A128" s="24" t="s">
        <v>486</v>
      </c>
      <c r="B128" s="25" t="s">
        <v>487</v>
      </c>
      <c r="C128" s="32"/>
      <c r="D128" s="46">
        <f>'[5]2004'!$D37</f>
        <v>1.9636815541199995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54.983083515359986</v>
      </c>
    </row>
    <row r="129" spans="1:15" x14ac:dyDescent="0.35">
      <c r="A129" s="24" t="s">
        <v>488</v>
      </c>
      <c r="B129" s="25" t="s">
        <v>489</v>
      </c>
      <c r="C129" s="32"/>
      <c r="D129" s="46">
        <f>'[5]2004'!$D38</f>
        <v>2.2031707465768005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61.688780904150413</v>
      </c>
    </row>
    <row r="130" spans="1:15" x14ac:dyDescent="0.35">
      <c r="A130" s="24" t="s">
        <v>490</v>
      </c>
      <c r="B130" s="25" t="s">
        <v>491</v>
      </c>
      <c r="C130" s="32"/>
      <c r="D130" s="46">
        <f>'[5]2004'!$D39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'[5]2004'!$D40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1.4993224241440379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397.32044239817003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0.80217906594036248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212.57745247419606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'[5]2004'!$E$43</f>
        <v>0.13306730826686997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35.26283669072054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'[5]2004'!$E$44</f>
        <v>0.18369621547904552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48.679497101947064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'[5]2004'!$E48</f>
        <v>0.3548682282886686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94.040080496497183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'[5]2004'!$E49</f>
        <v>0.11667138608453483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30.91791731240173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'[5]2004'!$E50</f>
        <v>1.387592782124363E-2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3.6771208726295619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'[5]2004'!$E51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'[5]2004'!$E52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0.69714335820367546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184.74298992397399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'[5]2004'!$E54</f>
        <v>0.33967166371622948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90.012990884800814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'[5]2004'!$E55</f>
        <v>0.35747169448744592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94.729999039173165</v>
      </c>
    </row>
    <row r="144" spans="1:15" x14ac:dyDescent="0.35">
      <c r="A144" s="24" t="s">
        <v>516</v>
      </c>
      <c r="B144" s="25" t="s">
        <v>517</v>
      </c>
      <c r="C144" s="32"/>
      <c r="D144" s="46">
        <f>'[5]2004'!$D$56</f>
        <v>0</v>
      </c>
      <c r="E144" s="46">
        <f>'[5]2004'!$E56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0.30875401800000007</v>
      </c>
      <c r="E145" s="26">
        <f>+SUM(E146:E150)</f>
        <v>7.9985682000000002E-3</v>
      </c>
      <c r="F145" s="32"/>
      <c r="G145" s="32"/>
      <c r="H145" s="32"/>
      <c r="I145" s="32"/>
      <c r="J145" s="26">
        <f>+SUM(J146:J150)</f>
        <v>0.28566314999999998</v>
      </c>
      <c r="K145" s="26">
        <f>+SUM(K146:K150)</f>
        <v>10.512403919999999</v>
      </c>
      <c r="L145" s="26">
        <f>+SUM(L146:L150)</f>
        <v>0</v>
      </c>
      <c r="M145" s="32"/>
      <c r="N145" s="65"/>
      <c r="O145" s="26">
        <f>+SUM(O146:O150)</f>
        <v>10.764733077000002</v>
      </c>
    </row>
    <row r="146" spans="1:15" x14ac:dyDescent="0.35">
      <c r="A146" s="24" t="s">
        <v>520</v>
      </c>
      <c r="B146" s="25" t="s">
        <v>521</v>
      </c>
      <c r="C146" s="32"/>
      <c r="D146" s="46">
        <f>'[5]2004'!$D58</f>
        <v>8.7199200000000004E-4</v>
      </c>
      <c r="E146" s="46">
        <f>'[5]2004'!$E58</f>
        <v>1.6441600000000005E-5</v>
      </c>
      <c r="F146" s="32"/>
      <c r="G146" s="32"/>
      <c r="H146" s="32"/>
      <c r="I146" s="32"/>
      <c r="J146" s="46">
        <f>'[5]2004'!$J58</f>
        <v>5.8719999999999996E-4</v>
      </c>
      <c r="K146" s="46">
        <f>'[5]2004'!$K58</f>
        <v>2.1608960000000003E-2</v>
      </c>
      <c r="L146" s="46">
        <f>'[5]2004'!$L58</f>
        <v>0</v>
      </c>
      <c r="M146" s="32"/>
      <c r="N146" s="65"/>
      <c r="O146" s="30">
        <f>+C146*'PCG-PTG'!$F$5+D146*'PCG-PTG'!$F$6+E146*'PCG-PTG'!$F$8+SUM(F146:I146)</f>
        <v>2.8772800000000001E-2</v>
      </c>
    </row>
    <row r="147" spans="1:15" x14ac:dyDescent="0.35">
      <c r="A147" s="24" t="s">
        <v>522</v>
      </c>
      <c r="B147" s="25" t="s">
        <v>523</v>
      </c>
      <c r="C147" s="32"/>
      <c r="D147" s="46">
        <f>'[5]2004'!$D59</f>
        <v>0</v>
      </c>
      <c r="E147" s="46">
        <f>'[5]2004'!$E59</f>
        <v>0</v>
      </c>
      <c r="F147" s="32"/>
      <c r="G147" s="32"/>
      <c r="H147" s="32"/>
      <c r="I147" s="32"/>
      <c r="J147" s="46">
        <f>'[5]2004'!$J59</f>
        <v>0</v>
      </c>
      <c r="K147" s="46">
        <f>'[5]2004'!$K59</f>
        <v>0</v>
      </c>
      <c r="L147" s="46">
        <f>'[5]2004'!$L59</f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f>'[5]2004'!$D60</f>
        <v>0</v>
      </c>
      <c r="E148" s="46">
        <f>'[5]2004'!$E60</f>
        <v>0</v>
      </c>
      <c r="F148" s="32"/>
      <c r="G148" s="32"/>
      <c r="H148" s="32"/>
      <c r="I148" s="32"/>
      <c r="J148" s="46">
        <f>'[5]2004'!$J60</f>
        <v>0</v>
      </c>
      <c r="K148" s="46">
        <f>'[5]2004'!$K60</f>
        <v>0</v>
      </c>
      <c r="L148" s="46">
        <f>'[5]2004'!$L60</f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f>'[5]2004'!$D61</f>
        <v>0.30788202600000009</v>
      </c>
      <c r="E149" s="46">
        <f>'[5]2004'!$E61</f>
        <v>7.9821266000000002E-3</v>
      </c>
      <c r="F149" s="32"/>
      <c r="G149" s="32"/>
      <c r="H149" s="32"/>
      <c r="I149" s="32"/>
      <c r="J149" s="46">
        <f>'[5]2004'!$J61</f>
        <v>0.28507594999999997</v>
      </c>
      <c r="K149" s="46">
        <f>'[5]2004'!$K61</f>
        <v>10.490794959999999</v>
      </c>
      <c r="L149" s="46">
        <f>'[5]2004'!$L61</f>
        <v>0</v>
      </c>
      <c r="M149" s="32"/>
      <c r="N149" s="65"/>
      <c r="O149" s="30">
        <f>+C149*'PCG-PTG'!$F$5+D149*'PCG-PTG'!$F$6+E149*'PCG-PTG'!$F$8+SUM(F149:I149)</f>
        <v>10.735960277000002</v>
      </c>
    </row>
    <row r="150" spans="1:15" x14ac:dyDescent="0.35">
      <c r="A150" s="24" t="s">
        <v>528</v>
      </c>
      <c r="B150" s="25" t="s">
        <v>291</v>
      </c>
      <c r="C150" s="32"/>
      <c r="D150" s="46">
        <f>'[5]2004'!$D62</f>
        <v>0</v>
      </c>
      <c r="E150" s="46">
        <f>'[5]2004'!$E62</f>
        <v>0</v>
      </c>
      <c r="F150" s="32"/>
      <c r="G150" s="32"/>
      <c r="H150" s="32"/>
      <c r="I150" s="32"/>
      <c r="J150" s="46">
        <f>'[5]2004'!$J62</f>
        <v>0</v>
      </c>
      <c r="K150" s="46">
        <f>'[5]2004'!$K62</f>
        <v>0</v>
      </c>
      <c r="L150" s="46">
        <f>'[5]2004'!$L62</f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0.70141628773333342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0.70141628773333342</v>
      </c>
    </row>
    <row r="152" spans="1:15" x14ac:dyDescent="0.35">
      <c r="A152" s="24" t="s">
        <v>531</v>
      </c>
      <c r="B152" s="25" t="s">
        <v>532</v>
      </c>
      <c r="C152" s="46">
        <f>'[5]2004'!$C64</f>
        <v>0.68830795440000003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0.68830795440000003</v>
      </c>
    </row>
    <row r="153" spans="1:15" x14ac:dyDescent="0.35">
      <c r="A153" s="24" t="s">
        <v>533</v>
      </c>
      <c r="B153" s="25" t="s">
        <v>534</v>
      </c>
      <c r="C153" s="46">
        <f>'[5]2004'!$C65</f>
        <v>1.3108333333333335E-2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1.3108333333333335E-2</v>
      </c>
    </row>
    <row r="154" spans="1:15" x14ac:dyDescent="0.35">
      <c r="A154" s="24" t="s">
        <v>535</v>
      </c>
      <c r="B154" s="25" t="s">
        <v>536</v>
      </c>
      <c r="C154" s="46">
        <f>'[5]2004'!$C66</f>
        <v>16.793535256666665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16.793535256666665</v>
      </c>
    </row>
    <row r="155" spans="1:15" x14ac:dyDescent="0.35">
      <c r="A155" s="24" t="s">
        <v>537</v>
      </c>
      <c r="B155" s="25" t="s">
        <v>538</v>
      </c>
      <c r="C155" s="46">
        <f>'[5]2004'!$C67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f>'[5]2004'!$C68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-24083.739346419068</v>
      </c>
      <c r="D157" s="21">
        <f>+D158+D166+D174+D182+D190+D198+D206+D207</f>
        <v>10.962466122786832</v>
      </c>
      <c r="E157" s="21">
        <f>+E158+E166+E174+E182+E190+E198+E207</f>
        <v>0.43841280148210882</v>
      </c>
      <c r="F157" s="35"/>
      <c r="G157" s="35"/>
      <c r="H157" s="35"/>
      <c r="I157" s="35"/>
      <c r="J157" s="21">
        <f>+J158+J166+J174+J182+J190+J198+J206+J207</f>
        <v>5.0262686800117642</v>
      </c>
      <c r="K157" s="21">
        <f>+K158+K166+K174+K182+K190+K198+K206+K207</f>
        <v>189.38734986597609</v>
      </c>
      <c r="L157" s="21">
        <f>+L158+L166+L174+L182+L190+L198+L206+L207</f>
        <v>0</v>
      </c>
      <c r="M157" s="35"/>
      <c r="N157" s="64"/>
      <c r="O157" s="21">
        <f>+O158+O166+O174+O182+O190+O198+O206+O207</f>
        <v>-23660.610902588283</v>
      </c>
    </row>
    <row r="158" spans="1:15" x14ac:dyDescent="0.35">
      <c r="A158" s="24" t="s">
        <v>542</v>
      </c>
      <c r="B158" s="25" t="s">
        <v>543</v>
      </c>
      <c r="C158" s="26">
        <f>+SUM(C159:C160)</f>
        <v>-28524.550547640803</v>
      </c>
      <c r="D158" s="26">
        <f t="shared" ref="D158:E158" si="36">+SUM(D159:D160)</f>
        <v>1.2171096325048001</v>
      </c>
      <c r="E158" s="26">
        <f t="shared" si="36"/>
        <v>3.8068368814400004E-2</v>
      </c>
      <c r="F158" s="32"/>
      <c r="G158" s="32"/>
      <c r="H158" s="32"/>
      <c r="I158" s="32"/>
      <c r="J158" s="26">
        <f t="shared" ref="J158:L158" si="37">+SUM(J159:J160)</f>
        <v>0.33996370546360005</v>
      </c>
      <c r="K158" s="26">
        <f t="shared" si="37"/>
        <v>19.090407383164006</v>
      </c>
      <c r="L158" s="26">
        <f t="shared" si="37"/>
        <v>0</v>
      </c>
      <c r="M158" s="32"/>
      <c r="N158" s="65"/>
      <c r="O158" s="26">
        <f>+SUM(O159:O160)</f>
        <v>-28480.383360194854</v>
      </c>
    </row>
    <row r="159" spans="1:15" x14ac:dyDescent="0.35">
      <c r="A159" s="24" t="s">
        <v>544</v>
      </c>
      <c r="B159" s="25" t="s">
        <v>545</v>
      </c>
      <c r="C159" s="46">
        <f>'[6]2004'!$C$6</f>
        <v>-28566.219496218666</v>
      </c>
      <c r="D159" s="46">
        <f>'[6]2004'!$D$6</f>
        <v>1.2171096325048001</v>
      </c>
      <c r="E159" s="46">
        <f>'[6]2004'!$E$6</f>
        <v>3.8068368814400004E-2</v>
      </c>
      <c r="F159" s="32"/>
      <c r="G159" s="32"/>
      <c r="H159" s="32"/>
      <c r="I159" s="32"/>
      <c r="J159" s="46">
        <f>'[6]2004'!$J6</f>
        <v>0.33996370546360005</v>
      </c>
      <c r="K159" s="46">
        <f>'[6]2004'!$K6</f>
        <v>19.090407383164006</v>
      </c>
      <c r="L159" s="46">
        <v>0</v>
      </c>
      <c r="M159" s="32"/>
      <c r="N159" s="65"/>
      <c r="O159" s="30">
        <f>+C159*'PCG-PTG'!$F$5+D159*'PCG-PTG'!$F$6+E159*'PCG-PTG'!$F$8+SUM(F159:I159)</f>
        <v>-28522.052308772716</v>
      </c>
    </row>
    <row r="160" spans="1:15" x14ac:dyDescent="0.35">
      <c r="A160" s="24" t="s">
        <v>546</v>
      </c>
      <c r="B160" s="25" t="s">
        <v>547</v>
      </c>
      <c r="C160" s="26">
        <f>+SUM(C161:C165)</f>
        <v>41.668948577863752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41.668948577863752</v>
      </c>
    </row>
    <row r="161" spans="1:15" x14ac:dyDescent="0.35">
      <c r="A161" s="24" t="s">
        <v>548</v>
      </c>
      <c r="B161" s="25" t="s">
        <v>549</v>
      </c>
      <c r="C161" s="46">
        <f>'[6]2004'!$C8</f>
        <v>-152.29291938815297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-152.29291938815297</v>
      </c>
    </row>
    <row r="162" spans="1:15" x14ac:dyDescent="0.35">
      <c r="A162" s="24" t="s">
        <v>550</v>
      </c>
      <c r="B162" s="25" t="s">
        <v>551</v>
      </c>
      <c r="C162" s="46">
        <f>'[6]2004'!$C9</f>
        <v>208.13650690619158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208.13650690619158</v>
      </c>
    </row>
    <row r="163" spans="1:15" x14ac:dyDescent="0.35">
      <c r="A163" s="24" t="s">
        <v>552</v>
      </c>
      <c r="B163" s="25" t="s">
        <v>553</v>
      </c>
      <c r="C163" s="46">
        <f>'[6]2004'!$C10</f>
        <v>-0.14885015818986902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-0.14885015818986902</v>
      </c>
    </row>
    <row r="164" spans="1:15" x14ac:dyDescent="0.35">
      <c r="A164" s="24" t="s">
        <v>554</v>
      </c>
      <c r="B164" s="25" t="s">
        <v>555</v>
      </c>
      <c r="C164" s="46">
        <f>'[6]2004'!$C11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'[6]2004'!$C12</f>
        <v>-14.025788781984998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-14.025788781984998</v>
      </c>
    </row>
    <row r="166" spans="1:15" x14ac:dyDescent="0.35">
      <c r="A166" s="24" t="s">
        <v>558</v>
      </c>
      <c r="B166" s="25" t="s">
        <v>559</v>
      </c>
      <c r="C166" s="26">
        <f>+SUM(C167:C168)</f>
        <v>614.01838256903534</v>
      </c>
      <c r="D166" s="26">
        <f t="shared" ref="D166" si="40">+SUM(D167:D168)</f>
        <v>0.8032475841920923</v>
      </c>
      <c r="E166" s="26">
        <f t="shared" ref="E166" si="41">+SUM(E167:E168)</f>
        <v>3.873500608271873E-2</v>
      </c>
      <c r="F166" s="32"/>
      <c r="G166" s="32"/>
      <c r="H166" s="32"/>
      <c r="I166" s="32"/>
      <c r="J166" s="26">
        <f t="shared" ref="J166:L166" si="42">+SUM(J167:J168)</f>
        <v>0.5455223259793458</v>
      </c>
      <c r="K166" s="26">
        <f t="shared" si="42"/>
        <v>15.450586650654394</v>
      </c>
      <c r="L166" s="26">
        <f t="shared" si="42"/>
        <v>0</v>
      </c>
      <c r="M166" s="32"/>
      <c r="N166" s="65"/>
      <c r="O166" s="26">
        <f>+SUM(O167:O168)</f>
        <v>646.77409153833446</v>
      </c>
    </row>
    <row r="167" spans="1:15" x14ac:dyDescent="0.35">
      <c r="A167" s="24" t="s">
        <v>560</v>
      </c>
      <c r="B167" s="25" t="s">
        <v>561</v>
      </c>
      <c r="C167" s="46">
        <f>'[6]2004'!$C$14</f>
        <v>-236.18568865413565</v>
      </c>
      <c r="D167" s="46">
        <f>'[6]2004'!$D14</f>
        <v>0</v>
      </c>
      <c r="E167" s="46">
        <f>'[6]2004'!$E14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-236.18568865413565</v>
      </c>
    </row>
    <row r="168" spans="1:15" x14ac:dyDescent="0.35">
      <c r="A168" s="24" t="s">
        <v>562</v>
      </c>
      <c r="B168" s="25" t="s">
        <v>563</v>
      </c>
      <c r="C168" s="26">
        <f>+SUM(C169:C173)</f>
        <v>850.20407122317101</v>
      </c>
      <c r="D168" s="26">
        <f t="shared" ref="D168" si="43">+SUM(D169:D173)</f>
        <v>0.8032475841920923</v>
      </c>
      <c r="E168" s="26">
        <f>+SUM(E169:E173)</f>
        <v>3.873500608271873E-2</v>
      </c>
      <c r="F168" s="32"/>
      <c r="G168" s="32"/>
      <c r="H168" s="32"/>
      <c r="I168" s="32"/>
      <c r="J168" s="26">
        <f>+SUM(J169:J173)</f>
        <v>0.5455223259793458</v>
      </c>
      <c r="K168" s="26">
        <f t="shared" ref="K168" si="44">+SUM(K169:K173)</f>
        <v>15.450586650654394</v>
      </c>
      <c r="L168" s="26">
        <f>+SUM(L169:L173)</f>
        <v>0</v>
      </c>
      <c r="M168" s="32"/>
      <c r="N168" s="65"/>
      <c r="O168" s="26">
        <f>+SUM(O169:O173)</f>
        <v>882.95978019247013</v>
      </c>
    </row>
    <row r="169" spans="1:15" x14ac:dyDescent="0.35">
      <c r="A169" s="24" t="s">
        <v>564</v>
      </c>
      <c r="B169" s="25" t="s">
        <v>565</v>
      </c>
      <c r="C169" s="46">
        <f>'[6]2004'!$C16</f>
        <v>553.95954766492093</v>
      </c>
      <c r="D169" s="46">
        <f>'[6]2004'!$D16</f>
        <v>0.62503891726489091</v>
      </c>
      <c r="E169" s="46">
        <f>'[6]2004'!$E16</f>
        <v>2.2463779971974251E-2</v>
      </c>
      <c r="F169" s="32"/>
      <c r="G169" s="32"/>
      <c r="H169" s="32"/>
      <c r="I169" s="32"/>
      <c r="J169" s="46">
        <f>'[6]2004'!$J16</f>
        <v>0.24334241249409128</v>
      </c>
      <c r="K169" s="46">
        <f>'[6]2004'!$K16</f>
        <v>10.414254759233485</v>
      </c>
      <c r="L169" s="46">
        <v>0</v>
      </c>
      <c r="M169" s="32"/>
      <c r="N169" s="65"/>
      <c r="O169" s="30">
        <f>+C169*'PCG-PTG'!$F$5+D169*'PCG-PTG'!$F$6+E169*'PCG-PTG'!$F$8+SUM(F169:I169)</f>
        <v>577.41353904091102</v>
      </c>
    </row>
    <row r="170" spans="1:15" x14ac:dyDescent="0.35">
      <c r="A170" s="24" t="s">
        <v>566</v>
      </c>
      <c r="B170" s="25" t="s">
        <v>567</v>
      </c>
      <c r="C170" s="46">
        <f>'[6]2004'!$C17</f>
        <v>296.24452355825014</v>
      </c>
      <c r="D170" s="46">
        <f>'[6]2004'!$D17</f>
        <v>0.17820866692720141</v>
      </c>
      <c r="E170" s="46">
        <f>'[6]2004'!$E17</f>
        <v>1.6271226110744479E-2</v>
      </c>
      <c r="F170" s="32"/>
      <c r="G170" s="32"/>
      <c r="H170" s="32"/>
      <c r="I170" s="32"/>
      <c r="J170" s="46">
        <f>'[6]2004'!$J17</f>
        <v>0.30217991348525458</v>
      </c>
      <c r="K170" s="46">
        <f>'[6]2004'!$K17</f>
        <v>5.0363318914209101</v>
      </c>
      <c r="L170" s="46">
        <v>0</v>
      </c>
      <c r="M170" s="32"/>
      <c r="N170" s="65"/>
      <c r="O170" s="30">
        <f>+C170*'PCG-PTG'!$F$5+D170*'PCG-PTG'!$F$6+E170*'PCG-PTG'!$F$8+SUM(F170:I170)</f>
        <v>305.54624115155906</v>
      </c>
    </row>
    <row r="171" spans="1:15" x14ac:dyDescent="0.35">
      <c r="A171" s="24" t="s">
        <v>568</v>
      </c>
      <c r="B171" s="25" t="s">
        <v>569</v>
      </c>
      <c r="C171" s="46">
        <f>'[6]2004'!$C18</f>
        <v>0</v>
      </c>
      <c r="D171" s="46">
        <f>'[6]2004'!$D18</f>
        <v>0</v>
      </c>
      <c r="E171" s="46">
        <f>'[6]2004'!$E18</f>
        <v>0</v>
      </c>
      <c r="F171" s="32"/>
      <c r="G171" s="32"/>
      <c r="H171" s="32"/>
      <c r="I171" s="32"/>
      <c r="J171" s="46">
        <f>'[6]2004'!$J18</f>
        <v>0</v>
      </c>
      <c r="K171" s="46">
        <f>'[6]2004'!$K18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'[6]2004'!$C19</f>
        <v>0</v>
      </c>
      <c r="D172" s="46">
        <f>'[6]2004'!$D19</f>
        <v>0</v>
      </c>
      <c r="E172" s="46">
        <f>'[6]2004'!$E19</f>
        <v>0</v>
      </c>
      <c r="F172" s="32"/>
      <c r="G172" s="32"/>
      <c r="H172" s="32"/>
      <c r="I172" s="32"/>
      <c r="J172" s="46">
        <f>'[6]2004'!$J19</f>
        <v>0</v>
      </c>
      <c r="K172" s="46">
        <f>'[6]2004'!$K19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'[6]2004'!$C20</f>
        <v>0</v>
      </c>
      <c r="D173" s="46">
        <f>'[6]2004'!$D20</f>
        <v>0</v>
      </c>
      <c r="E173" s="46">
        <f>'[6]2004'!$E20</f>
        <v>0</v>
      </c>
      <c r="F173" s="32"/>
      <c r="G173" s="32"/>
      <c r="H173" s="32"/>
      <c r="I173" s="32"/>
      <c r="J173" s="46">
        <f>'[6]2004'!$J20</f>
        <v>0</v>
      </c>
      <c r="K173" s="46">
        <f>'[6]2004'!$K20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3730.7852087541478</v>
      </c>
      <c r="D174" s="26">
        <f t="shared" ref="D174" si="45">+SUM(D175:D176)</f>
        <v>8.9421089060899401</v>
      </c>
      <c r="E174" s="26">
        <f t="shared" ref="E174" si="46">+SUM(E175:E176)</f>
        <v>0.34932460412077709</v>
      </c>
      <c r="F174" s="32"/>
      <c r="G174" s="32"/>
      <c r="H174" s="32"/>
      <c r="I174" s="32"/>
      <c r="J174" s="26">
        <f t="shared" ref="J174:K174" si="47">+SUM(J175:J176)</f>
        <v>4.1407826485688188</v>
      </c>
      <c r="K174" s="26">
        <f t="shared" si="47"/>
        <v>154.84635583215768</v>
      </c>
      <c r="L174" s="26">
        <f>+SUM(L175:L176)</f>
        <v>0</v>
      </c>
      <c r="M174" s="32"/>
      <c r="N174" s="65"/>
      <c r="O174" s="26">
        <f>+SUM(O175:O176)</f>
        <v>4073.7352782166718</v>
      </c>
    </row>
    <row r="175" spans="1:15" x14ac:dyDescent="0.35">
      <c r="A175" s="24" t="s">
        <v>576</v>
      </c>
      <c r="B175" s="25" t="s">
        <v>577</v>
      </c>
      <c r="C175" s="46">
        <f>'[6]2004'!$C22</f>
        <v>0</v>
      </c>
      <c r="D175" s="46">
        <f>'[6]2004'!$D22</f>
        <v>0.31295026177839996</v>
      </c>
      <c r="E175" s="46">
        <f>'[6]2004'!$E22</f>
        <v>2.8573719553680002E-2</v>
      </c>
      <c r="F175" s="32"/>
      <c r="G175" s="32"/>
      <c r="H175" s="32"/>
      <c r="I175" s="32"/>
      <c r="J175" s="46">
        <f>'[6]2004'!$J22</f>
        <v>0.5306547917112</v>
      </c>
      <c r="K175" s="46">
        <f>'[6]2004'!$K22</f>
        <v>8.8442465285200011</v>
      </c>
      <c r="L175" s="46">
        <v>0</v>
      </c>
      <c r="M175" s="32"/>
      <c r="N175" s="65"/>
      <c r="O175" s="30">
        <f>+C175*'PCG-PTG'!$F$5+D175*'PCG-PTG'!$F$6+E175*'PCG-PTG'!$F$8+SUM(F175:I175)</f>
        <v>16.334643011520399</v>
      </c>
    </row>
    <row r="176" spans="1:15" x14ac:dyDescent="0.35">
      <c r="A176" s="24" t="s">
        <v>578</v>
      </c>
      <c r="B176" s="25" t="s">
        <v>579</v>
      </c>
      <c r="C176" s="26">
        <f>+SUM(C177:C181)</f>
        <v>3730.7852087541478</v>
      </c>
      <c r="D176" s="26">
        <f t="shared" ref="D176" si="48">+SUM(D177:D181)</f>
        <v>8.6291586443115396</v>
      </c>
      <c r="E176" s="26">
        <f>+SUM(E177:E181)</f>
        <v>0.32075088456709711</v>
      </c>
      <c r="F176" s="32"/>
      <c r="G176" s="32"/>
      <c r="H176" s="32"/>
      <c r="I176" s="32"/>
      <c r="J176" s="26">
        <f>+SUM(J177:J181)</f>
        <v>3.6101278568576185</v>
      </c>
      <c r="K176" s="26">
        <f t="shared" ref="K176" si="49">+SUM(K177:K181)</f>
        <v>146.0021093036377</v>
      </c>
      <c r="L176" s="26">
        <f>+SUM(L177:L181)</f>
        <v>0</v>
      </c>
      <c r="M176" s="32"/>
      <c r="N176" s="65"/>
      <c r="O176" s="26">
        <f>+SUM(O177:O181)</f>
        <v>4057.4006352051515</v>
      </c>
    </row>
    <row r="177" spans="1:15" x14ac:dyDescent="0.35">
      <c r="A177" s="24" t="s">
        <v>580</v>
      </c>
      <c r="B177" s="25" t="s">
        <v>581</v>
      </c>
      <c r="C177" s="46">
        <f>'[6]2004'!$C24</f>
        <v>3769.3164315335266</v>
      </c>
      <c r="D177" s="46">
        <f>'[6]2004'!$D24</f>
        <v>8.6291586443115396</v>
      </c>
      <c r="E177" s="46">
        <f>'[6]2004'!$E24</f>
        <v>0.32075088456709711</v>
      </c>
      <c r="F177" s="32"/>
      <c r="G177" s="32"/>
      <c r="H177" s="32"/>
      <c r="I177" s="32"/>
      <c r="J177" s="46">
        <f>'[6]2004'!$J$24</f>
        <v>3.6101278568576185</v>
      </c>
      <c r="K177" s="46">
        <f>'[6]2004'!$K$24</f>
        <v>146.0021093036377</v>
      </c>
      <c r="L177" s="46">
        <v>0</v>
      </c>
      <c r="M177" s="32"/>
      <c r="N177" s="65"/>
      <c r="O177" s="30">
        <f>+C177*'PCG-PTG'!$F$5+D177*'PCG-PTG'!$F$6+E177*'PCG-PTG'!$F$8+SUM(F177:I177)</f>
        <v>4095.9318579845303</v>
      </c>
    </row>
    <row r="178" spans="1:15" x14ac:dyDescent="0.35">
      <c r="A178" s="24" t="s">
        <v>582</v>
      </c>
      <c r="B178" s="25" t="s">
        <v>583</v>
      </c>
      <c r="C178" s="46">
        <f>'[6]2004'!$C25</f>
        <v>-34.337170693001219</v>
      </c>
      <c r="D178" s="46">
        <f>'[6]2004'!$D25</f>
        <v>0</v>
      </c>
      <c r="E178" s="46">
        <f>'[6]2004'!$E25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-34.337170693001219</v>
      </c>
    </row>
    <row r="179" spans="1:15" x14ac:dyDescent="0.35">
      <c r="A179" s="24" t="s">
        <v>584</v>
      </c>
      <c r="B179" s="25" t="s">
        <v>585</v>
      </c>
      <c r="C179" s="46">
        <f>'[6]2004'!$C26</f>
        <v>0</v>
      </c>
      <c r="D179" s="46">
        <f>'[6]2004'!$D26</f>
        <v>0</v>
      </c>
      <c r="E179" s="46">
        <f>'[6]2004'!$E26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'[6]2004'!$C27</f>
        <v>-4.1940520863778223</v>
      </c>
      <c r="D180" s="46">
        <f>'[6]2004'!$D27</f>
        <v>0</v>
      </c>
      <c r="E180" s="46">
        <f>'[6]2004'!$E27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-4.1940520863778223</v>
      </c>
    </row>
    <row r="181" spans="1:15" x14ac:dyDescent="0.35">
      <c r="A181" s="24" t="s">
        <v>588</v>
      </c>
      <c r="B181" s="25" t="s">
        <v>589</v>
      </c>
      <c r="C181" s="46">
        <f>'[6]2004'!$C28</f>
        <v>0</v>
      </c>
      <c r="D181" s="46">
        <f>'[6]2004'!$D28</f>
        <v>0</v>
      </c>
      <c r="E181" s="46">
        <f>'[6]2004'!$E28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f>'[6]2004'!$C32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'[6]2004'!$C33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'[6]2004'!$C34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'[6]2004'!$C35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'[6]2004'!$C36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96.007609898553412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96.007609898553412</v>
      </c>
    </row>
    <row r="191" spans="1:15" x14ac:dyDescent="0.35">
      <c r="A191" s="24" t="s">
        <v>608</v>
      </c>
      <c r="B191" s="25" t="s">
        <v>609</v>
      </c>
      <c r="C191" s="46">
        <f>'[6]2004'!$C$38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96.007609898553412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96.007609898553412</v>
      </c>
    </row>
    <row r="193" spans="1:15" x14ac:dyDescent="0.35">
      <c r="A193" s="24" t="s">
        <v>612</v>
      </c>
      <c r="B193" s="25" t="s">
        <v>613</v>
      </c>
      <c r="C193" s="46">
        <f>'[6]2004'!$C40</f>
        <v>26.844419620076163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26.844419620076163</v>
      </c>
    </row>
    <row r="194" spans="1:15" x14ac:dyDescent="0.35">
      <c r="A194" s="24" t="s">
        <v>614</v>
      </c>
      <c r="B194" s="25" t="s">
        <v>615</v>
      </c>
      <c r="C194" s="46">
        <f>'[6]2004'!$C41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'[6]2004'!$C42</f>
        <v>69.163190278477245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69.163190278477245</v>
      </c>
    </row>
    <row r="196" spans="1:15" x14ac:dyDescent="0.35">
      <c r="A196" s="24" t="s">
        <v>618</v>
      </c>
      <c r="B196" s="25" t="s">
        <v>619</v>
      </c>
      <c r="C196" s="46">
        <f>'[6]2004'!$C43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'[6]2004'!$C44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'[6]2004'!$C46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'[6]2004'!$C48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'[6]2004'!$C49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'[6]2004'!$C50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'[6]2004'!$C51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'[6]2004'!$C52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'[6]2004'!$C53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1.2284822464213E-2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3.2554779530164453</v>
      </c>
    </row>
    <row r="208" spans="1:15" ht="13" x14ac:dyDescent="0.35">
      <c r="A208" s="24" t="s">
        <v>696</v>
      </c>
      <c r="B208" s="25" t="s">
        <v>697</v>
      </c>
      <c r="C208" s="46">
        <f>'[6]2004'!$C55</f>
        <v>0</v>
      </c>
      <c r="D208" s="46">
        <f>'[6]2004'!$D55</f>
        <v>0</v>
      </c>
      <c r="E208" s="46">
        <f>'[6]2004'!$E55</f>
        <v>1.2284822464213E-2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6.1631000382495316</v>
      </c>
      <c r="D209" s="21">
        <f t="shared" ref="D209:E209" si="62">+D210+D214+D217+D220+D224</f>
        <v>20.624874599608784</v>
      </c>
      <c r="E209" s="21">
        <f t="shared" si="62"/>
        <v>0.12822756580138481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617.63989376466247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18.351476101583536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513.84133084433904</v>
      </c>
    </row>
    <row r="211" spans="1:15" x14ac:dyDescent="0.35">
      <c r="A211" s="24" t="s">
        <v>645</v>
      </c>
      <c r="B211" s="25" t="s">
        <v>646</v>
      </c>
      <c r="C211" s="46">
        <f>'[4]2004'!$C6</f>
        <v>0</v>
      </c>
      <c r="D211" s="46">
        <f>'[4]2004'!$D6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'[4]2004'!$C7</f>
        <v>0</v>
      </c>
      <c r="D212" s="46">
        <f>'[4]2004'!$D7</f>
        <v>13.676735755979996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382.9486011674399</v>
      </c>
    </row>
    <row r="213" spans="1:15" x14ac:dyDescent="0.35">
      <c r="A213" s="24" t="s">
        <v>649</v>
      </c>
      <c r="B213" s="25" t="s">
        <v>650</v>
      </c>
      <c r="C213" s="46">
        <f>'[4]2004'!$C8</f>
        <v>0</v>
      </c>
      <c r="D213" s="46">
        <f>'[4]2004'!$D8</f>
        <v>4.6747403456035395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130.89272967689911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'[4]2004'!$D10</f>
        <v>0</v>
      </c>
      <c r="E215" s="46">
        <f>'[4]2004'!$E10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'[4]2004'!$D11</f>
        <v>0</v>
      </c>
      <c r="E216" s="46">
        <f>'[4]2004'!$E11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6.1631000382495316</v>
      </c>
      <c r="D217" s="26">
        <f t="shared" ref="D217" si="67">+SUM(D218:D219)</f>
        <v>0.47539391580674573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19.474129680838413</v>
      </c>
    </row>
    <row r="218" spans="1:15" x14ac:dyDescent="0.35">
      <c r="A218" s="24" t="s">
        <v>659</v>
      </c>
      <c r="B218" s="25" t="s">
        <v>660</v>
      </c>
      <c r="C218" s="46">
        <f>'[4]2004'!$C13</f>
        <v>0</v>
      </c>
      <c r="D218" s="46">
        <f>'[4]2004'!$D13</f>
        <v>0</v>
      </c>
      <c r="E218" s="46">
        <f>'[4]2004'!$E13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'[4]2004'!$C14</f>
        <v>6.1631000382495316</v>
      </c>
      <c r="D219" s="46">
        <f>'[4]2004'!$D14</f>
        <v>0.47539391580674573</v>
      </c>
      <c r="E219" s="46">
        <f>'[4]2004'!$E14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19.474129680838413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1.7980045822185042</v>
      </c>
      <c r="E220" s="26">
        <f t="shared" ref="E220" si="70">+SUM(E221:E223)</f>
        <v>0.12822756580138481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84.324433239485103</v>
      </c>
    </row>
    <row r="221" spans="1:15" x14ac:dyDescent="0.35">
      <c r="A221" s="24" t="s">
        <v>665</v>
      </c>
      <c r="B221" s="25" t="s">
        <v>666</v>
      </c>
      <c r="C221" s="32"/>
      <c r="D221" s="46">
        <f>'[4]2004'!$D16</f>
        <v>1.7980045822185042</v>
      </c>
      <c r="E221" s="46">
        <f>'[4]2004'!$E16</f>
        <v>0.12822756580138481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84.324433239485103</v>
      </c>
    </row>
    <row r="222" spans="1:15" x14ac:dyDescent="0.35">
      <c r="A222" s="24" t="s">
        <v>667</v>
      </c>
      <c r="B222" s="25" t="s">
        <v>668</v>
      </c>
      <c r="C222" s="32"/>
      <c r="D222" s="46">
        <f>'[4]2004'!$D17</f>
        <v>0</v>
      </c>
      <c r="E222" s="46">
        <f>'[4]2004'!$E17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'[4]2004'!$D18</f>
        <v>0</v>
      </c>
      <c r="E223" s="46">
        <f>'[4]2004'!$E18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'[4]2004'!$C19</f>
        <v>0</v>
      </c>
      <c r="D224" s="46">
        <f>'[4]2004'!$D19</f>
        <v>0</v>
      </c>
      <c r="E224" s="46">
        <f>'[4]2004'!$E19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7129.5110958209643</v>
      </c>
      <c r="D227" s="26">
        <f t="shared" ref="D227:E227" si="73">+SUM(D228:D229)</f>
        <v>3.3338070499999996E-3</v>
      </c>
      <c r="E227" s="26">
        <f t="shared" si="73"/>
        <v>1.3335228199999999E-2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7133.1382778913649</v>
      </c>
    </row>
    <row r="228" spans="1:15" x14ac:dyDescent="0.35">
      <c r="A228" s="24"/>
      <c r="B228" s="44" t="s">
        <v>674</v>
      </c>
      <c r="C228" s="46">
        <f>'[2]2004'!$C48</f>
        <v>476.73440814999992</v>
      </c>
      <c r="D228" s="46">
        <f>'[2]2004'!$D48</f>
        <v>3.3338070499999996E-3</v>
      </c>
      <c r="E228" s="46">
        <f>'[2]2004'!$E48</f>
        <v>1.3335228199999999E-2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480.36159022039993</v>
      </c>
    </row>
    <row r="229" spans="1:15" x14ac:dyDescent="0.35">
      <c r="A229" s="24"/>
      <c r="B229" s="44" t="s">
        <v>675</v>
      </c>
      <c r="C229" s="46">
        <f>'[2]2004'!$C49</f>
        <v>6652.7766876709647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6652.7766876709647</v>
      </c>
    </row>
    <row r="230" spans="1:15" x14ac:dyDescent="0.35">
      <c r="A230" s="24"/>
      <c r="B230" s="25" t="s">
        <v>676</v>
      </c>
      <c r="C230" s="46">
        <f>'[2]2004'!$C50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'[2]2004'!$C51</f>
        <v>1479.10313593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1479.10313593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-18315.31583651439</v>
      </c>
      <c r="D242" s="21">
        <f t="shared" si="76"/>
        <v>157.54987088590539</v>
      </c>
      <c r="E242" s="21">
        <f t="shared" si="76"/>
        <v>2.6353262633611836</v>
      </c>
      <c r="F242" s="21">
        <f t="shared" si="76"/>
        <v>0</v>
      </c>
      <c r="G242" s="21">
        <f t="shared" si="76"/>
        <v>0</v>
      </c>
      <c r="H242" s="21">
        <f t="shared" si="76"/>
        <v>5.0245323059591849</v>
      </c>
      <c r="I242" s="21">
        <f t="shared" si="76"/>
        <v>0</v>
      </c>
      <c r="J242" s="21">
        <f t="shared" si="76"/>
        <v>5.3119318300117637</v>
      </c>
      <c r="K242" s="21">
        <f t="shared" si="76"/>
        <v>199.89975378597609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-13200.533459612372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5511.9040504835384</v>
      </c>
      <c r="D243" s="21">
        <f t="shared" ref="D243:E243" si="78">+D244+D250+D253</f>
        <v>3.2498506944216934</v>
      </c>
      <c r="E243" s="21">
        <f t="shared" si="78"/>
        <v>0.19530571273647823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5654.655883802513</v>
      </c>
    </row>
    <row r="244" spans="1:15" x14ac:dyDescent="0.35">
      <c r="A244" s="24" t="s">
        <v>266</v>
      </c>
      <c r="B244" s="25" t="s">
        <v>267</v>
      </c>
      <c r="C244" s="26">
        <f>+SUM(C245:C249)</f>
        <v>5511.9040504835384</v>
      </c>
      <c r="D244" s="26">
        <f t="shared" ref="D244:E244" si="80">+SUM(D245:D249)</f>
        <v>3.2498506944216934</v>
      </c>
      <c r="E244" s="26">
        <f t="shared" si="80"/>
        <v>0.19530571273647823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5654.655883802513</v>
      </c>
    </row>
    <row r="245" spans="1:15" x14ac:dyDescent="0.35">
      <c r="A245" s="24" t="s">
        <v>268</v>
      </c>
      <c r="B245" s="25" t="s">
        <v>269</v>
      </c>
      <c r="C245" s="46">
        <f>+C7</f>
        <v>1557.4845970023437</v>
      </c>
      <c r="D245" s="46">
        <f>+D7</f>
        <v>6.0906607970135591E-2</v>
      </c>
      <c r="E245" s="46">
        <f>+E7</f>
        <v>1.2181321594027118E-2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1562.4180322479247</v>
      </c>
    </row>
    <row r="246" spans="1:15" x14ac:dyDescent="0.35">
      <c r="A246" s="24" t="s">
        <v>276</v>
      </c>
      <c r="B246" s="25" t="s">
        <v>277</v>
      </c>
      <c r="C246" s="46">
        <f>+C11</f>
        <v>779.06143596070467</v>
      </c>
      <c r="D246" s="46">
        <f>+D11</f>
        <v>0.21879074913181812</v>
      </c>
      <c r="E246" s="46">
        <f>+E11</f>
        <v>3.1233824084992614E-2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793.46454031891858</v>
      </c>
    </row>
    <row r="247" spans="1:15" x14ac:dyDescent="0.35">
      <c r="A247" s="24" t="s">
        <v>292</v>
      </c>
      <c r="B247" s="25" t="s">
        <v>293</v>
      </c>
      <c r="C247" s="46">
        <f>+C19</f>
        <v>2775.1552903557781</v>
      </c>
      <c r="D247" s="46">
        <f>+D19</f>
        <v>0.71766678179128696</v>
      </c>
      <c r="E247" s="46">
        <f>+E19</f>
        <v>0.12116651916894741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2827.3590878257055</v>
      </c>
    </row>
    <row r="248" spans="1:15" x14ac:dyDescent="0.35">
      <c r="A248" s="24" t="s">
        <v>304</v>
      </c>
      <c r="B248" s="25" t="s">
        <v>305</v>
      </c>
      <c r="C248" s="46">
        <f>+C25</f>
        <v>400.20272716471197</v>
      </c>
      <c r="D248" s="46">
        <f>+D25</f>
        <v>2.2524865555284528</v>
      </c>
      <c r="E248" s="46">
        <f>+E25</f>
        <v>3.0724047888511061E-2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471.41422340996411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232.86140783848913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5.0245323059591849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237.88594014444831</v>
      </c>
    </row>
    <row r="255" spans="1:15" x14ac:dyDescent="0.35">
      <c r="A255" s="24" t="s">
        <v>345</v>
      </c>
      <c r="B255" s="25" t="s">
        <v>346</v>
      </c>
      <c r="C255" s="46">
        <f>+C47</f>
        <v>224.82471779999997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224.82471779999997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8.036690038489164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8.036690038489164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5.0245323059591849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5.0245323059591849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17.494951544399999</v>
      </c>
      <c r="D263" s="21">
        <f t="shared" ref="D263:E263" si="89">+SUM(D264:D273)</f>
        <v>122.71267946908809</v>
      </c>
      <c r="E263" s="21">
        <f t="shared" si="89"/>
        <v>1.873380183341212</v>
      </c>
      <c r="F263" s="35"/>
      <c r="G263" s="35"/>
      <c r="H263" s="35"/>
      <c r="I263" s="35"/>
      <c r="J263" s="21">
        <f t="shared" ref="J263:L263" si="90">+SUM(J264:J273)</f>
        <v>0.28566314999999998</v>
      </c>
      <c r="K263" s="21">
        <f t="shared" si="90"/>
        <v>10.512403919999999</v>
      </c>
      <c r="L263" s="21">
        <f t="shared" si="90"/>
        <v>0</v>
      </c>
      <c r="M263" s="35"/>
      <c r="N263" s="64"/>
      <c r="O263" s="21">
        <f>+SUM(O264:O273)</f>
        <v>3949.8957252642876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115.37506440730037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3230.5018034044106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2.8620087430909091</v>
      </c>
      <c r="E265" s="46">
        <f>+E111</f>
        <v>0.36605919099717421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177.1419304207966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4.1668523006967995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116.67186441951038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1.4993224241440379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397.32044239817003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0.30875401800000007</v>
      </c>
      <c r="E269" s="46">
        <f>+E145</f>
        <v>7.9985682000000002E-3</v>
      </c>
      <c r="F269" s="32"/>
      <c r="G269" s="32"/>
      <c r="H269" s="32"/>
      <c r="I269" s="32"/>
      <c r="J269" s="46">
        <f t="shared" si="91"/>
        <v>0.28566314999999998</v>
      </c>
      <c r="K269" s="46">
        <f t="shared" si="91"/>
        <v>10.512403919999999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10.764733077000002</v>
      </c>
    </row>
    <row r="270" spans="1:15" x14ac:dyDescent="0.35">
      <c r="A270" s="24" t="s">
        <v>529</v>
      </c>
      <c r="B270" s="25" t="s">
        <v>530</v>
      </c>
      <c r="C270" s="46">
        <f>+C151</f>
        <v>0.70141628773333342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0.70141628773333342</v>
      </c>
    </row>
    <row r="271" spans="1:15" x14ac:dyDescent="0.35">
      <c r="A271" s="24" t="s">
        <v>535</v>
      </c>
      <c r="B271" s="25" t="s">
        <v>536</v>
      </c>
      <c r="C271" s="46">
        <f>+C154</f>
        <v>16.793535256666665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16.793535256666665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-24083.739346419068</v>
      </c>
      <c r="D274" s="21">
        <f t="shared" ref="D274:E274" si="92">+SUM(D275:D282)</f>
        <v>10.962466122786832</v>
      </c>
      <c r="E274" s="21">
        <f t="shared" si="92"/>
        <v>0.43841280148210882</v>
      </c>
      <c r="F274" s="35"/>
      <c r="G274" s="35"/>
      <c r="H274" s="35"/>
      <c r="I274" s="35"/>
      <c r="J274" s="21">
        <f t="shared" ref="J274:L274" si="93">+SUM(J275:J282)</f>
        <v>5.0262686800117642</v>
      </c>
      <c r="K274" s="21">
        <f t="shared" si="93"/>
        <v>189.38734986597609</v>
      </c>
      <c r="L274" s="21">
        <f t="shared" si="93"/>
        <v>0</v>
      </c>
      <c r="M274" s="35"/>
      <c r="N274" s="64"/>
      <c r="O274" s="21">
        <f>+SUM(O275:O282)</f>
        <v>-23660.610902588283</v>
      </c>
    </row>
    <row r="275" spans="1:15" x14ac:dyDescent="0.35">
      <c r="A275" s="24" t="s">
        <v>542</v>
      </c>
      <c r="B275" s="25" t="s">
        <v>543</v>
      </c>
      <c r="C275" s="46">
        <f>+C158</f>
        <v>-28524.550547640803</v>
      </c>
      <c r="D275" s="46">
        <f>+D158</f>
        <v>1.2171096325048001</v>
      </c>
      <c r="E275" s="46">
        <f>+E158</f>
        <v>3.8068368814400004E-2</v>
      </c>
      <c r="F275" s="32"/>
      <c r="G275" s="32"/>
      <c r="H275" s="32"/>
      <c r="I275" s="32"/>
      <c r="J275" s="46">
        <f>+J158</f>
        <v>0.33996370546360005</v>
      </c>
      <c r="K275" s="46">
        <f>+K158</f>
        <v>19.090407383164006</v>
      </c>
      <c r="L275" s="46">
        <f>+L158</f>
        <v>0</v>
      </c>
      <c r="M275" s="32"/>
      <c r="N275" s="65"/>
      <c r="O275" s="30">
        <f>+C275*'PCG-PTG'!$F$5+D275*'PCG-PTG'!$F$6+E275*'PCG-PTG'!$F$8+SUM(F275:I275)</f>
        <v>-28480.383360194854</v>
      </c>
    </row>
    <row r="276" spans="1:15" x14ac:dyDescent="0.35">
      <c r="A276" s="24" t="s">
        <v>558</v>
      </c>
      <c r="B276" s="25" t="s">
        <v>559</v>
      </c>
      <c r="C276" s="46">
        <f>+C166</f>
        <v>614.01838256903534</v>
      </c>
      <c r="D276" s="46">
        <f>+D166</f>
        <v>0.8032475841920923</v>
      </c>
      <c r="E276" s="46">
        <f>+E166</f>
        <v>3.873500608271873E-2</v>
      </c>
      <c r="F276" s="32"/>
      <c r="G276" s="32"/>
      <c r="H276" s="32"/>
      <c r="I276" s="32"/>
      <c r="J276" s="46">
        <f>+J166</f>
        <v>0.5455223259793458</v>
      </c>
      <c r="K276" s="46">
        <f>+K166</f>
        <v>15.450586650654394</v>
      </c>
      <c r="L276" s="46">
        <f>+L166</f>
        <v>0</v>
      </c>
      <c r="M276" s="32"/>
      <c r="N276" s="65"/>
      <c r="O276" s="30">
        <f>+C276*'PCG-PTG'!$F$5+D276*'PCG-PTG'!$F$6+E276*'PCG-PTG'!$F$8+SUM(F276:I276)</f>
        <v>646.77409153833435</v>
      </c>
    </row>
    <row r="277" spans="1:15" x14ac:dyDescent="0.35">
      <c r="A277" s="24" t="s">
        <v>574</v>
      </c>
      <c r="B277" s="25" t="s">
        <v>575</v>
      </c>
      <c r="C277" s="46">
        <f>+C174</f>
        <v>3730.7852087541478</v>
      </c>
      <c r="D277" s="46">
        <f>+D174</f>
        <v>8.9421089060899401</v>
      </c>
      <c r="E277" s="46">
        <f>+E174</f>
        <v>0.34932460412077709</v>
      </c>
      <c r="F277" s="32"/>
      <c r="G277" s="32"/>
      <c r="H277" s="32"/>
      <c r="I277" s="32"/>
      <c r="J277" s="46">
        <f>+J174</f>
        <v>4.1407826485688188</v>
      </c>
      <c r="K277" s="46">
        <f>+K174</f>
        <v>154.84635583215768</v>
      </c>
      <c r="L277" s="46">
        <f>+L174</f>
        <v>0</v>
      </c>
      <c r="M277" s="32"/>
      <c r="N277" s="65"/>
      <c r="O277" s="30">
        <f>+C277*'PCG-PTG'!$F$5+D277*'PCG-PTG'!$F$6+E277*'PCG-PTG'!$F$8+SUM(F277:I277)</f>
        <v>4073.7352782166718</v>
      </c>
    </row>
    <row r="278" spans="1:15" x14ac:dyDescent="0.35">
      <c r="A278" s="24" t="s">
        <v>590</v>
      </c>
      <c r="B278" s="25" t="s">
        <v>591</v>
      </c>
      <c r="C278" s="46">
        <f>+C182</f>
        <v>0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606</v>
      </c>
      <c r="B279" s="25" t="s">
        <v>607</v>
      </c>
      <c r="C279" s="46">
        <f>+C190</f>
        <v>96.007609898553412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96.007609898553412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1.2284822464213E-2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3.2554779530164453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6.1631000382495316</v>
      </c>
      <c r="D283" s="21">
        <f t="shared" ref="D283:E283" si="95">+SUM(D284:D288)</f>
        <v>20.624874599608784</v>
      </c>
      <c r="E283" s="21">
        <f t="shared" si="95"/>
        <v>0.12822756580138481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617.63989376466247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18.351476101583536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513.84133084433904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6.1631000382495316</v>
      </c>
      <c r="D286" s="46">
        <f t="shared" ref="D286:M286" si="99">+D217</f>
        <v>0.47539391580674573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19.474129680838413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1.7980045822185042</v>
      </c>
      <c r="E287" s="46">
        <f t="shared" si="100"/>
        <v>0.12822756580138481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84.324433239485103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7129.5110958209643</v>
      </c>
      <c r="D291" s="26">
        <f t="shared" ref="D291:E291" si="102">+D292+D293</f>
        <v>3.3338070499999996E-3</v>
      </c>
      <c r="E291" s="26">
        <f t="shared" si="102"/>
        <v>1.3335228199999999E-2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7133.1382778913649</v>
      </c>
    </row>
    <row r="292" spans="1:15" x14ac:dyDescent="0.35">
      <c r="A292" s="24"/>
      <c r="B292" s="44" t="s">
        <v>674</v>
      </c>
      <c r="C292" s="46">
        <f>+C228</f>
        <v>476.73440814999992</v>
      </c>
      <c r="D292" s="46">
        <f t="shared" ref="D292:M294" si="104">+D228</f>
        <v>3.3338070499999996E-3</v>
      </c>
      <c r="E292" s="46">
        <f t="shared" si="104"/>
        <v>1.3335228199999999E-2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480.36159022039993</v>
      </c>
    </row>
    <row r="293" spans="1:15" x14ac:dyDescent="0.35">
      <c r="A293" s="24"/>
      <c r="B293" s="44" t="s">
        <v>675</v>
      </c>
      <c r="C293" s="46">
        <f>+C229</f>
        <v>6652.7766876709647</v>
      </c>
      <c r="D293" s="46">
        <f t="shared" si="104"/>
        <v>0</v>
      </c>
      <c r="E293" s="46">
        <f t="shared" si="104"/>
        <v>0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6652.7766876709647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1479.10313593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1479.10313593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-18315.31583651439</v>
      </c>
      <c r="D304" s="21">
        <f t="shared" ref="D304:M304" si="107">+SUM(D305:D309)</f>
        <v>157.54987088590539</v>
      </c>
      <c r="E304" s="21">
        <f t="shared" si="107"/>
        <v>2.6353262633611836</v>
      </c>
      <c r="F304" s="21">
        <f t="shared" si="107"/>
        <v>0</v>
      </c>
      <c r="G304" s="21">
        <f t="shared" si="107"/>
        <v>0</v>
      </c>
      <c r="H304" s="21">
        <f t="shared" si="107"/>
        <v>5.0245323059591849</v>
      </c>
      <c r="I304" s="21">
        <f t="shared" si="107"/>
        <v>0</v>
      </c>
      <c r="J304" s="21">
        <f t="shared" si="107"/>
        <v>5.3119318300117637</v>
      </c>
      <c r="K304" s="21">
        <f t="shared" si="107"/>
        <v>199.89975378597609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-13200.533459612368</v>
      </c>
    </row>
    <row r="305" spans="1:15" x14ac:dyDescent="0.35">
      <c r="A305" s="48" t="s">
        <v>264</v>
      </c>
      <c r="B305" s="49" t="s">
        <v>265</v>
      </c>
      <c r="C305" s="67">
        <f>+C243</f>
        <v>5511.9040504835384</v>
      </c>
      <c r="D305" s="67">
        <f t="shared" ref="D305:M305" si="108">+D243</f>
        <v>3.2498506944216934</v>
      </c>
      <c r="E305" s="67">
        <f t="shared" si="108"/>
        <v>0.19530571273647823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5654.655883802513</v>
      </c>
    </row>
    <row r="306" spans="1:15" x14ac:dyDescent="0.35">
      <c r="A306" s="48" t="s">
        <v>343</v>
      </c>
      <c r="B306" s="49" t="s">
        <v>344</v>
      </c>
      <c r="C306" s="67">
        <f>+C254</f>
        <v>232.86140783848913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5.0245323059591849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237.88594014444831</v>
      </c>
    </row>
    <row r="307" spans="1:15" x14ac:dyDescent="0.35">
      <c r="A307" s="48" t="s">
        <v>434</v>
      </c>
      <c r="B307" s="49" t="s">
        <v>435</v>
      </c>
      <c r="C307" s="67">
        <f>+C263</f>
        <v>17.494951544399999</v>
      </c>
      <c r="D307" s="67">
        <f t="shared" ref="D307:L307" si="110">+D263</f>
        <v>122.71267946908809</v>
      </c>
      <c r="E307" s="67">
        <f t="shared" si="110"/>
        <v>1.873380183341212</v>
      </c>
      <c r="F307" s="32"/>
      <c r="G307" s="32"/>
      <c r="H307" s="32"/>
      <c r="I307" s="32"/>
      <c r="J307" s="67">
        <f t="shared" si="110"/>
        <v>0.28566314999999998</v>
      </c>
      <c r="K307" s="67">
        <f t="shared" si="110"/>
        <v>10.512403919999999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3949.8957252642876</v>
      </c>
    </row>
    <row r="308" spans="1:15" x14ac:dyDescent="0.35">
      <c r="A308" s="48" t="s">
        <v>540</v>
      </c>
      <c r="B308" s="49" t="s">
        <v>541</v>
      </c>
      <c r="C308" s="67">
        <f>+C274</f>
        <v>-24083.739346419068</v>
      </c>
      <c r="D308" s="67">
        <f t="shared" ref="D308:L308" si="111">+D274</f>
        <v>10.962466122786832</v>
      </c>
      <c r="E308" s="67">
        <f t="shared" si="111"/>
        <v>0.43841280148210882</v>
      </c>
      <c r="F308" s="32"/>
      <c r="G308" s="32"/>
      <c r="H308" s="32"/>
      <c r="I308" s="32"/>
      <c r="J308" s="67">
        <f t="shared" si="111"/>
        <v>5.0262686800117642</v>
      </c>
      <c r="K308" s="67">
        <f t="shared" si="111"/>
        <v>189.38734986597609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-23660.61090258828</v>
      </c>
    </row>
    <row r="309" spans="1:15" x14ac:dyDescent="0.35">
      <c r="A309" s="48" t="s">
        <v>641</v>
      </c>
      <c r="B309" s="49" t="s">
        <v>642</v>
      </c>
      <c r="C309" s="67">
        <f>+C283</f>
        <v>6.1631000382495316</v>
      </c>
      <c r="D309" s="67">
        <f t="shared" ref="D309:M309" si="112">+D283</f>
        <v>20.624874599608784</v>
      </c>
      <c r="E309" s="67">
        <f t="shared" si="112"/>
        <v>0.12822756580138481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617.63989376466259</v>
      </c>
    </row>
  </sheetData>
  <conditionalFormatting sqref="C240:M240">
    <cfRule type="cellIs" dxfId="95" priority="6" operator="equal">
      <formula>0</formula>
    </cfRule>
  </conditionalFormatting>
  <conditionalFormatting sqref="C302:M302">
    <cfRule type="cellIs" dxfId="94" priority="2" operator="equal">
      <formula>0</formula>
    </cfRule>
  </conditionalFormatting>
  <conditionalFormatting sqref="O240">
    <cfRule type="cellIs" dxfId="93" priority="5" operator="equal">
      <formula>0</formula>
    </cfRule>
  </conditionalFormatting>
  <conditionalFormatting sqref="O302">
    <cfRule type="cellIs" dxfId="92" priority="1" operator="equal">
      <formula>0</formula>
    </cfRule>
  </conditionalFormatting>
  <dataValidations count="1">
    <dataValidation allowBlank="1" showInputMessage="1" showErrorMessage="1" sqref="B144:B157 B136 A226:B237 B268:B274 A290:B299 B308" xr:uid="{3FF26076-6E87-42EB-A36C-945494E40487}"/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C8DDD-9828-4A3E-829A-92C15705265A}">
  <dimension ref="A2:Q309"/>
  <sheetViews>
    <sheetView showGridLines="0" zoomScale="70" zoomScaleNormal="70" workbookViewId="0">
      <selection activeCell="A3" sqref="A3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24.1796875" style="52" bestFit="1" customWidth="1"/>
    <col min="16" max="16" width="17.7265625" style="29" bestFit="1" customWidth="1"/>
    <col min="17" max="16384" width="11.453125" style="29"/>
  </cols>
  <sheetData>
    <row r="2" spans="1:15" s="13" customFormat="1" x14ac:dyDescent="0.35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-10619.059646694139</v>
      </c>
      <c r="D4" s="21">
        <f t="shared" si="0"/>
        <v>179.31569801202409</v>
      </c>
      <c r="E4" s="21">
        <f t="shared" si="0"/>
        <v>3.2333719582586018</v>
      </c>
      <c r="F4" s="21">
        <f t="shared" si="0"/>
        <v>0</v>
      </c>
      <c r="G4" s="21">
        <f t="shared" si="0"/>
        <v>0</v>
      </c>
      <c r="H4" s="21">
        <f t="shared" si="0"/>
        <v>5.2035579059591841</v>
      </c>
      <c r="I4" s="21">
        <f t="shared" si="0"/>
        <v>0</v>
      </c>
      <c r="J4" s="21">
        <f t="shared" si="0"/>
        <v>10.101379284603722</v>
      </c>
      <c r="K4" s="21">
        <f t="shared" si="0"/>
        <v>438.71200852005825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-4736.1729755129754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5611.2921311016053</v>
      </c>
      <c r="D5" s="21">
        <f t="shared" ref="D5:E5" si="1">+D6+D32+D42</f>
        <v>3.2083808332753767</v>
      </c>
      <c r="E5" s="21">
        <f t="shared" si="1"/>
        <v>0.19885199969435446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5753.822574352319</v>
      </c>
    </row>
    <row r="6" spans="1:15" x14ac:dyDescent="0.35">
      <c r="A6" s="24" t="s">
        <v>266</v>
      </c>
      <c r="B6" s="25" t="s">
        <v>267</v>
      </c>
      <c r="C6" s="26">
        <f>+C7+C11+C19+C25+C29</f>
        <v>5611.2921311016053</v>
      </c>
      <c r="D6" s="26">
        <f t="shared" ref="D6:E6" si="4">+D7+D11+D19+D25+D29</f>
        <v>3.2083808332753767</v>
      </c>
      <c r="E6" s="26">
        <f t="shared" si="4"/>
        <v>0.19885199969435446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5753.822574352319</v>
      </c>
    </row>
    <row r="7" spans="1:15" x14ac:dyDescent="0.35">
      <c r="A7" s="24" t="s">
        <v>268</v>
      </c>
      <c r="B7" s="25" t="s">
        <v>269</v>
      </c>
      <c r="C7" s="26">
        <f>'[2]2005'!$C6</f>
        <v>1332.4666259099999</v>
      </c>
      <c r="D7" s="26">
        <f>'[2]2005'!$D6</f>
        <v>5.1894164700000002E-2</v>
      </c>
      <c r="E7" s="26">
        <f>'[2]2005'!$E6</f>
        <v>1.0378832939999999E-2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1336.6700532507</v>
      </c>
    </row>
    <row r="8" spans="1:15" x14ac:dyDescent="0.35">
      <c r="A8" s="24" t="s">
        <v>270</v>
      </c>
      <c r="B8" s="25" t="s">
        <v>271</v>
      </c>
      <c r="C8" s="30">
        <f>'[2]2005'!$C7</f>
        <v>1332.4666259099999</v>
      </c>
      <c r="D8" s="30">
        <f>'[2]2005'!$D7</f>
        <v>5.1894164700000002E-2</v>
      </c>
      <c r="E8" s="30">
        <f>'[2]2005'!$E7</f>
        <v>1.0378832939999999E-2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1336.6700532507</v>
      </c>
    </row>
    <row r="9" spans="1:15" x14ac:dyDescent="0.35">
      <c r="A9" s="24" t="s">
        <v>272</v>
      </c>
      <c r="B9" s="25" t="s">
        <v>273</v>
      </c>
      <c r="C9" s="30">
        <f>'[2]2005'!$C8</f>
        <v>0</v>
      </c>
      <c r="D9" s="30">
        <f>'[2]2005'!$D8</f>
        <v>0</v>
      </c>
      <c r="E9" s="30">
        <f>'[2]2005'!$E8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'[2]2005'!$C9</f>
        <v>0</v>
      </c>
      <c r="D10" s="30">
        <f>'[2]2005'!$D9</f>
        <v>0</v>
      </c>
      <c r="E10" s="30">
        <f>'[2]2005'!$E9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'[2]2005'!$C10</f>
        <v>989.35293919000014</v>
      </c>
      <c r="D11" s="26">
        <f>'[2]2005'!$D10</f>
        <v>0.22130266759999997</v>
      </c>
      <c r="E11" s="26">
        <f>'[2]2005'!$E10</f>
        <v>3.2056221819999994E-2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1004.0443126651002</v>
      </c>
    </row>
    <row r="12" spans="1:15" x14ac:dyDescent="0.35">
      <c r="A12" s="24" t="s">
        <v>278</v>
      </c>
      <c r="B12" s="25" t="s">
        <v>279</v>
      </c>
      <c r="C12" s="30">
        <f>'[2]2005'!$C11</f>
        <v>0</v>
      </c>
      <c r="D12" s="30">
        <f>'[2]2005'!$D11</f>
        <v>0</v>
      </c>
      <c r="E12" s="30">
        <f>'[2]2005'!$E11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'[2]2005'!$C12</f>
        <v>0</v>
      </c>
      <c r="D13" s="30">
        <f>'[2]2005'!$D12</f>
        <v>0</v>
      </c>
      <c r="E13" s="30">
        <f>'[2]2005'!$E12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'[2]2005'!$C13</f>
        <v>0</v>
      </c>
      <c r="D14" s="30">
        <f>'[2]2005'!$D13</f>
        <v>0</v>
      </c>
      <c r="E14" s="30">
        <f>'[2]2005'!$E13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'[2]2005'!$C14</f>
        <v>0</v>
      </c>
      <c r="D15" s="30">
        <f>'[2]2005'!$D14</f>
        <v>0</v>
      </c>
      <c r="E15" s="30">
        <f>'[2]2005'!$E14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'[2]2005'!$C15</f>
        <v>0</v>
      </c>
      <c r="D16" s="30">
        <f>'[2]2005'!$D15</f>
        <v>0</v>
      </c>
      <c r="E16" s="30">
        <f>'[2]2005'!$E15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'[2]2005'!$C16</f>
        <v>0</v>
      </c>
      <c r="D17" s="30">
        <f>'[2]2005'!$D16</f>
        <v>0</v>
      </c>
      <c r="E17" s="30">
        <f>'[2]2005'!$E16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'[2]2005'!$C17</f>
        <v>989.35293919000014</v>
      </c>
      <c r="D18" s="30">
        <f>'[2]2005'!$D17</f>
        <v>0.22130266759999997</v>
      </c>
      <c r="E18" s="30">
        <f>'[2]2005'!$E17</f>
        <v>3.2056221819999994E-2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1004.0443126651002</v>
      </c>
    </row>
    <row r="19" spans="1:15" x14ac:dyDescent="0.35">
      <c r="A19" s="24" t="s">
        <v>292</v>
      </c>
      <c r="B19" s="25" t="s">
        <v>293</v>
      </c>
      <c r="C19" s="26">
        <f>'[2]2005'!$C18</f>
        <v>2876.7651712516049</v>
      </c>
      <c r="D19" s="26">
        <f>'[2]2005'!$D18</f>
        <v>0.69110665147537709</v>
      </c>
      <c r="E19" s="26">
        <f>'[2]2005'!$E18</f>
        <v>0.12583550446435446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2929.4625661759692</v>
      </c>
    </row>
    <row r="20" spans="1:15" x14ac:dyDescent="0.35">
      <c r="A20" s="24" t="s">
        <v>294</v>
      </c>
      <c r="B20" s="25" t="s">
        <v>295</v>
      </c>
      <c r="C20" s="30">
        <f>'[2]2005'!$C19</f>
        <v>71.895738762261729</v>
      </c>
      <c r="D20" s="30">
        <f>'[2]2005'!$D19</f>
        <v>5.0338528630249979E-4</v>
      </c>
      <c r="E20" s="30">
        <f>'[2]2005'!$E19</f>
        <v>2.0135411452099992E-3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72.443421953758843</v>
      </c>
    </row>
    <row r="21" spans="1:15" x14ac:dyDescent="0.35">
      <c r="A21" s="24" t="s">
        <v>296</v>
      </c>
      <c r="B21" s="25" t="s">
        <v>297</v>
      </c>
      <c r="C21" s="30">
        <f>'[2]2005'!$C20</f>
        <v>2446.59791971</v>
      </c>
      <c r="D21" s="30">
        <f>'[2]2005'!$D20</f>
        <v>0.64225353436999999</v>
      </c>
      <c r="E21" s="30">
        <f>'[2]2005'!$E20</f>
        <v>0.12092097940999999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2496.62507821601</v>
      </c>
    </row>
    <row r="22" spans="1:15" x14ac:dyDescent="0.35">
      <c r="A22" s="24" t="s">
        <v>298</v>
      </c>
      <c r="B22" s="25" t="s">
        <v>299</v>
      </c>
      <c r="C22" s="30">
        <f>'[2]2005'!$C21</f>
        <v>0</v>
      </c>
      <c r="D22" s="30">
        <f>'[2]2005'!$D21</f>
        <v>0</v>
      </c>
      <c r="E22" s="30">
        <f>'[2]2005'!$E21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'[2]2005'!$C22</f>
        <v>358.27151277934291</v>
      </c>
      <c r="D23" s="30">
        <f>'[2]2005'!$D22</f>
        <v>4.8349731819074614E-2</v>
      </c>
      <c r="E23" s="30">
        <f>'[2]2005'!$E22</f>
        <v>2.9009839091444769E-3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360.39406600620032</v>
      </c>
    </row>
    <row r="24" spans="1:15" x14ac:dyDescent="0.35">
      <c r="A24" s="24" t="s">
        <v>302</v>
      </c>
      <c r="B24" s="25" t="s">
        <v>303</v>
      </c>
      <c r="C24" s="30">
        <f>'[2]2005'!$C23</f>
        <v>0</v>
      </c>
      <c r="D24" s="30">
        <f>'[2]2005'!$D23</f>
        <v>0</v>
      </c>
      <c r="E24" s="30">
        <f>'[2]2005'!$E23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'[2]2005'!$C24</f>
        <v>412.70739474999999</v>
      </c>
      <c r="D25" s="26">
        <f>'[2]2005'!$D24</f>
        <v>2.2440773494999999</v>
      </c>
      <c r="E25" s="26">
        <f>'[2]2005'!$E24</f>
        <v>3.0581440469999992E-2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483.64564226054995</v>
      </c>
    </row>
    <row r="26" spans="1:15" x14ac:dyDescent="0.35">
      <c r="A26" s="24" t="s">
        <v>306</v>
      </c>
      <c r="B26" s="25" t="s">
        <v>307</v>
      </c>
      <c r="C26" s="30">
        <f>'[2]2005'!$C25</f>
        <v>93.790092129999991</v>
      </c>
      <c r="D26" s="30">
        <f>'[2]2005'!$D25</f>
        <v>1.2887742000000001E-2</v>
      </c>
      <c r="E26" s="30">
        <f>'[2]2005'!$E25</f>
        <v>2.7390663999999997E-4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94.2235341656</v>
      </c>
    </row>
    <row r="27" spans="1:15" x14ac:dyDescent="0.35">
      <c r="A27" s="24" t="s">
        <v>308</v>
      </c>
      <c r="B27" s="25" t="s">
        <v>309</v>
      </c>
      <c r="C27" s="30">
        <f>'[2]2005'!$C26</f>
        <v>246.87336071999999</v>
      </c>
      <c r="D27" s="30">
        <f>'[2]2005'!$D26</f>
        <v>2.2214532094999999</v>
      </c>
      <c r="E27" s="30">
        <f>'[2]2005'!$E26</f>
        <v>2.9723349949999995E-2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316.95073832275</v>
      </c>
    </row>
    <row r="28" spans="1:15" x14ac:dyDescent="0.35">
      <c r="A28" s="24" t="s">
        <v>310</v>
      </c>
      <c r="B28" s="25" t="s">
        <v>311</v>
      </c>
      <c r="C28" s="30">
        <f>'[2]2005'!$C27</f>
        <v>72.043941899999993</v>
      </c>
      <c r="D28" s="30">
        <f>'[2]2005'!$D27</f>
        <v>9.7363979999999985E-3</v>
      </c>
      <c r="E28" s="30">
        <f>'[2]2005'!$E27</f>
        <v>5.841838799999999E-4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72.471369772199992</v>
      </c>
    </row>
    <row r="29" spans="1:15" x14ac:dyDescent="0.35">
      <c r="A29" s="24" t="s">
        <v>312</v>
      </c>
      <c r="B29" s="25" t="s">
        <v>291</v>
      </c>
      <c r="C29" s="26">
        <f>'[2]2005'!$C28</f>
        <v>0</v>
      </c>
      <c r="D29" s="26">
        <f>'[2]2005'!$D28</f>
        <v>0</v>
      </c>
      <c r="E29" s="26">
        <f>'[2]2005'!$E28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'[2]2005'!$C29</f>
        <v>0</v>
      </c>
      <c r="D30" s="30">
        <f>'[2]2005'!$D29</f>
        <v>0</v>
      </c>
      <c r="E30" s="30">
        <f>'[2]2005'!$E29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'[2]2005'!$C30</f>
        <v>0</v>
      </c>
      <c r="D31" s="30">
        <f>'[2]2005'!$D30</f>
        <v>0</v>
      </c>
      <c r="E31" s="30">
        <f>'[2]2005'!$E30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207.28780854499996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5.2035579059591841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212.49136645095913</v>
      </c>
    </row>
    <row r="47" spans="1:15" x14ac:dyDescent="0.35">
      <c r="A47" s="24" t="s">
        <v>345</v>
      </c>
      <c r="B47" s="25" t="s">
        <v>346</v>
      </c>
      <c r="C47" s="26">
        <f>+SUM(C48:C52)</f>
        <v>201.73980239999997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201.73980239999997</v>
      </c>
    </row>
    <row r="48" spans="1:15" x14ac:dyDescent="0.35">
      <c r="A48" s="24" t="s">
        <v>347</v>
      </c>
      <c r="B48" s="25" t="s">
        <v>348</v>
      </c>
      <c r="C48" s="46">
        <f>'[3]2005'!$C6</f>
        <v>201.73980239999997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201.73980239999997</v>
      </c>
    </row>
    <row r="49" spans="1:15" x14ac:dyDescent="0.35">
      <c r="A49" s="24" t="s">
        <v>349</v>
      </c>
      <c r="B49" s="25" t="s">
        <v>350</v>
      </c>
      <c r="C49" s="46">
        <f>'[3]2005'!$C7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'[3]2005'!$C8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'[3]2005'!$C9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'[3]2005'!$C10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5.5480061449999987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5.5480061449999987</v>
      </c>
    </row>
    <row r="73" spans="1:15" x14ac:dyDescent="0.35">
      <c r="A73" s="24" t="s">
        <v>394</v>
      </c>
      <c r="B73" s="25" t="s">
        <v>395</v>
      </c>
      <c r="C73" s="46">
        <f>'[3]2005'!$C31</f>
        <v>4.2091719449999987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4.2091719449999987</v>
      </c>
    </row>
    <row r="74" spans="1:15" x14ac:dyDescent="0.35">
      <c r="A74" s="24" t="s">
        <v>396</v>
      </c>
      <c r="B74" s="25" t="s">
        <v>397</v>
      </c>
      <c r="C74" s="46">
        <f>'[3]2005'!$C32</f>
        <v>1.3388342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1.3388342</v>
      </c>
    </row>
    <row r="75" spans="1:15" x14ac:dyDescent="0.35">
      <c r="A75" s="24" t="s">
        <v>398</v>
      </c>
      <c r="B75" s="25" t="s">
        <v>291</v>
      </c>
      <c r="C75" s="46">
        <f>'[3]2005'!$C33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5.2035579059591841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5.2035579059591841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'[3]2005'!$H48</f>
        <v>5.2035579059591841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5.2035579059591841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'[3]2005'!$H49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18.6600130904</v>
      </c>
      <c r="D95" s="21">
        <f>+D96+D111+D127+D132+D144+D145+D151+D154+D155+D156</f>
        <v>128.61765906026139</v>
      </c>
      <c r="E95" s="21">
        <f>+E96+E111+E127+E132+E144+E145+E151+E154+E155+E156</f>
        <v>1.9608413831795457</v>
      </c>
      <c r="F95" s="35"/>
      <c r="G95" s="35"/>
      <c r="H95" s="35"/>
      <c r="I95" s="35"/>
      <c r="J95" s="21">
        <f>+J96+J111+J127+J132+J144+J145+J151+J154+J155+J156</f>
        <v>0.28843375000000004</v>
      </c>
      <c r="K95" s="21">
        <f>+K96+K111+K127+K132+K144+K145+K151+K154+K155+K156</f>
        <v>10.614362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4139.577433320298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121.62629567392494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3405.5362788698985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118.55809103756131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3319.6265490517167</v>
      </c>
    </row>
    <row r="98" spans="1:15" x14ac:dyDescent="0.35">
      <c r="A98" s="24" t="s">
        <v>440</v>
      </c>
      <c r="B98" s="25" t="s">
        <v>441</v>
      </c>
      <c r="C98" s="32"/>
      <c r="D98" s="46">
        <f>'[5]2005'!$D7</f>
        <v>17.336755566360008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485.42915585808021</v>
      </c>
    </row>
    <row r="99" spans="1:15" x14ac:dyDescent="0.35">
      <c r="A99" s="24" t="s">
        <v>442</v>
      </c>
      <c r="B99" s="25" t="s">
        <v>443</v>
      </c>
      <c r="C99" s="32"/>
      <c r="D99" s="46">
        <f>'[5]2005'!$D8</f>
        <v>101.2213354712013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2834.1973931936363</v>
      </c>
    </row>
    <row r="100" spans="1:15" x14ac:dyDescent="0.35">
      <c r="A100" s="24" t="s">
        <v>444</v>
      </c>
      <c r="B100" s="25" t="s">
        <v>445</v>
      </c>
      <c r="C100" s="32"/>
      <c r="D100" s="46">
        <f>'[5]2005'!$D9</f>
        <v>5.5497999999999999E-2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1.553944</v>
      </c>
    </row>
    <row r="101" spans="1:15" x14ac:dyDescent="0.35">
      <c r="A101" s="24" t="s">
        <v>446</v>
      </c>
      <c r="B101" s="25" t="s">
        <v>447</v>
      </c>
      <c r="C101" s="32"/>
      <c r="D101" s="46">
        <f>'[5]2005'!$D10</f>
        <v>0.28620000000000001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8.0136000000000003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2.7265066363636361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76.342185818181818</v>
      </c>
    </row>
    <row r="103" spans="1:15" x14ac:dyDescent="0.35">
      <c r="A103" s="24" t="s">
        <v>450</v>
      </c>
      <c r="B103" s="25" t="s">
        <v>451</v>
      </c>
      <c r="C103" s="32"/>
      <c r="D103" s="46">
        <f>'[5]2005'!$D12</f>
        <v>0.11130363636363635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3.1165018181818178</v>
      </c>
    </row>
    <row r="104" spans="1:15" x14ac:dyDescent="0.35">
      <c r="A104" s="24" t="s">
        <v>452</v>
      </c>
      <c r="B104" s="25" t="s">
        <v>453</v>
      </c>
      <c r="C104" s="32"/>
      <c r="D104" s="46">
        <f>'[5]2005'!$D13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'[5]2005'!$D14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'[5]2005'!$D15</f>
        <v>3.5202999999999998E-2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0.985684</v>
      </c>
    </row>
    <row r="107" spans="1:15" x14ac:dyDescent="0.35">
      <c r="A107" s="24" t="s">
        <v>458</v>
      </c>
      <c r="B107" s="25" t="s">
        <v>459</v>
      </c>
      <c r="C107" s="32"/>
      <c r="D107" s="46">
        <f>'[5]2005'!$D16</f>
        <v>2.5379999999999998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71.063999999999993</v>
      </c>
    </row>
    <row r="108" spans="1:15" x14ac:dyDescent="0.35">
      <c r="A108" s="24" t="s">
        <v>460</v>
      </c>
      <c r="B108" s="25" t="s">
        <v>461</v>
      </c>
      <c r="C108" s="32"/>
      <c r="D108" s="46">
        <f>'[5]2005'!$D17</f>
        <v>4.1999999999999996E-2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1.1759999999999999</v>
      </c>
    </row>
    <row r="109" spans="1:15" x14ac:dyDescent="0.35">
      <c r="A109" s="24" t="s">
        <v>462</v>
      </c>
      <c r="B109" s="25" t="s">
        <v>463</v>
      </c>
      <c r="C109" s="32"/>
      <c r="D109" s="46">
        <f>'[5]2005'!$D18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'[5]2005'!$D19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2.9546734403636368</v>
      </c>
      <c r="E111" s="26">
        <f>+E112+E115+E116+E117+E126</f>
        <v>0.37307067278597839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181.59458461846611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1.7131000000000003</v>
      </c>
      <c r="E112" s="26">
        <f>+SUM(E113:E114)</f>
        <v>2.4121661142857144E-3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48.606024020285723</v>
      </c>
    </row>
    <row r="113" spans="1:15" x14ac:dyDescent="0.35">
      <c r="A113" s="24" t="s">
        <v>469</v>
      </c>
      <c r="B113" s="25" t="s">
        <v>441</v>
      </c>
      <c r="C113" s="32"/>
      <c r="D113" s="46">
        <f>'[5]2005'!$D22</f>
        <v>0.29700000000000015</v>
      </c>
      <c r="E113" s="46">
        <f>'[5]2005'!$E22</f>
        <v>2.4121661142857144E-3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8.9552240202857192</v>
      </c>
    </row>
    <row r="114" spans="1:15" x14ac:dyDescent="0.35">
      <c r="A114" s="24" t="s">
        <v>470</v>
      </c>
      <c r="B114" s="25" t="s">
        <v>443</v>
      </c>
      <c r="C114" s="32"/>
      <c r="D114" s="46">
        <f>'[5]2005'!$D23</f>
        <v>1.4161000000000001</v>
      </c>
      <c r="E114" s="46">
        <f>'[5]2005'!$E23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39.650800000000004</v>
      </c>
    </row>
    <row r="115" spans="1:15" x14ac:dyDescent="0.35">
      <c r="A115" s="24" t="s">
        <v>471</v>
      </c>
      <c r="B115" s="25" t="s">
        <v>445</v>
      </c>
      <c r="C115" s="32"/>
      <c r="D115" s="46">
        <f>'[5]2005'!$D24</f>
        <v>2.2199199999999998E-3</v>
      </c>
      <c r="E115" s="46">
        <f>'[5]2005'!$E24</f>
        <v>1.0055750010428571E-3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0.32863513527635713</v>
      </c>
    </row>
    <row r="116" spans="1:15" x14ac:dyDescent="0.35">
      <c r="A116" s="24" t="s">
        <v>472</v>
      </c>
      <c r="B116" s="25" t="s">
        <v>447</v>
      </c>
      <c r="C116" s="32"/>
      <c r="D116" s="46">
        <f>'[5]2005'!$D25</f>
        <v>0.57240000000000002</v>
      </c>
      <c r="E116" s="46">
        <f>'[5]2005'!$E25</f>
        <v>3.8820957912000006E-2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26.314753846680002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0.66695352036363642</v>
      </c>
      <c r="E117" s="26">
        <f>+SUM(E118:E125)</f>
        <v>0.14105818249292637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56.055116930807309</v>
      </c>
    </row>
    <row r="118" spans="1:15" x14ac:dyDescent="0.35">
      <c r="A118" s="24" t="s">
        <v>474</v>
      </c>
      <c r="B118" s="25" t="s">
        <v>451</v>
      </c>
      <c r="C118" s="32"/>
      <c r="D118" s="46">
        <f>'[5]2005'!$D27</f>
        <v>3.2736363636363635E-3</v>
      </c>
      <c r="E118" s="46">
        <f>'[5]2005'!$E27</f>
        <v>1.351918285714286E-5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9.5244401638961029E-2</v>
      </c>
    </row>
    <row r="119" spans="1:15" x14ac:dyDescent="0.35">
      <c r="A119" s="24" t="s">
        <v>475</v>
      </c>
      <c r="B119" s="25" t="s">
        <v>453</v>
      </c>
      <c r="C119" s="32"/>
      <c r="D119" s="46">
        <f>'[5]2005'!$D28</f>
        <v>0</v>
      </c>
      <c r="E119" s="46">
        <f>'[5]2005'!$E28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'[5]2005'!$D29</f>
        <v>0</v>
      </c>
      <c r="E120" s="46">
        <f>'[5]2005'!$E29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'[5]2005'!$D30</f>
        <v>1.548932E-3</v>
      </c>
      <c r="E121" s="46">
        <f>'[5]2005'!$E30</f>
        <v>3.2918096480499997E-3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0.91569965273324982</v>
      </c>
    </row>
    <row r="122" spans="1:15" x14ac:dyDescent="0.35">
      <c r="A122" s="24" t="s">
        <v>478</v>
      </c>
      <c r="B122" s="25" t="s">
        <v>459</v>
      </c>
      <c r="C122" s="32"/>
      <c r="D122" s="46">
        <f>'[5]2005'!$D31</f>
        <v>0.30879000000000001</v>
      </c>
      <c r="E122" s="46">
        <f>'[5]2005'!$E31</f>
        <v>7.8123870000000012E-2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29.348945550000003</v>
      </c>
    </row>
    <row r="123" spans="1:15" x14ac:dyDescent="0.35">
      <c r="A123" s="24" t="s">
        <v>479</v>
      </c>
      <c r="B123" s="25" t="s">
        <v>461</v>
      </c>
      <c r="C123" s="32"/>
      <c r="D123" s="46">
        <f>'[5]2005'!$D32</f>
        <v>5.0399999999999993E-3</v>
      </c>
      <c r="E123" s="46">
        <f>'[5]2005'!$E32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0.14111999999999997</v>
      </c>
    </row>
    <row r="124" spans="1:15" x14ac:dyDescent="0.35">
      <c r="A124" s="24" t="s">
        <v>480</v>
      </c>
      <c r="B124" s="25" t="s">
        <v>463</v>
      </c>
      <c r="C124" s="32"/>
      <c r="D124" s="46">
        <f>'[5]2005'!$D33</f>
        <v>0.34830095200000005</v>
      </c>
      <c r="E124" s="46">
        <f>'[5]2005'!$E33</f>
        <v>5.9628983662019221E-2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25.554107326435094</v>
      </c>
    </row>
    <row r="125" spans="1:15" x14ac:dyDescent="0.35">
      <c r="A125" s="24" t="s">
        <v>481</v>
      </c>
      <c r="B125" s="25" t="s">
        <v>465</v>
      </c>
      <c r="C125" s="32"/>
      <c r="D125" s="46">
        <f>'[5]2005'!$D34</f>
        <v>0</v>
      </c>
      <c r="E125" s="46">
        <f>'[5]2005'!$E34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'[5]2005'!$E35</f>
        <v>0.18977379126572341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50.290054685416706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3.7245010959728004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104.28603068723841</v>
      </c>
    </row>
    <row r="128" spans="1:15" x14ac:dyDescent="0.35">
      <c r="A128" s="24" t="s">
        <v>486</v>
      </c>
      <c r="B128" s="25" t="s">
        <v>487</v>
      </c>
      <c r="C128" s="32"/>
      <c r="D128" s="46">
        <f>'[5]2005'!$D37</f>
        <v>1.7524853975199999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49.069591130559999</v>
      </c>
    </row>
    <row r="129" spans="1:15" x14ac:dyDescent="0.35">
      <c r="A129" s="24" t="s">
        <v>488</v>
      </c>
      <c r="B129" s="25" t="s">
        <v>489</v>
      </c>
      <c r="C129" s="32"/>
      <c r="D129" s="46">
        <f>'[5]2005'!$D38</f>
        <v>1.9720156984528003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55.216439556678409</v>
      </c>
    </row>
    <row r="130" spans="1:15" x14ac:dyDescent="0.35">
      <c r="A130" s="24" t="s">
        <v>490</v>
      </c>
      <c r="B130" s="25" t="s">
        <v>491</v>
      </c>
      <c r="C130" s="32"/>
      <c r="D130" s="46">
        <f>'[5]2005'!$D39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'[5]2005'!$D40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1.5796945653935672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418.61905982929534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0.84783143180856291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224.67532942926914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'[5]2005'!$E$43</f>
        <v>0.13960087770901999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36.994232592890299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'[5]2005'!$E$44</f>
        <v>0.18467700883487256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48.939407341241228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'[5]2005'!$E48</f>
        <v>0.3742562110105821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99.17789591780425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'[5]2005'!$E49</f>
        <v>0.11605144784155352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30.753633678011685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'[5]2005'!$E50</f>
        <v>3.3245886412534641E-2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8.810159899321679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'[5]2005'!$E51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'[5]2005'!$E52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0.73186313358500432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193.94373040002617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'[5]2005'!$E54</f>
        <v>0.35499588565164658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94.073909697686346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'[5]2005'!$E55</f>
        <v>0.3768672479333578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99.869820702339823</v>
      </c>
    </row>
    <row r="144" spans="1:15" x14ac:dyDescent="0.35">
      <c r="A144" s="24" t="s">
        <v>516</v>
      </c>
      <c r="B144" s="25" t="s">
        <v>517</v>
      </c>
      <c r="C144" s="32"/>
      <c r="D144" s="46">
        <f>'[5]2005'!$D$56</f>
        <v>0</v>
      </c>
      <c r="E144" s="46">
        <f>'[5]2005'!$E56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0.31218885000000002</v>
      </c>
      <c r="E145" s="26">
        <f>+SUM(E146:E150)</f>
        <v>8.0761450000000016E-3</v>
      </c>
      <c r="F145" s="32"/>
      <c r="G145" s="32"/>
      <c r="H145" s="32"/>
      <c r="I145" s="32"/>
      <c r="J145" s="26">
        <f>+SUM(J146:J150)</f>
        <v>0.28843375000000004</v>
      </c>
      <c r="K145" s="26">
        <f>+SUM(K146:K150)</f>
        <v>10.614362</v>
      </c>
      <c r="L145" s="26">
        <f>+SUM(L146:L150)</f>
        <v>0</v>
      </c>
      <c r="M145" s="32"/>
      <c r="N145" s="65"/>
      <c r="O145" s="26">
        <f>+SUM(O146:O150)</f>
        <v>10.881466225</v>
      </c>
    </row>
    <row r="146" spans="1:16" x14ac:dyDescent="0.35">
      <c r="A146" s="24" t="s">
        <v>520</v>
      </c>
      <c r="B146" s="25" t="s">
        <v>521</v>
      </c>
      <c r="C146" s="32"/>
      <c r="D146" s="46">
        <f>'[5]2005'!$D58</f>
        <v>2.4948000000000001E-3</v>
      </c>
      <c r="E146" s="46">
        <f>'[5]2005'!$E58</f>
        <v>4.7039999999999997E-5</v>
      </c>
      <c r="F146" s="32"/>
      <c r="G146" s="32"/>
      <c r="H146" s="32"/>
      <c r="I146" s="32"/>
      <c r="J146" s="46">
        <f>'[5]2005'!$J58</f>
        <v>1.6800000000000001E-3</v>
      </c>
      <c r="K146" s="46">
        <f>'[5]2005'!$K58</f>
        <v>6.1824000000000004E-2</v>
      </c>
      <c r="L146" s="46">
        <f>'[5]2005'!$L58</f>
        <v>0</v>
      </c>
      <c r="M146" s="32"/>
      <c r="N146" s="65"/>
      <c r="O146" s="30">
        <f>+C146*'PCG-PTG'!$F$5+D146*'PCG-PTG'!$F$6+E146*'PCG-PTG'!$F$8+SUM(F146:I146)</f>
        <v>8.2320000000000004E-2</v>
      </c>
    </row>
    <row r="147" spans="1:16" x14ac:dyDescent="0.35">
      <c r="A147" s="24" t="s">
        <v>522</v>
      </c>
      <c r="B147" s="25" t="s">
        <v>523</v>
      </c>
      <c r="C147" s="32"/>
      <c r="D147" s="46">
        <f>'[5]2005'!$D59</f>
        <v>0</v>
      </c>
      <c r="E147" s="46">
        <f>'[5]2005'!$E59</f>
        <v>0</v>
      </c>
      <c r="F147" s="32"/>
      <c r="G147" s="32"/>
      <c r="H147" s="32"/>
      <c r="I147" s="32"/>
      <c r="J147" s="46">
        <f>'[5]2005'!$J59</f>
        <v>0</v>
      </c>
      <c r="K147" s="46">
        <f>'[5]2005'!$K59</f>
        <v>0</v>
      </c>
      <c r="L147" s="46">
        <f>'[5]2005'!$L59</f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'[5]2005'!$D60</f>
        <v>0</v>
      </c>
      <c r="E148" s="46">
        <f>'[5]2005'!$E60</f>
        <v>0</v>
      </c>
      <c r="F148" s="32"/>
      <c r="G148" s="32"/>
      <c r="H148" s="32"/>
      <c r="I148" s="32"/>
      <c r="J148" s="46">
        <f>'[5]2005'!$J60</f>
        <v>0</v>
      </c>
      <c r="K148" s="46">
        <f>'[5]2005'!$K60</f>
        <v>0</v>
      </c>
      <c r="L148" s="46">
        <f>'[5]2005'!$L60</f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'[5]2005'!$D61</f>
        <v>0.30969405</v>
      </c>
      <c r="E149" s="46">
        <f>'[5]2005'!$E61</f>
        <v>8.0291050000000017E-3</v>
      </c>
      <c r="F149" s="32"/>
      <c r="G149" s="32"/>
      <c r="H149" s="32"/>
      <c r="I149" s="32"/>
      <c r="J149" s="46">
        <f>'[5]2005'!$J61</f>
        <v>0.28675375000000003</v>
      </c>
      <c r="K149" s="46">
        <f>'[5]2005'!$K61</f>
        <v>10.552538</v>
      </c>
      <c r="L149" s="46">
        <f>'[5]2005'!$L61</f>
        <v>0</v>
      </c>
      <c r="M149" s="32"/>
      <c r="N149" s="65"/>
      <c r="O149" s="30">
        <f>+C149*'PCG-PTG'!$F$5+D149*'PCG-PTG'!$F$6+E149*'PCG-PTG'!$F$8+SUM(F149:I149)</f>
        <v>10.799146225000001</v>
      </c>
    </row>
    <row r="150" spans="1:16" x14ac:dyDescent="0.35">
      <c r="A150" s="24" t="s">
        <v>528</v>
      </c>
      <c r="B150" s="25" t="s">
        <v>291</v>
      </c>
      <c r="C150" s="32"/>
      <c r="D150" s="46">
        <f>'[5]2005'!$D62</f>
        <v>0</v>
      </c>
      <c r="E150" s="46">
        <f>'[5]2005'!$E62</f>
        <v>0</v>
      </c>
      <c r="F150" s="32"/>
      <c r="G150" s="32"/>
      <c r="H150" s="32"/>
      <c r="I150" s="32"/>
      <c r="J150" s="46">
        <f>'[5]2005'!$J62</f>
        <v>0</v>
      </c>
      <c r="K150" s="46">
        <f>'[5]2005'!$K62</f>
        <v>0</v>
      </c>
      <c r="L150" s="46">
        <f>'[5]2005'!$L62</f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2.2542229937333338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2.2542229937333338</v>
      </c>
    </row>
    <row r="152" spans="1:16" x14ac:dyDescent="0.35">
      <c r="A152" s="24" t="s">
        <v>531</v>
      </c>
      <c r="B152" s="25" t="s">
        <v>532</v>
      </c>
      <c r="C152" s="46">
        <f>'[5]2005'!$C64</f>
        <v>2.2118010904000003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2.2118010904000003</v>
      </c>
    </row>
    <row r="153" spans="1:16" x14ac:dyDescent="0.35">
      <c r="A153" s="24" t="s">
        <v>533</v>
      </c>
      <c r="B153" s="25" t="s">
        <v>534</v>
      </c>
      <c r="C153" s="46">
        <f>'[5]2005'!$C65</f>
        <v>4.2421903333333337E-2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4.2421903333333337E-2</v>
      </c>
    </row>
    <row r="154" spans="1:16" x14ac:dyDescent="0.35">
      <c r="A154" s="24" t="s">
        <v>535</v>
      </c>
      <c r="B154" s="25" t="s">
        <v>536</v>
      </c>
      <c r="C154" s="46">
        <f>'[5]2005'!$C66</f>
        <v>16.405790096666667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16.405790096666667</v>
      </c>
    </row>
    <row r="155" spans="1:16" x14ac:dyDescent="0.35">
      <c r="A155" s="24" t="s">
        <v>537</v>
      </c>
      <c r="B155" s="25" t="s">
        <v>538</v>
      </c>
      <c r="C155" s="46">
        <f>'[5]2005'!$C67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'[5]2005'!$C68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-16462.89738580315</v>
      </c>
      <c r="D157" s="21">
        <f>+D158+D166+D174+D182+D190+D198+D206+D207</f>
        <v>25.821236379643551</v>
      </c>
      <c r="E157" s="21">
        <f>+E158+E166+E174+E182+E190+E198+E207</f>
        <v>0.93225823876641245</v>
      </c>
      <c r="F157" s="35"/>
      <c r="G157" s="35"/>
      <c r="H157" s="35"/>
      <c r="I157" s="35"/>
      <c r="J157" s="21">
        <f>+J158+J166+J174+J182+J190+J198+J206+J207</f>
        <v>9.8129455346037222</v>
      </c>
      <c r="K157" s="21">
        <f>+K158+K166+K174+K182+K190+K198+K206+K207</f>
        <v>428.09764652005822</v>
      </c>
      <c r="L157" s="21">
        <f>+L158+L166+L174+L182+L190+L198+L206+L207</f>
        <v>0</v>
      </c>
      <c r="M157" s="35"/>
      <c r="N157" s="64"/>
      <c r="O157" s="21">
        <f>+O158+O166+O174+O182+O190+O198+O206+O207</f>
        <v>-15492.85433390003</v>
      </c>
      <c r="P157" s="107">
        <f>O157-'[6]2005'!$O$4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-27988.973089473144</v>
      </c>
      <c r="D158" s="26">
        <f t="shared" ref="D158:E158" si="36">+SUM(D159:D160)</f>
        <v>2.4669282338479999</v>
      </c>
      <c r="E158" s="26">
        <f t="shared" si="36"/>
        <v>7.5019739136000033E-2</v>
      </c>
      <c r="F158" s="32"/>
      <c r="G158" s="32"/>
      <c r="H158" s="32"/>
      <c r="I158" s="32"/>
      <c r="J158" s="26">
        <f t="shared" ref="J158:L158" si="37">+SUM(J159:J160)</f>
        <v>0.63856891119600023</v>
      </c>
      <c r="K158" s="26">
        <f t="shared" si="37"/>
        <v>38.245504838840006</v>
      </c>
      <c r="L158" s="26">
        <f t="shared" si="37"/>
        <v>0</v>
      </c>
      <c r="M158" s="32"/>
      <c r="N158" s="65"/>
      <c r="O158" s="26">
        <f>+SUM(O159:O160)</f>
        <v>-27900.018868054358</v>
      </c>
    </row>
    <row r="159" spans="1:16" x14ac:dyDescent="0.35">
      <c r="A159" s="24" t="s">
        <v>544</v>
      </c>
      <c r="B159" s="25" t="s">
        <v>545</v>
      </c>
      <c r="C159" s="46">
        <f>'[6]2005'!$C$6</f>
        <v>-27724.693036827568</v>
      </c>
      <c r="D159" s="46">
        <f>'[6]2005'!$D$6</f>
        <v>2.4669282338479999</v>
      </c>
      <c r="E159" s="46">
        <f>'[6]2005'!$E$6</f>
        <v>7.5019739136000033E-2</v>
      </c>
      <c r="F159" s="32"/>
      <c r="G159" s="32"/>
      <c r="H159" s="32"/>
      <c r="I159" s="32"/>
      <c r="J159" s="46">
        <f>'[6]2005'!$J6</f>
        <v>0.63856891119600023</v>
      </c>
      <c r="K159" s="46">
        <f>'[6]2005'!$K6</f>
        <v>38.245504838840006</v>
      </c>
      <c r="L159" s="46">
        <v>0</v>
      </c>
      <c r="M159" s="32"/>
      <c r="N159" s="65"/>
      <c r="O159" s="30">
        <f>+C159*'PCG-PTG'!$F$5+D159*'PCG-PTG'!$F$6+E159*'PCG-PTG'!$F$8+SUM(F159:I159)</f>
        <v>-27635.738815408782</v>
      </c>
    </row>
    <row r="160" spans="1:16" x14ac:dyDescent="0.35">
      <c r="A160" s="24" t="s">
        <v>546</v>
      </c>
      <c r="B160" s="25" t="s">
        <v>547</v>
      </c>
      <c r="C160" s="26">
        <f>+SUM(C161:C165)</f>
        <v>-264.28005264557714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-264.28005264557714</v>
      </c>
    </row>
    <row r="161" spans="1:15" x14ac:dyDescent="0.35">
      <c r="A161" s="24" t="s">
        <v>548</v>
      </c>
      <c r="B161" s="25" t="s">
        <v>549</v>
      </c>
      <c r="C161" s="46">
        <f>'[6]2005'!$C8</f>
        <v>-159.88643068078292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-159.88643068078292</v>
      </c>
    </row>
    <row r="162" spans="1:15" x14ac:dyDescent="0.35">
      <c r="A162" s="24" t="s">
        <v>550</v>
      </c>
      <c r="B162" s="25" t="s">
        <v>551</v>
      </c>
      <c r="C162" s="46">
        <f>'[6]2005'!$C9</f>
        <v>-103.62379758035112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-103.62379758035112</v>
      </c>
    </row>
    <row r="163" spans="1:15" x14ac:dyDescent="0.35">
      <c r="A163" s="24" t="s">
        <v>552</v>
      </c>
      <c r="B163" s="25" t="s">
        <v>553</v>
      </c>
      <c r="C163" s="46">
        <f>'[6]2005'!$C10</f>
        <v>-0.14885015818986902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-0.14885015818986902</v>
      </c>
    </row>
    <row r="164" spans="1:15" x14ac:dyDescent="0.35">
      <c r="A164" s="24" t="s">
        <v>554</v>
      </c>
      <c r="B164" s="25" t="s">
        <v>555</v>
      </c>
      <c r="C164" s="46">
        <f>'[6]2005'!$C11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'[6]2005'!$C12</f>
        <v>-0.62097422625324838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-0.62097422625324838</v>
      </c>
    </row>
    <row r="166" spans="1:15" x14ac:dyDescent="0.35">
      <c r="A166" s="24" t="s">
        <v>558</v>
      </c>
      <c r="B166" s="25" t="s">
        <v>559</v>
      </c>
      <c r="C166" s="26">
        <f>+SUM(C167:C168)</f>
        <v>1736.2723087704846</v>
      </c>
      <c r="D166" s="26">
        <f t="shared" ref="D166" si="40">+SUM(D167:D168)</f>
        <v>1.9127424271568318</v>
      </c>
      <c r="E166" s="26">
        <f t="shared" ref="E166" si="41">+SUM(E167:E168)</f>
        <v>0.10195375951537014</v>
      </c>
      <c r="F166" s="32"/>
      <c r="G166" s="32"/>
      <c r="H166" s="32"/>
      <c r="I166" s="32"/>
      <c r="J166" s="26">
        <f t="shared" ref="J166:L166" si="42">+SUM(J167:J168)</f>
        <v>1.5282708984229549</v>
      </c>
      <c r="K166" s="26">
        <f t="shared" si="42"/>
        <v>38.827340377875473</v>
      </c>
      <c r="L166" s="26">
        <f t="shared" si="42"/>
        <v>0</v>
      </c>
      <c r="M166" s="32"/>
      <c r="N166" s="65"/>
      <c r="O166" s="26">
        <f>+SUM(O167:O168)</f>
        <v>1816.8468430024491</v>
      </c>
    </row>
    <row r="167" spans="1:15" x14ac:dyDescent="0.35">
      <c r="A167" s="24" t="s">
        <v>560</v>
      </c>
      <c r="B167" s="25" t="s">
        <v>561</v>
      </c>
      <c r="C167" s="46">
        <f>'[6]2005'!$C$14</f>
        <v>-239.81173697476564</v>
      </c>
      <c r="D167" s="46">
        <f>'[6]2005'!$D14</f>
        <v>0</v>
      </c>
      <c r="E167" s="46">
        <f>'[6]2005'!$E14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-239.81173697476564</v>
      </c>
    </row>
    <row r="168" spans="1:15" x14ac:dyDescent="0.35">
      <c r="A168" s="24" t="s">
        <v>562</v>
      </c>
      <c r="B168" s="25" t="s">
        <v>563</v>
      </c>
      <c r="C168" s="26">
        <f>+SUM(C169:C173)</f>
        <v>1976.0840457452503</v>
      </c>
      <c r="D168" s="26">
        <f t="shared" ref="D168" si="43">+SUM(D169:D173)</f>
        <v>1.9127424271568318</v>
      </c>
      <c r="E168" s="26">
        <f>+SUM(E169:E173)</f>
        <v>0.10195375951537014</v>
      </c>
      <c r="F168" s="32"/>
      <c r="G168" s="32"/>
      <c r="H168" s="32"/>
      <c r="I168" s="32"/>
      <c r="J168" s="26">
        <f>+SUM(J169:J173)</f>
        <v>1.5282708984229549</v>
      </c>
      <c r="K168" s="26">
        <f t="shared" ref="K168" si="44">+SUM(K169:K173)</f>
        <v>38.827340377875473</v>
      </c>
      <c r="L168" s="26">
        <f>+SUM(L169:L173)</f>
        <v>0</v>
      </c>
      <c r="M168" s="32"/>
      <c r="N168" s="65"/>
      <c r="O168" s="26">
        <f>+SUM(O169:O173)</f>
        <v>2056.6585799772147</v>
      </c>
    </row>
    <row r="169" spans="1:15" x14ac:dyDescent="0.35">
      <c r="A169" s="24" t="s">
        <v>564</v>
      </c>
      <c r="B169" s="25" t="s">
        <v>565</v>
      </c>
      <c r="C169" s="46">
        <f>'[6]2005'!$C16</f>
        <v>1555.7662858328467</v>
      </c>
      <c r="D169" s="46">
        <f>'[6]2005'!$D16</f>
        <v>1.6609391043298591</v>
      </c>
      <c r="E169" s="46">
        <f>'[6]2005'!$E16</f>
        <v>7.8963021344211765E-2</v>
      </c>
      <c r="F169" s="32"/>
      <c r="G169" s="32"/>
      <c r="H169" s="32"/>
      <c r="I169" s="32"/>
      <c r="J169" s="46">
        <f>'[6]2005'!$J16</f>
        <v>1.1013000466728706</v>
      </c>
      <c r="K169" s="46">
        <f>'[6]2005'!$K16</f>
        <v>31.711159515374071</v>
      </c>
      <c r="L169" s="46">
        <v>0</v>
      </c>
      <c r="M169" s="32"/>
      <c r="N169" s="65"/>
      <c r="O169" s="30">
        <f>+C169*'PCG-PTG'!$F$5+D169*'PCG-PTG'!$F$6+E169*'PCG-PTG'!$F$8+SUM(F169:I169)</f>
        <v>1623.1977814102988</v>
      </c>
    </row>
    <row r="170" spans="1:15" x14ac:dyDescent="0.35">
      <c r="A170" s="24" t="s">
        <v>566</v>
      </c>
      <c r="B170" s="25" t="s">
        <v>567</v>
      </c>
      <c r="C170" s="46">
        <f>'[6]2005'!$C17</f>
        <v>420.31775991240357</v>
      </c>
      <c r="D170" s="46">
        <f>'[6]2005'!$D17</f>
        <v>0.25180332282697276</v>
      </c>
      <c r="E170" s="46">
        <f>'[6]2005'!$E17</f>
        <v>2.2990738171158383E-2</v>
      </c>
      <c r="F170" s="32"/>
      <c r="G170" s="32"/>
      <c r="H170" s="32"/>
      <c r="I170" s="32"/>
      <c r="J170" s="46">
        <f>'[6]2005'!$J17</f>
        <v>0.42697085175008426</v>
      </c>
      <c r="K170" s="46">
        <f>'[6]2005'!$K17</f>
        <v>7.1161808625014054</v>
      </c>
      <c r="L170" s="46">
        <v>0</v>
      </c>
      <c r="M170" s="32"/>
      <c r="N170" s="65"/>
      <c r="O170" s="30">
        <f>+C170*'PCG-PTG'!$F$5+D170*'PCG-PTG'!$F$6+E170*'PCG-PTG'!$F$8+SUM(F170:I170)</f>
        <v>433.4607985669158</v>
      </c>
    </row>
    <row r="171" spans="1:15" x14ac:dyDescent="0.35">
      <c r="A171" s="24" t="s">
        <v>568</v>
      </c>
      <c r="B171" s="25" t="s">
        <v>569</v>
      </c>
      <c r="C171" s="46">
        <f>'[6]2005'!$C18</f>
        <v>0</v>
      </c>
      <c r="D171" s="46">
        <f>'[6]2005'!$D18</f>
        <v>0</v>
      </c>
      <c r="E171" s="46">
        <f>'[6]2005'!$E18</f>
        <v>0</v>
      </c>
      <c r="F171" s="32"/>
      <c r="G171" s="32"/>
      <c r="H171" s="32"/>
      <c r="I171" s="32"/>
      <c r="J171" s="46">
        <f>'[6]2005'!$J18</f>
        <v>0</v>
      </c>
      <c r="K171" s="46">
        <f>'[6]2005'!$K18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'[6]2005'!$C19</f>
        <v>0</v>
      </c>
      <c r="D172" s="46">
        <f>'[6]2005'!$D19</f>
        <v>0</v>
      </c>
      <c r="E172" s="46">
        <f>'[6]2005'!$E19</f>
        <v>0</v>
      </c>
      <c r="F172" s="32"/>
      <c r="G172" s="32"/>
      <c r="H172" s="32"/>
      <c r="I172" s="32"/>
      <c r="J172" s="46">
        <f>'[6]2005'!$J19</f>
        <v>0</v>
      </c>
      <c r="K172" s="46">
        <f>'[6]2005'!$K19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'[6]2005'!$C20</f>
        <v>0</v>
      </c>
      <c r="D173" s="46">
        <f>'[6]2005'!$D20</f>
        <v>0</v>
      </c>
      <c r="E173" s="46">
        <f>'[6]2005'!$E20</f>
        <v>0</v>
      </c>
      <c r="F173" s="32"/>
      <c r="G173" s="32"/>
      <c r="H173" s="32"/>
      <c r="I173" s="32"/>
      <c r="J173" s="46">
        <f>'[6]2005'!$J20</f>
        <v>0</v>
      </c>
      <c r="K173" s="46">
        <f>'[6]2005'!$K20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9612.785043966438</v>
      </c>
      <c r="D174" s="26">
        <f t="shared" ref="D174" si="45">+SUM(D175:D176)</f>
        <v>21.441565718638717</v>
      </c>
      <c r="E174" s="26">
        <f t="shared" ref="E174" si="46">+SUM(E175:E176)</f>
        <v>0.74087064452105278</v>
      </c>
      <c r="F174" s="32"/>
      <c r="G174" s="32"/>
      <c r="H174" s="32"/>
      <c r="I174" s="32"/>
      <c r="J174" s="26">
        <f t="shared" ref="J174:K174" si="47">+SUM(J175:J176)</f>
        <v>7.6461057249847668</v>
      </c>
      <c r="K174" s="26">
        <f t="shared" si="47"/>
        <v>351.02480130334271</v>
      </c>
      <c r="L174" s="26">
        <f>+SUM(L175:L176)</f>
        <v>0</v>
      </c>
      <c r="M174" s="32"/>
      <c r="N174" s="65"/>
      <c r="O174" s="26">
        <f>+SUM(O175:O176)</f>
        <v>10409.479604886403</v>
      </c>
    </row>
    <row r="175" spans="1:15" x14ac:dyDescent="0.35">
      <c r="A175" s="24" t="s">
        <v>576</v>
      </c>
      <c r="B175" s="25" t="s">
        <v>577</v>
      </c>
      <c r="C175" s="46">
        <f>'[6]2005'!$C22</f>
        <v>0</v>
      </c>
      <c r="D175" s="46">
        <f>'[6]2005'!$D22</f>
        <v>0.14500813804200002</v>
      </c>
      <c r="E175" s="46">
        <f>'[6]2005'!$E22</f>
        <v>1.3239873473400001E-2</v>
      </c>
      <c r="F175" s="32"/>
      <c r="G175" s="32"/>
      <c r="H175" s="32"/>
      <c r="I175" s="32"/>
      <c r="J175" s="46">
        <f>'[6]2005'!$J22</f>
        <v>0.24588336450600001</v>
      </c>
      <c r="K175" s="46">
        <f>'[6]2005'!$K22</f>
        <v>4.0980560751000006</v>
      </c>
      <c r="L175" s="46">
        <v>0</v>
      </c>
      <c r="M175" s="32"/>
      <c r="N175" s="65"/>
      <c r="O175" s="30">
        <f>+C175*'PCG-PTG'!$F$5+D175*'PCG-PTG'!$F$6+E175*'PCG-PTG'!$F$8+SUM(F175:I175)</f>
        <v>7.5687943356270004</v>
      </c>
    </row>
    <row r="176" spans="1:15" x14ac:dyDescent="0.35">
      <c r="A176" s="24" t="s">
        <v>578</v>
      </c>
      <c r="B176" s="25" t="s">
        <v>579</v>
      </c>
      <c r="C176" s="26">
        <f>+SUM(C177:C181)</f>
        <v>9612.785043966438</v>
      </c>
      <c r="D176" s="26">
        <f t="shared" ref="D176" si="48">+SUM(D177:D181)</f>
        <v>21.296557580596716</v>
      </c>
      <c r="E176" s="26">
        <f>+SUM(E177:E181)</f>
        <v>0.72763077104765272</v>
      </c>
      <c r="F176" s="32"/>
      <c r="G176" s="32"/>
      <c r="H176" s="32"/>
      <c r="I176" s="32"/>
      <c r="J176" s="26">
        <f>+SUM(J177:J181)</f>
        <v>7.4002223604787671</v>
      </c>
      <c r="K176" s="26">
        <f t="shared" ref="K176" si="49">+SUM(K177:K181)</f>
        <v>346.92674522824274</v>
      </c>
      <c r="L176" s="26">
        <f>+SUM(L177:L181)</f>
        <v>0</v>
      </c>
      <c r="M176" s="32"/>
      <c r="N176" s="65"/>
      <c r="O176" s="26">
        <f>+SUM(O177:O181)</f>
        <v>10401.910810550775</v>
      </c>
    </row>
    <row r="177" spans="1:15" x14ac:dyDescent="0.35">
      <c r="A177" s="24" t="s">
        <v>580</v>
      </c>
      <c r="B177" s="25" t="s">
        <v>581</v>
      </c>
      <c r="C177" s="46">
        <f>'[6]2005'!$C24</f>
        <v>9691.5475574880547</v>
      </c>
      <c r="D177" s="46">
        <f>'[6]2005'!$D24</f>
        <v>21.296557580596716</v>
      </c>
      <c r="E177" s="46">
        <f>'[6]2005'!$E24</f>
        <v>0.72763077104765272</v>
      </c>
      <c r="F177" s="32"/>
      <c r="G177" s="32"/>
      <c r="H177" s="32"/>
      <c r="I177" s="32"/>
      <c r="J177" s="46">
        <f>'[6]2005'!$J$24</f>
        <v>7.4002223604787671</v>
      </c>
      <c r="K177" s="46">
        <f>'[6]2005'!$K$24</f>
        <v>346.92674522824274</v>
      </c>
      <c r="L177" s="46">
        <v>0</v>
      </c>
      <c r="M177" s="32"/>
      <c r="N177" s="65"/>
      <c r="O177" s="30">
        <f>+C177*'PCG-PTG'!$F$5+D177*'PCG-PTG'!$F$6+E177*'PCG-PTG'!$F$8+SUM(F177:I177)</f>
        <v>10480.673324072392</v>
      </c>
    </row>
    <row r="178" spans="1:15" x14ac:dyDescent="0.35">
      <c r="A178" s="24" t="s">
        <v>582</v>
      </c>
      <c r="B178" s="25" t="s">
        <v>583</v>
      </c>
      <c r="C178" s="46">
        <f>'[6]2005'!$C25</f>
        <v>-74.405328468912344</v>
      </c>
      <c r="D178" s="46">
        <f>'[6]2005'!$D25</f>
        <v>0</v>
      </c>
      <c r="E178" s="46">
        <f>'[6]2005'!$E25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-74.405328468912344</v>
      </c>
    </row>
    <row r="179" spans="1:15" x14ac:dyDescent="0.35">
      <c r="A179" s="24" t="s">
        <v>584</v>
      </c>
      <c r="B179" s="25" t="s">
        <v>585</v>
      </c>
      <c r="C179" s="46">
        <f>'[6]2005'!$C26</f>
        <v>0</v>
      </c>
      <c r="D179" s="46">
        <f>'[6]2005'!$D26</f>
        <v>0</v>
      </c>
      <c r="E179" s="46">
        <f>'[6]2005'!$E26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'[6]2005'!$C27</f>
        <v>-4.35718505270387</v>
      </c>
      <c r="D180" s="46">
        <f>'[6]2005'!$D27</f>
        <v>0</v>
      </c>
      <c r="E180" s="46">
        <f>'[6]2005'!$E27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-4.35718505270387</v>
      </c>
    </row>
    <row r="181" spans="1:15" x14ac:dyDescent="0.35">
      <c r="A181" s="24" t="s">
        <v>588</v>
      </c>
      <c r="B181" s="25" t="s">
        <v>589</v>
      </c>
      <c r="C181" s="46">
        <f>'[6]2005'!$C28</f>
        <v>0</v>
      </c>
      <c r="D181" s="46">
        <f>'[6]2005'!$D28</f>
        <v>0</v>
      </c>
      <c r="E181" s="46">
        <f>'[6]2005'!$E28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f>'[6]2005'!$C32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'[6]2005'!$C33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'[6]2005'!$C34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'[6]2005'!$C35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'[6]2005'!$C36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177.01835093307145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177.01835093307145</v>
      </c>
    </row>
    <row r="191" spans="1:15" x14ac:dyDescent="0.35">
      <c r="A191" s="24" t="s">
        <v>608</v>
      </c>
      <c r="B191" s="25" t="s">
        <v>609</v>
      </c>
      <c r="C191" s="46">
        <f>'[6]2005'!$C$38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177.01835093307145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177.01835093307145</v>
      </c>
    </row>
    <row r="193" spans="1:15" x14ac:dyDescent="0.35">
      <c r="A193" s="24" t="s">
        <v>612</v>
      </c>
      <c r="B193" s="25" t="s">
        <v>613</v>
      </c>
      <c r="C193" s="46">
        <f>'[6]2005'!$C40</f>
        <v>80.822427740997256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80.822427740997256</v>
      </c>
    </row>
    <row r="194" spans="1:15" x14ac:dyDescent="0.35">
      <c r="A194" s="24" t="s">
        <v>614</v>
      </c>
      <c r="B194" s="25" t="s">
        <v>615</v>
      </c>
      <c r="C194" s="46">
        <f>'[6]2005'!$C41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'[6]2005'!$C42</f>
        <v>96.19592319207419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96.19592319207419</v>
      </c>
    </row>
    <row r="196" spans="1:15" x14ac:dyDescent="0.35">
      <c r="A196" s="24" t="s">
        <v>618</v>
      </c>
      <c r="B196" s="25" t="s">
        <v>619</v>
      </c>
      <c r="C196" s="46">
        <f>'[6]2005'!$C43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'[6]2005'!$C44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'[6]2005'!$C46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'[6]2005'!$C48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'[6]2005'!$C49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'[6]2005'!$C50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'[6]2005'!$C51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'[6]2005'!$C52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'[6]2005'!$C53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1.4414095593989493E-2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3.8197353324072156</v>
      </c>
    </row>
    <row r="208" spans="1:15" ht="13" x14ac:dyDescent="0.35">
      <c r="A208" s="24" t="s">
        <v>696</v>
      </c>
      <c r="B208" s="25" t="s">
        <v>697</v>
      </c>
      <c r="C208" s="46">
        <f>'[6]2005'!$C55</f>
        <v>0</v>
      </c>
      <c r="D208" s="46">
        <f>'[6]2005'!$D55</f>
        <v>0</v>
      </c>
      <c r="E208" s="46">
        <f>'[6]2005'!$E55</f>
        <v>1.4414095593989493E-2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6.5977863720051992</v>
      </c>
      <c r="D209" s="21">
        <f t="shared" ref="D209:E209" si="62">+D210+D214+D217+D220+D224</f>
        <v>21.668421738843762</v>
      </c>
      <c r="E209" s="21">
        <f t="shared" si="62"/>
        <v>0.14142033661828929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650.78998426347721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19.295401744063817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540.2712488337869</v>
      </c>
    </row>
    <row r="211" spans="1:15" x14ac:dyDescent="0.35">
      <c r="A211" s="24" t="s">
        <v>645</v>
      </c>
      <c r="B211" s="25" t="s">
        <v>646</v>
      </c>
      <c r="C211" s="46">
        <f>'[4]2005'!$C6</f>
        <v>0</v>
      </c>
      <c r="D211" s="46">
        <f>'[4]2005'!$D6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'[4]2005'!$C7</f>
        <v>0</v>
      </c>
      <c r="D212" s="46">
        <f>'[4]2005'!$D7</f>
        <v>14.511536555762579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406.32302356135222</v>
      </c>
    </row>
    <row r="213" spans="1:15" x14ac:dyDescent="0.35">
      <c r="A213" s="24" t="s">
        <v>649</v>
      </c>
      <c r="B213" s="25" t="s">
        <v>650</v>
      </c>
      <c r="C213" s="46">
        <f>'[4]2005'!$C8</f>
        <v>0</v>
      </c>
      <c r="D213" s="46">
        <f>'[4]2005'!$D8</f>
        <v>4.7838651883012364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133.94822527243463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'[4]2005'!$D10</f>
        <v>0</v>
      </c>
      <c r="E215" s="46">
        <f>'[4]2005'!$E10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'[4]2005'!$D11</f>
        <v>0</v>
      </c>
      <c r="E216" s="46">
        <f>'[4]2005'!$E11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6.5977863720051992</v>
      </c>
      <c r="D217" s="26">
        <f t="shared" ref="D217" si="67">+SUM(D218:D219)</f>
        <v>0.50892367146044082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20.84764917289754</v>
      </c>
    </row>
    <row r="218" spans="1:15" x14ac:dyDescent="0.35">
      <c r="A218" s="24" t="s">
        <v>659</v>
      </c>
      <c r="B218" s="25" t="s">
        <v>660</v>
      </c>
      <c r="C218" s="46">
        <f>'[4]2005'!$C13</f>
        <v>0</v>
      </c>
      <c r="D218" s="46">
        <f>'[4]2005'!$D13</f>
        <v>0</v>
      </c>
      <c r="E218" s="46">
        <f>'[4]2005'!$E13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'[4]2005'!$C14</f>
        <v>6.5977863720051992</v>
      </c>
      <c r="D219" s="46">
        <f>'[4]2005'!$D14</f>
        <v>0.50892367146044082</v>
      </c>
      <c r="E219" s="46">
        <f>'[4]2005'!$E14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20.84764917289754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1.8640963233195036</v>
      </c>
      <c r="E220" s="26">
        <f t="shared" ref="E220" si="70">+SUM(E221:E223)</f>
        <v>0.14142033661828929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89.671086256792762</v>
      </c>
    </row>
    <row r="221" spans="1:15" x14ac:dyDescent="0.35">
      <c r="A221" s="24" t="s">
        <v>665</v>
      </c>
      <c r="B221" s="25" t="s">
        <v>666</v>
      </c>
      <c r="C221" s="32"/>
      <c r="D221" s="46">
        <f>'[4]2005'!$D16</f>
        <v>1.8640963233195036</v>
      </c>
      <c r="E221" s="46">
        <f>'[4]2005'!$E16</f>
        <v>0.14142033661828929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89.671086256792762</v>
      </c>
    </row>
    <row r="222" spans="1:15" x14ac:dyDescent="0.35">
      <c r="A222" s="24" t="s">
        <v>667</v>
      </c>
      <c r="B222" s="25" t="s">
        <v>668</v>
      </c>
      <c r="C222" s="32"/>
      <c r="D222" s="46">
        <f>'[4]2005'!$D17</f>
        <v>0</v>
      </c>
      <c r="E222" s="46">
        <f>'[4]2005'!$E17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'[4]2005'!$D18</f>
        <v>0</v>
      </c>
      <c r="E223" s="46">
        <f>'[4]2005'!$E18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'[4]2005'!$C19</f>
        <v>0</v>
      </c>
      <c r="D224" s="46">
        <f>'[4]2005'!$D19</f>
        <v>0</v>
      </c>
      <c r="E224" s="46">
        <f>'[4]2005'!$E19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7518.2308354043034</v>
      </c>
      <c r="D227" s="26">
        <f t="shared" ref="D227:E227" si="73">+SUM(D228:D229)</f>
        <v>3.5415435999999996E-3</v>
      </c>
      <c r="E227" s="26">
        <f t="shared" si="73"/>
        <v>1.4166174399999999E-2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7522.0840348411039</v>
      </c>
    </row>
    <row r="228" spans="1:15" x14ac:dyDescent="0.35">
      <c r="A228" s="24"/>
      <c r="B228" s="44" t="s">
        <v>674</v>
      </c>
      <c r="C228" s="46">
        <f>'[2]2005'!$C48</f>
        <v>506.44073479999997</v>
      </c>
      <c r="D228" s="46">
        <f>'[2]2005'!$D48</f>
        <v>3.5415435999999996E-3</v>
      </c>
      <c r="E228" s="46">
        <f>'[2]2005'!$E48</f>
        <v>1.4166174399999999E-2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510.29393423679994</v>
      </c>
    </row>
    <row r="229" spans="1:15" x14ac:dyDescent="0.35">
      <c r="A229" s="24"/>
      <c r="B229" s="44" t="s">
        <v>675</v>
      </c>
      <c r="C229" s="46">
        <f>'[2]2005'!$C49</f>
        <v>7011.7901006043039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7011.7901006043039</v>
      </c>
    </row>
    <row r="230" spans="1:15" x14ac:dyDescent="0.35">
      <c r="A230" s="24"/>
      <c r="B230" s="25" t="s">
        <v>676</v>
      </c>
      <c r="C230" s="46">
        <f>'[2]2005'!$C50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'[2]2005'!$C51</f>
        <v>1459.3069959999998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1459.3069959999998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6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6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-10619.059646694139</v>
      </c>
      <c r="D242" s="21">
        <f t="shared" si="76"/>
        <v>179.31569801202409</v>
      </c>
      <c r="E242" s="21">
        <f t="shared" si="76"/>
        <v>3.2333719582586018</v>
      </c>
      <c r="F242" s="21">
        <f t="shared" si="76"/>
        <v>0</v>
      </c>
      <c r="G242" s="21">
        <f t="shared" si="76"/>
        <v>0</v>
      </c>
      <c r="H242" s="21">
        <f t="shared" si="76"/>
        <v>5.2035579059591841</v>
      </c>
      <c r="I242" s="21">
        <f t="shared" si="76"/>
        <v>0</v>
      </c>
      <c r="J242" s="21">
        <f t="shared" si="76"/>
        <v>10.101379284603722</v>
      </c>
      <c r="K242" s="21">
        <f t="shared" si="76"/>
        <v>438.71200852005825</v>
      </c>
      <c r="L242" s="21">
        <f t="shared" si="76"/>
        <v>0</v>
      </c>
      <c r="M242" s="21">
        <f t="shared" si="76"/>
        <v>0</v>
      </c>
      <c r="N242" s="64"/>
      <c r="O242" s="110">
        <f t="shared" ref="O242" si="77">+O243+O254+O263+O274+O283</f>
        <v>-4736.1729755129772</v>
      </c>
      <c r="P242" s="107">
        <f>O242-O4</f>
        <v>0</v>
      </c>
    </row>
    <row r="243" spans="1:16" s="13" customFormat="1" x14ac:dyDescent="0.35">
      <c r="A243" s="19" t="s">
        <v>264</v>
      </c>
      <c r="B243" s="20" t="s">
        <v>265</v>
      </c>
      <c r="C243" s="21">
        <f>+C244+C250+C253</f>
        <v>5611.2921311016053</v>
      </c>
      <c r="D243" s="21">
        <f>+D244+D250+D253</f>
        <v>3.2083808332753767</v>
      </c>
      <c r="E243" s="21">
        <f>+E244+E250+E253</f>
        <v>0.19885199969435446</v>
      </c>
      <c r="F243" s="35"/>
      <c r="G243" s="35"/>
      <c r="H243" s="35"/>
      <c r="I243" s="35"/>
      <c r="J243" s="21">
        <f t="shared" ref="J243:M243" si="78">+J244+J250+J253</f>
        <v>0</v>
      </c>
      <c r="K243" s="21">
        <f t="shared" si="78"/>
        <v>0</v>
      </c>
      <c r="L243" s="21">
        <f t="shared" si="78"/>
        <v>0</v>
      </c>
      <c r="M243" s="21">
        <f t="shared" si="78"/>
        <v>0</v>
      </c>
      <c r="N243" s="64"/>
      <c r="O243" s="21">
        <f>+O244+O250+O253</f>
        <v>5753.8225743523199</v>
      </c>
    </row>
    <row r="244" spans="1:16" x14ac:dyDescent="0.35">
      <c r="A244" s="24" t="s">
        <v>266</v>
      </c>
      <c r="B244" s="25" t="s">
        <v>267</v>
      </c>
      <c r="C244" s="26">
        <f>+SUM(C245:C249)</f>
        <v>5611.2921311016053</v>
      </c>
      <c r="D244" s="26">
        <f>+SUM(D245:D249)</f>
        <v>3.2083808332753767</v>
      </c>
      <c r="E244" s="26">
        <f>+SUM(E245:E249)</f>
        <v>0.19885199969435446</v>
      </c>
      <c r="F244" s="32"/>
      <c r="G244" s="32"/>
      <c r="H244" s="32"/>
      <c r="I244" s="32"/>
      <c r="J244" s="26">
        <f t="shared" ref="J244:M244" si="79">+SUM(J245:J249)</f>
        <v>0</v>
      </c>
      <c r="K244" s="26">
        <f t="shared" si="79"/>
        <v>0</v>
      </c>
      <c r="L244" s="26">
        <f t="shared" si="79"/>
        <v>0</v>
      </c>
      <c r="M244" s="26">
        <f t="shared" si="79"/>
        <v>0</v>
      </c>
      <c r="N244" s="65"/>
      <c r="O244" s="26">
        <f>+SUM(O245:O249)</f>
        <v>5753.8225743523199</v>
      </c>
    </row>
    <row r="245" spans="1:16" x14ac:dyDescent="0.35">
      <c r="A245" s="24" t="s">
        <v>268</v>
      </c>
      <c r="B245" s="25" t="s">
        <v>269</v>
      </c>
      <c r="C245" s="46">
        <f>+C7</f>
        <v>1332.4666259099999</v>
      </c>
      <c r="D245" s="46">
        <f>+D7</f>
        <v>5.1894164700000002E-2</v>
      </c>
      <c r="E245" s="46">
        <f>+E7</f>
        <v>1.0378832939999999E-2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1336.6700532507</v>
      </c>
    </row>
    <row r="246" spans="1:16" x14ac:dyDescent="0.35">
      <c r="A246" s="24" t="s">
        <v>276</v>
      </c>
      <c r="B246" s="25" t="s">
        <v>277</v>
      </c>
      <c r="C246" s="46">
        <f>+C11</f>
        <v>989.35293919000014</v>
      </c>
      <c r="D246" s="46">
        <f>+D11</f>
        <v>0.22130266759999997</v>
      </c>
      <c r="E246" s="46">
        <f>+E11</f>
        <v>3.2056221819999994E-2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1004.0443126651002</v>
      </c>
    </row>
    <row r="247" spans="1:16" x14ac:dyDescent="0.35">
      <c r="A247" s="24" t="s">
        <v>292</v>
      </c>
      <c r="B247" s="25" t="s">
        <v>293</v>
      </c>
      <c r="C247" s="46">
        <f>+C19</f>
        <v>2876.7651712516049</v>
      </c>
      <c r="D247" s="46">
        <f>+D19</f>
        <v>0.69110665147537709</v>
      </c>
      <c r="E247" s="46">
        <f>+E19</f>
        <v>0.12583550446435446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2929.4625661759696</v>
      </c>
    </row>
    <row r="248" spans="1:16" x14ac:dyDescent="0.35">
      <c r="A248" s="24" t="s">
        <v>304</v>
      </c>
      <c r="B248" s="25" t="s">
        <v>305</v>
      </c>
      <c r="C248" s="46">
        <f>+C25</f>
        <v>412.70739474999999</v>
      </c>
      <c r="D248" s="46">
        <f>+D25</f>
        <v>2.2440773494999999</v>
      </c>
      <c r="E248" s="46">
        <f>+E25</f>
        <v>3.0581440469999992E-2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483.64564226055001</v>
      </c>
    </row>
    <row r="249" spans="1:16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0">+SUM(D251:D252)</f>
        <v>0</v>
      </c>
      <c r="E250" s="26">
        <f t="shared" si="80"/>
        <v>0</v>
      </c>
      <c r="F250" s="32"/>
      <c r="G250" s="32"/>
      <c r="H250" s="32"/>
      <c r="I250" s="32"/>
      <c r="J250" s="26">
        <f t="shared" ref="J250:M250" si="81">+SUM(J251:J252)</f>
        <v>0</v>
      </c>
      <c r="K250" s="26">
        <f t="shared" si="81"/>
        <v>0</v>
      </c>
      <c r="L250" s="26">
        <f t="shared" si="81"/>
        <v>0</v>
      </c>
      <c r="M250" s="26">
        <f t="shared" si="81"/>
        <v>0</v>
      </c>
      <c r="N250" s="65"/>
      <c r="O250" s="26">
        <f>+SUM(O251:O252)</f>
        <v>0</v>
      </c>
    </row>
    <row r="251" spans="1:16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6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6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6" s="13" customFormat="1" x14ac:dyDescent="0.35">
      <c r="A254" s="19" t="s">
        <v>343</v>
      </c>
      <c r="B254" s="20" t="s">
        <v>344</v>
      </c>
      <c r="C254" s="21">
        <f t="shared" ref="C254:M254" si="82">+SUM(C255:C262)</f>
        <v>207.28780854499996</v>
      </c>
      <c r="D254" s="21">
        <f t="shared" si="82"/>
        <v>0</v>
      </c>
      <c r="E254" s="21">
        <f t="shared" si="82"/>
        <v>0</v>
      </c>
      <c r="F254" s="21">
        <f t="shared" si="82"/>
        <v>0</v>
      </c>
      <c r="G254" s="21">
        <f t="shared" si="82"/>
        <v>0</v>
      </c>
      <c r="H254" s="21">
        <f t="shared" si="82"/>
        <v>5.2035579059591841</v>
      </c>
      <c r="I254" s="21">
        <f t="shared" si="82"/>
        <v>0</v>
      </c>
      <c r="J254" s="21">
        <f t="shared" si="82"/>
        <v>0</v>
      </c>
      <c r="K254" s="21">
        <f t="shared" si="82"/>
        <v>0</v>
      </c>
      <c r="L254" s="21">
        <f t="shared" si="82"/>
        <v>0</v>
      </c>
      <c r="M254" s="21">
        <f t="shared" si="82"/>
        <v>0</v>
      </c>
      <c r="N254" s="64"/>
      <c r="O254" s="21">
        <f>+SUM(O255:O262)</f>
        <v>212.49136645095913</v>
      </c>
    </row>
    <row r="255" spans="1:16" x14ac:dyDescent="0.35">
      <c r="A255" s="24" t="s">
        <v>345</v>
      </c>
      <c r="B255" s="25" t="s">
        <v>346</v>
      </c>
      <c r="C255" s="46">
        <f>+C47</f>
        <v>201.73980239999997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201.73980239999997</v>
      </c>
    </row>
    <row r="256" spans="1:16" x14ac:dyDescent="0.35">
      <c r="A256" s="24" t="s">
        <v>356</v>
      </c>
      <c r="B256" s="25" t="s">
        <v>357</v>
      </c>
      <c r="C256" s="46">
        <f t="shared" ref="C256:M256" si="83">+C53</f>
        <v>0</v>
      </c>
      <c r="D256" s="46">
        <f t="shared" si="83"/>
        <v>0</v>
      </c>
      <c r="E256" s="46">
        <f t="shared" si="83"/>
        <v>0</v>
      </c>
      <c r="F256" s="46">
        <f t="shared" si="83"/>
        <v>0</v>
      </c>
      <c r="G256" s="46">
        <f t="shared" si="83"/>
        <v>0</v>
      </c>
      <c r="H256" s="46">
        <f t="shared" si="83"/>
        <v>0</v>
      </c>
      <c r="I256" s="46">
        <f t="shared" si="83"/>
        <v>0</v>
      </c>
      <c r="J256" s="46">
        <f t="shared" si="83"/>
        <v>0</v>
      </c>
      <c r="K256" s="46">
        <f t="shared" si="83"/>
        <v>0</v>
      </c>
      <c r="L256" s="46">
        <f t="shared" si="83"/>
        <v>0</v>
      </c>
      <c r="M256" s="46">
        <f t="shared" si="83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4">+C64</f>
        <v>0</v>
      </c>
      <c r="D257" s="46">
        <f t="shared" si="84"/>
        <v>0</v>
      </c>
      <c r="E257" s="46">
        <f t="shared" si="84"/>
        <v>0</v>
      </c>
      <c r="F257" s="46">
        <f t="shared" si="84"/>
        <v>0</v>
      </c>
      <c r="G257" s="46">
        <f t="shared" si="84"/>
        <v>0</v>
      </c>
      <c r="H257" s="46">
        <f t="shared" si="84"/>
        <v>0</v>
      </c>
      <c r="I257" s="46">
        <f t="shared" si="84"/>
        <v>0</v>
      </c>
      <c r="J257" s="46">
        <f t="shared" si="84"/>
        <v>0</v>
      </c>
      <c r="K257" s="46">
        <f t="shared" si="84"/>
        <v>0</v>
      </c>
      <c r="L257" s="46">
        <f t="shared" si="84"/>
        <v>0</v>
      </c>
      <c r="M257" s="46">
        <f t="shared" si="84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5.5480061449999987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5.5480061449999987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5">+C89</f>
        <v>0</v>
      </c>
      <c r="D261" s="46">
        <f t="shared" si="85"/>
        <v>0</v>
      </c>
      <c r="E261" s="46">
        <f t="shared" si="85"/>
        <v>0</v>
      </c>
      <c r="F261" s="46">
        <f t="shared" si="85"/>
        <v>0</v>
      </c>
      <c r="G261" s="46">
        <f t="shared" si="85"/>
        <v>0</v>
      </c>
      <c r="H261" s="46">
        <f t="shared" si="85"/>
        <v>5.2035579059591841</v>
      </c>
      <c r="I261" s="46">
        <f t="shared" si="85"/>
        <v>0</v>
      </c>
      <c r="J261" s="46">
        <f t="shared" si="85"/>
        <v>0</v>
      </c>
      <c r="K261" s="46">
        <f t="shared" si="85"/>
        <v>0</v>
      </c>
      <c r="L261" s="46">
        <f t="shared" si="85"/>
        <v>0</v>
      </c>
      <c r="M261" s="46">
        <f t="shared" si="85"/>
        <v>0</v>
      </c>
      <c r="N261" s="65"/>
      <c r="O261" s="30">
        <f>+C261*'PCG-PTG'!$F$5+D261*'PCG-PTG'!$F$6+E261*'PCG-PTG'!$F$8+SUM(F261:I261)</f>
        <v>5.2035579059591841</v>
      </c>
    </row>
    <row r="262" spans="1:15" x14ac:dyDescent="0.35">
      <c r="A262" s="24" t="s">
        <v>433</v>
      </c>
      <c r="B262" s="25" t="s">
        <v>291</v>
      </c>
      <c r="C262" s="46">
        <f t="shared" ref="C262:M262" si="86">+C94</f>
        <v>0</v>
      </c>
      <c r="D262" s="46">
        <f t="shared" si="86"/>
        <v>0</v>
      </c>
      <c r="E262" s="46">
        <f t="shared" si="86"/>
        <v>0</v>
      </c>
      <c r="F262" s="46">
        <f t="shared" si="86"/>
        <v>0</v>
      </c>
      <c r="G262" s="46">
        <f t="shared" si="86"/>
        <v>0</v>
      </c>
      <c r="H262" s="46">
        <f t="shared" si="86"/>
        <v>0</v>
      </c>
      <c r="I262" s="46">
        <f t="shared" si="86"/>
        <v>0</v>
      </c>
      <c r="J262" s="46">
        <f t="shared" si="86"/>
        <v>0</v>
      </c>
      <c r="K262" s="46">
        <f t="shared" si="86"/>
        <v>0</v>
      </c>
      <c r="L262" s="46">
        <f t="shared" si="86"/>
        <v>0</v>
      </c>
      <c r="M262" s="46">
        <f t="shared" si="86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18.6600130904</v>
      </c>
      <c r="D263" s="21">
        <f>+SUM(D264:D273)</f>
        <v>128.61765906026139</v>
      </c>
      <c r="E263" s="21">
        <f>+SUM(E264:E273)</f>
        <v>1.9608413831795457</v>
      </c>
      <c r="F263" s="35"/>
      <c r="G263" s="35"/>
      <c r="H263" s="35"/>
      <c r="I263" s="35"/>
      <c r="J263" s="21">
        <f>+SUM(J264:J273)</f>
        <v>0.28843375000000004</v>
      </c>
      <c r="K263" s="21">
        <f>+SUM(K264:K273)</f>
        <v>10.614362</v>
      </c>
      <c r="L263" s="21">
        <f>+SUM(L264:L273)</f>
        <v>0</v>
      </c>
      <c r="M263" s="35"/>
      <c r="N263" s="64"/>
      <c r="O263" s="21">
        <f>+SUM(O264:O273)</f>
        <v>4139.577433320298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121.62629567392494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3405.5362788698985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2.9546734403636368</v>
      </c>
      <c r="E265" s="46">
        <f>+E111</f>
        <v>0.37307067278597839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181.59458461846611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3.7245010959728004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104.28603068723841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1.5796945653935672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418.61905982929534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87">+J144</f>
        <v>0</v>
      </c>
      <c r="K268" s="46">
        <f t="shared" si="87"/>
        <v>0</v>
      </c>
      <c r="L268" s="46">
        <f t="shared" si="87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0.31218885000000002</v>
      </c>
      <c r="E269" s="46">
        <f>+E145</f>
        <v>8.0761450000000016E-3</v>
      </c>
      <c r="F269" s="32"/>
      <c r="G269" s="32"/>
      <c r="H269" s="32"/>
      <c r="I269" s="32"/>
      <c r="J269" s="46">
        <f t="shared" si="87"/>
        <v>0.28843375000000004</v>
      </c>
      <c r="K269" s="46">
        <f t="shared" si="87"/>
        <v>10.614362</v>
      </c>
      <c r="L269" s="46">
        <f t="shared" si="87"/>
        <v>0</v>
      </c>
      <c r="M269" s="32"/>
      <c r="N269" s="65"/>
      <c r="O269" s="30">
        <f>+C269*'PCG-PTG'!$F$5+D269*'PCG-PTG'!$F$6+E269*'PCG-PTG'!$F$8+SUM(F269:I269)</f>
        <v>10.881466225</v>
      </c>
    </row>
    <row r="270" spans="1:15" x14ac:dyDescent="0.35">
      <c r="A270" s="24" t="s">
        <v>529</v>
      </c>
      <c r="B270" s="25" t="s">
        <v>530</v>
      </c>
      <c r="C270" s="46">
        <f>+C151</f>
        <v>2.2542229937333338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2.2542229937333338</v>
      </c>
    </row>
    <row r="271" spans="1:15" x14ac:dyDescent="0.35">
      <c r="A271" s="24" t="s">
        <v>535</v>
      </c>
      <c r="B271" s="25" t="s">
        <v>536</v>
      </c>
      <c r="C271" s="46">
        <f>+C154</f>
        <v>16.405790096666667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16.405790096666667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-16462.89738580315</v>
      </c>
      <c r="D274" s="21">
        <f>+SUM(D275:D282)</f>
        <v>25.821236379643551</v>
      </c>
      <c r="E274" s="21">
        <f>+SUM(E275:E282)</f>
        <v>0.93225823876641245</v>
      </c>
      <c r="F274" s="35"/>
      <c r="G274" s="35"/>
      <c r="H274" s="35"/>
      <c r="I274" s="35"/>
      <c r="J274" s="21">
        <f>+SUM(J275:J282)</f>
        <v>9.8129455346037222</v>
      </c>
      <c r="K274" s="21">
        <f>+SUM(K275:K282)</f>
        <v>428.09764652005822</v>
      </c>
      <c r="L274" s="21">
        <f>+SUM(L275:L282)</f>
        <v>0</v>
      </c>
      <c r="M274" s="35"/>
      <c r="N274" s="64"/>
      <c r="O274" s="21">
        <f>+SUM(O275:O282)</f>
        <v>-15492.854333900032</v>
      </c>
    </row>
    <row r="275" spans="1:15" x14ac:dyDescent="0.35">
      <c r="A275" s="24" t="s">
        <v>542</v>
      </c>
      <c r="B275" s="25" t="s">
        <v>543</v>
      </c>
      <c r="C275" s="46">
        <f>+C158</f>
        <v>-27988.973089473144</v>
      </c>
      <c r="D275" s="46">
        <f>+D158</f>
        <v>2.4669282338479999</v>
      </c>
      <c r="E275" s="46">
        <f>+E158</f>
        <v>7.5019739136000033E-2</v>
      </c>
      <c r="F275" s="32"/>
      <c r="G275" s="32"/>
      <c r="H275" s="32"/>
      <c r="I275" s="32"/>
      <c r="J275" s="46">
        <f>+J158</f>
        <v>0.63856891119600023</v>
      </c>
      <c r="K275" s="46">
        <f>+K158</f>
        <v>38.245504838840006</v>
      </c>
      <c r="L275" s="46">
        <f>+L158</f>
        <v>0</v>
      </c>
      <c r="M275" s="32"/>
      <c r="N275" s="65"/>
      <c r="O275" s="30">
        <f>+C275*'PCG-PTG'!$F$5+D275*'PCG-PTG'!$F$6+E275*'PCG-PTG'!$F$8+SUM(F275:I275)</f>
        <v>-27900.018868054358</v>
      </c>
    </row>
    <row r="276" spans="1:15" x14ac:dyDescent="0.35">
      <c r="A276" s="24" t="s">
        <v>558</v>
      </c>
      <c r="B276" s="25" t="s">
        <v>559</v>
      </c>
      <c r="C276" s="46">
        <f>+C166</f>
        <v>1736.2723087704846</v>
      </c>
      <c r="D276" s="46">
        <f>+D166</f>
        <v>1.9127424271568318</v>
      </c>
      <c r="E276" s="46">
        <f>+E166</f>
        <v>0.10195375951537014</v>
      </c>
      <c r="F276" s="32"/>
      <c r="G276" s="32"/>
      <c r="H276" s="32"/>
      <c r="I276" s="32"/>
      <c r="J276" s="46">
        <f>+J166</f>
        <v>1.5282708984229549</v>
      </c>
      <c r="K276" s="46">
        <f>+K166</f>
        <v>38.827340377875473</v>
      </c>
      <c r="L276" s="46">
        <f>+L166</f>
        <v>0</v>
      </c>
      <c r="M276" s="32"/>
      <c r="N276" s="65"/>
      <c r="O276" s="30">
        <f>+C276*'PCG-PTG'!$F$5+D276*'PCG-PTG'!$F$6+E276*'PCG-PTG'!$F$8+SUM(F276:I276)</f>
        <v>1816.8468430024491</v>
      </c>
    </row>
    <row r="277" spans="1:15" x14ac:dyDescent="0.35">
      <c r="A277" s="24" t="s">
        <v>574</v>
      </c>
      <c r="B277" s="25" t="s">
        <v>575</v>
      </c>
      <c r="C277" s="46">
        <f>+C174</f>
        <v>9612.785043966438</v>
      </c>
      <c r="D277" s="46">
        <f>+D174</f>
        <v>21.441565718638717</v>
      </c>
      <c r="E277" s="46">
        <f>+E174</f>
        <v>0.74087064452105278</v>
      </c>
      <c r="F277" s="32"/>
      <c r="G277" s="32"/>
      <c r="H277" s="32"/>
      <c r="I277" s="32"/>
      <c r="J277" s="46">
        <f>+J174</f>
        <v>7.6461057249847668</v>
      </c>
      <c r="K277" s="46">
        <f>+K174</f>
        <v>351.02480130334271</v>
      </c>
      <c r="L277" s="46">
        <f>+L174</f>
        <v>0</v>
      </c>
      <c r="M277" s="32"/>
      <c r="N277" s="65"/>
      <c r="O277" s="30">
        <f>+C277*'PCG-PTG'!$F$5+D277*'PCG-PTG'!$F$6+E277*'PCG-PTG'!$F$8+SUM(F277:I277)</f>
        <v>10409.479604886401</v>
      </c>
    </row>
    <row r="278" spans="1:15" x14ac:dyDescent="0.35">
      <c r="A278" s="24" t="s">
        <v>590</v>
      </c>
      <c r="B278" s="25" t="s">
        <v>591</v>
      </c>
      <c r="C278" s="46">
        <f>+C182</f>
        <v>0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606</v>
      </c>
      <c r="B279" s="25" t="s">
        <v>607</v>
      </c>
      <c r="C279" s="46">
        <f>+C190</f>
        <v>177.01835093307145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177.01835093307145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88">+D207</f>
        <v>0</v>
      </c>
      <c r="E282" s="46">
        <f t="shared" si="88"/>
        <v>1.4414095593989493E-2</v>
      </c>
      <c r="F282" s="32"/>
      <c r="G282" s="32"/>
      <c r="H282" s="32"/>
      <c r="I282" s="32"/>
      <c r="J282" s="46">
        <f t="shared" si="88"/>
        <v>0</v>
      </c>
      <c r="K282" s="46">
        <f t="shared" si="88"/>
        <v>0</v>
      </c>
      <c r="L282" s="46">
        <f t="shared" si="88"/>
        <v>0</v>
      </c>
      <c r="M282" s="32"/>
      <c r="N282" s="65"/>
      <c r="O282" s="30">
        <f>+C282*'PCG-PTG'!$F$5+D282*'PCG-PTG'!$F$6+E282*'PCG-PTG'!$F$8+SUM(F282:I282)</f>
        <v>3.8197353324072156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6.5977863720051992</v>
      </c>
      <c r="D283" s="21">
        <f>+SUM(D284:D288)</f>
        <v>21.668421738843762</v>
      </c>
      <c r="E283" s="21">
        <f>+SUM(E284:E288)</f>
        <v>0.14142033661828929</v>
      </c>
      <c r="F283" s="35"/>
      <c r="G283" s="35"/>
      <c r="H283" s="35"/>
      <c r="I283" s="35"/>
      <c r="J283" s="21">
        <f>+SUM(J284:J288)</f>
        <v>0</v>
      </c>
      <c r="K283" s="21">
        <f>+SUM(K284:K288)</f>
        <v>0</v>
      </c>
      <c r="L283" s="21">
        <f>+SUM(L284:L288)</f>
        <v>0</v>
      </c>
      <c r="M283" s="21">
        <f>+SUM(M284:M288)</f>
        <v>0</v>
      </c>
      <c r="N283" s="64"/>
      <c r="O283" s="21">
        <f>+SUM(O284:O288)</f>
        <v>650.78998426347721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89">+D210</f>
        <v>19.295401744063817</v>
      </c>
      <c r="E284" s="32"/>
      <c r="F284" s="32"/>
      <c r="G284" s="32"/>
      <c r="H284" s="32"/>
      <c r="I284" s="32"/>
      <c r="J284" s="46">
        <f t="shared" si="89"/>
        <v>0</v>
      </c>
      <c r="K284" s="46">
        <f t="shared" si="89"/>
        <v>0</v>
      </c>
      <c r="L284" s="46">
        <f t="shared" si="89"/>
        <v>0</v>
      </c>
      <c r="M284" s="32"/>
      <c r="N284" s="65"/>
      <c r="O284" s="30">
        <f>+C284*'PCG-PTG'!$F$5+D284*'PCG-PTG'!$F$6+E284*'PCG-PTG'!$F$8+SUM(F284:I284)</f>
        <v>540.2712488337869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0">+D214</f>
        <v>0</v>
      </c>
      <c r="E285" s="46">
        <f t="shared" si="90"/>
        <v>0</v>
      </c>
      <c r="F285" s="32"/>
      <c r="G285" s="32"/>
      <c r="H285" s="32"/>
      <c r="I285" s="32"/>
      <c r="J285" s="46">
        <f t="shared" si="90"/>
        <v>0</v>
      </c>
      <c r="K285" s="46">
        <f t="shared" si="90"/>
        <v>0</v>
      </c>
      <c r="L285" s="46">
        <f t="shared" si="90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6.5977863720051992</v>
      </c>
      <c r="D286" s="46">
        <f t="shared" ref="D286:M286" si="91">+D217</f>
        <v>0.50892367146044082</v>
      </c>
      <c r="E286" s="46">
        <f t="shared" si="91"/>
        <v>0</v>
      </c>
      <c r="F286" s="32"/>
      <c r="G286" s="32"/>
      <c r="H286" s="32"/>
      <c r="I286" s="32"/>
      <c r="J286" s="46">
        <f t="shared" si="91"/>
        <v>0</v>
      </c>
      <c r="K286" s="46">
        <f t="shared" si="91"/>
        <v>0</v>
      </c>
      <c r="L286" s="46">
        <f t="shared" si="91"/>
        <v>0</v>
      </c>
      <c r="M286" s="46">
        <f t="shared" si="91"/>
        <v>0</v>
      </c>
      <c r="N286" s="65"/>
      <c r="O286" s="30">
        <f>+C286*'PCG-PTG'!$F$5+D286*'PCG-PTG'!$F$6+E286*'PCG-PTG'!$F$8+SUM(F286:I286)</f>
        <v>20.84764917289754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92">+D220</f>
        <v>1.8640963233195036</v>
      </c>
      <c r="E287" s="46">
        <f t="shared" si="92"/>
        <v>0.14142033661828929</v>
      </c>
      <c r="F287" s="32"/>
      <c r="G287" s="32"/>
      <c r="H287" s="32"/>
      <c r="I287" s="32"/>
      <c r="J287" s="46">
        <f t="shared" si="92"/>
        <v>0</v>
      </c>
      <c r="K287" s="46">
        <f t="shared" si="92"/>
        <v>0</v>
      </c>
      <c r="L287" s="46">
        <f t="shared" si="92"/>
        <v>0</v>
      </c>
      <c r="M287" s="32"/>
      <c r="N287" s="65"/>
      <c r="O287" s="30">
        <f>+C287*'PCG-PTG'!$F$5+D287*'PCG-PTG'!$F$6+E287*'PCG-PTG'!$F$8+SUM(F287:I287)</f>
        <v>89.671086256792762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93">+D224</f>
        <v>0</v>
      </c>
      <c r="E288" s="46">
        <f t="shared" si="93"/>
        <v>0</v>
      </c>
      <c r="F288" s="32"/>
      <c r="G288" s="32"/>
      <c r="H288" s="32"/>
      <c r="I288" s="32"/>
      <c r="J288" s="46">
        <f t="shared" si="93"/>
        <v>0</v>
      </c>
      <c r="K288" s="46">
        <f t="shared" si="93"/>
        <v>0</v>
      </c>
      <c r="L288" s="46">
        <f t="shared" si="93"/>
        <v>0</v>
      </c>
      <c r="M288" s="46">
        <f t="shared" si="93"/>
        <v>0</v>
      </c>
      <c r="N288" s="65"/>
      <c r="O288" s="30">
        <f>+C288*'PCG-PTG'!$F$5+D288*'PCG-PTG'!$F$6+E288*'PCG-PTG'!$F$8+SUM(F288:I288)</f>
        <v>0</v>
      </c>
    </row>
    <row r="289" spans="1:17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7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7" x14ac:dyDescent="0.35">
      <c r="A291" s="24"/>
      <c r="B291" s="25" t="s">
        <v>673</v>
      </c>
      <c r="C291" s="26">
        <f>+C292+C293</f>
        <v>7518.2308354043034</v>
      </c>
      <c r="D291" s="26">
        <f t="shared" ref="D291:E291" si="94">+D292+D293</f>
        <v>3.5415435999999996E-3</v>
      </c>
      <c r="E291" s="26">
        <f t="shared" si="94"/>
        <v>1.4166174399999999E-2</v>
      </c>
      <c r="F291" s="32"/>
      <c r="G291" s="32"/>
      <c r="H291" s="32"/>
      <c r="I291" s="32"/>
      <c r="J291" s="26">
        <f t="shared" ref="J291:M291" si="95">+J292+J293</f>
        <v>0</v>
      </c>
      <c r="K291" s="26">
        <f t="shared" si="95"/>
        <v>0</v>
      </c>
      <c r="L291" s="26">
        <f t="shared" si="95"/>
        <v>0</v>
      </c>
      <c r="M291" s="26">
        <f t="shared" si="95"/>
        <v>0</v>
      </c>
      <c r="N291" s="65"/>
      <c r="O291" s="26">
        <f>+O292+O293</f>
        <v>7522.0840348411039</v>
      </c>
    </row>
    <row r="292" spans="1:17" x14ac:dyDescent="0.35">
      <c r="A292" s="24"/>
      <c r="B292" s="44" t="s">
        <v>674</v>
      </c>
      <c r="C292" s="46">
        <f>+C228</f>
        <v>506.44073479999997</v>
      </c>
      <c r="D292" s="46">
        <f t="shared" ref="D292:M294" si="96">+D228</f>
        <v>3.5415435999999996E-3</v>
      </c>
      <c r="E292" s="46">
        <f t="shared" si="96"/>
        <v>1.4166174399999999E-2</v>
      </c>
      <c r="F292" s="32"/>
      <c r="G292" s="32"/>
      <c r="H292" s="32"/>
      <c r="I292" s="32"/>
      <c r="J292" s="46">
        <f t="shared" si="96"/>
        <v>0</v>
      </c>
      <c r="K292" s="46">
        <f t="shared" si="96"/>
        <v>0</v>
      </c>
      <c r="L292" s="46">
        <f t="shared" si="96"/>
        <v>0</v>
      </c>
      <c r="M292" s="46">
        <f t="shared" si="96"/>
        <v>0</v>
      </c>
      <c r="N292" s="65"/>
      <c r="O292" s="30">
        <f>+C292*'PCG-PTG'!$F$5+D292*'PCG-PTG'!$F$6+E292*'PCG-PTG'!$F$8+SUM(F292:I292)</f>
        <v>510.29393423679994</v>
      </c>
    </row>
    <row r="293" spans="1:17" x14ac:dyDescent="0.35">
      <c r="A293" s="24"/>
      <c r="B293" s="44" t="s">
        <v>675</v>
      </c>
      <c r="C293" s="46">
        <f>+C229</f>
        <v>7011.7901006043039</v>
      </c>
      <c r="D293" s="46">
        <f t="shared" si="96"/>
        <v>0</v>
      </c>
      <c r="E293" s="46">
        <f t="shared" si="96"/>
        <v>0</v>
      </c>
      <c r="F293" s="32"/>
      <c r="G293" s="32"/>
      <c r="H293" s="32"/>
      <c r="I293" s="32"/>
      <c r="J293" s="46">
        <f t="shared" si="96"/>
        <v>0</v>
      </c>
      <c r="K293" s="46">
        <f t="shared" si="96"/>
        <v>0</v>
      </c>
      <c r="L293" s="46">
        <f t="shared" si="96"/>
        <v>0</v>
      </c>
      <c r="M293" s="46">
        <f t="shared" si="96"/>
        <v>0</v>
      </c>
      <c r="N293" s="65"/>
      <c r="O293" s="30">
        <f>+C293*'PCG-PTG'!$F$5+D293*'PCG-PTG'!$F$6+E293*'PCG-PTG'!$F$8+SUM(F293:I293)</f>
        <v>7011.7901006043039</v>
      </c>
    </row>
    <row r="294" spans="1:17" x14ac:dyDescent="0.35">
      <c r="A294" s="24"/>
      <c r="B294" s="25" t="s">
        <v>676</v>
      </c>
      <c r="C294" s="46">
        <f>+C230</f>
        <v>0</v>
      </c>
      <c r="D294" s="46">
        <f t="shared" si="96"/>
        <v>0</v>
      </c>
      <c r="E294" s="46">
        <f t="shared" si="96"/>
        <v>0</v>
      </c>
      <c r="F294" s="32"/>
      <c r="G294" s="32"/>
      <c r="H294" s="32"/>
      <c r="I294" s="32"/>
      <c r="J294" s="46">
        <f t="shared" si="96"/>
        <v>0</v>
      </c>
      <c r="K294" s="46">
        <f t="shared" si="96"/>
        <v>0</v>
      </c>
      <c r="L294" s="46">
        <f t="shared" si="96"/>
        <v>0</v>
      </c>
      <c r="M294" s="46">
        <f t="shared" si="96"/>
        <v>0</v>
      </c>
      <c r="N294" s="65"/>
      <c r="O294" s="30">
        <f>+C294*'PCG-PTG'!$F$5+D294*'PCG-PTG'!$F$6+E294*'PCG-PTG'!$F$8+SUM(F294:I294)</f>
        <v>0</v>
      </c>
    </row>
    <row r="295" spans="1:17" ht="13" x14ac:dyDescent="0.35">
      <c r="A295" s="24"/>
      <c r="B295" s="25" t="s">
        <v>677</v>
      </c>
      <c r="C295" s="46">
        <f>+C231</f>
        <v>1459.3069959999998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1459.3069959999998</v>
      </c>
    </row>
    <row r="296" spans="1:17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7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7" ht="13" x14ac:dyDescent="0.35">
      <c r="A298" s="24"/>
      <c r="B298" s="25" t="s">
        <v>682</v>
      </c>
      <c r="C298" s="32"/>
      <c r="D298" s="32"/>
      <c r="E298" s="46">
        <f t="shared" ref="E298" si="97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7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7" s="13" customFormat="1" x14ac:dyDescent="0.35">
      <c r="A302" s="11" t="s">
        <v>685</v>
      </c>
      <c r="B302" s="11"/>
      <c r="C302" s="109">
        <f>C242-C304</f>
        <v>0</v>
      </c>
      <c r="D302" s="109">
        <f t="shared" ref="D302:M302" si="98">D242-D304</f>
        <v>0</v>
      </c>
      <c r="E302" s="109">
        <f t="shared" si="98"/>
        <v>0</v>
      </c>
      <c r="F302" s="109">
        <f t="shared" si="98"/>
        <v>0</v>
      </c>
      <c r="G302" s="109">
        <f t="shared" si="98"/>
        <v>0</v>
      </c>
      <c r="H302" s="109">
        <f t="shared" si="98"/>
        <v>0</v>
      </c>
      <c r="I302" s="109">
        <f t="shared" si="98"/>
        <v>0</v>
      </c>
      <c r="J302" s="109">
        <f t="shared" si="98"/>
        <v>0</v>
      </c>
      <c r="K302" s="109">
        <f t="shared" si="98"/>
        <v>0</v>
      </c>
      <c r="L302" s="109">
        <f t="shared" si="98"/>
        <v>0</v>
      </c>
      <c r="M302" s="109">
        <f t="shared" si="98"/>
        <v>0</v>
      </c>
      <c r="N302" s="64"/>
      <c r="O302" s="64">
        <f>O242-O304</f>
        <v>0</v>
      </c>
      <c r="P302" s="64">
        <f>P242-P304</f>
        <v>0</v>
      </c>
    </row>
    <row r="303" spans="1:17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7" s="13" customFormat="1" x14ac:dyDescent="0.35">
      <c r="A304" s="19" t="s">
        <v>262</v>
      </c>
      <c r="B304" s="20" t="s">
        <v>263</v>
      </c>
      <c r="C304" s="21">
        <f>+SUM(C305:C309)</f>
        <v>-10619.059646694139</v>
      </c>
      <c r="D304" s="21">
        <f t="shared" ref="D304:M304" si="99">+SUM(D305:D309)</f>
        <v>179.31569801202409</v>
      </c>
      <c r="E304" s="21">
        <f t="shared" si="99"/>
        <v>3.2333719582586018</v>
      </c>
      <c r="F304" s="21">
        <f t="shared" si="99"/>
        <v>0</v>
      </c>
      <c r="G304" s="21">
        <f t="shared" si="99"/>
        <v>0</v>
      </c>
      <c r="H304" s="21">
        <f t="shared" si="99"/>
        <v>5.2035579059591841</v>
      </c>
      <c r="I304" s="21">
        <f t="shared" si="99"/>
        <v>0</v>
      </c>
      <c r="J304" s="21">
        <f t="shared" si="99"/>
        <v>10.101379284603722</v>
      </c>
      <c r="K304" s="21">
        <f t="shared" si="99"/>
        <v>438.71200852005825</v>
      </c>
      <c r="L304" s="21">
        <f t="shared" si="99"/>
        <v>0</v>
      </c>
      <c r="M304" s="21">
        <f t="shared" si="99"/>
        <v>0</v>
      </c>
      <c r="N304" s="64"/>
      <c r="O304" s="21">
        <f>O305+O306+O307+O308+O309</f>
        <v>-4736.1729755129772</v>
      </c>
      <c r="P304" s="108">
        <f>O304-O242</f>
        <v>0</v>
      </c>
      <c r="Q304" s="107">
        <f>O304-O4</f>
        <v>0</v>
      </c>
    </row>
    <row r="305" spans="1:16" x14ac:dyDescent="0.35">
      <c r="A305" s="48" t="s">
        <v>264</v>
      </c>
      <c r="B305" s="49" t="s">
        <v>265</v>
      </c>
      <c r="C305" s="67">
        <f>+C243</f>
        <v>5611.2921311016053</v>
      </c>
      <c r="D305" s="67">
        <f t="shared" ref="D305:M305" si="100">+D243</f>
        <v>3.2083808332753767</v>
      </c>
      <c r="E305" s="67">
        <f t="shared" si="100"/>
        <v>0.19885199969435446</v>
      </c>
      <c r="F305" s="32"/>
      <c r="G305" s="32"/>
      <c r="H305" s="32"/>
      <c r="I305" s="32"/>
      <c r="J305" s="67">
        <f t="shared" si="100"/>
        <v>0</v>
      </c>
      <c r="K305" s="67">
        <f t="shared" si="100"/>
        <v>0</v>
      </c>
      <c r="L305" s="67">
        <f t="shared" si="100"/>
        <v>0</v>
      </c>
      <c r="M305" s="67">
        <f t="shared" si="100"/>
        <v>0</v>
      </c>
      <c r="N305" s="65"/>
      <c r="O305" s="30">
        <f>+C305*'PCG-PTG'!$F$5+D305*'PCG-PTG'!$F$6+E305*'PCG-PTG'!$F$8+SUM(F305:I305)</f>
        <v>5753.8225743523199</v>
      </c>
      <c r="P305" s="106">
        <f>O243-O305</f>
        <v>0</v>
      </c>
    </row>
    <row r="306" spans="1:16" x14ac:dyDescent="0.35">
      <c r="A306" s="48" t="s">
        <v>343</v>
      </c>
      <c r="B306" s="49" t="s">
        <v>344</v>
      </c>
      <c r="C306" s="67">
        <f>+C254</f>
        <v>207.28780854499996</v>
      </c>
      <c r="D306" s="67">
        <f t="shared" ref="D306:M306" si="101">+D254</f>
        <v>0</v>
      </c>
      <c r="E306" s="67">
        <f t="shared" si="101"/>
        <v>0</v>
      </c>
      <c r="F306" s="67">
        <f t="shared" si="101"/>
        <v>0</v>
      </c>
      <c r="G306" s="67">
        <f t="shared" si="101"/>
        <v>0</v>
      </c>
      <c r="H306" s="67">
        <f t="shared" si="101"/>
        <v>5.2035579059591841</v>
      </c>
      <c r="I306" s="67">
        <f t="shared" si="101"/>
        <v>0</v>
      </c>
      <c r="J306" s="67">
        <f t="shared" si="101"/>
        <v>0</v>
      </c>
      <c r="K306" s="67">
        <f t="shared" si="101"/>
        <v>0</v>
      </c>
      <c r="L306" s="67">
        <f t="shared" si="101"/>
        <v>0</v>
      </c>
      <c r="M306" s="67">
        <f t="shared" si="101"/>
        <v>0</v>
      </c>
      <c r="N306" s="65"/>
      <c r="O306" s="30">
        <f>+C306*'PCG-PTG'!$F$5+D306*'PCG-PTG'!$F$6+E306*'PCG-PTG'!$F$8+SUM(F306:I306)</f>
        <v>212.49136645095913</v>
      </c>
      <c r="P306" s="106">
        <f>O254-O306</f>
        <v>0</v>
      </c>
    </row>
    <row r="307" spans="1:16" x14ac:dyDescent="0.35">
      <c r="A307" s="48" t="s">
        <v>434</v>
      </c>
      <c r="B307" s="49" t="s">
        <v>435</v>
      </c>
      <c r="C307" s="67">
        <f>+C263</f>
        <v>18.6600130904</v>
      </c>
      <c r="D307" s="67">
        <f t="shared" ref="D307:L307" si="102">+D263</f>
        <v>128.61765906026139</v>
      </c>
      <c r="E307" s="67">
        <f t="shared" si="102"/>
        <v>1.9608413831795457</v>
      </c>
      <c r="F307" s="32"/>
      <c r="G307" s="32"/>
      <c r="H307" s="32"/>
      <c r="I307" s="32"/>
      <c r="J307" s="67">
        <f t="shared" si="102"/>
        <v>0.28843375000000004</v>
      </c>
      <c r="K307" s="67">
        <f t="shared" si="102"/>
        <v>10.614362</v>
      </c>
      <c r="L307" s="67">
        <f t="shared" si="102"/>
        <v>0</v>
      </c>
      <c r="M307" s="32"/>
      <c r="N307" s="65"/>
      <c r="O307" s="30">
        <f>+C307*'PCG-PTG'!$F$5+D307*'PCG-PTG'!$F$6+E307*'PCG-PTG'!$F$8+SUM(F307:I307)</f>
        <v>4139.577433320298</v>
      </c>
      <c r="P307" s="106">
        <f>O263-O307</f>
        <v>0</v>
      </c>
    </row>
    <row r="308" spans="1:16" x14ac:dyDescent="0.35">
      <c r="A308" s="48" t="s">
        <v>540</v>
      </c>
      <c r="B308" s="49" t="s">
        <v>541</v>
      </c>
      <c r="C308" s="67">
        <f>+C274</f>
        <v>-16462.89738580315</v>
      </c>
      <c r="D308" s="67">
        <f t="shared" ref="D308:L308" si="103">+D274</f>
        <v>25.821236379643551</v>
      </c>
      <c r="E308" s="67">
        <f t="shared" si="103"/>
        <v>0.93225823876641245</v>
      </c>
      <c r="F308" s="32"/>
      <c r="G308" s="32"/>
      <c r="H308" s="32"/>
      <c r="I308" s="32"/>
      <c r="J308" s="67">
        <f t="shared" si="103"/>
        <v>9.8129455346037222</v>
      </c>
      <c r="K308" s="67">
        <f t="shared" si="103"/>
        <v>428.09764652005822</v>
      </c>
      <c r="L308" s="67">
        <f t="shared" si="103"/>
        <v>0</v>
      </c>
      <c r="M308" s="32"/>
      <c r="N308" s="65"/>
      <c r="O308" s="30">
        <f>+C308*'PCG-PTG'!$F$5+D308*'PCG-PTG'!$F$6+E308*'PCG-PTG'!$F$8+SUM(F308:I308)</f>
        <v>-15492.854333900032</v>
      </c>
      <c r="P308" s="106">
        <f>O274-O308</f>
        <v>0</v>
      </c>
    </row>
    <row r="309" spans="1:16" x14ac:dyDescent="0.35">
      <c r="A309" s="48" t="s">
        <v>641</v>
      </c>
      <c r="B309" s="49" t="s">
        <v>642</v>
      </c>
      <c r="C309" s="67">
        <f>+C283</f>
        <v>6.5977863720051992</v>
      </c>
      <c r="D309" s="67">
        <f t="shared" ref="D309:M309" si="104">+D283</f>
        <v>21.668421738843762</v>
      </c>
      <c r="E309" s="67">
        <f t="shared" si="104"/>
        <v>0.14142033661828929</v>
      </c>
      <c r="F309" s="32"/>
      <c r="G309" s="32"/>
      <c r="H309" s="32"/>
      <c r="I309" s="32"/>
      <c r="J309" s="67">
        <f t="shared" si="104"/>
        <v>0</v>
      </c>
      <c r="K309" s="67">
        <f t="shared" si="104"/>
        <v>0</v>
      </c>
      <c r="L309" s="67">
        <f t="shared" si="104"/>
        <v>0</v>
      </c>
      <c r="M309" s="67">
        <f t="shared" si="104"/>
        <v>0</v>
      </c>
      <c r="N309" s="65"/>
      <c r="O309" s="30">
        <f>+C309*'PCG-PTG'!$F$5+D309*'PCG-PTG'!$F$6+E309*'PCG-PTG'!$F$8+SUM(F309:I309)</f>
        <v>650.78998426347721</v>
      </c>
      <c r="P309" s="106">
        <f>O283-O309</f>
        <v>0</v>
      </c>
    </row>
  </sheetData>
  <conditionalFormatting sqref="C240:M240">
    <cfRule type="cellIs" dxfId="91" priority="5" operator="equal">
      <formula>0</formula>
    </cfRule>
  </conditionalFormatting>
  <conditionalFormatting sqref="C302:M302">
    <cfRule type="cellIs" dxfId="90" priority="3" operator="equal">
      <formula>0</formula>
    </cfRule>
  </conditionalFormatting>
  <conditionalFormatting sqref="O240">
    <cfRule type="cellIs" dxfId="89" priority="4" operator="equal">
      <formula>0</formula>
    </cfRule>
  </conditionalFormatting>
  <conditionalFormatting sqref="O302:P302">
    <cfRule type="cellIs" dxfId="88" priority="1" operator="equal">
      <formula>0</formula>
    </cfRule>
  </conditionalFormatting>
  <dataValidations disablePrompts="1" count="1">
    <dataValidation allowBlank="1" showInputMessage="1" showErrorMessage="1" sqref="B144:B157 B136 A226:B237 B268:B274 A290:B299 B308" xr:uid="{A1A4A740-88FB-4721-8427-F7353AD6E66F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3"/>
  <sheetViews>
    <sheetView showGridLines="0" zoomScale="85" zoomScaleNormal="85" workbookViewId="0">
      <selection activeCell="F8" sqref="F8"/>
    </sheetView>
  </sheetViews>
  <sheetFormatPr baseColWidth="10" defaultColWidth="11.453125" defaultRowHeight="12" x14ac:dyDescent="0.35"/>
  <cols>
    <col min="1" max="1" width="5" style="75" customWidth="1"/>
    <col min="2" max="2" width="30.453125" style="75" customWidth="1"/>
    <col min="3" max="3" width="22.7265625" style="75" customWidth="1"/>
    <col min="4" max="7" width="16" style="75" customWidth="1"/>
    <col min="8" max="16384" width="11.453125" style="75"/>
  </cols>
  <sheetData>
    <row r="1" spans="1:7" x14ac:dyDescent="0.35">
      <c r="A1" s="93"/>
    </row>
    <row r="2" spans="1:7" x14ac:dyDescent="0.35">
      <c r="A2" s="93"/>
      <c r="B2" s="74" t="s">
        <v>24</v>
      </c>
    </row>
    <row r="3" spans="1:7" ht="48" x14ac:dyDescent="0.35">
      <c r="A3" s="93"/>
      <c r="B3" s="133" t="s">
        <v>25</v>
      </c>
      <c r="C3" s="133" t="s">
        <v>26</v>
      </c>
      <c r="D3" s="132" t="s">
        <v>27</v>
      </c>
      <c r="E3" s="132"/>
      <c r="F3" s="132"/>
      <c r="G3" s="92" t="s">
        <v>28</v>
      </c>
    </row>
    <row r="4" spans="1:7" ht="10" customHeight="1" x14ac:dyDescent="0.35">
      <c r="A4" s="93"/>
      <c r="B4" s="134"/>
      <c r="C4" s="134"/>
      <c r="D4" s="76" t="s">
        <v>29</v>
      </c>
      <c r="E4" s="76" t="s">
        <v>30</v>
      </c>
      <c r="F4" s="76" t="s">
        <v>31</v>
      </c>
      <c r="G4" s="76" t="s">
        <v>31</v>
      </c>
    </row>
    <row r="5" spans="1:7" x14ac:dyDescent="0.35">
      <c r="A5" s="93"/>
      <c r="B5" s="5" t="s">
        <v>32</v>
      </c>
      <c r="C5" s="5" t="s">
        <v>33</v>
      </c>
      <c r="D5" s="77">
        <v>1</v>
      </c>
      <c r="E5" s="77">
        <v>1</v>
      </c>
      <c r="F5" s="77">
        <v>1</v>
      </c>
      <c r="G5" s="77">
        <v>1</v>
      </c>
    </row>
    <row r="6" spans="1:7" x14ac:dyDescent="0.35">
      <c r="A6" s="93"/>
      <c r="B6" s="5" t="s">
        <v>34</v>
      </c>
      <c r="C6" s="5" t="s">
        <v>35</v>
      </c>
      <c r="D6" s="77">
        <v>21</v>
      </c>
      <c r="E6" s="77">
        <v>25</v>
      </c>
      <c r="F6" s="77">
        <v>28</v>
      </c>
      <c r="G6" s="77">
        <v>4</v>
      </c>
    </row>
    <row r="7" spans="1:7" x14ac:dyDescent="0.35">
      <c r="A7" s="93"/>
      <c r="B7" s="5" t="s">
        <v>36</v>
      </c>
      <c r="C7" s="5" t="s">
        <v>35</v>
      </c>
      <c r="D7" s="78"/>
      <c r="E7" s="78"/>
      <c r="F7" s="77">
        <v>30</v>
      </c>
      <c r="G7" s="77">
        <v>6</v>
      </c>
    </row>
    <row r="8" spans="1:7" x14ac:dyDescent="0.35">
      <c r="A8" s="93"/>
      <c r="B8" s="5" t="s">
        <v>37</v>
      </c>
      <c r="C8" s="5" t="s">
        <v>38</v>
      </c>
      <c r="D8" s="77">
        <v>310</v>
      </c>
      <c r="E8" s="77">
        <v>298</v>
      </c>
      <c r="F8" s="77">
        <v>265</v>
      </c>
      <c r="G8" s="77">
        <v>234</v>
      </c>
    </row>
    <row r="9" spans="1:7" x14ac:dyDescent="0.35">
      <c r="A9" s="93"/>
      <c r="B9" s="79" t="s">
        <v>39</v>
      </c>
      <c r="C9" s="80"/>
      <c r="D9" s="81"/>
      <c r="E9" s="81"/>
      <c r="F9" s="81"/>
      <c r="G9" s="82"/>
    </row>
    <row r="10" spans="1:7" x14ac:dyDescent="0.35">
      <c r="A10" s="93"/>
      <c r="B10" s="5" t="s">
        <v>40</v>
      </c>
      <c r="C10" s="5" t="s">
        <v>41</v>
      </c>
      <c r="D10" s="77">
        <v>3800</v>
      </c>
      <c r="E10" s="77">
        <v>4750</v>
      </c>
      <c r="F10" s="77">
        <v>4660</v>
      </c>
      <c r="G10" s="77">
        <v>2340</v>
      </c>
    </row>
    <row r="11" spans="1:7" x14ac:dyDescent="0.35">
      <c r="A11" s="93"/>
      <c r="B11" s="5" t="s">
        <v>42</v>
      </c>
      <c r="C11" s="5" t="s">
        <v>43</v>
      </c>
      <c r="D11" s="77">
        <v>8100</v>
      </c>
      <c r="E11" s="77">
        <v>10900</v>
      </c>
      <c r="F11" s="77">
        <v>10200</v>
      </c>
      <c r="G11" s="77">
        <v>8450</v>
      </c>
    </row>
    <row r="12" spans="1:7" x14ac:dyDescent="0.35">
      <c r="A12" s="93"/>
      <c r="B12" s="5" t="s">
        <v>44</v>
      </c>
      <c r="C12" s="5" t="s">
        <v>45</v>
      </c>
      <c r="D12" s="78"/>
      <c r="E12" s="77">
        <v>14400</v>
      </c>
      <c r="F12" s="77">
        <v>13900</v>
      </c>
      <c r="G12" s="77">
        <v>15900</v>
      </c>
    </row>
    <row r="13" spans="1:7" x14ac:dyDescent="0.35">
      <c r="A13" s="93"/>
      <c r="B13" s="5" t="s">
        <v>46</v>
      </c>
      <c r="C13" s="5" t="s">
        <v>47</v>
      </c>
      <c r="D13" s="77">
        <v>4800</v>
      </c>
      <c r="E13" s="77">
        <v>6130</v>
      </c>
      <c r="F13" s="77">
        <v>5820</v>
      </c>
      <c r="G13" s="77">
        <v>4470</v>
      </c>
    </row>
    <row r="14" spans="1:7" x14ac:dyDescent="0.35">
      <c r="A14" s="93"/>
      <c r="B14" s="5" t="s">
        <v>48</v>
      </c>
      <c r="C14" s="5" t="s">
        <v>49</v>
      </c>
      <c r="D14" s="78"/>
      <c r="E14" s="77">
        <v>10000</v>
      </c>
      <c r="F14" s="77">
        <v>8590</v>
      </c>
      <c r="G14" s="77">
        <v>8550</v>
      </c>
    </row>
    <row r="15" spans="1:7" x14ac:dyDescent="0.35">
      <c r="A15" s="93"/>
      <c r="B15" s="5" t="s">
        <v>50</v>
      </c>
      <c r="C15" s="5" t="s">
        <v>51</v>
      </c>
      <c r="D15" s="78"/>
      <c r="E15" s="77">
        <v>7370</v>
      </c>
      <c r="F15" s="77">
        <v>7670</v>
      </c>
      <c r="G15" s="77">
        <v>8980</v>
      </c>
    </row>
    <row r="16" spans="1:7" x14ac:dyDescent="0.35">
      <c r="A16" s="93"/>
      <c r="B16" s="5" t="s">
        <v>52</v>
      </c>
      <c r="C16" s="5" t="s">
        <v>53</v>
      </c>
      <c r="D16" s="77">
        <v>5400</v>
      </c>
      <c r="E16" s="77">
        <v>7140</v>
      </c>
      <c r="F16" s="77">
        <v>6290</v>
      </c>
      <c r="G16" s="77">
        <v>4170</v>
      </c>
    </row>
    <row r="17" spans="1:7" x14ac:dyDescent="0.35">
      <c r="A17" s="93"/>
      <c r="B17" s="5" t="s">
        <v>54</v>
      </c>
      <c r="C17" s="5" t="s">
        <v>55</v>
      </c>
      <c r="D17" s="78"/>
      <c r="E17" s="77">
        <v>1890</v>
      </c>
      <c r="F17" s="77">
        <v>1750</v>
      </c>
      <c r="G17" s="77">
        <v>297</v>
      </c>
    </row>
    <row r="18" spans="1:7" x14ac:dyDescent="0.35">
      <c r="A18" s="93"/>
      <c r="B18" s="5" t="s">
        <v>56</v>
      </c>
      <c r="C18" s="5" t="s">
        <v>57</v>
      </c>
      <c r="D18" s="78"/>
      <c r="E18" s="77">
        <v>1640</v>
      </c>
      <c r="F18" s="77">
        <v>1470</v>
      </c>
      <c r="G18" s="77">
        <v>304</v>
      </c>
    </row>
    <row r="19" spans="1:7" x14ac:dyDescent="0.35">
      <c r="A19" s="93"/>
      <c r="B19" s="5" t="s">
        <v>58</v>
      </c>
      <c r="C19" s="5" t="s">
        <v>59</v>
      </c>
      <c r="D19" s="77">
        <v>1400</v>
      </c>
      <c r="E19" s="77">
        <v>1400</v>
      </c>
      <c r="F19" s="77">
        <v>1730</v>
      </c>
      <c r="G19" s="77">
        <v>479</v>
      </c>
    </row>
    <row r="20" spans="1:7" x14ac:dyDescent="0.35">
      <c r="A20" s="93"/>
      <c r="B20" s="5" t="s">
        <v>60</v>
      </c>
      <c r="C20" s="5" t="s">
        <v>61</v>
      </c>
      <c r="D20" s="78"/>
      <c r="E20" s="77">
        <v>5</v>
      </c>
      <c r="F20" s="77">
        <v>2</v>
      </c>
      <c r="G20" s="83" t="s">
        <v>62</v>
      </c>
    </row>
    <row r="21" spans="1:7" x14ac:dyDescent="0.35">
      <c r="A21" s="93"/>
      <c r="B21" s="5" t="s">
        <v>63</v>
      </c>
      <c r="C21" s="5" t="s">
        <v>64</v>
      </c>
      <c r="D21" s="77">
        <v>100</v>
      </c>
      <c r="E21" s="77">
        <v>146</v>
      </c>
      <c r="F21" s="77">
        <v>160</v>
      </c>
      <c r="G21" s="77">
        <v>22</v>
      </c>
    </row>
    <row r="22" spans="1:7" x14ac:dyDescent="0.35">
      <c r="A22" s="93"/>
      <c r="B22" s="5" t="s">
        <v>65</v>
      </c>
      <c r="C22" s="5" t="s">
        <v>66</v>
      </c>
      <c r="D22" s="78"/>
      <c r="E22" s="78"/>
      <c r="F22" s="77">
        <v>148</v>
      </c>
      <c r="G22" s="77">
        <v>20</v>
      </c>
    </row>
    <row r="23" spans="1:7" x14ac:dyDescent="0.35">
      <c r="A23" s="93"/>
      <c r="B23" s="5" t="s">
        <v>67</v>
      </c>
      <c r="C23" s="5" t="s">
        <v>68</v>
      </c>
      <c r="D23" s="77">
        <v>1500</v>
      </c>
      <c r="E23" s="77">
        <v>1810</v>
      </c>
      <c r="F23" s="77">
        <v>1760</v>
      </c>
      <c r="G23" s="77">
        <v>260</v>
      </c>
    </row>
    <row r="24" spans="1:7" x14ac:dyDescent="0.35">
      <c r="A24" s="93"/>
      <c r="B24" s="5" t="s">
        <v>69</v>
      </c>
      <c r="C24" s="5" t="s">
        <v>70</v>
      </c>
      <c r="D24" s="77">
        <v>90</v>
      </c>
      <c r="E24" s="77">
        <v>77</v>
      </c>
      <c r="F24" s="77">
        <v>79</v>
      </c>
      <c r="G24" s="77">
        <v>11</v>
      </c>
    </row>
    <row r="25" spans="1:7" x14ac:dyDescent="0.35">
      <c r="A25" s="93"/>
      <c r="B25" s="5" t="s">
        <v>71</v>
      </c>
      <c r="C25" s="5" t="s">
        <v>72</v>
      </c>
      <c r="D25" s="77">
        <v>470</v>
      </c>
      <c r="E25" s="77">
        <v>609</v>
      </c>
      <c r="F25" s="77">
        <v>527</v>
      </c>
      <c r="G25" s="77">
        <v>74</v>
      </c>
    </row>
    <row r="26" spans="1:7" x14ac:dyDescent="0.35">
      <c r="A26" s="93"/>
      <c r="B26" s="5" t="s">
        <v>73</v>
      </c>
      <c r="C26" s="5" t="s">
        <v>74</v>
      </c>
      <c r="D26" s="77">
        <v>600</v>
      </c>
      <c r="E26" s="77">
        <v>725</v>
      </c>
      <c r="F26" s="77">
        <v>782</v>
      </c>
      <c r="G26" s="77">
        <v>111</v>
      </c>
    </row>
    <row r="27" spans="1:7" x14ac:dyDescent="0.35">
      <c r="A27" s="93"/>
      <c r="B27" s="5" t="s">
        <v>75</v>
      </c>
      <c r="C27" s="5" t="s">
        <v>76</v>
      </c>
      <c r="D27" s="77">
        <v>1800</v>
      </c>
      <c r="E27" s="77">
        <v>2310</v>
      </c>
      <c r="F27" s="77">
        <v>1980</v>
      </c>
      <c r="G27" s="77">
        <v>356</v>
      </c>
    </row>
    <row r="28" spans="1:7" x14ac:dyDescent="0.35">
      <c r="A28" s="93"/>
      <c r="B28" s="5" t="s">
        <v>77</v>
      </c>
      <c r="C28" s="5" t="s">
        <v>78</v>
      </c>
      <c r="D28" s="78"/>
      <c r="E28" s="77">
        <v>122</v>
      </c>
      <c r="F28" s="77">
        <v>127</v>
      </c>
      <c r="G28" s="77">
        <v>18</v>
      </c>
    </row>
    <row r="29" spans="1:7" x14ac:dyDescent="0.35">
      <c r="A29" s="93"/>
      <c r="B29" s="5" t="s">
        <v>79</v>
      </c>
      <c r="C29" s="5" t="s">
        <v>80</v>
      </c>
      <c r="D29" s="78"/>
      <c r="E29" s="77">
        <v>595</v>
      </c>
      <c r="F29" s="77">
        <v>525</v>
      </c>
      <c r="G29" s="77">
        <v>73</v>
      </c>
    </row>
    <row r="30" spans="1:7" x14ac:dyDescent="0.35">
      <c r="A30" s="93"/>
      <c r="B30" s="79" t="s">
        <v>81</v>
      </c>
      <c r="C30" s="80"/>
      <c r="D30" s="81"/>
      <c r="E30" s="81"/>
      <c r="F30" s="81"/>
      <c r="G30" s="82"/>
    </row>
    <row r="31" spans="1:7" x14ac:dyDescent="0.35">
      <c r="A31" s="93"/>
      <c r="B31" s="5" t="s">
        <v>82</v>
      </c>
      <c r="C31" s="5" t="s">
        <v>83</v>
      </c>
      <c r="D31" s="77">
        <v>11700</v>
      </c>
      <c r="E31" s="77">
        <v>14800</v>
      </c>
      <c r="F31" s="77">
        <v>12400</v>
      </c>
      <c r="G31" s="77">
        <v>12700</v>
      </c>
    </row>
    <row r="32" spans="1:7" x14ac:dyDescent="0.35">
      <c r="A32" s="93"/>
      <c r="B32" s="5" t="s">
        <v>84</v>
      </c>
      <c r="C32" s="5" t="s">
        <v>85</v>
      </c>
      <c r="D32" s="77">
        <v>650</v>
      </c>
      <c r="E32" s="77">
        <v>675</v>
      </c>
      <c r="F32" s="77">
        <v>677</v>
      </c>
      <c r="G32" s="77">
        <v>94</v>
      </c>
    </row>
    <row r="33" spans="1:7" x14ac:dyDescent="0.35">
      <c r="A33" s="93"/>
      <c r="B33" s="5" t="s">
        <v>86</v>
      </c>
      <c r="C33" s="5" t="s">
        <v>87</v>
      </c>
      <c r="D33" s="77">
        <v>150</v>
      </c>
      <c r="E33" s="78"/>
      <c r="F33" s="77">
        <v>116</v>
      </c>
      <c r="G33" s="77">
        <v>16</v>
      </c>
    </row>
    <row r="34" spans="1:7" x14ac:dyDescent="0.35">
      <c r="A34" s="93"/>
      <c r="B34" s="5" t="s">
        <v>88</v>
      </c>
      <c r="C34" s="5" t="s">
        <v>89</v>
      </c>
      <c r="D34" s="77">
        <v>2800</v>
      </c>
      <c r="E34" s="77">
        <v>3500</v>
      </c>
      <c r="F34" s="77">
        <v>3170</v>
      </c>
      <c r="G34" s="77">
        <v>967</v>
      </c>
    </row>
    <row r="35" spans="1:7" x14ac:dyDescent="0.35">
      <c r="A35" s="93"/>
      <c r="B35" s="5" t="s">
        <v>90</v>
      </c>
      <c r="C35" s="5" t="s">
        <v>91</v>
      </c>
      <c r="D35" s="77">
        <v>1000</v>
      </c>
      <c r="E35" s="78"/>
      <c r="F35" s="77">
        <v>1120</v>
      </c>
      <c r="G35" s="77">
        <v>160</v>
      </c>
    </row>
    <row r="36" spans="1:7" x14ac:dyDescent="0.35">
      <c r="A36" s="93"/>
      <c r="B36" s="5" t="s">
        <v>92</v>
      </c>
      <c r="C36" s="5" t="s">
        <v>93</v>
      </c>
      <c r="D36" s="77">
        <v>1300</v>
      </c>
      <c r="E36" s="77">
        <v>1430</v>
      </c>
      <c r="F36" s="77">
        <v>1300</v>
      </c>
      <c r="G36" s="77">
        <v>201</v>
      </c>
    </row>
    <row r="37" spans="1:7" x14ac:dyDescent="0.35">
      <c r="A37" s="93"/>
      <c r="B37" s="5" t="s">
        <v>94</v>
      </c>
      <c r="C37" s="5" t="s">
        <v>95</v>
      </c>
      <c r="D37" s="77">
        <v>300</v>
      </c>
      <c r="E37" s="78"/>
      <c r="F37" s="77">
        <v>328</v>
      </c>
      <c r="G37" s="77">
        <v>46</v>
      </c>
    </row>
    <row r="38" spans="1:7" x14ac:dyDescent="0.35">
      <c r="A38" s="93"/>
      <c r="B38" s="5" t="s">
        <v>96</v>
      </c>
      <c r="C38" s="5" t="s">
        <v>97</v>
      </c>
      <c r="D38" s="77">
        <v>3800</v>
      </c>
      <c r="E38" s="77">
        <v>4470</v>
      </c>
      <c r="F38" s="77">
        <v>4800</v>
      </c>
      <c r="G38" s="77">
        <v>2500</v>
      </c>
    </row>
    <row r="39" spans="1:7" x14ac:dyDescent="0.35">
      <c r="A39" s="93"/>
      <c r="B39" s="5" t="s">
        <v>98</v>
      </c>
      <c r="C39" s="5" t="s">
        <v>99</v>
      </c>
      <c r="D39" s="78"/>
      <c r="E39" s="78"/>
      <c r="F39" s="77">
        <v>16</v>
      </c>
      <c r="G39" s="77">
        <v>2</v>
      </c>
    </row>
    <row r="40" spans="1:7" x14ac:dyDescent="0.35">
      <c r="A40" s="93"/>
      <c r="B40" s="5" t="s">
        <v>100</v>
      </c>
      <c r="C40" s="5" t="s">
        <v>101</v>
      </c>
      <c r="D40" s="77">
        <v>140</v>
      </c>
      <c r="E40" s="77">
        <v>124</v>
      </c>
      <c r="F40" s="77">
        <v>138</v>
      </c>
      <c r="G40" s="77">
        <v>19</v>
      </c>
    </row>
    <row r="41" spans="1:7" x14ac:dyDescent="0.35">
      <c r="A41" s="93"/>
      <c r="B41" s="5" t="s">
        <v>102</v>
      </c>
      <c r="C41" s="5" t="s">
        <v>103</v>
      </c>
      <c r="D41" s="78"/>
      <c r="E41" s="78"/>
      <c r="F41" s="77">
        <v>4</v>
      </c>
      <c r="G41" s="83" t="s">
        <v>62</v>
      </c>
    </row>
    <row r="42" spans="1:7" x14ac:dyDescent="0.35">
      <c r="A42" s="93"/>
      <c r="B42" s="5" t="s">
        <v>104</v>
      </c>
      <c r="C42" s="5" t="s">
        <v>105</v>
      </c>
      <c r="D42" s="77">
        <v>2900</v>
      </c>
      <c r="E42" s="77">
        <v>3220</v>
      </c>
      <c r="F42" s="77">
        <v>3350</v>
      </c>
      <c r="G42" s="77">
        <v>1460</v>
      </c>
    </row>
    <row r="43" spans="1:7" x14ac:dyDescent="0.35">
      <c r="A43" s="93"/>
      <c r="B43" s="5" t="s">
        <v>106</v>
      </c>
      <c r="C43" s="5" t="s">
        <v>107</v>
      </c>
      <c r="D43" s="78"/>
      <c r="E43" s="78"/>
      <c r="F43" s="77">
        <v>1210</v>
      </c>
      <c r="G43" s="77">
        <v>185</v>
      </c>
    </row>
    <row r="44" spans="1:7" x14ac:dyDescent="0.35">
      <c r="A44" s="93"/>
      <c r="B44" s="5" t="s">
        <v>108</v>
      </c>
      <c r="C44" s="5" t="s">
        <v>109</v>
      </c>
      <c r="D44" s="78"/>
      <c r="E44" s="78"/>
      <c r="F44" s="77">
        <v>1330</v>
      </c>
      <c r="G44" s="77">
        <v>195</v>
      </c>
    </row>
    <row r="45" spans="1:7" x14ac:dyDescent="0.35">
      <c r="A45" s="93"/>
      <c r="B45" s="5" t="s">
        <v>110</v>
      </c>
      <c r="C45" s="5" t="s">
        <v>111</v>
      </c>
      <c r="D45" s="77">
        <v>6300</v>
      </c>
      <c r="E45" s="77">
        <v>9810</v>
      </c>
      <c r="F45" s="77">
        <v>8060</v>
      </c>
      <c r="G45" s="77">
        <v>8380</v>
      </c>
    </row>
    <row r="46" spans="1:7" x14ac:dyDescent="0.35">
      <c r="A46" s="93"/>
      <c r="B46" s="5" t="s">
        <v>112</v>
      </c>
      <c r="C46" s="5" t="s">
        <v>113</v>
      </c>
      <c r="D46" s="77">
        <v>560</v>
      </c>
      <c r="E46" s="78"/>
      <c r="F46" s="77">
        <v>716</v>
      </c>
      <c r="G46" s="77">
        <v>100</v>
      </c>
    </row>
    <row r="47" spans="1:7" x14ac:dyDescent="0.35">
      <c r="A47" s="93"/>
      <c r="B47" s="5" t="s">
        <v>114</v>
      </c>
      <c r="C47" s="5" t="s">
        <v>113</v>
      </c>
      <c r="D47" s="78"/>
      <c r="E47" s="77">
        <v>1030</v>
      </c>
      <c r="F47" s="77">
        <v>858</v>
      </c>
      <c r="G47" s="77">
        <v>121</v>
      </c>
    </row>
    <row r="48" spans="1:7" x14ac:dyDescent="0.35">
      <c r="A48" s="93"/>
      <c r="B48" s="5" t="s">
        <v>115</v>
      </c>
      <c r="C48" s="5" t="s">
        <v>116</v>
      </c>
      <c r="D48" s="78"/>
      <c r="E48" s="77">
        <v>794</v>
      </c>
      <c r="F48" s="77">
        <v>804</v>
      </c>
      <c r="G48" s="77">
        <v>114</v>
      </c>
    </row>
    <row r="49" spans="1:7" x14ac:dyDescent="0.35">
      <c r="A49" s="93"/>
      <c r="B49" s="5" t="s">
        <v>117</v>
      </c>
      <c r="C49" s="5" t="s">
        <v>118</v>
      </c>
      <c r="D49" s="77">
        <v>1300</v>
      </c>
      <c r="E49" s="77">
        <v>1640</v>
      </c>
      <c r="F49" s="77">
        <v>1650</v>
      </c>
      <c r="G49" s="77">
        <v>281</v>
      </c>
    </row>
    <row r="50" spans="1:7" x14ac:dyDescent="0.35">
      <c r="A50" s="93"/>
      <c r="B50" s="79" t="s">
        <v>119</v>
      </c>
      <c r="C50" s="80"/>
      <c r="D50" s="81"/>
      <c r="E50" s="81"/>
      <c r="F50" s="81"/>
      <c r="G50" s="82"/>
    </row>
    <row r="51" spans="1:7" x14ac:dyDescent="0.35">
      <c r="A51" s="93"/>
      <c r="B51" s="5" t="s">
        <v>120</v>
      </c>
      <c r="C51" s="5" t="s">
        <v>121</v>
      </c>
      <c r="D51" s="77">
        <v>23900</v>
      </c>
      <c r="E51" s="77">
        <v>22800</v>
      </c>
      <c r="F51" s="77">
        <v>23500</v>
      </c>
      <c r="G51" s="77">
        <v>28200</v>
      </c>
    </row>
    <row r="52" spans="1:7" x14ac:dyDescent="0.35">
      <c r="A52" s="93"/>
      <c r="B52" s="5" t="s">
        <v>122</v>
      </c>
      <c r="C52" s="5" t="s">
        <v>123</v>
      </c>
      <c r="D52" s="78"/>
      <c r="E52" s="77">
        <v>17200</v>
      </c>
      <c r="F52" s="77">
        <v>16100</v>
      </c>
      <c r="G52" s="77">
        <v>18100</v>
      </c>
    </row>
    <row r="53" spans="1:7" x14ac:dyDescent="0.35">
      <c r="A53" s="93"/>
      <c r="B53" s="5" t="s">
        <v>124</v>
      </c>
      <c r="C53" s="5" t="s">
        <v>125</v>
      </c>
      <c r="D53" s="77">
        <v>6500</v>
      </c>
      <c r="E53" s="77">
        <v>7390</v>
      </c>
      <c r="F53" s="77">
        <v>6630</v>
      </c>
      <c r="G53" s="77">
        <v>8040</v>
      </c>
    </row>
    <row r="54" spans="1:7" x14ac:dyDescent="0.35">
      <c r="A54" s="93"/>
      <c r="B54" s="5" t="s">
        <v>126</v>
      </c>
      <c r="C54" s="5" t="s">
        <v>127</v>
      </c>
      <c r="D54" s="77">
        <v>9200</v>
      </c>
      <c r="E54" s="77">
        <v>12200</v>
      </c>
      <c r="F54" s="77">
        <v>11100</v>
      </c>
      <c r="G54" s="77">
        <v>13500</v>
      </c>
    </row>
    <row r="55" spans="1:7" x14ac:dyDescent="0.35">
      <c r="A55" s="93"/>
      <c r="B55" s="5" t="s">
        <v>128</v>
      </c>
      <c r="C55" s="5" t="s">
        <v>129</v>
      </c>
      <c r="D55" s="77">
        <v>7000</v>
      </c>
      <c r="E55" s="77">
        <v>8830</v>
      </c>
      <c r="F55" s="77">
        <v>8900</v>
      </c>
      <c r="G55" s="77">
        <v>10700</v>
      </c>
    </row>
    <row r="56" spans="1:7" x14ac:dyDescent="0.35">
      <c r="A56" s="93"/>
      <c r="B56" s="5" t="s">
        <v>130</v>
      </c>
      <c r="C56" s="5" t="s">
        <v>131</v>
      </c>
      <c r="D56" s="77">
        <v>8700</v>
      </c>
      <c r="E56" s="77">
        <v>10300</v>
      </c>
      <c r="F56" s="77">
        <v>9540</v>
      </c>
      <c r="G56" s="77">
        <v>11500</v>
      </c>
    </row>
    <row r="57" spans="1:7" x14ac:dyDescent="0.35">
      <c r="A57" s="93"/>
      <c r="B57" s="5" t="s">
        <v>132</v>
      </c>
      <c r="C57" s="5" t="s">
        <v>133</v>
      </c>
      <c r="D57" s="77">
        <v>7000</v>
      </c>
      <c r="E57" s="77">
        <v>8860</v>
      </c>
      <c r="F57" s="77">
        <v>9200</v>
      </c>
      <c r="G57" s="77">
        <v>11000</v>
      </c>
    </row>
    <row r="58" spans="1:7" x14ac:dyDescent="0.35">
      <c r="A58" s="93"/>
      <c r="B58" s="5" t="s">
        <v>134</v>
      </c>
      <c r="C58" s="5" t="s">
        <v>135</v>
      </c>
      <c r="D58" s="77">
        <v>7500</v>
      </c>
      <c r="E58" s="77">
        <v>9160</v>
      </c>
      <c r="F58" s="77">
        <v>8550</v>
      </c>
      <c r="G58" s="77">
        <v>10300</v>
      </c>
    </row>
    <row r="59" spans="1:7" x14ac:dyDescent="0.35">
      <c r="A59" s="93"/>
      <c r="B59" s="5" t="s">
        <v>136</v>
      </c>
      <c r="C59" s="5" t="s">
        <v>137</v>
      </c>
      <c r="D59" s="77">
        <v>7400</v>
      </c>
      <c r="E59" s="77">
        <v>9300</v>
      </c>
      <c r="F59" s="77">
        <v>7910</v>
      </c>
      <c r="G59" s="77">
        <v>9490</v>
      </c>
    </row>
    <row r="60" spans="1:7" x14ac:dyDescent="0.35">
      <c r="A60" s="93"/>
      <c r="B60" s="5" t="s">
        <v>138</v>
      </c>
      <c r="C60" s="5" t="s">
        <v>139</v>
      </c>
      <c r="D60" s="78"/>
      <c r="E60" s="83" t="s">
        <v>140</v>
      </c>
      <c r="F60" s="77">
        <v>7190</v>
      </c>
      <c r="G60" s="77">
        <v>8570</v>
      </c>
    </row>
    <row r="61" spans="1:7" x14ac:dyDescent="0.35">
      <c r="A61" s="93"/>
      <c r="B61" s="5" t="s">
        <v>141</v>
      </c>
      <c r="C61" s="5" t="s">
        <v>142</v>
      </c>
      <c r="D61" s="78"/>
      <c r="E61" s="77">
        <v>17700</v>
      </c>
      <c r="F61" s="77">
        <v>17400</v>
      </c>
      <c r="G61" s="77">
        <v>20200</v>
      </c>
    </row>
    <row r="62" spans="1:7" x14ac:dyDescent="0.35">
      <c r="A62" s="93"/>
      <c r="B62" s="5" t="s">
        <v>143</v>
      </c>
      <c r="C62" s="5" t="s">
        <v>144</v>
      </c>
      <c r="D62" s="78"/>
      <c r="E62" s="78"/>
      <c r="F62" s="77">
        <v>9200</v>
      </c>
      <c r="G62" s="77">
        <v>11000</v>
      </c>
    </row>
    <row r="63" spans="1:7" x14ac:dyDescent="0.35">
      <c r="A63" s="93"/>
      <c r="B63" s="79" t="s">
        <v>145</v>
      </c>
      <c r="C63" s="80"/>
      <c r="D63" s="81"/>
      <c r="E63" s="81"/>
      <c r="F63" s="81"/>
      <c r="G63" s="82"/>
    </row>
    <row r="64" spans="1:7" x14ac:dyDescent="0.35">
      <c r="A64" s="93"/>
      <c r="B64" s="5" t="s">
        <v>146</v>
      </c>
      <c r="C64" s="5" t="s">
        <v>147</v>
      </c>
      <c r="D64" s="78"/>
      <c r="E64" s="77">
        <v>14900</v>
      </c>
      <c r="F64" s="77">
        <v>12400</v>
      </c>
      <c r="G64" s="77">
        <v>10900</v>
      </c>
    </row>
    <row r="65" spans="1:7" x14ac:dyDescent="0.35">
      <c r="A65" s="93"/>
      <c r="B65" s="5" t="s">
        <v>148</v>
      </c>
      <c r="C65" s="5" t="s">
        <v>149</v>
      </c>
      <c r="D65" s="78"/>
      <c r="E65" s="77">
        <v>6320</v>
      </c>
      <c r="F65" s="77">
        <v>5560</v>
      </c>
      <c r="G65" s="77">
        <v>1430</v>
      </c>
    </row>
    <row r="66" spans="1:7" x14ac:dyDescent="0.35">
      <c r="A66" s="93"/>
      <c r="B66" s="5" t="s">
        <v>150</v>
      </c>
      <c r="C66" s="5" t="s">
        <v>151</v>
      </c>
      <c r="D66" s="78"/>
      <c r="E66" s="77">
        <v>756</v>
      </c>
      <c r="F66" s="77">
        <v>523</v>
      </c>
      <c r="G66" s="77">
        <v>73</v>
      </c>
    </row>
    <row r="67" spans="1:7" x14ac:dyDescent="0.35">
      <c r="A67" s="93"/>
      <c r="B67" s="5" t="s">
        <v>152</v>
      </c>
      <c r="C67" s="5" t="s">
        <v>153</v>
      </c>
      <c r="D67" s="78"/>
      <c r="E67" s="77">
        <v>350</v>
      </c>
      <c r="F67" s="77">
        <v>491</v>
      </c>
      <c r="G67" s="77">
        <v>68</v>
      </c>
    </row>
    <row r="68" spans="1:7" x14ac:dyDescent="0.35">
      <c r="A68" s="93"/>
      <c r="B68" s="5" t="s">
        <v>154</v>
      </c>
      <c r="C68" s="5" t="s">
        <v>155</v>
      </c>
      <c r="D68" s="78"/>
      <c r="E68" s="77">
        <v>708</v>
      </c>
      <c r="F68" s="77">
        <v>654</v>
      </c>
      <c r="G68" s="77">
        <v>91</v>
      </c>
    </row>
    <row r="69" spans="1:7" x14ac:dyDescent="0.35">
      <c r="A69" s="93"/>
      <c r="B69" s="5" t="s">
        <v>156</v>
      </c>
      <c r="C69" s="5" t="s">
        <v>157</v>
      </c>
      <c r="D69" s="78"/>
      <c r="E69" s="77">
        <v>659</v>
      </c>
      <c r="F69" s="77">
        <v>812</v>
      </c>
      <c r="G69" s="77">
        <v>114</v>
      </c>
    </row>
    <row r="70" spans="1:7" x14ac:dyDescent="0.35">
      <c r="A70" s="93"/>
      <c r="B70" s="5" t="s">
        <v>158</v>
      </c>
      <c r="C70" s="5" t="s">
        <v>159</v>
      </c>
      <c r="D70" s="78"/>
      <c r="E70" s="77">
        <v>575</v>
      </c>
      <c r="F70" s="77">
        <v>530</v>
      </c>
      <c r="G70" s="77">
        <v>74</v>
      </c>
    </row>
    <row r="71" spans="1:7" x14ac:dyDescent="0.35">
      <c r="A71" s="93"/>
      <c r="B71" s="5" t="s">
        <v>160</v>
      </c>
      <c r="C71" s="5" t="s">
        <v>161</v>
      </c>
      <c r="D71" s="78"/>
      <c r="E71" s="77">
        <v>580</v>
      </c>
      <c r="F71" s="77">
        <v>889</v>
      </c>
      <c r="G71" s="77">
        <v>124</v>
      </c>
    </row>
    <row r="72" spans="1:7" x14ac:dyDescent="0.35">
      <c r="A72" s="93"/>
      <c r="B72" s="5" t="s">
        <v>162</v>
      </c>
      <c r="C72" s="5" t="s">
        <v>163</v>
      </c>
      <c r="D72" s="78"/>
      <c r="E72" s="77">
        <v>110</v>
      </c>
      <c r="F72" s="77">
        <v>413</v>
      </c>
      <c r="G72" s="77">
        <v>57</v>
      </c>
    </row>
    <row r="73" spans="1:7" x14ac:dyDescent="0.35">
      <c r="A73" s="93"/>
      <c r="B73" s="5" t="s">
        <v>164</v>
      </c>
      <c r="C73" s="5" t="s">
        <v>165</v>
      </c>
      <c r="D73" s="78"/>
      <c r="E73" s="77">
        <v>297</v>
      </c>
      <c r="F73" s="77">
        <v>421</v>
      </c>
      <c r="G73" s="77">
        <v>59</v>
      </c>
    </row>
    <row r="74" spans="1:7" x14ac:dyDescent="0.35">
      <c r="A74" s="93"/>
      <c r="B74" s="5" t="s">
        <v>166</v>
      </c>
      <c r="C74" s="5" t="s">
        <v>167</v>
      </c>
      <c r="D74" s="78"/>
      <c r="E74" s="77">
        <v>59</v>
      </c>
      <c r="F74" s="77">
        <v>57</v>
      </c>
      <c r="G74" s="77">
        <v>8</v>
      </c>
    </row>
    <row r="75" spans="1:7" x14ac:dyDescent="0.35">
      <c r="A75" s="93"/>
      <c r="B75" s="5" t="s">
        <v>168</v>
      </c>
      <c r="C75" s="5" t="s">
        <v>169</v>
      </c>
      <c r="D75" s="78"/>
      <c r="E75" s="77">
        <v>1870</v>
      </c>
      <c r="F75" s="77">
        <v>2820</v>
      </c>
      <c r="G75" s="77">
        <v>436</v>
      </c>
    </row>
    <row r="76" spans="1:7" x14ac:dyDescent="0.35">
      <c r="A76" s="93"/>
      <c r="B76" s="5" t="s">
        <v>170</v>
      </c>
      <c r="C76" s="5" t="s">
        <v>171</v>
      </c>
      <c r="D76" s="78"/>
      <c r="E76" s="77">
        <v>2800</v>
      </c>
      <c r="F76" s="77">
        <v>5350</v>
      </c>
      <c r="G76" s="77">
        <v>1420</v>
      </c>
    </row>
    <row r="77" spans="1:7" x14ac:dyDescent="0.35">
      <c r="A77" s="93"/>
      <c r="B77" s="5" t="s">
        <v>172</v>
      </c>
      <c r="C77" s="5" t="s">
        <v>173</v>
      </c>
      <c r="D77" s="78"/>
      <c r="E77" s="77">
        <v>1500</v>
      </c>
      <c r="F77" s="77">
        <v>2910</v>
      </c>
      <c r="G77" s="77">
        <v>442</v>
      </c>
    </row>
    <row r="78" spans="1:7" x14ac:dyDescent="0.35">
      <c r="A78" s="93"/>
      <c r="B78" s="5" t="s">
        <v>174</v>
      </c>
      <c r="C78" s="5" t="s">
        <v>175</v>
      </c>
      <c r="D78" s="78"/>
      <c r="E78" s="78"/>
      <c r="F78" s="77">
        <v>6450</v>
      </c>
      <c r="G78" s="77">
        <v>3630</v>
      </c>
    </row>
    <row r="79" spans="1:7" x14ac:dyDescent="0.35">
      <c r="A79" s="93"/>
      <c r="B79" s="5" t="s">
        <v>176</v>
      </c>
      <c r="C79" s="5" t="s">
        <v>177</v>
      </c>
      <c r="D79" s="78"/>
      <c r="E79" s="78"/>
      <c r="F79" s="77">
        <v>1790</v>
      </c>
      <c r="G79" s="77">
        <v>260</v>
      </c>
    </row>
    <row r="80" spans="1:7" x14ac:dyDescent="0.35">
      <c r="A80" s="93"/>
      <c r="B80" s="5" t="s">
        <v>178</v>
      </c>
      <c r="C80" s="5" t="s">
        <v>179</v>
      </c>
      <c r="D80" s="78"/>
      <c r="E80" s="78"/>
      <c r="F80" s="77">
        <v>979</v>
      </c>
      <c r="G80" s="77">
        <v>138</v>
      </c>
    </row>
    <row r="81" spans="1:7" x14ac:dyDescent="0.35">
      <c r="A81" s="93"/>
      <c r="B81" s="5" t="s">
        <v>180</v>
      </c>
      <c r="C81" s="5" t="s">
        <v>181</v>
      </c>
      <c r="D81" s="78"/>
      <c r="E81" s="78"/>
      <c r="F81" s="77">
        <v>828</v>
      </c>
      <c r="G81" s="77">
        <v>116</v>
      </c>
    </row>
    <row r="82" spans="1:7" x14ac:dyDescent="0.35">
      <c r="A82" s="93"/>
      <c r="B82" s="5" t="s">
        <v>182</v>
      </c>
      <c r="C82" s="5" t="s">
        <v>183</v>
      </c>
      <c r="D82" s="78"/>
      <c r="E82" s="78"/>
      <c r="F82" s="77">
        <v>1</v>
      </c>
      <c r="G82" s="83" t="s">
        <v>62</v>
      </c>
    </row>
    <row r="83" spans="1:7" x14ac:dyDescent="0.35">
      <c r="A83" s="93"/>
      <c r="B83" s="5" t="s">
        <v>184</v>
      </c>
      <c r="C83" s="5" t="s">
        <v>185</v>
      </c>
      <c r="D83" s="78"/>
      <c r="E83" s="78"/>
      <c r="F83" s="77">
        <v>3070</v>
      </c>
      <c r="G83" s="77">
        <v>718</v>
      </c>
    </row>
    <row r="84" spans="1:7" x14ac:dyDescent="0.35">
      <c r="A84" s="93"/>
      <c r="B84" s="5" t="s">
        <v>186</v>
      </c>
      <c r="C84" s="5" t="s">
        <v>187</v>
      </c>
      <c r="D84" s="78"/>
      <c r="E84" s="78"/>
      <c r="F84" s="77">
        <v>929</v>
      </c>
      <c r="G84" s="77">
        <v>131</v>
      </c>
    </row>
    <row r="85" spans="1:7" x14ac:dyDescent="0.35">
      <c r="A85" s="93"/>
      <c r="B85" s="5" t="s">
        <v>188</v>
      </c>
      <c r="C85" s="5" t="s">
        <v>189</v>
      </c>
      <c r="D85" s="78"/>
      <c r="E85" s="78"/>
      <c r="F85" s="77">
        <v>854</v>
      </c>
      <c r="G85" s="77">
        <v>120</v>
      </c>
    </row>
    <row r="86" spans="1:7" x14ac:dyDescent="0.35">
      <c r="A86" s="93"/>
      <c r="B86" s="5" t="s">
        <v>190</v>
      </c>
      <c r="C86" s="5" t="s">
        <v>191</v>
      </c>
      <c r="D86" s="78"/>
      <c r="E86" s="78"/>
      <c r="F86" s="77">
        <v>387</v>
      </c>
      <c r="G86" s="77">
        <v>54</v>
      </c>
    </row>
    <row r="87" spans="1:7" x14ac:dyDescent="0.35">
      <c r="A87" s="93"/>
      <c r="B87" s="5" t="s">
        <v>192</v>
      </c>
      <c r="C87" s="5" t="s">
        <v>193</v>
      </c>
      <c r="D87" s="78"/>
      <c r="E87" s="78"/>
      <c r="F87" s="77">
        <v>719</v>
      </c>
      <c r="G87" s="77">
        <v>101</v>
      </c>
    </row>
    <row r="88" spans="1:7" x14ac:dyDescent="0.35">
      <c r="A88" s="93"/>
      <c r="B88" s="5" t="s">
        <v>194</v>
      </c>
      <c r="C88" s="5" t="s">
        <v>195</v>
      </c>
      <c r="D88" s="78"/>
      <c r="E88" s="78"/>
      <c r="F88" s="77">
        <v>446</v>
      </c>
      <c r="G88" s="77">
        <v>62</v>
      </c>
    </row>
    <row r="89" spans="1:7" x14ac:dyDescent="0.35">
      <c r="A89" s="93"/>
      <c r="B89" s="5" t="s">
        <v>196</v>
      </c>
      <c r="C89" s="5" t="s">
        <v>197</v>
      </c>
      <c r="D89" s="78"/>
      <c r="E89" s="78"/>
      <c r="F89" s="83" t="s">
        <v>62</v>
      </c>
      <c r="G89" s="83" t="s">
        <v>62</v>
      </c>
    </row>
    <row r="90" spans="1:7" x14ac:dyDescent="0.35">
      <c r="A90" s="93"/>
      <c r="B90" s="5" t="s">
        <v>198</v>
      </c>
      <c r="C90" s="5" t="s">
        <v>199</v>
      </c>
      <c r="D90" s="78"/>
      <c r="E90" s="78"/>
      <c r="F90" s="77">
        <v>627</v>
      </c>
      <c r="G90" s="77">
        <v>88</v>
      </c>
    </row>
    <row r="91" spans="1:7" x14ac:dyDescent="0.35">
      <c r="A91" s="93"/>
      <c r="B91" s="79" t="s">
        <v>200</v>
      </c>
      <c r="C91" s="80"/>
      <c r="D91" s="81"/>
      <c r="E91" s="81"/>
      <c r="F91" s="81"/>
      <c r="G91" s="82"/>
    </row>
    <row r="92" spans="1:7" x14ac:dyDescent="0.35">
      <c r="A92" s="93"/>
      <c r="B92" s="5" t="s">
        <v>201</v>
      </c>
      <c r="C92" s="5" t="s">
        <v>202</v>
      </c>
      <c r="D92" s="78"/>
      <c r="E92" s="77">
        <v>10300</v>
      </c>
      <c r="F92" s="77">
        <v>9710</v>
      </c>
      <c r="G92" s="77">
        <v>11300</v>
      </c>
    </row>
    <row r="93" spans="1:7" x14ac:dyDescent="0.35">
      <c r="A93" s="93"/>
      <c r="B93" s="79" t="s">
        <v>203</v>
      </c>
      <c r="C93" s="80"/>
      <c r="D93" s="81"/>
      <c r="E93" s="81"/>
      <c r="F93" s="81"/>
      <c r="G93" s="82"/>
    </row>
    <row r="94" spans="1:7" x14ac:dyDescent="0.35">
      <c r="A94" s="93"/>
      <c r="B94" s="5" t="s">
        <v>204</v>
      </c>
      <c r="C94" s="5" t="s">
        <v>205</v>
      </c>
      <c r="D94" s="77">
        <v>4</v>
      </c>
      <c r="E94" s="78"/>
      <c r="F94" s="77">
        <v>16</v>
      </c>
      <c r="G94" s="77">
        <v>2</v>
      </c>
    </row>
    <row r="95" spans="1:7" x14ac:dyDescent="0.35">
      <c r="A95" s="93"/>
      <c r="B95" s="5" t="s">
        <v>206</v>
      </c>
      <c r="C95" s="5" t="s">
        <v>207</v>
      </c>
      <c r="D95" s="77">
        <v>9</v>
      </c>
      <c r="E95" s="77">
        <v>8.6999999999999993</v>
      </c>
      <c r="F95" s="77">
        <v>9</v>
      </c>
      <c r="G95" s="77">
        <v>1</v>
      </c>
    </row>
    <row r="96" spans="1:7" x14ac:dyDescent="0.35">
      <c r="A96" s="93"/>
      <c r="B96" s="5" t="s">
        <v>208</v>
      </c>
      <c r="C96" s="5" t="s">
        <v>209</v>
      </c>
      <c r="D96" s="78"/>
      <c r="E96" s="77">
        <v>13</v>
      </c>
      <c r="F96" s="77">
        <v>12</v>
      </c>
      <c r="G96" s="77">
        <v>2</v>
      </c>
    </row>
    <row r="97" spans="1:8" x14ac:dyDescent="0.35">
      <c r="A97" s="93"/>
      <c r="B97" s="5" t="s">
        <v>210</v>
      </c>
      <c r="C97" s="5" t="s">
        <v>211</v>
      </c>
      <c r="D97" s="78"/>
      <c r="E97" s="78"/>
      <c r="F97" s="77">
        <v>376</v>
      </c>
      <c r="G97" s="77">
        <v>52</v>
      </c>
    </row>
    <row r="98" spans="1:8" x14ac:dyDescent="0.35">
      <c r="A98" s="93"/>
      <c r="B98" s="75" t="s">
        <v>212</v>
      </c>
    </row>
    <row r="99" spans="1:8" x14ac:dyDescent="0.35">
      <c r="A99" s="93"/>
      <c r="B99" s="75" t="s">
        <v>213</v>
      </c>
    </row>
    <row r="100" spans="1:8" x14ac:dyDescent="0.35">
      <c r="A100" s="93"/>
      <c r="B100" s="75" t="s">
        <v>214</v>
      </c>
    </row>
    <row r="101" spans="1:8" x14ac:dyDescent="0.35">
      <c r="A101" s="93"/>
    </row>
    <row r="102" spans="1:8" x14ac:dyDescent="0.35">
      <c r="A102" s="93"/>
    </row>
    <row r="103" spans="1:8" x14ac:dyDescent="0.35">
      <c r="A103" s="93"/>
      <c r="B103" s="93"/>
      <c r="C103" s="93"/>
      <c r="D103" s="93"/>
      <c r="E103" s="93"/>
      <c r="F103" s="93"/>
      <c r="G103" s="93"/>
      <c r="H103" s="93"/>
    </row>
  </sheetData>
  <mergeCells count="3">
    <mergeCell ref="D3:F3"/>
    <mergeCell ref="B3:B4"/>
    <mergeCell ref="C3:C4"/>
  </mergeCells>
  <phoneticPr fontId="2" type="noConversion"/>
  <conditionalFormatting sqref="D5:G97">
    <cfRule type="cellIs" dxfId="15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788AC-F4B1-412E-A8F6-63D26A034AD3}">
  <dimension ref="A2:P309"/>
  <sheetViews>
    <sheetView showGridLines="0" zoomScale="70" zoomScaleNormal="70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704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-16676.666822174797</v>
      </c>
      <c r="D4" s="21">
        <f t="shared" si="0"/>
        <v>168.31048290422197</v>
      </c>
      <c r="E4" s="21">
        <f t="shared" si="0"/>
        <v>2.8048230104685903</v>
      </c>
      <c r="F4" s="21">
        <f t="shared" si="0"/>
        <v>0</v>
      </c>
      <c r="G4" s="21">
        <f t="shared" si="0"/>
        <v>0</v>
      </c>
      <c r="H4" s="21">
        <f t="shared" si="0"/>
        <v>5.2211595059591831</v>
      </c>
      <c r="I4" s="21">
        <f t="shared" si="0"/>
        <v>0</v>
      </c>
      <c r="J4" s="21">
        <f t="shared" si="0"/>
        <v>6.3808378532183845</v>
      </c>
      <c r="K4" s="21">
        <f t="shared" si="0"/>
        <v>244.12415268836438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-11215.474043576449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6222.0674196940663</v>
      </c>
      <c r="D5" s="21">
        <f t="shared" ref="D5:E5" si="1">+D6+D32+D42</f>
        <v>3.2543212233288026</v>
      </c>
      <c r="E5" s="21">
        <f t="shared" si="1"/>
        <v>0.21143006445092127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6369.2173810267659</v>
      </c>
    </row>
    <row r="6" spans="1:15" x14ac:dyDescent="0.35">
      <c r="A6" s="24" t="s">
        <v>266</v>
      </c>
      <c r="B6" s="25" t="s">
        <v>267</v>
      </c>
      <c r="C6" s="26">
        <f>+C7+C11+C19+C25+C29</f>
        <v>6222.0674196940663</v>
      </c>
      <c r="D6" s="26">
        <f t="shared" ref="D6:E6" si="4">+D7+D11+D19+D25+D29</f>
        <v>3.2543212233288026</v>
      </c>
      <c r="E6" s="26">
        <f t="shared" si="4"/>
        <v>0.21143006445092127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6369.2173810267659</v>
      </c>
    </row>
    <row r="7" spans="1:15" x14ac:dyDescent="0.35">
      <c r="A7" s="24" t="s">
        <v>268</v>
      </c>
      <c r="B7" s="25" t="s">
        <v>269</v>
      </c>
      <c r="C7" s="26">
        <f>'[2]2006'!$C6</f>
        <v>1860.4188857099996</v>
      </c>
      <c r="D7" s="26">
        <f>'[2]2006'!$D6</f>
        <v>7.2470105399999998E-2</v>
      </c>
      <c r="E7" s="26">
        <f>'[2]2006'!$E6</f>
        <v>1.4494021079999999E-2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1866.2889642473997</v>
      </c>
    </row>
    <row r="8" spans="1:15" x14ac:dyDescent="0.35">
      <c r="A8" s="24" t="s">
        <v>270</v>
      </c>
      <c r="B8" s="25" t="s">
        <v>271</v>
      </c>
      <c r="C8" s="30">
        <f>'[2]2006'!$C7</f>
        <v>1860.4188857099996</v>
      </c>
      <c r="D8" s="30">
        <f>'[2]2006'!$D7</f>
        <v>7.2470105399999998E-2</v>
      </c>
      <c r="E8" s="30">
        <f>'[2]2006'!$E7</f>
        <v>1.4494021079999999E-2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1866.2889642473997</v>
      </c>
    </row>
    <row r="9" spans="1:15" x14ac:dyDescent="0.35">
      <c r="A9" s="24" t="s">
        <v>272</v>
      </c>
      <c r="B9" s="25" t="s">
        <v>273</v>
      </c>
      <c r="C9" s="30">
        <f>'[2]2006'!$C8</f>
        <v>0</v>
      </c>
      <c r="D9" s="30">
        <f>'[2]2006'!$D8</f>
        <v>0</v>
      </c>
      <c r="E9" s="30">
        <f>'[2]2006'!$E8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'[2]2006'!$C9</f>
        <v>0</v>
      </c>
      <c r="D10" s="30">
        <f>'[2]2006'!$D9</f>
        <v>0</v>
      </c>
      <c r="E10" s="30">
        <f>'[2]2006'!$E9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'[2]2006'!$C10</f>
        <v>818.83932199999992</v>
      </c>
      <c r="D11" s="26">
        <f>'[2]2006'!$D10</f>
        <v>0.2178804614</v>
      </c>
      <c r="E11" s="26">
        <f>'[2]2006'!$E10</f>
        <v>3.1169842410000002E-2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833.19998315784994</v>
      </c>
    </row>
    <row r="12" spans="1:15" x14ac:dyDescent="0.35">
      <c r="A12" s="24" t="s">
        <v>278</v>
      </c>
      <c r="B12" s="25" t="s">
        <v>279</v>
      </c>
      <c r="C12" s="30">
        <f>'[2]2006'!$C11</f>
        <v>0</v>
      </c>
      <c r="D12" s="30">
        <f>'[2]2006'!$D11</f>
        <v>0</v>
      </c>
      <c r="E12" s="30">
        <f>'[2]2006'!$E11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'[2]2006'!$C12</f>
        <v>0</v>
      </c>
      <c r="D13" s="30">
        <f>'[2]2006'!$D12</f>
        <v>0</v>
      </c>
      <c r="E13" s="30">
        <f>'[2]2006'!$E12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'[2]2006'!$C13</f>
        <v>0</v>
      </c>
      <c r="D14" s="30">
        <f>'[2]2006'!$D13</f>
        <v>0</v>
      </c>
      <c r="E14" s="30">
        <f>'[2]2006'!$E13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'[2]2006'!$C14</f>
        <v>0</v>
      </c>
      <c r="D15" s="30">
        <f>'[2]2006'!$D14</f>
        <v>0</v>
      </c>
      <c r="E15" s="30">
        <f>'[2]2006'!$E14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'[2]2006'!$C15</f>
        <v>0</v>
      </c>
      <c r="D16" s="30">
        <f>'[2]2006'!$D15</f>
        <v>0</v>
      </c>
      <c r="E16" s="30">
        <f>'[2]2006'!$E15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'[2]2006'!$C16</f>
        <v>0</v>
      </c>
      <c r="D17" s="30">
        <f>'[2]2006'!$D16</f>
        <v>0</v>
      </c>
      <c r="E17" s="30">
        <f>'[2]2006'!$E16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'[2]2006'!$C17</f>
        <v>818.83932199999992</v>
      </c>
      <c r="D18" s="30">
        <f>'[2]2006'!$D17</f>
        <v>0.2178804614</v>
      </c>
      <c r="E18" s="30">
        <f>'[2]2006'!$E17</f>
        <v>3.1169842410000002E-2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833.19998315784994</v>
      </c>
    </row>
    <row r="19" spans="1:15" x14ac:dyDescent="0.35">
      <c r="A19" s="24" t="s">
        <v>292</v>
      </c>
      <c r="B19" s="25" t="s">
        <v>293</v>
      </c>
      <c r="C19" s="26">
        <f>'[2]2006'!$C18</f>
        <v>3133.0714302440661</v>
      </c>
      <c r="D19" s="26">
        <f>'[2]2006'!$D18</f>
        <v>0.73053199802880286</v>
      </c>
      <c r="E19" s="26">
        <f>'[2]2006'!$E18</f>
        <v>0.13545131167092128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3189.4209237816663</v>
      </c>
    </row>
    <row r="20" spans="1:15" x14ac:dyDescent="0.35">
      <c r="A20" s="24" t="s">
        <v>294</v>
      </c>
      <c r="B20" s="25" t="s">
        <v>295</v>
      </c>
      <c r="C20" s="30">
        <f>'[2]2006'!$C19</f>
        <v>109.69236964109898</v>
      </c>
      <c r="D20" s="30">
        <f>'[2]2006'!$D19</f>
        <v>7.6766973111499993E-4</v>
      </c>
      <c r="E20" s="30">
        <f>'[2]2006'!$E19</f>
        <v>3.0706789244599997E-3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110.5275943085521</v>
      </c>
    </row>
    <row r="21" spans="1:15" x14ac:dyDescent="0.35">
      <c r="A21" s="24" t="s">
        <v>296</v>
      </c>
      <c r="B21" s="25" t="s">
        <v>297</v>
      </c>
      <c r="C21" s="30">
        <f>'[2]2006'!$C20</f>
        <v>2619.8548794599997</v>
      </c>
      <c r="D21" s="30">
        <f>'[2]2006'!$D20</f>
        <v>0.67530762368999997</v>
      </c>
      <c r="E21" s="30">
        <f>'[2]2006'!$E20</f>
        <v>0.12911323047000001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2672.9784989978693</v>
      </c>
    </row>
    <row r="22" spans="1:15" x14ac:dyDescent="0.35">
      <c r="A22" s="24" t="s">
        <v>298</v>
      </c>
      <c r="B22" s="25" t="s">
        <v>299</v>
      </c>
      <c r="C22" s="30">
        <f>'[2]2006'!$C21</f>
        <v>0</v>
      </c>
      <c r="D22" s="30">
        <f>'[2]2006'!$D21</f>
        <v>0</v>
      </c>
      <c r="E22" s="30">
        <f>'[2]2006'!$E21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'[2]2006'!$C22</f>
        <v>403.52418114296734</v>
      </c>
      <c r="D23" s="30">
        <f>'[2]2006'!$D22</f>
        <v>5.4456704607687895E-2</v>
      </c>
      <c r="E23" s="30">
        <f>'[2]2006'!$E22</f>
        <v>3.2674022764612736E-3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405.91483047524486</v>
      </c>
    </row>
    <row r="24" spans="1:15" x14ac:dyDescent="0.35">
      <c r="A24" s="24" t="s">
        <v>302</v>
      </c>
      <c r="B24" s="25" t="s">
        <v>303</v>
      </c>
      <c r="C24" s="30">
        <f>'[2]2006'!$C23</f>
        <v>0</v>
      </c>
      <c r="D24" s="30">
        <f>'[2]2006'!$D23</f>
        <v>0</v>
      </c>
      <c r="E24" s="30">
        <f>'[2]2006'!$E23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'[2]2006'!$C24</f>
        <v>409.73778174</v>
      </c>
      <c r="D25" s="26">
        <f>'[2]2006'!$D24</f>
        <v>2.2334386584999999</v>
      </c>
      <c r="E25" s="26">
        <f>'[2]2006'!$E24</f>
        <v>3.0314889289999994E-2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480.30750983985001</v>
      </c>
    </row>
    <row r="26" spans="1:15" x14ac:dyDescent="0.35">
      <c r="A26" s="24" t="s">
        <v>306</v>
      </c>
      <c r="B26" s="25" t="s">
        <v>307</v>
      </c>
      <c r="C26" s="30">
        <f>'[2]2006'!$C25</f>
        <v>103.04593341</v>
      </c>
      <c r="D26" s="30">
        <f>'[2]2006'!$D25</f>
        <v>1.3433300999999998E-2</v>
      </c>
      <c r="E26" s="30">
        <f>'[2]2006'!$E25</f>
        <v>2.9225462E-4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103.49951331230001</v>
      </c>
    </row>
    <row r="27" spans="1:15" x14ac:dyDescent="0.35">
      <c r="A27" s="24" t="s">
        <v>308</v>
      </c>
      <c r="B27" s="25" t="s">
        <v>309</v>
      </c>
      <c r="C27" s="30">
        <f>'[2]2006'!$C26</f>
        <v>256.72773658</v>
      </c>
      <c r="D27" s="30">
        <f>'[2]2006'!$D26</f>
        <v>2.2132471654999999</v>
      </c>
      <c r="E27" s="30">
        <f>'[2]2006'!$E26</f>
        <v>2.9617143149999994E-2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326.54720014874999</v>
      </c>
    </row>
    <row r="28" spans="1:15" x14ac:dyDescent="0.35">
      <c r="A28" s="24" t="s">
        <v>310</v>
      </c>
      <c r="B28" s="25" t="s">
        <v>311</v>
      </c>
      <c r="C28" s="30">
        <f>'[2]2006'!$C27</f>
        <v>49.964111749999994</v>
      </c>
      <c r="D28" s="30">
        <f>'[2]2006'!$D27</f>
        <v>6.7581919999999997E-3</v>
      </c>
      <c r="E28" s="30">
        <f>'[2]2006'!$E27</f>
        <v>4.0549151999999999E-4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50.260796378799995</v>
      </c>
    </row>
    <row r="29" spans="1:15" x14ac:dyDescent="0.35">
      <c r="A29" s="24" t="s">
        <v>312</v>
      </c>
      <c r="B29" s="25" t="s">
        <v>291</v>
      </c>
      <c r="C29" s="26">
        <f>'[2]2006'!$C28</f>
        <v>0</v>
      </c>
      <c r="D29" s="26">
        <f>'[2]2006'!$D28</f>
        <v>0</v>
      </c>
      <c r="E29" s="26">
        <f>'[2]2006'!$E28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'[2]2006'!$C29</f>
        <v>0</v>
      </c>
      <c r="D30" s="30">
        <f>'[2]2006'!$D29</f>
        <v>0</v>
      </c>
      <c r="E30" s="30">
        <f>'[2]2006'!$E29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'[2]2006'!$C30</f>
        <v>0</v>
      </c>
      <c r="D31" s="30">
        <f>'[2]2006'!$D30</f>
        <v>0</v>
      </c>
      <c r="E31" s="30">
        <f>'[2]2006'!$E30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194.65130432911113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5.2211595059591831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199.87246383507031</v>
      </c>
    </row>
    <row r="47" spans="1:15" x14ac:dyDescent="0.35">
      <c r="A47" s="24" t="s">
        <v>345</v>
      </c>
      <c r="B47" s="25" t="s">
        <v>346</v>
      </c>
      <c r="C47" s="26">
        <f>+SUM(C48:C52)</f>
        <v>188.93661300000002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188.93661300000002</v>
      </c>
    </row>
    <row r="48" spans="1:15" x14ac:dyDescent="0.35">
      <c r="A48" s="24" t="s">
        <v>347</v>
      </c>
      <c r="B48" s="25" t="s">
        <v>348</v>
      </c>
      <c r="C48" s="46">
        <f>'[3]2006'!$C6</f>
        <v>184.79324700000001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184.79324700000001</v>
      </c>
    </row>
    <row r="49" spans="1:15" x14ac:dyDescent="0.35">
      <c r="A49" s="24" t="s">
        <v>349</v>
      </c>
      <c r="B49" s="25" t="s">
        <v>350</v>
      </c>
      <c r="C49" s="46">
        <f>'[3]2006'!$C7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'[3]2006'!$C8</f>
        <v>4.1433660000000012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4.1433660000000012</v>
      </c>
    </row>
    <row r="51" spans="1:15" x14ac:dyDescent="0.35">
      <c r="A51" s="24" t="s">
        <v>353</v>
      </c>
      <c r="B51" s="25" t="s">
        <v>354</v>
      </c>
      <c r="C51" s="46">
        <f>'[3]2006'!$C9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'[3]2006'!$C10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5.714691329111111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5.714691329111111</v>
      </c>
    </row>
    <row r="73" spans="1:15" x14ac:dyDescent="0.35">
      <c r="A73" s="24" t="s">
        <v>394</v>
      </c>
      <c r="B73" s="25" t="s">
        <v>395</v>
      </c>
      <c r="C73" s="46">
        <f>'[3]2006'!$C31</f>
        <v>4.7972560411111109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4.7972560411111109</v>
      </c>
    </row>
    <row r="74" spans="1:15" x14ac:dyDescent="0.35">
      <c r="A74" s="24" t="s">
        <v>396</v>
      </c>
      <c r="B74" s="25" t="s">
        <v>397</v>
      </c>
      <c r="C74" s="46">
        <f>'[3]2006'!$C32</f>
        <v>0.91743528800000018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0.91743528800000018</v>
      </c>
    </row>
    <row r="75" spans="1:15" x14ac:dyDescent="0.35">
      <c r="A75" s="24" t="s">
        <v>398</v>
      </c>
      <c r="B75" s="25" t="s">
        <v>291</v>
      </c>
      <c r="C75" s="46">
        <f>'[3]2006'!$C33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5.2211595059591831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5.2211595059591831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'[3]2006'!$H48</f>
        <v>5.2211595059591831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5.2211595059591831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'[3]2006'!$H49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15.441299963466667</v>
      </c>
      <c r="D95" s="21">
        <f>+D96+D111+D127+D132+D144+D145+D151+D154+D155+D156</f>
        <v>128.62819309012343</v>
      </c>
      <c r="E95" s="21">
        <f>+E96+E111+E127+E132+E144+E145+E151+E154+E155+E156</f>
        <v>1.9087207610282488</v>
      </c>
      <c r="F95" s="35"/>
      <c r="G95" s="35"/>
      <c r="H95" s="35"/>
      <c r="I95" s="35"/>
      <c r="J95" s="21">
        <f>+J96+J111+J127+J132+J144+J145+J151+J154+J155+J156</f>
        <v>0.28797174999999997</v>
      </c>
      <c r="K95" s="21">
        <f>+K96+K111+K127+K132+K144+K145+K151+K154+K155+K156</f>
        <v>10.597360400000001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4122.8417081594089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122.15264665617747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3420.2741063729686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119.1308422925411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3335.6635841911507</v>
      </c>
    </row>
    <row r="98" spans="1:15" x14ac:dyDescent="0.35">
      <c r="A98" s="24" t="s">
        <v>440</v>
      </c>
      <c r="B98" s="25" t="s">
        <v>441</v>
      </c>
      <c r="C98" s="32"/>
      <c r="D98" s="46">
        <f>'[5]2006'!$D7</f>
        <v>17.103263908900615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478.89138944921723</v>
      </c>
    </row>
    <row r="99" spans="1:15" x14ac:dyDescent="0.35">
      <c r="A99" s="24" t="s">
        <v>442</v>
      </c>
      <c r="B99" s="25" t="s">
        <v>443</v>
      </c>
      <c r="C99" s="32"/>
      <c r="D99" s="46">
        <f>'[5]2006'!$D8</f>
        <v>102.02757838364049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2856.7721947419336</v>
      </c>
    </row>
    <row r="100" spans="1:15" x14ac:dyDescent="0.35">
      <c r="A100" s="24" t="s">
        <v>444</v>
      </c>
      <c r="B100" s="25" t="s">
        <v>445</v>
      </c>
      <c r="C100" s="32"/>
      <c r="D100" s="46">
        <f>'[5]2006'!$D9</f>
        <v>6.1842499999999995E-2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1.7315899999999997</v>
      </c>
    </row>
    <row r="101" spans="1:15" x14ac:dyDescent="0.35">
      <c r="A101" s="24" t="s">
        <v>446</v>
      </c>
      <c r="B101" s="25" t="s">
        <v>447</v>
      </c>
      <c r="C101" s="32"/>
      <c r="D101" s="46">
        <f>'[5]2006'!$D10</f>
        <v>0.2777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7.7755999999999998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2.6822618636363633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75.103332181818175</v>
      </c>
    </row>
    <row r="103" spans="1:15" x14ac:dyDescent="0.35">
      <c r="A103" s="24" t="s">
        <v>450</v>
      </c>
      <c r="B103" s="25" t="s">
        <v>451</v>
      </c>
      <c r="C103" s="32"/>
      <c r="D103" s="46">
        <f>'[5]2006'!$D12</f>
        <v>0.11996436363636362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3.3590021818181812</v>
      </c>
    </row>
    <row r="104" spans="1:15" x14ac:dyDescent="0.35">
      <c r="A104" s="24" t="s">
        <v>452</v>
      </c>
      <c r="B104" s="25" t="s">
        <v>453</v>
      </c>
      <c r="C104" s="32"/>
      <c r="D104" s="46">
        <f>'[5]2006'!$D13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'[5]2006'!$D14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'[5]2006'!$D15</f>
        <v>3.6297499999999996E-2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1.01633</v>
      </c>
    </row>
    <row r="107" spans="1:15" x14ac:dyDescent="0.35">
      <c r="A107" s="24" t="s">
        <v>458</v>
      </c>
      <c r="B107" s="25" t="s">
        <v>459</v>
      </c>
      <c r="C107" s="32"/>
      <c r="D107" s="46">
        <f>'[5]2006'!$D16</f>
        <v>2.484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69.551999999999992</v>
      </c>
    </row>
    <row r="108" spans="1:15" x14ac:dyDescent="0.35">
      <c r="A108" s="24" t="s">
        <v>460</v>
      </c>
      <c r="B108" s="25" t="s">
        <v>461</v>
      </c>
      <c r="C108" s="32"/>
      <c r="D108" s="46">
        <f>'[5]2006'!$D17</f>
        <v>4.1999999999999996E-2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1.1759999999999999</v>
      </c>
    </row>
    <row r="109" spans="1:15" x14ac:dyDescent="0.35">
      <c r="A109" s="24" t="s">
        <v>462</v>
      </c>
      <c r="B109" s="25" t="s">
        <v>463</v>
      </c>
      <c r="C109" s="32"/>
      <c r="D109" s="46">
        <f>'[5]2006'!$D18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'[5]2006'!$D19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2.9353507036363635</v>
      </c>
      <c r="E111" s="26">
        <f>+E112+E115+E116+E117+E126</f>
        <v>0.37191963755530644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180.74852365397439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1.7081</v>
      </c>
      <c r="E112" s="26">
        <f>+SUM(E113:E114)</f>
        <v>2.3796790285714291E-3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48.457414942571432</v>
      </c>
    </row>
    <row r="113" spans="1:15" x14ac:dyDescent="0.35">
      <c r="A113" s="24" t="s">
        <v>469</v>
      </c>
      <c r="B113" s="25" t="s">
        <v>441</v>
      </c>
      <c r="C113" s="32"/>
      <c r="D113" s="46">
        <f>'[5]2006'!$D22</f>
        <v>0.29300000000000015</v>
      </c>
      <c r="E113" s="46">
        <f>'[5]2006'!$E22</f>
        <v>2.3796790285714291E-3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8.8346149425714326</v>
      </c>
    </row>
    <row r="114" spans="1:15" x14ac:dyDescent="0.35">
      <c r="A114" s="24" t="s">
        <v>470</v>
      </c>
      <c r="B114" s="25" t="s">
        <v>443</v>
      </c>
      <c r="C114" s="32"/>
      <c r="D114" s="46">
        <f>'[5]2006'!$D23</f>
        <v>1.4150999999999998</v>
      </c>
      <c r="E114" s="46">
        <f>'[5]2006'!$E23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39.622799999999998</v>
      </c>
    </row>
    <row r="115" spans="1:15" x14ac:dyDescent="0.35">
      <c r="A115" s="24" t="s">
        <v>471</v>
      </c>
      <c r="B115" s="25" t="s">
        <v>445</v>
      </c>
      <c r="C115" s="32"/>
      <c r="D115" s="46">
        <f>'[5]2006'!$D24</f>
        <v>2.4737000000000001E-3</v>
      </c>
      <c r="E115" s="46">
        <f>'[5]2006'!$E24</f>
        <v>1.1205317669464286E-3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0.36620451824080358</v>
      </c>
    </row>
    <row r="116" spans="1:15" x14ac:dyDescent="0.35">
      <c r="A116" s="24" t="s">
        <v>472</v>
      </c>
      <c r="B116" s="25" t="s">
        <v>447</v>
      </c>
      <c r="C116" s="32"/>
      <c r="D116" s="46">
        <f>'[5]2006'!$D25</f>
        <v>0.5554</v>
      </c>
      <c r="E116" s="46">
        <f>'[5]2006'!$E25</f>
        <v>3.7667994451999996E-2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25.533218529780001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0.66937700363636354</v>
      </c>
      <c r="E117" s="26">
        <f>+SUM(E118:E125)</f>
        <v>0.14098719732871928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56.104163393928786</v>
      </c>
    </row>
    <row r="118" spans="1:15" x14ac:dyDescent="0.35">
      <c r="A118" s="24" t="s">
        <v>474</v>
      </c>
      <c r="B118" s="25" t="s">
        <v>451</v>
      </c>
      <c r="C118" s="32"/>
      <c r="D118" s="46">
        <f>'[5]2006'!$D27</f>
        <v>3.5283636363636359E-3</v>
      </c>
      <c r="E118" s="46">
        <f>'[5]2006'!$E27</f>
        <v>1.4571133714285715E-5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0.10265553225246753</v>
      </c>
    </row>
    <row r="119" spans="1:15" x14ac:dyDescent="0.35">
      <c r="A119" s="24" t="s">
        <v>475</v>
      </c>
      <c r="B119" s="25" t="s">
        <v>453</v>
      </c>
      <c r="C119" s="32"/>
      <c r="D119" s="46">
        <f>'[5]2006'!$D28</f>
        <v>0</v>
      </c>
      <c r="E119" s="46">
        <f>'[5]2006'!$E28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'[5]2006'!$D29</f>
        <v>0</v>
      </c>
      <c r="E120" s="46">
        <f>'[5]2006'!$E29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'[5]2006'!$D30</f>
        <v>1.5970899999999998E-3</v>
      </c>
      <c r="E121" s="46">
        <f>'[5]2006'!$E30</f>
        <v>3.3941556316249995E-3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0.94416976238062489</v>
      </c>
    </row>
    <row r="122" spans="1:15" x14ac:dyDescent="0.35">
      <c r="A122" s="24" t="s">
        <v>478</v>
      </c>
      <c r="B122" s="25" t="s">
        <v>459</v>
      </c>
      <c r="C122" s="32"/>
      <c r="D122" s="46">
        <f>'[5]2006'!$D31</f>
        <v>0.30221999999999999</v>
      </c>
      <c r="E122" s="46">
        <f>'[5]2006'!$E31</f>
        <v>7.6461660000000001E-2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28.724499899999998</v>
      </c>
    </row>
    <row r="123" spans="1:15" x14ac:dyDescent="0.35">
      <c r="A123" s="24" t="s">
        <v>479</v>
      </c>
      <c r="B123" s="25" t="s">
        <v>461</v>
      </c>
      <c r="C123" s="32"/>
      <c r="D123" s="46">
        <f>'[5]2006'!$D32</f>
        <v>5.0399999999999993E-3</v>
      </c>
      <c r="E123" s="46">
        <f>'[5]2006'!$E32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0.14111999999999997</v>
      </c>
    </row>
    <row r="124" spans="1:15" x14ac:dyDescent="0.35">
      <c r="A124" s="24" t="s">
        <v>480</v>
      </c>
      <c r="B124" s="25" t="s">
        <v>463</v>
      </c>
      <c r="C124" s="32"/>
      <c r="D124" s="46">
        <f>'[5]2006'!$D33</f>
        <v>0.35699154999999999</v>
      </c>
      <c r="E124" s="46">
        <f>'[5]2006'!$E33</f>
        <v>6.111681056338001E-2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26.1917181992957</v>
      </c>
    </row>
    <row r="125" spans="1:15" x14ac:dyDescent="0.35">
      <c r="A125" s="24" t="s">
        <v>481</v>
      </c>
      <c r="B125" s="25" t="s">
        <v>465</v>
      </c>
      <c r="C125" s="32"/>
      <c r="D125" s="46">
        <f>'[5]2006'!$D34</f>
        <v>0</v>
      </c>
      <c r="E125" s="46">
        <f>'[5]2006'!$E34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'[5]2006'!$E35</f>
        <v>0.18976423497906933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50.287522269453369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3.2288363203095996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90.407416968668784</v>
      </c>
    </row>
    <row r="128" spans="1:15" x14ac:dyDescent="0.35">
      <c r="A128" s="24" t="s">
        <v>486</v>
      </c>
      <c r="B128" s="25" t="s">
        <v>487</v>
      </c>
      <c r="C128" s="32"/>
      <c r="D128" s="46">
        <f>'[5]2006'!$D37</f>
        <v>1.5152113376399996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42.425917453919986</v>
      </c>
    </row>
    <row r="129" spans="1:15" x14ac:dyDescent="0.35">
      <c r="A129" s="24" t="s">
        <v>488</v>
      </c>
      <c r="B129" s="25" t="s">
        <v>489</v>
      </c>
      <c r="C129" s="32"/>
      <c r="D129" s="46">
        <f>'[5]2006'!$D38</f>
        <v>1.7136249826695999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47.981499514748798</v>
      </c>
    </row>
    <row r="130" spans="1:15" x14ac:dyDescent="0.35">
      <c r="A130" s="24" t="s">
        <v>490</v>
      </c>
      <c r="B130" s="25" t="s">
        <v>491</v>
      </c>
      <c r="C130" s="32"/>
      <c r="D130" s="46">
        <f>'[5]2006'!$D39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'[5]2006'!$D40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1.5287379144729425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405.11554733532978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0.8110353755738926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214.92437452708154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'[5]2006'!$E$43</f>
        <v>0.12562773630938998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33.291350121988344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'[5]2006'!$E$44</f>
        <v>0.18225619281227959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48.297891095254094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'[5]2006'!$E48</f>
        <v>0.37336806997249544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98.94253854271129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'[5]2006'!$E49</f>
        <v>0.10602514475431507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28.096663359893494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'[5]2006'!$E50</f>
        <v>2.3758231725412561E-2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6.2959314072343284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'[5]2006'!$E51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'[5]2006'!$E52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0.71770253889904989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190.19117280824824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'[5]2006'!$E54</f>
        <v>0.3512555572055881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93.082722659480851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'[5]2006'!$E55</f>
        <v>0.36644698169346185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97.108450148767389</v>
      </c>
    </row>
    <row r="144" spans="1:15" x14ac:dyDescent="0.35">
      <c r="A144" s="24" t="s">
        <v>516</v>
      </c>
      <c r="B144" s="25" t="s">
        <v>517</v>
      </c>
      <c r="C144" s="32"/>
      <c r="D144" s="46">
        <f>'[5]2006'!$D$56</f>
        <v>0</v>
      </c>
      <c r="E144" s="46">
        <f>'[5]2006'!$E56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0.31135941</v>
      </c>
      <c r="E145" s="26">
        <f>+SUM(E146:E150)</f>
        <v>8.0632089999999983E-3</v>
      </c>
      <c r="F145" s="32"/>
      <c r="G145" s="32"/>
      <c r="H145" s="32"/>
      <c r="I145" s="32"/>
      <c r="J145" s="26">
        <f>+SUM(J146:J150)</f>
        <v>0.28797174999999997</v>
      </c>
      <c r="K145" s="26">
        <f>+SUM(K146:K150)</f>
        <v>10.597360400000001</v>
      </c>
      <c r="L145" s="26">
        <f>+SUM(L146:L150)</f>
        <v>0</v>
      </c>
      <c r="M145" s="32"/>
      <c r="N145" s="65"/>
      <c r="O145" s="26">
        <f>+SUM(O146:O150)</f>
        <v>10.854813865000001</v>
      </c>
    </row>
    <row r="146" spans="1:16" x14ac:dyDescent="0.35">
      <c r="A146" s="24" t="s">
        <v>520</v>
      </c>
      <c r="B146" s="25" t="s">
        <v>521</v>
      </c>
      <c r="C146" s="32"/>
      <c r="D146" s="46">
        <f>'[5]2006'!$D58</f>
        <v>1.2830400000000003E-3</v>
      </c>
      <c r="E146" s="46">
        <f>'[5]2006'!$E58</f>
        <v>2.4192000000000005E-5</v>
      </c>
      <c r="F146" s="32"/>
      <c r="G146" s="32"/>
      <c r="H146" s="32"/>
      <c r="I146" s="32"/>
      <c r="J146" s="46">
        <f>'[5]2006'!$J58</f>
        <v>8.6399999999999997E-4</v>
      </c>
      <c r="K146" s="46">
        <f>'[5]2006'!$K58</f>
        <v>3.1795200000000003E-2</v>
      </c>
      <c r="L146" s="46">
        <f>'[5]2006'!$L58</f>
        <v>0</v>
      </c>
      <c r="M146" s="32"/>
      <c r="N146" s="65"/>
      <c r="O146" s="30">
        <f>+C146*'PCG-PTG'!$F$5+D146*'PCG-PTG'!$F$6+E146*'PCG-PTG'!$F$8+SUM(F146:I146)</f>
        <v>4.2336000000000006E-2</v>
      </c>
    </row>
    <row r="147" spans="1:16" x14ac:dyDescent="0.35">
      <c r="A147" s="24" t="s">
        <v>522</v>
      </c>
      <c r="B147" s="25" t="s">
        <v>523</v>
      </c>
      <c r="C147" s="32"/>
      <c r="D147" s="46">
        <f>'[5]2006'!$D59</f>
        <v>0</v>
      </c>
      <c r="E147" s="46">
        <f>'[5]2006'!$E59</f>
        <v>0</v>
      </c>
      <c r="F147" s="32"/>
      <c r="G147" s="32"/>
      <c r="H147" s="32"/>
      <c r="I147" s="32"/>
      <c r="J147" s="46">
        <f>'[5]2006'!$J59</f>
        <v>0</v>
      </c>
      <c r="K147" s="46">
        <f>'[5]2006'!$K59</f>
        <v>0</v>
      </c>
      <c r="L147" s="46">
        <f>'[5]2006'!$L59</f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'[5]2006'!$D60</f>
        <v>0</v>
      </c>
      <c r="E148" s="46">
        <f>'[5]2006'!$E60</f>
        <v>0</v>
      </c>
      <c r="F148" s="32"/>
      <c r="G148" s="32"/>
      <c r="H148" s="32"/>
      <c r="I148" s="32"/>
      <c r="J148" s="46">
        <f>'[5]2006'!$J60</f>
        <v>0</v>
      </c>
      <c r="K148" s="46">
        <f>'[5]2006'!$K60</f>
        <v>0</v>
      </c>
      <c r="L148" s="46">
        <f>'[5]2006'!$L60</f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'[5]2006'!$D61</f>
        <v>0.31007636999999999</v>
      </c>
      <c r="E149" s="46">
        <f>'[5]2006'!$E61</f>
        <v>8.039016999999999E-3</v>
      </c>
      <c r="F149" s="32"/>
      <c r="G149" s="32"/>
      <c r="H149" s="32"/>
      <c r="I149" s="32"/>
      <c r="J149" s="46">
        <f>'[5]2006'!$J61</f>
        <v>0.28710774999999999</v>
      </c>
      <c r="K149" s="46">
        <f>'[5]2006'!$K61</f>
        <v>10.565565200000002</v>
      </c>
      <c r="L149" s="46">
        <f>'[5]2006'!$L61</f>
        <v>0</v>
      </c>
      <c r="M149" s="32"/>
      <c r="N149" s="65"/>
      <c r="O149" s="30">
        <f>+C149*'PCG-PTG'!$F$5+D149*'PCG-PTG'!$F$6+E149*'PCG-PTG'!$F$8+SUM(F149:I149)</f>
        <v>10.812477865</v>
      </c>
    </row>
    <row r="150" spans="1:16" x14ac:dyDescent="0.35">
      <c r="A150" s="24" t="s">
        <v>528</v>
      </c>
      <c r="B150" s="25" t="s">
        <v>291</v>
      </c>
      <c r="C150" s="32"/>
      <c r="D150" s="46">
        <f>'[5]2006'!$D62</f>
        <v>0</v>
      </c>
      <c r="E150" s="46">
        <f>'[5]2006'!$E62</f>
        <v>0</v>
      </c>
      <c r="F150" s="32"/>
      <c r="G150" s="32"/>
      <c r="H150" s="32"/>
      <c r="I150" s="32"/>
      <c r="J150" s="46">
        <f>'[5]2006'!$J62</f>
        <v>0</v>
      </c>
      <c r="K150" s="46">
        <f>'[5]2006'!$K62</f>
        <v>0</v>
      </c>
      <c r="L150" s="46">
        <f>'[5]2006'!$L62</f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0.17493676346666664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0.17493676346666664</v>
      </c>
    </row>
    <row r="152" spans="1:16" x14ac:dyDescent="0.35">
      <c r="A152" s="24" t="s">
        <v>531</v>
      </c>
      <c r="B152" s="25" t="s">
        <v>532</v>
      </c>
      <c r="C152" s="46">
        <f>'[5]2006'!$C64</f>
        <v>0.10341769679999999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0.10341769679999999</v>
      </c>
    </row>
    <row r="153" spans="1:16" x14ac:dyDescent="0.35">
      <c r="A153" s="24" t="s">
        <v>533</v>
      </c>
      <c r="B153" s="25" t="s">
        <v>534</v>
      </c>
      <c r="C153" s="46">
        <f>'[5]2006'!$C65</f>
        <v>7.1519066666666659E-2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7.1519066666666659E-2</v>
      </c>
    </row>
    <row r="154" spans="1:16" x14ac:dyDescent="0.35">
      <c r="A154" s="24" t="s">
        <v>535</v>
      </c>
      <c r="B154" s="25" t="s">
        <v>536</v>
      </c>
      <c r="C154" s="46">
        <f>'[5]2006'!$C66</f>
        <v>15.266363200000001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15.266363200000001</v>
      </c>
    </row>
    <row r="155" spans="1:16" x14ac:dyDescent="0.35">
      <c r="A155" s="24" t="s">
        <v>537</v>
      </c>
      <c r="B155" s="25" t="s">
        <v>538</v>
      </c>
      <c r="C155" s="46">
        <f>'[5]2006'!$C67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'[5]2006'!$C68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-23115.868846078025</v>
      </c>
      <c r="D157" s="21">
        <f>+D158+D166+D174+D182+D190+D198+D206+D207</f>
        <v>13.587926691424249</v>
      </c>
      <c r="E157" s="21">
        <f>+E158+E166+E174+E182+E190+E198+E207</f>
        <v>0.53892844377975413</v>
      </c>
      <c r="F157" s="35"/>
      <c r="G157" s="35"/>
      <c r="H157" s="35"/>
      <c r="I157" s="35"/>
      <c r="J157" s="21">
        <f>+J158+J166+J174+J182+J190+J198+J206+J207</f>
        <v>6.0928661032183848</v>
      </c>
      <c r="K157" s="21">
        <f>+K158+K166+K174+K182+K190+K198+K206+K207</f>
        <v>233.52679228836436</v>
      </c>
      <c r="L157" s="21">
        <f>+L158+L166+L174+L182+L190+L198+L206+L207</f>
        <v>0</v>
      </c>
      <c r="M157" s="35"/>
      <c r="N157" s="64"/>
      <c r="O157" s="21">
        <f>+O158+O166+O174+O182+O190+O198+O206+O207</f>
        <v>-22592.59086111651</v>
      </c>
      <c r="P157" s="107">
        <f>O157-'[6]2006'!$O$4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-29040.752109359688</v>
      </c>
      <c r="D158" s="26">
        <f t="shared" ref="D158:E158" si="36">+SUM(D159:D160)</f>
        <v>2.5758827388126004</v>
      </c>
      <c r="E158" s="26">
        <f t="shared" si="36"/>
        <v>7.8133187441020033E-2</v>
      </c>
      <c r="F158" s="32"/>
      <c r="G158" s="32"/>
      <c r="H158" s="32"/>
      <c r="I158" s="32"/>
      <c r="J158" s="26">
        <f t="shared" ref="J158:L158" si="37">+SUM(J159:J160)</f>
        <v>0.6620558523968002</v>
      </c>
      <c r="K158" s="26">
        <f t="shared" si="37"/>
        <v>39.892782876180007</v>
      </c>
      <c r="L158" s="26">
        <f t="shared" si="37"/>
        <v>0</v>
      </c>
      <c r="M158" s="32"/>
      <c r="N158" s="65"/>
      <c r="O158" s="26">
        <f>+SUM(O159:O160)</f>
        <v>-28947.922098001065</v>
      </c>
    </row>
    <row r="159" spans="1:16" x14ac:dyDescent="0.35">
      <c r="A159" s="24" t="s">
        <v>544</v>
      </c>
      <c r="B159" s="25" t="s">
        <v>545</v>
      </c>
      <c r="C159" s="46">
        <f>'[6]2006'!$C$6</f>
        <v>-28846.620533978072</v>
      </c>
      <c r="D159" s="46">
        <f>'[6]2006'!$D$6</f>
        <v>2.5758827388126004</v>
      </c>
      <c r="E159" s="46">
        <f>'[6]2006'!$E$6</f>
        <v>7.8133187441020033E-2</v>
      </c>
      <c r="F159" s="32"/>
      <c r="G159" s="32"/>
      <c r="H159" s="32"/>
      <c r="I159" s="32"/>
      <c r="J159" s="46">
        <f>'[6]2006'!$J6</f>
        <v>0.6620558523968002</v>
      </c>
      <c r="K159" s="46">
        <f>'[6]2006'!$K6</f>
        <v>39.892782876180007</v>
      </c>
      <c r="L159" s="46">
        <v>0</v>
      </c>
      <c r="M159" s="32"/>
      <c r="N159" s="65"/>
      <c r="O159" s="30">
        <f>+C159*'PCG-PTG'!$F$5+D159*'PCG-PTG'!$F$6+E159*'PCG-PTG'!$F$8+SUM(F159:I159)</f>
        <v>-28753.790522619449</v>
      </c>
    </row>
    <row r="160" spans="1:16" x14ac:dyDescent="0.35">
      <c r="A160" s="24" t="s">
        <v>546</v>
      </c>
      <c r="B160" s="25" t="s">
        <v>547</v>
      </c>
      <c r="C160" s="26">
        <f>+SUM(C161:C165)</f>
        <v>-194.13157538161659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-194.13157538161659</v>
      </c>
    </row>
    <row r="161" spans="1:15" x14ac:dyDescent="0.35">
      <c r="A161" s="24" t="s">
        <v>548</v>
      </c>
      <c r="B161" s="25" t="s">
        <v>549</v>
      </c>
      <c r="C161" s="46">
        <f>'[6]2006'!$C8</f>
        <v>-167.66694011568185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-167.66694011568185</v>
      </c>
    </row>
    <row r="162" spans="1:15" x14ac:dyDescent="0.35">
      <c r="A162" s="24" t="s">
        <v>550</v>
      </c>
      <c r="B162" s="25" t="s">
        <v>551</v>
      </c>
      <c r="C162" s="46">
        <f>'[6]2006'!$C9</f>
        <v>-16.192534162309705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-16.192534162309705</v>
      </c>
    </row>
    <row r="163" spans="1:15" x14ac:dyDescent="0.35">
      <c r="A163" s="24" t="s">
        <v>552</v>
      </c>
      <c r="B163" s="25" t="s">
        <v>553</v>
      </c>
      <c r="C163" s="46">
        <f>'[6]2006'!$C10</f>
        <v>-0.14885015818986902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-0.14885015818986902</v>
      </c>
    </row>
    <row r="164" spans="1:15" x14ac:dyDescent="0.35">
      <c r="A164" s="24" t="s">
        <v>554</v>
      </c>
      <c r="B164" s="25" t="s">
        <v>555</v>
      </c>
      <c r="C164" s="46">
        <f>'[6]2006'!$C11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'[6]2006'!$C12</f>
        <v>-10.123250945435156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-10.123250945435156</v>
      </c>
    </row>
    <row r="166" spans="1:15" x14ac:dyDescent="0.35">
      <c r="A166" s="24" t="s">
        <v>558</v>
      </c>
      <c r="B166" s="25" t="s">
        <v>559</v>
      </c>
      <c r="C166" s="26">
        <f>+SUM(C167:C168)</f>
        <v>1338.5345232407751</v>
      </c>
      <c r="D166" s="26">
        <f t="shared" ref="D166" si="40">+SUM(D167:D168)</f>
        <v>1.5399248277127366</v>
      </c>
      <c r="E166" s="26">
        <f t="shared" ref="E166" si="41">+SUM(E167:E168)</f>
        <v>6.9842361752156107E-2</v>
      </c>
      <c r="F166" s="32"/>
      <c r="G166" s="32"/>
      <c r="H166" s="32"/>
      <c r="I166" s="32"/>
      <c r="J166" s="26">
        <f t="shared" ref="J166:L166" si="42">+SUM(J167:J168)</f>
        <v>0.94160425507726297</v>
      </c>
      <c r="K166" s="26">
        <f t="shared" si="42"/>
        <v>28.695213264791168</v>
      </c>
      <c r="L166" s="26">
        <f t="shared" si="42"/>
        <v>0</v>
      </c>
      <c r="M166" s="32"/>
      <c r="N166" s="65"/>
      <c r="O166" s="26">
        <f>+SUM(O167:O168)</f>
        <v>1400.160644281053</v>
      </c>
    </row>
    <row r="167" spans="1:15" x14ac:dyDescent="0.35">
      <c r="A167" s="24" t="s">
        <v>560</v>
      </c>
      <c r="B167" s="25" t="s">
        <v>561</v>
      </c>
      <c r="C167" s="46">
        <f>'[6]2006'!$C$14</f>
        <v>-226.43017319564439</v>
      </c>
      <c r="D167" s="46">
        <f>'[6]2006'!$D14</f>
        <v>0</v>
      </c>
      <c r="E167" s="46">
        <f>'[6]2006'!$E14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-226.43017319564439</v>
      </c>
    </row>
    <row r="168" spans="1:15" x14ac:dyDescent="0.35">
      <c r="A168" s="24" t="s">
        <v>562</v>
      </c>
      <c r="B168" s="25" t="s">
        <v>563</v>
      </c>
      <c r="C168" s="26">
        <f>+SUM(C169:C173)</f>
        <v>1564.9646964364194</v>
      </c>
      <c r="D168" s="26">
        <f t="shared" ref="D168" si="43">+SUM(D169:D173)</f>
        <v>1.5399248277127366</v>
      </c>
      <c r="E168" s="26">
        <f>+SUM(E169:E173)</f>
        <v>6.9842361752156107E-2</v>
      </c>
      <c r="F168" s="32"/>
      <c r="G168" s="32"/>
      <c r="H168" s="32"/>
      <c r="I168" s="32"/>
      <c r="J168" s="26">
        <f>+SUM(J169:J173)</f>
        <v>0.94160425507726297</v>
      </c>
      <c r="K168" s="26">
        <f t="shared" ref="K168" si="44">+SUM(K169:K173)</f>
        <v>28.695213264791168</v>
      </c>
      <c r="L168" s="26">
        <f>+SUM(L169:L173)</f>
        <v>0</v>
      </c>
      <c r="M168" s="32"/>
      <c r="N168" s="65"/>
      <c r="O168" s="26">
        <f>+SUM(O169:O173)</f>
        <v>1626.5908174766973</v>
      </c>
    </row>
    <row r="169" spans="1:15" x14ac:dyDescent="0.35">
      <c r="A169" s="24" t="s">
        <v>564</v>
      </c>
      <c r="B169" s="25" t="s">
        <v>565</v>
      </c>
      <c r="C169" s="46">
        <f>'[6]2006'!$C16</f>
        <v>1139.4422710055483</v>
      </c>
      <c r="D169" s="46">
        <f>'[6]2006'!$D16</f>
        <v>1.288192977535235</v>
      </c>
      <c r="E169" s="46">
        <f>'[6]2006'!$E16</f>
        <v>4.6858149344645092E-2</v>
      </c>
      <c r="F169" s="32"/>
      <c r="G169" s="32"/>
      <c r="H169" s="32"/>
      <c r="I169" s="32"/>
      <c r="J169" s="46">
        <f>'[6]2006'!$J16</f>
        <v>0.51475459608062979</v>
      </c>
      <c r="K169" s="46">
        <f>'[6]2006'!$K16</f>
        <v>21.581052281513948</v>
      </c>
      <c r="L169" s="46">
        <v>0</v>
      </c>
      <c r="M169" s="32"/>
      <c r="N169" s="65"/>
      <c r="O169" s="30">
        <f>+C169*'PCG-PTG'!$F$5+D169*'PCG-PTG'!$F$6+E169*'PCG-PTG'!$F$8+SUM(F169:I169)</f>
        <v>1187.9290839528658</v>
      </c>
    </row>
    <row r="170" spans="1:15" x14ac:dyDescent="0.35">
      <c r="A170" s="24" t="s">
        <v>566</v>
      </c>
      <c r="B170" s="25" t="s">
        <v>567</v>
      </c>
      <c r="C170" s="46">
        <f>'[6]2006'!$C17</f>
        <v>425.52242543087112</v>
      </c>
      <c r="D170" s="46">
        <f>'[6]2006'!$D17</f>
        <v>0.2517318501775016</v>
      </c>
      <c r="E170" s="46">
        <f>'[6]2006'!$E17</f>
        <v>2.2984212407511015E-2</v>
      </c>
      <c r="F170" s="32"/>
      <c r="G170" s="32"/>
      <c r="H170" s="32"/>
      <c r="I170" s="32"/>
      <c r="J170" s="46">
        <f>'[6]2006'!$J17</f>
        <v>0.42684965899663313</v>
      </c>
      <c r="K170" s="46">
        <f>'[6]2006'!$K17</f>
        <v>7.1141609832772188</v>
      </c>
      <c r="L170" s="46">
        <v>0</v>
      </c>
      <c r="M170" s="32"/>
      <c r="N170" s="65"/>
      <c r="O170" s="30">
        <f>+C170*'PCG-PTG'!$F$5+D170*'PCG-PTG'!$F$6+E170*'PCG-PTG'!$F$8+SUM(F170:I170)</f>
        <v>438.66173352383163</v>
      </c>
    </row>
    <row r="171" spans="1:15" x14ac:dyDescent="0.35">
      <c r="A171" s="24" t="s">
        <v>568</v>
      </c>
      <c r="B171" s="25" t="s">
        <v>569</v>
      </c>
      <c r="C171" s="46">
        <f>'[6]2006'!$C18</f>
        <v>0</v>
      </c>
      <c r="D171" s="46">
        <f>'[6]2006'!$D18</f>
        <v>0</v>
      </c>
      <c r="E171" s="46">
        <f>'[6]2006'!$E18</f>
        <v>0</v>
      </c>
      <c r="F171" s="32"/>
      <c r="G171" s="32"/>
      <c r="H171" s="32"/>
      <c r="I171" s="32"/>
      <c r="J171" s="46">
        <f>'[6]2006'!$J18</f>
        <v>0</v>
      </c>
      <c r="K171" s="46">
        <f>'[6]2006'!$K18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'[6]2006'!$C19</f>
        <v>0</v>
      </c>
      <c r="D172" s="46">
        <f>'[6]2006'!$D19</f>
        <v>0</v>
      </c>
      <c r="E172" s="46">
        <f>'[6]2006'!$E19</f>
        <v>0</v>
      </c>
      <c r="F172" s="32"/>
      <c r="G172" s="32"/>
      <c r="H172" s="32"/>
      <c r="I172" s="32"/>
      <c r="J172" s="46">
        <f>'[6]2006'!$J19</f>
        <v>0</v>
      </c>
      <c r="K172" s="46">
        <f>'[6]2006'!$K19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'[6]2006'!$C20</f>
        <v>0</v>
      </c>
      <c r="D173" s="46">
        <f>'[6]2006'!$D20</f>
        <v>0</v>
      </c>
      <c r="E173" s="46">
        <f>'[6]2006'!$E20</f>
        <v>0</v>
      </c>
      <c r="F173" s="32"/>
      <c r="G173" s="32"/>
      <c r="H173" s="32"/>
      <c r="I173" s="32"/>
      <c r="J173" s="46">
        <f>'[6]2006'!$J20</f>
        <v>0</v>
      </c>
      <c r="K173" s="46">
        <f>'[6]2006'!$K20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3982.5269712912682</v>
      </c>
      <c r="D174" s="26">
        <f t="shared" ref="D174" si="45">+SUM(D175:D176)</f>
        <v>9.4721191248989118</v>
      </c>
      <c r="E174" s="26">
        <f t="shared" ref="E174" si="46">+SUM(E175:E176)</f>
        <v>0.37439458385882751</v>
      </c>
      <c r="F174" s="32"/>
      <c r="G174" s="32"/>
      <c r="H174" s="32"/>
      <c r="I174" s="32"/>
      <c r="J174" s="26">
        <f t="shared" ref="J174:K174" si="47">+SUM(J175:J176)</f>
        <v>4.4892059957443218</v>
      </c>
      <c r="K174" s="26">
        <f t="shared" si="47"/>
        <v>164.93879614739319</v>
      </c>
      <c r="L174" s="26">
        <f>+SUM(L175:L176)</f>
        <v>0</v>
      </c>
      <c r="M174" s="32"/>
      <c r="N174" s="65"/>
      <c r="O174" s="26">
        <f>+SUM(O175:O176)</f>
        <v>4346.9608715110271</v>
      </c>
    </row>
    <row r="175" spans="1:15" x14ac:dyDescent="0.35">
      <c r="A175" s="24" t="s">
        <v>576</v>
      </c>
      <c r="B175" s="25" t="s">
        <v>577</v>
      </c>
      <c r="C175" s="46">
        <f>'[6]2006'!$C22</f>
        <v>0</v>
      </c>
      <c r="D175" s="46">
        <f>'[6]2006'!$D22</f>
        <v>0.22814333596640002</v>
      </c>
      <c r="E175" s="46">
        <f>'[6]2006'!$E22</f>
        <v>2.0830478501280003E-2</v>
      </c>
      <c r="F175" s="32"/>
      <c r="G175" s="32"/>
      <c r="H175" s="32"/>
      <c r="I175" s="32"/>
      <c r="J175" s="46">
        <f>'[6]2006'!$J22</f>
        <v>0.38685174359520003</v>
      </c>
      <c r="K175" s="46">
        <f>'[6]2006'!$K22</f>
        <v>6.4475290599200008</v>
      </c>
      <c r="L175" s="46">
        <v>0</v>
      </c>
      <c r="M175" s="32"/>
      <c r="N175" s="65"/>
      <c r="O175" s="30">
        <f>+C175*'PCG-PTG'!$F$5+D175*'PCG-PTG'!$F$6+E175*'PCG-PTG'!$F$8+SUM(F175:I175)</f>
        <v>11.908090209898401</v>
      </c>
    </row>
    <row r="176" spans="1:15" x14ac:dyDescent="0.35">
      <c r="A176" s="24" t="s">
        <v>578</v>
      </c>
      <c r="B176" s="25" t="s">
        <v>579</v>
      </c>
      <c r="C176" s="26">
        <f>+SUM(C177:C181)</f>
        <v>3982.5269712912682</v>
      </c>
      <c r="D176" s="26">
        <f t="shared" ref="D176" si="48">+SUM(D177:D181)</f>
        <v>9.2439757889325112</v>
      </c>
      <c r="E176" s="26">
        <f>+SUM(E177:E181)</f>
        <v>0.35356410535754751</v>
      </c>
      <c r="F176" s="32"/>
      <c r="G176" s="32"/>
      <c r="H176" s="32"/>
      <c r="I176" s="32"/>
      <c r="J176" s="26">
        <f>+SUM(J177:J181)</f>
        <v>4.1023542521491221</v>
      </c>
      <c r="K176" s="26">
        <f t="shared" ref="K176" si="49">+SUM(K177:K181)</f>
        <v>158.49126708747318</v>
      </c>
      <c r="L176" s="26">
        <f>+SUM(L177:L181)</f>
        <v>0</v>
      </c>
      <c r="M176" s="32"/>
      <c r="N176" s="65"/>
      <c r="O176" s="26">
        <f>+SUM(O177:O181)</f>
        <v>4335.0527813011286</v>
      </c>
    </row>
    <row r="177" spans="1:15" x14ac:dyDescent="0.35">
      <c r="A177" s="24" t="s">
        <v>580</v>
      </c>
      <c r="B177" s="25" t="s">
        <v>581</v>
      </c>
      <c r="C177" s="46">
        <f>'[6]2006'!$C24</f>
        <v>4060.3270490674354</v>
      </c>
      <c r="D177" s="46">
        <f>'[6]2006'!$D24</f>
        <v>9.2439757889325112</v>
      </c>
      <c r="E177" s="46">
        <f>'[6]2006'!$E24</f>
        <v>0.35356410535754751</v>
      </c>
      <c r="F177" s="32"/>
      <c r="G177" s="32"/>
      <c r="H177" s="32"/>
      <c r="I177" s="32"/>
      <c r="J177" s="46">
        <f>'[6]2006'!$J$24</f>
        <v>4.1023542521491221</v>
      </c>
      <c r="K177" s="46">
        <f>'[6]2006'!$K$24</f>
        <v>158.49126708747318</v>
      </c>
      <c r="L177" s="46">
        <v>0</v>
      </c>
      <c r="M177" s="32"/>
      <c r="N177" s="65"/>
      <c r="O177" s="30">
        <f>+C177*'PCG-PTG'!$F$5+D177*'PCG-PTG'!$F$6+E177*'PCG-PTG'!$F$8+SUM(F177:I177)</f>
        <v>4412.8528590772958</v>
      </c>
    </row>
    <row r="178" spans="1:15" x14ac:dyDescent="0.35">
      <c r="A178" s="24" t="s">
        <v>582</v>
      </c>
      <c r="B178" s="25" t="s">
        <v>583</v>
      </c>
      <c r="C178" s="46">
        <f>'[6]2006'!$C25</f>
        <v>-71.833772108984491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-71.833772108984491</v>
      </c>
    </row>
    <row r="179" spans="1:15" x14ac:dyDescent="0.35">
      <c r="A179" s="24" t="s">
        <v>584</v>
      </c>
      <c r="B179" s="25" t="s">
        <v>585</v>
      </c>
      <c r="C179" s="46">
        <f>'[6]2006'!$C26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'[6]2006'!$C27</f>
        <v>-5.9663056671823513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-5.9663056671823513</v>
      </c>
    </row>
    <row r="181" spans="1:15" x14ac:dyDescent="0.35">
      <c r="A181" s="24" t="s">
        <v>588</v>
      </c>
      <c r="B181" s="25" t="s">
        <v>589</v>
      </c>
      <c r="C181" s="46">
        <f>'[6]2006'!$C28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f>'[6]2006'!$C32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'[6]2006'!$C33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'[6]2006'!$C34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'[6]2006'!$C35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'[6]2006'!$C36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603.82176874962067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603.82176874962067</v>
      </c>
    </row>
    <row r="191" spans="1:15" x14ac:dyDescent="0.35">
      <c r="A191" s="24" t="s">
        <v>608</v>
      </c>
      <c r="B191" s="25" t="s">
        <v>609</v>
      </c>
      <c r="C191" s="46">
        <f>'[6]2006'!$C$38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603.82176874962067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603.82176874962067</v>
      </c>
    </row>
    <row r="193" spans="1:15" x14ac:dyDescent="0.35">
      <c r="A193" s="24" t="s">
        <v>612</v>
      </c>
      <c r="B193" s="25" t="s">
        <v>613</v>
      </c>
      <c r="C193" s="46">
        <f>'[6]2006'!$C40</f>
        <v>394.9339164090099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394.9339164090099</v>
      </c>
    </row>
    <row r="194" spans="1:15" x14ac:dyDescent="0.35">
      <c r="A194" s="24" t="s">
        <v>614</v>
      </c>
      <c r="B194" s="25" t="s">
        <v>615</v>
      </c>
      <c r="C194" s="46">
        <f>'[6]2006'!$C41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'[6]2006'!$C42</f>
        <v>208.88785234061075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208.88785234061075</v>
      </c>
    </row>
    <row r="196" spans="1:15" x14ac:dyDescent="0.35">
      <c r="A196" s="24" t="s">
        <v>618</v>
      </c>
      <c r="B196" s="25" t="s">
        <v>619</v>
      </c>
      <c r="C196" s="46">
        <f>'[6]2006'!$C43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'[6]2006'!$C44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'[6]2006'!$C46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'[6]2006'!$C48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'[6]2006'!$C49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'[6]2006'!$C50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'[6]2006'!$C51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'[6]2006'!$C52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'[6]2006'!$C53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1.6558310727750492E-2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4.3879523428538807</v>
      </c>
    </row>
    <row r="208" spans="1:15" ht="13" x14ac:dyDescent="0.35">
      <c r="A208" s="24" t="s">
        <v>696</v>
      </c>
      <c r="B208" s="25" t="s">
        <v>697</v>
      </c>
      <c r="C208" s="46">
        <f>'[6]2006'!$C55</f>
        <v>0</v>
      </c>
      <c r="D208" s="46">
        <f>'[6]2006'!$D55</f>
        <v>0</v>
      </c>
      <c r="E208" s="46">
        <f>'[6]2006'!$E55</f>
        <v>1.6558310727750492E-2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7.0419999165824994</v>
      </c>
      <c r="D209" s="21">
        <f t="shared" ref="D209:E209" si="62">+D210+D214+D217+D220+D224</f>
        <v>22.840041899345469</v>
      </c>
      <c r="E209" s="21">
        <f t="shared" si="62"/>
        <v>0.14574374120966585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685.18526451881689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20.364855892632125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570.21596499369946</v>
      </c>
    </row>
    <row r="211" spans="1:15" x14ac:dyDescent="0.35">
      <c r="A211" s="24" t="s">
        <v>645</v>
      </c>
      <c r="B211" s="25" t="s">
        <v>646</v>
      </c>
      <c r="C211" s="46">
        <f>'[4]2006'!$C6</f>
        <v>0</v>
      </c>
      <c r="D211" s="46">
        <f>'[4]2006'!$D6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'[4]2006'!$C7</f>
        <v>0</v>
      </c>
      <c r="D212" s="46">
        <f>'[4]2006'!$D7</f>
        <v>15.394754025717457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431.05311272008879</v>
      </c>
    </row>
    <row r="213" spans="1:15" x14ac:dyDescent="0.35">
      <c r="A213" s="24" t="s">
        <v>649</v>
      </c>
      <c r="B213" s="25" t="s">
        <v>650</v>
      </c>
      <c r="C213" s="46">
        <f>'[4]2006'!$C8</f>
        <v>0</v>
      </c>
      <c r="D213" s="46">
        <f>'[4]2006'!$D8</f>
        <v>4.9701018669146677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139.1628522736107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'[4]2006'!$D10</f>
        <v>0</v>
      </c>
      <c r="E215" s="46">
        <f>'[4]2006'!$E10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'[4]2006'!$D11</f>
        <v>0</v>
      </c>
      <c r="E216" s="46">
        <f>'[4]2006'!$E11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7.0419999165824994</v>
      </c>
      <c r="D217" s="26">
        <f t="shared" ref="D217" si="67">+SUM(D218:D219)</f>
        <v>0.5431883134588491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22.251272693430273</v>
      </c>
    </row>
    <row r="218" spans="1:15" x14ac:dyDescent="0.35">
      <c r="A218" s="24" t="s">
        <v>659</v>
      </c>
      <c r="B218" s="25" t="s">
        <v>660</v>
      </c>
      <c r="C218" s="46">
        <f>'[4]2006'!$C13</f>
        <v>0</v>
      </c>
      <c r="D218" s="46">
        <f>'[4]2006'!$D13</f>
        <v>0</v>
      </c>
      <c r="E218" s="46">
        <f>'[4]2006'!$E13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'[4]2006'!$C14</f>
        <v>7.0419999165824994</v>
      </c>
      <c r="D219" s="46">
        <f>'[4]2006'!$D14</f>
        <v>0.5431883134588491</v>
      </c>
      <c r="E219" s="46">
        <f>'[4]2006'!$E14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22.251272693430273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1.9319976932544936</v>
      </c>
      <c r="E220" s="26">
        <f t="shared" ref="E220" si="70">+SUM(E221:E223)</f>
        <v>0.14574374120966585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92.718026831687268</v>
      </c>
    </row>
    <row r="221" spans="1:15" x14ac:dyDescent="0.35">
      <c r="A221" s="24" t="s">
        <v>665</v>
      </c>
      <c r="B221" s="25" t="s">
        <v>666</v>
      </c>
      <c r="C221" s="32"/>
      <c r="D221" s="46">
        <f>'[4]2006'!$D16</f>
        <v>1.9319976932544936</v>
      </c>
      <c r="E221" s="46">
        <f>'[4]2006'!$E16</f>
        <v>0.14574374120966585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92.718026831687268</v>
      </c>
    </row>
    <row r="222" spans="1:15" x14ac:dyDescent="0.35">
      <c r="A222" s="24" t="s">
        <v>667</v>
      </c>
      <c r="B222" s="25" t="s">
        <v>668</v>
      </c>
      <c r="C222" s="32"/>
      <c r="D222" s="46">
        <f>'[4]2006'!$D17</f>
        <v>0</v>
      </c>
      <c r="E222" s="46">
        <f>'[4]2006'!$E17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'[4]2006'!$D18</f>
        <v>0</v>
      </c>
      <c r="E223" s="46">
        <f>'[4]2006'!$E18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'[4]2006'!$C19</f>
        <v>0</v>
      </c>
      <c r="D224" s="46">
        <f>'[4]2006'!$D19</f>
        <v>0</v>
      </c>
      <c r="E224" s="46">
        <f>'[4]2006'!$E19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7960.8579841224509</v>
      </c>
      <c r="D227" s="26">
        <f t="shared" ref="D227:E227" si="73">+SUM(D228:D229)</f>
        <v>3.9907727999999995E-3</v>
      </c>
      <c r="E227" s="26">
        <f t="shared" si="73"/>
        <v>1.5963091199999998E-2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7965.1999449288505</v>
      </c>
    </row>
    <row r="228" spans="1:15" x14ac:dyDescent="0.35">
      <c r="A228" s="24"/>
      <c r="B228" s="44" t="s">
        <v>674</v>
      </c>
      <c r="C228" s="46">
        <f>'[2]2006'!$C48</f>
        <v>570.6805104</v>
      </c>
      <c r="D228" s="46">
        <f>'[2]2006'!$D48</f>
        <v>3.9907727999999995E-3</v>
      </c>
      <c r="E228" s="46">
        <f>'[2]2006'!$E48</f>
        <v>1.5963091199999998E-2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575.02247120639993</v>
      </c>
    </row>
    <row r="229" spans="1:15" x14ac:dyDescent="0.35">
      <c r="A229" s="24"/>
      <c r="B229" s="44" t="s">
        <v>675</v>
      </c>
      <c r="C229" s="46">
        <f>'[2]2006'!$C49</f>
        <v>7390.1774737224505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7390.1774737224505</v>
      </c>
    </row>
    <row r="230" spans="1:15" x14ac:dyDescent="0.35">
      <c r="A230" s="24"/>
      <c r="B230" s="25" t="s">
        <v>676</v>
      </c>
      <c r="C230" s="46">
        <f>'[2]2006'!$C50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'[2]2006'!$C51</f>
        <v>1465.4063339999998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1465.4063339999998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-16676.666822174797</v>
      </c>
      <c r="D242" s="21">
        <f t="shared" si="76"/>
        <v>168.31048290422197</v>
      </c>
      <c r="E242" s="21">
        <f t="shared" si="76"/>
        <v>2.8048230104685903</v>
      </c>
      <c r="F242" s="21">
        <f t="shared" si="76"/>
        <v>0</v>
      </c>
      <c r="G242" s="21">
        <f t="shared" si="76"/>
        <v>0</v>
      </c>
      <c r="H242" s="21">
        <f t="shared" si="76"/>
        <v>5.2211595059591831</v>
      </c>
      <c r="I242" s="21">
        <f t="shared" si="76"/>
        <v>0</v>
      </c>
      <c r="J242" s="21">
        <f t="shared" si="76"/>
        <v>6.3808378532183845</v>
      </c>
      <c r="K242" s="21">
        <f t="shared" si="76"/>
        <v>244.12415268836438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-11215.474043576447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6222.0674196940663</v>
      </c>
      <c r="D243" s="21">
        <f t="shared" ref="D243:E243" si="78">+D244+D250+D253</f>
        <v>3.2543212233288026</v>
      </c>
      <c r="E243" s="21">
        <f t="shared" si="78"/>
        <v>0.21143006445092127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6369.2173810267668</v>
      </c>
    </row>
    <row r="244" spans="1:15" x14ac:dyDescent="0.35">
      <c r="A244" s="24" t="s">
        <v>266</v>
      </c>
      <c r="B244" s="25" t="s">
        <v>267</v>
      </c>
      <c r="C244" s="26">
        <f>+SUM(C245:C249)</f>
        <v>6222.0674196940663</v>
      </c>
      <c r="D244" s="26">
        <f t="shared" ref="D244:E244" si="80">+SUM(D245:D249)</f>
        <v>3.2543212233288026</v>
      </c>
      <c r="E244" s="26">
        <f t="shared" si="80"/>
        <v>0.21143006445092127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6369.2173810267668</v>
      </c>
    </row>
    <row r="245" spans="1:15" x14ac:dyDescent="0.35">
      <c r="A245" s="24" t="s">
        <v>268</v>
      </c>
      <c r="B245" s="25" t="s">
        <v>269</v>
      </c>
      <c r="C245" s="46">
        <f>+C7</f>
        <v>1860.4188857099996</v>
      </c>
      <c r="D245" s="46">
        <f>+D7</f>
        <v>7.2470105399999998E-2</v>
      </c>
      <c r="E245" s="46">
        <f>+E7</f>
        <v>1.4494021079999999E-2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1866.2889642473997</v>
      </c>
    </row>
    <row r="246" spans="1:15" x14ac:dyDescent="0.35">
      <c r="A246" s="24" t="s">
        <v>276</v>
      </c>
      <c r="B246" s="25" t="s">
        <v>277</v>
      </c>
      <c r="C246" s="46">
        <f>+C11</f>
        <v>818.83932199999992</v>
      </c>
      <c r="D246" s="46">
        <f>+D11</f>
        <v>0.2178804614</v>
      </c>
      <c r="E246" s="46">
        <f>+E11</f>
        <v>3.1169842410000002E-2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833.19998315784994</v>
      </c>
    </row>
    <row r="247" spans="1:15" x14ac:dyDescent="0.35">
      <c r="A247" s="24" t="s">
        <v>292</v>
      </c>
      <c r="B247" s="25" t="s">
        <v>293</v>
      </c>
      <c r="C247" s="46">
        <f>+C19</f>
        <v>3133.0714302440661</v>
      </c>
      <c r="D247" s="46">
        <f>+D19</f>
        <v>0.73053199802880286</v>
      </c>
      <c r="E247" s="46">
        <f>+E19</f>
        <v>0.13545131167092128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3189.4209237816667</v>
      </c>
    </row>
    <row r="248" spans="1:15" x14ac:dyDescent="0.35">
      <c r="A248" s="24" t="s">
        <v>304</v>
      </c>
      <c r="B248" s="25" t="s">
        <v>305</v>
      </c>
      <c r="C248" s="46">
        <f>+C25</f>
        <v>409.73778174</v>
      </c>
      <c r="D248" s="46">
        <f>+D25</f>
        <v>2.2334386584999999</v>
      </c>
      <c r="E248" s="46">
        <f>+E25</f>
        <v>3.0314889289999994E-2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480.30750983985001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194.65130432911113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5.2211595059591831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199.87246383507031</v>
      </c>
    </row>
    <row r="255" spans="1:15" x14ac:dyDescent="0.35">
      <c r="A255" s="24" t="s">
        <v>345</v>
      </c>
      <c r="B255" s="25" t="s">
        <v>346</v>
      </c>
      <c r="C255" s="46">
        <f>+C47</f>
        <v>188.93661300000002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188.93661300000002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5.714691329111111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5.714691329111111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5.2211595059591831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5.2211595059591831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15.441299963466667</v>
      </c>
      <c r="D263" s="21">
        <f t="shared" ref="D263:E263" si="89">+SUM(D264:D273)</f>
        <v>128.62819309012343</v>
      </c>
      <c r="E263" s="21">
        <f t="shared" si="89"/>
        <v>1.9087207610282488</v>
      </c>
      <c r="F263" s="35"/>
      <c r="G263" s="35"/>
      <c r="H263" s="35"/>
      <c r="I263" s="35"/>
      <c r="J263" s="21">
        <f t="shared" ref="J263:L263" si="90">+SUM(J264:J273)</f>
        <v>0.28797174999999997</v>
      </c>
      <c r="K263" s="21">
        <f t="shared" si="90"/>
        <v>10.597360400000001</v>
      </c>
      <c r="L263" s="21">
        <f t="shared" si="90"/>
        <v>0</v>
      </c>
      <c r="M263" s="35"/>
      <c r="N263" s="64"/>
      <c r="O263" s="21">
        <f>+SUM(O264:O273)</f>
        <v>4122.8417081594089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122.15264665617747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3420.2741063729691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2.9353507036363635</v>
      </c>
      <c r="E265" s="46">
        <f>+E111</f>
        <v>0.37191963755530644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180.74852365397439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3.2288363203095996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90.407416968668784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1.5287379144729425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405.11554733532978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0.31135941</v>
      </c>
      <c r="E269" s="46">
        <f>+E145</f>
        <v>8.0632089999999983E-3</v>
      </c>
      <c r="F269" s="32"/>
      <c r="G269" s="32"/>
      <c r="H269" s="32"/>
      <c r="I269" s="32"/>
      <c r="J269" s="46">
        <f t="shared" si="91"/>
        <v>0.28797174999999997</v>
      </c>
      <c r="K269" s="46">
        <f t="shared" si="91"/>
        <v>10.597360400000001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10.854813864999999</v>
      </c>
    </row>
    <row r="270" spans="1:15" x14ac:dyDescent="0.35">
      <c r="A270" s="24" t="s">
        <v>529</v>
      </c>
      <c r="B270" s="25" t="s">
        <v>530</v>
      </c>
      <c r="C270" s="46">
        <f>+C151</f>
        <v>0.17493676346666664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0.17493676346666664</v>
      </c>
    </row>
    <row r="271" spans="1:15" x14ac:dyDescent="0.35">
      <c r="A271" s="24" t="s">
        <v>535</v>
      </c>
      <c r="B271" s="25" t="s">
        <v>536</v>
      </c>
      <c r="C271" s="46">
        <f>+C154</f>
        <v>15.266363200000001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15.266363200000001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-23115.868846078025</v>
      </c>
      <c r="D274" s="21">
        <f t="shared" ref="D274:E274" si="92">+SUM(D275:D282)</f>
        <v>13.587926691424249</v>
      </c>
      <c r="E274" s="21">
        <f t="shared" si="92"/>
        <v>0.53892844377975413</v>
      </c>
      <c r="F274" s="35"/>
      <c r="G274" s="35"/>
      <c r="H274" s="35"/>
      <c r="I274" s="35"/>
      <c r="J274" s="21">
        <f t="shared" ref="J274:L274" si="93">+SUM(J275:J282)</f>
        <v>6.0928661032183848</v>
      </c>
      <c r="K274" s="21">
        <f t="shared" si="93"/>
        <v>233.52679228836436</v>
      </c>
      <c r="L274" s="21">
        <f t="shared" si="93"/>
        <v>0</v>
      </c>
      <c r="M274" s="35"/>
      <c r="N274" s="64"/>
      <c r="O274" s="21">
        <f>+SUM(O275:O282)</f>
        <v>-22592.59086111651</v>
      </c>
    </row>
    <row r="275" spans="1:15" x14ac:dyDescent="0.35">
      <c r="A275" s="24" t="s">
        <v>542</v>
      </c>
      <c r="B275" s="25" t="s">
        <v>543</v>
      </c>
      <c r="C275" s="46">
        <f>+C158</f>
        <v>-29040.752109359688</v>
      </c>
      <c r="D275" s="46">
        <f>+D158</f>
        <v>2.5758827388126004</v>
      </c>
      <c r="E275" s="46">
        <f>+E158</f>
        <v>7.8133187441020033E-2</v>
      </c>
      <c r="F275" s="32"/>
      <c r="G275" s="32"/>
      <c r="H275" s="32"/>
      <c r="I275" s="32"/>
      <c r="J275" s="46">
        <f>+J158</f>
        <v>0.6620558523968002</v>
      </c>
      <c r="K275" s="46">
        <f>+K158</f>
        <v>39.892782876180007</v>
      </c>
      <c r="L275" s="46">
        <f>+L158</f>
        <v>0</v>
      </c>
      <c r="M275" s="32"/>
      <c r="N275" s="65"/>
      <c r="O275" s="30">
        <f>+C275*'PCG-PTG'!$F$5+D275*'PCG-PTG'!$F$6+E275*'PCG-PTG'!$F$8+SUM(F275:I275)</f>
        <v>-28947.922098001065</v>
      </c>
    </row>
    <row r="276" spans="1:15" x14ac:dyDescent="0.35">
      <c r="A276" s="24" t="s">
        <v>558</v>
      </c>
      <c r="B276" s="25" t="s">
        <v>559</v>
      </c>
      <c r="C276" s="46">
        <f>+C166</f>
        <v>1338.5345232407751</v>
      </c>
      <c r="D276" s="46">
        <f>+D166</f>
        <v>1.5399248277127366</v>
      </c>
      <c r="E276" s="46">
        <f>+E166</f>
        <v>6.9842361752156107E-2</v>
      </c>
      <c r="F276" s="32"/>
      <c r="G276" s="32"/>
      <c r="H276" s="32"/>
      <c r="I276" s="32"/>
      <c r="J276" s="46">
        <f>+J166</f>
        <v>0.94160425507726297</v>
      </c>
      <c r="K276" s="46">
        <f>+K166</f>
        <v>28.695213264791168</v>
      </c>
      <c r="L276" s="46">
        <f>+L166</f>
        <v>0</v>
      </c>
      <c r="M276" s="32"/>
      <c r="N276" s="65"/>
      <c r="O276" s="30">
        <f>+C276*'PCG-PTG'!$F$5+D276*'PCG-PTG'!$F$6+E276*'PCG-PTG'!$F$8+SUM(F276:I276)</f>
        <v>1400.160644281053</v>
      </c>
    </row>
    <row r="277" spans="1:15" x14ac:dyDescent="0.35">
      <c r="A277" s="24" t="s">
        <v>574</v>
      </c>
      <c r="B277" s="25" t="s">
        <v>575</v>
      </c>
      <c r="C277" s="46">
        <f>+C174</f>
        <v>3982.5269712912682</v>
      </c>
      <c r="D277" s="46">
        <f>+D174</f>
        <v>9.4721191248989118</v>
      </c>
      <c r="E277" s="46">
        <f>+E174</f>
        <v>0.37439458385882751</v>
      </c>
      <c r="F277" s="32"/>
      <c r="G277" s="32"/>
      <c r="H277" s="32"/>
      <c r="I277" s="32"/>
      <c r="J277" s="46">
        <f>+J174</f>
        <v>4.4892059957443218</v>
      </c>
      <c r="K277" s="46">
        <f>+K174</f>
        <v>164.93879614739319</v>
      </c>
      <c r="L277" s="46">
        <f>+L174</f>
        <v>0</v>
      </c>
      <c r="M277" s="32"/>
      <c r="N277" s="65"/>
      <c r="O277" s="30">
        <f>+C277*'PCG-PTG'!$F$5+D277*'PCG-PTG'!$F$6+E277*'PCG-PTG'!$F$8+SUM(F277:I277)</f>
        <v>4346.9608715110262</v>
      </c>
    </row>
    <row r="278" spans="1:15" x14ac:dyDescent="0.35">
      <c r="A278" s="24" t="s">
        <v>590</v>
      </c>
      <c r="B278" s="25" t="s">
        <v>591</v>
      </c>
      <c r="C278" s="46">
        <f>+C182</f>
        <v>0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606</v>
      </c>
      <c r="B279" s="25" t="s">
        <v>607</v>
      </c>
      <c r="C279" s="46">
        <f>+C190</f>
        <v>603.82176874962067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603.82176874962067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1.6558310727750492E-2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4.3879523428538807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7.0419999165824994</v>
      </c>
      <c r="D283" s="21">
        <f t="shared" ref="D283:E283" si="95">+SUM(D284:D288)</f>
        <v>22.840041899345469</v>
      </c>
      <c r="E283" s="21">
        <f t="shared" si="95"/>
        <v>0.14574374120966585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685.18526451881689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20.364855892632125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570.21596499369946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7.0419999165824994</v>
      </c>
      <c r="D286" s="46">
        <f t="shared" ref="D286:M286" si="99">+D217</f>
        <v>0.5431883134588491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22.251272693430273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1.9319976932544936</v>
      </c>
      <c r="E287" s="46">
        <f t="shared" si="100"/>
        <v>0.14574374120966585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92.718026831687268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7960.8579841224509</v>
      </c>
      <c r="D291" s="26">
        <f t="shared" ref="D291:E291" si="102">+D292+D293</f>
        <v>3.9907727999999995E-3</v>
      </c>
      <c r="E291" s="26">
        <f t="shared" si="102"/>
        <v>1.5963091199999998E-2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7965.1999449288505</v>
      </c>
    </row>
    <row r="292" spans="1:15" x14ac:dyDescent="0.35">
      <c r="A292" s="24"/>
      <c r="B292" s="44" t="s">
        <v>674</v>
      </c>
      <c r="C292" s="46">
        <f>+C228</f>
        <v>570.6805104</v>
      </c>
      <c r="D292" s="46">
        <f t="shared" ref="D292:M294" si="104">+D228</f>
        <v>3.9907727999999995E-3</v>
      </c>
      <c r="E292" s="46">
        <f t="shared" si="104"/>
        <v>1.5963091199999998E-2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575.02247120639993</v>
      </c>
    </row>
    <row r="293" spans="1:15" x14ac:dyDescent="0.35">
      <c r="A293" s="24"/>
      <c r="B293" s="44" t="s">
        <v>675</v>
      </c>
      <c r="C293" s="46">
        <f>+C229</f>
        <v>7390.1774737224505</v>
      </c>
      <c r="D293" s="46">
        <f t="shared" si="104"/>
        <v>0</v>
      </c>
      <c r="E293" s="46">
        <f t="shared" si="104"/>
        <v>0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7390.1774737224505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1465.4063339999998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1465.4063339999998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-16676.666822174797</v>
      </c>
      <c r="D304" s="21">
        <f t="shared" ref="D304:M304" si="107">+SUM(D305:D309)</f>
        <v>168.31048290422197</v>
      </c>
      <c r="E304" s="21">
        <f t="shared" si="107"/>
        <v>2.8048230104685903</v>
      </c>
      <c r="F304" s="21">
        <f t="shared" si="107"/>
        <v>0</v>
      </c>
      <c r="G304" s="21">
        <f t="shared" si="107"/>
        <v>0</v>
      </c>
      <c r="H304" s="21">
        <f t="shared" si="107"/>
        <v>5.2211595059591831</v>
      </c>
      <c r="I304" s="21">
        <f t="shared" si="107"/>
        <v>0</v>
      </c>
      <c r="J304" s="21">
        <f t="shared" si="107"/>
        <v>6.3808378532183845</v>
      </c>
      <c r="K304" s="21">
        <f t="shared" si="107"/>
        <v>244.12415268836438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-11215.474043576445</v>
      </c>
    </row>
    <row r="305" spans="1:15" x14ac:dyDescent="0.35">
      <c r="A305" s="48" t="s">
        <v>264</v>
      </c>
      <c r="B305" s="49" t="s">
        <v>265</v>
      </c>
      <c r="C305" s="67">
        <f>+C243</f>
        <v>6222.0674196940663</v>
      </c>
      <c r="D305" s="67">
        <f t="shared" ref="D305:M305" si="108">+D243</f>
        <v>3.2543212233288026</v>
      </c>
      <c r="E305" s="67">
        <f t="shared" si="108"/>
        <v>0.21143006445092127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6369.2173810267677</v>
      </c>
    </row>
    <row r="306" spans="1:15" x14ac:dyDescent="0.35">
      <c r="A306" s="48" t="s">
        <v>343</v>
      </c>
      <c r="B306" s="49" t="s">
        <v>344</v>
      </c>
      <c r="C306" s="67">
        <f>+C254</f>
        <v>194.65130432911113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5.2211595059591831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199.87246383507031</v>
      </c>
    </row>
    <row r="307" spans="1:15" x14ac:dyDescent="0.35">
      <c r="A307" s="48" t="s">
        <v>434</v>
      </c>
      <c r="B307" s="49" t="s">
        <v>435</v>
      </c>
      <c r="C307" s="67">
        <f>+C263</f>
        <v>15.441299963466667</v>
      </c>
      <c r="D307" s="67">
        <f t="shared" ref="D307:L307" si="110">+D263</f>
        <v>128.62819309012343</v>
      </c>
      <c r="E307" s="67">
        <f t="shared" si="110"/>
        <v>1.9087207610282488</v>
      </c>
      <c r="F307" s="32"/>
      <c r="G307" s="32"/>
      <c r="H307" s="32"/>
      <c r="I307" s="32"/>
      <c r="J307" s="67">
        <f t="shared" si="110"/>
        <v>0.28797174999999997</v>
      </c>
      <c r="K307" s="67">
        <f t="shared" si="110"/>
        <v>10.597360400000001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4122.8417081594089</v>
      </c>
    </row>
    <row r="308" spans="1:15" x14ac:dyDescent="0.35">
      <c r="A308" s="48" t="s">
        <v>540</v>
      </c>
      <c r="B308" s="49" t="s">
        <v>541</v>
      </c>
      <c r="C308" s="67">
        <f>+C274</f>
        <v>-23115.868846078025</v>
      </c>
      <c r="D308" s="67">
        <f t="shared" ref="D308:L308" si="111">+D274</f>
        <v>13.587926691424249</v>
      </c>
      <c r="E308" s="67">
        <f t="shared" si="111"/>
        <v>0.53892844377975413</v>
      </c>
      <c r="F308" s="32"/>
      <c r="G308" s="32"/>
      <c r="H308" s="32"/>
      <c r="I308" s="32"/>
      <c r="J308" s="67">
        <f t="shared" si="111"/>
        <v>6.0928661032183848</v>
      </c>
      <c r="K308" s="67">
        <f t="shared" si="111"/>
        <v>233.52679228836436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-22592.59086111651</v>
      </c>
    </row>
    <row r="309" spans="1:15" x14ac:dyDescent="0.35">
      <c r="A309" s="48" t="s">
        <v>641</v>
      </c>
      <c r="B309" s="49" t="s">
        <v>642</v>
      </c>
      <c r="C309" s="67">
        <f>+C283</f>
        <v>7.0419999165824994</v>
      </c>
      <c r="D309" s="67">
        <f t="shared" ref="D309:M309" si="112">+D283</f>
        <v>22.840041899345469</v>
      </c>
      <c r="E309" s="67">
        <f t="shared" si="112"/>
        <v>0.14574374120966585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685.18526451881712</v>
      </c>
    </row>
  </sheetData>
  <conditionalFormatting sqref="C240:M240">
    <cfRule type="cellIs" dxfId="87" priority="6" operator="equal">
      <formula>0</formula>
    </cfRule>
  </conditionalFormatting>
  <conditionalFormatting sqref="C302:M302">
    <cfRule type="cellIs" dxfId="86" priority="2" operator="equal">
      <formula>0</formula>
    </cfRule>
  </conditionalFormatting>
  <conditionalFormatting sqref="O240">
    <cfRule type="cellIs" dxfId="85" priority="5" operator="equal">
      <formula>0</formula>
    </cfRule>
  </conditionalFormatting>
  <conditionalFormatting sqref="O302">
    <cfRule type="cellIs" dxfId="84" priority="1" operator="equal">
      <formula>0</formula>
    </cfRule>
  </conditionalFormatting>
  <dataValidations count="1">
    <dataValidation allowBlank="1" showInputMessage="1" showErrorMessage="1" sqref="B144:B157 B136 A226:B237 B268:B274 A290:B299 B308" xr:uid="{D680058B-BA36-4D64-A963-82DED168A0BF}"/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E0B72-76FE-4988-90EB-3EC406BBCD35}">
  <dimension ref="A2:P309"/>
  <sheetViews>
    <sheetView showGridLines="0" zoomScale="70" zoomScaleNormal="70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-14134.39946314539</v>
      </c>
      <c r="D4" s="21">
        <f t="shared" si="0"/>
        <v>169.03001202752327</v>
      </c>
      <c r="E4" s="21">
        <f t="shared" si="0"/>
        <v>2.9569005271871438</v>
      </c>
      <c r="F4" s="21">
        <f t="shared" si="0"/>
        <v>0</v>
      </c>
      <c r="G4" s="21">
        <f t="shared" si="0"/>
        <v>0</v>
      </c>
      <c r="H4" s="21">
        <f t="shared" si="0"/>
        <v>5.5851387059591842</v>
      </c>
      <c r="I4" s="21">
        <f t="shared" si="0"/>
        <v>0</v>
      </c>
      <c r="J4" s="21">
        <f t="shared" si="0"/>
        <v>7.3807407485756951</v>
      </c>
      <c r="K4" s="21">
        <f t="shared" si="0"/>
        <v>283.53455967072938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-8612.3953479641877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7029.0191328975079</v>
      </c>
      <c r="D5" s="21">
        <f t="shared" ref="D5:E5" si="1">+D6+D32+D42</f>
        <v>3.3241129178827755</v>
      </c>
      <c r="E5" s="21">
        <f t="shared" si="1"/>
        <v>0.22978492830139069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7182.9873005980935</v>
      </c>
    </row>
    <row r="6" spans="1:15" x14ac:dyDescent="0.35">
      <c r="A6" s="24" t="s">
        <v>266</v>
      </c>
      <c r="B6" s="25" t="s">
        <v>267</v>
      </c>
      <c r="C6" s="26">
        <f>+C7+C11+C19+C25+C29</f>
        <v>7029.0191328975079</v>
      </c>
      <c r="D6" s="26">
        <f t="shared" ref="D6:E6" si="4">+D7+D11+D19+D25+D29</f>
        <v>3.3241129178827755</v>
      </c>
      <c r="E6" s="26">
        <f t="shared" si="4"/>
        <v>0.22978492830139069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7182.9873005980935</v>
      </c>
    </row>
    <row r="7" spans="1:15" x14ac:dyDescent="0.35">
      <c r="A7" s="24" t="s">
        <v>268</v>
      </c>
      <c r="B7" s="25" t="s">
        <v>269</v>
      </c>
      <c r="C7" s="26">
        <f>'[2]2007'!$C6</f>
        <v>2054.2763681915872</v>
      </c>
      <c r="D7" s="26">
        <f>'[2]2007'!$D6</f>
        <v>8.0653928131407523E-2</v>
      </c>
      <c r="E7" s="26">
        <f>'[2]2007'!$E6</f>
        <v>1.6130785626281504E-2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2060.809336370231</v>
      </c>
    </row>
    <row r="8" spans="1:15" x14ac:dyDescent="0.35">
      <c r="A8" s="24" t="s">
        <v>270</v>
      </c>
      <c r="B8" s="25" t="s">
        <v>271</v>
      </c>
      <c r="C8" s="30">
        <f>'[2]2007'!$C7</f>
        <v>2054.2763681915872</v>
      </c>
      <c r="D8" s="30">
        <f>'[2]2007'!$D7</f>
        <v>8.0653928131407523E-2</v>
      </c>
      <c r="E8" s="30">
        <f>'[2]2007'!$E7</f>
        <v>1.6130785626281504E-2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2060.809336370231</v>
      </c>
    </row>
    <row r="9" spans="1:15" x14ac:dyDescent="0.35">
      <c r="A9" s="24" t="s">
        <v>272</v>
      </c>
      <c r="B9" s="25" t="s">
        <v>273</v>
      </c>
      <c r="C9" s="30">
        <f>'[2]2007'!$C8</f>
        <v>0</v>
      </c>
      <c r="D9" s="30">
        <f>'[2]2007'!$D8</f>
        <v>0</v>
      </c>
      <c r="E9" s="30">
        <f>'[2]2007'!$E8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'[2]2007'!$C9</f>
        <v>0</v>
      </c>
      <c r="D10" s="30">
        <f>'[2]2007'!$D9</f>
        <v>0</v>
      </c>
      <c r="E10" s="30">
        <f>'[2]2007'!$E9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'[2]2007'!$C10</f>
        <v>998.34821204181947</v>
      </c>
      <c r="D11" s="26">
        <f>'[2]2007'!$D10</f>
        <v>0.22449051231372705</v>
      </c>
      <c r="E11" s="26">
        <f>'[2]2007'!$E10</f>
        <v>3.2527399644379437E-2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1013.2537072923644</v>
      </c>
    </row>
    <row r="12" spans="1:15" x14ac:dyDescent="0.35">
      <c r="A12" s="24" t="s">
        <v>278</v>
      </c>
      <c r="B12" s="25" t="s">
        <v>279</v>
      </c>
      <c r="C12" s="30">
        <f>'[2]2007'!$C11</f>
        <v>0</v>
      </c>
      <c r="D12" s="30">
        <f>'[2]2007'!$D11</f>
        <v>0</v>
      </c>
      <c r="E12" s="30">
        <f>'[2]2007'!$E11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'[2]2007'!$C12</f>
        <v>0</v>
      </c>
      <c r="D13" s="30">
        <f>'[2]2007'!$D12</f>
        <v>0</v>
      </c>
      <c r="E13" s="30">
        <f>'[2]2007'!$E12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'[2]2007'!$C13</f>
        <v>0</v>
      </c>
      <c r="D14" s="30">
        <f>'[2]2007'!$D13</f>
        <v>0</v>
      </c>
      <c r="E14" s="30">
        <f>'[2]2007'!$E13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'[2]2007'!$C14</f>
        <v>0</v>
      </c>
      <c r="D15" s="30">
        <f>'[2]2007'!$D14</f>
        <v>0</v>
      </c>
      <c r="E15" s="30">
        <f>'[2]2007'!$E14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'[2]2007'!$C15</f>
        <v>0</v>
      </c>
      <c r="D16" s="30">
        <f>'[2]2007'!$D15</f>
        <v>0</v>
      </c>
      <c r="E16" s="30">
        <f>'[2]2007'!$E15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'[2]2007'!$C16</f>
        <v>0</v>
      </c>
      <c r="D17" s="30">
        <f>'[2]2007'!$D16</f>
        <v>0</v>
      </c>
      <c r="E17" s="30">
        <f>'[2]2007'!$E16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'[2]2007'!$C17</f>
        <v>998.34821204181947</v>
      </c>
      <c r="D18" s="30">
        <f>'[2]2007'!$D17</f>
        <v>0.22449051231372705</v>
      </c>
      <c r="E18" s="30">
        <f>'[2]2007'!$E17</f>
        <v>3.2527399644379437E-2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1013.2537072923644</v>
      </c>
    </row>
    <row r="19" spans="1:15" x14ac:dyDescent="0.35">
      <c r="A19" s="24" t="s">
        <v>292</v>
      </c>
      <c r="B19" s="25" t="s">
        <v>293</v>
      </c>
      <c r="C19" s="26">
        <f>'[2]2007'!$C18</f>
        <v>3456.8070390731277</v>
      </c>
      <c r="D19" s="26">
        <f>'[2]2007'!$D18</f>
        <v>0.77984463666013837</v>
      </c>
      <c r="E19" s="26">
        <f>'[2]2007'!$E18</f>
        <v>0.1500859261098666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3518.4154593187259</v>
      </c>
    </row>
    <row r="20" spans="1:15" x14ac:dyDescent="0.35">
      <c r="A20" s="24" t="s">
        <v>294</v>
      </c>
      <c r="B20" s="25" t="s">
        <v>295</v>
      </c>
      <c r="C20" s="30">
        <f>'[2]2007'!$C19</f>
        <v>104.92438695930745</v>
      </c>
      <c r="D20" s="30">
        <f>'[2]2007'!$D19</f>
        <v>7.3439956276283357E-4</v>
      </c>
      <c r="E20" s="30">
        <f>'[2]2007'!$E19</f>
        <v>2.9375982510513343E-3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105.72341368359342</v>
      </c>
    </row>
    <row r="21" spans="1:15" x14ac:dyDescent="0.35">
      <c r="A21" s="24" t="s">
        <v>296</v>
      </c>
      <c r="B21" s="25" t="s">
        <v>297</v>
      </c>
      <c r="C21" s="30">
        <f>'[2]2007'!$C20</f>
        <v>2897.3900146615388</v>
      </c>
      <c r="D21" s="30">
        <f>'[2]2007'!$D20</f>
        <v>0.71777519830489489</v>
      </c>
      <c r="E21" s="30">
        <f>'[2]2007'!$E20</f>
        <v>0.14346822553126642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2955.5067999798616</v>
      </c>
    </row>
    <row r="22" spans="1:15" x14ac:dyDescent="0.35">
      <c r="A22" s="24" t="s">
        <v>298</v>
      </c>
      <c r="B22" s="25" t="s">
        <v>299</v>
      </c>
      <c r="C22" s="30">
        <f>'[2]2007'!$C21</f>
        <v>0</v>
      </c>
      <c r="D22" s="30">
        <f>'[2]2007'!$D21</f>
        <v>0</v>
      </c>
      <c r="E22" s="30">
        <f>'[2]2007'!$E21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'[2]2007'!$C22</f>
        <v>454.49263745228137</v>
      </c>
      <c r="D23" s="30">
        <f>'[2]2007'!$D22</f>
        <v>6.1335038792480617E-2</v>
      </c>
      <c r="E23" s="30">
        <f>'[2]2007'!$E22</f>
        <v>3.6801023275488368E-3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457.18524565527127</v>
      </c>
    </row>
    <row r="24" spans="1:15" x14ac:dyDescent="0.35">
      <c r="A24" s="24" t="s">
        <v>302</v>
      </c>
      <c r="B24" s="25" t="s">
        <v>303</v>
      </c>
      <c r="C24" s="30">
        <f>'[2]2007'!$C23</f>
        <v>0</v>
      </c>
      <c r="D24" s="30">
        <f>'[2]2007'!$D23</f>
        <v>0</v>
      </c>
      <c r="E24" s="30">
        <f>'[2]2007'!$E23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'[2]2007'!$C24</f>
        <v>519.58751359097334</v>
      </c>
      <c r="D25" s="26">
        <f>'[2]2007'!$D24</f>
        <v>2.2391238407775025</v>
      </c>
      <c r="E25" s="26">
        <f>'[2]2007'!$E24</f>
        <v>3.1040816920863121E-2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590.5087976167722</v>
      </c>
    </row>
    <row r="26" spans="1:15" x14ac:dyDescent="0.35">
      <c r="A26" s="24" t="s">
        <v>306</v>
      </c>
      <c r="B26" s="25" t="s">
        <v>307</v>
      </c>
      <c r="C26" s="30">
        <f>'[2]2007'!$C25</f>
        <v>218.73633805169504</v>
      </c>
      <c r="D26" s="30">
        <f>'[2]2007'!$D25</f>
        <v>2.9556016428374875E-2</v>
      </c>
      <c r="E26" s="30">
        <f>'[2]2007'!$E25</f>
        <v>1.2481033607436682E-3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219.89465390228662</v>
      </c>
    </row>
    <row r="27" spans="1:15" x14ac:dyDescent="0.35">
      <c r="A27" s="24" t="s">
        <v>308</v>
      </c>
      <c r="B27" s="25" t="s">
        <v>309</v>
      </c>
      <c r="C27" s="30">
        <f>'[2]2007'!$C26</f>
        <v>263.39483575063315</v>
      </c>
      <c r="D27" s="30">
        <f>'[2]2007'!$D26</f>
        <v>2.204462064111711</v>
      </c>
      <c r="E27" s="30">
        <f>'[2]2007'!$E26</f>
        <v>2.9486367945874451E-2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332.9336610514178</v>
      </c>
    </row>
    <row r="28" spans="1:15" x14ac:dyDescent="0.35">
      <c r="A28" s="24" t="s">
        <v>310</v>
      </c>
      <c r="B28" s="25" t="s">
        <v>311</v>
      </c>
      <c r="C28" s="30">
        <f>'[2]2007'!$C27</f>
        <v>37.45633978864516</v>
      </c>
      <c r="D28" s="30">
        <f>'[2]2007'!$D27</f>
        <v>5.1057602374166662E-3</v>
      </c>
      <c r="E28" s="30">
        <f>'[2]2007'!$E27</f>
        <v>3.0634561424499994E-4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37.680482663067757</v>
      </c>
    </row>
    <row r="29" spans="1:15" x14ac:dyDescent="0.35">
      <c r="A29" s="24" t="s">
        <v>312</v>
      </c>
      <c r="B29" s="25" t="s">
        <v>291</v>
      </c>
      <c r="C29" s="26">
        <f>'[2]2007'!$C28</f>
        <v>0</v>
      </c>
      <c r="D29" s="26">
        <f>'[2]2007'!$D28</f>
        <v>0</v>
      </c>
      <c r="E29" s="26">
        <f>'[2]2007'!$E28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'[2]2007'!$C29</f>
        <v>0</v>
      </c>
      <c r="D30" s="30">
        <f>'[2]2007'!$D29</f>
        <v>0</v>
      </c>
      <c r="E30" s="30">
        <f>'[2]2007'!$E29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'[2]2007'!$C30</f>
        <v>0</v>
      </c>
      <c r="D31" s="30">
        <f>'[2]2007'!$D30</f>
        <v>0</v>
      </c>
      <c r="E31" s="30">
        <f>'[2]2007'!$E30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218.15067237333332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5.5851387059591842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223.73581107929252</v>
      </c>
    </row>
    <row r="47" spans="1:15" x14ac:dyDescent="0.35">
      <c r="A47" s="24" t="s">
        <v>345</v>
      </c>
      <c r="B47" s="25" t="s">
        <v>346</v>
      </c>
      <c r="C47" s="26">
        <f>+SUM(C48:C52)</f>
        <v>210.71470639999998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210.71470639999998</v>
      </c>
    </row>
    <row r="48" spans="1:15" x14ac:dyDescent="0.35">
      <c r="A48" s="24" t="s">
        <v>347</v>
      </c>
      <c r="B48" s="25" t="s">
        <v>348</v>
      </c>
      <c r="C48" s="46">
        <f>'[3]2007'!$C6</f>
        <v>204.92342639999998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204.92342639999998</v>
      </c>
    </row>
    <row r="49" spans="1:15" x14ac:dyDescent="0.35">
      <c r="A49" s="24" t="s">
        <v>349</v>
      </c>
      <c r="B49" s="25" t="s">
        <v>350</v>
      </c>
      <c r="C49" s="46">
        <f>'[3]2007'!$C7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'[3]2007'!$C8</f>
        <v>5.7912800000000004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5.7912800000000004</v>
      </c>
    </row>
    <row r="51" spans="1:15" x14ac:dyDescent="0.35">
      <c r="A51" s="24" t="s">
        <v>353</v>
      </c>
      <c r="B51" s="25" t="s">
        <v>354</v>
      </c>
      <c r="C51" s="46">
        <f>'[3]2007'!$C9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'[3]2007'!$C10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7.4359659733333325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7.4359659733333325</v>
      </c>
    </row>
    <row r="73" spans="1:15" x14ac:dyDescent="0.35">
      <c r="A73" s="24" t="s">
        <v>394</v>
      </c>
      <c r="B73" s="25" t="s">
        <v>395</v>
      </c>
      <c r="C73" s="46">
        <f>'[3]2007'!$C31</f>
        <v>6.2443843733333324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6.2443843733333324</v>
      </c>
    </row>
    <row r="74" spans="1:15" x14ac:dyDescent="0.35">
      <c r="A74" s="24" t="s">
        <v>396</v>
      </c>
      <c r="B74" s="25" t="s">
        <v>397</v>
      </c>
      <c r="C74" s="46">
        <f>'[3]2007'!$C32</f>
        <v>1.1915815999999999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1.1915815999999999</v>
      </c>
    </row>
    <row r="75" spans="1:15" x14ac:dyDescent="0.35">
      <c r="A75" s="24" t="s">
        <v>398</v>
      </c>
      <c r="B75" s="25" t="s">
        <v>291</v>
      </c>
      <c r="C75" s="46">
        <f>'[3]2007'!$C33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5.5851387059591842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5.5851387059591842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'[3]2007'!$H48</f>
        <v>5.5851387059591842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5.5851387059591842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'[3]2007'!$H49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17.182977481999998</v>
      </c>
      <c r="D95" s="21">
        <f>+D96+D111+D127+D132+D144+D145+D151+D154+D155+D156</f>
        <v>125.87077336634891</v>
      </c>
      <c r="E95" s="21">
        <f>+E96+E111+E127+E132+E144+E145+E151+E154+E155+E156</f>
        <v>1.9290250124680672</v>
      </c>
      <c r="F95" s="35"/>
      <c r="G95" s="35"/>
      <c r="H95" s="35"/>
      <c r="I95" s="35"/>
      <c r="J95" s="21">
        <f>+J96+J111+J127+J132+J144+J145+J151+J154+J155+J156</f>
        <v>0.29309625</v>
      </c>
      <c r="K95" s="21">
        <f>+K96+K111+K127+K132+K144+K145+K151+K154+K155+K156</f>
        <v>10.785942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4052.7562600438073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119.98342267198223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3359.5358348155028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116.98801858107315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3275.6645202700483</v>
      </c>
    </row>
    <row r="98" spans="1:15" x14ac:dyDescent="0.35">
      <c r="A98" s="24" t="s">
        <v>440</v>
      </c>
      <c r="B98" s="25" t="s">
        <v>441</v>
      </c>
      <c r="C98" s="32"/>
      <c r="D98" s="46">
        <f>'[5]2007'!$D7</f>
        <v>18.912824254210918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529.55907911790564</v>
      </c>
    </row>
    <row r="99" spans="1:15" x14ac:dyDescent="0.35">
      <c r="A99" s="24" t="s">
        <v>442</v>
      </c>
      <c r="B99" s="25" t="s">
        <v>443</v>
      </c>
      <c r="C99" s="32"/>
      <c r="D99" s="46">
        <f>'[5]2007'!$D8</f>
        <v>98.075194326862231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2746.1054411521427</v>
      </c>
    </row>
    <row r="100" spans="1:15" x14ac:dyDescent="0.35">
      <c r="A100" s="24" t="s">
        <v>444</v>
      </c>
      <c r="B100" s="25" t="s">
        <v>445</v>
      </c>
      <c r="C100" s="32"/>
      <c r="D100" s="46">
        <f>'[5]2007'!$D9</f>
        <v>6.8186999999999998E-2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1.9092359999999999</v>
      </c>
    </row>
    <row r="101" spans="1:15" x14ac:dyDescent="0.35">
      <c r="A101" s="24" t="s">
        <v>446</v>
      </c>
      <c r="B101" s="25" t="s">
        <v>447</v>
      </c>
      <c r="C101" s="32"/>
      <c r="D101" s="46">
        <f>'[5]2007'!$D10</f>
        <v>0.32519999999999999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9.105599999999999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2.6020170909090905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72.85647854545455</v>
      </c>
    </row>
    <row r="103" spans="1:15" x14ac:dyDescent="0.35">
      <c r="A103" s="24" t="s">
        <v>450</v>
      </c>
      <c r="B103" s="25" t="s">
        <v>451</v>
      </c>
      <c r="C103" s="32"/>
      <c r="D103" s="46">
        <f>'[5]2007'!$D12</f>
        <v>0.12862509090909091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3.6015025454545455</v>
      </c>
    </row>
    <row r="104" spans="1:15" x14ac:dyDescent="0.35">
      <c r="A104" s="24" t="s">
        <v>452</v>
      </c>
      <c r="B104" s="25" t="s">
        <v>453</v>
      </c>
      <c r="C104" s="32"/>
      <c r="D104" s="46">
        <f>'[5]2007'!$D13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'[5]2007'!$D14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'[5]2007'!$D15</f>
        <v>3.7392000000000002E-2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1.0469760000000001</v>
      </c>
    </row>
    <row r="107" spans="1:15" x14ac:dyDescent="0.35">
      <c r="A107" s="24" t="s">
        <v>458</v>
      </c>
      <c r="B107" s="25" t="s">
        <v>459</v>
      </c>
      <c r="C107" s="32"/>
      <c r="D107" s="46">
        <f>'[5]2007'!$D16</f>
        <v>2.3939999999999997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67.031999999999996</v>
      </c>
    </row>
    <row r="108" spans="1:15" x14ac:dyDescent="0.35">
      <c r="A108" s="24" t="s">
        <v>460</v>
      </c>
      <c r="B108" s="25" t="s">
        <v>461</v>
      </c>
      <c r="C108" s="32"/>
      <c r="D108" s="46">
        <f>'[5]2007'!$D17</f>
        <v>4.1999999999999996E-2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1.1759999999999999</v>
      </c>
    </row>
    <row r="109" spans="1:15" x14ac:dyDescent="0.35">
      <c r="A109" s="24" t="s">
        <v>462</v>
      </c>
      <c r="B109" s="25" t="s">
        <v>463</v>
      </c>
      <c r="C109" s="32"/>
      <c r="D109" s="46">
        <f>'[5]2007'!$D18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'[5]2007'!$D19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2.7147559669090908</v>
      </c>
      <c r="E111" s="26">
        <f>+E112+E115+E116+E117+E126</f>
        <v>0.38965413106614899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179.27151180598401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1.6881999999999999</v>
      </c>
      <c r="E112" s="26">
        <f>+SUM(E113:E114)</f>
        <v>2.6314539428571432E-3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47.966935294857137</v>
      </c>
    </row>
    <row r="113" spans="1:15" x14ac:dyDescent="0.35">
      <c r="A113" s="24" t="s">
        <v>469</v>
      </c>
      <c r="B113" s="25" t="s">
        <v>441</v>
      </c>
      <c r="C113" s="32"/>
      <c r="D113" s="46">
        <f>'[5]2007'!$D22</f>
        <v>0.32400000000000012</v>
      </c>
      <c r="E113" s="46">
        <f>'[5]2007'!$E22</f>
        <v>2.6314539428571432E-3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9.7693352948571466</v>
      </c>
    </row>
    <row r="114" spans="1:15" x14ac:dyDescent="0.35">
      <c r="A114" s="24" t="s">
        <v>470</v>
      </c>
      <c r="B114" s="25" t="s">
        <v>443</v>
      </c>
      <c r="C114" s="32"/>
      <c r="D114" s="46">
        <f>'[5]2007'!$D23</f>
        <v>1.3641999999999999</v>
      </c>
      <c r="E114" s="46">
        <f>'[5]2007'!$E23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38.197599999999994</v>
      </c>
    </row>
    <row r="115" spans="1:15" x14ac:dyDescent="0.35">
      <c r="A115" s="24" t="s">
        <v>471</v>
      </c>
      <c r="B115" s="25" t="s">
        <v>445</v>
      </c>
      <c r="C115" s="32"/>
      <c r="D115" s="46">
        <f>'[5]2007'!$D24</f>
        <v>2.72748E-3</v>
      </c>
      <c r="E115" s="46">
        <f>'[5]2007'!$E24</f>
        <v>1.2354885328499999E-3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0.40377390120524997</v>
      </c>
    </row>
    <row r="116" spans="1:15" x14ac:dyDescent="0.35">
      <c r="A116" s="24" t="s">
        <v>472</v>
      </c>
      <c r="B116" s="25" t="s">
        <v>447</v>
      </c>
      <c r="C116" s="32"/>
      <c r="D116" s="46">
        <f>'[5]2007'!$D25</f>
        <v>0.65039999999999998</v>
      </c>
      <c r="E116" s="46">
        <f>'[5]2007'!$E25</f>
        <v>4.4111025552000006E-2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29.900621771280001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0.37342848690909092</v>
      </c>
      <c r="E117" s="26">
        <f>+SUM(E118:E125)</f>
        <v>0.13934206685331227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47.3816453495823</v>
      </c>
    </row>
    <row r="118" spans="1:15" x14ac:dyDescent="0.35">
      <c r="A118" s="24" t="s">
        <v>474</v>
      </c>
      <c r="B118" s="25" t="s">
        <v>451</v>
      </c>
      <c r="C118" s="32"/>
      <c r="D118" s="46">
        <f>'[5]2007'!$D27</f>
        <v>3.7830909090909087E-3</v>
      </c>
      <c r="E118" s="46">
        <f>'[5]2007'!$E27</f>
        <v>1.5623084571428575E-5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0.11006666286597401</v>
      </c>
    </row>
    <row r="119" spans="1:15" x14ac:dyDescent="0.35">
      <c r="A119" s="24" t="s">
        <v>475</v>
      </c>
      <c r="B119" s="25" t="s">
        <v>453</v>
      </c>
      <c r="C119" s="32"/>
      <c r="D119" s="46">
        <f>'[5]2007'!$D28</f>
        <v>0</v>
      </c>
      <c r="E119" s="46">
        <f>'[5]2007'!$E28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'[5]2007'!$D29</f>
        <v>0</v>
      </c>
      <c r="E120" s="46">
        <f>'[5]2007'!$E29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'[5]2007'!$D30</f>
        <v>1.6452479999999998E-3</v>
      </c>
      <c r="E121" s="46">
        <f>'[5]2007'!$E30</f>
        <v>3.4965016151999998E-3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0.97263987202799995</v>
      </c>
    </row>
    <row r="122" spans="1:15" x14ac:dyDescent="0.35">
      <c r="A122" s="24" t="s">
        <v>478</v>
      </c>
      <c r="B122" s="25" t="s">
        <v>459</v>
      </c>
      <c r="C122" s="32"/>
      <c r="D122" s="46">
        <f>'[5]2007'!$D31</f>
        <v>0</v>
      </c>
      <c r="E122" s="46">
        <f>'[5]2007'!$E31</f>
        <v>7.369131000000001E-2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19.528197150000004</v>
      </c>
    </row>
    <row r="123" spans="1:15" x14ac:dyDescent="0.35">
      <c r="A123" s="24" t="s">
        <v>479</v>
      </c>
      <c r="B123" s="25" t="s">
        <v>461</v>
      </c>
      <c r="C123" s="32"/>
      <c r="D123" s="46">
        <f>'[5]2007'!$D32</f>
        <v>5.0399999999999993E-3</v>
      </c>
      <c r="E123" s="46">
        <f>'[5]2007'!$E32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0.14111999999999997</v>
      </c>
    </row>
    <row r="124" spans="1:15" x14ac:dyDescent="0.35">
      <c r="A124" s="24" t="s">
        <v>480</v>
      </c>
      <c r="B124" s="25" t="s">
        <v>463</v>
      </c>
      <c r="C124" s="32"/>
      <c r="D124" s="46">
        <f>'[5]2007'!$D33</f>
        <v>0.36296014800000004</v>
      </c>
      <c r="E124" s="46">
        <f>'[5]2007'!$E33</f>
        <v>6.2138632153540825E-2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26.629621664688322</v>
      </c>
    </row>
    <row r="125" spans="1:15" x14ac:dyDescent="0.35">
      <c r="A125" s="24" t="s">
        <v>481</v>
      </c>
      <c r="B125" s="25" t="s">
        <v>465</v>
      </c>
      <c r="C125" s="32"/>
      <c r="D125" s="46">
        <f>'[5]2007'!$D34</f>
        <v>0</v>
      </c>
      <c r="E125" s="46">
        <f>'[5]2007'!$E34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'[5]2007'!$E35</f>
        <v>0.20233409618512954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53.618535489059326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2.8551435774575999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79.944020168812813</v>
      </c>
    </row>
    <row r="128" spans="1:15" x14ac:dyDescent="0.35">
      <c r="A128" s="24" t="s">
        <v>486</v>
      </c>
      <c r="B128" s="25" t="s">
        <v>487</v>
      </c>
      <c r="C128" s="32"/>
      <c r="D128" s="46">
        <f>'[5]2007'!$D37</f>
        <v>1.3377136458400003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37.455982083520006</v>
      </c>
    </row>
    <row r="129" spans="1:15" x14ac:dyDescent="0.35">
      <c r="A129" s="24" t="s">
        <v>488</v>
      </c>
      <c r="B129" s="25" t="s">
        <v>489</v>
      </c>
      <c r="C129" s="32"/>
      <c r="D129" s="46">
        <f>'[5]2007'!$D38</f>
        <v>1.5174299316175999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42.4880380852928</v>
      </c>
    </row>
    <row r="130" spans="1:15" x14ac:dyDescent="0.35">
      <c r="A130" s="24" t="s">
        <v>490</v>
      </c>
      <c r="B130" s="25" t="s">
        <v>491</v>
      </c>
      <c r="C130" s="32"/>
      <c r="D130" s="46">
        <f>'[5]2007'!$D39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'[5]2007'!$D40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1.5311641864019183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405.75850939650832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0.81627679641699447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216.31335105050351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'[5]2007'!$E$43</f>
        <v>0.13684285488133996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36.263356543555091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'[5]2007'!$E$44</f>
        <v>0.19773613129415515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52.400074792951116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'[5]2007'!$E48</f>
        <v>0.36455995453440887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96.608387951618354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'[5]2007'!$E49</f>
        <v>0.10323855848377689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27.358217998200875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'[5]2007'!$E50</f>
        <v>1.389929722331356E-2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3.6833137641780933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'[5]2007'!$E51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'[5]2007'!$E52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0.71488738998492385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189.44515834600483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'[5]2007'!$E54</f>
        <v>0.35084876420748329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92.974922514983078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'[5]2007'!$E55</f>
        <v>0.36403862577744056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96.470235831021753</v>
      </c>
    </row>
    <row r="144" spans="1:15" x14ac:dyDescent="0.35">
      <c r="A144" s="24" t="s">
        <v>516</v>
      </c>
      <c r="B144" s="25" t="s">
        <v>517</v>
      </c>
      <c r="C144" s="32"/>
      <c r="D144" s="46">
        <f>'[5]2007'!$D$56</f>
        <v>0</v>
      </c>
      <c r="E144" s="46">
        <f>'[5]2007'!$E56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0.31745115000000007</v>
      </c>
      <c r="E145" s="26">
        <f>+SUM(E146:E150)</f>
        <v>8.2066950000000017E-3</v>
      </c>
      <c r="F145" s="32"/>
      <c r="G145" s="32"/>
      <c r="H145" s="32"/>
      <c r="I145" s="32"/>
      <c r="J145" s="26">
        <f>+SUM(J146:J150)</f>
        <v>0.29309625</v>
      </c>
      <c r="K145" s="26">
        <f>+SUM(K146:K150)</f>
        <v>10.785942</v>
      </c>
      <c r="L145" s="26">
        <f>+SUM(L146:L150)</f>
        <v>0</v>
      </c>
      <c r="M145" s="32"/>
      <c r="N145" s="65"/>
      <c r="O145" s="26">
        <f>+SUM(O146:O150)</f>
        <v>11.063406375000001</v>
      </c>
    </row>
    <row r="146" spans="1:16" x14ac:dyDescent="0.35">
      <c r="A146" s="24" t="s">
        <v>520</v>
      </c>
      <c r="B146" s="25" t="s">
        <v>521</v>
      </c>
      <c r="C146" s="32"/>
      <c r="D146" s="46">
        <f>'[5]2007'!$D58</f>
        <v>3.3264000000000002E-3</v>
      </c>
      <c r="E146" s="46">
        <f>'[5]2007'!$E58</f>
        <v>6.2720000000000009E-5</v>
      </c>
      <c r="F146" s="32"/>
      <c r="G146" s="32"/>
      <c r="H146" s="32"/>
      <c r="I146" s="32"/>
      <c r="J146" s="46">
        <f>'[5]2007'!$J58</f>
        <v>2.2400000000000002E-3</v>
      </c>
      <c r="K146" s="46">
        <f>'[5]2007'!$K58</f>
        <v>8.2432000000000005E-2</v>
      </c>
      <c r="L146" s="46">
        <f>'[5]2000'!$L58</f>
        <v>0</v>
      </c>
      <c r="M146" s="32"/>
      <c r="N146" s="65"/>
      <c r="O146" s="30">
        <f>+C146*'PCG-PTG'!$F$5+D146*'PCG-PTG'!$F$6+E146*'PCG-PTG'!$F$8+SUM(F146:I146)</f>
        <v>0.10976000000000001</v>
      </c>
    </row>
    <row r="147" spans="1:16" x14ac:dyDescent="0.35">
      <c r="A147" s="24" t="s">
        <v>522</v>
      </c>
      <c r="B147" s="25" t="s">
        <v>523</v>
      </c>
      <c r="C147" s="32"/>
      <c r="D147" s="46">
        <f>'[5]2007'!$D59</f>
        <v>0</v>
      </c>
      <c r="E147" s="46">
        <f>'[5]2007'!$E59</f>
        <v>0</v>
      </c>
      <c r="F147" s="32"/>
      <c r="G147" s="32"/>
      <c r="H147" s="32"/>
      <c r="I147" s="32"/>
      <c r="J147" s="46">
        <f>'[5]2007'!$J59</f>
        <v>0</v>
      </c>
      <c r="K147" s="46">
        <f>'[5]2007'!$K59</f>
        <v>0</v>
      </c>
      <c r="L147" s="46">
        <f>'[5]2000'!$L59</f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'[5]2007'!$D60</f>
        <v>0</v>
      </c>
      <c r="E148" s="46">
        <f>'[5]2007'!$E60</f>
        <v>0</v>
      </c>
      <c r="F148" s="32"/>
      <c r="G148" s="32"/>
      <c r="H148" s="32"/>
      <c r="I148" s="32"/>
      <c r="J148" s="46">
        <f>'[5]2007'!$J60</f>
        <v>0</v>
      </c>
      <c r="K148" s="46">
        <f>'[5]2007'!$K60</f>
        <v>0</v>
      </c>
      <c r="L148" s="46">
        <f>'[5]2000'!$L60</f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'[5]2007'!$D61</f>
        <v>0.31412475000000006</v>
      </c>
      <c r="E149" s="46">
        <f>'[5]2007'!$E61</f>
        <v>8.1439750000000012E-3</v>
      </c>
      <c r="F149" s="32"/>
      <c r="G149" s="32"/>
      <c r="H149" s="32"/>
      <c r="I149" s="32"/>
      <c r="J149" s="46">
        <f>'[5]2007'!$J61</f>
        <v>0.29085624999999998</v>
      </c>
      <c r="K149" s="46">
        <f>'[5]2007'!$K61</f>
        <v>10.70351</v>
      </c>
      <c r="L149" s="46">
        <f>'[5]2000'!$L61</f>
        <v>0</v>
      </c>
      <c r="M149" s="32"/>
      <c r="N149" s="65"/>
      <c r="O149" s="30">
        <f>+C149*'PCG-PTG'!$F$5+D149*'PCG-PTG'!$F$6+E149*'PCG-PTG'!$F$8+SUM(F149:I149)</f>
        <v>10.953646375000002</v>
      </c>
    </row>
    <row r="150" spans="1:16" x14ac:dyDescent="0.35">
      <c r="A150" s="24" t="s">
        <v>528</v>
      </c>
      <c r="B150" s="25" t="s">
        <v>291</v>
      </c>
      <c r="C150" s="32"/>
      <c r="D150" s="46">
        <f>'[5]2007'!$D62</f>
        <v>0</v>
      </c>
      <c r="E150" s="46">
        <f>'[5]2007'!$E62</f>
        <v>0</v>
      </c>
      <c r="F150" s="32"/>
      <c r="G150" s="32"/>
      <c r="H150" s="32"/>
      <c r="I150" s="32"/>
      <c r="J150" s="46">
        <f>'[5]2007'!$J62</f>
        <v>0</v>
      </c>
      <c r="K150" s="46">
        <f>'[5]2007'!$K62</f>
        <v>0</v>
      </c>
      <c r="L150" s="46">
        <f>'[5]2000'!$L62</f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1.2038358053333331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1.2038358053333331</v>
      </c>
    </row>
    <row r="152" spans="1:16" x14ac:dyDescent="0.35">
      <c r="A152" s="24" t="s">
        <v>531</v>
      </c>
      <c r="B152" s="25" t="s">
        <v>532</v>
      </c>
      <c r="C152" s="46">
        <f>'[5]2007'!$C64</f>
        <v>1.1442238719999998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1.1442238719999998</v>
      </c>
    </row>
    <row r="153" spans="1:16" x14ac:dyDescent="0.35">
      <c r="A153" s="24" t="s">
        <v>533</v>
      </c>
      <c r="B153" s="25" t="s">
        <v>534</v>
      </c>
      <c r="C153" s="46">
        <f>'[5]2007'!$C65</f>
        <v>5.9611933333333325E-2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5.9611933333333325E-2</v>
      </c>
    </row>
    <row r="154" spans="1:16" x14ac:dyDescent="0.35">
      <c r="A154" s="24" t="s">
        <v>535</v>
      </c>
      <c r="B154" s="25" t="s">
        <v>536</v>
      </c>
      <c r="C154" s="46">
        <f>'[5]2007'!$C66</f>
        <v>15.979141676666666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15.979141676666666</v>
      </c>
    </row>
    <row r="155" spans="1:16" x14ac:dyDescent="0.35">
      <c r="A155" s="24" t="s">
        <v>537</v>
      </c>
      <c r="B155" s="25" t="s">
        <v>538</v>
      </c>
      <c r="C155" s="46">
        <f>'[5]2007'!$C67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'[5]2007'!$C68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-21406.271573687667</v>
      </c>
      <c r="D157" s="21">
        <f>+D158+D166+D174+D182+D190+D198+D206+D207</f>
        <v>15.889270965810045</v>
      </c>
      <c r="E157" s="21">
        <f>+E158+E166+E174+E182+E190+E198+E207</f>
        <v>0.62466234153224198</v>
      </c>
      <c r="F157" s="35"/>
      <c r="G157" s="35"/>
      <c r="H157" s="35"/>
      <c r="I157" s="35"/>
      <c r="J157" s="21">
        <f>+J158+J166+J174+J182+J190+J198+J206+J207</f>
        <v>7.0876444985756955</v>
      </c>
      <c r="K157" s="21">
        <f>+K158+K166+K174+K182+K190+K198+K206+K207</f>
        <v>272.7486176707294</v>
      </c>
      <c r="L157" s="21">
        <f>+L158+L166+L174+L182+L190+L198+L206+L207</f>
        <v>0</v>
      </c>
      <c r="M157" s="35"/>
      <c r="N157" s="64"/>
      <c r="O157" s="21">
        <f>+O158+O166+O174+O182+O190+O198+O206+O207</f>
        <v>-20795.836466138942</v>
      </c>
      <c r="P157" s="107">
        <f>O157-'[6]2007'!$O$4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-29458.016165519155</v>
      </c>
      <c r="D158" s="26">
        <f t="shared" ref="D158:E158" si="36">+SUM(D159:D160)</f>
        <v>0.71158431789040011</v>
      </c>
      <c r="E158" s="26">
        <f t="shared" si="36"/>
        <v>2.6098840118360004E-2</v>
      </c>
      <c r="F158" s="32"/>
      <c r="G158" s="32"/>
      <c r="H158" s="32"/>
      <c r="I158" s="32"/>
      <c r="J158" s="26">
        <f t="shared" ref="J158:L158" si="37">+SUM(J159:J160)</f>
        <v>0.28941536276860008</v>
      </c>
      <c r="K158" s="26">
        <f t="shared" si="37"/>
        <v>11.966167506358001</v>
      </c>
      <c r="L158" s="26">
        <f t="shared" si="37"/>
        <v>0</v>
      </c>
      <c r="M158" s="32"/>
      <c r="N158" s="65"/>
      <c r="O158" s="26">
        <f>+SUM(O159:O160)</f>
        <v>-29431.175611986859</v>
      </c>
    </row>
    <row r="159" spans="1:16" x14ac:dyDescent="0.35">
      <c r="A159" s="24" t="s">
        <v>544</v>
      </c>
      <c r="B159" s="25" t="s">
        <v>545</v>
      </c>
      <c r="C159" s="46">
        <f>'[6]2007'!$C$6</f>
        <v>-29154.836202643208</v>
      </c>
      <c r="D159" s="46">
        <f>'[6]2007'!$D$6</f>
        <v>0.71158431789040011</v>
      </c>
      <c r="E159" s="46">
        <f>'[6]2007'!$E$6</f>
        <v>2.6098840118360004E-2</v>
      </c>
      <c r="F159" s="32"/>
      <c r="G159" s="32"/>
      <c r="H159" s="32"/>
      <c r="I159" s="32"/>
      <c r="J159" s="46">
        <f>'[6]2007'!$J6</f>
        <v>0.28941536276860008</v>
      </c>
      <c r="K159" s="46">
        <f>'[6]2007'!$K6</f>
        <v>11.966167506358001</v>
      </c>
      <c r="L159" s="46">
        <v>0</v>
      </c>
      <c r="M159" s="32"/>
      <c r="N159" s="65"/>
      <c r="O159" s="30">
        <f>+C159*'PCG-PTG'!$F$5+D159*'PCG-PTG'!$F$6+E159*'PCG-PTG'!$F$8+SUM(F159:I159)</f>
        <v>-29127.995649110911</v>
      </c>
    </row>
    <row r="160" spans="1:16" x14ac:dyDescent="0.35">
      <c r="A160" s="24" t="s">
        <v>546</v>
      </c>
      <c r="B160" s="25" t="s">
        <v>547</v>
      </c>
      <c r="C160" s="26">
        <f>+SUM(C161:C165)</f>
        <v>-303.17996287594718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-303.17996287594718</v>
      </c>
    </row>
    <row r="161" spans="1:15" x14ac:dyDescent="0.35">
      <c r="A161" s="24" t="s">
        <v>548</v>
      </c>
      <c r="B161" s="25" t="s">
        <v>549</v>
      </c>
      <c r="C161" s="46">
        <f>'[6]2007'!$C8</f>
        <v>-171.86451481568065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-171.86451481568065</v>
      </c>
    </row>
    <row r="162" spans="1:15" x14ac:dyDescent="0.35">
      <c r="A162" s="24" t="s">
        <v>550</v>
      </c>
      <c r="B162" s="25" t="s">
        <v>551</v>
      </c>
      <c r="C162" s="46">
        <f>'[6]2007'!$C9</f>
        <v>-126.21222010042725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-126.21222010042725</v>
      </c>
    </row>
    <row r="163" spans="1:15" x14ac:dyDescent="0.35">
      <c r="A163" s="24" t="s">
        <v>552</v>
      </c>
      <c r="B163" s="25" t="s">
        <v>553</v>
      </c>
      <c r="C163" s="46">
        <f>'[6]2007'!$C10</f>
        <v>-0.14885015818986902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-0.14885015818986902</v>
      </c>
    </row>
    <row r="164" spans="1:15" x14ac:dyDescent="0.35">
      <c r="A164" s="24" t="s">
        <v>554</v>
      </c>
      <c r="B164" s="25" t="s">
        <v>555</v>
      </c>
      <c r="C164" s="46">
        <f>'[6]2007'!$C11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'[6]2007'!$C12</f>
        <v>-4.9543778016493851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-4.9543778016493851</v>
      </c>
    </row>
    <row r="166" spans="1:15" x14ac:dyDescent="0.35">
      <c r="A166" s="24" t="s">
        <v>558</v>
      </c>
      <c r="B166" s="25" t="s">
        <v>559</v>
      </c>
      <c r="C166" s="26">
        <f>+SUM(C167:C168)</f>
        <v>1281.8395267882258</v>
      </c>
      <c r="D166" s="26">
        <f t="shared" ref="D166" si="40">+SUM(D167:D168)</f>
        <v>1.4944120189278873</v>
      </c>
      <c r="E166" s="26">
        <f t="shared" ref="E166" si="41">+SUM(E167:E168)</f>
        <v>6.2326498558693162E-2</v>
      </c>
      <c r="F166" s="32"/>
      <c r="G166" s="32"/>
      <c r="H166" s="32"/>
      <c r="I166" s="32"/>
      <c r="J166" s="26">
        <f t="shared" ref="J166:L166" si="42">+SUM(J167:J168)</f>
        <v>0.78514286226918395</v>
      </c>
      <c r="K166" s="26">
        <f t="shared" si="42"/>
        <v>26.704975366761875</v>
      </c>
      <c r="L166" s="26">
        <f t="shared" si="42"/>
        <v>0</v>
      </c>
      <c r="M166" s="32"/>
      <c r="N166" s="65"/>
      <c r="O166" s="26">
        <f>+SUM(O167:O168)</f>
        <v>1340.1995854362603</v>
      </c>
    </row>
    <row r="167" spans="1:15" x14ac:dyDescent="0.35">
      <c r="A167" s="24" t="s">
        <v>560</v>
      </c>
      <c r="B167" s="25" t="s">
        <v>561</v>
      </c>
      <c r="C167" s="46">
        <f>'[6]2007'!$C$14</f>
        <v>-232.40966374038308</v>
      </c>
      <c r="D167" s="46">
        <f>'[6]2007'!$D14</f>
        <v>0</v>
      </c>
      <c r="E167" s="46">
        <f>'[6]2007'!$E14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-232.40966374038308</v>
      </c>
    </row>
    <row r="168" spans="1:15" x14ac:dyDescent="0.35">
      <c r="A168" s="24" t="s">
        <v>562</v>
      </c>
      <c r="B168" s="25" t="s">
        <v>563</v>
      </c>
      <c r="C168" s="26">
        <f>+SUM(C169:C173)</f>
        <v>1514.249190528609</v>
      </c>
      <c r="D168" s="26">
        <f t="shared" ref="D168" si="43">+SUM(D169:D173)</f>
        <v>1.4944120189278873</v>
      </c>
      <c r="E168" s="26">
        <f>+SUM(E169:E173)</f>
        <v>6.2326498558693162E-2</v>
      </c>
      <c r="F168" s="32"/>
      <c r="G168" s="32"/>
      <c r="H168" s="32"/>
      <c r="I168" s="32"/>
      <c r="J168" s="26">
        <f>+SUM(J169:J173)</f>
        <v>0.78514286226918395</v>
      </c>
      <c r="K168" s="26">
        <f t="shared" ref="K168" si="44">+SUM(K169:K173)</f>
        <v>26.704975366761875</v>
      </c>
      <c r="L168" s="26">
        <f>+SUM(L169:L173)</f>
        <v>0</v>
      </c>
      <c r="M168" s="32"/>
      <c r="N168" s="65"/>
      <c r="O168" s="26">
        <f>+SUM(O169:O173)</f>
        <v>1572.6092491766435</v>
      </c>
    </row>
    <row r="169" spans="1:15" x14ac:dyDescent="0.35">
      <c r="A169" s="24" t="s">
        <v>564</v>
      </c>
      <c r="B169" s="25" t="s">
        <v>565</v>
      </c>
      <c r="C169" s="46">
        <f>'[6]2007'!$C16</f>
        <v>1312.9691293029935</v>
      </c>
      <c r="D169" s="46">
        <f>'[6]2007'!$D16</f>
        <v>1.4139895400020122</v>
      </c>
      <c r="E169" s="46">
        <f>'[6]2007'!$E16</f>
        <v>5.4983576569808901E-2</v>
      </c>
      <c r="F169" s="32"/>
      <c r="G169" s="32"/>
      <c r="H169" s="32"/>
      <c r="I169" s="32"/>
      <c r="J169" s="46">
        <f>'[6]2007'!$J16</f>
        <v>0.64877431104704764</v>
      </c>
      <c r="K169" s="46">
        <f>'[6]2007'!$K16</f>
        <v>24.43216617972627</v>
      </c>
      <c r="L169" s="46">
        <v>0</v>
      </c>
      <c r="M169" s="32"/>
      <c r="N169" s="65"/>
      <c r="O169" s="30">
        <f>+C169*'PCG-PTG'!$F$5+D169*'PCG-PTG'!$F$6+E169*'PCG-PTG'!$F$8+SUM(F169:I169)</f>
        <v>1367.1314842140491</v>
      </c>
    </row>
    <row r="170" spans="1:15" x14ac:dyDescent="0.35">
      <c r="A170" s="24" t="s">
        <v>566</v>
      </c>
      <c r="B170" s="25" t="s">
        <v>567</v>
      </c>
      <c r="C170" s="46">
        <f>'[6]2007'!$C17</f>
        <v>201.2800612256155</v>
      </c>
      <c r="D170" s="46">
        <f>'[6]2007'!$D17</f>
        <v>8.0422478925875257E-2</v>
      </c>
      <c r="E170" s="46">
        <f>'[6]2007'!$E17</f>
        <v>7.3429219888842632E-3</v>
      </c>
      <c r="F170" s="32"/>
      <c r="G170" s="32"/>
      <c r="H170" s="32"/>
      <c r="I170" s="32"/>
      <c r="J170" s="46">
        <f>'[6]2007'!$J17</f>
        <v>0.13636855122213631</v>
      </c>
      <c r="K170" s="46">
        <f>'[6]2007'!$K17</f>
        <v>2.2728091870356053</v>
      </c>
      <c r="L170" s="46">
        <v>0</v>
      </c>
      <c r="M170" s="32"/>
      <c r="N170" s="65"/>
      <c r="O170" s="30">
        <f>+C170*'PCG-PTG'!$F$5+D170*'PCG-PTG'!$F$6+E170*'PCG-PTG'!$F$8+SUM(F170:I170)</f>
        <v>205.47776496259434</v>
      </c>
    </row>
    <row r="171" spans="1:15" x14ac:dyDescent="0.35">
      <c r="A171" s="24" t="s">
        <v>568</v>
      </c>
      <c r="B171" s="25" t="s">
        <v>569</v>
      </c>
      <c r="C171" s="46">
        <f>'[6]2007'!$C18</f>
        <v>0</v>
      </c>
      <c r="D171" s="46">
        <f>'[6]2007'!$D18</f>
        <v>0</v>
      </c>
      <c r="E171" s="46">
        <f>'[6]2007'!$E18</f>
        <v>0</v>
      </c>
      <c r="F171" s="32"/>
      <c r="G171" s="32"/>
      <c r="H171" s="32"/>
      <c r="I171" s="32"/>
      <c r="J171" s="46">
        <f>'[6]2007'!$J18</f>
        <v>0</v>
      </c>
      <c r="K171" s="46">
        <f>'[6]2007'!$K18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'[6]2007'!$C19</f>
        <v>0</v>
      </c>
      <c r="D172" s="46">
        <f>'[6]2007'!$D19</f>
        <v>0</v>
      </c>
      <c r="E172" s="46">
        <f>'[6]2007'!$E19</f>
        <v>0</v>
      </c>
      <c r="F172" s="32"/>
      <c r="G172" s="32"/>
      <c r="H172" s="32"/>
      <c r="I172" s="32"/>
      <c r="J172" s="46">
        <f>'[6]2007'!$J19</f>
        <v>0</v>
      </c>
      <c r="K172" s="46">
        <f>'[6]2007'!$K19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'[6]2007'!$C20</f>
        <v>0</v>
      </c>
      <c r="D173" s="46">
        <f>'[6]2007'!$D20</f>
        <v>0</v>
      </c>
      <c r="E173" s="46">
        <f>'[6]2007'!$E20</f>
        <v>0</v>
      </c>
      <c r="F173" s="32"/>
      <c r="G173" s="32"/>
      <c r="H173" s="32"/>
      <c r="I173" s="32"/>
      <c r="J173" s="46">
        <f>'[6]2007'!$J20</f>
        <v>0</v>
      </c>
      <c r="K173" s="46">
        <f>'[6]2007'!$K20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6288.731687225355</v>
      </c>
      <c r="D174" s="26">
        <f t="shared" ref="D174" si="45">+SUM(D175:D176)</f>
        <v>13.683274628991757</v>
      </c>
      <c r="E174" s="26">
        <f t="shared" ref="E174" si="46">+SUM(E175:E176)</f>
        <v>0.52084244518638523</v>
      </c>
      <c r="F174" s="32"/>
      <c r="G174" s="32"/>
      <c r="H174" s="32"/>
      <c r="I174" s="32"/>
      <c r="J174" s="26">
        <f t="shared" ref="J174:K174" si="47">+SUM(J175:J176)</f>
        <v>6.0130862735379109</v>
      </c>
      <c r="K174" s="26">
        <f t="shared" si="47"/>
        <v>234.07747479760954</v>
      </c>
      <c r="L174" s="26">
        <f>+SUM(L175:L176)</f>
        <v>0</v>
      </c>
      <c r="M174" s="32"/>
      <c r="N174" s="65"/>
      <c r="O174" s="26">
        <f>+SUM(O175:O176)</f>
        <v>6809.8866248115164</v>
      </c>
    </row>
    <row r="175" spans="1:15" x14ac:dyDescent="0.35">
      <c r="A175" s="24" t="s">
        <v>576</v>
      </c>
      <c r="B175" s="25" t="s">
        <v>577</v>
      </c>
      <c r="C175" s="46">
        <f>'[6]2007'!$C22</f>
        <v>0</v>
      </c>
      <c r="D175" s="46">
        <f>'[6]2007'!$D22</f>
        <v>0.30905006359179993</v>
      </c>
      <c r="E175" s="46">
        <f>'[6]2007'!$E22</f>
        <v>2.8217614501859997E-2</v>
      </c>
      <c r="F175" s="32"/>
      <c r="G175" s="32"/>
      <c r="H175" s="32"/>
      <c r="I175" s="32"/>
      <c r="J175" s="46">
        <f>'[6]2007'!$J22</f>
        <v>0.52404141217739997</v>
      </c>
      <c r="K175" s="46">
        <f>'[6]2007'!$K22</f>
        <v>8.7340235362899996</v>
      </c>
      <c r="L175" s="46">
        <v>0</v>
      </c>
      <c r="M175" s="32"/>
      <c r="N175" s="65"/>
      <c r="O175" s="30">
        <f>+C175*'PCG-PTG'!$F$5+D175*'PCG-PTG'!$F$6+E175*'PCG-PTG'!$F$8+SUM(F175:I175)</f>
        <v>16.131069623563299</v>
      </c>
    </row>
    <row r="176" spans="1:15" x14ac:dyDescent="0.35">
      <c r="A176" s="24" t="s">
        <v>578</v>
      </c>
      <c r="B176" s="25" t="s">
        <v>579</v>
      </c>
      <c r="C176" s="26">
        <f>+SUM(C177:C181)</f>
        <v>6288.731687225355</v>
      </c>
      <c r="D176" s="26">
        <f t="shared" ref="D176" si="48">+SUM(D177:D181)</f>
        <v>13.374224565399958</v>
      </c>
      <c r="E176" s="26">
        <f>+SUM(E177:E181)</f>
        <v>0.49262483068452523</v>
      </c>
      <c r="F176" s="32"/>
      <c r="G176" s="32"/>
      <c r="H176" s="32"/>
      <c r="I176" s="32"/>
      <c r="J176" s="26">
        <f>+SUM(J177:J181)</f>
        <v>5.4890448613605107</v>
      </c>
      <c r="K176" s="26">
        <f t="shared" ref="K176" si="49">+SUM(K177:K181)</f>
        <v>225.34345126131953</v>
      </c>
      <c r="L176" s="26">
        <f>+SUM(L177:L181)</f>
        <v>0</v>
      </c>
      <c r="M176" s="32"/>
      <c r="N176" s="65"/>
      <c r="O176" s="26">
        <f>+SUM(O177:O181)</f>
        <v>6793.7555551879532</v>
      </c>
    </row>
    <row r="177" spans="1:15" x14ac:dyDescent="0.35">
      <c r="A177" s="24" t="s">
        <v>580</v>
      </c>
      <c r="B177" s="25" t="s">
        <v>581</v>
      </c>
      <c r="C177" s="46">
        <f>'[6]2007'!$C24</f>
        <v>6354.2682306268698</v>
      </c>
      <c r="D177" s="46">
        <f>'[6]2007'!$D24</f>
        <v>13.374224565399958</v>
      </c>
      <c r="E177" s="46">
        <f>'[6]2007'!$E24</f>
        <v>0.49262483068452523</v>
      </c>
      <c r="F177" s="32"/>
      <c r="G177" s="32"/>
      <c r="H177" s="32"/>
      <c r="I177" s="32"/>
      <c r="J177" s="46">
        <f>'[6]2007'!$J$24</f>
        <v>5.4890448613605107</v>
      </c>
      <c r="K177" s="46">
        <f>'[6]2007'!$K$24</f>
        <v>225.34345126131953</v>
      </c>
      <c r="L177" s="46">
        <v>0</v>
      </c>
      <c r="M177" s="32"/>
      <c r="N177" s="65"/>
      <c r="O177" s="30">
        <f>+C177*'PCG-PTG'!$F$5+D177*'PCG-PTG'!$F$6+E177*'PCG-PTG'!$F$8+SUM(F177:I177)</f>
        <v>6859.292098589468</v>
      </c>
    </row>
    <row r="178" spans="1:15" x14ac:dyDescent="0.35">
      <c r="A178" s="24" t="s">
        <v>582</v>
      </c>
      <c r="B178" s="25" t="s">
        <v>583</v>
      </c>
      <c r="C178" s="46">
        <f>'[6]2007'!$C25</f>
        <v>-61.451072590047005</v>
      </c>
      <c r="D178" s="46">
        <f>'[6]2007'!$D25</f>
        <v>0</v>
      </c>
      <c r="E178" s="46">
        <f>'[6]2007'!$E25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-61.451072590047005</v>
      </c>
    </row>
    <row r="179" spans="1:15" x14ac:dyDescent="0.35">
      <c r="A179" s="24" t="s">
        <v>584</v>
      </c>
      <c r="B179" s="25" t="s">
        <v>585</v>
      </c>
      <c r="C179" s="46">
        <f>'[6]2007'!$C26</f>
        <v>0</v>
      </c>
      <c r="D179" s="46">
        <f>'[6]2007'!$D26</f>
        <v>0</v>
      </c>
      <c r="E179" s="46">
        <f>'[6]2007'!$E26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'[6]2007'!$C27</f>
        <v>-4.0854708114676042</v>
      </c>
      <c r="D180" s="46">
        <f>'[6]2007'!$D27</f>
        <v>0</v>
      </c>
      <c r="E180" s="46">
        <f>'[6]2007'!$E27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-4.0854708114676042</v>
      </c>
    </row>
    <row r="181" spans="1:15" x14ac:dyDescent="0.35">
      <c r="A181" s="24" t="s">
        <v>588</v>
      </c>
      <c r="B181" s="25" t="s">
        <v>589</v>
      </c>
      <c r="C181" s="46">
        <f>'[6]2007'!$C28</f>
        <v>0</v>
      </c>
      <c r="D181" s="46">
        <f>'[6]2007'!$D28</f>
        <v>0</v>
      </c>
      <c r="E181" s="46">
        <f>'[6]2007'!$E28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85.114620823046565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85.114620823046565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85.114620823046565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85.114620823046565</v>
      </c>
    </row>
    <row r="185" spans="1:15" x14ac:dyDescent="0.35">
      <c r="A185" s="24" t="s">
        <v>596</v>
      </c>
      <c r="B185" s="25" t="s">
        <v>597</v>
      </c>
      <c r="C185" s="46">
        <f>'[6]2007'!$C32</f>
        <v>85.114620823046565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85.114620823046565</v>
      </c>
    </row>
    <row r="186" spans="1:15" x14ac:dyDescent="0.35">
      <c r="A186" s="24" t="s">
        <v>598</v>
      </c>
      <c r="B186" s="25" t="s">
        <v>599</v>
      </c>
      <c r="C186" s="46">
        <f>'[6]2007'!$C33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'[6]2007'!$C34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'[6]2007'!$C35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'[6]2007'!$C36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396.05875699486063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396.05875699486063</v>
      </c>
    </row>
    <row r="191" spans="1:15" x14ac:dyDescent="0.35">
      <c r="A191" s="24" t="s">
        <v>608</v>
      </c>
      <c r="B191" s="25" t="s">
        <v>609</v>
      </c>
      <c r="C191" s="46">
        <f>'[6]2007'!$C$38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396.05875699486063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396.05875699486063</v>
      </c>
    </row>
    <row r="193" spans="1:15" x14ac:dyDescent="0.35">
      <c r="A193" s="24" t="s">
        <v>612</v>
      </c>
      <c r="B193" s="25" t="s">
        <v>613</v>
      </c>
      <c r="C193" s="46">
        <f>'[6]2007'!$C40</f>
        <v>53.261328314011458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53.261328314011458</v>
      </c>
    </row>
    <row r="194" spans="1:15" x14ac:dyDescent="0.35">
      <c r="A194" s="24" t="s">
        <v>614</v>
      </c>
      <c r="B194" s="25" t="s">
        <v>615</v>
      </c>
      <c r="C194" s="46">
        <f>'[6]2007'!$C41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'[6]2007'!$C42</f>
        <v>342.79742868084918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342.79742868084918</v>
      </c>
    </row>
    <row r="196" spans="1:15" x14ac:dyDescent="0.35">
      <c r="A196" s="24" t="s">
        <v>618</v>
      </c>
      <c r="B196" s="25" t="s">
        <v>619</v>
      </c>
      <c r="C196" s="46">
        <f>'[6]2007'!$C43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'[6]2007'!$C44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'[6]2007'!$C46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'[6]2007'!$C48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'[6]2007'!$C49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'[6]2007'!$C50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'[6]2007'!$C51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'[6]2007'!$C52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'[6]2007'!$C53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1.5394557668803615E-2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4.0795577822329578</v>
      </c>
    </row>
    <row r="208" spans="1:15" ht="13" x14ac:dyDescent="0.35">
      <c r="A208" s="24" t="s">
        <v>696</v>
      </c>
      <c r="B208" s="25" t="s">
        <v>697</v>
      </c>
      <c r="C208" s="46">
        <f>'[6]2007'!$C55</f>
        <v>0</v>
      </c>
      <c r="D208" s="46">
        <f>'[6]2007'!$D55</f>
        <v>0</v>
      </c>
      <c r="E208" s="46">
        <f>'[6]2007'!$E55</f>
        <v>1.5394557668803615E-2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7.5193277894350867</v>
      </c>
      <c r="D209" s="21">
        <f t="shared" ref="D209:E209" si="62">+D210+D214+D217+D220+D224</f>
        <v>23.945854777481514</v>
      </c>
      <c r="E209" s="21">
        <f t="shared" si="62"/>
        <v>0.17342824488544378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723.96174645356007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21.36449800105909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598.20594402965457</v>
      </c>
    </row>
    <row r="211" spans="1:15" x14ac:dyDescent="0.35">
      <c r="A211" s="24" t="s">
        <v>645</v>
      </c>
      <c r="B211" s="25" t="s">
        <v>646</v>
      </c>
      <c r="C211" s="46">
        <f>'[4]2007'!$C6</f>
        <v>0</v>
      </c>
      <c r="D211" s="46">
        <f>'[4]2007'!$D6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'[4]2007'!$C7</f>
        <v>0</v>
      </c>
      <c r="D212" s="46">
        <f>'[4]2007'!$D7</f>
        <v>16.330690416937305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457.25933167424455</v>
      </c>
    </row>
    <row r="213" spans="1:15" x14ac:dyDescent="0.35">
      <c r="A213" s="24" t="s">
        <v>649</v>
      </c>
      <c r="B213" s="25" t="s">
        <v>650</v>
      </c>
      <c r="C213" s="46">
        <f>'[4]2007'!$C8</f>
        <v>0</v>
      </c>
      <c r="D213" s="46">
        <f>'[4]2007'!$D8</f>
        <v>5.0338075841217842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140.94661235540997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'[4]2007'!$D10</f>
        <v>0</v>
      </c>
      <c r="E215" s="46">
        <f>'[4]2007'!$E10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'[4]2007'!$D11</f>
        <v>0</v>
      </c>
      <c r="E216" s="46">
        <f>'[4]2007'!$E11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7.5193277894350867</v>
      </c>
      <c r="D217" s="26">
        <f t="shared" ref="D217" si="67">+SUM(D218:D219)</f>
        <v>0.58000724633204426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23.759530686732326</v>
      </c>
    </row>
    <row r="218" spans="1:15" x14ac:dyDescent="0.35">
      <c r="A218" s="24" t="s">
        <v>659</v>
      </c>
      <c r="B218" s="25" t="s">
        <v>660</v>
      </c>
      <c r="C218" s="46">
        <f>'[4]2007'!$C13</f>
        <v>0</v>
      </c>
      <c r="D218" s="46">
        <f>'[4]2007'!$D13</f>
        <v>0</v>
      </c>
      <c r="E218" s="46">
        <f>'[4]2007'!$E13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'[4]2007'!$C14</f>
        <v>7.5193277894350867</v>
      </c>
      <c r="D219" s="46">
        <f>'[4]2007'!$D14</f>
        <v>0.58000724633204426</v>
      </c>
      <c r="E219" s="46">
        <f>'[4]2007'!$E14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23.759530686732326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2.0013495300903781</v>
      </c>
      <c r="E220" s="26">
        <f t="shared" ref="E220" si="70">+SUM(E221:E223)</f>
        <v>0.17342824488544378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101.99627173717319</v>
      </c>
    </row>
    <row r="221" spans="1:15" x14ac:dyDescent="0.35">
      <c r="A221" s="24" t="s">
        <v>665</v>
      </c>
      <c r="B221" s="25" t="s">
        <v>666</v>
      </c>
      <c r="C221" s="32"/>
      <c r="D221" s="46">
        <f>'[4]2007'!$D16</f>
        <v>2.0013495300903781</v>
      </c>
      <c r="E221" s="46">
        <f>'[4]2007'!$E16</f>
        <v>0.17342824488544378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101.99627173717319</v>
      </c>
    </row>
    <row r="222" spans="1:15" x14ac:dyDescent="0.35">
      <c r="A222" s="24" t="s">
        <v>667</v>
      </c>
      <c r="B222" s="25" t="s">
        <v>668</v>
      </c>
      <c r="C222" s="32"/>
      <c r="D222" s="46">
        <f>'[4]2007'!$D17</f>
        <v>0</v>
      </c>
      <c r="E222" s="46">
        <f>'[4]2007'!$E17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'[4]2007'!$D18</f>
        <v>0</v>
      </c>
      <c r="E223" s="46">
        <f>'[4]2007'!$E18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'[4]2007'!$C19</f>
        <v>0</v>
      </c>
      <c r="D224" s="46">
        <f>'[4]2007'!$D19</f>
        <v>0</v>
      </c>
      <c r="E224" s="46">
        <f>'[4]2007'!$E19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8500.0293968173792</v>
      </c>
      <c r="D227" s="26">
        <f t="shared" ref="D227:E227" si="73">+SUM(D228:D229)</f>
        <v>4.9723432499999996E-3</v>
      </c>
      <c r="E227" s="26">
        <f t="shared" si="73"/>
        <v>1.9889372999999998E-2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8505.439306273378</v>
      </c>
    </row>
    <row r="228" spans="1:15" x14ac:dyDescent="0.35">
      <c r="A228" s="24"/>
      <c r="B228" s="44" t="s">
        <v>674</v>
      </c>
      <c r="C228" s="46">
        <f>'[2]2007'!$C48</f>
        <v>711.04508475</v>
      </c>
      <c r="D228" s="46">
        <f>'[2]2007'!$D48</f>
        <v>4.9723432499999996E-3</v>
      </c>
      <c r="E228" s="46">
        <f>'[2]2007'!$E48</f>
        <v>1.9889372999999998E-2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716.45499420600004</v>
      </c>
    </row>
    <row r="229" spans="1:15" x14ac:dyDescent="0.35">
      <c r="A229" s="24"/>
      <c r="B229" s="44" t="s">
        <v>675</v>
      </c>
      <c r="C229" s="46">
        <f>'[2]2007'!$C49</f>
        <v>7788.9843120673786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7788.9843120673786</v>
      </c>
    </row>
    <row r="230" spans="1:15" x14ac:dyDescent="0.35">
      <c r="A230" s="24"/>
      <c r="B230" s="25" t="s">
        <v>676</v>
      </c>
      <c r="C230" s="46">
        <f>'[2]2007'!$C50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'[2]2007'!$C51</f>
        <v>1459.893588811161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1459.893588811161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-14134.39946314539</v>
      </c>
      <c r="D242" s="21">
        <f t="shared" si="76"/>
        <v>169.03001202752327</v>
      </c>
      <c r="E242" s="21">
        <f t="shared" si="76"/>
        <v>2.9569005271871438</v>
      </c>
      <c r="F242" s="21">
        <f t="shared" si="76"/>
        <v>0</v>
      </c>
      <c r="G242" s="21">
        <f t="shared" si="76"/>
        <v>0</v>
      </c>
      <c r="H242" s="21">
        <f t="shared" si="76"/>
        <v>5.5851387059591842</v>
      </c>
      <c r="I242" s="21">
        <f t="shared" si="76"/>
        <v>0</v>
      </c>
      <c r="J242" s="21">
        <f t="shared" si="76"/>
        <v>7.3807407485756951</v>
      </c>
      <c r="K242" s="21">
        <f t="shared" si="76"/>
        <v>283.53455967072938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-8612.3953479641877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7029.0191328975079</v>
      </c>
      <c r="D243" s="21">
        <f t="shared" ref="D243:E243" si="78">+D244+D250+D253</f>
        <v>3.3241129178827755</v>
      </c>
      <c r="E243" s="21">
        <f t="shared" si="78"/>
        <v>0.22978492830139069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7182.9873005980935</v>
      </c>
    </row>
    <row r="244" spans="1:15" x14ac:dyDescent="0.35">
      <c r="A244" s="24" t="s">
        <v>266</v>
      </c>
      <c r="B244" s="25" t="s">
        <v>267</v>
      </c>
      <c r="C244" s="26">
        <f>+SUM(C245:C249)</f>
        <v>7029.0191328975079</v>
      </c>
      <c r="D244" s="26">
        <f t="shared" ref="D244:E244" si="80">+SUM(D245:D249)</f>
        <v>3.3241129178827755</v>
      </c>
      <c r="E244" s="26">
        <f t="shared" si="80"/>
        <v>0.22978492830139069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7182.9873005980935</v>
      </c>
    </row>
    <row r="245" spans="1:15" x14ac:dyDescent="0.35">
      <c r="A245" s="24" t="s">
        <v>268</v>
      </c>
      <c r="B245" s="25" t="s">
        <v>269</v>
      </c>
      <c r="C245" s="46">
        <f>+C7</f>
        <v>2054.2763681915872</v>
      </c>
      <c r="D245" s="46">
        <f>+D7</f>
        <v>8.0653928131407523E-2</v>
      </c>
      <c r="E245" s="46">
        <f>+E7</f>
        <v>1.6130785626281504E-2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2060.809336370231</v>
      </c>
    </row>
    <row r="246" spans="1:15" x14ac:dyDescent="0.35">
      <c r="A246" s="24" t="s">
        <v>276</v>
      </c>
      <c r="B246" s="25" t="s">
        <v>277</v>
      </c>
      <c r="C246" s="46">
        <f>+C11</f>
        <v>998.34821204181947</v>
      </c>
      <c r="D246" s="46">
        <f>+D11</f>
        <v>0.22449051231372705</v>
      </c>
      <c r="E246" s="46">
        <f>+E11</f>
        <v>3.2527399644379437E-2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1013.2537072923644</v>
      </c>
    </row>
    <row r="247" spans="1:15" x14ac:dyDescent="0.35">
      <c r="A247" s="24" t="s">
        <v>292</v>
      </c>
      <c r="B247" s="25" t="s">
        <v>293</v>
      </c>
      <c r="C247" s="46">
        <f>+C19</f>
        <v>3456.8070390731277</v>
      </c>
      <c r="D247" s="46">
        <f>+D19</f>
        <v>0.77984463666013837</v>
      </c>
      <c r="E247" s="46">
        <f>+E19</f>
        <v>0.1500859261098666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3518.4154593187263</v>
      </c>
    </row>
    <row r="248" spans="1:15" x14ac:dyDescent="0.35">
      <c r="A248" s="24" t="s">
        <v>304</v>
      </c>
      <c r="B248" s="25" t="s">
        <v>305</v>
      </c>
      <c r="C248" s="46">
        <f>+C25</f>
        <v>519.58751359097334</v>
      </c>
      <c r="D248" s="46">
        <f>+D25</f>
        <v>2.2391238407775025</v>
      </c>
      <c r="E248" s="46">
        <f>+E25</f>
        <v>3.1040816920863121E-2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590.5087976167722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218.15067237333332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5.5851387059591842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223.73581107929252</v>
      </c>
    </row>
    <row r="255" spans="1:15" x14ac:dyDescent="0.35">
      <c r="A255" s="24" t="s">
        <v>345</v>
      </c>
      <c r="B255" s="25" t="s">
        <v>346</v>
      </c>
      <c r="C255" s="46">
        <f>+C47</f>
        <v>210.71470639999998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210.71470639999998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7.4359659733333325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7.4359659733333325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5.5851387059591842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5.5851387059591842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17.182977481999998</v>
      </c>
      <c r="D263" s="21">
        <f t="shared" ref="D263:E263" si="89">+SUM(D264:D273)</f>
        <v>125.87077336634891</v>
      </c>
      <c r="E263" s="21">
        <f t="shared" si="89"/>
        <v>1.9290250124680672</v>
      </c>
      <c r="F263" s="35"/>
      <c r="G263" s="35"/>
      <c r="H263" s="35"/>
      <c r="I263" s="35"/>
      <c r="J263" s="21">
        <f t="shared" ref="J263:L263" si="90">+SUM(J264:J273)</f>
        <v>0.29309625</v>
      </c>
      <c r="K263" s="21">
        <f t="shared" si="90"/>
        <v>10.785942</v>
      </c>
      <c r="L263" s="21">
        <f t="shared" si="90"/>
        <v>0</v>
      </c>
      <c r="M263" s="35"/>
      <c r="N263" s="64"/>
      <c r="O263" s="21">
        <f>+SUM(O264:O273)</f>
        <v>4052.7562600438073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119.98342267198223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3359.5358348155023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2.7147559669090908</v>
      </c>
      <c r="E265" s="46">
        <f>+E111</f>
        <v>0.38965413106614899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179.27151180598401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2.8551435774575999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79.944020168812798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1.5311641864019183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405.75850939650837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0.31745115000000007</v>
      </c>
      <c r="E269" s="46">
        <f>+E145</f>
        <v>8.2066950000000017E-3</v>
      </c>
      <c r="F269" s="32"/>
      <c r="G269" s="32"/>
      <c r="H269" s="32"/>
      <c r="I269" s="32"/>
      <c r="J269" s="46">
        <f t="shared" si="91"/>
        <v>0.29309625</v>
      </c>
      <c r="K269" s="46">
        <f t="shared" si="91"/>
        <v>10.785942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11.063406375000003</v>
      </c>
    </row>
    <row r="270" spans="1:15" x14ac:dyDescent="0.35">
      <c r="A270" s="24" t="s">
        <v>529</v>
      </c>
      <c r="B270" s="25" t="s">
        <v>530</v>
      </c>
      <c r="C270" s="46">
        <f>+C151</f>
        <v>1.2038358053333331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1.2038358053333331</v>
      </c>
    </row>
    <row r="271" spans="1:15" x14ac:dyDescent="0.35">
      <c r="A271" s="24" t="s">
        <v>535</v>
      </c>
      <c r="B271" s="25" t="s">
        <v>536</v>
      </c>
      <c r="C271" s="46">
        <f>+C154</f>
        <v>15.979141676666666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15.979141676666666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-21406.271573687667</v>
      </c>
      <c r="D274" s="21">
        <f t="shared" ref="D274:E274" si="92">+SUM(D275:D282)</f>
        <v>15.889270965810045</v>
      </c>
      <c r="E274" s="21">
        <f t="shared" si="92"/>
        <v>0.62466234153224198</v>
      </c>
      <c r="F274" s="35"/>
      <c r="G274" s="35"/>
      <c r="H274" s="35"/>
      <c r="I274" s="35"/>
      <c r="J274" s="21">
        <f t="shared" ref="J274:L274" si="93">+SUM(J275:J282)</f>
        <v>7.0876444985756955</v>
      </c>
      <c r="K274" s="21">
        <f t="shared" si="93"/>
        <v>272.7486176707294</v>
      </c>
      <c r="L274" s="21">
        <f t="shared" si="93"/>
        <v>0</v>
      </c>
      <c r="M274" s="35"/>
      <c r="N274" s="64"/>
      <c r="O274" s="21">
        <f>+SUM(O275:O282)</f>
        <v>-20795.836466138942</v>
      </c>
    </row>
    <row r="275" spans="1:15" x14ac:dyDescent="0.35">
      <c r="A275" s="24" t="s">
        <v>542</v>
      </c>
      <c r="B275" s="25" t="s">
        <v>543</v>
      </c>
      <c r="C275" s="46">
        <f>+C158</f>
        <v>-29458.016165519155</v>
      </c>
      <c r="D275" s="46">
        <f>+D158</f>
        <v>0.71158431789040011</v>
      </c>
      <c r="E275" s="46">
        <f>+E158</f>
        <v>2.6098840118360004E-2</v>
      </c>
      <c r="F275" s="32"/>
      <c r="G275" s="32"/>
      <c r="H275" s="32"/>
      <c r="I275" s="32"/>
      <c r="J275" s="46">
        <f>+J158</f>
        <v>0.28941536276860008</v>
      </c>
      <c r="K275" s="46">
        <f>+K158</f>
        <v>11.966167506358001</v>
      </c>
      <c r="L275" s="46">
        <f>+L158</f>
        <v>0</v>
      </c>
      <c r="M275" s="32"/>
      <c r="N275" s="65"/>
      <c r="O275" s="30">
        <f>+C275*'PCG-PTG'!$F$5+D275*'PCG-PTG'!$F$6+E275*'PCG-PTG'!$F$8+SUM(F275:I275)</f>
        <v>-29431.175611986859</v>
      </c>
    </row>
    <row r="276" spans="1:15" x14ac:dyDescent="0.35">
      <c r="A276" s="24" t="s">
        <v>558</v>
      </c>
      <c r="B276" s="25" t="s">
        <v>559</v>
      </c>
      <c r="C276" s="46">
        <f>+C166</f>
        <v>1281.8395267882258</v>
      </c>
      <c r="D276" s="46">
        <f>+D166</f>
        <v>1.4944120189278873</v>
      </c>
      <c r="E276" s="46">
        <f>+E166</f>
        <v>6.2326498558693162E-2</v>
      </c>
      <c r="F276" s="32"/>
      <c r="G276" s="32"/>
      <c r="H276" s="32"/>
      <c r="I276" s="32"/>
      <c r="J276" s="46">
        <f>+J166</f>
        <v>0.78514286226918395</v>
      </c>
      <c r="K276" s="46">
        <f>+K166</f>
        <v>26.704975366761875</v>
      </c>
      <c r="L276" s="46">
        <f>+L166</f>
        <v>0</v>
      </c>
      <c r="M276" s="32"/>
      <c r="N276" s="65"/>
      <c r="O276" s="30">
        <f>+C276*'PCG-PTG'!$F$5+D276*'PCG-PTG'!$F$6+E276*'PCG-PTG'!$F$8+SUM(F276:I276)</f>
        <v>1340.1995854362603</v>
      </c>
    </row>
    <row r="277" spans="1:15" x14ac:dyDescent="0.35">
      <c r="A277" s="24" t="s">
        <v>574</v>
      </c>
      <c r="B277" s="25" t="s">
        <v>575</v>
      </c>
      <c r="C277" s="46">
        <f>+C174</f>
        <v>6288.731687225355</v>
      </c>
      <c r="D277" s="46">
        <f>+D174</f>
        <v>13.683274628991757</v>
      </c>
      <c r="E277" s="46">
        <f>+E174</f>
        <v>0.52084244518638523</v>
      </c>
      <c r="F277" s="32"/>
      <c r="G277" s="32"/>
      <c r="H277" s="32"/>
      <c r="I277" s="32"/>
      <c r="J277" s="46">
        <f>+J174</f>
        <v>6.0130862735379109</v>
      </c>
      <c r="K277" s="46">
        <f>+K174</f>
        <v>234.07747479760954</v>
      </c>
      <c r="L277" s="46">
        <f>+L174</f>
        <v>0</v>
      </c>
      <c r="M277" s="32"/>
      <c r="N277" s="65"/>
      <c r="O277" s="30">
        <f>+C277*'PCG-PTG'!$F$5+D277*'PCG-PTG'!$F$6+E277*'PCG-PTG'!$F$8+SUM(F277:I277)</f>
        <v>6809.8866248115164</v>
      </c>
    </row>
    <row r="278" spans="1:15" x14ac:dyDescent="0.35">
      <c r="A278" s="24" t="s">
        <v>590</v>
      </c>
      <c r="B278" s="25" t="s">
        <v>591</v>
      </c>
      <c r="C278" s="46">
        <f>+C182</f>
        <v>85.114620823046565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85.114620823046565</v>
      </c>
    </row>
    <row r="279" spans="1:15" x14ac:dyDescent="0.35">
      <c r="A279" s="24" t="s">
        <v>606</v>
      </c>
      <c r="B279" s="25" t="s">
        <v>607</v>
      </c>
      <c r="C279" s="46">
        <f>+C190</f>
        <v>396.05875699486063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396.05875699486063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1.5394557668803615E-2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4.0795577822329578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7.5193277894350867</v>
      </c>
      <c r="D283" s="21">
        <f t="shared" ref="D283:E283" si="95">+SUM(D284:D288)</f>
        <v>23.945854777481514</v>
      </c>
      <c r="E283" s="21">
        <f t="shared" si="95"/>
        <v>0.17342824488544378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723.96174645356007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21.36449800105909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598.20594402965457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7.5193277894350867</v>
      </c>
      <c r="D286" s="46">
        <f t="shared" ref="D286:M286" si="99">+D217</f>
        <v>0.58000724633204426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23.759530686732326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2.0013495300903781</v>
      </c>
      <c r="E287" s="46">
        <f t="shared" si="100"/>
        <v>0.17342824488544378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101.99627173717319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8500.0293968173792</v>
      </c>
      <c r="D291" s="26">
        <f t="shared" ref="D291:E291" si="102">+D292+D293</f>
        <v>4.9723432499999996E-3</v>
      </c>
      <c r="E291" s="26">
        <f t="shared" si="102"/>
        <v>1.9889372999999998E-2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8505.439306273378</v>
      </c>
    </row>
    <row r="292" spans="1:15" x14ac:dyDescent="0.35">
      <c r="A292" s="24"/>
      <c r="B292" s="44" t="s">
        <v>674</v>
      </c>
      <c r="C292" s="46">
        <f>+C228</f>
        <v>711.04508475</v>
      </c>
      <c r="D292" s="46">
        <f t="shared" ref="D292:M294" si="104">+D228</f>
        <v>4.9723432499999996E-3</v>
      </c>
      <c r="E292" s="46">
        <f t="shared" si="104"/>
        <v>1.9889372999999998E-2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716.45499420600004</v>
      </c>
    </row>
    <row r="293" spans="1:15" x14ac:dyDescent="0.35">
      <c r="A293" s="24"/>
      <c r="B293" s="44" t="s">
        <v>675</v>
      </c>
      <c r="C293" s="46">
        <f>+C229</f>
        <v>7788.9843120673786</v>
      </c>
      <c r="D293" s="46">
        <f t="shared" si="104"/>
        <v>0</v>
      </c>
      <c r="E293" s="46">
        <f t="shared" si="104"/>
        <v>0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7788.9843120673786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1459.893588811161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1459.893588811161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-14134.39946314539</v>
      </c>
      <c r="D304" s="21">
        <f t="shared" ref="D304:M304" si="107">+SUM(D305:D309)</f>
        <v>169.03001202752327</v>
      </c>
      <c r="E304" s="21">
        <f t="shared" si="107"/>
        <v>2.9569005271871438</v>
      </c>
      <c r="F304" s="21">
        <f t="shared" si="107"/>
        <v>0</v>
      </c>
      <c r="G304" s="21">
        <f t="shared" si="107"/>
        <v>0</v>
      </c>
      <c r="H304" s="21">
        <f t="shared" si="107"/>
        <v>5.5851387059591842</v>
      </c>
      <c r="I304" s="21">
        <f t="shared" si="107"/>
        <v>0</v>
      </c>
      <c r="J304" s="21">
        <f t="shared" si="107"/>
        <v>7.3807407485756951</v>
      </c>
      <c r="K304" s="21">
        <f t="shared" si="107"/>
        <v>283.53455967072938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-8612.3953479641877</v>
      </c>
    </row>
    <row r="305" spans="1:15" x14ac:dyDescent="0.35">
      <c r="A305" s="48" t="s">
        <v>264</v>
      </c>
      <c r="B305" s="49" t="s">
        <v>265</v>
      </c>
      <c r="C305" s="67">
        <f>+C243</f>
        <v>7029.0191328975079</v>
      </c>
      <c r="D305" s="67">
        <f t="shared" ref="D305:M305" si="108">+D243</f>
        <v>3.3241129178827755</v>
      </c>
      <c r="E305" s="67">
        <f t="shared" si="108"/>
        <v>0.22978492830139069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7182.9873005980944</v>
      </c>
    </row>
    <row r="306" spans="1:15" x14ac:dyDescent="0.35">
      <c r="A306" s="48" t="s">
        <v>343</v>
      </c>
      <c r="B306" s="49" t="s">
        <v>344</v>
      </c>
      <c r="C306" s="67">
        <f>+C254</f>
        <v>218.15067237333332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5.5851387059591842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223.73581107929252</v>
      </c>
    </row>
    <row r="307" spans="1:15" x14ac:dyDescent="0.35">
      <c r="A307" s="48" t="s">
        <v>434</v>
      </c>
      <c r="B307" s="49" t="s">
        <v>435</v>
      </c>
      <c r="C307" s="67">
        <f>+C263</f>
        <v>17.182977481999998</v>
      </c>
      <c r="D307" s="67">
        <f t="shared" ref="D307:L307" si="110">+D263</f>
        <v>125.87077336634891</v>
      </c>
      <c r="E307" s="67">
        <f t="shared" si="110"/>
        <v>1.9290250124680672</v>
      </c>
      <c r="F307" s="32"/>
      <c r="G307" s="32"/>
      <c r="H307" s="32"/>
      <c r="I307" s="32"/>
      <c r="J307" s="67">
        <f t="shared" si="110"/>
        <v>0.29309625</v>
      </c>
      <c r="K307" s="67">
        <f t="shared" si="110"/>
        <v>10.785942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4052.7562600438073</v>
      </c>
    </row>
    <row r="308" spans="1:15" x14ac:dyDescent="0.35">
      <c r="A308" s="48" t="s">
        <v>540</v>
      </c>
      <c r="B308" s="49" t="s">
        <v>541</v>
      </c>
      <c r="C308" s="67">
        <f>+C274</f>
        <v>-21406.271573687667</v>
      </c>
      <c r="D308" s="67">
        <f t="shared" ref="D308:L308" si="111">+D274</f>
        <v>15.889270965810045</v>
      </c>
      <c r="E308" s="67">
        <f t="shared" si="111"/>
        <v>0.62466234153224198</v>
      </c>
      <c r="F308" s="32"/>
      <c r="G308" s="32"/>
      <c r="H308" s="32"/>
      <c r="I308" s="32"/>
      <c r="J308" s="67">
        <f t="shared" si="111"/>
        <v>7.0876444985756955</v>
      </c>
      <c r="K308" s="67">
        <f t="shared" si="111"/>
        <v>272.7486176707294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-20795.836466138942</v>
      </c>
    </row>
    <row r="309" spans="1:15" x14ac:dyDescent="0.35">
      <c r="A309" s="48" t="s">
        <v>641</v>
      </c>
      <c r="B309" s="49" t="s">
        <v>642</v>
      </c>
      <c r="C309" s="67">
        <f>+C283</f>
        <v>7.5193277894350867</v>
      </c>
      <c r="D309" s="67">
        <f t="shared" ref="D309:M309" si="112">+D283</f>
        <v>23.945854777481514</v>
      </c>
      <c r="E309" s="67">
        <f t="shared" si="112"/>
        <v>0.17342824488544378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723.96174645356018</v>
      </c>
    </row>
  </sheetData>
  <conditionalFormatting sqref="C240:M240">
    <cfRule type="cellIs" dxfId="83" priority="6" operator="equal">
      <formula>0</formula>
    </cfRule>
  </conditionalFormatting>
  <conditionalFormatting sqref="C302:M302">
    <cfRule type="cellIs" dxfId="82" priority="2" operator="equal">
      <formula>0</formula>
    </cfRule>
  </conditionalFormatting>
  <conditionalFormatting sqref="O240">
    <cfRule type="cellIs" dxfId="81" priority="5" operator="equal">
      <formula>0</formula>
    </cfRule>
  </conditionalFormatting>
  <conditionalFormatting sqref="O302">
    <cfRule type="cellIs" dxfId="80" priority="1" operator="equal">
      <formula>0</formula>
    </cfRule>
  </conditionalFormatting>
  <dataValidations count="1">
    <dataValidation allowBlank="1" showInputMessage="1" showErrorMessage="1" sqref="B144:B157 B136 A226:B237 B268:B274 A290:B299 B308" xr:uid="{3C4F9D6E-3DD8-498A-9763-1B25BC24781C}"/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8F870-697E-41D9-A0A7-7547DAE40446}">
  <dimension ref="A2:P309"/>
  <sheetViews>
    <sheetView showGridLines="0" zoomScale="70" zoomScaleNormal="70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-12058.127049444554</v>
      </c>
      <c r="D4" s="21">
        <f t="shared" si="0"/>
        <v>174.22907981035428</v>
      </c>
      <c r="E4" s="21">
        <f t="shared" si="0"/>
        <v>3.0534447591611755</v>
      </c>
      <c r="F4" s="21">
        <f t="shared" si="0"/>
        <v>0</v>
      </c>
      <c r="G4" s="21">
        <f t="shared" si="0"/>
        <v>0</v>
      </c>
      <c r="H4" s="21">
        <f t="shared" si="0"/>
        <v>5.6682127859591835</v>
      </c>
      <c r="I4" s="21">
        <f t="shared" si="0"/>
        <v>0</v>
      </c>
      <c r="J4" s="21">
        <f t="shared" si="0"/>
        <v>7.7866752129699126</v>
      </c>
      <c r="K4" s="21">
        <f t="shared" si="0"/>
        <v>276.71131410041369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-6364.8817407909619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7036.8377851791383</v>
      </c>
      <c r="D5" s="21">
        <f t="shared" ref="D5:E5" si="1">+D6+D32+D42</f>
        <v>3.3569020135951675</v>
      </c>
      <c r="E5" s="21">
        <f t="shared" si="1"/>
        <v>0.23433259684060018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7192.9291797225624</v>
      </c>
    </row>
    <row r="6" spans="1:15" x14ac:dyDescent="0.35">
      <c r="A6" s="24" t="s">
        <v>266</v>
      </c>
      <c r="B6" s="25" t="s">
        <v>267</v>
      </c>
      <c r="C6" s="26">
        <f>+C7+C11+C19+C25+C29</f>
        <v>7036.8377851791383</v>
      </c>
      <c r="D6" s="26">
        <f t="shared" ref="D6:E6" si="4">+D7+D11+D19+D25+D29</f>
        <v>3.3569020135951675</v>
      </c>
      <c r="E6" s="26">
        <f t="shared" si="4"/>
        <v>0.23433259684060018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7192.9291797225624</v>
      </c>
    </row>
    <row r="7" spans="1:15" x14ac:dyDescent="0.35">
      <c r="A7" s="24" t="s">
        <v>268</v>
      </c>
      <c r="B7" s="25" t="s">
        <v>269</v>
      </c>
      <c r="C7" s="26">
        <f>'[2]2008'!$C6</f>
        <v>1763.4814701</v>
      </c>
      <c r="D7" s="26">
        <f>'[2]2008'!$D6</f>
        <v>6.8989682999999996E-2</v>
      </c>
      <c r="E7" s="26">
        <f>'[2]2008'!$E6</f>
        <v>1.37979366E-2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1769.069634423</v>
      </c>
    </row>
    <row r="8" spans="1:15" x14ac:dyDescent="0.35">
      <c r="A8" s="24" t="s">
        <v>270</v>
      </c>
      <c r="B8" s="25" t="s">
        <v>271</v>
      </c>
      <c r="C8" s="30">
        <f>'[2]2008'!$C7</f>
        <v>1763.4814701</v>
      </c>
      <c r="D8" s="30">
        <f>'[2]2008'!$D7</f>
        <v>6.8989682999999996E-2</v>
      </c>
      <c r="E8" s="30">
        <f>'[2]2008'!$E7</f>
        <v>1.37979366E-2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1769.069634423</v>
      </c>
    </row>
    <row r="9" spans="1:15" x14ac:dyDescent="0.35">
      <c r="A9" s="24" t="s">
        <v>272</v>
      </c>
      <c r="B9" s="25" t="s">
        <v>273</v>
      </c>
      <c r="C9" s="30">
        <f>'[2]2008'!$C8</f>
        <v>0</v>
      </c>
      <c r="D9" s="30">
        <f>'[2]2008'!$D8</f>
        <v>0</v>
      </c>
      <c r="E9" s="30">
        <f>'[2]2008'!$E8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'[2]2008'!$C9</f>
        <v>0</v>
      </c>
      <c r="D10" s="30">
        <f>'[2]2008'!$D9</f>
        <v>0</v>
      </c>
      <c r="E10" s="30">
        <f>'[2]2008'!$E9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'[2]2008'!$C10</f>
        <v>1178.8328481999997</v>
      </c>
      <c r="D11" s="26">
        <f>'[2]2008'!$D10</f>
        <v>0.22175065649839759</v>
      </c>
      <c r="E11" s="26">
        <f>'[2]2008'!$E10</f>
        <v>3.2363668833119683E-2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1193.6182388227314</v>
      </c>
    </row>
    <row r="12" spans="1:15" x14ac:dyDescent="0.35">
      <c r="A12" s="24" t="s">
        <v>278</v>
      </c>
      <c r="B12" s="25" t="s">
        <v>279</v>
      </c>
      <c r="C12" s="30">
        <f>'[2]2008'!$C11</f>
        <v>0</v>
      </c>
      <c r="D12" s="30">
        <f>'[2]2008'!$D11</f>
        <v>0</v>
      </c>
      <c r="E12" s="30">
        <f>'[2]2008'!$E11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'[2]2008'!$C12</f>
        <v>0</v>
      </c>
      <c r="D13" s="30">
        <f>'[2]2008'!$D12</f>
        <v>0</v>
      </c>
      <c r="E13" s="30">
        <f>'[2]2008'!$E12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'[2]2008'!$C13</f>
        <v>0</v>
      </c>
      <c r="D14" s="30">
        <f>'[2]2008'!$D13</f>
        <v>0</v>
      </c>
      <c r="E14" s="30">
        <f>'[2]2008'!$E13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'[2]2008'!$C14</f>
        <v>0</v>
      </c>
      <c r="D15" s="30">
        <f>'[2]2008'!$D14</f>
        <v>0</v>
      </c>
      <c r="E15" s="30">
        <f>'[2]2008'!$E14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'[2]2008'!$C15</f>
        <v>0</v>
      </c>
      <c r="D16" s="30">
        <f>'[2]2008'!$D15</f>
        <v>0</v>
      </c>
      <c r="E16" s="30">
        <f>'[2]2008'!$E15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'[2]2008'!$C16</f>
        <v>0</v>
      </c>
      <c r="D17" s="30">
        <f>'[2]2008'!$D16</f>
        <v>0</v>
      </c>
      <c r="E17" s="30">
        <f>'[2]2008'!$E16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'[2]2008'!$C17</f>
        <v>1178.8328481999997</v>
      </c>
      <c r="D18" s="30">
        <f>'[2]2008'!$D17</f>
        <v>0.22175065649839759</v>
      </c>
      <c r="E18" s="30">
        <f>'[2]2008'!$E17</f>
        <v>3.2363668833119683E-2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1193.6182388227314</v>
      </c>
    </row>
    <row r="19" spans="1:15" x14ac:dyDescent="0.35">
      <c r="A19" s="24" t="s">
        <v>292</v>
      </c>
      <c r="B19" s="25" t="s">
        <v>293</v>
      </c>
      <c r="C19" s="26">
        <f>'[2]2008'!$C18</f>
        <v>3670.322526779139</v>
      </c>
      <c r="D19" s="26">
        <f>'[2]2008'!$D18</f>
        <v>0.84523688409677011</v>
      </c>
      <c r="E19" s="26">
        <f>'[2]2008'!$E18</f>
        <v>0.15759249660748051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3735.7511711348311</v>
      </c>
    </row>
    <row r="20" spans="1:15" x14ac:dyDescent="0.35">
      <c r="A20" s="24" t="s">
        <v>294</v>
      </c>
      <c r="B20" s="25" t="s">
        <v>295</v>
      </c>
      <c r="C20" s="30">
        <f>'[2]2008'!$C19</f>
        <v>127.96586527105964</v>
      </c>
      <c r="D20" s="30">
        <f>'[2]2008'!$D19</f>
        <v>8.9545307098333308E-4</v>
      </c>
      <c r="E20" s="30">
        <f>'[2]2008'!$E19</f>
        <v>3.5818122839333323E-3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128.94011821228952</v>
      </c>
    </row>
    <row r="21" spans="1:15" x14ac:dyDescent="0.35">
      <c r="A21" s="24" t="s">
        <v>296</v>
      </c>
      <c r="B21" s="25" t="s">
        <v>297</v>
      </c>
      <c r="C21" s="30">
        <f>'[2]2008'!$C20</f>
        <v>3030.4578282999996</v>
      </c>
      <c r="D21" s="30">
        <f>'[2]2008'!$D20</f>
        <v>0.77525926729999994</v>
      </c>
      <c r="E21" s="30">
        <f>'[2]2008'!$E20</f>
        <v>0.14986575449999998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3091.8795127268995</v>
      </c>
    </row>
    <row r="22" spans="1:15" x14ac:dyDescent="0.35">
      <c r="A22" s="24" t="s">
        <v>298</v>
      </c>
      <c r="B22" s="25" t="s">
        <v>299</v>
      </c>
      <c r="C22" s="30">
        <f>'[2]2008'!$C21</f>
        <v>0</v>
      </c>
      <c r="D22" s="30">
        <f>'[2]2008'!$D21</f>
        <v>0</v>
      </c>
      <c r="E22" s="30">
        <f>'[2]2008'!$E21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'[2]2008'!$C22</f>
        <v>511.89883320807991</v>
      </c>
      <c r="D23" s="30">
        <f>'[2]2008'!$D22</f>
        <v>6.9082163725786766E-2</v>
      </c>
      <c r="E23" s="30">
        <f>'[2]2008'!$E22</f>
        <v>4.1449298235472064E-3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514.9315401956419</v>
      </c>
    </row>
    <row r="24" spans="1:15" x14ac:dyDescent="0.35">
      <c r="A24" s="24" t="s">
        <v>302</v>
      </c>
      <c r="B24" s="25" t="s">
        <v>303</v>
      </c>
      <c r="C24" s="30">
        <f>'[2]2008'!$C23</f>
        <v>0</v>
      </c>
      <c r="D24" s="30">
        <f>'[2]2008'!$D23</f>
        <v>0</v>
      </c>
      <c r="E24" s="30">
        <f>'[2]2008'!$E23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'[2]2008'!$C24</f>
        <v>424.20094009999997</v>
      </c>
      <c r="D25" s="26">
        <f>'[2]2008'!$D24</f>
        <v>2.2209247899999998</v>
      </c>
      <c r="E25" s="26">
        <f>'[2]2008'!$E24</f>
        <v>3.0578494799999995E-2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494.49013534199992</v>
      </c>
    </row>
    <row r="26" spans="1:15" x14ac:dyDescent="0.35">
      <c r="A26" s="24" t="s">
        <v>306</v>
      </c>
      <c r="B26" s="25" t="s">
        <v>307</v>
      </c>
      <c r="C26" s="30">
        <f>'[2]2008'!$C25</f>
        <v>103.60694119999999</v>
      </c>
      <c r="D26" s="30">
        <f>'[2]2008'!$D25</f>
        <v>1.7810554999999999E-2</v>
      </c>
      <c r="E26" s="30">
        <f>'[2]2008'!$E25</f>
        <v>7.7325289999999975E-4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104.31054875849999</v>
      </c>
    </row>
    <row r="27" spans="1:15" x14ac:dyDescent="0.35">
      <c r="A27" s="24" t="s">
        <v>308</v>
      </c>
      <c r="B27" s="25" t="s">
        <v>309</v>
      </c>
      <c r="C27" s="30">
        <f>'[2]2008'!$C26</f>
        <v>268.96703609999997</v>
      </c>
      <c r="D27" s="30">
        <f>'[2]2008'!$D26</f>
        <v>2.1961538549999995</v>
      </c>
      <c r="E27" s="30">
        <f>'[2]2008'!$E26</f>
        <v>2.9387619099999995E-2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338.24706310149998</v>
      </c>
    </row>
    <row r="28" spans="1:15" x14ac:dyDescent="0.35">
      <c r="A28" s="24" t="s">
        <v>310</v>
      </c>
      <c r="B28" s="25" t="s">
        <v>311</v>
      </c>
      <c r="C28" s="30">
        <f>'[2]2008'!$C27</f>
        <v>51.626962799999994</v>
      </c>
      <c r="D28" s="30">
        <f>'[2]2008'!$D27</f>
        <v>6.9603799999999995E-3</v>
      </c>
      <c r="E28" s="30">
        <f>'[2]2008'!$E27</f>
        <v>4.1762279999999998E-4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51.932523481999993</v>
      </c>
    </row>
    <row r="29" spans="1:15" x14ac:dyDescent="0.35">
      <c r="A29" s="24" t="s">
        <v>312</v>
      </c>
      <c r="B29" s="25" t="s">
        <v>291</v>
      </c>
      <c r="C29" s="26">
        <f>'[2]2008'!$C28</f>
        <v>0</v>
      </c>
      <c r="D29" s="26">
        <f>'[2]2008'!$D28</f>
        <v>0</v>
      </c>
      <c r="E29" s="26">
        <f>'[2]2008'!$E28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'[2]2008'!$C29</f>
        <v>0</v>
      </c>
      <c r="D30" s="30">
        <f>'[2]2008'!$D29</f>
        <v>0</v>
      </c>
      <c r="E30" s="30">
        <f>'[2]2008'!$E29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'[2]2008'!$C30</f>
        <v>0</v>
      </c>
      <c r="D31" s="30">
        <f>'[2]2008'!$D30</f>
        <v>0</v>
      </c>
      <c r="E31" s="30">
        <f>'[2]2008'!$E30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215.62161147033333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5.6682127859591835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221.28982425629252</v>
      </c>
    </row>
    <row r="47" spans="1:15" x14ac:dyDescent="0.35">
      <c r="A47" s="24" t="s">
        <v>345</v>
      </c>
      <c r="B47" s="25" t="s">
        <v>346</v>
      </c>
      <c r="C47" s="26">
        <f>+SUM(C48:C52)</f>
        <v>211.66080919999999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211.66080919999999</v>
      </c>
    </row>
    <row r="48" spans="1:15" x14ac:dyDescent="0.35">
      <c r="A48" s="24" t="s">
        <v>347</v>
      </c>
      <c r="B48" s="25" t="s">
        <v>348</v>
      </c>
      <c r="C48" s="46">
        <f>'[3]2008'!$C6</f>
        <v>206.5745412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206.5745412</v>
      </c>
    </row>
    <row r="49" spans="1:15" x14ac:dyDescent="0.35">
      <c r="A49" s="24" t="s">
        <v>349</v>
      </c>
      <c r="B49" s="25" t="s">
        <v>350</v>
      </c>
      <c r="C49" s="46">
        <f>'[3]2008'!$C7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'[3]2008'!$C8</f>
        <v>5.0862680000000005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5.0862680000000005</v>
      </c>
    </row>
    <row r="51" spans="1:15" x14ac:dyDescent="0.35">
      <c r="A51" s="24" t="s">
        <v>353</v>
      </c>
      <c r="B51" s="25" t="s">
        <v>354</v>
      </c>
      <c r="C51" s="46">
        <f>'[3]2008'!$C9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'[3]2008'!$C10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3.9608022703333328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3.9608022703333328</v>
      </c>
    </row>
    <row r="73" spans="1:15" x14ac:dyDescent="0.35">
      <c r="A73" s="24" t="s">
        <v>394</v>
      </c>
      <c r="B73" s="25" t="s">
        <v>395</v>
      </c>
      <c r="C73" s="46">
        <f>'[3]2008'!$C31</f>
        <v>3.2609057983333329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3.2609057983333329</v>
      </c>
    </row>
    <row r="74" spans="1:15" x14ac:dyDescent="0.35">
      <c r="A74" s="24" t="s">
        <v>396</v>
      </c>
      <c r="B74" s="25" t="s">
        <v>397</v>
      </c>
      <c r="C74" s="46">
        <f>'[3]2008'!$C32</f>
        <v>0.69989647200000005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0.69989647200000005</v>
      </c>
    </row>
    <row r="75" spans="1:15" x14ac:dyDescent="0.35">
      <c r="A75" s="24" t="s">
        <v>398</v>
      </c>
      <c r="B75" s="25" t="s">
        <v>291</v>
      </c>
      <c r="C75" s="46">
        <f>'[3]2008'!$C33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5.6682127859591835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5.6682127859591835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'[3]2008'!$H48</f>
        <v>5.6682127859591835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5.6682127859591835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'[3]2008'!$H49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19.090938671199996</v>
      </c>
      <c r="D95" s="21">
        <f>+D96+D111+D127+D132+D144+D145+D151+D154+D155+D156</f>
        <v>130.7009784013818</v>
      </c>
      <c r="E95" s="21">
        <f>+E96+E111+E127+E132+E144+E145+E151+E154+E155+E156</f>
        <v>2.0178791062321775</v>
      </c>
      <c r="F95" s="35"/>
      <c r="G95" s="35"/>
      <c r="H95" s="35"/>
      <c r="I95" s="35"/>
      <c r="J95" s="21">
        <f>+J96+J111+J127+J132+J144+J145+J151+J154+J155+J156</f>
        <v>0.30553775000000005</v>
      </c>
      <c r="K95" s="21">
        <f>+K96+K111+K127+K132+K144+K145+K151+K154+K155+K156</f>
        <v>11.2437892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4213.4562970614188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124.16721098293601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3476.6819075222083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121.2215071647542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3394.2022006131174</v>
      </c>
    </row>
    <row r="98" spans="1:15" x14ac:dyDescent="0.35">
      <c r="A98" s="24" t="s">
        <v>440</v>
      </c>
      <c r="B98" s="25" t="s">
        <v>441</v>
      </c>
      <c r="C98" s="32"/>
      <c r="D98" s="46">
        <f>'[5]2008'!$D7</f>
        <v>19.96353671277819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558.9790279577893</v>
      </c>
    </row>
    <row r="99" spans="1:15" x14ac:dyDescent="0.35">
      <c r="A99" s="24" t="s">
        <v>442</v>
      </c>
      <c r="B99" s="25" t="s">
        <v>443</v>
      </c>
      <c r="C99" s="32"/>
      <c r="D99" s="46">
        <f>'[5]2008'!$D8</f>
        <v>101.25797045197601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2835.2231726553282</v>
      </c>
    </row>
    <row r="100" spans="1:15" x14ac:dyDescent="0.35">
      <c r="A100" s="24" t="s">
        <v>444</v>
      </c>
      <c r="B100" s="25" t="s">
        <v>445</v>
      </c>
      <c r="C100" s="32"/>
      <c r="D100" s="46">
        <f>'[5]2008'!$D9</f>
        <v>7.4531500000000001E-2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2.0868820000000001</v>
      </c>
    </row>
    <row r="101" spans="1:15" x14ac:dyDescent="0.35">
      <c r="A101" s="24" t="s">
        <v>446</v>
      </c>
      <c r="B101" s="25" t="s">
        <v>447</v>
      </c>
      <c r="C101" s="32"/>
      <c r="D101" s="46">
        <f>'[5]2008'!$D10</f>
        <v>0.31789999999999996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8.9011999999999993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2.553272318181818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71.491624909090902</v>
      </c>
    </row>
    <row r="103" spans="1:15" x14ac:dyDescent="0.35">
      <c r="A103" s="24" t="s">
        <v>450</v>
      </c>
      <c r="B103" s="25" t="s">
        <v>451</v>
      </c>
      <c r="C103" s="32"/>
      <c r="D103" s="46">
        <f>'[5]2008'!$D12</f>
        <v>0.13728581818181818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3.8440029090909089</v>
      </c>
    </row>
    <row r="104" spans="1:15" x14ac:dyDescent="0.35">
      <c r="A104" s="24" t="s">
        <v>452</v>
      </c>
      <c r="B104" s="25" t="s">
        <v>453</v>
      </c>
      <c r="C104" s="32"/>
      <c r="D104" s="46">
        <f>'[5]2008'!$D13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'[5]2008'!$D14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'[5]2008'!$D15</f>
        <v>3.84865E-2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1.0776220000000001</v>
      </c>
    </row>
    <row r="107" spans="1:15" x14ac:dyDescent="0.35">
      <c r="A107" s="24" t="s">
        <v>458</v>
      </c>
      <c r="B107" s="25" t="s">
        <v>459</v>
      </c>
      <c r="C107" s="32"/>
      <c r="D107" s="46">
        <f>'[5]2008'!$D16</f>
        <v>2.34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65.52</v>
      </c>
    </row>
    <row r="108" spans="1:15" x14ac:dyDescent="0.35">
      <c r="A108" s="24" t="s">
        <v>460</v>
      </c>
      <c r="B108" s="25" t="s">
        <v>461</v>
      </c>
      <c r="C108" s="32"/>
      <c r="D108" s="46">
        <f>'[5]2008'!$D17</f>
        <v>3.7499999999999999E-2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1.05</v>
      </c>
    </row>
    <row r="109" spans="1:15" x14ac:dyDescent="0.35">
      <c r="A109" s="24" t="s">
        <v>462</v>
      </c>
      <c r="B109" s="25" t="s">
        <v>463</v>
      </c>
      <c r="C109" s="32"/>
      <c r="D109" s="46">
        <f>'[5]2008'!$D18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'[5]2008'!$D19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3.0927992301818179</v>
      </c>
      <c r="E111" s="26">
        <f>+E112+E115+E116+E117+E126</f>
        <v>0.39584906033136275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191.49837943290206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1.7741</v>
      </c>
      <c r="E112" s="26">
        <f>+SUM(E113:E114)</f>
        <v>2.7776458285714302E-3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50.410876144571432</v>
      </c>
    </row>
    <row r="113" spans="1:15" x14ac:dyDescent="0.35">
      <c r="A113" s="24" t="s">
        <v>469</v>
      </c>
      <c r="B113" s="25" t="s">
        <v>441</v>
      </c>
      <c r="C113" s="32"/>
      <c r="D113" s="46">
        <f>'[5]2008'!$D22</f>
        <v>0.34200000000000014</v>
      </c>
      <c r="E113" s="46">
        <f>'[5]2008'!$E22</f>
        <v>2.7776458285714302E-3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10.312076144571433</v>
      </c>
    </row>
    <row r="114" spans="1:15" x14ac:dyDescent="0.35">
      <c r="A114" s="24" t="s">
        <v>470</v>
      </c>
      <c r="B114" s="25" t="s">
        <v>443</v>
      </c>
      <c r="C114" s="32"/>
      <c r="D114" s="46">
        <f>'[5]2008'!$D23</f>
        <v>1.4320999999999999</v>
      </c>
      <c r="E114" s="46">
        <f>'[5]2008'!$E23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40.098799999999997</v>
      </c>
    </row>
    <row r="115" spans="1:15" x14ac:dyDescent="0.35">
      <c r="A115" s="24" t="s">
        <v>471</v>
      </c>
      <c r="B115" s="25" t="s">
        <v>445</v>
      </c>
      <c r="C115" s="32"/>
      <c r="D115" s="46">
        <f>'[5]2008'!$D24</f>
        <v>2.9812599999999999E-3</v>
      </c>
      <c r="E115" s="46">
        <f>'[5]2008'!$E24</f>
        <v>1.3504452987535714E-3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0.44134328416969643</v>
      </c>
    </row>
    <row r="116" spans="1:15" x14ac:dyDescent="0.35">
      <c r="A116" s="24" t="s">
        <v>472</v>
      </c>
      <c r="B116" s="25" t="s">
        <v>447</v>
      </c>
      <c r="C116" s="32"/>
      <c r="D116" s="46">
        <f>'[5]2008'!$D25</f>
        <v>0.63579999999999992</v>
      </c>
      <c r="E116" s="46">
        <f>'[5]2008'!$E25</f>
        <v>4.3120833404000004E-2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29.229420852060002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0.67991797018181832</v>
      </c>
      <c r="E117" s="26">
        <f>+SUM(E118:E125)</f>
        <v>0.14155419955470516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56.549566047087779</v>
      </c>
    </row>
    <row r="118" spans="1:15" x14ac:dyDescent="0.35">
      <c r="A118" s="24" t="s">
        <v>474</v>
      </c>
      <c r="B118" s="25" t="s">
        <v>451</v>
      </c>
      <c r="C118" s="32"/>
      <c r="D118" s="46">
        <f>'[5]2008'!$D27</f>
        <v>4.0378181818181815E-3</v>
      </c>
      <c r="E118" s="46">
        <f>'[5]2008'!$E27</f>
        <v>1.6675035428571432E-5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0.11747779347948051</v>
      </c>
    </row>
    <row r="119" spans="1:15" x14ac:dyDescent="0.35">
      <c r="A119" s="24" t="s">
        <v>475</v>
      </c>
      <c r="B119" s="25" t="s">
        <v>453</v>
      </c>
      <c r="C119" s="32"/>
      <c r="D119" s="46">
        <f>'[5]2008'!$D28</f>
        <v>0</v>
      </c>
      <c r="E119" s="46">
        <f>'[5]2008'!$E28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'[5]2008'!$D29</f>
        <v>0</v>
      </c>
      <c r="E120" s="46">
        <f>'[5]2008'!$E29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'[5]2008'!$D30</f>
        <v>1.6934059999999999E-3</v>
      </c>
      <c r="E121" s="46">
        <f>'[5]2008'!$E30</f>
        <v>3.5988475987750001E-3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1.001109981675375</v>
      </c>
    </row>
    <row r="122" spans="1:15" x14ac:dyDescent="0.35">
      <c r="A122" s="24" t="s">
        <v>478</v>
      </c>
      <c r="B122" s="25" t="s">
        <v>459</v>
      </c>
      <c r="C122" s="32"/>
      <c r="D122" s="46">
        <f>'[5]2008'!$D31</f>
        <v>0.28470000000000001</v>
      </c>
      <c r="E122" s="46">
        <f>'[5]2008'!$E31</f>
        <v>7.2029099999999999E-2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27.0593115</v>
      </c>
    </row>
    <row r="123" spans="1:15" x14ac:dyDescent="0.35">
      <c r="A123" s="24" t="s">
        <v>479</v>
      </c>
      <c r="B123" s="25" t="s">
        <v>461</v>
      </c>
      <c r="C123" s="32"/>
      <c r="D123" s="46">
        <f>'[5]2008'!$D32</f>
        <v>4.4999999999999997E-3</v>
      </c>
      <c r="E123" s="46">
        <f>'[5]2008'!$E32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0.126</v>
      </c>
    </row>
    <row r="124" spans="1:15" x14ac:dyDescent="0.35">
      <c r="A124" s="24" t="s">
        <v>480</v>
      </c>
      <c r="B124" s="25" t="s">
        <v>463</v>
      </c>
      <c r="C124" s="32"/>
      <c r="D124" s="46">
        <f>'[5]2008'!$D33</f>
        <v>0.38498674600000005</v>
      </c>
      <c r="E124" s="46">
        <f>'[5]2008'!$E33</f>
        <v>6.5909576920501603E-2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28.245666771932925</v>
      </c>
    </row>
    <row r="125" spans="1:15" x14ac:dyDescent="0.35">
      <c r="A125" s="24" t="s">
        <v>481</v>
      </c>
      <c r="B125" s="25" t="s">
        <v>465</v>
      </c>
      <c r="C125" s="32"/>
      <c r="D125" s="46">
        <f>'[5]2008'!$D34</f>
        <v>0</v>
      </c>
      <c r="E125" s="46">
        <f>'[5]2008'!$E34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'[5]2008'!$E35</f>
        <v>0.20704593624533257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54.86717310501313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3.108528258264001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87.038791231392025</v>
      </c>
    </row>
    <row r="128" spans="1:15" x14ac:dyDescent="0.35">
      <c r="A128" s="24" t="s">
        <v>486</v>
      </c>
      <c r="B128" s="25" t="s">
        <v>487</v>
      </c>
      <c r="C128" s="32"/>
      <c r="D128" s="46">
        <f>'[5]2008'!$D37</f>
        <v>1.4680827876000002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41.106318052800006</v>
      </c>
    </row>
    <row r="129" spans="1:15" x14ac:dyDescent="0.35">
      <c r="A129" s="24" t="s">
        <v>488</v>
      </c>
      <c r="B129" s="25" t="s">
        <v>489</v>
      </c>
      <c r="C129" s="32"/>
      <c r="D129" s="46">
        <f>'[5]2008'!$D38</f>
        <v>1.6404454706640006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45.932473178592019</v>
      </c>
    </row>
    <row r="130" spans="1:15" x14ac:dyDescent="0.35">
      <c r="A130" s="24" t="s">
        <v>490</v>
      </c>
      <c r="B130" s="25" t="s">
        <v>491</v>
      </c>
      <c r="C130" s="32"/>
      <c r="D130" s="46">
        <f>'[5]2008'!$D39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'[5]2008'!$D40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1.6134749889008146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427.57087205871585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0.86395071989413175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228.9469407719449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'[5]2008'!$E$43</f>
        <v>0.14861011458509998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39.381680365051494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'[5]2008'!$E$44</f>
        <v>0.20160562456887959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53.425490510753093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'[5]2008'!$E48</f>
        <v>0.38128930791632226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101.0416665978254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'[5]2008'!$E49</f>
        <v>0.11484178414548857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30.43307279855447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'[5]2008'!$E50</f>
        <v>1.7603888678341298E-2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4.6650304997604444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'[5]2008'!$E51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'[5]2008'!$E52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0.74952426900668301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198.62393128677098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'[5]2008'!$E54</f>
        <v>0.3661451553845162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97.028466176896785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'[5]2008'!$E55</f>
        <v>0.38337911362216681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101.59546510987421</v>
      </c>
    </row>
    <row r="144" spans="1:15" x14ac:dyDescent="0.35">
      <c r="A144" s="24" t="s">
        <v>516</v>
      </c>
      <c r="B144" s="25" t="s">
        <v>517</v>
      </c>
      <c r="C144" s="32"/>
      <c r="D144" s="46">
        <f>'[5]2008'!$D$56</f>
        <v>0</v>
      </c>
      <c r="E144" s="46">
        <f>'[5]2008'!$E56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0.33243992999999999</v>
      </c>
      <c r="E145" s="26">
        <f>+SUM(E146:E150)</f>
        <v>8.5550570000000031E-3</v>
      </c>
      <c r="F145" s="32"/>
      <c r="G145" s="32"/>
      <c r="H145" s="32"/>
      <c r="I145" s="32"/>
      <c r="J145" s="26">
        <f>+SUM(J146:J150)</f>
        <v>0.30553775000000005</v>
      </c>
      <c r="K145" s="26">
        <f>+SUM(K146:K150)</f>
        <v>11.2437892</v>
      </c>
      <c r="L145" s="26">
        <f>+SUM(L146:L150)</f>
        <v>0</v>
      </c>
      <c r="M145" s="32"/>
      <c r="N145" s="65"/>
      <c r="O145" s="26">
        <f>+SUM(O146:O150)</f>
        <v>11.575408145000001</v>
      </c>
    </row>
    <row r="146" spans="1:16" x14ac:dyDescent="0.35">
      <c r="A146" s="24" t="s">
        <v>520</v>
      </c>
      <c r="B146" s="25" t="s">
        <v>521</v>
      </c>
      <c r="C146" s="32"/>
      <c r="D146" s="46">
        <f>'[5]2008'!$D58</f>
        <v>9.0169200000000029E-3</v>
      </c>
      <c r="E146" s="46">
        <f>'[5]2008'!$E58</f>
        <v>1.7001600000000005E-4</v>
      </c>
      <c r="F146" s="32"/>
      <c r="G146" s="32"/>
      <c r="H146" s="32"/>
      <c r="I146" s="32"/>
      <c r="J146" s="46">
        <f>'[5]2008'!$J58</f>
        <v>6.0720000000000001E-3</v>
      </c>
      <c r="K146" s="46">
        <f>'[5]2008'!$K58</f>
        <v>0.2234496</v>
      </c>
      <c r="L146" s="46">
        <f>'[5]2008'!$L58</f>
        <v>0</v>
      </c>
      <c r="M146" s="32"/>
      <c r="N146" s="65"/>
      <c r="O146" s="30">
        <f>+C146*'PCG-PTG'!$F$5+D146*'PCG-PTG'!$F$6+E146*'PCG-PTG'!$F$8+SUM(F146:I146)</f>
        <v>0.29752800000000013</v>
      </c>
    </row>
    <row r="147" spans="1:16" x14ac:dyDescent="0.35">
      <c r="A147" s="24" t="s">
        <v>522</v>
      </c>
      <c r="B147" s="25" t="s">
        <v>523</v>
      </c>
      <c r="C147" s="32"/>
      <c r="D147" s="46">
        <f>'[5]2008'!$D59</f>
        <v>0</v>
      </c>
      <c r="E147" s="46">
        <f>'[5]2008'!$E59</f>
        <v>0</v>
      </c>
      <c r="F147" s="32"/>
      <c r="G147" s="32"/>
      <c r="H147" s="32"/>
      <c r="I147" s="32"/>
      <c r="J147" s="46">
        <f>'[5]2008'!$J59</f>
        <v>0</v>
      </c>
      <c r="K147" s="46">
        <f>'[5]2008'!$K59</f>
        <v>0</v>
      </c>
      <c r="L147" s="46">
        <f>'[5]2008'!$L59</f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'[5]2008'!$D60</f>
        <v>0</v>
      </c>
      <c r="E148" s="46">
        <f>'[5]2008'!$E60</f>
        <v>0</v>
      </c>
      <c r="F148" s="32"/>
      <c r="G148" s="32"/>
      <c r="H148" s="32"/>
      <c r="I148" s="32"/>
      <c r="J148" s="46">
        <f>'[5]2008'!$J60</f>
        <v>0</v>
      </c>
      <c r="K148" s="46">
        <f>'[5]2008'!$K60</f>
        <v>0</v>
      </c>
      <c r="L148" s="46">
        <f>'[5]2008'!$L60</f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'[5]2008'!$D61</f>
        <v>0.32342301000000001</v>
      </c>
      <c r="E149" s="46">
        <f>'[5]2008'!$E61</f>
        <v>8.3850410000000028E-3</v>
      </c>
      <c r="F149" s="32"/>
      <c r="G149" s="32"/>
      <c r="H149" s="32"/>
      <c r="I149" s="32"/>
      <c r="J149" s="46">
        <f>'[5]2008'!$J61</f>
        <v>0.29946575000000003</v>
      </c>
      <c r="K149" s="46">
        <f>'[5]2008'!$K61</f>
        <v>11.0203396</v>
      </c>
      <c r="L149" s="46">
        <f>'[5]2008'!$L61</f>
        <v>0</v>
      </c>
      <c r="M149" s="32"/>
      <c r="N149" s="65"/>
      <c r="O149" s="30">
        <f>+C149*'PCG-PTG'!$F$5+D149*'PCG-PTG'!$F$6+E149*'PCG-PTG'!$F$8+SUM(F149:I149)</f>
        <v>11.277880145000001</v>
      </c>
    </row>
    <row r="150" spans="1:16" x14ac:dyDescent="0.35">
      <c r="A150" s="24" t="s">
        <v>528</v>
      </c>
      <c r="B150" s="25" t="s">
        <v>291</v>
      </c>
      <c r="C150" s="32"/>
      <c r="D150" s="46">
        <f>'[5]2008'!$D62</f>
        <v>0</v>
      </c>
      <c r="E150" s="46">
        <f>'[5]2008'!$E62</f>
        <v>0</v>
      </c>
      <c r="F150" s="32"/>
      <c r="G150" s="32"/>
      <c r="H150" s="32"/>
      <c r="I150" s="32"/>
      <c r="J150" s="46">
        <f>'[5]2008'!$J62</f>
        <v>0</v>
      </c>
      <c r="K150" s="46">
        <f>'[5]2008'!$K62</f>
        <v>0</v>
      </c>
      <c r="L150" s="46">
        <f>'[5]2008'!$L62</f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2.4555126111999996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2.4555126111999996</v>
      </c>
    </row>
    <row r="152" spans="1:16" x14ac:dyDescent="0.35">
      <c r="A152" s="24" t="s">
        <v>531</v>
      </c>
      <c r="B152" s="25" t="s">
        <v>532</v>
      </c>
      <c r="C152" s="46">
        <f>'[5]2008'!$C64</f>
        <v>2.2620908111999998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2.2620908111999998</v>
      </c>
    </row>
    <row r="153" spans="1:16" x14ac:dyDescent="0.35">
      <c r="A153" s="24" t="s">
        <v>533</v>
      </c>
      <c r="B153" s="25" t="s">
        <v>534</v>
      </c>
      <c r="C153" s="46">
        <f>'[5]2008'!$C65</f>
        <v>0.1934218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0.1934218</v>
      </c>
    </row>
    <row r="154" spans="1:16" x14ac:dyDescent="0.35">
      <c r="A154" s="24" t="s">
        <v>535</v>
      </c>
      <c r="B154" s="25" t="s">
        <v>536</v>
      </c>
      <c r="C154" s="46">
        <f>'[5]2008'!$C66</f>
        <v>16.635426059999997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16.635426059999997</v>
      </c>
    </row>
    <row r="155" spans="1:16" x14ac:dyDescent="0.35">
      <c r="A155" s="24" t="s">
        <v>537</v>
      </c>
      <c r="B155" s="25" t="s">
        <v>538</v>
      </c>
      <c r="C155" s="46">
        <f>'[5]2008'!$C67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'[5]2008'!$C68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-19337.709132630378</v>
      </c>
      <c r="D157" s="21">
        <f>+D158+D166+D174+D182+D190+D198+D206+D207</f>
        <v>15.073287769347314</v>
      </c>
      <c r="E157" s="21">
        <f>+E158+E166+E174+E182+E190+E198+E207</f>
        <v>0.62373646140486516</v>
      </c>
      <c r="F157" s="35"/>
      <c r="G157" s="35"/>
      <c r="H157" s="35"/>
      <c r="I157" s="35"/>
      <c r="J157" s="21">
        <f>+J158+J166+J174+J182+J190+J198+J206+J207</f>
        <v>7.4811374629699126</v>
      </c>
      <c r="K157" s="21">
        <f>+K158+K166+K174+K182+K190+K198+K206+K207</f>
        <v>265.46752490041371</v>
      </c>
      <c r="L157" s="21">
        <f>+L158+L166+L174+L182+L190+L198+L206+L207</f>
        <v>0</v>
      </c>
      <c r="M157" s="35"/>
      <c r="N157" s="64"/>
      <c r="O157" s="21">
        <f>+O158+O166+O174+O182+O190+O198+O206+O207</f>
        <v>-18750.366912816364</v>
      </c>
      <c r="P157" s="107">
        <f>O157-'[6]2008'!$O$4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-27920.681403700848</v>
      </c>
      <c r="D158" s="26">
        <f t="shared" ref="D158:E158" si="36">+SUM(D159:D160)</f>
        <v>0.30029504453860006</v>
      </c>
      <c r="E158" s="26">
        <f t="shared" si="36"/>
        <v>1.0279796226140002E-2</v>
      </c>
      <c r="F158" s="32"/>
      <c r="G158" s="32"/>
      <c r="H158" s="32"/>
      <c r="I158" s="32"/>
      <c r="J158" s="26">
        <f t="shared" ref="J158:L158" si="37">+SUM(J159:J160)</f>
        <v>0.10481358060940002</v>
      </c>
      <c r="K158" s="26">
        <f t="shared" si="37"/>
        <v>4.8960236243620017</v>
      </c>
      <c r="L158" s="26">
        <f t="shared" si="37"/>
        <v>0</v>
      </c>
      <c r="M158" s="32"/>
      <c r="N158" s="65"/>
      <c r="O158" s="26">
        <f>+SUM(O159:O160)</f>
        <v>-27909.548996453839</v>
      </c>
    </row>
    <row r="159" spans="1:16" x14ac:dyDescent="0.35">
      <c r="A159" s="24" t="s">
        <v>544</v>
      </c>
      <c r="B159" s="25" t="s">
        <v>545</v>
      </c>
      <c r="C159" s="46">
        <f>'[6]2008'!$C$6</f>
        <v>-27402.428488599999</v>
      </c>
      <c r="D159" s="46">
        <f>'[6]2008'!$D$6</f>
        <v>0.30029504453860006</v>
      </c>
      <c r="E159" s="46">
        <f>'[6]2008'!$E$6</f>
        <v>1.0279796226140002E-2</v>
      </c>
      <c r="F159" s="32"/>
      <c r="G159" s="32"/>
      <c r="H159" s="32"/>
      <c r="I159" s="32"/>
      <c r="J159" s="46">
        <f>'[6]2008'!$J6</f>
        <v>0.10481358060940002</v>
      </c>
      <c r="K159" s="46">
        <f>'[6]2008'!$K6</f>
        <v>4.8960236243620017</v>
      </c>
      <c r="L159" s="46">
        <v>0</v>
      </c>
      <c r="M159" s="32"/>
      <c r="N159" s="65"/>
      <c r="O159" s="30">
        <f>+C159*'PCG-PTG'!$F$5+D159*'PCG-PTG'!$F$6+E159*'PCG-PTG'!$F$8+SUM(F159:I159)</f>
        <v>-27391.29608135299</v>
      </c>
    </row>
    <row r="160" spans="1:16" x14ac:dyDescent="0.35">
      <c r="A160" s="24" t="s">
        <v>546</v>
      </c>
      <c r="B160" s="25" t="s">
        <v>547</v>
      </c>
      <c r="C160" s="26">
        <f>+SUM(C161:C165)</f>
        <v>-518.25291510084992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-518.25291510084992</v>
      </c>
    </row>
    <row r="161" spans="1:15" x14ac:dyDescent="0.35">
      <c r="A161" s="24" t="s">
        <v>548</v>
      </c>
      <c r="B161" s="25" t="s">
        <v>549</v>
      </c>
      <c r="C161" s="46">
        <f>'[6]2008'!$C8</f>
        <v>-221.04394292379035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-221.04394292379035</v>
      </c>
    </row>
    <row r="162" spans="1:15" x14ac:dyDescent="0.35">
      <c r="A162" s="24" t="s">
        <v>550</v>
      </c>
      <c r="B162" s="25" t="s">
        <v>551</v>
      </c>
      <c r="C162" s="46">
        <f>'[6]2008'!$C9</f>
        <v>-292.48524939269737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-292.48524939269737</v>
      </c>
    </row>
    <row r="163" spans="1:15" x14ac:dyDescent="0.35">
      <c r="A163" s="24" t="s">
        <v>552</v>
      </c>
      <c r="B163" s="25" t="s">
        <v>553</v>
      </c>
      <c r="C163" s="46">
        <f>'[6]2008'!$C10</f>
        <v>-0.7098817094692691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-0.7098817094692691</v>
      </c>
    </row>
    <row r="164" spans="1:15" x14ac:dyDescent="0.35">
      <c r="A164" s="24" t="s">
        <v>554</v>
      </c>
      <c r="B164" s="25" t="s">
        <v>555</v>
      </c>
      <c r="C164" s="46">
        <f>'[6]2008'!$C11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'[6]2008'!$C12</f>
        <v>-4.0138410748928104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-4.0138410748928104</v>
      </c>
    </row>
    <row r="166" spans="1:15" x14ac:dyDescent="0.35">
      <c r="A166" s="24" t="s">
        <v>558</v>
      </c>
      <c r="B166" s="25" t="s">
        <v>559</v>
      </c>
      <c r="C166" s="26">
        <f>+SUM(C167:C168)</f>
        <v>1832.9174193300662</v>
      </c>
      <c r="D166" s="26">
        <f t="shared" ref="D166" si="40">+SUM(D167:D168)</f>
        <v>1.7374894971427535</v>
      </c>
      <c r="E166" s="26">
        <f t="shared" ref="E166" si="41">+SUM(E167:E168)</f>
        <v>8.2583015664488807E-2</v>
      </c>
      <c r="F166" s="32"/>
      <c r="G166" s="32"/>
      <c r="H166" s="32"/>
      <c r="I166" s="32"/>
      <c r="J166" s="26">
        <f t="shared" ref="J166:L166" si="42">+SUM(J167:J168)</f>
        <v>1.1516020052123364</v>
      </c>
      <c r="K166" s="26">
        <f t="shared" si="42"/>
        <v>33.168639185434166</v>
      </c>
      <c r="L166" s="26">
        <f t="shared" si="42"/>
        <v>0</v>
      </c>
      <c r="M166" s="32"/>
      <c r="N166" s="65"/>
      <c r="O166" s="26">
        <f>+SUM(O167:O168)</f>
        <v>1903.4516244011527</v>
      </c>
    </row>
    <row r="167" spans="1:15" x14ac:dyDescent="0.35">
      <c r="A167" s="24" t="s">
        <v>560</v>
      </c>
      <c r="B167" s="25" t="s">
        <v>561</v>
      </c>
      <c r="C167" s="46">
        <f>'[6]2008'!$C$14</f>
        <v>-235.44145006172207</v>
      </c>
      <c r="D167" s="46">
        <f>'[6]2008'!$D14</f>
        <v>0</v>
      </c>
      <c r="E167" s="46">
        <f>'[6]2008'!$E14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-235.44145006172207</v>
      </c>
    </row>
    <row r="168" spans="1:15" x14ac:dyDescent="0.35">
      <c r="A168" s="24" t="s">
        <v>562</v>
      </c>
      <c r="B168" s="25" t="s">
        <v>563</v>
      </c>
      <c r="C168" s="26">
        <f>+SUM(C169:C173)</f>
        <v>2068.3588693917882</v>
      </c>
      <c r="D168" s="26">
        <f t="shared" ref="D168" si="43">+SUM(D169:D173)</f>
        <v>1.7374894971427535</v>
      </c>
      <c r="E168" s="26">
        <f>+SUM(E169:E173)</f>
        <v>8.2583015664488807E-2</v>
      </c>
      <c r="F168" s="32"/>
      <c r="G168" s="32"/>
      <c r="H168" s="32"/>
      <c r="I168" s="32"/>
      <c r="J168" s="26">
        <f>+SUM(J169:J173)</f>
        <v>1.1516020052123364</v>
      </c>
      <c r="K168" s="26">
        <f t="shared" ref="K168" si="44">+SUM(K169:K173)</f>
        <v>33.168639185434166</v>
      </c>
      <c r="L168" s="26">
        <f>+SUM(L169:L173)</f>
        <v>0</v>
      </c>
      <c r="M168" s="32"/>
      <c r="N168" s="65"/>
      <c r="O168" s="26">
        <f>+SUM(O169:O173)</f>
        <v>2138.8930744628747</v>
      </c>
    </row>
    <row r="169" spans="1:15" x14ac:dyDescent="0.35">
      <c r="A169" s="24" t="s">
        <v>564</v>
      </c>
      <c r="B169" s="25" t="s">
        <v>565</v>
      </c>
      <c r="C169" s="46">
        <f>'[6]2008'!$C16</f>
        <v>1729.7317871765883</v>
      </c>
      <c r="D169" s="46">
        <f>'[6]2008'!$D16</f>
        <v>1.5758467913242029</v>
      </c>
      <c r="E169" s="46">
        <f>'[6]2008'!$E16</f>
        <v>6.7824333828882019E-2</v>
      </c>
      <c r="F169" s="32"/>
      <c r="G169" s="32"/>
      <c r="H169" s="32"/>
      <c r="I169" s="32"/>
      <c r="J169" s="46">
        <f>'[6]2008'!$J16</f>
        <v>0.87751219969392458</v>
      </c>
      <c r="K169" s="46">
        <f>'[6]2008'!$K16</f>
        <v>28.600475760127303</v>
      </c>
      <c r="L169" s="46">
        <v>0</v>
      </c>
      <c r="M169" s="32"/>
      <c r="N169" s="65"/>
      <c r="O169" s="30">
        <f>+C169*'PCG-PTG'!$F$5+D169*'PCG-PTG'!$F$6+E169*'PCG-PTG'!$F$8+SUM(F169:I169)</f>
        <v>1791.8289457983199</v>
      </c>
    </row>
    <row r="170" spans="1:15" x14ac:dyDescent="0.35">
      <c r="A170" s="24" t="s">
        <v>566</v>
      </c>
      <c r="B170" s="25" t="s">
        <v>567</v>
      </c>
      <c r="C170" s="46">
        <f>'[6]2008'!$C17</f>
        <v>338.62708221519978</v>
      </c>
      <c r="D170" s="46">
        <f>'[6]2008'!$D17</f>
        <v>0.16164270581855056</v>
      </c>
      <c r="E170" s="46">
        <f>'[6]2008'!$E17</f>
        <v>1.4758681835606788E-2</v>
      </c>
      <c r="F170" s="32"/>
      <c r="G170" s="32"/>
      <c r="H170" s="32"/>
      <c r="I170" s="32"/>
      <c r="J170" s="46">
        <f>'[6]2008'!$J17</f>
        <v>0.27408980551841183</v>
      </c>
      <c r="K170" s="46">
        <f>'[6]2008'!$K17</f>
        <v>4.5681634253068628</v>
      </c>
      <c r="L170" s="46">
        <v>0</v>
      </c>
      <c r="M170" s="32"/>
      <c r="N170" s="65"/>
      <c r="O170" s="30">
        <f>+C170*'PCG-PTG'!$F$5+D170*'PCG-PTG'!$F$6+E170*'PCG-PTG'!$F$8+SUM(F170:I170)</f>
        <v>347.06412866455497</v>
      </c>
    </row>
    <row r="171" spans="1:15" x14ac:dyDescent="0.35">
      <c r="A171" s="24" t="s">
        <v>568</v>
      </c>
      <c r="B171" s="25" t="s">
        <v>569</v>
      </c>
      <c r="C171" s="46">
        <f>'[6]2008'!$C18</f>
        <v>0</v>
      </c>
      <c r="D171" s="46">
        <f>'[6]2008'!$D18</f>
        <v>0</v>
      </c>
      <c r="E171" s="46">
        <f>'[6]2008'!$E18</f>
        <v>0</v>
      </c>
      <c r="F171" s="32"/>
      <c r="G171" s="32"/>
      <c r="H171" s="32"/>
      <c r="I171" s="32"/>
      <c r="J171" s="46">
        <f>'[6]2008'!$J18</f>
        <v>0</v>
      </c>
      <c r="K171" s="46">
        <f>'[6]2008'!$K18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'[6]2008'!$C19</f>
        <v>0</v>
      </c>
      <c r="D172" s="46">
        <f>'[6]2008'!$D19</f>
        <v>0</v>
      </c>
      <c r="E172" s="46">
        <f>'[6]2008'!$E19</f>
        <v>0</v>
      </c>
      <c r="F172" s="32"/>
      <c r="G172" s="32"/>
      <c r="H172" s="32"/>
      <c r="I172" s="32"/>
      <c r="J172" s="46">
        <f>'[6]2008'!$J19</f>
        <v>0</v>
      </c>
      <c r="K172" s="46">
        <f>'[6]2008'!$K19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'[6]2008'!$C20</f>
        <v>0</v>
      </c>
      <c r="D173" s="46">
        <f>'[6]2008'!$D20</f>
        <v>0</v>
      </c>
      <c r="E173" s="46">
        <f>'[6]2008'!$E20</f>
        <v>0</v>
      </c>
      <c r="F173" s="32"/>
      <c r="G173" s="32"/>
      <c r="H173" s="32"/>
      <c r="I173" s="32"/>
      <c r="J173" s="46">
        <f>'[6]2008'!$J20</f>
        <v>0</v>
      </c>
      <c r="K173" s="46">
        <f>'[6]2008'!$K20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6103.995847889305</v>
      </c>
      <c r="D174" s="26">
        <f t="shared" ref="D174" si="45">+SUM(D175:D176)</f>
        <v>13.035503227665959</v>
      </c>
      <c r="E174" s="26">
        <f t="shared" ref="E174" si="46">+SUM(E175:E176)</f>
        <v>0.51721953634689677</v>
      </c>
      <c r="F174" s="32"/>
      <c r="G174" s="32"/>
      <c r="H174" s="32"/>
      <c r="I174" s="32"/>
      <c r="J174" s="26">
        <f t="shared" ref="J174:K174" si="47">+SUM(J175:J176)</f>
        <v>6.224721877148176</v>
      </c>
      <c r="K174" s="26">
        <f t="shared" si="47"/>
        <v>227.40286209061756</v>
      </c>
      <c r="L174" s="26">
        <f>+SUM(L175:L176)</f>
        <v>0</v>
      </c>
      <c r="M174" s="32"/>
      <c r="N174" s="65"/>
      <c r="O174" s="26">
        <f>+SUM(O175:O176)</f>
        <v>6606.05311539588</v>
      </c>
    </row>
    <row r="175" spans="1:15" x14ac:dyDescent="0.35">
      <c r="A175" s="24" t="s">
        <v>576</v>
      </c>
      <c r="B175" s="25" t="s">
        <v>577</v>
      </c>
      <c r="C175" s="46">
        <f>'[6]2008'!$C22</f>
        <v>0</v>
      </c>
      <c r="D175" s="46">
        <f>'[6]2008'!$D22</f>
        <v>0.12400299218440002</v>
      </c>
      <c r="E175" s="46">
        <f>'[6]2008'!$E22</f>
        <v>1.1322012329880001E-2</v>
      </c>
      <c r="F175" s="32"/>
      <c r="G175" s="32"/>
      <c r="H175" s="32"/>
      <c r="I175" s="32"/>
      <c r="J175" s="46">
        <f>'[6]2008'!$J22</f>
        <v>0.21026594326920003</v>
      </c>
      <c r="K175" s="46">
        <f>'[6]2008'!$K22</f>
        <v>3.5044323878200001</v>
      </c>
      <c r="L175" s="46">
        <v>0</v>
      </c>
      <c r="M175" s="32"/>
      <c r="N175" s="65"/>
      <c r="O175" s="30">
        <f>+C175*'PCG-PTG'!$F$5+D175*'PCG-PTG'!$F$6+E175*'PCG-PTG'!$F$8+SUM(F175:I175)</f>
        <v>6.4724170485814003</v>
      </c>
    </row>
    <row r="176" spans="1:15" x14ac:dyDescent="0.35">
      <c r="A176" s="24" t="s">
        <v>578</v>
      </c>
      <c r="B176" s="25" t="s">
        <v>579</v>
      </c>
      <c r="C176" s="26">
        <f>+SUM(C177:C181)</f>
        <v>6103.995847889305</v>
      </c>
      <c r="D176" s="26">
        <f t="shared" ref="D176" si="48">+SUM(D177:D181)</f>
        <v>12.91150023548156</v>
      </c>
      <c r="E176" s="26">
        <f>+SUM(E177:E181)</f>
        <v>0.50589752401701682</v>
      </c>
      <c r="F176" s="32"/>
      <c r="G176" s="32"/>
      <c r="H176" s="32"/>
      <c r="I176" s="32"/>
      <c r="J176" s="26">
        <f>+SUM(J177:J181)</f>
        <v>6.0144559338789758</v>
      </c>
      <c r="K176" s="26">
        <f t="shared" ref="K176" si="49">+SUM(K177:K181)</f>
        <v>223.89842970279756</v>
      </c>
      <c r="L176" s="26">
        <f>+SUM(L177:L181)</f>
        <v>0</v>
      </c>
      <c r="M176" s="32"/>
      <c r="N176" s="65"/>
      <c r="O176" s="26">
        <f>+SUM(O177:O181)</f>
        <v>6599.5806983472985</v>
      </c>
    </row>
    <row r="177" spans="1:15" x14ac:dyDescent="0.35">
      <c r="A177" s="24" t="s">
        <v>580</v>
      </c>
      <c r="B177" s="25" t="s">
        <v>581</v>
      </c>
      <c r="C177" s="46">
        <f>'[6]2008'!$C24</f>
        <v>6108.4100030350546</v>
      </c>
      <c r="D177" s="46">
        <f>'[6]2008'!$D24</f>
        <v>12.91150023548156</v>
      </c>
      <c r="E177" s="46">
        <f>'[6]2008'!$E24</f>
        <v>0.50589752401701682</v>
      </c>
      <c r="F177" s="32"/>
      <c r="G177" s="32"/>
      <c r="H177" s="32"/>
      <c r="I177" s="32"/>
      <c r="J177" s="46">
        <f>'[6]2008'!$J$24</f>
        <v>6.0144559338789758</v>
      </c>
      <c r="K177" s="46">
        <f>'[6]2008'!$K$24</f>
        <v>223.89842970279756</v>
      </c>
      <c r="L177" s="46">
        <v>0</v>
      </c>
      <c r="M177" s="32"/>
      <c r="N177" s="65"/>
      <c r="O177" s="30">
        <f>+C177*'PCG-PTG'!$F$5+D177*'PCG-PTG'!$F$6+E177*'PCG-PTG'!$F$8+SUM(F177:I177)</f>
        <v>6603.9948534930481</v>
      </c>
    </row>
    <row r="178" spans="1:15" x14ac:dyDescent="0.35">
      <c r="A178" s="24" t="s">
        <v>582</v>
      </c>
      <c r="B178" s="25" t="s">
        <v>583</v>
      </c>
      <c r="C178" s="46">
        <f>'[6]2008'!$C25</f>
        <v>18.988861779095288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18.988861779095288</v>
      </c>
    </row>
    <row r="179" spans="1:15" x14ac:dyDescent="0.35">
      <c r="A179" s="24" t="s">
        <v>584</v>
      </c>
      <c r="B179" s="25" t="s">
        <v>585</v>
      </c>
      <c r="C179" s="46">
        <f>'[6]2008'!$C26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'[6]2008'!$C27</f>
        <v>-23.403016924845684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-23.403016924845684</v>
      </c>
    </row>
    <row r="181" spans="1:15" x14ac:dyDescent="0.35">
      <c r="A181" s="24" t="s">
        <v>588</v>
      </c>
      <c r="B181" s="25" t="s">
        <v>589</v>
      </c>
      <c r="C181" s="46">
        <f>'[6]2008'!$C28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22.189689138455144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22.189689138455144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22.189689138455144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22.189689138455144</v>
      </c>
    </row>
    <row r="185" spans="1:15" x14ac:dyDescent="0.35">
      <c r="A185" s="24" t="s">
        <v>596</v>
      </c>
      <c r="B185" s="25" t="s">
        <v>597</v>
      </c>
      <c r="C185" s="46">
        <f>'[6]2008'!$C32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'[6]2008'!$C33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'[6]2008'!$C34</f>
        <v>22.189689138455144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22.189689138455144</v>
      </c>
    </row>
    <row r="188" spans="1:15" x14ac:dyDescent="0.35">
      <c r="A188" s="24" t="s">
        <v>602</v>
      </c>
      <c r="B188" s="25" t="s">
        <v>603</v>
      </c>
      <c r="C188" s="46">
        <f>'[6]2008'!$C35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'[6]2008'!$C36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623.86931471263847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623.86931471263847</v>
      </c>
    </row>
    <row r="191" spans="1:15" x14ac:dyDescent="0.35">
      <c r="A191" s="24" t="s">
        <v>608</v>
      </c>
      <c r="B191" s="25" t="s">
        <v>609</v>
      </c>
      <c r="C191" s="46">
        <f>'[6]2008'!$C$38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623.86931471263847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623.86931471263847</v>
      </c>
    </row>
    <row r="193" spans="1:15" x14ac:dyDescent="0.35">
      <c r="A193" s="24" t="s">
        <v>612</v>
      </c>
      <c r="B193" s="25" t="s">
        <v>613</v>
      </c>
      <c r="C193" s="46">
        <f>'[6]2008'!$C40</f>
        <v>435.54453962557636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435.54453962557636</v>
      </c>
    </row>
    <row r="194" spans="1:15" x14ac:dyDescent="0.35">
      <c r="A194" s="24" t="s">
        <v>614</v>
      </c>
      <c r="B194" s="25" t="s">
        <v>615</v>
      </c>
      <c r="C194" s="46">
        <f>'[6]2008'!$C41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'[6]2008'!$C42</f>
        <v>188.32477508706205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188.32477508706205</v>
      </c>
    </row>
    <row r="196" spans="1:15" x14ac:dyDescent="0.35">
      <c r="A196" s="24" t="s">
        <v>618</v>
      </c>
      <c r="B196" s="25" t="s">
        <v>619</v>
      </c>
      <c r="C196" s="46">
        <f>'[6]2008'!$C43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'[6]2008'!$C44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'[6]2008'!$C46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'[6]2008'!$C48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'[6]2008'!$C49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'[6]2008'!$C50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'[6]2008'!$C51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'[6]2008'!$C52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'[6]2008'!$C53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1.3654113167339547E-2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3.6183399893449799</v>
      </c>
    </row>
    <row r="208" spans="1:15" ht="13" x14ac:dyDescent="0.35">
      <c r="A208" s="24" t="s">
        <v>696</v>
      </c>
      <c r="B208" s="25" t="s">
        <v>697</v>
      </c>
      <c r="C208" s="46">
        <f>'[6]2008'!$C55</f>
        <v>0</v>
      </c>
      <c r="D208" s="46">
        <f>'[6]2008'!$D55</f>
        <v>0</v>
      </c>
      <c r="E208" s="46">
        <f>'[6]2008'!$E55</f>
        <v>1.3654113167339547E-2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8.0317478651515177</v>
      </c>
      <c r="D209" s="21">
        <f t="shared" ref="D209:E209" si="62">+D210+D214+D217+D220+D224</f>
        <v>25.097911626030012</v>
      </c>
      <c r="E209" s="21">
        <f t="shared" si="62"/>
        <v>0.17749659468353252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757.80987098512799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22.406594837719194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627.38465545613747</v>
      </c>
    </row>
    <row r="211" spans="1:15" x14ac:dyDescent="0.35">
      <c r="A211" s="24" t="s">
        <v>645</v>
      </c>
      <c r="B211" s="25" t="s">
        <v>646</v>
      </c>
      <c r="C211" s="46">
        <f>'[4]2008'!$C6</f>
        <v>0</v>
      </c>
      <c r="D211" s="46">
        <f>'[4]2008'!$D6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'[4]2008'!$C7</f>
        <v>0</v>
      </c>
      <c r="D212" s="46">
        <f>'[4]2008'!$D7</f>
        <v>17.325134366616528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485.10376226526279</v>
      </c>
    </row>
    <row r="213" spans="1:15" x14ac:dyDescent="0.35">
      <c r="A213" s="24" t="s">
        <v>649</v>
      </c>
      <c r="B213" s="25" t="s">
        <v>650</v>
      </c>
      <c r="C213" s="46">
        <f>'[4]2008'!$C8</f>
        <v>0</v>
      </c>
      <c r="D213" s="46">
        <f>'[4]2008'!$D8</f>
        <v>5.0814604711026652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142.28089319087462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'[4]2008'!$D10</f>
        <v>0</v>
      </c>
      <c r="E215" s="46">
        <f>'[4]2008'!$E10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'[4]2008'!$D11</f>
        <v>0</v>
      </c>
      <c r="E216" s="46">
        <f>'[4]2008'!$E11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8.0317478651515177</v>
      </c>
      <c r="D217" s="26">
        <f t="shared" ref="D217" si="67">+SUM(D218:D219)</f>
        <v>0.61953303446155394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25.378672830075026</v>
      </c>
    </row>
    <row r="218" spans="1:15" x14ac:dyDescent="0.35">
      <c r="A218" s="24" t="s">
        <v>659</v>
      </c>
      <c r="B218" s="25" t="s">
        <v>660</v>
      </c>
      <c r="C218" s="46">
        <f>'[4]2008'!$C13</f>
        <v>0</v>
      </c>
      <c r="D218" s="46">
        <f>'[4]2008'!$D13</f>
        <v>0</v>
      </c>
      <c r="E218" s="46">
        <f>'[4]2008'!$E13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'[4]2008'!$C14</f>
        <v>8.0317478651515177</v>
      </c>
      <c r="D219" s="46">
        <f>'[4]2008'!$D14</f>
        <v>0.61953303446155394</v>
      </c>
      <c r="E219" s="46">
        <f>'[4]2008'!$E14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25.378672830075026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2.0717837538492638</v>
      </c>
      <c r="E220" s="26">
        <f t="shared" ref="E220" si="70">+SUM(E221:E223)</f>
        <v>0.17749659468353252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105.0465426989155</v>
      </c>
    </row>
    <row r="221" spans="1:15" x14ac:dyDescent="0.35">
      <c r="A221" s="24" t="s">
        <v>665</v>
      </c>
      <c r="B221" s="25" t="s">
        <v>666</v>
      </c>
      <c r="C221" s="32"/>
      <c r="D221" s="46">
        <f>'[4]2008'!$D16</f>
        <v>2.0717837538492638</v>
      </c>
      <c r="E221" s="46">
        <f>'[4]2008'!$E16</f>
        <v>0.17749659468353252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105.0465426989155</v>
      </c>
    </row>
    <row r="222" spans="1:15" x14ac:dyDescent="0.35">
      <c r="A222" s="24" t="s">
        <v>667</v>
      </c>
      <c r="B222" s="25" t="s">
        <v>668</v>
      </c>
      <c r="C222" s="32"/>
      <c r="D222" s="46">
        <f>'[4]2008'!$D17</f>
        <v>0</v>
      </c>
      <c r="E222" s="46">
        <f>'[4]2008'!$E17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'[4]2008'!$D18</f>
        <v>0</v>
      </c>
      <c r="E223" s="46">
        <f>'[4]2008'!$E18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'[4]2008'!$C19</f>
        <v>0</v>
      </c>
      <c r="D224" s="46">
        <f>'[4]2008'!$D19</f>
        <v>0</v>
      </c>
      <c r="E224" s="46">
        <f>'[4]2008'!$E19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9023.0939091814143</v>
      </c>
      <c r="D227" s="26">
        <f t="shared" ref="D227:E227" si="73">+SUM(D228:D229)</f>
        <v>5.6907787999999999E-3</v>
      </c>
      <c r="E227" s="26">
        <f t="shared" si="73"/>
        <v>2.27631152E-2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9029.2854765158154</v>
      </c>
    </row>
    <row r="228" spans="1:15" x14ac:dyDescent="0.35">
      <c r="A228" s="24"/>
      <c r="B228" s="44" t="s">
        <v>674</v>
      </c>
      <c r="C228" s="46">
        <f>'[2]2008'!$C48</f>
        <v>813.78136840000002</v>
      </c>
      <c r="D228" s="46">
        <f>'[2]2008'!$D48</f>
        <v>5.6907787999999999E-3</v>
      </c>
      <c r="E228" s="46">
        <f>'[2]2008'!$E48</f>
        <v>2.27631152E-2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819.97293573440004</v>
      </c>
    </row>
    <row r="229" spans="1:15" x14ac:dyDescent="0.35">
      <c r="A229" s="24"/>
      <c r="B229" s="44" t="s">
        <v>675</v>
      </c>
      <c r="C229" s="46">
        <f>'[2]2008'!$C49</f>
        <v>8209.312540781415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8209.312540781415</v>
      </c>
    </row>
    <row r="230" spans="1:15" x14ac:dyDescent="0.35">
      <c r="A230" s="24"/>
      <c r="B230" s="25" t="s">
        <v>676</v>
      </c>
      <c r="C230" s="46">
        <f>'[2]2008'!$C50</f>
        <v>0</v>
      </c>
      <c r="D230" s="46"/>
      <c r="E230" s="46"/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'[2]2008'!$C51</f>
        <v>1430.1025763279922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1430.1025763279922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-12058.127049444554</v>
      </c>
      <c r="D242" s="21">
        <f t="shared" si="76"/>
        <v>174.22907981035428</v>
      </c>
      <c r="E242" s="21">
        <f t="shared" si="76"/>
        <v>3.0534447591611755</v>
      </c>
      <c r="F242" s="21">
        <f t="shared" si="76"/>
        <v>0</v>
      </c>
      <c r="G242" s="21">
        <f t="shared" si="76"/>
        <v>0</v>
      </c>
      <c r="H242" s="21">
        <f t="shared" si="76"/>
        <v>5.6682127859591835</v>
      </c>
      <c r="I242" s="21">
        <f t="shared" si="76"/>
        <v>0</v>
      </c>
      <c r="J242" s="21">
        <f t="shared" si="76"/>
        <v>7.7866752129699126</v>
      </c>
      <c r="K242" s="21">
        <f t="shared" si="76"/>
        <v>276.71131410041369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-6364.8817407909619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7036.8377851791383</v>
      </c>
      <c r="D243" s="21">
        <f t="shared" ref="D243:E243" si="78">+D244+D250+D253</f>
        <v>3.3569020135951675</v>
      </c>
      <c r="E243" s="21">
        <f t="shared" si="78"/>
        <v>0.23433259684060018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7192.9291797225624</v>
      </c>
    </row>
    <row r="244" spans="1:15" x14ac:dyDescent="0.35">
      <c r="A244" s="24" t="s">
        <v>266</v>
      </c>
      <c r="B244" s="25" t="s">
        <v>267</v>
      </c>
      <c r="C244" s="26">
        <f>+SUM(C245:C249)</f>
        <v>7036.8377851791383</v>
      </c>
      <c r="D244" s="26">
        <f t="shared" ref="D244:E244" si="80">+SUM(D245:D249)</f>
        <v>3.3569020135951675</v>
      </c>
      <c r="E244" s="26">
        <f t="shared" si="80"/>
        <v>0.23433259684060018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7192.9291797225624</v>
      </c>
    </row>
    <row r="245" spans="1:15" x14ac:dyDescent="0.35">
      <c r="A245" s="24" t="s">
        <v>268</v>
      </c>
      <c r="B245" s="25" t="s">
        <v>269</v>
      </c>
      <c r="C245" s="46">
        <f>+C7</f>
        <v>1763.4814701</v>
      </c>
      <c r="D245" s="46">
        <f>+D7</f>
        <v>6.8989682999999996E-2</v>
      </c>
      <c r="E245" s="46">
        <f>+E7</f>
        <v>1.37979366E-2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1769.069634423</v>
      </c>
    </row>
    <row r="246" spans="1:15" x14ac:dyDescent="0.35">
      <c r="A246" s="24" t="s">
        <v>276</v>
      </c>
      <c r="B246" s="25" t="s">
        <v>277</v>
      </c>
      <c r="C246" s="46">
        <f>+C11</f>
        <v>1178.8328481999997</v>
      </c>
      <c r="D246" s="46">
        <f>+D11</f>
        <v>0.22175065649839759</v>
      </c>
      <c r="E246" s="46">
        <f>+E11</f>
        <v>3.2363668833119683E-2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1193.6182388227314</v>
      </c>
    </row>
    <row r="247" spans="1:15" x14ac:dyDescent="0.35">
      <c r="A247" s="24" t="s">
        <v>292</v>
      </c>
      <c r="B247" s="25" t="s">
        <v>293</v>
      </c>
      <c r="C247" s="46">
        <f>+C19</f>
        <v>3670.322526779139</v>
      </c>
      <c r="D247" s="46">
        <f>+D19</f>
        <v>0.84523688409677011</v>
      </c>
      <c r="E247" s="46">
        <f>+E19</f>
        <v>0.15759249660748051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3735.7511711348311</v>
      </c>
    </row>
    <row r="248" spans="1:15" x14ac:dyDescent="0.35">
      <c r="A248" s="24" t="s">
        <v>304</v>
      </c>
      <c r="B248" s="25" t="s">
        <v>305</v>
      </c>
      <c r="C248" s="46">
        <f>+C25</f>
        <v>424.20094009999997</v>
      </c>
      <c r="D248" s="46">
        <f>+D25</f>
        <v>2.2209247899999998</v>
      </c>
      <c r="E248" s="46">
        <f>+E25</f>
        <v>3.0578494799999995E-2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494.49013534199997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215.62161147033333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5.6682127859591835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221.28982425629252</v>
      </c>
    </row>
    <row r="255" spans="1:15" x14ac:dyDescent="0.35">
      <c r="A255" s="24" t="s">
        <v>345</v>
      </c>
      <c r="B255" s="25" t="s">
        <v>346</v>
      </c>
      <c r="C255" s="46">
        <f>+C47</f>
        <v>211.66080919999999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211.66080919999999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3.9608022703333328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3.9608022703333328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5.6682127859591835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5.6682127859591835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19.090938671199996</v>
      </c>
      <c r="D263" s="21">
        <f t="shared" ref="D263:E263" si="89">+SUM(D264:D273)</f>
        <v>130.7009784013818</v>
      </c>
      <c r="E263" s="21">
        <f t="shared" si="89"/>
        <v>2.0178791062321775</v>
      </c>
      <c r="F263" s="35"/>
      <c r="G263" s="35"/>
      <c r="H263" s="35"/>
      <c r="I263" s="35"/>
      <c r="J263" s="21">
        <f t="shared" ref="J263:L263" si="90">+SUM(J264:J273)</f>
        <v>0.30553775000000005</v>
      </c>
      <c r="K263" s="21">
        <f t="shared" si="90"/>
        <v>11.2437892</v>
      </c>
      <c r="L263" s="21">
        <f t="shared" si="90"/>
        <v>0</v>
      </c>
      <c r="M263" s="35"/>
      <c r="N263" s="64"/>
      <c r="O263" s="21">
        <f>+SUM(O264:O273)</f>
        <v>4213.4562970614188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124.16721098293601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3476.6819075222083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3.0927992301818179</v>
      </c>
      <c r="E265" s="46">
        <f>+E111</f>
        <v>0.39584906033136275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191.49837943290203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3.108528258264001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87.038791231392025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1.6134749889008146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427.57087205871591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0.33243992999999999</v>
      </c>
      <c r="E269" s="46">
        <f>+E145</f>
        <v>8.5550570000000031E-3</v>
      </c>
      <c r="F269" s="32"/>
      <c r="G269" s="32"/>
      <c r="H269" s="32"/>
      <c r="I269" s="32"/>
      <c r="J269" s="46">
        <f t="shared" si="91"/>
        <v>0.30553775000000005</v>
      </c>
      <c r="K269" s="46">
        <f t="shared" si="91"/>
        <v>11.2437892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11.575408145000001</v>
      </c>
    </row>
    <row r="270" spans="1:15" x14ac:dyDescent="0.35">
      <c r="A270" s="24" t="s">
        <v>529</v>
      </c>
      <c r="B270" s="25" t="s">
        <v>530</v>
      </c>
      <c r="C270" s="46">
        <f>+C151</f>
        <v>2.4555126111999996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2.4555126111999996</v>
      </c>
    </row>
    <row r="271" spans="1:15" x14ac:dyDescent="0.35">
      <c r="A271" s="24" t="s">
        <v>535</v>
      </c>
      <c r="B271" s="25" t="s">
        <v>536</v>
      </c>
      <c r="C271" s="46">
        <f>+C154</f>
        <v>16.635426059999997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16.635426059999997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-19337.709132630378</v>
      </c>
      <c r="D274" s="21">
        <f t="shared" ref="D274:E274" si="92">+SUM(D275:D282)</f>
        <v>15.073287769347314</v>
      </c>
      <c r="E274" s="21">
        <f t="shared" si="92"/>
        <v>0.62373646140486516</v>
      </c>
      <c r="F274" s="35"/>
      <c r="G274" s="35"/>
      <c r="H274" s="35"/>
      <c r="I274" s="35"/>
      <c r="J274" s="21">
        <f t="shared" ref="J274:L274" si="93">+SUM(J275:J282)</f>
        <v>7.4811374629699126</v>
      </c>
      <c r="K274" s="21">
        <f t="shared" si="93"/>
        <v>265.46752490041371</v>
      </c>
      <c r="L274" s="21">
        <f t="shared" si="93"/>
        <v>0</v>
      </c>
      <c r="M274" s="35"/>
      <c r="N274" s="64"/>
      <c r="O274" s="21">
        <f>+SUM(O275:O282)</f>
        <v>-18750.366912816364</v>
      </c>
    </row>
    <row r="275" spans="1:15" x14ac:dyDescent="0.35">
      <c r="A275" s="24" t="s">
        <v>542</v>
      </c>
      <c r="B275" s="25" t="s">
        <v>543</v>
      </c>
      <c r="C275" s="46">
        <f>+C158</f>
        <v>-27920.681403700848</v>
      </c>
      <c r="D275" s="46">
        <f>+D158</f>
        <v>0.30029504453860006</v>
      </c>
      <c r="E275" s="46">
        <f>+E158</f>
        <v>1.0279796226140002E-2</v>
      </c>
      <c r="F275" s="32"/>
      <c r="G275" s="32"/>
      <c r="H275" s="32"/>
      <c r="I275" s="32"/>
      <c r="J275" s="46">
        <f>+J158</f>
        <v>0.10481358060940002</v>
      </c>
      <c r="K275" s="46">
        <f>+K158</f>
        <v>4.8960236243620017</v>
      </c>
      <c r="L275" s="46">
        <f>+L158</f>
        <v>0</v>
      </c>
      <c r="M275" s="32"/>
      <c r="N275" s="65"/>
      <c r="O275" s="30">
        <f>+C275*'PCG-PTG'!$F$5+D275*'PCG-PTG'!$F$6+E275*'PCG-PTG'!$F$8+SUM(F275:I275)</f>
        <v>-27909.548996453839</v>
      </c>
    </row>
    <row r="276" spans="1:15" x14ac:dyDescent="0.35">
      <c r="A276" s="24" t="s">
        <v>558</v>
      </c>
      <c r="B276" s="25" t="s">
        <v>559</v>
      </c>
      <c r="C276" s="46">
        <f>+C166</f>
        <v>1832.9174193300662</v>
      </c>
      <c r="D276" s="46">
        <f>+D166</f>
        <v>1.7374894971427535</v>
      </c>
      <c r="E276" s="46">
        <f>+E166</f>
        <v>8.2583015664488807E-2</v>
      </c>
      <c r="F276" s="32"/>
      <c r="G276" s="32"/>
      <c r="H276" s="32"/>
      <c r="I276" s="32"/>
      <c r="J276" s="46">
        <f>+J166</f>
        <v>1.1516020052123364</v>
      </c>
      <c r="K276" s="46">
        <f>+K166</f>
        <v>33.168639185434166</v>
      </c>
      <c r="L276" s="46">
        <f>+L166</f>
        <v>0</v>
      </c>
      <c r="M276" s="32"/>
      <c r="N276" s="65"/>
      <c r="O276" s="30">
        <f>+C276*'PCG-PTG'!$F$5+D276*'PCG-PTG'!$F$6+E276*'PCG-PTG'!$F$8+SUM(F276:I276)</f>
        <v>1903.4516244011529</v>
      </c>
    </row>
    <row r="277" spans="1:15" x14ac:dyDescent="0.35">
      <c r="A277" s="24" t="s">
        <v>574</v>
      </c>
      <c r="B277" s="25" t="s">
        <v>575</v>
      </c>
      <c r="C277" s="46">
        <f>+C174</f>
        <v>6103.995847889305</v>
      </c>
      <c r="D277" s="46">
        <f>+D174</f>
        <v>13.035503227665959</v>
      </c>
      <c r="E277" s="46">
        <f>+E174</f>
        <v>0.51721953634689677</v>
      </c>
      <c r="F277" s="32"/>
      <c r="G277" s="32"/>
      <c r="H277" s="32"/>
      <c r="I277" s="32"/>
      <c r="J277" s="46">
        <f>+J174</f>
        <v>6.224721877148176</v>
      </c>
      <c r="K277" s="46">
        <f>+K174</f>
        <v>227.40286209061756</v>
      </c>
      <c r="L277" s="46">
        <f>+L174</f>
        <v>0</v>
      </c>
      <c r="M277" s="32"/>
      <c r="N277" s="65"/>
      <c r="O277" s="30">
        <f>+C277*'PCG-PTG'!$F$5+D277*'PCG-PTG'!$F$6+E277*'PCG-PTG'!$F$8+SUM(F277:I277)</f>
        <v>6606.0531153958791</v>
      </c>
    </row>
    <row r="278" spans="1:15" x14ac:dyDescent="0.35">
      <c r="A278" s="24" t="s">
        <v>590</v>
      </c>
      <c r="B278" s="25" t="s">
        <v>591</v>
      </c>
      <c r="C278" s="46">
        <f>+C182</f>
        <v>22.189689138455144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22.189689138455144</v>
      </c>
    </row>
    <row r="279" spans="1:15" x14ac:dyDescent="0.35">
      <c r="A279" s="24" t="s">
        <v>606</v>
      </c>
      <c r="B279" s="25" t="s">
        <v>607</v>
      </c>
      <c r="C279" s="46">
        <f>+C190</f>
        <v>623.86931471263847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623.86931471263847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1.3654113167339547E-2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3.6183399893449799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8.0317478651515177</v>
      </c>
      <c r="D283" s="21">
        <f t="shared" ref="D283:E283" si="95">+SUM(D284:D288)</f>
        <v>25.097911626030012</v>
      </c>
      <c r="E283" s="21">
        <f t="shared" si="95"/>
        <v>0.17749659468353252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757.80987098512799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22.406594837719194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627.38465545613747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8.0317478651515177</v>
      </c>
      <c r="D286" s="46">
        <f t="shared" ref="D286:M286" si="99">+D217</f>
        <v>0.61953303446155394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25.378672830075026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2.0717837538492638</v>
      </c>
      <c r="E287" s="46">
        <f t="shared" si="100"/>
        <v>0.17749659468353252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105.0465426989155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9023.0939091814143</v>
      </c>
      <c r="D291" s="26">
        <f t="shared" ref="D291:E291" si="102">+D292+D293</f>
        <v>5.6907787999999999E-3</v>
      </c>
      <c r="E291" s="26">
        <f t="shared" si="102"/>
        <v>2.27631152E-2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9029.2854765158154</v>
      </c>
    </row>
    <row r="292" spans="1:15" x14ac:dyDescent="0.35">
      <c r="A292" s="24"/>
      <c r="B292" s="44" t="s">
        <v>674</v>
      </c>
      <c r="C292" s="46">
        <f>+C228</f>
        <v>813.78136840000002</v>
      </c>
      <c r="D292" s="46">
        <f t="shared" ref="D292:M294" si="104">+D228</f>
        <v>5.6907787999999999E-3</v>
      </c>
      <c r="E292" s="46">
        <f t="shared" si="104"/>
        <v>2.27631152E-2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819.97293573440004</v>
      </c>
    </row>
    <row r="293" spans="1:15" x14ac:dyDescent="0.35">
      <c r="A293" s="24"/>
      <c r="B293" s="44" t="s">
        <v>675</v>
      </c>
      <c r="C293" s="46">
        <f>+C229</f>
        <v>8209.312540781415</v>
      </c>
      <c r="D293" s="46">
        <f t="shared" si="104"/>
        <v>0</v>
      </c>
      <c r="E293" s="46">
        <f t="shared" si="104"/>
        <v>0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8209.312540781415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1430.1025763279922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1430.1025763279922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-12058.127049444554</v>
      </c>
      <c r="D304" s="21">
        <f t="shared" ref="D304:M304" si="107">+SUM(D305:D309)</f>
        <v>174.22907981035428</v>
      </c>
      <c r="E304" s="21">
        <f t="shared" si="107"/>
        <v>3.0534447591611755</v>
      </c>
      <c r="F304" s="21">
        <f t="shared" si="107"/>
        <v>0</v>
      </c>
      <c r="G304" s="21">
        <f t="shared" si="107"/>
        <v>0</v>
      </c>
      <c r="H304" s="21">
        <f t="shared" si="107"/>
        <v>5.6682127859591835</v>
      </c>
      <c r="I304" s="21">
        <f t="shared" si="107"/>
        <v>0</v>
      </c>
      <c r="J304" s="21">
        <f t="shared" si="107"/>
        <v>7.7866752129699126</v>
      </c>
      <c r="K304" s="21">
        <f t="shared" si="107"/>
        <v>276.71131410041369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-6364.8817407909637</v>
      </c>
    </row>
    <row r="305" spans="1:15" x14ac:dyDescent="0.35">
      <c r="A305" s="48" t="s">
        <v>264</v>
      </c>
      <c r="B305" s="49" t="s">
        <v>265</v>
      </c>
      <c r="C305" s="67">
        <f>+C243</f>
        <v>7036.8377851791383</v>
      </c>
      <c r="D305" s="67">
        <f t="shared" ref="D305:M305" si="108">+D243</f>
        <v>3.3569020135951675</v>
      </c>
      <c r="E305" s="67">
        <f t="shared" si="108"/>
        <v>0.23433259684060018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7192.9291797225624</v>
      </c>
    </row>
    <row r="306" spans="1:15" x14ac:dyDescent="0.35">
      <c r="A306" s="48" t="s">
        <v>343</v>
      </c>
      <c r="B306" s="49" t="s">
        <v>344</v>
      </c>
      <c r="C306" s="67">
        <f>+C254</f>
        <v>215.62161147033333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5.6682127859591835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221.28982425629252</v>
      </c>
    </row>
    <row r="307" spans="1:15" x14ac:dyDescent="0.35">
      <c r="A307" s="48" t="s">
        <v>434</v>
      </c>
      <c r="B307" s="49" t="s">
        <v>435</v>
      </c>
      <c r="C307" s="67">
        <f>+C263</f>
        <v>19.090938671199996</v>
      </c>
      <c r="D307" s="67">
        <f t="shared" ref="D307:L307" si="110">+D263</f>
        <v>130.7009784013818</v>
      </c>
      <c r="E307" s="67">
        <f t="shared" si="110"/>
        <v>2.0178791062321775</v>
      </c>
      <c r="F307" s="32"/>
      <c r="G307" s="32"/>
      <c r="H307" s="32"/>
      <c r="I307" s="32"/>
      <c r="J307" s="67">
        <f t="shared" si="110"/>
        <v>0.30553775000000005</v>
      </c>
      <c r="K307" s="67">
        <f t="shared" si="110"/>
        <v>11.2437892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4213.4562970614179</v>
      </c>
    </row>
    <row r="308" spans="1:15" x14ac:dyDescent="0.35">
      <c r="A308" s="48" t="s">
        <v>540</v>
      </c>
      <c r="B308" s="49" t="s">
        <v>541</v>
      </c>
      <c r="C308" s="67">
        <f>+C274</f>
        <v>-19337.709132630378</v>
      </c>
      <c r="D308" s="67">
        <f t="shared" ref="D308:L308" si="111">+D274</f>
        <v>15.073287769347314</v>
      </c>
      <c r="E308" s="67">
        <f t="shared" si="111"/>
        <v>0.62373646140486516</v>
      </c>
      <c r="F308" s="32"/>
      <c r="G308" s="32"/>
      <c r="H308" s="32"/>
      <c r="I308" s="32"/>
      <c r="J308" s="67">
        <f t="shared" si="111"/>
        <v>7.4811374629699126</v>
      </c>
      <c r="K308" s="67">
        <f t="shared" si="111"/>
        <v>265.46752490041371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-18750.366912816364</v>
      </c>
    </row>
    <row r="309" spans="1:15" x14ac:dyDescent="0.35">
      <c r="A309" s="48" t="s">
        <v>641</v>
      </c>
      <c r="B309" s="49" t="s">
        <v>642</v>
      </c>
      <c r="C309" s="67">
        <f>+C283</f>
        <v>8.0317478651515177</v>
      </c>
      <c r="D309" s="67">
        <f t="shared" ref="D309:M309" si="112">+D283</f>
        <v>25.097911626030012</v>
      </c>
      <c r="E309" s="67">
        <f t="shared" si="112"/>
        <v>0.17749659468353252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757.80987098512799</v>
      </c>
    </row>
  </sheetData>
  <conditionalFormatting sqref="C240:M240">
    <cfRule type="cellIs" dxfId="79" priority="6" operator="equal">
      <formula>0</formula>
    </cfRule>
  </conditionalFormatting>
  <conditionalFormatting sqref="C302:M302">
    <cfRule type="cellIs" dxfId="78" priority="2" operator="equal">
      <formula>0</formula>
    </cfRule>
  </conditionalFormatting>
  <conditionalFormatting sqref="O240">
    <cfRule type="cellIs" dxfId="77" priority="5" operator="equal">
      <formula>0</formula>
    </cfRule>
  </conditionalFormatting>
  <conditionalFormatting sqref="O302">
    <cfRule type="cellIs" dxfId="76" priority="1" operator="equal">
      <formula>0</formula>
    </cfRule>
  </conditionalFormatting>
  <dataValidations count="1">
    <dataValidation allowBlank="1" showInputMessage="1" showErrorMessage="1" sqref="B144:B157 B136 A226:B237 B268:B274 A290:B299 B308" xr:uid="{DCFD0745-1497-47BB-97EB-11B9CC81DCAB}"/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75F1-34E8-46AE-A870-096384E05A77}">
  <dimension ref="A2:P309"/>
  <sheetViews>
    <sheetView showGridLines="0" zoomScale="70" zoomScaleNormal="70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542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-16150.15542420467</v>
      </c>
      <c r="D4" s="21">
        <f t="shared" si="0"/>
        <v>174.55795278559597</v>
      </c>
      <c r="E4" s="21">
        <f t="shared" si="0"/>
        <v>2.8821543777068364</v>
      </c>
      <c r="F4" s="21">
        <f t="shared" si="0"/>
        <v>0</v>
      </c>
      <c r="G4" s="21">
        <f t="shared" si="0"/>
        <v>0</v>
      </c>
      <c r="H4" s="21">
        <f t="shared" si="0"/>
        <v>5.9806348019591837</v>
      </c>
      <c r="I4" s="21">
        <f t="shared" si="0"/>
        <v>0</v>
      </c>
      <c r="J4" s="21">
        <f t="shared" si="0"/>
        <v>5.5195441596512635</v>
      </c>
      <c r="K4" s="21">
        <f t="shared" si="0"/>
        <v>190.05678079532521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-10492.781201313708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8257.5085110234868</v>
      </c>
      <c r="D5" s="21">
        <f t="shared" ref="D5:E5" si="1">+D6+D32+D42</f>
        <v>3.4659440589460546</v>
      </c>
      <c r="E5" s="21">
        <f t="shared" si="1"/>
        <v>0.25544609522930334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8422.2481599097409</v>
      </c>
    </row>
    <row r="6" spans="1:15" x14ac:dyDescent="0.35">
      <c r="A6" s="24" t="s">
        <v>266</v>
      </c>
      <c r="B6" s="25" t="s">
        <v>267</v>
      </c>
      <c r="C6" s="26">
        <f>+C7+C11+C19+C25+C29</f>
        <v>8257.5085110234868</v>
      </c>
      <c r="D6" s="26">
        <f t="shared" ref="D6:E6" si="4">+D7+D11+D19+D25+D29</f>
        <v>3.4659440589460546</v>
      </c>
      <c r="E6" s="26">
        <f t="shared" si="4"/>
        <v>0.25544609522930334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8422.2481599097409</v>
      </c>
    </row>
    <row r="7" spans="1:15" x14ac:dyDescent="0.35">
      <c r="A7" s="24" t="s">
        <v>268</v>
      </c>
      <c r="B7" s="25" t="s">
        <v>269</v>
      </c>
      <c r="C7" s="26">
        <f>'[2]2009'!$C6</f>
        <v>2107.8668960999998</v>
      </c>
      <c r="D7" s="26">
        <f>'[2]2009'!$D6</f>
        <v>8.2372436999999993E-2</v>
      </c>
      <c r="E7" s="26">
        <f>'[2]2009'!$E6</f>
        <v>1.6474487399999998E-2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2114.5390634969999</v>
      </c>
    </row>
    <row r="8" spans="1:15" x14ac:dyDescent="0.35">
      <c r="A8" s="24" t="s">
        <v>270</v>
      </c>
      <c r="B8" s="25" t="s">
        <v>271</v>
      </c>
      <c r="C8" s="30">
        <f>'[2]2009'!$C7</f>
        <v>2107.8668960999998</v>
      </c>
      <c r="D8" s="30">
        <f>'[2]2009'!$D7</f>
        <v>8.2372436999999993E-2</v>
      </c>
      <c r="E8" s="30">
        <f>'[2]2009'!$E7</f>
        <v>1.6474487399999998E-2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2114.5390634969999</v>
      </c>
    </row>
    <row r="9" spans="1:15" x14ac:dyDescent="0.35">
      <c r="A9" s="24" t="s">
        <v>272</v>
      </c>
      <c r="B9" s="25" t="s">
        <v>273</v>
      </c>
      <c r="C9" s="30">
        <f>'[2]2009'!$C8</f>
        <v>0</v>
      </c>
      <c r="D9" s="30">
        <f>'[2]2009'!$D8</f>
        <v>0</v>
      </c>
      <c r="E9" s="30">
        <f>'[2]2009'!$E8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'[2]2009'!$C9</f>
        <v>0</v>
      </c>
      <c r="D10" s="30">
        <f>'[2]2009'!$D9</f>
        <v>0</v>
      </c>
      <c r="E10" s="30">
        <f>'[2]2009'!$E9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'[2]2009'!$C10</f>
        <v>1558.1396917100001</v>
      </c>
      <c r="D11" s="26">
        <f>'[2]2009'!$D10</f>
        <v>0.22544037016308849</v>
      </c>
      <c r="E11" s="26">
        <f>'[2]2009'!$E10</f>
        <v>3.3968737568411803E-2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1573.4537375301957</v>
      </c>
    </row>
    <row r="12" spans="1:15" x14ac:dyDescent="0.35">
      <c r="A12" s="24" t="s">
        <v>278</v>
      </c>
      <c r="B12" s="25" t="s">
        <v>279</v>
      </c>
      <c r="C12" s="30">
        <f>'[2]2009'!$C11</f>
        <v>0</v>
      </c>
      <c r="D12" s="30">
        <f>'[2]2009'!$D11</f>
        <v>0</v>
      </c>
      <c r="E12" s="30">
        <f>'[2]2009'!$E11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'[2]2009'!$C12</f>
        <v>0</v>
      </c>
      <c r="D13" s="30">
        <f>'[2]2009'!$D12</f>
        <v>0</v>
      </c>
      <c r="E13" s="30">
        <f>'[2]2009'!$E12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'[2]2009'!$C13</f>
        <v>0</v>
      </c>
      <c r="D14" s="30">
        <f>'[2]2009'!$D13</f>
        <v>0</v>
      </c>
      <c r="E14" s="30">
        <f>'[2]2009'!$E13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'[2]2009'!$C14</f>
        <v>0</v>
      </c>
      <c r="D15" s="30">
        <f>'[2]2009'!$D14</f>
        <v>0</v>
      </c>
      <c r="E15" s="30">
        <f>'[2]2009'!$E14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'[2]2009'!$C15</f>
        <v>0</v>
      </c>
      <c r="D16" s="30">
        <f>'[2]2009'!$D15</f>
        <v>0</v>
      </c>
      <c r="E16" s="30">
        <f>'[2]2009'!$E15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'[2]2009'!$C16</f>
        <v>0</v>
      </c>
      <c r="D17" s="30">
        <f>'[2]2009'!$D16</f>
        <v>0</v>
      </c>
      <c r="E17" s="30">
        <f>'[2]2009'!$E16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'[2]2009'!$C17</f>
        <v>1558.1396917100001</v>
      </c>
      <c r="D18" s="30">
        <f>'[2]2009'!$D17</f>
        <v>0.22544037016308849</v>
      </c>
      <c r="E18" s="30">
        <f>'[2]2009'!$E17</f>
        <v>3.3968737568411803E-2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1573.4537375301957</v>
      </c>
    </row>
    <row r="19" spans="1:15" x14ac:dyDescent="0.35">
      <c r="A19" s="24" t="s">
        <v>292</v>
      </c>
      <c r="B19" s="25" t="s">
        <v>293</v>
      </c>
      <c r="C19" s="26">
        <f>'[2]2009'!$C18</f>
        <v>4096.6401640034865</v>
      </c>
      <c r="D19" s="26">
        <f>'[2]2009'!$D18</f>
        <v>0.93962109778296676</v>
      </c>
      <c r="E19" s="26">
        <f>'[2]2009'!$E18</f>
        <v>0.17432000462089156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4169.1443559659456</v>
      </c>
    </row>
    <row r="20" spans="1:15" x14ac:dyDescent="0.35">
      <c r="A20" s="24" t="s">
        <v>294</v>
      </c>
      <c r="B20" s="25" t="s">
        <v>295</v>
      </c>
      <c r="C20" s="30">
        <f>'[2]2009'!$C19</f>
        <v>172.34721242878311</v>
      </c>
      <c r="D20" s="30">
        <f>'[2]2009'!$D19</f>
        <v>1.2057788441405008E-3</v>
      </c>
      <c r="E20" s="30">
        <f>'[2]2009'!$E19</f>
        <v>4.8231153765620031E-3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173.65909981120797</v>
      </c>
    </row>
    <row r="21" spans="1:15" x14ac:dyDescent="0.35">
      <c r="A21" s="24" t="s">
        <v>296</v>
      </c>
      <c r="B21" s="25" t="s">
        <v>297</v>
      </c>
      <c r="C21" s="30">
        <f>'[2]2009'!$C20</f>
        <v>3329.2248191999997</v>
      </c>
      <c r="D21" s="30">
        <f>'[2]2009'!$D20</f>
        <v>0.85810922819999991</v>
      </c>
      <c r="E21" s="30">
        <f>'[2]2009'!$E20</f>
        <v>0.16467852379999998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3396.8916863965997</v>
      </c>
    </row>
    <row r="22" spans="1:15" x14ac:dyDescent="0.35">
      <c r="A22" s="24" t="s">
        <v>298</v>
      </c>
      <c r="B22" s="25" t="s">
        <v>299</v>
      </c>
      <c r="C22" s="30">
        <f>'[2]2009'!$C21</f>
        <v>0</v>
      </c>
      <c r="D22" s="30">
        <f>'[2]2009'!$D21</f>
        <v>0</v>
      </c>
      <c r="E22" s="30">
        <f>'[2]2009'!$E21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'[2]2009'!$C22</f>
        <v>595.0681323747034</v>
      </c>
      <c r="D23" s="30">
        <f>'[2]2009'!$D22</f>
        <v>8.0306090738826372E-2</v>
      </c>
      <c r="E23" s="30">
        <f>'[2]2009'!$E22</f>
        <v>4.8183654443295825E-3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598.59356975813796</v>
      </c>
    </row>
    <row r="24" spans="1:15" x14ac:dyDescent="0.35">
      <c r="A24" s="24" t="s">
        <v>302</v>
      </c>
      <c r="B24" s="25" t="s">
        <v>303</v>
      </c>
      <c r="C24" s="30">
        <f>'[2]2009'!$C23</f>
        <v>0</v>
      </c>
      <c r="D24" s="30">
        <f>'[2]2009'!$D23</f>
        <v>0</v>
      </c>
      <c r="E24" s="30">
        <f>'[2]2009'!$E23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'[2]2009'!$C24</f>
        <v>494.86175920999989</v>
      </c>
      <c r="D25" s="26">
        <f>'[2]2009'!$D24</f>
        <v>2.2185101539999992</v>
      </c>
      <c r="E25" s="26">
        <f>'[2]2009'!$E24</f>
        <v>3.0682865639999998E-2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565.11100291659989</v>
      </c>
    </row>
    <row r="26" spans="1:15" x14ac:dyDescent="0.35">
      <c r="A26" s="24" t="s">
        <v>306</v>
      </c>
      <c r="B26" s="25" t="s">
        <v>307</v>
      </c>
      <c r="C26" s="30">
        <f>'[2]2009'!$C25</f>
        <v>174.78025459999998</v>
      </c>
      <c r="D26" s="30">
        <f>'[2]2009'!$D25</f>
        <v>2.4640209999999999E-2</v>
      </c>
      <c r="E26" s="30">
        <f>'[2]2009'!$E25</f>
        <v>1.0478916E-3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175.74787175399999</v>
      </c>
    </row>
    <row r="27" spans="1:15" x14ac:dyDescent="0.35">
      <c r="A27" s="24" t="s">
        <v>308</v>
      </c>
      <c r="B27" s="25" t="s">
        <v>309</v>
      </c>
      <c r="C27" s="30">
        <f>'[2]2009'!$C26</f>
        <v>281.14433710999992</v>
      </c>
      <c r="D27" s="30">
        <f>'[2]2009'!$D26</f>
        <v>2.1885654139999993</v>
      </c>
      <c r="E27" s="30">
        <f>'[2]2009'!$E26</f>
        <v>2.9316702239999999E-2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350.1930947955999</v>
      </c>
    </row>
    <row r="28" spans="1:15" x14ac:dyDescent="0.35">
      <c r="A28" s="24" t="s">
        <v>310</v>
      </c>
      <c r="B28" s="25" t="s">
        <v>311</v>
      </c>
      <c r="C28" s="30">
        <f>'[2]2009'!$C27</f>
        <v>38.937167500000001</v>
      </c>
      <c r="D28" s="30">
        <f>'[2]2009'!$D27</f>
        <v>5.3045299999999991E-3</v>
      </c>
      <c r="E28" s="30">
        <f>'[2]2009'!$E27</f>
        <v>3.1827179999999996E-4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39.170036367000002</v>
      </c>
    </row>
    <row r="29" spans="1:15" x14ac:dyDescent="0.35">
      <c r="A29" s="24" t="s">
        <v>312</v>
      </c>
      <c r="B29" s="25" t="s">
        <v>291</v>
      </c>
      <c r="C29" s="26">
        <f>'[2]2009'!$C28</f>
        <v>0</v>
      </c>
      <c r="D29" s="26">
        <f>'[2]2009'!$D28</f>
        <v>0</v>
      </c>
      <c r="E29" s="26">
        <f>'[2]2009'!$E28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'[2]2009'!$C29</f>
        <v>0</v>
      </c>
      <c r="D30" s="30">
        <f>'[2]2009'!$D29</f>
        <v>0</v>
      </c>
      <c r="E30" s="30">
        <f>'[2]2009'!$E29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'[2]2009'!$C30</f>
        <v>0</v>
      </c>
      <c r="D31" s="30">
        <f>'[2]2009'!$D30</f>
        <v>0</v>
      </c>
      <c r="E31" s="30">
        <f>'[2]2009'!$E30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264.95287337233333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5.9806348019591837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270.93350817429251</v>
      </c>
    </row>
    <row r="47" spans="1:15" x14ac:dyDescent="0.35">
      <c r="A47" s="24" t="s">
        <v>345</v>
      </c>
      <c r="B47" s="25" t="s">
        <v>346</v>
      </c>
      <c r="C47" s="26">
        <f>+SUM(C48:C52)</f>
        <v>259.93955940000001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259.93955940000001</v>
      </c>
    </row>
    <row r="48" spans="1:15" x14ac:dyDescent="0.35">
      <c r="A48" s="24" t="s">
        <v>347</v>
      </c>
      <c r="B48" s="25" t="s">
        <v>348</v>
      </c>
      <c r="C48" s="46">
        <f>'[3]2009'!$C6</f>
        <v>254.3736384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254.3736384</v>
      </c>
    </row>
    <row r="49" spans="1:15" x14ac:dyDescent="0.35">
      <c r="A49" s="24" t="s">
        <v>349</v>
      </c>
      <c r="B49" s="25" t="s">
        <v>350</v>
      </c>
      <c r="C49" s="46">
        <f>'[3]2009'!$C7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'[3]2009'!$C8</f>
        <v>5.5659210000000003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5.5659210000000003</v>
      </c>
    </row>
    <row r="51" spans="1:15" x14ac:dyDescent="0.35">
      <c r="A51" s="24" t="s">
        <v>353</v>
      </c>
      <c r="B51" s="25" t="s">
        <v>354</v>
      </c>
      <c r="C51" s="46">
        <f>'[3]2009'!$C9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'[3]2009'!$C10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5.0133139723333331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5.0133139723333331</v>
      </c>
    </row>
    <row r="73" spans="1:15" x14ac:dyDescent="0.35">
      <c r="A73" s="24" t="s">
        <v>394</v>
      </c>
      <c r="B73" s="25" t="s">
        <v>395</v>
      </c>
      <c r="C73" s="46">
        <f>'[3]2009'!$C31</f>
        <v>4.4550276283333332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4.4550276283333332</v>
      </c>
    </row>
    <row r="74" spans="1:15" x14ac:dyDescent="0.35">
      <c r="A74" s="24" t="s">
        <v>396</v>
      </c>
      <c r="B74" s="25" t="s">
        <v>397</v>
      </c>
      <c r="C74" s="46">
        <f>'[3]2009'!$C32</f>
        <v>0.55828634399999999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0.55828634399999999</v>
      </c>
    </row>
    <row r="75" spans="1:15" x14ac:dyDescent="0.35">
      <c r="A75" s="24" t="s">
        <v>398</v>
      </c>
      <c r="B75" s="25" t="s">
        <v>291</v>
      </c>
      <c r="C75" s="46">
        <f>'[3]2009'!$C33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5.9806348019591837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5.9806348019591837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'[3]2009'!$H48</f>
        <v>5.9806348019591837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5.9806348019591837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'[3]2009'!$H49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18.652161428266666</v>
      </c>
      <c r="D95" s="21">
        <f>+D96+D111+D127+D132+D144+D145+D151+D154+D155+D156</f>
        <v>134.42837765755766</v>
      </c>
      <c r="E95" s="21">
        <f>+E96+E111+E127+E132+E144+E145+E151+E154+E155+E156</f>
        <v>2.0124881507089838</v>
      </c>
      <c r="F95" s="35"/>
      <c r="G95" s="35"/>
      <c r="H95" s="35"/>
      <c r="I95" s="35"/>
      <c r="J95" s="21">
        <f>+J96+J111+J127+J132+J144+J145+J151+J154+J155+J156</f>
        <v>0.30713040999999996</v>
      </c>
      <c r="K95" s="21">
        <f>+K96+K111+K127+K132+K144+K145+K151+K154+K155+K156</f>
        <v>11.302399088000001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4315.9560957777621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128.31293735847433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3592.7622460372813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125.49033381301977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3513.7293467645536</v>
      </c>
    </row>
    <row r="98" spans="1:15" x14ac:dyDescent="0.35">
      <c r="A98" s="24" t="s">
        <v>440</v>
      </c>
      <c r="B98" s="25" t="s">
        <v>441</v>
      </c>
      <c r="C98" s="32"/>
      <c r="D98" s="46">
        <f>'[5]2009'!$D7</f>
        <v>20.897503342615764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585.13009359324133</v>
      </c>
    </row>
    <row r="99" spans="1:15" x14ac:dyDescent="0.35">
      <c r="A99" s="24" t="s">
        <v>442</v>
      </c>
      <c r="B99" s="25" t="s">
        <v>443</v>
      </c>
      <c r="C99" s="32"/>
      <c r="D99" s="46">
        <f>'[5]2009'!$D8</f>
        <v>104.59283047040401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2928.5992531713123</v>
      </c>
    </row>
    <row r="100" spans="1:15" x14ac:dyDescent="0.35">
      <c r="A100" s="24" t="s">
        <v>444</v>
      </c>
      <c r="B100" s="25" t="s">
        <v>445</v>
      </c>
      <c r="C100" s="32"/>
      <c r="D100" s="46">
        <f>'[5]2009'!$D9</f>
        <v>8.087599999999999E-2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2.2645279999999999</v>
      </c>
    </row>
    <row r="101" spans="1:15" x14ac:dyDescent="0.35">
      <c r="A101" s="24" t="s">
        <v>446</v>
      </c>
      <c r="B101" s="25" t="s">
        <v>447</v>
      </c>
      <c r="C101" s="32"/>
      <c r="D101" s="46">
        <f>'[5]2009'!$D10</f>
        <v>0.2732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7.6495999999999995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2.4685275454545454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69.118771272727273</v>
      </c>
    </row>
    <row r="103" spans="1:15" x14ac:dyDescent="0.35">
      <c r="A103" s="24" t="s">
        <v>450</v>
      </c>
      <c r="B103" s="25" t="s">
        <v>451</v>
      </c>
      <c r="C103" s="32"/>
      <c r="D103" s="46">
        <f>'[5]2009'!$D12</f>
        <v>0.14594654545454544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4.0865032727272723</v>
      </c>
    </row>
    <row r="104" spans="1:15" x14ac:dyDescent="0.35">
      <c r="A104" s="24" t="s">
        <v>452</v>
      </c>
      <c r="B104" s="25" t="s">
        <v>453</v>
      </c>
      <c r="C104" s="32"/>
      <c r="D104" s="46">
        <f>'[5]2009'!$D13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'[5]2009'!$D14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'[5]2009'!$D15</f>
        <v>3.9580999999999998E-2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1.108268</v>
      </c>
    </row>
    <row r="107" spans="1:15" x14ac:dyDescent="0.35">
      <c r="A107" s="24" t="s">
        <v>458</v>
      </c>
      <c r="B107" s="25" t="s">
        <v>459</v>
      </c>
      <c r="C107" s="32"/>
      <c r="D107" s="46">
        <f>'[5]2009'!$D16</f>
        <v>2.25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63</v>
      </c>
    </row>
    <row r="108" spans="1:15" x14ac:dyDescent="0.35">
      <c r="A108" s="24" t="s">
        <v>460</v>
      </c>
      <c r="B108" s="25" t="s">
        <v>461</v>
      </c>
      <c r="C108" s="32"/>
      <c r="D108" s="46">
        <f>'[5]2009'!$D17</f>
        <v>3.3000000000000002E-2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0.92400000000000004</v>
      </c>
    </row>
    <row r="109" spans="1:15" x14ac:dyDescent="0.35">
      <c r="A109" s="24" t="s">
        <v>462</v>
      </c>
      <c r="B109" s="25" t="s">
        <v>463</v>
      </c>
      <c r="C109" s="32"/>
      <c r="D109" s="46">
        <f>'[5]2009'!$D18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'[5]2009'!$D19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3.0104524934545456</v>
      </c>
      <c r="E111" s="26">
        <f>+E112+E115+E116+E117+E126</f>
        <v>0.37383999667429091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183.36026893541435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1.8001</v>
      </c>
      <c r="E112" s="26">
        <f>+SUM(E113:E114)</f>
        <v>2.9075941714285722E-3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51.173312455428572</v>
      </c>
    </row>
    <row r="113" spans="1:15" x14ac:dyDescent="0.35">
      <c r="A113" s="24" t="s">
        <v>469</v>
      </c>
      <c r="B113" s="25" t="s">
        <v>441</v>
      </c>
      <c r="C113" s="32"/>
      <c r="D113" s="46">
        <f>'[5]2009'!$D22</f>
        <v>0.3580000000000001</v>
      </c>
      <c r="E113" s="46">
        <f>'[5]2009'!$E22</f>
        <v>2.9075941714285722E-3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10.794512455428574</v>
      </c>
    </row>
    <row r="114" spans="1:15" x14ac:dyDescent="0.35">
      <c r="A114" s="24" t="s">
        <v>470</v>
      </c>
      <c r="B114" s="25" t="s">
        <v>443</v>
      </c>
      <c r="C114" s="32"/>
      <c r="D114" s="46">
        <f>'[5]2009'!$D23</f>
        <v>1.4420999999999999</v>
      </c>
      <c r="E114" s="46">
        <f>'[5]2009'!$E23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40.378799999999998</v>
      </c>
    </row>
    <row r="115" spans="1:15" x14ac:dyDescent="0.35">
      <c r="A115" s="24" t="s">
        <v>471</v>
      </c>
      <c r="B115" s="25" t="s">
        <v>445</v>
      </c>
      <c r="C115" s="32"/>
      <c r="D115" s="46">
        <f>'[5]2009'!$D24</f>
        <v>3.2350400000000002E-3</v>
      </c>
      <c r="E115" s="46">
        <f>'[5]2009'!$E24</f>
        <v>1.4654020646571429E-3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0.47891266713414288</v>
      </c>
    </row>
    <row r="116" spans="1:15" x14ac:dyDescent="0.35">
      <c r="A116" s="24" t="s">
        <v>472</v>
      </c>
      <c r="B116" s="25" t="s">
        <v>447</v>
      </c>
      <c r="C116" s="32"/>
      <c r="D116" s="46">
        <f>'[5]2009'!$D25</f>
        <v>0.5464</v>
      </c>
      <c r="E116" s="46">
        <f>'[5]2009'!$E25</f>
        <v>3.7057602031999995E-2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25.119464538479995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0.66071745345454547</v>
      </c>
      <c r="E117" s="26">
        <f>+SUM(E118:E125)</f>
        <v>0.1375153562720981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54.941658108833273</v>
      </c>
    </row>
    <row r="118" spans="1:15" x14ac:dyDescent="0.35">
      <c r="A118" s="24" t="s">
        <v>474</v>
      </c>
      <c r="B118" s="25" t="s">
        <v>451</v>
      </c>
      <c r="C118" s="32"/>
      <c r="D118" s="46">
        <f>'[5]2009'!$D27</f>
        <v>4.2925454545454543E-3</v>
      </c>
      <c r="E118" s="46">
        <f>'[5]2009'!$E27</f>
        <v>1.7726986285714289E-5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0.12488892409298701</v>
      </c>
    </row>
    <row r="119" spans="1:15" x14ac:dyDescent="0.35">
      <c r="A119" s="24" t="s">
        <v>475</v>
      </c>
      <c r="B119" s="25" t="s">
        <v>453</v>
      </c>
      <c r="C119" s="32"/>
      <c r="D119" s="46">
        <f>'[5]2009'!$D28</f>
        <v>0</v>
      </c>
      <c r="E119" s="46">
        <f>'[5]2009'!$E28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'[5]2009'!$D29</f>
        <v>0</v>
      </c>
      <c r="E120" s="46">
        <f>'[5]2009'!$E29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'[5]2009'!$D30</f>
        <v>1.7415639999999999E-3</v>
      </c>
      <c r="E121" s="46">
        <f>'[5]2009'!$E30</f>
        <v>3.70119358235E-3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1.02958009132275</v>
      </c>
    </row>
    <row r="122" spans="1:15" x14ac:dyDescent="0.35">
      <c r="A122" s="24" t="s">
        <v>478</v>
      </c>
      <c r="B122" s="25" t="s">
        <v>459</v>
      </c>
      <c r="C122" s="32"/>
      <c r="D122" s="46">
        <f>'[5]2009'!$D31</f>
        <v>0.27374999999999999</v>
      </c>
      <c r="E122" s="46">
        <f>'[5]2009'!$E31</f>
        <v>6.9258749999999994E-2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26.018568749999996</v>
      </c>
    </row>
    <row r="123" spans="1:15" x14ac:dyDescent="0.35">
      <c r="A123" s="24" t="s">
        <v>479</v>
      </c>
      <c r="B123" s="25" t="s">
        <v>461</v>
      </c>
      <c r="C123" s="32"/>
      <c r="D123" s="46">
        <f>'[5]2009'!$D32</f>
        <v>3.96E-3</v>
      </c>
      <c r="E123" s="46">
        <f>'[5]2009'!$E32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0.11088000000000001</v>
      </c>
    </row>
    <row r="124" spans="1:15" x14ac:dyDescent="0.35">
      <c r="A124" s="24" t="s">
        <v>480</v>
      </c>
      <c r="B124" s="25" t="s">
        <v>463</v>
      </c>
      <c r="C124" s="32"/>
      <c r="D124" s="46">
        <f>'[5]2009'!$D33</f>
        <v>0.37697334399999999</v>
      </c>
      <c r="E124" s="46">
        <f>'[5]2009'!$E33</f>
        <v>6.4537685703462411E-2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27.657740343417537</v>
      </c>
    </row>
    <row r="125" spans="1:15" x14ac:dyDescent="0.35">
      <c r="A125" s="24" t="s">
        <v>481</v>
      </c>
      <c r="B125" s="25" t="s">
        <v>465</v>
      </c>
      <c r="C125" s="32"/>
      <c r="D125" s="46">
        <f>'[5]2009'!$D34</f>
        <v>0</v>
      </c>
      <c r="E125" s="46">
        <f>'[5]2009'!$E34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'[5]2009'!$E35</f>
        <v>0.1948940421341071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51.64692116553838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2.7708278028288005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77.583178479206424</v>
      </c>
    </row>
    <row r="128" spans="1:15" x14ac:dyDescent="0.35">
      <c r="A128" s="24" t="s">
        <v>486</v>
      </c>
      <c r="B128" s="25" t="s">
        <v>487</v>
      </c>
      <c r="C128" s="32"/>
      <c r="D128" s="46">
        <f>'[5]2009'!$D37</f>
        <v>1.3082505779200007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36.631016181760018</v>
      </c>
    </row>
    <row r="129" spans="1:15" x14ac:dyDescent="0.35">
      <c r="A129" s="24" t="s">
        <v>488</v>
      </c>
      <c r="B129" s="25" t="s">
        <v>489</v>
      </c>
      <c r="C129" s="32"/>
      <c r="D129" s="46">
        <f>'[5]2009'!$D38</f>
        <v>1.4625772249088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40.952162297446399</v>
      </c>
    </row>
    <row r="130" spans="1:15" x14ac:dyDescent="0.35">
      <c r="A130" s="24" t="s">
        <v>490</v>
      </c>
      <c r="B130" s="25" t="s">
        <v>491</v>
      </c>
      <c r="C130" s="32"/>
      <c r="D130" s="46">
        <f>'[5]2009'!$D39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'[5]2009'!$D40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1.630090631354693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431.97401730899361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0.87603179957729915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232.14842688798427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'[5]2009'!$E$43</f>
        <v>0.16256717502191997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43.080301380808791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'[5]2009'!$E$44</f>
        <v>0.19476312233825541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51.612227419637684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'[5]2009'!$E48</f>
        <v>0.38280676945823561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101.44379390643243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'[5]2009'!$E49</f>
        <v>0.10928072668739844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28.959392572160585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'[5]2009'!$E50</f>
        <v>2.6614006071489688E-2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7.052711608944767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'[5]2009'!$E51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'[5]2009'!$E52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0.75405883177739375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199.82559042100934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'[5]2009'!$E54</f>
        <v>0.36718445292667651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97.303880025569271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'[5]2009'!$E55</f>
        <v>0.38687437885071729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102.52171039544008</v>
      </c>
    </row>
    <row r="144" spans="1:15" x14ac:dyDescent="0.35">
      <c r="A144" s="24" t="s">
        <v>516</v>
      </c>
      <c r="B144" s="25" t="s">
        <v>517</v>
      </c>
      <c r="C144" s="32"/>
      <c r="D144" s="46">
        <f>'[5]2009'!$D$56</f>
        <v>0</v>
      </c>
      <c r="E144" s="46">
        <f>'[5]2009'!$E56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0.33416000280000002</v>
      </c>
      <c r="E145" s="26">
        <f>+SUM(E146:E150)</f>
        <v>8.5575226800000005E-3</v>
      </c>
      <c r="F145" s="32"/>
      <c r="G145" s="32"/>
      <c r="H145" s="32"/>
      <c r="I145" s="32"/>
      <c r="J145" s="26">
        <f>+SUM(J146:J150)</f>
        <v>0.30713040999999996</v>
      </c>
      <c r="K145" s="26">
        <f>+SUM(K146:K150)</f>
        <v>11.302399088000001</v>
      </c>
      <c r="L145" s="26">
        <f>+SUM(L146:L150)</f>
        <v>0</v>
      </c>
      <c r="M145" s="32"/>
      <c r="N145" s="65"/>
      <c r="O145" s="26">
        <f>+SUM(O146:O150)</f>
        <v>11.624223588600001</v>
      </c>
    </row>
    <row r="146" spans="1:16" x14ac:dyDescent="0.35">
      <c r="A146" s="24" t="s">
        <v>520</v>
      </c>
      <c r="B146" s="25" t="s">
        <v>521</v>
      </c>
      <c r="C146" s="32"/>
      <c r="D146" s="46">
        <f>'[5]2009'!$D58</f>
        <v>5.4419904000000017E-3</v>
      </c>
      <c r="E146" s="46">
        <f>'[5]2009'!$E58</f>
        <v>3.5203840000000006E-5</v>
      </c>
      <c r="F146" s="32"/>
      <c r="G146" s="32"/>
      <c r="H146" s="32"/>
      <c r="I146" s="32"/>
      <c r="J146" s="46">
        <f>'[5]2009'!$J58</f>
        <v>2.7618800000000004E-3</v>
      </c>
      <c r="K146" s="46">
        <f>'[5]2009'!$K58</f>
        <v>0.10163718400000001</v>
      </c>
      <c r="L146" s="46">
        <f>'[5]2009'!$L58</f>
        <v>0</v>
      </c>
      <c r="M146" s="32"/>
      <c r="N146" s="65"/>
      <c r="O146" s="30">
        <f>+C146*'PCG-PTG'!$F$5+D146*'PCG-PTG'!$F$6+E146*'PCG-PTG'!$F$8+SUM(F146:I146)</f>
        <v>0.16170474880000005</v>
      </c>
    </row>
    <row r="147" spans="1:16" x14ac:dyDescent="0.35">
      <c r="A147" s="24" t="s">
        <v>522</v>
      </c>
      <c r="B147" s="25" t="s">
        <v>523</v>
      </c>
      <c r="C147" s="32"/>
      <c r="D147" s="46">
        <f>'[5]2009'!$D59</f>
        <v>0</v>
      </c>
      <c r="E147" s="46">
        <f>'[5]2009'!$E59</f>
        <v>0</v>
      </c>
      <c r="F147" s="32"/>
      <c r="G147" s="32"/>
      <c r="H147" s="32"/>
      <c r="I147" s="32"/>
      <c r="J147" s="46">
        <f>'[5]2009'!$J59</f>
        <v>0</v>
      </c>
      <c r="K147" s="46">
        <f>'[5]2009'!$K59</f>
        <v>0</v>
      </c>
      <c r="L147" s="46">
        <f>'[5]2009'!$L59</f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'[5]2009'!$D60</f>
        <v>0</v>
      </c>
      <c r="E148" s="46">
        <f>'[5]2009'!$E60</f>
        <v>0</v>
      </c>
      <c r="F148" s="32"/>
      <c r="G148" s="32"/>
      <c r="H148" s="32"/>
      <c r="I148" s="32"/>
      <c r="J148" s="46">
        <f>'[5]2009'!$J60</f>
        <v>0</v>
      </c>
      <c r="K148" s="46">
        <f>'[5]2009'!$K60</f>
        <v>0</v>
      </c>
      <c r="L148" s="46">
        <f>'[5]2009'!$L60</f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'[5]2009'!$D61</f>
        <v>0.32871801240000004</v>
      </c>
      <c r="E149" s="46">
        <f>'[5]2009'!$E61</f>
        <v>8.5223188400000011E-3</v>
      </c>
      <c r="F149" s="32"/>
      <c r="G149" s="32"/>
      <c r="H149" s="32"/>
      <c r="I149" s="32"/>
      <c r="J149" s="46">
        <f>'[5]2009'!$J61</f>
        <v>0.30436852999999997</v>
      </c>
      <c r="K149" s="46">
        <f>'[5]2009'!$K61</f>
        <v>11.200761904000002</v>
      </c>
      <c r="L149" s="46">
        <f>'[5]2009'!$L61</f>
        <v>0</v>
      </c>
      <c r="M149" s="32"/>
      <c r="N149" s="65"/>
      <c r="O149" s="30">
        <f>+C149*'PCG-PTG'!$F$5+D149*'PCG-PTG'!$F$6+E149*'PCG-PTG'!$F$8+SUM(F149:I149)</f>
        <v>11.462518839800001</v>
      </c>
    </row>
    <row r="150" spans="1:16" x14ac:dyDescent="0.35">
      <c r="A150" s="24" t="s">
        <v>528</v>
      </c>
      <c r="B150" s="25" t="s">
        <v>291</v>
      </c>
      <c r="C150" s="32"/>
      <c r="D150" s="46">
        <f>'[5]2009'!$D62</f>
        <v>0</v>
      </c>
      <c r="E150" s="46">
        <f>'[5]2009'!$E62</f>
        <v>0</v>
      </c>
      <c r="F150" s="32"/>
      <c r="G150" s="32"/>
      <c r="H150" s="32"/>
      <c r="I150" s="32"/>
      <c r="J150" s="46">
        <f>'[5]2009'!$J62</f>
        <v>0</v>
      </c>
      <c r="K150" s="46">
        <f>'[5]2009'!$K62</f>
        <v>0</v>
      </c>
      <c r="L150" s="46">
        <f>'[5]2009'!$L62</f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2.0660384682666666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2.0660384682666666</v>
      </c>
    </row>
    <row r="152" spans="1:16" x14ac:dyDescent="0.35">
      <c r="A152" s="24" t="s">
        <v>531</v>
      </c>
      <c r="B152" s="25" t="s">
        <v>532</v>
      </c>
      <c r="C152" s="46">
        <f>'[5]2009'!$C64</f>
        <v>1.3727697016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1.3727697016</v>
      </c>
    </row>
    <row r="153" spans="1:16" x14ac:dyDescent="0.35">
      <c r="A153" s="24" t="s">
        <v>533</v>
      </c>
      <c r="B153" s="25" t="s">
        <v>534</v>
      </c>
      <c r="C153" s="46">
        <f>'[5]2009'!$C65</f>
        <v>0.6932687666666667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0.6932687666666667</v>
      </c>
    </row>
    <row r="154" spans="1:16" x14ac:dyDescent="0.35">
      <c r="A154" s="24" t="s">
        <v>535</v>
      </c>
      <c r="B154" s="25" t="s">
        <v>536</v>
      </c>
      <c r="C154" s="46">
        <f>'[5]2009'!$C66</f>
        <v>16.586122960000001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16.586122960000001</v>
      </c>
    </row>
    <row r="155" spans="1:16" x14ac:dyDescent="0.35">
      <c r="A155" s="24" t="s">
        <v>537</v>
      </c>
      <c r="B155" s="25" t="s">
        <v>538</v>
      </c>
      <c r="C155" s="46">
        <f>'[5]2009'!$C67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'[5]2009'!$C68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-24699.850178214409</v>
      </c>
      <c r="D157" s="21">
        <f>+D158+D166+D174+D182+D190+D198+D206+D207</f>
        <v>10.362069141453791</v>
      </c>
      <c r="E157" s="21">
        <f>+E158+E166+E174+E182+E190+E198+E207</f>
        <v>0.4345292989727586</v>
      </c>
      <c r="F157" s="35"/>
      <c r="G157" s="35"/>
      <c r="H157" s="35"/>
      <c r="I157" s="35"/>
      <c r="J157" s="21">
        <f>+J158+J166+J174+J182+J190+J198+J206+J207</f>
        <v>5.2124137496512635</v>
      </c>
      <c r="K157" s="21">
        <f>+K158+K166+K174+K182+K190+K198+K206+K207</f>
        <v>178.75438170732519</v>
      </c>
      <c r="L157" s="21">
        <f>+L158+L166+L174+L182+L190+L198+L206+L207</f>
        <v>0</v>
      </c>
      <c r="M157" s="35"/>
      <c r="N157" s="64"/>
      <c r="O157" s="21">
        <f>+O158+O166+O174+O182+O190+O198+O206+O207</f>
        <v>-24294.561978025919</v>
      </c>
      <c r="P157" s="107">
        <f>O157-'[6]2009'!$O$4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-30520.981079712972</v>
      </c>
      <c r="D158" s="26">
        <f t="shared" ref="D158:E158" si="36">+SUM(D159:D160)</f>
        <v>0.88942414773840028</v>
      </c>
      <c r="E158" s="26">
        <f t="shared" si="36"/>
        <v>2.8258508765200006E-2</v>
      </c>
      <c r="F158" s="32"/>
      <c r="G158" s="32"/>
      <c r="H158" s="32"/>
      <c r="I158" s="32"/>
      <c r="J158" s="26">
        <f t="shared" ref="J158:L158" si="37">+SUM(J159:J160)</f>
        <v>0.25880167210880006</v>
      </c>
      <c r="K158" s="26">
        <f t="shared" si="37"/>
        <v>14.042701491312005</v>
      </c>
      <c r="L158" s="26">
        <f t="shared" si="37"/>
        <v>0</v>
      </c>
      <c r="M158" s="32"/>
      <c r="N158" s="65"/>
      <c r="O158" s="26">
        <f>+SUM(O159:O160)</f>
        <v>-30488.58869875352</v>
      </c>
    </row>
    <row r="159" spans="1:16" x14ac:dyDescent="0.35">
      <c r="A159" s="24" t="s">
        <v>544</v>
      </c>
      <c r="B159" s="25" t="s">
        <v>545</v>
      </c>
      <c r="C159" s="46">
        <f>'[6]2009'!$C$6</f>
        <v>-30273.828826673402</v>
      </c>
      <c r="D159" s="46">
        <f>'[6]2009'!$D$6</f>
        <v>0.88942414773840028</v>
      </c>
      <c r="E159" s="46">
        <f>'[6]2009'!$E$6</f>
        <v>2.8258508765200006E-2</v>
      </c>
      <c r="F159" s="32"/>
      <c r="G159" s="32"/>
      <c r="H159" s="32"/>
      <c r="I159" s="32"/>
      <c r="J159" s="46">
        <f>'[6]2009'!$J6</f>
        <v>0.25880167210880006</v>
      </c>
      <c r="K159" s="46">
        <f>'[6]2009'!$K6</f>
        <v>14.042701491312005</v>
      </c>
      <c r="L159" s="46">
        <v>0</v>
      </c>
      <c r="M159" s="32"/>
      <c r="N159" s="65"/>
      <c r="O159" s="30">
        <f>+C159*'PCG-PTG'!$F$5+D159*'PCG-PTG'!$F$6+E159*'PCG-PTG'!$F$8+SUM(F159:I159)</f>
        <v>-30241.436445713949</v>
      </c>
    </row>
    <row r="160" spans="1:16" x14ac:dyDescent="0.35">
      <c r="A160" s="24" t="s">
        <v>546</v>
      </c>
      <c r="B160" s="25" t="s">
        <v>547</v>
      </c>
      <c r="C160" s="26">
        <f>+SUM(C161:C165)</f>
        <v>-247.15225303956925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-247.15225303956925</v>
      </c>
    </row>
    <row r="161" spans="1:15" x14ac:dyDescent="0.35">
      <c r="A161" s="24" t="s">
        <v>548</v>
      </c>
      <c r="B161" s="25" t="s">
        <v>549</v>
      </c>
      <c r="C161" s="46">
        <f>'[6]2009'!$C8</f>
        <v>-239.160681188512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-239.160681188512</v>
      </c>
    </row>
    <row r="162" spans="1:15" x14ac:dyDescent="0.35">
      <c r="A162" s="24" t="s">
        <v>550</v>
      </c>
      <c r="B162" s="25" t="s">
        <v>551</v>
      </c>
      <c r="C162" s="46">
        <f>'[6]2009'!$C9</f>
        <v>-1.4422183743521746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-1.4422183743521746</v>
      </c>
    </row>
    <row r="163" spans="1:15" x14ac:dyDescent="0.35">
      <c r="A163" s="24" t="s">
        <v>552</v>
      </c>
      <c r="B163" s="25" t="s">
        <v>553</v>
      </c>
      <c r="C163" s="46">
        <f>'[6]2009'!$C10</f>
        <v>-1.8567837810781991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-1.8567837810781991</v>
      </c>
    </row>
    <row r="164" spans="1:15" x14ac:dyDescent="0.35">
      <c r="A164" s="24" t="s">
        <v>554</v>
      </c>
      <c r="B164" s="25" t="s">
        <v>555</v>
      </c>
      <c r="C164" s="46">
        <f>'[6]2009'!$C11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'[6]2009'!$C12</f>
        <v>-4.6925696956268661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-4.6925696956268661</v>
      </c>
    </row>
    <row r="166" spans="1:15" x14ac:dyDescent="0.35">
      <c r="A166" s="24" t="s">
        <v>558</v>
      </c>
      <c r="B166" s="25" t="s">
        <v>559</v>
      </c>
      <c r="C166" s="26">
        <f>+SUM(C167:C168)</f>
        <v>1187.7607508479196</v>
      </c>
      <c r="D166" s="26">
        <f t="shared" ref="D166" si="40">+SUM(D167:D168)</f>
        <v>0.98186285812002916</v>
      </c>
      <c r="E166" s="26">
        <f t="shared" ref="E166" si="41">+SUM(E167:E168)</f>
        <v>7.0301825770772153E-2</v>
      </c>
      <c r="F166" s="32"/>
      <c r="G166" s="32"/>
      <c r="H166" s="32"/>
      <c r="I166" s="32"/>
      <c r="J166" s="26">
        <f t="shared" ref="J166:L166" si="42">+SUM(J167:J168)</f>
        <v>1.2084159004123376</v>
      </c>
      <c r="K166" s="26">
        <f t="shared" si="42"/>
        <v>23.695121830675259</v>
      </c>
      <c r="L166" s="26">
        <f t="shared" si="42"/>
        <v>0</v>
      </c>
      <c r="M166" s="32"/>
      <c r="N166" s="65"/>
      <c r="O166" s="26">
        <f>+SUM(O167:O168)</f>
        <v>1233.8828947045349</v>
      </c>
    </row>
    <row r="167" spans="1:15" x14ac:dyDescent="0.35">
      <c r="A167" s="24" t="s">
        <v>560</v>
      </c>
      <c r="B167" s="25" t="s">
        <v>561</v>
      </c>
      <c r="C167" s="46">
        <f>'[6]2009'!$C$14</f>
        <v>-292.04864245090187</v>
      </c>
      <c r="D167" s="46">
        <f>'[6]2009'!$D14</f>
        <v>0</v>
      </c>
      <c r="E167" s="46">
        <f>'[6]2009'!$E14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-292.04864245090187</v>
      </c>
    </row>
    <row r="168" spans="1:15" x14ac:dyDescent="0.35">
      <c r="A168" s="24" t="s">
        <v>562</v>
      </c>
      <c r="B168" s="25" t="s">
        <v>563</v>
      </c>
      <c r="C168" s="26">
        <f>+SUM(C169:C173)</f>
        <v>1479.8093932988213</v>
      </c>
      <c r="D168" s="26">
        <f t="shared" ref="D168" si="43">+SUM(D169:D173)</f>
        <v>0.98186285812002916</v>
      </c>
      <c r="E168" s="26">
        <f>+SUM(E169:E173)</f>
        <v>7.0301825770772153E-2</v>
      </c>
      <c r="F168" s="32"/>
      <c r="G168" s="32"/>
      <c r="H168" s="32"/>
      <c r="I168" s="32"/>
      <c r="J168" s="26">
        <f>+SUM(J169:J173)</f>
        <v>1.2084159004123376</v>
      </c>
      <c r="K168" s="26">
        <f t="shared" ref="K168" si="44">+SUM(K169:K173)</f>
        <v>23.695121830675259</v>
      </c>
      <c r="L168" s="26">
        <f>+SUM(L169:L173)</f>
        <v>0</v>
      </c>
      <c r="M168" s="32"/>
      <c r="N168" s="65"/>
      <c r="O168" s="26">
        <f>+SUM(O169:O173)</f>
        <v>1525.9315371554367</v>
      </c>
    </row>
    <row r="169" spans="1:15" x14ac:dyDescent="0.35">
      <c r="A169" s="24" t="s">
        <v>564</v>
      </c>
      <c r="B169" s="25" t="s">
        <v>565</v>
      </c>
      <c r="C169" s="46">
        <f>'[6]2009'!$C16</f>
        <v>994.62049838549217</v>
      </c>
      <c r="D169" s="46">
        <f>'[6]2009'!$D16</f>
        <v>0.72596019243115473</v>
      </c>
      <c r="E169" s="46">
        <f>'[6]2009'!$E16</f>
        <v>4.6936799773092307E-2</v>
      </c>
      <c r="F169" s="32"/>
      <c r="G169" s="32"/>
      <c r="H169" s="32"/>
      <c r="I169" s="32"/>
      <c r="J169" s="46">
        <f>'[6]2009'!$J16</f>
        <v>0.77449398902685496</v>
      </c>
      <c r="K169" s="46">
        <f>'[6]2009'!$K16</f>
        <v>16.463089974250547</v>
      </c>
      <c r="L169" s="46">
        <v>0</v>
      </c>
      <c r="M169" s="32"/>
      <c r="N169" s="65"/>
      <c r="O169" s="30">
        <f>+C169*'PCG-PTG'!$F$5+D169*'PCG-PTG'!$F$6+E169*'PCG-PTG'!$F$8+SUM(F169:I169)</f>
        <v>1027.3856357134339</v>
      </c>
    </row>
    <row r="170" spans="1:15" x14ac:dyDescent="0.35">
      <c r="A170" s="24" t="s">
        <v>566</v>
      </c>
      <c r="B170" s="25" t="s">
        <v>567</v>
      </c>
      <c r="C170" s="46">
        <f>'[6]2009'!$C17</f>
        <v>485.18889491332919</v>
      </c>
      <c r="D170" s="46">
        <f>'[6]2009'!$D17</f>
        <v>0.25590266568887443</v>
      </c>
      <c r="E170" s="46">
        <f>'[6]2009'!$E17</f>
        <v>2.3365025997679839E-2</v>
      </c>
      <c r="F170" s="32"/>
      <c r="G170" s="32"/>
      <c r="H170" s="32"/>
      <c r="I170" s="32"/>
      <c r="J170" s="46">
        <f>'[6]2009'!$J17</f>
        <v>0.43392191138548269</v>
      </c>
      <c r="K170" s="46">
        <f>'[6]2009'!$K17</f>
        <v>7.2320318564247126</v>
      </c>
      <c r="L170" s="46">
        <v>0</v>
      </c>
      <c r="M170" s="32"/>
      <c r="N170" s="65"/>
      <c r="O170" s="30">
        <f>+C170*'PCG-PTG'!$F$5+D170*'PCG-PTG'!$F$6+E170*'PCG-PTG'!$F$8+SUM(F170:I170)</f>
        <v>498.54590144200284</v>
      </c>
    </row>
    <row r="171" spans="1:15" x14ac:dyDescent="0.35">
      <c r="A171" s="24" t="s">
        <v>568</v>
      </c>
      <c r="B171" s="25" t="s">
        <v>569</v>
      </c>
      <c r="C171" s="46">
        <f>'[6]2009'!$C18</f>
        <v>0</v>
      </c>
      <c r="D171" s="46">
        <f>'[6]2009'!$D18</f>
        <v>0</v>
      </c>
      <c r="E171" s="46">
        <f>'[6]2009'!$E18</f>
        <v>0</v>
      </c>
      <c r="F171" s="32"/>
      <c r="G171" s="32"/>
      <c r="H171" s="32"/>
      <c r="I171" s="32"/>
      <c r="J171" s="46">
        <f>'[6]2009'!$J18</f>
        <v>0</v>
      </c>
      <c r="K171" s="46">
        <f>'[6]2009'!$K18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'[6]2009'!$C19</f>
        <v>0</v>
      </c>
      <c r="D172" s="46">
        <f>'[6]2009'!$D19</f>
        <v>0</v>
      </c>
      <c r="E172" s="46">
        <f>'[6]2009'!$E19</f>
        <v>0</v>
      </c>
      <c r="F172" s="32"/>
      <c r="G172" s="32"/>
      <c r="H172" s="32"/>
      <c r="I172" s="32"/>
      <c r="J172" s="46">
        <f>'[6]2009'!$J19</f>
        <v>0</v>
      </c>
      <c r="K172" s="46">
        <f>'[6]2009'!$K19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'[6]2009'!$C20</f>
        <v>0</v>
      </c>
      <c r="D173" s="46">
        <f>'[6]2009'!$D20</f>
        <v>0</v>
      </c>
      <c r="E173" s="46">
        <f>'[6]2009'!$E20</f>
        <v>0</v>
      </c>
      <c r="F173" s="32"/>
      <c r="G173" s="32"/>
      <c r="H173" s="32"/>
      <c r="I173" s="32"/>
      <c r="J173" s="46">
        <f>'[6]2009'!$J20</f>
        <v>0</v>
      </c>
      <c r="K173" s="46">
        <f>'[6]2009'!$K20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4289.0639255183833</v>
      </c>
      <c r="D174" s="26">
        <f t="shared" ref="D174" si="45">+SUM(D175:D176)</f>
        <v>8.4907821355953619</v>
      </c>
      <c r="E174" s="26">
        <f t="shared" ref="E174" si="46">+SUM(E175:E176)</f>
        <v>0.32378534009046855</v>
      </c>
      <c r="F174" s="32"/>
      <c r="G174" s="32"/>
      <c r="H174" s="32"/>
      <c r="I174" s="32"/>
      <c r="J174" s="26">
        <f t="shared" ref="J174:K174" si="47">+SUM(J175:J176)</f>
        <v>3.7451961771301261</v>
      </c>
      <c r="K174" s="26">
        <f t="shared" si="47"/>
        <v>141.01655838533793</v>
      </c>
      <c r="L174" s="26">
        <f>+SUM(L175:L176)</f>
        <v>0</v>
      </c>
      <c r="M174" s="32"/>
      <c r="N174" s="65"/>
      <c r="O174" s="26">
        <f>+SUM(O175:O176)</f>
        <v>4612.6089404390277</v>
      </c>
    </row>
    <row r="175" spans="1:15" x14ac:dyDescent="0.35">
      <c r="A175" s="24" t="s">
        <v>576</v>
      </c>
      <c r="B175" s="25" t="s">
        <v>577</v>
      </c>
      <c r="C175" s="46">
        <f>'[6]2009'!$C22</f>
        <v>0</v>
      </c>
      <c r="D175" s="46">
        <f>'[6]2009'!$D22</f>
        <v>0.14226344297339996</v>
      </c>
      <c r="E175" s="46">
        <f>'[6]2009'!$E22</f>
        <v>1.2989270880179997E-2</v>
      </c>
      <c r="F175" s="32"/>
      <c r="G175" s="32"/>
      <c r="H175" s="32"/>
      <c r="I175" s="32"/>
      <c r="J175" s="46">
        <f>'[6]2009'!$J22</f>
        <v>0.24122931634619996</v>
      </c>
      <c r="K175" s="46">
        <f>'[6]2009'!$K22</f>
        <v>4.0204886057699998</v>
      </c>
      <c r="L175" s="46">
        <v>0</v>
      </c>
      <c r="M175" s="32"/>
      <c r="N175" s="65"/>
      <c r="O175" s="30">
        <f>+C175*'PCG-PTG'!$F$5+D175*'PCG-PTG'!$F$6+E175*'PCG-PTG'!$F$8+SUM(F175:I175)</f>
        <v>7.4255331865028982</v>
      </c>
    </row>
    <row r="176" spans="1:15" x14ac:dyDescent="0.35">
      <c r="A176" s="24" t="s">
        <v>578</v>
      </c>
      <c r="B176" s="25" t="s">
        <v>579</v>
      </c>
      <c r="C176" s="26">
        <f>+SUM(C177:C181)</f>
        <v>4289.0639255183833</v>
      </c>
      <c r="D176" s="26">
        <f t="shared" ref="D176" si="48">+SUM(D177:D181)</f>
        <v>8.3485186926219619</v>
      </c>
      <c r="E176" s="26">
        <f>+SUM(E177:E181)</f>
        <v>0.31079606921028857</v>
      </c>
      <c r="F176" s="32"/>
      <c r="G176" s="32"/>
      <c r="H176" s="32"/>
      <c r="I176" s="32"/>
      <c r="J176" s="26">
        <f>+SUM(J177:J181)</f>
        <v>3.5039668607839261</v>
      </c>
      <c r="K176" s="26">
        <f t="shared" ref="K176" si="49">+SUM(K177:K181)</f>
        <v>136.99606977956793</v>
      </c>
      <c r="L176" s="26">
        <f>+SUM(L177:L181)</f>
        <v>0</v>
      </c>
      <c r="M176" s="32"/>
      <c r="N176" s="65"/>
      <c r="O176" s="26">
        <f>+SUM(O177:O181)</f>
        <v>4605.1834072525244</v>
      </c>
    </row>
    <row r="177" spans="1:15" x14ac:dyDescent="0.35">
      <c r="A177" s="24" t="s">
        <v>580</v>
      </c>
      <c r="B177" s="25" t="s">
        <v>581</v>
      </c>
      <c r="C177" s="46">
        <f>'[6]2009'!$C24</f>
        <v>4342.3886381975772</v>
      </c>
      <c r="D177" s="46">
        <f>'[6]2009'!$D24</f>
        <v>8.3485186926219619</v>
      </c>
      <c r="E177" s="46">
        <f>'[6]2009'!$E24</f>
        <v>0.31079606921028857</v>
      </c>
      <c r="F177" s="32"/>
      <c r="G177" s="32"/>
      <c r="H177" s="32"/>
      <c r="I177" s="32"/>
      <c r="J177" s="46">
        <f>'[6]2009'!$J$24</f>
        <v>3.5039668607839261</v>
      </c>
      <c r="K177" s="46">
        <f>'[6]2009'!$K$24</f>
        <v>136.99606977956793</v>
      </c>
      <c r="L177" s="46">
        <v>0</v>
      </c>
      <c r="M177" s="32"/>
      <c r="N177" s="65"/>
      <c r="O177" s="30">
        <f>+C177*'PCG-PTG'!$F$5+D177*'PCG-PTG'!$F$6+E177*'PCG-PTG'!$F$8+SUM(F177:I177)</f>
        <v>4658.5081199317183</v>
      </c>
    </row>
    <row r="178" spans="1:15" x14ac:dyDescent="0.35">
      <c r="A178" s="24" t="s">
        <v>582</v>
      </c>
      <c r="B178" s="25" t="s">
        <v>583</v>
      </c>
      <c r="C178" s="46">
        <f>'[6]2009'!$C25</f>
        <v>-50.614877099530119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-50.614877099530119</v>
      </c>
    </row>
    <row r="179" spans="1:15" x14ac:dyDescent="0.35">
      <c r="A179" s="24" t="s">
        <v>584</v>
      </c>
      <c r="B179" s="25" t="s">
        <v>585</v>
      </c>
      <c r="C179" s="46">
        <f>'[6]2009'!$C26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'[6]2009'!$C27</f>
        <v>-2.7098355796634754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-2.7098355796634754</v>
      </c>
    </row>
    <row r="181" spans="1:15" x14ac:dyDescent="0.35">
      <c r="A181" s="24" t="s">
        <v>588</v>
      </c>
      <c r="B181" s="25" t="s">
        <v>589</v>
      </c>
      <c r="C181" s="46">
        <f>'[6]2009'!$C28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115.67088135260319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115.67088135260319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115.67088135260319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115.67088135260319</v>
      </c>
    </row>
    <row r="185" spans="1:15" x14ac:dyDescent="0.35">
      <c r="A185" s="24" t="s">
        <v>596</v>
      </c>
      <c r="B185" s="25" t="s">
        <v>597</v>
      </c>
      <c r="C185" s="46">
        <f>'[6]2009'!$C32</f>
        <v>32.902744147943181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32.902744147943181</v>
      </c>
    </row>
    <row r="186" spans="1:15" x14ac:dyDescent="0.35">
      <c r="A186" s="24" t="s">
        <v>598</v>
      </c>
      <c r="B186" s="25" t="s">
        <v>599</v>
      </c>
      <c r="C186" s="46">
        <f>'[6]2009'!$C33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'[6]2009'!$C34</f>
        <v>82.768137204660007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82.768137204660007</v>
      </c>
    </row>
    <row r="188" spans="1:15" x14ac:dyDescent="0.35">
      <c r="A188" s="24" t="s">
        <v>602</v>
      </c>
      <c r="B188" s="25" t="s">
        <v>603</v>
      </c>
      <c r="C188" s="46">
        <f>'[6]2009'!$C35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'[6]2009'!$C36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228.63534377966138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228.63534377966138</v>
      </c>
    </row>
    <row r="191" spans="1:15" x14ac:dyDescent="0.35">
      <c r="A191" s="24" t="s">
        <v>608</v>
      </c>
      <c r="B191" s="25" t="s">
        <v>609</v>
      </c>
      <c r="C191" s="46">
        <f>'[6]2009'!$C$38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228.63534377966138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228.63534377966138</v>
      </c>
    </row>
    <row r="193" spans="1:15" x14ac:dyDescent="0.35">
      <c r="A193" s="24" t="s">
        <v>612</v>
      </c>
      <c r="B193" s="25" t="s">
        <v>613</v>
      </c>
      <c r="C193" s="46">
        <f>'[6]2009'!$C40</f>
        <v>42.983447871246518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42.983447871246518</v>
      </c>
    </row>
    <row r="194" spans="1:15" x14ac:dyDescent="0.35">
      <c r="A194" s="24" t="s">
        <v>614</v>
      </c>
      <c r="B194" s="25" t="s">
        <v>615</v>
      </c>
      <c r="C194" s="46">
        <f>'[6]2009'!$C41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'[6]2009'!$C42</f>
        <v>185.65189590841487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185.65189590841487</v>
      </c>
    </row>
    <row r="196" spans="1:15" x14ac:dyDescent="0.35">
      <c r="A196" s="24" t="s">
        <v>618</v>
      </c>
      <c r="B196" s="25" t="s">
        <v>619</v>
      </c>
      <c r="C196" s="46">
        <f>'[6]2009'!$C43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'[6]2009'!$C44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'[6]2009'!$C46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'[6]2009'!$C48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'[6]2009'!$C49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'[6]2009'!$C50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'[6]2009'!$C51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'[6]2009'!$C52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'[6]2009'!$C53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1.2183624346317928E-2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3.228660451774251</v>
      </c>
    </row>
    <row r="208" spans="1:15" ht="13" x14ac:dyDescent="0.35">
      <c r="A208" s="24" t="s">
        <v>696</v>
      </c>
      <c r="B208" s="25" t="s">
        <v>697</v>
      </c>
      <c r="C208" s="46">
        <f>'[6]2009'!$C55</f>
        <v>0</v>
      </c>
      <c r="D208" s="46">
        <f>'[6]2009'!$D55</f>
        <v>0</v>
      </c>
      <c r="E208" s="46">
        <f>'[6]2009'!$E55</f>
        <v>1.2183624346317928E-2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8.5812081856521232</v>
      </c>
      <c r="D209" s="21">
        <f t="shared" ref="D209:E209" si="62">+D210+D214+D217+D220+D224</f>
        <v>26.301561927638456</v>
      </c>
      <c r="E209" s="21">
        <f t="shared" si="62"/>
        <v>0.17969083279579101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792.64301285041347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23.496719440898904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657.90814434516926</v>
      </c>
    </row>
    <row r="211" spans="1:15" x14ac:dyDescent="0.35">
      <c r="A211" s="24" t="s">
        <v>645</v>
      </c>
      <c r="B211" s="25" t="s">
        <v>646</v>
      </c>
      <c r="C211" s="46">
        <f>'[4]2009'!$C6</f>
        <v>0</v>
      </c>
      <c r="D211" s="46">
        <f>'[4]2009'!$D6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'[4]2009'!$C7</f>
        <v>0</v>
      </c>
      <c r="D212" s="46">
        <f>'[4]2009'!$D7</f>
        <v>18.382479454483025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514.70942472552474</v>
      </c>
    </row>
    <row r="213" spans="1:15" x14ac:dyDescent="0.35">
      <c r="A213" s="24" t="s">
        <v>649</v>
      </c>
      <c r="B213" s="25" t="s">
        <v>650</v>
      </c>
      <c r="C213" s="46">
        <f>'[4]2009'!$C8</f>
        <v>0</v>
      </c>
      <c r="D213" s="46">
        <f>'[4]2009'!$D8</f>
        <v>5.1142399864158792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143.19871961964461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'[4]2009'!$D10</f>
        <v>0</v>
      </c>
      <c r="E215" s="46">
        <f>'[4]2009'!$E10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'[4]2009'!$D11</f>
        <v>0</v>
      </c>
      <c r="E216" s="46">
        <f>'[4]2009'!$E11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8.5812081856521232</v>
      </c>
      <c r="D217" s="26">
        <f t="shared" ref="D217" si="67">+SUM(D218:D219)</f>
        <v>0.66191594107057949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27.11485453562835</v>
      </c>
    </row>
    <row r="218" spans="1:15" x14ac:dyDescent="0.35">
      <c r="A218" s="24" t="s">
        <v>659</v>
      </c>
      <c r="B218" s="25" t="s">
        <v>660</v>
      </c>
      <c r="C218" s="46">
        <f>'[4]2009'!$C13</f>
        <v>0</v>
      </c>
      <c r="D218" s="46">
        <f>'[4]2009'!$D13</f>
        <v>0</v>
      </c>
      <c r="E218" s="46">
        <f>'[4]2009'!$E13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'[4]2009'!$C14</f>
        <v>8.5812081856521232</v>
      </c>
      <c r="D219" s="46">
        <f>'[4]2009'!$D14</f>
        <v>0.66191594107057949</v>
      </c>
      <c r="E219" s="46">
        <f>'[4]2009'!$E14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27.11485453562835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2.142926545668975</v>
      </c>
      <c r="E220" s="26">
        <f t="shared" ref="E220" si="70">+SUM(E221:E223)</f>
        <v>0.17969083279579101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>+SUM(O221:O223)</f>
        <v>107.62001396961591</v>
      </c>
    </row>
    <row r="221" spans="1:15" x14ac:dyDescent="0.35">
      <c r="A221" s="24" t="s">
        <v>665</v>
      </c>
      <c r="B221" s="25" t="s">
        <v>666</v>
      </c>
      <c r="C221" s="32"/>
      <c r="D221" s="46">
        <f>'[4]2009'!$D16</f>
        <v>2.142926545668975</v>
      </c>
      <c r="E221" s="46">
        <f>'[4]2009'!$E16</f>
        <v>0.17969083279579101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107.62001396961591</v>
      </c>
    </row>
    <row r="222" spans="1:15" x14ac:dyDescent="0.35">
      <c r="A222" s="24" t="s">
        <v>667</v>
      </c>
      <c r="B222" s="25" t="s">
        <v>668</v>
      </c>
      <c r="C222" s="32"/>
      <c r="D222" s="46">
        <f>'[4]2009'!$D17</f>
        <v>0</v>
      </c>
      <c r="E222" s="46">
        <f>'[4]2009'!$E17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'[4]2009'!$D18</f>
        <v>0</v>
      </c>
      <c r="E223" s="46">
        <f>'[4]2009'!$E18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'[4]2009'!$C19</f>
        <v>0</v>
      </c>
      <c r="D224" s="46">
        <f>'[4]2009'!$D19</f>
        <v>0</v>
      </c>
      <c r="E224" s="46">
        <f>'[4]2009'!$E19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9512.0466732081004</v>
      </c>
      <c r="D227" s="26">
        <f t="shared" ref="D227:E227" si="72">+SUM(D228:D229)</f>
        <v>0.78829010814646905</v>
      </c>
      <c r="E227" s="26">
        <f t="shared" si="72"/>
        <v>0.24762837478470545</v>
      </c>
      <c r="F227" s="32"/>
      <c r="G227" s="32"/>
      <c r="H227" s="32"/>
      <c r="I227" s="32"/>
      <c r="J227" s="26">
        <f t="shared" ref="J227:M227" si="73">+SUM(J228:J229)</f>
        <v>0</v>
      </c>
      <c r="K227" s="26">
        <f t="shared" si="73"/>
        <v>0</v>
      </c>
      <c r="L227" s="26">
        <f t="shared" si="73"/>
        <v>0</v>
      </c>
      <c r="M227" s="26">
        <f t="shared" si="73"/>
        <v>0</v>
      </c>
      <c r="N227" s="65"/>
      <c r="O227" s="26">
        <f>+SUM(O228:O229)</f>
        <v>9599.7403155541488</v>
      </c>
    </row>
    <row r="228" spans="1:15" x14ac:dyDescent="0.35">
      <c r="A228" s="24"/>
      <c r="B228" s="44" t="s">
        <v>674</v>
      </c>
      <c r="C228" s="46">
        <f>'[2]2009'!$C48</f>
        <v>862.50123959999985</v>
      </c>
      <c r="D228" s="46">
        <f>'[2]2009'!$D48</f>
        <v>6.0314771999999996E-3</v>
      </c>
      <c r="E228" s="46">
        <f>'[2]2009'!$E48</f>
        <v>2.4125908799999998E-2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869.06348679359985</v>
      </c>
    </row>
    <row r="229" spans="1:15" x14ac:dyDescent="0.35">
      <c r="A229" s="24"/>
      <c r="B229" s="44" t="s">
        <v>675</v>
      </c>
      <c r="C229" s="46">
        <f>'[2]2009'!$C49</f>
        <v>8649.5454336081002</v>
      </c>
      <c r="D229" s="46">
        <f>'[2]2009'!$D49</f>
        <v>0.78225863094646908</v>
      </c>
      <c r="E229" s="46">
        <f>'[2]2009'!$E49</f>
        <v>0.22350246598470544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8730.6768287605482</v>
      </c>
    </row>
    <row r="230" spans="1:15" x14ac:dyDescent="0.35">
      <c r="A230" s="24"/>
      <c r="B230" s="25" t="s">
        <v>676</v>
      </c>
      <c r="C230" s="46">
        <f>'[2]2009'!$C50</f>
        <v>0</v>
      </c>
      <c r="D230" s="46">
        <f>'[2]2009'!$D50</f>
        <v>0</v>
      </c>
      <c r="E230" s="46">
        <f>'[2]2009'!$E50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'[2]2009'!$C51</f>
        <v>1386.3082022102949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1386.3082022102949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4">+C4-C242</f>
        <v>0</v>
      </c>
      <c r="D240" s="64">
        <f t="shared" si="74"/>
        <v>0</v>
      </c>
      <c r="E240" s="64">
        <f t="shared" si="74"/>
        <v>0</v>
      </c>
      <c r="F240" s="64">
        <f t="shared" si="74"/>
        <v>0</v>
      </c>
      <c r="G240" s="64">
        <f t="shared" si="74"/>
        <v>0</v>
      </c>
      <c r="H240" s="64">
        <f t="shared" si="74"/>
        <v>0</v>
      </c>
      <c r="I240" s="64">
        <f t="shared" si="74"/>
        <v>0</v>
      </c>
      <c r="J240" s="64">
        <f t="shared" si="74"/>
        <v>0</v>
      </c>
      <c r="K240" s="64">
        <f t="shared" si="74"/>
        <v>0</v>
      </c>
      <c r="L240" s="64">
        <f t="shared" si="74"/>
        <v>0</v>
      </c>
      <c r="M240" s="64">
        <f t="shared" si="74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5">+C243+C254+C263+C274+C283</f>
        <v>-16150.15542420467</v>
      </c>
      <c r="D242" s="21">
        <f t="shared" si="75"/>
        <v>174.55795278559597</v>
      </c>
      <c r="E242" s="21">
        <f t="shared" si="75"/>
        <v>2.8821543777068364</v>
      </c>
      <c r="F242" s="21">
        <f t="shared" si="75"/>
        <v>0</v>
      </c>
      <c r="G242" s="21">
        <f t="shared" si="75"/>
        <v>0</v>
      </c>
      <c r="H242" s="21">
        <f t="shared" si="75"/>
        <v>5.9806348019591837</v>
      </c>
      <c r="I242" s="21">
        <f t="shared" si="75"/>
        <v>0</v>
      </c>
      <c r="J242" s="21">
        <f t="shared" si="75"/>
        <v>5.5195441596512635</v>
      </c>
      <c r="K242" s="21">
        <f t="shared" si="75"/>
        <v>190.05678079532521</v>
      </c>
      <c r="L242" s="21">
        <f t="shared" si="75"/>
        <v>0</v>
      </c>
      <c r="M242" s="21">
        <f t="shared" si="75"/>
        <v>0</v>
      </c>
      <c r="N242" s="64"/>
      <c r="O242" s="21">
        <f t="shared" ref="O242" si="76">+O243+O254+O263+O274+O283</f>
        <v>-10492.781201313712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8257.5085110234868</v>
      </c>
      <c r="D243" s="21">
        <f t="shared" ref="D243:E243" si="77">+D244+D250+D253</f>
        <v>3.4659440589460546</v>
      </c>
      <c r="E243" s="21">
        <f t="shared" si="77"/>
        <v>0.25544609522930334</v>
      </c>
      <c r="F243" s="35"/>
      <c r="G243" s="35"/>
      <c r="H243" s="35"/>
      <c r="I243" s="35"/>
      <c r="J243" s="21">
        <f t="shared" ref="J243:M243" si="78">+J244+J250+J253</f>
        <v>0</v>
      </c>
      <c r="K243" s="21">
        <f t="shared" si="78"/>
        <v>0</v>
      </c>
      <c r="L243" s="21">
        <f t="shared" si="78"/>
        <v>0</v>
      </c>
      <c r="M243" s="21">
        <f t="shared" si="78"/>
        <v>0</v>
      </c>
      <c r="N243" s="64"/>
      <c r="O243" s="21">
        <f>+O244+O250+O253</f>
        <v>8422.2481599097409</v>
      </c>
    </row>
    <row r="244" spans="1:15" x14ac:dyDescent="0.35">
      <c r="A244" s="24" t="s">
        <v>266</v>
      </c>
      <c r="B244" s="25" t="s">
        <v>267</v>
      </c>
      <c r="C244" s="26">
        <f>+SUM(C245:C249)</f>
        <v>8257.5085110234868</v>
      </c>
      <c r="D244" s="26">
        <f t="shared" ref="D244:E244" si="79">+SUM(D245:D249)</f>
        <v>3.4659440589460546</v>
      </c>
      <c r="E244" s="26">
        <f t="shared" si="79"/>
        <v>0.25544609522930334</v>
      </c>
      <c r="F244" s="32"/>
      <c r="G244" s="32"/>
      <c r="H244" s="32"/>
      <c r="I244" s="32"/>
      <c r="J244" s="26">
        <f t="shared" ref="J244:M244" si="80">+SUM(J245:J249)</f>
        <v>0</v>
      </c>
      <c r="K244" s="26">
        <f t="shared" si="80"/>
        <v>0</v>
      </c>
      <c r="L244" s="26">
        <f t="shared" si="80"/>
        <v>0</v>
      </c>
      <c r="M244" s="26">
        <f t="shared" si="80"/>
        <v>0</v>
      </c>
      <c r="N244" s="65"/>
      <c r="O244" s="26">
        <f>+SUM(O245:O249)</f>
        <v>8422.2481599097409</v>
      </c>
    </row>
    <row r="245" spans="1:15" x14ac:dyDescent="0.35">
      <c r="A245" s="24" t="s">
        <v>268</v>
      </c>
      <c r="B245" s="25" t="s">
        <v>269</v>
      </c>
      <c r="C245" s="46">
        <f>+C7</f>
        <v>2107.8668960999998</v>
      </c>
      <c r="D245" s="46">
        <f>+D7</f>
        <v>8.2372436999999993E-2</v>
      </c>
      <c r="E245" s="46">
        <f>+E7</f>
        <v>1.6474487399999998E-2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2114.5390634969999</v>
      </c>
    </row>
    <row r="246" spans="1:15" x14ac:dyDescent="0.35">
      <c r="A246" s="24" t="s">
        <v>276</v>
      </c>
      <c r="B246" s="25" t="s">
        <v>277</v>
      </c>
      <c r="C246" s="46">
        <f>+C11</f>
        <v>1558.1396917100001</v>
      </c>
      <c r="D246" s="46">
        <f>+D11</f>
        <v>0.22544037016308849</v>
      </c>
      <c r="E246" s="46">
        <f>+E11</f>
        <v>3.3968737568411803E-2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1573.4537375301957</v>
      </c>
    </row>
    <row r="247" spans="1:15" x14ac:dyDescent="0.35">
      <c r="A247" s="24" t="s">
        <v>292</v>
      </c>
      <c r="B247" s="25" t="s">
        <v>293</v>
      </c>
      <c r="C247" s="46">
        <f>+C19</f>
        <v>4096.6401640034865</v>
      </c>
      <c r="D247" s="46">
        <f>+D19</f>
        <v>0.93962109778296676</v>
      </c>
      <c r="E247" s="46">
        <f>+E19</f>
        <v>0.17432000462089156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4169.1443559659465</v>
      </c>
    </row>
    <row r="248" spans="1:15" x14ac:dyDescent="0.35">
      <c r="A248" s="24" t="s">
        <v>304</v>
      </c>
      <c r="B248" s="25" t="s">
        <v>305</v>
      </c>
      <c r="C248" s="46">
        <f>+C25</f>
        <v>494.86175920999989</v>
      </c>
      <c r="D248" s="46">
        <f>+D25</f>
        <v>2.2185101539999992</v>
      </c>
      <c r="E248" s="46">
        <f>+E25</f>
        <v>3.0682865639999998E-2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565.11100291659989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1">+SUM(D251:D252)</f>
        <v>0</v>
      </c>
      <c r="E250" s="26">
        <f t="shared" si="81"/>
        <v>0</v>
      </c>
      <c r="F250" s="32"/>
      <c r="G250" s="32"/>
      <c r="H250" s="32"/>
      <c r="I250" s="32"/>
      <c r="J250" s="26">
        <f t="shared" ref="J250:M250" si="82">+SUM(J251:J252)</f>
        <v>0</v>
      </c>
      <c r="K250" s="26">
        <f t="shared" si="82"/>
        <v>0</v>
      </c>
      <c r="L250" s="26">
        <f t="shared" si="82"/>
        <v>0</v>
      </c>
      <c r="M250" s="26">
        <f t="shared" si="82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264.95287337233333</v>
      </c>
      <c r="D254" s="21">
        <f t="shared" ref="D254:M254" si="83">+SUM(D255:D262)</f>
        <v>0</v>
      </c>
      <c r="E254" s="21">
        <f t="shared" si="83"/>
        <v>0</v>
      </c>
      <c r="F254" s="21">
        <f t="shared" si="83"/>
        <v>0</v>
      </c>
      <c r="G254" s="21">
        <f t="shared" si="83"/>
        <v>0</v>
      </c>
      <c r="H254" s="21">
        <f t="shared" si="83"/>
        <v>5.9806348019591837</v>
      </c>
      <c r="I254" s="21">
        <f t="shared" si="83"/>
        <v>0</v>
      </c>
      <c r="J254" s="21">
        <f t="shared" si="83"/>
        <v>0</v>
      </c>
      <c r="K254" s="21">
        <f t="shared" si="83"/>
        <v>0</v>
      </c>
      <c r="L254" s="21">
        <f t="shared" si="83"/>
        <v>0</v>
      </c>
      <c r="M254" s="21">
        <f t="shared" si="83"/>
        <v>0</v>
      </c>
      <c r="N254" s="64"/>
      <c r="O254" s="21">
        <f>+SUM(O255:O262)</f>
        <v>270.93350817429251</v>
      </c>
    </row>
    <row r="255" spans="1:15" x14ac:dyDescent="0.35">
      <c r="A255" s="24" t="s">
        <v>345</v>
      </c>
      <c r="B255" s="25" t="s">
        <v>346</v>
      </c>
      <c r="C255" s="46">
        <f>+C47</f>
        <v>259.93955940000001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259.93955940000001</v>
      </c>
    </row>
    <row r="256" spans="1:15" x14ac:dyDescent="0.35">
      <c r="A256" s="24" t="s">
        <v>356</v>
      </c>
      <c r="B256" s="25" t="s">
        <v>357</v>
      </c>
      <c r="C256" s="46">
        <f t="shared" ref="C256:M256" si="84">+C53</f>
        <v>0</v>
      </c>
      <c r="D256" s="46">
        <f t="shared" si="84"/>
        <v>0</v>
      </c>
      <c r="E256" s="46">
        <f t="shared" si="84"/>
        <v>0</v>
      </c>
      <c r="F256" s="46">
        <f t="shared" si="84"/>
        <v>0</v>
      </c>
      <c r="G256" s="46">
        <f t="shared" si="84"/>
        <v>0</v>
      </c>
      <c r="H256" s="46">
        <f t="shared" si="84"/>
        <v>0</v>
      </c>
      <c r="I256" s="46">
        <f t="shared" si="84"/>
        <v>0</v>
      </c>
      <c r="J256" s="46">
        <f t="shared" si="84"/>
        <v>0</v>
      </c>
      <c r="K256" s="46">
        <f t="shared" si="84"/>
        <v>0</v>
      </c>
      <c r="L256" s="46">
        <f t="shared" si="84"/>
        <v>0</v>
      </c>
      <c r="M256" s="46">
        <f t="shared" si="84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5">+C64</f>
        <v>0</v>
      </c>
      <c r="D257" s="46">
        <f t="shared" si="85"/>
        <v>0</v>
      </c>
      <c r="E257" s="46">
        <f t="shared" si="85"/>
        <v>0</v>
      </c>
      <c r="F257" s="46">
        <f t="shared" si="85"/>
        <v>0</v>
      </c>
      <c r="G257" s="46">
        <f t="shared" si="85"/>
        <v>0</v>
      </c>
      <c r="H257" s="46">
        <f t="shared" si="85"/>
        <v>0</v>
      </c>
      <c r="I257" s="46">
        <f t="shared" si="85"/>
        <v>0</v>
      </c>
      <c r="J257" s="46">
        <f t="shared" si="85"/>
        <v>0</v>
      </c>
      <c r="K257" s="46">
        <f t="shared" si="85"/>
        <v>0</v>
      </c>
      <c r="L257" s="46">
        <f t="shared" si="85"/>
        <v>0</v>
      </c>
      <c r="M257" s="46">
        <f t="shared" si="85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5.0133139723333331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5.0133139723333331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6">+C89</f>
        <v>0</v>
      </c>
      <c r="D261" s="46">
        <f t="shared" si="86"/>
        <v>0</v>
      </c>
      <c r="E261" s="46">
        <f t="shared" si="86"/>
        <v>0</v>
      </c>
      <c r="F261" s="46">
        <f t="shared" si="86"/>
        <v>0</v>
      </c>
      <c r="G261" s="46">
        <f t="shared" si="86"/>
        <v>0</v>
      </c>
      <c r="H261" s="46">
        <f t="shared" si="86"/>
        <v>5.9806348019591837</v>
      </c>
      <c r="I261" s="46">
        <f t="shared" si="86"/>
        <v>0</v>
      </c>
      <c r="J261" s="46">
        <f t="shared" si="86"/>
        <v>0</v>
      </c>
      <c r="K261" s="46">
        <f t="shared" si="86"/>
        <v>0</v>
      </c>
      <c r="L261" s="46">
        <f t="shared" si="86"/>
        <v>0</v>
      </c>
      <c r="M261" s="46">
        <f t="shared" si="86"/>
        <v>0</v>
      </c>
      <c r="N261" s="65"/>
      <c r="O261" s="30">
        <f>+C261*'PCG-PTG'!$F$5+D261*'PCG-PTG'!$F$6+E261*'PCG-PTG'!$F$8+SUM(F261:I261)</f>
        <v>5.9806348019591837</v>
      </c>
    </row>
    <row r="262" spans="1:15" x14ac:dyDescent="0.35">
      <c r="A262" s="24" t="s">
        <v>433</v>
      </c>
      <c r="B262" s="25" t="s">
        <v>291</v>
      </c>
      <c r="C262" s="46">
        <f t="shared" ref="C262:M262" si="87">+C94</f>
        <v>0</v>
      </c>
      <c r="D262" s="46">
        <f t="shared" si="87"/>
        <v>0</v>
      </c>
      <c r="E262" s="46">
        <f t="shared" si="87"/>
        <v>0</v>
      </c>
      <c r="F262" s="46">
        <f t="shared" si="87"/>
        <v>0</v>
      </c>
      <c r="G262" s="46">
        <f t="shared" si="87"/>
        <v>0</v>
      </c>
      <c r="H262" s="46">
        <f t="shared" si="87"/>
        <v>0</v>
      </c>
      <c r="I262" s="46">
        <f t="shared" si="87"/>
        <v>0</v>
      </c>
      <c r="J262" s="46">
        <f t="shared" si="87"/>
        <v>0</v>
      </c>
      <c r="K262" s="46">
        <f t="shared" si="87"/>
        <v>0</v>
      </c>
      <c r="L262" s="46">
        <f t="shared" si="87"/>
        <v>0</v>
      </c>
      <c r="M262" s="46">
        <f t="shared" si="87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18.652161428266666</v>
      </c>
      <c r="D263" s="21">
        <f t="shared" ref="D263:E263" si="88">+SUM(D264:D273)</f>
        <v>134.42837765755766</v>
      </c>
      <c r="E263" s="21">
        <f t="shared" si="88"/>
        <v>2.0124881507089838</v>
      </c>
      <c r="F263" s="35"/>
      <c r="G263" s="35"/>
      <c r="H263" s="35"/>
      <c r="I263" s="35"/>
      <c r="J263" s="21">
        <f t="shared" ref="J263:L263" si="89">+SUM(J264:J273)</f>
        <v>0.30713040999999996</v>
      </c>
      <c r="K263" s="21">
        <f t="shared" si="89"/>
        <v>11.302399088000001</v>
      </c>
      <c r="L263" s="21">
        <f t="shared" si="89"/>
        <v>0</v>
      </c>
      <c r="M263" s="35"/>
      <c r="N263" s="64"/>
      <c r="O263" s="21">
        <f>+SUM(O264:O273)</f>
        <v>4315.9560957777621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128.31293735847433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3592.7622460372813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3.0104524934545456</v>
      </c>
      <c r="E265" s="46">
        <f>+E111</f>
        <v>0.37383999667429091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183.36026893541435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2.7708278028288005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77.58317847920641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1.630090631354693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431.97401730899367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0">+J144</f>
        <v>0</v>
      </c>
      <c r="K268" s="46">
        <f t="shared" si="90"/>
        <v>0</v>
      </c>
      <c r="L268" s="46">
        <f t="shared" si="90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0.33416000280000002</v>
      </c>
      <c r="E269" s="46">
        <f>+E145</f>
        <v>8.5575226800000005E-3</v>
      </c>
      <c r="F269" s="32"/>
      <c r="G269" s="32"/>
      <c r="H269" s="32"/>
      <c r="I269" s="32"/>
      <c r="J269" s="46">
        <f t="shared" si="90"/>
        <v>0.30713040999999996</v>
      </c>
      <c r="K269" s="46">
        <f t="shared" si="90"/>
        <v>11.302399088000001</v>
      </c>
      <c r="L269" s="46">
        <f t="shared" si="90"/>
        <v>0</v>
      </c>
      <c r="M269" s="32"/>
      <c r="N269" s="65"/>
      <c r="O269" s="30">
        <f>+C269*'PCG-PTG'!$F$5+D269*'PCG-PTG'!$F$6+E269*'PCG-PTG'!$F$8+SUM(F269:I269)</f>
        <v>11.624223588600001</v>
      </c>
    </row>
    <row r="270" spans="1:15" x14ac:dyDescent="0.35">
      <c r="A270" s="24" t="s">
        <v>529</v>
      </c>
      <c r="B270" s="25" t="s">
        <v>530</v>
      </c>
      <c r="C270" s="46">
        <f>+C151</f>
        <v>2.0660384682666666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2.0660384682666666</v>
      </c>
    </row>
    <row r="271" spans="1:15" x14ac:dyDescent="0.35">
      <c r="A271" s="24" t="s">
        <v>535</v>
      </c>
      <c r="B271" s="25" t="s">
        <v>536</v>
      </c>
      <c r="C271" s="46">
        <f>+C154</f>
        <v>16.586122960000001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16.586122960000001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-24699.850178214409</v>
      </c>
      <c r="D274" s="21">
        <f t="shared" ref="D274:E274" si="91">+SUM(D275:D282)</f>
        <v>10.362069141453791</v>
      </c>
      <c r="E274" s="21">
        <f t="shared" si="91"/>
        <v>0.4345292989727586</v>
      </c>
      <c r="F274" s="35"/>
      <c r="G274" s="35"/>
      <c r="H274" s="35"/>
      <c r="I274" s="35"/>
      <c r="J274" s="21">
        <f t="shared" ref="J274:L274" si="92">+SUM(J275:J282)</f>
        <v>5.2124137496512635</v>
      </c>
      <c r="K274" s="21">
        <f t="shared" si="92"/>
        <v>178.75438170732519</v>
      </c>
      <c r="L274" s="21">
        <f t="shared" si="92"/>
        <v>0</v>
      </c>
      <c r="M274" s="35"/>
      <c r="N274" s="64"/>
      <c r="O274" s="21">
        <f>+SUM(O275:O282)</f>
        <v>-24294.561978025922</v>
      </c>
    </row>
    <row r="275" spans="1:15" x14ac:dyDescent="0.35">
      <c r="A275" s="24" t="s">
        <v>542</v>
      </c>
      <c r="B275" s="25" t="s">
        <v>543</v>
      </c>
      <c r="C275" s="46">
        <f>+C158</f>
        <v>-30520.981079712972</v>
      </c>
      <c r="D275" s="46">
        <f>+D158</f>
        <v>0.88942414773840028</v>
      </c>
      <c r="E275" s="46">
        <f>+E158</f>
        <v>2.8258508765200006E-2</v>
      </c>
      <c r="F275" s="32"/>
      <c r="G275" s="32"/>
      <c r="H275" s="32"/>
      <c r="I275" s="32"/>
      <c r="J275" s="46">
        <f>+J158</f>
        <v>0.25880167210880006</v>
      </c>
      <c r="K275" s="46">
        <f>+K158</f>
        <v>14.042701491312005</v>
      </c>
      <c r="L275" s="46">
        <f>+L158</f>
        <v>0</v>
      </c>
      <c r="M275" s="32"/>
      <c r="N275" s="65"/>
      <c r="O275" s="30">
        <f>+C275*'PCG-PTG'!$F$5+D275*'PCG-PTG'!$F$6+E275*'PCG-PTG'!$F$8+SUM(F275:I275)</f>
        <v>-30488.58869875352</v>
      </c>
    </row>
    <row r="276" spans="1:15" x14ac:dyDescent="0.35">
      <c r="A276" s="24" t="s">
        <v>558</v>
      </c>
      <c r="B276" s="25" t="s">
        <v>559</v>
      </c>
      <c r="C276" s="46">
        <f>+C166</f>
        <v>1187.7607508479196</v>
      </c>
      <c r="D276" s="46">
        <f>+D166</f>
        <v>0.98186285812002916</v>
      </c>
      <c r="E276" s="46">
        <f>+E166</f>
        <v>7.0301825770772153E-2</v>
      </c>
      <c r="F276" s="32"/>
      <c r="G276" s="32"/>
      <c r="H276" s="32"/>
      <c r="I276" s="32"/>
      <c r="J276" s="46">
        <f>+J166</f>
        <v>1.2084159004123376</v>
      </c>
      <c r="K276" s="46">
        <f>+K166</f>
        <v>23.695121830675259</v>
      </c>
      <c r="L276" s="46">
        <f>+L166</f>
        <v>0</v>
      </c>
      <c r="M276" s="32"/>
      <c r="N276" s="65"/>
      <c r="O276" s="30">
        <f>+C276*'PCG-PTG'!$F$5+D276*'PCG-PTG'!$F$6+E276*'PCG-PTG'!$F$8+SUM(F276:I276)</f>
        <v>1233.8828947045349</v>
      </c>
    </row>
    <row r="277" spans="1:15" x14ac:dyDescent="0.35">
      <c r="A277" s="24" t="s">
        <v>574</v>
      </c>
      <c r="B277" s="25" t="s">
        <v>575</v>
      </c>
      <c r="C277" s="46">
        <f>+C174</f>
        <v>4289.0639255183833</v>
      </c>
      <c r="D277" s="46">
        <f>+D174</f>
        <v>8.4907821355953619</v>
      </c>
      <c r="E277" s="46">
        <f>+E174</f>
        <v>0.32378534009046855</v>
      </c>
      <c r="F277" s="32"/>
      <c r="G277" s="32"/>
      <c r="H277" s="32"/>
      <c r="I277" s="32"/>
      <c r="J277" s="46">
        <f>+J174</f>
        <v>3.7451961771301261</v>
      </c>
      <c r="K277" s="46">
        <f>+K174</f>
        <v>141.01655838533793</v>
      </c>
      <c r="L277" s="46">
        <f>+L174</f>
        <v>0</v>
      </c>
      <c r="M277" s="32"/>
      <c r="N277" s="65"/>
      <c r="O277" s="30">
        <f>+C277*'PCG-PTG'!$F$5+D277*'PCG-PTG'!$F$6+E277*'PCG-PTG'!$F$8+SUM(F277:I277)</f>
        <v>4612.6089404390268</v>
      </c>
    </row>
    <row r="278" spans="1:15" x14ac:dyDescent="0.35">
      <c r="A278" s="24" t="s">
        <v>590</v>
      </c>
      <c r="B278" s="25" t="s">
        <v>591</v>
      </c>
      <c r="C278" s="46">
        <f>+C182</f>
        <v>115.67088135260319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115.67088135260319</v>
      </c>
    </row>
    <row r="279" spans="1:15" x14ac:dyDescent="0.35">
      <c r="A279" s="24" t="s">
        <v>606</v>
      </c>
      <c r="B279" s="25" t="s">
        <v>607</v>
      </c>
      <c r="C279" s="46">
        <f>+C190</f>
        <v>228.63534377966138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228.63534377966138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3">+D207</f>
        <v>0</v>
      </c>
      <c r="E282" s="46">
        <f t="shared" si="93"/>
        <v>1.2183624346317928E-2</v>
      </c>
      <c r="F282" s="32"/>
      <c r="G282" s="32"/>
      <c r="H282" s="32"/>
      <c r="I282" s="32"/>
      <c r="J282" s="46">
        <f t="shared" si="93"/>
        <v>0</v>
      </c>
      <c r="K282" s="46">
        <f t="shared" si="93"/>
        <v>0</v>
      </c>
      <c r="L282" s="46">
        <f t="shared" si="93"/>
        <v>0</v>
      </c>
      <c r="M282" s="32"/>
      <c r="N282" s="65"/>
      <c r="O282" s="30">
        <f>+C282*'PCG-PTG'!$F$5+D282*'PCG-PTG'!$F$6+E282*'PCG-PTG'!$F$8+SUM(F282:I282)</f>
        <v>3.228660451774251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8.5812081856521232</v>
      </c>
      <c r="D283" s="21">
        <f t="shared" ref="D283:E283" si="94">+SUM(D284:D288)</f>
        <v>26.301561927638456</v>
      </c>
      <c r="E283" s="21">
        <f t="shared" si="94"/>
        <v>0.17969083279579101</v>
      </c>
      <c r="F283" s="35"/>
      <c r="G283" s="35"/>
      <c r="H283" s="35"/>
      <c r="I283" s="35"/>
      <c r="J283" s="21">
        <f t="shared" ref="J283:M283" si="95">+SUM(J284:J288)</f>
        <v>0</v>
      </c>
      <c r="K283" s="21">
        <f t="shared" si="95"/>
        <v>0</v>
      </c>
      <c r="L283" s="21">
        <f t="shared" si="95"/>
        <v>0</v>
      </c>
      <c r="M283" s="21">
        <f t="shared" si="95"/>
        <v>0</v>
      </c>
      <c r="N283" s="64"/>
      <c r="O283" s="21">
        <f>+SUM(O284:O288)</f>
        <v>792.64301285041347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6">+D210</f>
        <v>23.496719440898904</v>
      </c>
      <c r="E284" s="32"/>
      <c r="F284" s="32"/>
      <c r="G284" s="32"/>
      <c r="H284" s="32"/>
      <c r="I284" s="32"/>
      <c r="J284" s="46">
        <f t="shared" si="96"/>
        <v>0</v>
      </c>
      <c r="K284" s="46">
        <f t="shared" si="96"/>
        <v>0</v>
      </c>
      <c r="L284" s="46">
        <f t="shared" si="96"/>
        <v>0</v>
      </c>
      <c r="M284" s="32"/>
      <c r="N284" s="65"/>
      <c r="O284" s="30">
        <f>+C284*'PCG-PTG'!$F$5+D284*'PCG-PTG'!$F$6+E284*'PCG-PTG'!$F$8+SUM(F284:I284)</f>
        <v>657.90814434516926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7">+D214</f>
        <v>0</v>
      </c>
      <c r="E285" s="46">
        <f t="shared" si="97"/>
        <v>0</v>
      </c>
      <c r="F285" s="32"/>
      <c r="G285" s="32"/>
      <c r="H285" s="32"/>
      <c r="I285" s="32"/>
      <c r="J285" s="46">
        <f t="shared" si="97"/>
        <v>0</v>
      </c>
      <c r="K285" s="46">
        <f t="shared" si="97"/>
        <v>0</v>
      </c>
      <c r="L285" s="46">
        <f t="shared" si="97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8.5812081856521232</v>
      </c>
      <c r="D286" s="46">
        <f t="shared" ref="D286:M286" si="98">+D217</f>
        <v>0.66191594107057949</v>
      </c>
      <c r="E286" s="46">
        <f t="shared" si="98"/>
        <v>0</v>
      </c>
      <c r="F286" s="32"/>
      <c r="G286" s="32"/>
      <c r="H286" s="32"/>
      <c r="I286" s="32"/>
      <c r="J286" s="46">
        <f t="shared" si="98"/>
        <v>0</v>
      </c>
      <c r="K286" s="46">
        <f t="shared" si="98"/>
        <v>0</v>
      </c>
      <c r="L286" s="46">
        <f t="shared" si="98"/>
        <v>0</v>
      </c>
      <c r="M286" s="46">
        <f t="shared" si="98"/>
        <v>0</v>
      </c>
      <c r="N286" s="65"/>
      <c r="O286" s="30">
        <f>+C286*'PCG-PTG'!$F$5+D286*'PCG-PTG'!$F$6+E286*'PCG-PTG'!$F$8+SUM(F286:I286)</f>
        <v>27.11485453562835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99">+D220</f>
        <v>2.142926545668975</v>
      </c>
      <c r="E287" s="46">
        <f t="shared" si="99"/>
        <v>0.17969083279579101</v>
      </c>
      <c r="F287" s="32"/>
      <c r="G287" s="32"/>
      <c r="H287" s="32"/>
      <c r="I287" s="32"/>
      <c r="J287" s="46">
        <f t="shared" si="99"/>
        <v>0</v>
      </c>
      <c r="K287" s="46">
        <f t="shared" si="99"/>
        <v>0</v>
      </c>
      <c r="L287" s="46">
        <f t="shared" si="99"/>
        <v>0</v>
      </c>
      <c r="M287" s="32"/>
      <c r="N287" s="65"/>
      <c r="O287" s="30">
        <f>+C287*'PCG-PTG'!$F$5+D287*'PCG-PTG'!$F$6+E287*'PCG-PTG'!$F$8+SUM(F287:I287)</f>
        <v>107.62001396961591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0">+D224</f>
        <v>0</v>
      </c>
      <c r="E288" s="46">
        <f t="shared" si="100"/>
        <v>0</v>
      </c>
      <c r="F288" s="32"/>
      <c r="G288" s="32"/>
      <c r="H288" s="32"/>
      <c r="I288" s="32"/>
      <c r="J288" s="46">
        <f t="shared" si="100"/>
        <v>0</v>
      </c>
      <c r="K288" s="46">
        <f t="shared" si="100"/>
        <v>0</v>
      </c>
      <c r="L288" s="46">
        <f t="shared" si="100"/>
        <v>0</v>
      </c>
      <c r="M288" s="46">
        <f t="shared" si="100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9512.0466732081004</v>
      </c>
      <c r="D291" s="26">
        <f t="shared" ref="D291:E291" si="101">+D292+D293</f>
        <v>0.78829010814646905</v>
      </c>
      <c r="E291" s="26">
        <f t="shared" si="101"/>
        <v>0.24762837478470545</v>
      </c>
      <c r="F291" s="32"/>
      <c r="G291" s="32"/>
      <c r="H291" s="32"/>
      <c r="I291" s="32"/>
      <c r="J291" s="26">
        <f t="shared" ref="J291:M291" si="102">+J292+J293</f>
        <v>0</v>
      </c>
      <c r="K291" s="26">
        <f t="shared" si="102"/>
        <v>0</v>
      </c>
      <c r="L291" s="26">
        <f t="shared" si="102"/>
        <v>0</v>
      </c>
      <c r="M291" s="26">
        <f t="shared" si="102"/>
        <v>0</v>
      </c>
      <c r="N291" s="65"/>
      <c r="O291" s="26">
        <f>+O292+O293</f>
        <v>9599.7403155541488</v>
      </c>
    </row>
    <row r="292" spans="1:15" x14ac:dyDescent="0.35">
      <c r="A292" s="24"/>
      <c r="B292" s="44" t="s">
        <v>674</v>
      </c>
      <c r="C292" s="46">
        <f>+C228</f>
        <v>862.50123959999985</v>
      </c>
      <c r="D292" s="46">
        <f t="shared" ref="D292:M294" si="103">+D228</f>
        <v>6.0314771999999996E-3</v>
      </c>
      <c r="E292" s="46">
        <f t="shared" si="103"/>
        <v>2.4125908799999998E-2</v>
      </c>
      <c r="F292" s="32"/>
      <c r="G292" s="32"/>
      <c r="H292" s="32"/>
      <c r="I292" s="32"/>
      <c r="J292" s="46">
        <f t="shared" si="103"/>
        <v>0</v>
      </c>
      <c r="K292" s="46">
        <f t="shared" si="103"/>
        <v>0</v>
      </c>
      <c r="L292" s="46">
        <f t="shared" si="103"/>
        <v>0</v>
      </c>
      <c r="M292" s="46">
        <f t="shared" si="103"/>
        <v>0</v>
      </c>
      <c r="N292" s="65"/>
      <c r="O292" s="30">
        <f>+C292*'PCG-PTG'!$F$5+D292*'PCG-PTG'!$F$6+E292*'PCG-PTG'!$F$8+SUM(F292:I292)</f>
        <v>869.06348679359985</v>
      </c>
    </row>
    <row r="293" spans="1:15" x14ac:dyDescent="0.35">
      <c r="A293" s="24"/>
      <c r="B293" s="44" t="s">
        <v>675</v>
      </c>
      <c r="C293" s="46">
        <f>+C229</f>
        <v>8649.5454336081002</v>
      </c>
      <c r="D293" s="46">
        <f t="shared" si="103"/>
        <v>0.78225863094646908</v>
      </c>
      <c r="E293" s="46">
        <f t="shared" si="103"/>
        <v>0.22350246598470544</v>
      </c>
      <c r="F293" s="32"/>
      <c r="G293" s="32"/>
      <c r="H293" s="32"/>
      <c r="I293" s="32"/>
      <c r="J293" s="46">
        <f t="shared" si="103"/>
        <v>0</v>
      </c>
      <c r="K293" s="46">
        <f t="shared" si="103"/>
        <v>0</v>
      </c>
      <c r="L293" s="46">
        <f t="shared" si="103"/>
        <v>0</v>
      </c>
      <c r="M293" s="46">
        <f t="shared" si="103"/>
        <v>0</v>
      </c>
      <c r="N293" s="65"/>
      <c r="O293" s="30">
        <f>+C293*'PCG-PTG'!$F$5+D293*'PCG-PTG'!$F$6+E293*'PCG-PTG'!$F$8+SUM(F293:I293)</f>
        <v>8730.6768287605482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3"/>
        <v>0</v>
      </c>
      <c r="E294" s="46">
        <f t="shared" si="103"/>
        <v>0</v>
      </c>
      <c r="F294" s="32"/>
      <c r="G294" s="32"/>
      <c r="H294" s="32"/>
      <c r="I294" s="32"/>
      <c r="J294" s="46">
        <f t="shared" si="103"/>
        <v>0</v>
      </c>
      <c r="K294" s="46">
        <f t="shared" si="103"/>
        <v>0</v>
      </c>
      <c r="L294" s="46">
        <f t="shared" si="103"/>
        <v>0</v>
      </c>
      <c r="M294" s="46">
        <f t="shared" si="103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1386.3082022102949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1386.3082022102949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4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5">D242-D304</f>
        <v>0</v>
      </c>
      <c r="E302" s="64">
        <f t="shared" si="105"/>
        <v>0</v>
      </c>
      <c r="F302" s="64">
        <f t="shared" si="105"/>
        <v>0</v>
      </c>
      <c r="G302" s="64">
        <f t="shared" si="105"/>
        <v>0</v>
      </c>
      <c r="H302" s="64">
        <f t="shared" si="105"/>
        <v>0</v>
      </c>
      <c r="I302" s="64">
        <f t="shared" si="105"/>
        <v>0</v>
      </c>
      <c r="J302" s="64">
        <f t="shared" si="105"/>
        <v>0</v>
      </c>
      <c r="K302" s="64">
        <f t="shared" si="105"/>
        <v>0</v>
      </c>
      <c r="L302" s="64">
        <f t="shared" si="105"/>
        <v>0</v>
      </c>
      <c r="M302" s="64">
        <f t="shared" si="105"/>
        <v>0</v>
      </c>
      <c r="N302" s="64"/>
      <c r="O302" s="64">
        <f t="shared" si="105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-16150.15542420467</v>
      </c>
      <c r="D304" s="21">
        <f t="shared" ref="D304:M304" si="106">+SUM(D305:D309)</f>
        <v>174.55795278559597</v>
      </c>
      <c r="E304" s="21">
        <f t="shared" si="106"/>
        <v>2.8821543777068364</v>
      </c>
      <c r="F304" s="21">
        <f t="shared" si="106"/>
        <v>0</v>
      </c>
      <c r="G304" s="21">
        <f t="shared" si="106"/>
        <v>0</v>
      </c>
      <c r="H304" s="21">
        <f t="shared" si="106"/>
        <v>5.9806348019591837</v>
      </c>
      <c r="I304" s="21">
        <f t="shared" si="106"/>
        <v>0</v>
      </c>
      <c r="J304" s="21">
        <f t="shared" si="106"/>
        <v>5.5195441596512635</v>
      </c>
      <c r="K304" s="21">
        <f t="shared" si="106"/>
        <v>190.05678079532521</v>
      </c>
      <c r="L304" s="21">
        <f t="shared" si="106"/>
        <v>0</v>
      </c>
      <c r="M304" s="21">
        <f t="shared" si="106"/>
        <v>0</v>
      </c>
      <c r="N304" s="64"/>
      <c r="O304" s="21">
        <f>+SUM(O305:O309)</f>
        <v>-10492.781201313712</v>
      </c>
    </row>
    <row r="305" spans="1:15" x14ac:dyDescent="0.35">
      <c r="A305" s="48" t="s">
        <v>264</v>
      </c>
      <c r="B305" s="49" t="s">
        <v>265</v>
      </c>
      <c r="C305" s="67">
        <f>+C243</f>
        <v>8257.5085110234868</v>
      </c>
      <c r="D305" s="67">
        <f t="shared" ref="D305:M305" si="107">+D243</f>
        <v>3.4659440589460546</v>
      </c>
      <c r="E305" s="67">
        <f t="shared" si="107"/>
        <v>0.25544609522930334</v>
      </c>
      <c r="F305" s="32"/>
      <c r="G305" s="32"/>
      <c r="H305" s="32"/>
      <c r="I305" s="32"/>
      <c r="J305" s="67">
        <f t="shared" si="107"/>
        <v>0</v>
      </c>
      <c r="K305" s="67">
        <f t="shared" si="107"/>
        <v>0</v>
      </c>
      <c r="L305" s="67">
        <f t="shared" si="107"/>
        <v>0</v>
      </c>
      <c r="M305" s="67">
        <f t="shared" si="107"/>
        <v>0</v>
      </c>
      <c r="N305" s="65"/>
      <c r="O305" s="30">
        <f>+C305*'PCG-PTG'!$F$5+D305*'PCG-PTG'!$F$6+E305*'PCG-PTG'!$F$8+SUM(F305:I305)</f>
        <v>8422.2481599097428</v>
      </c>
    </row>
    <row r="306" spans="1:15" x14ac:dyDescent="0.35">
      <c r="A306" s="48" t="s">
        <v>343</v>
      </c>
      <c r="B306" s="49" t="s">
        <v>344</v>
      </c>
      <c r="C306" s="67">
        <f>+C254</f>
        <v>264.95287337233333</v>
      </c>
      <c r="D306" s="67">
        <f t="shared" ref="D306:M306" si="108">+D254</f>
        <v>0</v>
      </c>
      <c r="E306" s="67">
        <f t="shared" si="108"/>
        <v>0</v>
      </c>
      <c r="F306" s="67">
        <f t="shared" si="108"/>
        <v>0</v>
      </c>
      <c r="G306" s="67">
        <f t="shared" si="108"/>
        <v>0</v>
      </c>
      <c r="H306" s="67">
        <f t="shared" si="108"/>
        <v>5.9806348019591837</v>
      </c>
      <c r="I306" s="67">
        <f t="shared" si="108"/>
        <v>0</v>
      </c>
      <c r="J306" s="67">
        <f t="shared" si="108"/>
        <v>0</v>
      </c>
      <c r="K306" s="67">
        <f t="shared" si="108"/>
        <v>0</v>
      </c>
      <c r="L306" s="67">
        <f t="shared" si="108"/>
        <v>0</v>
      </c>
      <c r="M306" s="67">
        <f t="shared" si="108"/>
        <v>0</v>
      </c>
      <c r="N306" s="65"/>
      <c r="O306" s="30">
        <f>+C306*'PCG-PTG'!$F$5+D306*'PCG-PTG'!$F$6+E306*'PCG-PTG'!$F$8+SUM(F306:I306)</f>
        <v>270.93350817429251</v>
      </c>
    </row>
    <row r="307" spans="1:15" x14ac:dyDescent="0.35">
      <c r="A307" s="48" t="s">
        <v>434</v>
      </c>
      <c r="B307" s="49" t="s">
        <v>435</v>
      </c>
      <c r="C307" s="67">
        <f>+C263</f>
        <v>18.652161428266666</v>
      </c>
      <c r="D307" s="67">
        <f t="shared" ref="D307:L307" si="109">+D263</f>
        <v>134.42837765755766</v>
      </c>
      <c r="E307" s="67">
        <f t="shared" si="109"/>
        <v>2.0124881507089838</v>
      </c>
      <c r="F307" s="32"/>
      <c r="G307" s="32"/>
      <c r="H307" s="32"/>
      <c r="I307" s="32"/>
      <c r="J307" s="67">
        <f t="shared" si="109"/>
        <v>0.30713040999999996</v>
      </c>
      <c r="K307" s="67">
        <f t="shared" si="109"/>
        <v>11.302399088000001</v>
      </c>
      <c r="L307" s="67">
        <f t="shared" si="109"/>
        <v>0</v>
      </c>
      <c r="M307" s="32"/>
      <c r="N307" s="65"/>
      <c r="O307" s="30">
        <f>+C307*'PCG-PTG'!$F$5+D307*'PCG-PTG'!$F$6+E307*'PCG-PTG'!$F$8+SUM(F307:I307)</f>
        <v>4315.9560957777612</v>
      </c>
    </row>
    <row r="308" spans="1:15" x14ac:dyDescent="0.35">
      <c r="A308" s="48" t="s">
        <v>540</v>
      </c>
      <c r="B308" s="49" t="s">
        <v>541</v>
      </c>
      <c r="C308" s="67">
        <f>+C274</f>
        <v>-24699.850178214409</v>
      </c>
      <c r="D308" s="67">
        <f t="shared" ref="D308:L308" si="110">+D274</f>
        <v>10.362069141453791</v>
      </c>
      <c r="E308" s="67">
        <f t="shared" si="110"/>
        <v>0.4345292989727586</v>
      </c>
      <c r="F308" s="32"/>
      <c r="G308" s="32"/>
      <c r="H308" s="32"/>
      <c r="I308" s="32"/>
      <c r="J308" s="67">
        <f t="shared" si="110"/>
        <v>5.2124137496512635</v>
      </c>
      <c r="K308" s="67">
        <f t="shared" si="110"/>
        <v>178.75438170732519</v>
      </c>
      <c r="L308" s="67">
        <f t="shared" si="110"/>
        <v>0</v>
      </c>
      <c r="M308" s="32"/>
      <c r="N308" s="65"/>
      <c r="O308" s="30">
        <f>+C308*'PCG-PTG'!$F$5+D308*'PCG-PTG'!$F$6+E308*'PCG-PTG'!$F$8+SUM(F308:I308)</f>
        <v>-24294.561978025922</v>
      </c>
    </row>
    <row r="309" spans="1:15" x14ac:dyDescent="0.35">
      <c r="A309" s="48" t="s">
        <v>641</v>
      </c>
      <c r="B309" s="49" t="s">
        <v>642</v>
      </c>
      <c r="C309" s="67">
        <f>+C283</f>
        <v>8.5812081856521232</v>
      </c>
      <c r="D309" s="67">
        <f t="shared" ref="D309:M309" si="111">+D283</f>
        <v>26.301561927638456</v>
      </c>
      <c r="E309" s="67">
        <f t="shared" si="111"/>
        <v>0.17969083279579101</v>
      </c>
      <c r="F309" s="32"/>
      <c r="G309" s="32"/>
      <c r="H309" s="32"/>
      <c r="I309" s="32"/>
      <c r="J309" s="67">
        <f t="shared" si="111"/>
        <v>0</v>
      </c>
      <c r="K309" s="67">
        <f t="shared" si="111"/>
        <v>0</v>
      </c>
      <c r="L309" s="67">
        <f t="shared" si="111"/>
        <v>0</v>
      </c>
      <c r="M309" s="67">
        <f t="shared" si="111"/>
        <v>0</v>
      </c>
      <c r="N309" s="65"/>
      <c r="O309" s="30">
        <f>+C309*'PCG-PTG'!$F$5+D309*'PCG-PTG'!$F$6+E309*'PCG-PTG'!$F$8+SUM(F309:I309)</f>
        <v>792.64301285041347</v>
      </c>
    </row>
  </sheetData>
  <conditionalFormatting sqref="C240:M240">
    <cfRule type="cellIs" dxfId="75" priority="6" operator="equal">
      <formula>0</formula>
    </cfRule>
  </conditionalFormatting>
  <conditionalFormatting sqref="C302:M302">
    <cfRule type="cellIs" dxfId="74" priority="2" operator="equal">
      <formula>0</formula>
    </cfRule>
  </conditionalFormatting>
  <conditionalFormatting sqref="O240">
    <cfRule type="cellIs" dxfId="73" priority="5" operator="equal">
      <formula>0</formula>
    </cfRule>
  </conditionalFormatting>
  <conditionalFormatting sqref="O302">
    <cfRule type="cellIs" dxfId="72" priority="1" operator="equal">
      <formula>0</formula>
    </cfRule>
  </conditionalFormatting>
  <dataValidations disablePrompts="1" count="1">
    <dataValidation allowBlank="1" showInputMessage="1" showErrorMessage="1" sqref="B144:B157 B136 A226:B237 B268:B274 A290:B299 B308" xr:uid="{C0D08A46-6ACF-4251-83E9-20E4ABF1E120}"/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EAD1D-098F-49A3-B0DA-4A7830C21BAC}">
  <dimension ref="A2:P309"/>
  <sheetViews>
    <sheetView showGridLines="0" zoomScale="70" zoomScaleNormal="70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17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708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-14271.511087297538</v>
      </c>
      <c r="D4" s="21">
        <f t="shared" si="0"/>
        <v>180.63448644739688</v>
      </c>
      <c r="E4" s="21">
        <f t="shared" si="0"/>
        <v>2.9568327130634877</v>
      </c>
      <c r="F4" s="21">
        <f t="shared" si="0"/>
        <v>0</v>
      </c>
      <c r="G4" s="21">
        <f t="shared" si="0"/>
        <v>0</v>
      </c>
      <c r="H4" s="21">
        <f t="shared" si="0"/>
        <v>6.3562788467591842</v>
      </c>
      <c r="I4" s="21">
        <f t="shared" si="0"/>
        <v>0</v>
      </c>
      <c r="J4" s="21">
        <f t="shared" si="0"/>
        <v>4.5968350043566506</v>
      </c>
      <c r="K4" s="21">
        <f t="shared" si="0"/>
        <v>205.29651883062158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-8423.8285189618418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8901.0324684350489</v>
      </c>
      <c r="D5" s="21">
        <f t="shared" ref="D5:E5" si="1">+D6+D32+D42</f>
        <v>3.558262011968957</v>
      </c>
      <c r="E5" s="21">
        <f t="shared" si="1"/>
        <v>0.26838552393727494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9071.785968613558</v>
      </c>
    </row>
    <row r="6" spans="1:15" x14ac:dyDescent="0.35">
      <c r="A6" s="24" t="s">
        <v>266</v>
      </c>
      <c r="B6" s="25" t="s">
        <v>267</v>
      </c>
      <c r="C6" s="26">
        <f>+C7+C11+C19+C25+C29</f>
        <v>8901.0324684350489</v>
      </c>
      <c r="D6" s="26">
        <f t="shared" ref="D6:E6" si="4">+D7+D11+D19+D25+D29</f>
        <v>3.558262011968957</v>
      </c>
      <c r="E6" s="26">
        <f t="shared" si="4"/>
        <v>0.26838552393727494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9071.785968613558</v>
      </c>
    </row>
    <row r="7" spans="1:15" x14ac:dyDescent="0.35">
      <c r="A7" s="24" t="s">
        <v>268</v>
      </c>
      <c r="B7" s="25" t="s">
        <v>269</v>
      </c>
      <c r="C7" s="26">
        <f>'[2]2010'!$C6</f>
        <v>2241.2469454785901</v>
      </c>
      <c r="D7" s="26">
        <f>'[2]2010'!$D6</f>
        <v>8.7879022125299994E-2</v>
      </c>
      <c r="E7" s="26">
        <f>'[2]2010'!$E6</f>
        <v>1.7575804425060002E-2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2248.3651462707394</v>
      </c>
    </row>
    <row r="8" spans="1:15" x14ac:dyDescent="0.35">
      <c r="A8" s="24" t="s">
        <v>270</v>
      </c>
      <c r="B8" s="25" t="s">
        <v>271</v>
      </c>
      <c r="C8" s="30">
        <f>'[2]2010'!$C7</f>
        <v>2241.2469454785901</v>
      </c>
      <c r="D8" s="30">
        <f>'[2]2010'!$D7</f>
        <v>8.7879022125299994E-2</v>
      </c>
      <c r="E8" s="30">
        <f>'[2]2010'!$E7</f>
        <v>1.7575804425060002E-2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2248.3651462707394</v>
      </c>
    </row>
    <row r="9" spans="1:15" x14ac:dyDescent="0.35">
      <c r="A9" s="24" t="s">
        <v>272</v>
      </c>
      <c r="B9" s="25" t="s">
        <v>273</v>
      </c>
      <c r="C9" s="30">
        <f>'[2]2010'!$C8</f>
        <v>0</v>
      </c>
      <c r="D9" s="30">
        <f>'[2]2010'!$D8</f>
        <v>0</v>
      </c>
      <c r="E9" s="30">
        <f>'[2]2010'!$E8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'[2]2010'!$C9</f>
        <v>0</v>
      </c>
      <c r="D10" s="30">
        <f>'[2]2010'!$D9</f>
        <v>0</v>
      </c>
      <c r="E10" s="30">
        <f>'[2]2010'!$E9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'[2]2010'!$C10</f>
        <v>1676.3556724147545</v>
      </c>
      <c r="D11" s="26">
        <f>'[2]2010'!$D10</f>
        <v>0.23309145900536998</v>
      </c>
      <c r="E11" s="26">
        <f>'[2]2010'!$E10</f>
        <v>3.4997730462113998E-2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1692.1566318393652</v>
      </c>
    </row>
    <row r="12" spans="1:15" x14ac:dyDescent="0.35">
      <c r="A12" s="24" t="s">
        <v>278</v>
      </c>
      <c r="B12" s="25" t="s">
        <v>279</v>
      </c>
      <c r="C12" s="30">
        <f>'[2]2010'!$C11</f>
        <v>0</v>
      </c>
      <c r="D12" s="30">
        <f>'[2]2010'!$D11</f>
        <v>0</v>
      </c>
      <c r="E12" s="30">
        <f>'[2]2010'!$E11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'[2]2010'!$C12</f>
        <v>0</v>
      </c>
      <c r="D13" s="30">
        <f>'[2]2010'!$D12</f>
        <v>0</v>
      </c>
      <c r="E13" s="30">
        <f>'[2]2010'!$E12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'[2]2010'!$C13</f>
        <v>0</v>
      </c>
      <c r="D14" s="30">
        <f>'[2]2010'!$D13</f>
        <v>0</v>
      </c>
      <c r="E14" s="30">
        <f>'[2]2010'!$E13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'[2]2010'!$C14</f>
        <v>0</v>
      </c>
      <c r="D15" s="30">
        <f>'[2]2010'!$D14</f>
        <v>0</v>
      </c>
      <c r="E15" s="30">
        <f>'[2]2010'!$E14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'[2]2010'!$C15</f>
        <v>0</v>
      </c>
      <c r="D16" s="30">
        <f>'[2]2010'!$D15</f>
        <v>0</v>
      </c>
      <c r="E16" s="30">
        <f>'[2]2010'!$E15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'[2]2010'!$C16</f>
        <v>0</v>
      </c>
      <c r="D17" s="30">
        <f>'[2]2010'!$D16</f>
        <v>0</v>
      </c>
      <c r="E17" s="30">
        <f>'[2]2010'!$E16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'[2]2010'!$C17</f>
        <v>1676.3556724147545</v>
      </c>
      <c r="D18" s="30">
        <f>'[2]2010'!$D17</f>
        <v>0.23309145900536998</v>
      </c>
      <c r="E18" s="30">
        <f>'[2]2010'!$E17</f>
        <v>3.4997730462113998E-2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1692.1566318393652</v>
      </c>
    </row>
    <row r="19" spans="1:15" x14ac:dyDescent="0.35">
      <c r="A19" s="24" t="s">
        <v>292</v>
      </c>
      <c r="B19" s="25" t="s">
        <v>293</v>
      </c>
      <c r="C19" s="26">
        <f>'[2]2010'!$C18</f>
        <v>4453.847983966145</v>
      </c>
      <c r="D19" s="26">
        <f>'[2]2010'!$D18</f>
        <v>1.0157651376486867</v>
      </c>
      <c r="E19" s="26">
        <f>'[2]2010'!$E18</f>
        <v>0.18494062567810496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4531.2986736250059</v>
      </c>
    </row>
    <row r="20" spans="1:15" x14ac:dyDescent="0.35">
      <c r="A20" s="24" t="s">
        <v>294</v>
      </c>
      <c r="B20" s="25" t="s">
        <v>295</v>
      </c>
      <c r="C20" s="30">
        <f>'[2]2010'!$C19</f>
        <v>205.98683696143172</v>
      </c>
      <c r="D20" s="30">
        <f>'[2]2010'!$D19</f>
        <v>1.4410358719872498E-3</v>
      </c>
      <c r="E20" s="30">
        <f>'[2]2010'!$E19</f>
        <v>5.7641434879489991E-3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207.55468399015385</v>
      </c>
    </row>
    <row r="21" spans="1:15" x14ac:dyDescent="0.35">
      <c r="A21" s="24" t="s">
        <v>296</v>
      </c>
      <c r="B21" s="25" t="s">
        <v>297</v>
      </c>
      <c r="C21" s="30">
        <f>'[2]2010'!$C20</f>
        <v>3502.9999457637796</v>
      </c>
      <c r="D21" s="30">
        <f>'[2]2010'!$D20</f>
        <v>0.91380302198709984</v>
      </c>
      <c r="E21" s="30">
        <f>'[2]2010'!$E20</f>
        <v>0.17314521740277999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3574.4699129911551</v>
      </c>
    </row>
    <row r="22" spans="1:15" x14ac:dyDescent="0.35">
      <c r="A22" s="24" t="s">
        <v>298</v>
      </c>
      <c r="B22" s="25" t="s">
        <v>299</v>
      </c>
      <c r="C22" s="30">
        <f>'[2]2010'!$C21</f>
        <v>0</v>
      </c>
      <c r="D22" s="30">
        <f>'[2]2010'!$D21</f>
        <v>0</v>
      </c>
      <c r="E22" s="30">
        <f>'[2]2010'!$E21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'[2]2010'!$C22</f>
        <v>744.86120124093338</v>
      </c>
      <c r="D23" s="30">
        <f>'[2]2010'!$D22</f>
        <v>0.10052107978959963</v>
      </c>
      <c r="E23" s="30">
        <f>'[2]2010'!$E22</f>
        <v>6.0312647873759792E-3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749.27407664369684</v>
      </c>
    </row>
    <row r="24" spans="1:15" x14ac:dyDescent="0.35">
      <c r="A24" s="24" t="s">
        <v>302</v>
      </c>
      <c r="B24" s="25" t="s">
        <v>303</v>
      </c>
      <c r="C24" s="30">
        <f>'[2]2010'!$C23</f>
        <v>0</v>
      </c>
      <c r="D24" s="30">
        <f>'[2]2010'!$D23</f>
        <v>0</v>
      </c>
      <c r="E24" s="30">
        <f>'[2]2010'!$E23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'[2]2010'!$C24</f>
        <v>529.58186657555905</v>
      </c>
      <c r="D25" s="26">
        <f>'[2]2010'!$D24</f>
        <v>2.2215263931896003</v>
      </c>
      <c r="E25" s="26">
        <f>'[2]2010'!$E24</f>
        <v>3.0871363371995995E-2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599.96551687844681</v>
      </c>
    </row>
    <row r="26" spans="1:15" x14ac:dyDescent="0.35">
      <c r="A26" s="24" t="s">
        <v>306</v>
      </c>
      <c r="B26" s="25" t="s">
        <v>307</v>
      </c>
      <c r="C26" s="30">
        <f>'[2]2010'!$C25</f>
        <v>176.09439885639</v>
      </c>
      <c r="D26" s="30">
        <f>'[2]2010'!$D25</f>
        <v>2.5099931478999998E-2</v>
      </c>
      <c r="E26" s="30">
        <f>'[2]2010'!$E25</f>
        <v>1.0627057636999999E-3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177.07881396518249</v>
      </c>
    </row>
    <row r="27" spans="1:15" x14ac:dyDescent="0.35">
      <c r="A27" s="24" t="s">
        <v>308</v>
      </c>
      <c r="B27" s="25" t="s">
        <v>309</v>
      </c>
      <c r="C27" s="30">
        <f>'[2]2010'!$C26</f>
        <v>309.52605973156005</v>
      </c>
      <c r="D27" s="30">
        <f>'[2]2010'!$D26</f>
        <v>2.1904549651495002</v>
      </c>
      <c r="E27" s="30">
        <f>'[2]2010'!$E26</f>
        <v>2.9450367814629997E-2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378.66314622662304</v>
      </c>
    </row>
    <row r="28" spans="1:15" x14ac:dyDescent="0.35">
      <c r="A28" s="24" t="s">
        <v>310</v>
      </c>
      <c r="B28" s="25" t="s">
        <v>311</v>
      </c>
      <c r="C28" s="30">
        <f>'[2]2010'!$C27</f>
        <v>43.961407987609</v>
      </c>
      <c r="D28" s="30">
        <f>'[2]2010'!$D27</f>
        <v>5.9714965610999995E-3</v>
      </c>
      <c r="E28" s="30">
        <f>'[2]2010'!$E27</f>
        <v>3.5828979366599992E-4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44.223556686641288</v>
      </c>
    </row>
    <row r="29" spans="1:15" x14ac:dyDescent="0.35">
      <c r="A29" s="24" t="s">
        <v>312</v>
      </c>
      <c r="B29" s="25" t="s">
        <v>291</v>
      </c>
      <c r="C29" s="26">
        <f>'[2]2010'!$C28</f>
        <v>0</v>
      </c>
      <c r="D29" s="26">
        <f>'[2]2010'!$D28</f>
        <v>0</v>
      </c>
      <c r="E29" s="26">
        <f>'[2]2010'!$E28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'[2]2010'!$C29</f>
        <v>0</v>
      </c>
      <c r="D30" s="30">
        <f>'[2]2010'!$D29</f>
        <v>0</v>
      </c>
      <c r="E30" s="30">
        <f>'[2]2010'!$E29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'[2]2010'!$C30</f>
        <v>0</v>
      </c>
      <c r="D31" s="30">
        <f>'[2]2010'!$D30</f>
        <v>0</v>
      </c>
      <c r="E31" s="30">
        <f>'[2]2010'!$E30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589.27399131577772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6.3562788467591842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595.63027016253693</v>
      </c>
    </row>
    <row r="47" spans="1:15" x14ac:dyDescent="0.35">
      <c r="A47" s="24" t="s">
        <v>345</v>
      </c>
      <c r="B47" s="25" t="s">
        <v>346</v>
      </c>
      <c r="C47" s="26">
        <f>+SUM(C48:C52)</f>
        <v>584.50393319999989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584.50393319999989</v>
      </c>
    </row>
    <row r="48" spans="1:15" x14ac:dyDescent="0.35">
      <c r="A48" s="24" t="s">
        <v>347</v>
      </c>
      <c r="B48" s="25" t="s">
        <v>348</v>
      </c>
      <c r="C48" s="46">
        <f>'[3]2010'!$C6</f>
        <v>577.56089339999994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577.56089339999994</v>
      </c>
    </row>
    <row r="49" spans="1:15" x14ac:dyDescent="0.35">
      <c r="A49" s="24" t="s">
        <v>349</v>
      </c>
      <c r="B49" s="25" t="s">
        <v>350</v>
      </c>
      <c r="C49" s="46">
        <f>'[3]2010'!$C7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'[3]2010'!$C8</f>
        <v>6.9430398000000002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6.9430398000000002</v>
      </c>
    </row>
    <row r="51" spans="1:15" x14ac:dyDescent="0.35">
      <c r="A51" s="24" t="s">
        <v>353</v>
      </c>
      <c r="B51" s="25" t="s">
        <v>354</v>
      </c>
      <c r="C51" s="46">
        <f>'[3]2010'!$C9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'[3]2010'!$C10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4.7700581157777773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4.7700581157777773</v>
      </c>
    </row>
    <row r="73" spans="1:15" x14ac:dyDescent="0.35">
      <c r="A73" s="24" t="s">
        <v>394</v>
      </c>
      <c r="B73" s="25" t="s">
        <v>395</v>
      </c>
      <c r="C73" s="46">
        <f>'[3]2010'!$C31</f>
        <v>4.2826770677777777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4.2826770677777777</v>
      </c>
    </row>
    <row r="74" spans="1:15" x14ac:dyDescent="0.35">
      <c r="A74" s="24" t="s">
        <v>396</v>
      </c>
      <c r="B74" s="25" t="s">
        <v>397</v>
      </c>
      <c r="C74" s="46">
        <f>'[3]2010'!$C32</f>
        <v>0.48738104800000004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0.48738104800000004</v>
      </c>
    </row>
    <row r="75" spans="1:15" x14ac:dyDescent="0.35">
      <c r="A75" s="24" t="s">
        <v>398</v>
      </c>
      <c r="B75" s="25" t="s">
        <v>291</v>
      </c>
      <c r="C75" s="46">
        <f>'[3]2010'!$C33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6.3562788467591842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6.3562788467591842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'[3]2010'!$H48</f>
        <v>6.3562788467591842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6.3562788467591842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'[3]2010'!$H49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21.181262778133338</v>
      </c>
      <c r="D95" s="21">
        <f>+D96+D111+D127+D132+D144+D145+D151+D154+D155+D156</f>
        <v>137.74158853565669</v>
      </c>
      <c r="E95" s="21">
        <f>+E96+E111+E127+E132+E144+E145+E151+E154+E155+E156</f>
        <v>2.0887818571500625</v>
      </c>
      <c r="F95" s="35"/>
      <c r="G95" s="35"/>
      <c r="H95" s="35"/>
      <c r="I95" s="35"/>
      <c r="J95" s="21">
        <f>+J96+J111+J127+J132+J144+J145+J151+J154+J155+J156</f>
        <v>0.32335632000000003</v>
      </c>
      <c r="K95" s="21">
        <f>+K96+K111+K127+K132+K144+K145+K151+K154+K155+K156</f>
        <v>11.899512575999999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4431.4729339212872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131.31903978436941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3676.9331139623437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128.57163651164214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3600.0058223259803</v>
      </c>
    </row>
    <row r="98" spans="1:15" x14ac:dyDescent="0.35">
      <c r="A98" s="24" t="s">
        <v>440</v>
      </c>
      <c r="B98" s="25" t="s">
        <v>441</v>
      </c>
      <c r="C98" s="32"/>
      <c r="D98" s="46">
        <f>'[5]2010'!$D7</f>
        <v>21.889842886818194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612.9156008309094</v>
      </c>
    </row>
    <row r="99" spans="1:15" x14ac:dyDescent="0.35">
      <c r="A99" s="24" t="s">
        <v>442</v>
      </c>
      <c r="B99" s="25" t="s">
        <v>443</v>
      </c>
      <c r="C99" s="32"/>
      <c r="D99" s="46">
        <f>'[5]2010'!$D8</f>
        <v>106.68179362482395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2987.0902214950706</v>
      </c>
    </row>
    <row r="100" spans="1:15" x14ac:dyDescent="0.35">
      <c r="A100" s="24" t="s">
        <v>444</v>
      </c>
      <c r="B100" s="25" t="s">
        <v>445</v>
      </c>
      <c r="C100" s="32"/>
      <c r="D100" s="46">
        <f>'[5]2010'!$D9</f>
        <v>8.7220499999999992E-2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2.4421739999999996</v>
      </c>
    </row>
    <row r="101" spans="1:15" x14ac:dyDescent="0.35">
      <c r="A101" s="24" t="s">
        <v>446</v>
      </c>
      <c r="B101" s="25" t="s">
        <v>447</v>
      </c>
      <c r="C101" s="32"/>
      <c r="D101" s="46">
        <f>'[5]2010'!$D10</f>
        <v>0.27639999999999998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7.7391999999999994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2.3837827727272725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66.745917636363629</v>
      </c>
    </row>
    <row r="103" spans="1:15" x14ac:dyDescent="0.35">
      <c r="A103" s="24" t="s">
        <v>450</v>
      </c>
      <c r="B103" s="25" t="s">
        <v>451</v>
      </c>
      <c r="C103" s="32"/>
      <c r="D103" s="46">
        <f>'[5]2010'!$D12</f>
        <v>0.1546072727272727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4.3290036363636357</v>
      </c>
    </row>
    <row r="104" spans="1:15" x14ac:dyDescent="0.35">
      <c r="A104" s="24" t="s">
        <v>452</v>
      </c>
      <c r="B104" s="25" t="s">
        <v>453</v>
      </c>
      <c r="C104" s="32"/>
      <c r="D104" s="46">
        <f>'[5]2010'!$D13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'[5]2010'!$D14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'[5]2010'!$D15</f>
        <v>4.0675499999999996E-2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1.138914</v>
      </c>
    </row>
    <row r="107" spans="1:15" x14ac:dyDescent="0.35">
      <c r="A107" s="24" t="s">
        <v>458</v>
      </c>
      <c r="B107" s="25" t="s">
        <v>459</v>
      </c>
      <c r="C107" s="32"/>
      <c r="D107" s="46">
        <f>'[5]2010'!$D16</f>
        <v>2.1599999999999997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60.47999999999999</v>
      </c>
    </row>
    <row r="108" spans="1:15" x14ac:dyDescent="0.35">
      <c r="A108" s="24" t="s">
        <v>460</v>
      </c>
      <c r="B108" s="25" t="s">
        <v>461</v>
      </c>
      <c r="C108" s="32"/>
      <c r="D108" s="46">
        <f>'[5]2010'!$D17</f>
        <v>2.8499999999999998E-2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0.79799999999999993</v>
      </c>
    </row>
    <row r="109" spans="1:15" x14ac:dyDescent="0.35">
      <c r="A109" s="24" t="s">
        <v>462</v>
      </c>
      <c r="B109" s="25" t="s">
        <v>463</v>
      </c>
      <c r="C109" s="32"/>
      <c r="D109" s="46">
        <f>'[5]2010'!$D18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'[5]2010'!$D19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3.0608317567272727</v>
      </c>
      <c r="E111" s="26">
        <f>+E112+E115+E116+E117+E126</f>
        <v>0.38439314390124774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187.56747232219431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1.8284000000000002</v>
      </c>
      <c r="E112" s="26">
        <f>+SUM(E113:E114)</f>
        <v>3.0456642857142873E-3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52.002301035714297</v>
      </c>
    </row>
    <row r="113" spans="1:15" x14ac:dyDescent="0.35">
      <c r="A113" s="24" t="s">
        <v>469</v>
      </c>
      <c r="B113" s="25" t="s">
        <v>441</v>
      </c>
      <c r="C113" s="32"/>
      <c r="D113" s="46">
        <f>'[5]2010'!$D22</f>
        <v>0.37500000000000022</v>
      </c>
      <c r="E113" s="46">
        <f>'[5]2010'!$E22</f>
        <v>3.0456642857142873E-3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11.307101035714293</v>
      </c>
    </row>
    <row r="114" spans="1:15" x14ac:dyDescent="0.35">
      <c r="A114" s="24" t="s">
        <v>470</v>
      </c>
      <c r="B114" s="25" t="s">
        <v>443</v>
      </c>
      <c r="C114" s="32"/>
      <c r="D114" s="46">
        <f>'[5]2010'!$D23</f>
        <v>1.4534</v>
      </c>
      <c r="E114" s="46">
        <f>'[5]2010'!$E23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40.6952</v>
      </c>
    </row>
    <row r="115" spans="1:15" x14ac:dyDescent="0.35">
      <c r="A115" s="24" t="s">
        <v>471</v>
      </c>
      <c r="B115" s="25" t="s">
        <v>445</v>
      </c>
      <c r="C115" s="32"/>
      <c r="D115" s="46">
        <f>'[5]2010'!$D24</f>
        <v>3.4888199999999997E-3</v>
      </c>
      <c r="E115" s="46">
        <f>'[5]2010'!$E24</f>
        <v>1.5803588305607142E-3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0.51648205009858927</v>
      </c>
    </row>
    <row r="116" spans="1:15" x14ac:dyDescent="0.35">
      <c r="A116" s="24" t="s">
        <v>472</v>
      </c>
      <c r="B116" s="25" t="s">
        <v>447</v>
      </c>
      <c r="C116" s="32"/>
      <c r="D116" s="46">
        <f>'[5]2010'!$D25</f>
        <v>0.55279999999999996</v>
      </c>
      <c r="E116" s="46">
        <f>'[5]2010'!$E25</f>
        <v>3.7491658863999994E-2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25.413689598959998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0.67614293672727266</v>
      </c>
      <c r="E117" s="26">
        <f>+SUM(E118:E125)</f>
        <v>0.13940447033909109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55.874186868222772</v>
      </c>
    </row>
    <row r="118" spans="1:15" x14ac:dyDescent="0.35">
      <c r="A118" s="24" t="s">
        <v>474</v>
      </c>
      <c r="B118" s="25" t="s">
        <v>451</v>
      </c>
      <c r="C118" s="32"/>
      <c r="D118" s="46">
        <f>'[5]2010'!$D27</f>
        <v>4.5472727272727271E-3</v>
      </c>
      <c r="E118" s="46">
        <f>'[5]2010'!$E27</f>
        <v>1.877893714285714E-5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0.1323000547064935</v>
      </c>
    </row>
    <row r="119" spans="1:15" x14ac:dyDescent="0.35">
      <c r="A119" s="24" t="s">
        <v>475</v>
      </c>
      <c r="B119" s="25" t="s">
        <v>453</v>
      </c>
      <c r="C119" s="32"/>
      <c r="D119" s="46">
        <f>'[5]2010'!$D28</f>
        <v>0</v>
      </c>
      <c r="E119" s="46">
        <f>'[5]2010'!$E28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'[5]2010'!$D29</f>
        <v>0</v>
      </c>
      <c r="E120" s="46">
        <f>'[5]2010'!$E29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'[5]2010'!$D30</f>
        <v>1.7897219999999999E-3</v>
      </c>
      <c r="E121" s="46">
        <f>'[5]2010'!$E30</f>
        <v>3.8035395659249999E-3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1.0580502009701249</v>
      </c>
    </row>
    <row r="122" spans="1:15" x14ac:dyDescent="0.35">
      <c r="A122" s="24" t="s">
        <v>478</v>
      </c>
      <c r="B122" s="25" t="s">
        <v>459</v>
      </c>
      <c r="C122" s="32"/>
      <c r="D122" s="46">
        <f>'[5]2010'!$D31</f>
        <v>0.26279999999999998</v>
      </c>
      <c r="E122" s="46">
        <f>'[5]2010'!$E31</f>
        <v>6.6488400000000003E-2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24.977826</v>
      </c>
    </row>
    <row r="123" spans="1:15" x14ac:dyDescent="0.35">
      <c r="A123" s="24" t="s">
        <v>479</v>
      </c>
      <c r="B123" s="25" t="s">
        <v>461</v>
      </c>
      <c r="C123" s="32"/>
      <c r="D123" s="46">
        <f>'[5]2010'!$D32</f>
        <v>3.4199999999999999E-3</v>
      </c>
      <c r="E123" s="46">
        <f>'[5]2010'!$E32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9.5759999999999998E-2</v>
      </c>
    </row>
    <row r="124" spans="1:15" x14ac:dyDescent="0.35">
      <c r="A124" s="24" t="s">
        <v>480</v>
      </c>
      <c r="B124" s="25" t="s">
        <v>463</v>
      </c>
      <c r="C124" s="32"/>
      <c r="D124" s="46">
        <f>'[5]2010'!$D33</f>
        <v>0.40358594200000003</v>
      </c>
      <c r="E124" s="46">
        <f>'[5]2010'!$E33</f>
        <v>6.9093751836023218E-2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29.610250612546153</v>
      </c>
    </row>
    <row r="125" spans="1:15" x14ac:dyDescent="0.35">
      <c r="A125" s="24" t="s">
        <v>481</v>
      </c>
      <c r="B125" s="25" t="s">
        <v>465</v>
      </c>
      <c r="C125" s="32"/>
      <c r="D125" s="46">
        <f>'[5]2010'!$D34</f>
        <v>0</v>
      </c>
      <c r="E125" s="46">
        <f>'[5]2010'!$E34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'[5]2010'!$E35</f>
        <v>0.20287099158188165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53.760812769198637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3.0124564641600005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84.348780996480002</v>
      </c>
    </row>
    <row r="128" spans="1:15" x14ac:dyDescent="0.35">
      <c r="A128" s="24" t="s">
        <v>486</v>
      </c>
      <c r="B128" s="25" t="s">
        <v>487</v>
      </c>
      <c r="C128" s="32"/>
      <c r="D128" s="46">
        <f>'[5]2010'!$D37</f>
        <v>1.4343597840000006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40.162073952000014</v>
      </c>
    </row>
    <row r="129" spans="1:15" x14ac:dyDescent="0.35">
      <c r="A129" s="24" t="s">
        <v>488</v>
      </c>
      <c r="B129" s="25" t="s">
        <v>489</v>
      </c>
      <c r="C129" s="32"/>
      <c r="D129" s="46">
        <f>'[5]2010'!$D38</f>
        <v>1.5780966801599998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44.186707044479995</v>
      </c>
    </row>
    <row r="130" spans="1:15" x14ac:dyDescent="0.35">
      <c r="A130" s="24" t="s">
        <v>490</v>
      </c>
      <c r="B130" s="25" t="s">
        <v>491</v>
      </c>
      <c r="C130" s="32"/>
      <c r="D130" s="46">
        <f>'[5]2010'!$D39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'[5]2010'!$D40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1.6953347362888147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449.26370511653596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0.91900516080028261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243.53636761207494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'[5]2010'!$E$43</f>
        <v>0.196514236254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52.076272607310003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'[5]2010'!$E$44</f>
        <v>0.2003515760010493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53.093167640278068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'[5]2010'!$E48</f>
        <v>0.38629871164014906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102.36915858463951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'[5]2010'!$E49</f>
        <v>0.10487234882154074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27.791172437708298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'[5]2010'!$E50</f>
        <v>3.0968288083543578E-2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8.2065963421390489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'[5]2010'!$E51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'[5]2010'!$E52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0.77632957548853221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205.72733750446102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'[5]2010'!$E54</f>
        <v>0.37663448326198179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99.808138064425179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'[5]2010'!$E55</f>
        <v>0.39969509222655036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105.91919944003584</v>
      </c>
    </row>
    <row r="144" spans="1:15" x14ac:dyDescent="0.35">
      <c r="A144" s="24" t="s">
        <v>516</v>
      </c>
      <c r="B144" s="25" t="s">
        <v>517</v>
      </c>
      <c r="C144" s="32"/>
      <c r="D144" s="46">
        <f>'[5]2010'!$D$56</f>
        <v>0</v>
      </c>
      <c r="E144" s="46">
        <f>'[5]2010'!$E56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0.34926053040000005</v>
      </c>
      <c r="E145" s="26">
        <f>+SUM(E146:E150)</f>
        <v>9.0539769600000014E-3</v>
      </c>
      <c r="F145" s="32"/>
      <c r="G145" s="32"/>
      <c r="H145" s="32"/>
      <c r="I145" s="32"/>
      <c r="J145" s="26">
        <f>+SUM(J146:J150)</f>
        <v>0.32335632000000003</v>
      </c>
      <c r="K145" s="26">
        <f>+SUM(K146:K150)</f>
        <v>11.899512575999999</v>
      </c>
      <c r="L145" s="26">
        <f>+SUM(L146:L150)</f>
        <v>0</v>
      </c>
      <c r="M145" s="32"/>
      <c r="N145" s="65"/>
      <c r="O145" s="26">
        <f>+SUM(O146:O150)</f>
        <v>12.178598745600002</v>
      </c>
    </row>
    <row r="146" spans="1:16" x14ac:dyDescent="0.35">
      <c r="A146" s="24" t="s">
        <v>520</v>
      </c>
      <c r="B146" s="25" t="s">
        <v>521</v>
      </c>
      <c r="C146" s="32"/>
      <c r="D146" s="46">
        <f>'[5]2010'!$D58</f>
        <v>1.3091759999999999E-4</v>
      </c>
      <c r="E146" s="46">
        <f>'[5]2010'!$E58</f>
        <v>2.46848E-6</v>
      </c>
      <c r="F146" s="32"/>
      <c r="G146" s="32"/>
      <c r="H146" s="32"/>
      <c r="I146" s="32"/>
      <c r="J146" s="46">
        <f>'[5]2010'!$J58</f>
        <v>8.8159999999999996E-5</v>
      </c>
      <c r="K146" s="46">
        <f>'[5]2010'!$K58</f>
        <v>3.2442879999999997E-3</v>
      </c>
      <c r="L146" s="46">
        <v>0</v>
      </c>
      <c r="M146" s="32"/>
      <c r="N146" s="65"/>
      <c r="O146" s="30">
        <f>+C146*'PCG-PTG'!$F$5+D146*'PCG-PTG'!$F$6+E146*'PCG-PTG'!$F$8+SUM(F146:I146)</f>
        <v>4.3198400000000001E-3</v>
      </c>
    </row>
    <row r="147" spans="1:16" x14ac:dyDescent="0.35">
      <c r="A147" s="24" t="s">
        <v>522</v>
      </c>
      <c r="B147" s="25" t="s">
        <v>523</v>
      </c>
      <c r="C147" s="32"/>
      <c r="D147" s="46">
        <f>'[5]2010'!$D59</f>
        <v>0</v>
      </c>
      <c r="E147" s="46">
        <f>'[5]2010'!$E59</f>
        <v>0</v>
      </c>
      <c r="F147" s="32"/>
      <c r="G147" s="32"/>
      <c r="H147" s="32"/>
      <c r="I147" s="32"/>
      <c r="J147" s="46">
        <f>'[5]2010'!$J59</f>
        <v>0</v>
      </c>
      <c r="K147" s="46">
        <f>'[5]2010'!$K59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'[5]2010'!$D60</f>
        <v>0</v>
      </c>
      <c r="E148" s="46">
        <f>'[5]2010'!$E60</f>
        <v>0</v>
      </c>
      <c r="F148" s="32"/>
      <c r="G148" s="32"/>
      <c r="H148" s="32"/>
      <c r="I148" s="32"/>
      <c r="J148" s="46">
        <f>'[5]2010'!$J60</f>
        <v>0</v>
      </c>
      <c r="K148" s="46">
        <f>'[5]2010'!$K60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'[5]2010'!$D61</f>
        <v>0.34912961280000004</v>
      </c>
      <c r="E149" s="46">
        <f>'[5]2010'!$E61</f>
        <v>9.0515084800000013E-3</v>
      </c>
      <c r="F149" s="32"/>
      <c r="G149" s="32"/>
      <c r="H149" s="32"/>
      <c r="I149" s="32"/>
      <c r="J149" s="46">
        <f>'[5]2010'!$J61</f>
        <v>0.32326816000000003</v>
      </c>
      <c r="K149" s="46">
        <f>'[5]2010'!$K61</f>
        <v>11.896268288</v>
      </c>
      <c r="L149" s="46">
        <v>0</v>
      </c>
      <c r="M149" s="32"/>
      <c r="N149" s="65"/>
      <c r="O149" s="30">
        <f>+C149*'PCG-PTG'!$F$5+D149*'PCG-PTG'!$F$6+E149*'PCG-PTG'!$F$8+SUM(F149:I149)</f>
        <v>12.174278905600001</v>
      </c>
    </row>
    <row r="150" spans="1:16" x14ac:dyDescent="0.35">
      <c r="A150" s="24" t="s">
        <v>528</v>
      </c>
      <c r="B150" s="25" t="s">
        <v>291</v>
      </c>
      <c r="C150" s="32"/>
      <c r="D150" s="46">
        <f>'[5]2010'!$D62</f>
        <v>0</v>
      </c>
      <c r="E150" s="46">
        <f>'[5]2010'!$E62</f>
        <v>0</v>
      </c>
      <c r="F150" s="32"/>
      <c r="G150" s="32"/>
      <c r="H150" s="32"/>
      <c r="I150" s="32"/>
      <c r="J150" s="46">
        <f>'[5]2010'!$J62</f>
        <v>0</v>
      </c>
      <c r="K150" s="46">
        <f>'[5]2010'!$K62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2.0202974381333334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2.0202974381333334</v>
      </c>
    </row>
    <row r="152" spans="1:16" x14ac:dyDescent="0.35">
      <c r="A152" s="24" t="s">
        <v>531</v>
      </c>
      <c r="B152" s="25" t="s">
        <v>532</v>
      </c>
      <c r="C152" s="46">
        <f>'[5]2010'!$C64</f>
        <v>1.0976004248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1.0976004248</v>
      </c>
    </row>
    <row r="153" spans="1:16" x14ac:dyDescent="0.35">
      <c r="A153" s="24" t="s">
        <v>533</v>
      </c>
      <c r="B153" s="25" t="s">
        <v>534</v>
      </c>
      <c r="C153" s="46">
        <f>'[5]2010'!$C65</f>
        <v>0.92269701333333332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0.92269701333333332</v>
      </c>
    </row>
    <row r="154" spans="1:16" x14ac:dyDescent="0.35">
      <c r="A154" s="24" t="s">
        <v>535</v>
      </c>
      <c r="B154" s="25" t="s">
        <v>536</v>
      </c>
      <c r="C154" s="46">
        <f>'[5]2010'!$C66</f>
        <v>19.160965340000004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19.160965340000004</v>
      </c>
    </row>
    <row r="155" spans="1:16" x14ac:dyDescent="0.35">
      <c r="A155" s="24" t="s">
        <v>537</v>
      </c>
      <c r="B155" s="25" t="s">
        <v>538</v>
      </c>
      <c r="C155" s="46">
        <f>'[5]2010'!$C67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'[5]2010'!$C68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-23792.168416538352</v>
      </c>
      <c r="D157" s="21">
        <f>+D158+D166+D174+D182+D190+D198+D206+D207</f>
        <v>11.772301543992132</v>
      </c>
      <c r="E157" s="21">
        <f>+E158+E166+E174+E182+E190+E198+E207</f>
        <v>0.42076042115595352</v>
      </c>
      <c r="F157" s="35"/>
      <c r="G157" s="35"/>
      <c r="H157" s="35"/>
      <c r="I157" s="35"/>
      <c r="J157" s="21">
        <f>+J158+J166+J174+J182+J190+J198+J206+J207</f>
        <v>4.2734786843566503</v>
      </c>
      <c r="K157" s="21">
        <f>+K158+K166+K174+K182+K190+K198+K206+K207</f>
        <v>193.39700625462157</v>
      </c>
      <c r="L157" s="21">
        <f>+L158+L166+L174+L182+L190+L198+L206+L207</f>
        <v>0</v>
      </c>
      <c r="M157" s="35"/>
      <c r="N157" s="64"/>
      <c r="O157" s="21">
        <f>+O158+O166+O174+O182+O190+O198+O206+O207</f>
        <v>-23351.042461700243</v>
      </c>
      <c r="P157" s="107">
        <f>O157-'[6]2010'!$O$4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-30287.997184986667</v>
      </c>
      <c r="D158" s="26">
        <f t="shared" ref="D158:E158" si="36">+SUM(D159:D160)</f>
        <v>0.17777400928640003</v>
      </c>
      <c r="E158" s="26">
        <f t="shared" si="36"/>
        <v>6.8409183542800008E-3</v>
      </c>
      <c r="F158" s="32"/>
      <c r="G158" s="32"/>
      <c r="H158" s="32"/>
      <c r="I158" s="32"/>
      <c r="J158" s="26">
        <f t="shared" ref="J158:L158" si="37">+SUM(J159:J160)</f>
        <v>7.9870780050200013E-2</v>
      </c>
      <c r="K158" s="26">
        <f t="shared" si="37"/>
        <v>3.0566740540700001</v>
      </c>
      <c r="L158" s="26">
        <f t="shared" si="37"/>
        <v>0</v>
      </c>
      <c r="M158" s="32"/>
      <c r="N158" s="65"/>
      <c r="O158" s="26">
        <f>+SUM(O159:O160)</f>
        <v>-30281.206669362764</v>
      </c>
    </row>
    <row r="159" spans="1:16" x14ac:dyDescent="0.35">
      <c r="A159" s="24" t="s">
        <v>544</v>
      </c>
      <c r="B159" s="25" t="s">
        <v>545</v>
      </c>
      <c r="C159" s="46">
        <f>'[6]2010'!$C$6</f>
        <v>-29818.924658056236</v>
      </c>
      <c r="D159" s="46">
        <f>'[6]2010'!$D6</f>
        <v>0.17777400928640003</v>
      </c>
      <c r="E159" s="46">
        <f>'[6]2010'!$E6</f>
        <v>6.8409183542800008E-3</v>
      </c>
      <c r="F159" s="32"/>
      <c r="G159" s="32"/>
      <c r="H159" s="32"/>
      <c r="I159" s="32"/>
      <c r="J159" s="46">
        <f>'[6]2010'!$J6</f>
        <v>7.9870780050200013E-2</v>
      </c>
      <c r="K159" s="46">
        <f>'[6]2010'!$K6</f>
        <v>3.0566740540700001</v>
      </c>
      <c r="L159" s="46">
        <v>0</v>
      </c>
      <c r="M159" s="32"/>
      <c r="N159" s="65"/>
      <c r="O159" s="30">
        <f>+C159*'PCG-PTG'!$F$5+D159*'PCG-PTG'!$F$6+E159*'PCG-PTG'!$F$8+SUM(F159:I159)</f>
        <v>-29812.134142432333</v>
      </c>
    </row>
    <row r="160" spans="1:16" x14ac:dyDescent="0.35">
      <c r="A160" s="24" t="s">
        <v>546</v>
      </c>
      <c r="B160" s="25" t="s">
        <v>547</v>
      </c>
      <c r="C160" s="26">
        <f>+SUM(C161:C165)</f>
        <v>-469.07252693043273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-469.07252693043273</v>
      </c>
    </row>
    <row r="161" spans="1:15" x14ac:dyDescent="0.35">
      <c r="A161" s="24" t="s">
        <v>548</v>
      </c>
      <c r="B161" s="25" t="s">
        <v>549</v>
      </c>
      <c r="C161" s="46">
        <f>'[6]2010'!$C8</f>
        <v>-252.75882348477845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-252.75882348477845</v>
      </c>
    </row>
    <row r="162" spans="1:15" x14ac:dyDescent="0.35">
      <c r="A162" s="24" t="s">
        <v>550</v>
      </c>
      <c r="B162" s="25" t="s">
        <v>551</v>
      </c>
      <c r="C162" s="46">
        <f>'[6]2010'!$C9</f>
        <v>-205.07591287490425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-205.07591287490425</v>
      </c>
    </row>
    <row r="163" spans="1:15" x14ac:dyDescent="0.35">
      <c r="A163" s="24" t="s">
        <v>552</v>
      </c>
      <c r="B163" s="25" t="s">
        <v>553</v>
      </c>
      <c r="C163" s="46">
        <f>'[6]2010'!$C10</f>
        <v>-0.2482060343903888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-0.2482060343903888</v>
      </c>
    </row>
    <row r="164" spans="1:15" x14ac:dyDescent="0.35">
      <c r="A164" s="24" t="s">
        <v>554</v>
      </c>
      <c r="B164" s="25" t="s">
        <v>555</v>
      </c>
      <c r="C164" s="46">
        <f>'[6]2010'!$C11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'[6]2010'!$C12</f>
        <v>-10.989584536359676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-10.989584536359676</v>
      </c>
    </row>
    <row r="166" spans="1:15" x14ac:dyDescent="0.35">
      <c r="A166" s="24" t="s">
        <v>558</v>
      </c>
      <c r="B166" s="25" t="s">
        <v>559</v>
      </c>
      <c r="C166" s="26">
        <f>+SUM(C167:C168)</f>
        <v>1589.9589404541759</v>
      </c>
      <c r="D166" s="26">
        <f t="shared" ref="D166" si="40">+SUM(D167:D168)</f>
        <v>1.9046335970507193</v>
      </c>
      <c r="E166" s="26">
        <f t="shared" ref="E166" si="41">+SUM(E167:E168)</f>
        <v>8.3456917136899525E-2</v>
      </c>
      <c r="F166" s="32"/>
      <c r="G166" s="32"/>
      <c r="H166" s="32"/>
      <c r="I166" s="32"/>
      <c r="J166" s="26">
        <f t="shared" ref="J166:L166" si="42">+SUM(J167:J168)</f>
        <v>1.0955564775994482</v>
      </c>
      <c r="K166" s="26">
        <f t="shared" si="42"/>
        <v>34.878123753400395</v>
      </c>
      <c r="L166" s="26">
        <f t="shared" si="42"/>
        <v>0</v>
      </c>
      <c r="M166" s="32"/>
      <c r="N166" s="65"/>
      <c r="O166" s="26">
        <f>+SUM(O167:O168)</f>
        <v>1665.4047642128744</v>
      </c>
    </row>
    <row r="167" spans="1:15" x14ac:dyDescent="0.35">
      <c r="A167" s="24" t="s">
        <v>560</v>
      </c>
      <c r="B167" s="25" t="s">
        <v>561</v>
      </c>
      <c r="C167" s="46">
        <f>'[6]2010'!$C$14</f>
        <v>-298.12250061286642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-298.12250061286642</v>
      </c>
    </row>
    <row r="168" spans="1:15" x14ac:dyDescent="0.35">
      <c r="A168" s="24" t="s">
        <v>562</v>
      </c>
      <c r="B168" s="25" t="s">
        <v>563</v>
      </c>
      <c r="C168" s="26">
        <f>+SUM(C169:C173)</f>
        <v>1888.0814410670423</v>
      </c>
      <c r="D168" s="26">
        <f t="shared" ref="D168" si="43">+SUM(D169:D173)</f>
        <v>1.9046335970507193</v>
      </c>
      <c r="E168" s="26">
        <f>+SUM(E169:E173)</f>
        <v>8.3456917136899525E-2</v>
      </c>
      <c r="F168" s="32"/>
      <c r="G168" s="32"/>
      <c r="H168" s="32"/>
      <c r="I168" s="32"/>
      <c r="J168" s="26">
        <f>+SUM(J169:J173)</f>
        <v>1.0955564775994482</v>
      </c>
      <c r="K168" s="26">
        <f t="shared" ref="K168" si="44">+SUM(K169:K173)</f>
        <v>34.878123753400395</v>
      </c>
      <c r="L168" s="26">
        <f>+SUM(L169:L173)</f>
        <v>0</v>
      </c>
      <c r="M168" s="32"/>
      <c r="N168" s="65"/>
      <c r="O168" s="26">
        <f>+SUM(O169:O173)</f>
        <v>1963.5272648257408</v>
      </c>
    </row>
    <row r="169" spans="1:15" x14ac:dyDescent="0.35">
      <c r="A169" s="24" t="s">
        <v>564</v>
      </c>
      <c r="B169" s="25" t="s">
        <v>565</v>
      </c>
      <c r="C169" s="46">
        <f>'[6]2010'!$C16</f>
        <v>1437.7599186992584</v>
      </c>
      <c r="D169" s="46">
        <f>'[6]2010'!$D16</f>
        <v>1.6613316471991533</v>
      </c>
      <c r="E169" s="46">
        <f>'[6]2010'!$E16</f>
        <v>6.1242391280886974E-2</v>
      </c>
      <c r="F169" s="32"/>
      <c r="G169" s="32"/>
      <c r="H169" s="32"/>
      <c r="I169" s="32"/>
      <c r="J169" s="46">
        <f>'[6]2010'!$J16</f>
        <v>0.68300099741635789</v>
      </c>
      <c r="K169" s="46">
        <f>'[6]2010'!$K16</f>
        <v>28.002199083682225</v>
      </c>
      <c r="L169" s="46">
        <v>0</v>
      </c>
      <c r="M169" s="32"/>
      <c r="N169" s="65"/>
      <c r="O169" s="30">
        <f>+C169*'PCG-PTG'!$F$5+D169*'PCG-PTG'!$F$6+E169*'PCG-PTG'!$F$8+SUM(F169:I169)</f>
        <v>1500.5064385102696</v>
      </c>
    </row>
    <row r="170" spans="1:15" x14ac:dyDescent="0.35">
      <c r="A170" s="24" t="s">
        <v>566</v>
      </c>
      <c r="B170" s="25" t="s">
        <v>567</v>
      </c>
      <c r="C170" s="46">
        <f>'[6]2010'!$C17</f>
        <v>450.32152236778393</v>
      </c>
      <c r="D170" s="46">
        <f>'[6]2010'!$D17</f>
        <v>0.243301949851566</v>
      </c>
      <c r="E170" s="46">
        <f>'[6]2010'!$E17</f>
        <v>2.2214525856012551E-2</v>
      </c>
      <c r="F170" s="32"/>
      <c r="G170" s="32"/>
      <c r="H170" s="32"/>
      <c r="I170" s="32"/>
      <c r="J170" s="46">
        <f>'[6]2010'!$J17</f>
        <v>0.41255548018309018</v>
      </c>
      <c r="K170" s="46">
        <f>'[6]2010'!$K17</f>
        <v>6.8759246697181702</v>
      </c>
      <c r="L170" s="46">
        <v>0</v>
      </c>
      <c r="M170" s="32"/>
      <c r="N170" s="65"/>
      <c r="O170" s="30">
        <f>+C170*'PCG-PTG'!$F$5+D170*'PCG-PTG'!$F$6+E170*'PCG-PTG'!$F$8+SUM(F170:I170)</f>
        <v>463.02082631547114</v>
      </c>
    </row>
    <row r="171" spans="1:15" x14ac:dyDescent="0.35">
      <c r="A171" s="24" t="s">
        <v>568</v>
      </c>
      <c r="B171" s="25" t="s">
        <v>569</v>
      </c>
      <c r="C171" s="46">
        <f>'[6]2010'!$C18</f>
        <v>0</v>
      </c>
      <c r="D171" s="46">
        <f>'[6]2010'!$D18</f>
        <v>0</v>
      </c>
      <c r="E171" s="46">
        <f>'[6]2010'!$E18</f>
        <v>0</v>
      </c>
      <c r="F171" s="32"/>
      <c r="G171" s="32"/>
      <c r="H171" s="32"/>
      <c r="I171" s="32"/>
      <c r="J171" s="46">
        <f>'[6]2010'!$J18</f>
        <v>0</v>
      </c>
      <c r="K171" s="46">
        <f>'[6]2010'!$K18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'[6]2010'!$C19</f>
        <v>0</v>
      </c>
      <c r="D172" s="46">
        <f>'[6]2010'!$D19</f>
        <v>0</v>
      </c>
      <c r="E172" s="46">
        <f>'[6]2010'!$E19</f>
        <v>0</v>
      </c>
      <c r="F172" s="32"/>
      <c r="G172" s="32"/>
      <c r="H172" s="32"/>
      <c r="I172" s="32"/>
      <c r="J172" s="46">
        <f>'[6]2010'!$J19</f>
        <v>0</v>
      </c>
      <c r="K172" s="46">
        <f>'[6]2010'!$K19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'[6]2010'!$C20</f>
        <v>0</v>
      </c>
      <c r="D173" s="46">
        <f>'[6]2010'!$D20</f>
        <v>0</v>
      </c>
      <c r="E173" s="46">
        <f>'[6]2010'!$E20</f>
        <v>0</v>
      </c>
      <c r="F173" s="32"/>
      <c r="G173" s="32"/>
      <c r="H173" s="32"/>
      <c r="I173" s="32"/>
      <c r="J173" s="46">
        <f>'[6]2010'!$J20</f>
        <v>0</v>
      </c>
      <c r="K173" s="46">
        <f>'[6]2010'!$K20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4424.8348759659029</v>
      </c>
      <c r="D174" s="26">
        <f t="shared" ref="D174" si="45">+SUM(D175:D176)</f>
        <v>9.6898939376550128</v>
      </c>
      <c r="E174" s="26">
        <f t="shared" ref="E174" si="46">+SUM(E175:E176)</f>
        <v>0.31966841897422082</v>
      </c>
      <c r="F174" s="32"/>
      <c r="G174" s="32"/>
      <c r="H174" s="32"/>
      <c r="I174" s="32"/>
      <c r="J174" s="26">
        <f t="shared" ref="J174:K174" si="47">+SUM(J175:J176)</f>
        <v>3.0980514267070021</v>
      </c>
      <c r="K174" s="26">
        <f t="shared" si="47"/>
        <v>155.46220844715117</v>
      </c>
      <c r="L174" s="26">
        <f>+SUM(L175:L176)</f>
        <v>0</v>
      </c>
      <c r="M174" s="32"/>
      <c r="N174" s="65"/>
      <c r="O174" s="26">
        <f>+SUM(O175:O176)</f>
        <v>4780.8640372484124</v>
      </c>
    </row>
    <row r="175" spans="1:15" x14ac:dyDescent="0.35">
      <c r="A175" s="24" t="s">
        <v>576</v>
      </c>
      <c r="B175" s="25" t="s">
        <v>577</v>
      </c>
      <c r="C175" s="46">
        <f>'[6]2010'!$C$22</f>
        <v>0</v>
      </c>
      <c r="D175" s="46">
        <f>'[6]2010'!$D22</f>
        <v>7.8563707450199999E-2</v>
      </c>
      <c r="E175" s="46">
        <f>'[6]2010'!$E22</f>
        <v>7.17320807154E-3</v>
      </c>
      <c r="F175" s="32"/>
      <c r="G175" s="32"/>
      <c r="H175" s="32"/>
      <c r="I175" s="32"/>
      <c r="J175" s="46">
        <f>'[6]2010'!$J22</f>
        <v>0.13321672132860002</v>
      </c>
      <c r="K175" s="46">
        <f>'[6]2010'!$K22</f>
        <v>2.2202786888100006</v>
      </c>
      <c r="L175" s="46">
        <v>0</v>
      </c>
      <c r="M175" s="32"/>
      <c r="N175" s="65"/>
      <c r="O175" s="30">
        <f>+C175*'PCG-PTG'!$F$5+D175*'PCG-PTG'!$F$6+E175*'PCG-PTG'!$F$8+SUM(F175:I175)</f>
        <v>4.1006839475636996</v>
      </c>
    </row>
    <row r="176" spans="1:15" x14ac:dyDescent="0.35">
      <c r="A176" s="24" t="s">
        <v>578</v>
      </c>
      <c r="B176" s="25" t="s">
        <v>579</v>
      </c>
      <c r="C176" s="26">
        <f>+SUM(C177:C181)</f>
        <v>4424.8348759659029</v>
      </c>
      <c r="D176" s="26">
        <f t="shared" ref="D176" si="48">+SUM(D177:D181)</f>
        <v>9.6113302302048123</v>
      </c>
      <c r="E176" s="26">
        <f>+SUM(E177:E181)</f>
        <v>0.31249521090268084</v>
      </c>
      <c r="F176" s="32"/>
      <c r="G176" s="32"/>
      <c r="H176" s="32"/>
      <c r="I176" s="32"/>
      <c r="J176" s="26">
        <f>+SUM(J177:J181)</f>
        <v>2.9648347053784021</v>
      </c>
      <c r="K176" s="26">
        <f t="shared" ref="K176" si="49">+SUM(K177:K181)</f>
        <v>153.24192975834117</v>
      </c>
      <c r="L176" s="26">
        <f>+SUM(L177:L181)</f>
        <v>0</v>
      </c>
      <c r="M176" s="32"/>
      <c r="N176" s="65"/>
      <c r="O176" s="26">
        <f>+SUM(O177:O181)</f>
        <v>4776.7633533008484</v>
      </c>
    </row>
    <row r="177" spans="1:15" x14ac:dyDescent="0.35">
      <c r="A177" s="24" t="s">
        <v>580</v>
      </c>
      <c r="B177" s="25" t="s">
        <v>581</v>
      </c>
      <c r="C177" s="46">
        <f>'[6]2010'!$C24</f>
        <v>4523.4973673144732</v>
      </c>
      <c r="D177" s="46">
        <f>'[6]2010'!$D24</f>
        <v>9.6113302302048123</v>
      </c>
      <c r="E177" s="46">
        <f>'[6]2010'!$E24</f>
        <v>0.31249521090268084</v>
      </c>
      <c r="F177" s="32"/>
      <c r="G177" s="32"/>
      <c r="H177" s="32"/>
      <c r="I177" s="32"/>
      <c r="J177" s="46">
        <f>'[6]2010'!$J$24</f>
        <v>2.9648347053784021</v>
      </c>
      <c r="K177" s="46">
        <f>'[6]2010'!$K$24</f>
        <v>153.24192975834117</v>
      </c>
      <c r="L177" s="46">
        <v>0</v>
      </c>
      <c r="M177" s="32"/>
      <c r="N177" s="65"/>
      <c r="O177" s="30">
        <f>+C177*'PCG-PTG'!$F$5+D177*'PCG-PTG'!$F$6+E177*'PCG-PTG'!$F$8+SUM(F177:I177)</f>
        <v>4875.4258446494187</v>
      </c>
    </row>
    <row r="178" spans="1:15" x14ac:dyDescent="0.35">
      <c r="A178" s="24" t="s">
        <v>582</v>
      </c>
      <c r="B178" s="25" t="s">
        <v>583</v>
      </c>
      <c r="C178" s="46">
        <f>'[6]2010'!$C25</f>
        <v>-95.952655768906581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-95.952655768906581</v>
      </c>
    </row>
    <row r="179" spans="1:15" x14ac:dyDescent="0.35">
      <c r="A179" s="24" t="s">
        <v>584</v>
      </c>
      <c r="B179" s="25" t="s">
        <v>585</v>
      </c>
      <c r="C179" s="46">
        <f>'[6]2010'!$C26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'[6]2010'!$C27</f>
        <v>-2.7098355796634754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-2.7098355796634754</v>
      </c>
    </row>
    <row r="181" spans="1:15" x14ac:dyDescent="0.35">
      <c r="A181" s="24" t="s">
        <v>588</v>
      </c>
      <c r="B181" s="25" t="s">
        <v>589</v>
      </c>
      <c r="C181" s="46">
        <f>'[6]2010'!$C28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59.515264606244202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59.515264606244202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59.515264606244202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59.515264606244202</v>
      </c>
    </row>
    <row r="185" spans="1:15" x14ac:dyDescent="0.35">
      <c r="A185" s="24" t="s">
        <v>596</v>
      </c>
      <c r="B185" s="25" t="s">
        <v>597</v>
      </c>
      <c r="C185" s="46">
        <f>'[6]2010'!$C32</f>
        <v>59.515264606244202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59.515264606244202</v>
      </c>
    </row>
    <row r="186" spans="1:15" x14ac:dyDescent="0.35">
      <c r="A186" s="24" t="s">
        <v>598</v>
      </c>
      <c r="B186" s="25" t="s">
        <v>599</v>
      </c>
      <c r="C186" s="46">
        <f>'[6]2010'!$C33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'[6]2010'!$C34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'[6]2010'!$C35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'[6]2010'!$C36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421.51968742199222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421.51968742199222</v>
      </c>
    </row>
    <row r="191" spans="1:15" x14ac:dyDescent="0.35">
      <c r="A191" s="24" t="s">
        <v>608</v>
      </c>
      <c r="B191" s="25" t="s">
        <v>609</v>
      </c>
      <c r="C191" s="46">
        <f>'[6]2010'!$C$38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421.51968742199222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421.51968742199222</v>
      </c>
    </row>
    <row r="193" spans="1:15" x14ac:dyDescent="0.35">
      <c r="A193" s="24" t="s">
        <v>612</v>
      </c>
      <c r="B193" s="25" t="s">
        <v>613</v>
      </c>
      <c r="C193" s="46">
        <f>'[6]2010'!$C40</f>
        <v>218.26466514573266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218.26466514573266</v>
      </c>
    </row>
    <row r="194" spans="1:15" x14ac:dyDescent="0.35">
      <c r="A194" s="24" t="s">
        <v>614</v>
      </c>
      <c r="B194" s="25" t="s">
        <v>615</v>
      </c>
      <c r="C194" s="46">
        <f>'[6]2010'!$C41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f>'[6]2010'!$C42</f>
        <v>203.25502227625958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203.25502227625958</v>
      </c>
    </row>
    <row r="196" spans="1:15" x14ac:dyDescent="0.35">
      <c r="A196" s="24" t="s">
        <v>618</v>
      </c>
      <c r="B196" s="25" t="s">
        <v>619</v>
      </c>
      <c r="C196" s="46">
        <f>'[6]2010'!$C43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'[6]2010'!$C44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'[6]2010'!$C46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'[6]2010'!$C48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'[6]2010'!$C49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1.0794166690553149E-2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2.8604541729965844</v>
      </c>
    </row>
    <row r="208" spans="1:15" ht="13" x14ac:dyDescent="0.35">
      <c r="A208" s="24" t="s">
        <v>696</v>
      </c>
      <c r="B208" s="25" t="s">
        <v>697</v>
      </c>
      <c r="C208" s="46">
        <f>'[6]2010'!$C55</f>
        <v>0</v>
      </c>
      <c r="D208" s="46">
        <f>'[6]2010'!$D55</f>
        <v>0</v>
      </c>
      <c r="E208" s="46">
        <f>'[6]2010'!$E55</f>
        <v>1.0794166690553149E-2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9.1696067118535129</v>
      </c>
      <c r="D209" s="21">
        <f t="shared" ref="D209:E209" si="62">+D210+D214+D217+D220+D224</f>
        <v>27.562334355779086</v>
      </c>
      <c r="E209" s="21">
        <f t="shared" si="62"/>
        <v>0.17890491082019666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828.32477004102009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24.640630445955065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689.93765248674185</v>
      </c>
    </row>
    <row r="211" spans="1:15" x14ac:dyDescent="0.35">
      <c r="A211" s="24" t="s">
        <v>645</v>
      </c>
      <c r="B211" s="25" t="s">
        <v>646</v>
      </c>
      <c r="C211" s="46">
        <f>'[4]2010'!$C6</f>
        <v>0</v>
      </c>
      <c r="D211" s="46">
        <f>'[4]2010'!$D6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'[4]2010'!$C7</f>
        <v>0</v>
      </c>
      <c r="D212" s="46">
        <f>'[4]2010'!$D7</f>
        <v>19.507626206287181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546.21353377604112</v>
      </c>
    </row>
    <row r="213" spans="1:15" x14ac:dyDescent="0.35">
      <c r="A213" s="24" t="s">
        <v>649</v>
      </c>
      <c r="B213" s="25" t="s">
        <v>650</v>
      </c>
      <c r="C213" s="46">
        <f>'[4]2010'!$C8</f>
        <v>0</v>
      </c>
      <c r="D213" s="46">
        <f>'[4]2010'!$D8</f>
        <v>5.1330042396678826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143.72411871070071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'[4]2010'!$D10</f>
        <v>0</v>
      </c>
      <c r="E215" s="46">
        <f>'[4]2010'!$E10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'[4]2010'!$D11</f>
        <v>0</v>
      </c>
      <c r="E216" s="46">
        <f>'[4]2010'!$E11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9.1696067118535129</v>
      </c>
      <c r="D217" s="26">
        <f t="shared" ref="D217" si="67">+SUM(D218:D219)</f>
        <v>0.70730236635814392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28.97407296988154</v>
      </c>
    </row>
    <row r="218" spans="1:15" x14ac:dyDescent="0.35">
      <c r="A218" s="24" t="s">
        <v>659</v>
      </c>
      <c r="B218" s="25" t="s">
        <v>660</v>
      </c>
      <c r="C218" s="46">
        <f>'[4]2010'!$C13</f>
        <v>0</v>
      </c>
      <c r="D218" s="46">
        <f>'[4]2010'!$D13</f>
        <v>0</v>
      </c>
      <c r="E218" s="46">
        <f>'[4]2010'!$E13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'[4]2010'!$C14</f>
        <v>9.1696067118535129</v>
      </c>
      <c r="D219" s="46">
        <f>'[4]2010'!$D14</f>
        <v>0.70730236635814392</v>
      </c>
      <c r="E219" s="46">
        <f>'[4]2010'!$E14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28.97407296988154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2.2144015434658786</v>
      </c>
      <c r="E220" s="26">
        <f t="shared" ref="E220" si="70">+SUM(E221:E223)</f>
        <v>0.17890491082019666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109.41304458439672</v>
      </c>
    </row>
    <row r="221" spans="1:15" x14ac:dyDescent="0.35">
      <c r="A221" s="24" t="s">
        <v>665</v>
      </c>
      <c r="B221" s="25" t="s">
        <v>666</v>
      </c>
      <c r="C221" s="32"/>
      <c r="D221" s="46">
        <f>'[4]2010'!$D16</f>
        <v>2.2144015434658786</v>
      </c>
      <c r="E221" s="46">
        <f>'[4]2010'!$E16</f>
        <v>0.17890491082019666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109.41304458439672</v>
      </c>
    </row>
    <row r="222" spans="1:15" x14ac:dyDescent="0.35">
      <c r="A222" s="24" t="s">
        <v>667</v>
      </c>
      <c r="B222" s="25" t="s">
        <v>668</v>
      </c>
      <c r="C222" s="32"/>
      <c r="D222" s="46">
        <f>'[4]2010'!$D17</f>
        <v>0</v>
      </c>
      <c r="E222" s="46">
        <f>'[4]2010'!$E17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'[4]2010'!$D18</f>
        <v>0</v>
      </c>
      <c r="E223" s="46">
        <f>'[4]2010'!$E18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'[4]2010'!$C19</f>
        <v>0</v>
      </c>
      <c r="D224" s="46">
        <f>'[4]2010'!$D19</f>
        <v>0</v>
      </c>
      <c r="E224" s="46">
        <f>'[4]2010'!$E19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10615.226516034083</v>
      </c>
      <c r="D227" s="26">
        <f t="shared" ref="D227:E227" si="73">+SUM(D228:D229)</f>
        <v>0.88375690941910334</v>
      </c>
      <c r="E227" s="26">
        <f t="shared" si="73"/>
        <v>0.27624429011974383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10713.176446379552</v>
      </c>
    </row>
    <row r="228" spans="1:15" x14ac:dyDescent="0.35">
      <c r="A228" s="24"/>
      <c r="B228" s="44" t="s">
        <v>674</v>
      </c>
      <c r="C228" s="46">
        <f>'[2]2010'!$C48</f>
        <v>914.07916599999999</v>
      </c>
      <c r="D228" s="46">
        <f>'[2]2010'!$D48</f>
        <v>6.3921619999999998E-3</v>
      </c>
      <c r="E228" s="46">
        <f>'[2]2010'!$E48</f>
        <v>2.5568647999999999E-2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921.03383825600008</v>
      </c>
    </row>
    <row r="229" spans="1:15" x14ac:dyDescent="0.35">
      <c r="A229" s="24"/>
      <c r="B229" s="44" t="s">
        <v>675</v>
      </c>
      <c r="C229" s="46">
        <f>'[2]2010'!$C49</f>
        <v>9701.1473500340835</v>
      </c>
      <c r="D229" s="46">
        <f>'[2]2010'!$D49</f>
        <v>0.87736474741910331</v>
      </c>
      <c r="E229" s="46">
        <f>'[2]2010'!$E49</f>
        <v>0.2506756421197438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9792.1426081235513</v>
      </c>
    </row>
    <row r="230" spans="1:15" x14ac:dyDescent="0.35">
      <c r="A230" s="24"/>
      <c r="B230" s="25" t="s">
        <v>676</v>
      </c>
      <c r="C230" s="46">
        <f>'[2]2010'!$C50</f>
        <v>0</v>
      </c>
      <c r="D230" s="46">
        <f>'[2]2010'!$D50</f>
        <v>0</v>
      </c>
      <c r="E230" s="46">
        <f>'[2]2010'!$E50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'[2]2010'!$C51</f>
        <v>1404.8638797199997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1404.8638797199997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-14271.511087297538</v>
      </c>
      <c r="D242" s="21">
        <f t="shared" si="76"/>
        <v>180.63448644739688</v>
      </c>
      <c r="E242" s="21">
        <f t="shared" si="76"/>
        <v>2.9568327130634877</v>
      </c>
      <c r="F242" s="21">
        <f t="shared" si="76"/>
        <v>0</v>
      </c>
      <c r="G242" s="21">
        <f t="shared" si="76"/>
        <v>0</v>
      </c>
      <c r="H242" s="21">
        <f t="shared" si="76"/>
        <v>6.3562788467591842</v>
      </c>
      <c r="I242" s="21">
        <f t="shared" si="76"/>
        <v>0</v>
      </c>
      <c r="J242" s="21">
        <f t="shared" si="76"/>
        <v>4.5968350043566506</v>
      </c>
      <c r="K242" s="21">
        <f t="shared" si="76"/>
        <v>205.29651883062158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-8423.8285189618418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8901.0324684350489</v>
      </c>
      <c r="D243" s="21">
        <f t="shared" ref="D243:E243" si="78">+D244+D250+D253</f>
        <v>3.558262011968957</v>
      </c>
      <c r="E243" s="21">
        <f t="shared" si="78"/>
        <v>0.26838552393727494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9071.785968613558</v>
      </c>
    </row>
    <row r="244" spans="1:15" x14ac:dyDescent="0.35">
      <c r="A244" s="24" t="s">
        <v>266</v>
      </c>
      <c r="B244" s="25" t="s">
        <v>267</v>
      </c>
      <c r="C244" s="26">
        <f>+SUM(C245:C249)</f>
        <v>8901.0324684350489</v>
      </c>
      <c r="D244" s="26">
        <f t="shared" ref="D244:E244" si="80">+SUM(D245:D249)</f>
        <v>3.558262011968957</v>
      </c>
      <c r="E244" s="26">
        <f t="shared" si="80"/>
        <v>0.26838552393727494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9071.785968613558</v>
      </c>
    </row>
    <row r="245" spans="1:15" x14ac:dyDescent="0.35">
      <c r="A245" s="24" t="s">
        <v>268</v>
      </c>
      <c r="B245" s="25" t="s">
        <v>269</v>
      </c>
      <c r="C245" s="46">
        <f>+C7</f>
        <v>2241.2469454785901</v>
      </c>
      <c r="D245" s="46">
        <f>+D7</f>
        <v>8.7879022125299994E-2</v>
      </c>
      <c r="E245" s="46">
        <f>+E7</f>
        <v>1.7575804425060002E-2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2248.3651462707394</v>
      </c>
    </row>
    <row r="246" spans="1:15" x14ac:dyDescent="0.35">
      <c r="A246" s="24" t="s">
        <v>276</v>
      </c>
      <c r="B246" s="25" t="s">
        <v>277</v>
      </c>
      <c r="C246" s="46">
        <f>+C11</f>
        <v>1676.3556724147545</v>
      </c>
      <c r="D246" s="46">
        <f>+D11</f>
        <v>0.23309145900536998</v>
      </c>
      <c r="E246" s="46">
        <f>+E11</f>
        <v>3.4997730462113998E-2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1692.1566318393652</v>
      </c>
    </row>
    <row r="247" spans="1:15" x14ac:dyDescent="0.35">
      <c r="A247" s="24" t="s">
        <v>292</v>
      </c>
      <c r="B247" s="25" t="s">
        <v>293</v>
      </c>
      <c r="C247" s="46">
        <f>+C19</f>
        <v>4453.847983966145</v>
      </c>
      <c r="D247" s="46">
        <f>+D19</f>
        <v>1.0157651376486867</v>
      </c>
      <c r="E247" s="46">
        <f>+E19</f>
        <v>0.18494062567810496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4531.2986736250059</v>
      </c>
    </row>
    <row r="248" spans="1:15" x14ac:dyDescent="0.35">
      <c r="A248" s="24" t="s">
        <v>304</v>
      </c>
      <c r="B248" s="25" t="s">
        <v>305</v>
      </c>
      <c r="C248" s="46">
        <f>+C25</f>
        <v>529.58186657555905</v>
      </c>
      <c r="D248" s="46">
        <f>+D25</f>
        <v>2.2215263931896003</v>
      </c>
      <c r="E248" s="46">
        <f>+E25</f>
        <v>3.0871363371995995E-2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599.96551687844681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589.27399131577772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6.3562788467591842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595.63027016253693</v>
      </c>
    </row>
    <row r="255" spans="1:15" x14ac:dyDescent="0.35">
      <c r="A255" s="24" t="s">
        <v>345</v>
      </c>
      <c r="B255" s="25" t="s">
        <v>346</v>
      </c>
      <c r="C255" s="46">
        <f>+C47</f>
        <v>584.50393319999989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584.50393319999989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4.7700581157777773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4.7700581157777773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6.3562788467591842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6.3562788467591842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21.181262778133338</v>
      </c>
      <c r="D263" s="21">
        <f t="shared" ref="D263:E263" si="89">+SUM(D264:D273)</f>
        <v>137.74158853565669</v>
      </c>
      <c r="E263" s="21">
        <f t="shared" si="89"/>
        <v>2.0887818571500625</v>
      </c>
      <c r="F263" s="35"/>
      <c r="G263" s="35"/>
      <c r="H263" s="35"/>
      <c r="I263" s="35"/>
      <c r="J263" s="21">
        <f t="shared" ref="J263:L263" si="90">+SUM(J264:J273)</f>
        <v>0.32335632000000003</v>
      </c>
      <c r="K263" s="21">
        <f t="shared" si="90"/>
        <v>11.899512575999999</v>
      </c>
      <c r="L263" s="21">
        <f t="shared" si="90"/>
        <v>0</v>
      </c>
      <c r="M263" s="35"/>
      <c r="N263" s="64"/>
      <c r="O263" s="21">
        <f>+SUM(O264:O273)</f>
        <v>4431.4729339212872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131.31903978436941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3676.9331139623437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3.0608317567272727</v>
      </c>
      <c r="E265" s="46">
        <f>+E111</f>
        <v>0.38439314390124774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187.56747232219431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3.0124564641600005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84.348780996480016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1.6953347362888147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449.2637051165359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0.34926053040000005</v>
      </c>
      <c r="E269" s="46">
        <f>+E145</f>
        <v>9.0539769600000014E-3</v>
      </c>
      <c r="F269" s="32"/>
      <c r="G269" s="32"/>
      <c r="H269" s="32"/>
      <c r="I269" s="32"/>
      <c r="J269" s="46">
        <f t="shared" si="91"/>
        <v>0.32335632000000003</v>
      </c>
      <c r="K269" s="46">
        <f t="shared" si="91"/>
        <v>11.899512575999999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12.178598745600002</v>
      </c>
    </row>
    <row r="270" spans="1:15" x14ac:dyDescent="0.35">
      <c r="A270" s="24" t="s">
        <v>529</v>
      </c>
      <c r="B270" s="25" t="s">
        <v>530</v>
      </c>
      <c r="C270" s="46">
        <f>+C151</f>
        <v>2.0202974381333334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2.0202974381333334</v>
      </c>
    </row>
    <row r="271" spans="1:15" x14ac:dyDescent="0.35">
      <c r="A271" s="24" t="s">
        <v>535</v>
      </c>
      <c r="B271" s="25" t="s">
        <v>536</v>
      </c>
      <c r="C271" s="46">
        <f>+C154</f>
        <v>19.160965340000004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19.160965340000004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-23792.168416538352</v>
      </c>
      <c r="D274" s="21">
        <f t="shared" ref="D274:E274" si="92">+SUM(D275:D282)</f>
        <v>11.772301543992132</v>
      </c>
      <c r="E274" s="21">
        <f t="shared" si="92"/>
        <v>0.42076042115595352</v>
      </c>
      <c r="F274" s="35"/>
      <c r="G274" s="35"/>
      <c r="H274" s="35"/>
      <c r="I274" s="35"/>
      <c r="J274" s="21">
        <f t="shared" ref="J274:L274" si="93">+SUM(J275:J282)</f>
        <v>4.2734786843566503</v>
      </c>
      <c r="K274" s="21">
        <f t="shared" si="93"/>
        <v>193.39700625462157</v>
      </c>
      <c r="L274" s="21">
        <f t="shared" si="93"/>
        <v>0</v>
      </c>
      <c r="M274" s="35"/>
      <c r="N274" s="64"/>
      <c r="O274" s="21">
        <f>+SUM(O275:O282)</f>
        <v>-23351.042461700243</v>
      </c>
    </row>
    <row r="275" spans="1:15" x14ac:dyDescent="0.35">
      <c r="A275" s="24" t="s">
        <v>542</v>
      </c>
      <c r="B275" s="25" t="s">
        <v>543</v>
      </c>
      <c r="C275" s="46">
        <f>+C158</f>
        <v>-30287.997184986667</v>
      </c>
      <c r="D275" s="46">
        <f>+D158</f>
        <v>0.17777400928640003</v>
      </c>
      <c r="E275" s="46">
        <f>+E158</f>
        <v>6.8409183542800008E-3</v>
      </c>
      <c r="F275" s="32"/>
      <c r="G275" s="32"/>
      <c r="H275" s="32"/>
      <c r="I275" s="32"/>
      <c r="J275" s="46">
        <f>+J158</f>
        <v>7.9870780050200013E-2</v>
      </c>
      <c r="K275" s="46">
        <f>+K158</f>
        <v>3.0566740540700001</v>
      </c>
      <c r="L275" s="46">
        <f>+L158</f>
        <v>0</v>
      </c>
      <c r="M275" s="32"/>
      <c r="N275" s="65"/>
      <c r="O275" s="30">
        <f>+C275*'PCG-PTG'!$F$5+D275*'PCG-PTG'!$F$6+E275*'PCG-PTG'!$F$8+SUM(F275:I275)</f>
        <v>-30281.206669362764</v>
      </c>
    </row>
    <row r="276" spans="1:15" x14ac:dyDescent="0.35">
      <c r="A276" s="24" t="s">
        <v>558</v>
      </c>
      <c r="B276" s="25" t="s">
        <v>559</v>
      </c>
      <c r="C276" s="46">
        <f>+C166</f>
        <v>1589.9589404541759</v>
      </c>
      <c r="D276" s="46">
        <f>+D166</f>
        <v>1.9046335970507193</v>
      </c>
      <c r="E276" s="46">
        <f>+E166</f>
        <v>8.3456917136899525E-2</v>
      </c>
      <c r="F276" s="32"/>
      <c r="G276" s="32"/>
      <c r="H276" s="32"/>
      <c r="I276" s="32"/>
      <c r="J276" s="46">
        <f>+J166</f>
        <v>1.0955564775994482</v>
      </c>
      <c r="K276" s="46">
        <f>+K166</f>
        <v>34.878123753400395</v>
      </c>
      <c r="L276" s="46">
        <f>+L166</f>
        <v>0</v>
      </c>
      <c r="M276" s="32"/>
      <c r="N276" s="65"/>
      <c r="O276" s="30">
        <f>+C276*'PCG-PTG'!$F$5+D276*'PCG-PTG'!$F$6+E276*'PCG-PTG'!$F$8+SUM(F276:I276)</f>
        <v>1665.4047642128746</v>
      </c>
    </row>
    <row r="277" spans="1:15" x14ac:dyDescent="0.35">
      <c r="A277" s="24" t="s">
        <v>574</v>
      </c>
      <c r="B277" s="25" t="s">
        <v>575</v>
      </c>
      <c r="C277" s="46">
        <f>+C174</f>
        <v>4424.8348759659029</v>
      </c>
      <c r="D277" s="46">
        <f>+D174</f>
        <v>9.6898939376550128</v>
      </c>
      <c r="E277" s="46">
        <f>+E174</f>
        <v>0.31966841897422082</v>
      </c>
      <c r="F277" s="32"/>
      <c r="G277" s="32"/>
      <c r="H277" s="32"/>
      <c r="I277" s="32"/>
      <c r="J277" s="46">
        <f>+J174</f>
        <v>3.0980514267070021</v>
      </c>
      <c r="K277" s="46">
        <f>+K174</f>
        <v>155.46220844715117</v>
      </c>
      <c r="L277" s="46">
        <f>+L174</f>
        <v>0</v>
      </c>
      <c r="M277" s="32"/>
      <c r="N277" s="65"/>
      <c r="O277" s="30">
        <f>+C277*'PCG-PTG'!$F$5+D277*'PCG-PTG'!$F$6+E277*'PCG-PTG'!$F$8+SUM(F277:I277)</f>
        <v>4780.8640372484115</v>
      </c>
    </row>
    <row r="278" spans="1:15" x14ac:dyDescent="0.35">
      <c r="A278" s="24" t="s">
        <v>590</v>
      </c>
      <c r="B278" s="25" t="s">
        <v>591</v>
      </c>
      <c r="C278" s="46">
        <f>+C182</f>
        <v>59.515264606244202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59.515264606244202</v>
      </c>
    </row>
    <row r="279" spans="1:15" x14ac:dyDescent="0.35">
      <c r="A279" s="24" t="s">
        <v>606</v>
      </c>
      <c r="B279" s="25" t="s">
        <v>607</v>
      </c>
      <c r="C279" s="46">
        <f>+C190</f>
        <v>421.51968742199222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421.51968742199222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1.0794166690553149E-2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2.8604541729965844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9.1696067118535129</v>
      </c>
      <c r="D283" s="21">
        <f t="shared" ref="D283:E283" si="95">+SUM(D284:D288)</f>
        <v>27.562334355779086</v>
      </c>
      <c r="E283" s="21">
        <f t="shared" si="95"/>
        <v>0.17890491082019666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828.32477004102009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24.640630445955065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689.93765248674185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9.1696067118535129</v>
      </c>
      <c r="D286" s="46">
        <f t="shared" ref="D286:M286" si="99">+D217</f>
        <v>0.70730236635814392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28.97407296988154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2.2144015434658786</v>
      </c>
      <c r="E287" s="46">
        <f t="shared" si="100"/>
        <v>0.17890491082019666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109.41304458439672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10615.226516034083</v>
      </c>
      <c r="D291" s="26">
        <f t="shared" ref="D291:E291" si="102">+D292+D293</f>
        <v>0.88375690941910334</v>
      </c>
      <c r="E291" s="26">
        <f t="shared" si="102"/>
        <v>0.27624429011974383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10713.176446379552</v>
      </c>
    </row>
    <row r="292" spans="1:15" x14ac:dyDescent="0.35">
      <c r="A292" s="24"/>
      <c r="B292" s="44" t="s">
        <v>674</v>
      </c>
      <c r="C292" s="46">
        <f>+C228</f>
        <v>914.07916599999999</v>
      </c>
      <c r="D292" s="46">
        <f t="shared" ref="D292:M294" si="104">+D228</f>
        <v>6.3921619999999998E-3</v>
      </c>
      <c r="E292" s="46">
        <f t="shared" si="104"/>
        <v>2.5568647999999999E-2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921.03383825600008</v>
      </c>
    </row>
    <row r="293" spans="1:15" x14ac:dyDescent="0.35">
      <c r="A293" s="24"/>
      <c r="B293" s="44" t="s">
        <v>675</v>
      </c>
      <c r="C293" s="46">
        <f>+C229</f>
        <v>9701.1473500340835</v>
      </c>
      <c r="D293" s="46">
        <f t="shared" si="104"/>
        <v>0.87736474741910331</v>
      </c>
      <c r="E293" s="46">
        <f t="shared" si="104"/>
        <v>0.2506756421197438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9792.1426081235513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1404.8638797199997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1404.8638797199997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-14271.511087297538</v>
      </c>
      <c r="D304" s="21">
        <f t="shared" ref="D304:M304" si="107">+SUM(D305:D309)</f>
        <v>180.63448644739688</v>
      </c>
      <c r="E304" s="21">
        <f t="shared" si="107"/>
        <v>2.9568327130634877</v>
      </c>
      <c r="F304" s="21">
        <f t="shared" si="107"/>
        <v>0</v>
      </c>
      <c r="G304" s="21">
        <f t="shared" si="107"/>
        <v>0</v>
      </c>
      <c r="H304" s="21">
        <f t="shared" si="107"/>
        <v>6.3562788467591842</v>
      </c>
      <c r="I304" s="21">
        <f t="shared" si="107"/>
        <v>0</v>
      </c>
      <c r="J304" s="21">
        <f t="shared" si="107"/>
        <v>4.5968350043566506</v>
      </c>
      <c r="K304" s="21">
        <f t="shared" si="107"/>
        <v>205.29651883062158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-8423.8285189618455</v>
      </c>
    </row>
    <row r="305" spans="1:15" x14ac:dyDescent="0.35">
      <c r="A305" s="48" t="s">
        <v>264</v>
      </c>
      <c r="B305" s="49" t="s">
        <v>265</v>
      </c>
      <c r="C305" s="67">
        <f>+C243</f>
        <v>8901.0324684350489</v>
      </c>
      <c r="D305" s="67">
        <f t="shared" ref="D305:M305" si="108">+D243</f>
        <v>3.558262011968957</v>
      </c>
      <c r="E305" s="67">
        <f t="shared" si="108"/>
        <v>0.26838552393727494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9071.785968613558</v>
      </c>
    </row>
    <row r="306" spans="1:15" x14ac:dyDescent="0.35">
      <c r="A306" s="48" t="s">
        <v>343</v>
      </c>
      <c r="B306" s="49" t="s">
        <v>344</v>
      </c>
      <c r="C306" s="67">
        <f>+C254</f>
        <v>589.27399131577772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6.3562788467591842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595.63027016253693</v>
      </c>
    </row>
    <row r="307" spans="1:15" x14ac:dyDescent="0.35">
      <c r="A307" s="48" t="s">
        <v>434</v>
      </c>
      <c r="B307" s="49" t="s">
        <v>435</v>
      </c>
      <c r="C307" s="67">
        <f>+C263</f>
        <v>21.181262778133338</v>
      </c>
      <c r="D307" s="67">
        <f t="shared" ref="D307:L307" si="110">+D263</f>
        <v>137.74158853565669</v>
      </c>
      <c r="E307" s="67">
        <f t="shared" si="110"/>
        <v>2.0887818571500625</v>
      </c>
      <c r="F307" s="32"/>
      <c r="G307" s="32"/>
      <c r="H307" s="32"/>
      <c r="I307" s="32"/>
      <c r="J307" s="67">
        <f t="shared" si="110"/>
        <v>0.32335632000000003</v>
      </c>
      <c r="K307" s="67">
        <f t="shared" si="110"/>
        <v>11.899512575999999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4431.4729339212872</v>
      </c>
    </row>
    <row r="308" spans="1:15" x14ac:dyDescent="0.35">
      <c r="A308" s="48" t="s">
        <v>540</v>
      </c>
      <c r="B308" s="49" t="s">
        <v>541</v>
      </c>
      <c r="C308" s="67">
        <f>+C274</f>
        <v>-23792.168416538352</v>
      </c>
      <c r="D308" s="67">
        <f t="shared" ref="D308:L308" si="111">+D274</f>
        <v>11.772301543992132</v>
      </c>
      <c r="E308" s="67">
        <f t="shared" si="111"/>
        <v>0.42076042115595352</v>
      </c>
      <c r="F308" s="32"/>
      <c r="G308" s="32"/>
      <c r="H308" s="32"/>
      <c r="I308" s="32"/>
      <c r="J308" s="67">
        <f t="shared" si="111"/>
        <v>4.2734786843566503</v>
      </c>
      <c r="K308" s="67">
        <f t="shared" si="111"/>
        <v>193.39700625462157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-23351.042461700246</v>
      </c>
    </row>
    <row r="309" spans="1:15" x14ac:dyDescent="0.35">
      <c r="A309" s="48" t="s">
        <v>641</v>
      </c>
      <c r="B309" s="49" t="s">
        <v>642</v>
      </c>
      <c r="C309" s="67">
        <f>+C283</f>
        <v>9.1696067118535129</v>
      </c>
      <c r="D309" s="67">
        <f t="shared" ref="D309:M309" si="112">+D283</f>
        <v>27.562334355779086</v>
      </c>
      <c r="E309" s="67">
        <f t="shared" si="112"/>
        <v>0.17890491082019666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828.32477004101997</v>
      </c>
    </row>
  </sheetData>
  <conditionalFormatting sqref="C240:M240">
    <cfRule type="cellIs" dxfId="71" priority="6" operator="equal">
      <formula>0</formula>
    </cfRule>
  </conditionalFormatting>
  <conditionalFormatting sqref="C302:M302">
    <cfRule type="cellIs" dxfId="70" priority="2" operator="equal">
      <formula>0</formula>
    </cfRule>
  </conditionalFormatting>
  <conditionalFormatting sqref="O240">
    <cfRule type="cellIs" dxfId="69" priority="5" operator="equal">
      <formula>0</formula>
    </cfRule>
  </conditionalFormatting>
  <conditionalFormatting sqref="O302">
    <cfRule type="cellIs" dxfId="68" priority="1" operator="equal">
      <formula>0</formula>
    </cfRule>
  </conditionalFormatting>
  <dataValidations count="1">
    <dataValidation allowBlank="1" showInputMessage="1" showErrorMessage="1" sqref="B144:B157 B136 A226:B237 B268:B274 A290:B299 B308" xr:uid="{D454B8C1-6682-4C06-A1A0-D1174C12C9F5}"/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717F-51A6-4295-B5B9-9400DEAE2404}">
  <dimension ref="A2:P309"/>
  <sheetViews>
    <sheetView showGridLines="0" zoomScale="70" zoomScaleNormal="70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709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-12751.587598224287</v>
      </c>
      <c r="D4" s="21">
        <f t="shared" si="0"/>
        <v>185.98976412179161</v>
      </c>
      <c r="E4" s="21">
        <f t="shared" si="0"/>
        <v>3.1447102573503654</v>
      </c>
      <c r="F4" s="21">
        <f t="shared" si="0"/>
        <v>0</v>
      </c>
      <c r="G4" s="21">
        <f t="shared" si="0"/>
        <v>0</v>
      </c>
      <c r="H4" s="21">
        <f t="shared" si="0"/>
        <v>6.6265487243591839</v>
      </c>
      <c r="I4" s="21">
        <f t="shared" si="0"/>
        <v>0</v>
      </c>
      <c r="J4" s="21">
        <f t="shared" si="0"/>
        <v>5.8110479259065198</v>
      </c>
      <c r="K4" s="21">
        <f t="shared" si="0"/>
        <v>195.93233893748874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-6703.8994358919099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10023.93130069273</v>
      </c>
      <c r="D5" s="21">
        <f t="shared" ref="D5:E5" si="1">+D6+D32+D42</f>
        <v>3.6286482737959229</v>
      </c>
      <c r="E5" s="21">
        <f t="shared" si="1"/>
        <v>0.29092798269637588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10202.629367773556</v>
      </c>
    </row>
    <row r="6" spans="1:15" x14ac:dyDescent="0.35">
      <c r="A6" s="24" t="s">
        <v>266</v>
      </c>
      <c r="B6" s="25" t="s">
        <v>267</v>
      </c>
      <c r="C6" s="26">
        <f>+C7+C11+C19+C25+C29</f>
        <v>10023.93130069273</v>
      </c>
      <c r="D6" s="26">
        <f t="shared" ref="D6:E6" si="4">+D7+D11+D19+D25+D29</f>
        <v>3.6286482737959229</v>
      </c>
      <c r="E6" s="26">
        <f t="shared" si="4"/>
        <v>0.29092798269637588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10202.629367773556</v>
      </c>
    </row>
    <row r="7" spans="1:15" x14ac:dyDescent="0.35">
      <c r="A7" s="24" t="s">
        <v>268</v>
      </c>
      <c r="B7" s="25" t="s">
        <v>269</v>
      </c>
      <c r="C7" s="26">
        <f>'[2]2011'!$C6</f>
        <v>2908.6770000548399</v>
      </c>
      <c r="D7" s="26">
        <f>'[2]2011'!$D6</f>
        <v>9.5468745159900004E-2</v>
      </c>
      <c r="E7" s="26">
        <f>'[2]2011'!$E6</f>
        <v>2.812644736755E-2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2918.8036334717181</v>
      </c>
    </row>
    <row r="8" spans="1:15" x14ac:dyDescent="0.35">
      <c r="A8" s="24" t="s">
        <v>270</v>
      </c>
      <c r="B8" s="25" t="s">
        <v>271</v>
      </c>
      <c r="C8" s="30">
        <f>'[2]2011'!$C7</f>
        <v>2908.6770000548399</v>
      </c>
      <c r="D8" s="30">
        <f>'[2]2011'!$D7</f>
        <v>9.5468745159900004E-2</v>
      </c>
      <c r="E8" s="30">
        <f>'[2]2011'!$E7</f>
        <v>2.812644736755E-2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2918.8036334717181</v>
      </c>
    </row>
    <row r="9" spans="1:15" x14ac:dyDescent="0.35">
      <c r="A9" s="24" t="s">
        <v>272</v>
      </c>
      <c r="B9" s="25" t="s">
        <v>273</v>
      </c>
      <c r="C9" s="30">
        <f>'[2]2011'!$C8</f>
        <v>0</v>
      </c>
      <c r="D9" s="30">
        <f>'[2]2011'!$D8</f>
        <v>0</v>
      </c>
      <c r="E9" s="30">
        <f>'[2]2011'!$E8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'[2]2011'!$C9</f>
        <v>0</v>
      </c>
      <c r="D10" s="30">
        <f>'[2]2011'!$D9</f>
        <v>0</v>
      </c>
      <c r="E10" s="30">
        <f>'[2]2011'!$E9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'[2]2011'!$C10</f>
        <v>1900.0852124512996</v>
      </c>
      <c r="D11" s="26">
        <f>'[2]2011'!$D10</f>
        <v>0.2594801509902</v>
      </c>
      <c r="E11" s="26">
        <f>'[2]2011'!$E10</f>
        <v>3.9171641844299998E-2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1917.7311417677647</v>
      </c>
    </row>
    <row r="12" spans="1:15" x14ac:dyDescent="0.35">
      <c r="A12" s="24" t="s">
        <v>278</v>
      </c>
      <c r="B12" s="25" t="s">
        <v>279</v>
      </c>
      <c r="C12" s="30">
        <f>'[2]2011'!$C11</f>
        <v>0</v>
      </c>
      <c r="D12" s="30">
        <f>'[2]2011'!$D11</f>
        <v>0</v>
      </c>
      <c r="E12" s="30">
        <f>'[2]2011'!$E11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'[2]2011'!$C12</f>
        <v>0</v>
      </c>
      <c r="D13" s="30">
        <f>'[2]2011'!$D12</f>
        <v>0</v>
      </c>
      <c r="E13" s="30">
        <f>'[2]2011'!$E12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'[2]2011'!$C13</f>
        <v>0</v>
      </c>
      <c r="D14" s="30">
        <f>'[2]2011'!$D13</f>
        <v>0</v>
      </c>
      <c r="E14" s="30">
        <f>'[2]2011'!$E13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'[2]2011'!$C14</f>
        <v>0</v>
      </c>
      <c r="D15" s="30">
        <f>'[2]2011'!$D14</f>
        <v>0</v>
      </c>
      <c r="E15" s="30">
        <f>'[2]2011'!$E14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'[2]2011'!$C15</f>
        <v>0</v>
      </c>
      <c r="D16" s="30">
        <f>'[2]2011'!$D15</f>
        <v>0</v>
      </c>
      <c r="E16" s="30">
        <f>'[2]2011'!$E15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'[2]2011'!$C16</f>
        <v>0</v>
      </c>
      <c r="D17" s="30">
        <f>'[2]2011'!$D16</f>
        <v>0</v>
      </c>
      <c r="E17" s="30">
        <f>'[2]2011'!$E16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'[2]2011'!$C17</f>
        <v>1900.0852124512996</v>
      </c>
      <c r="D18" s="30">
        <f>'[2]2011'!$D17</f>
        <v>0.2594801509902</v>
      </c>
      <c r="E18" s="30">
        <f>'[2]2011'!$E17</f>
        <v>3.9171641844299998E-2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1917.7311417677647</v>
      </c>
    </row>
    <row r="19" spans="1:15" x14ac:dyDescent="0.35">
      <c r="A19" s="24" t="s">
        <v>292</v>
      </c>
      <c r="B19" s="25" t="s">
        <v>293</v>
      </c>
      <c r="C19" s="26">
        <f>'[2]2011'!$C18</f>
        <v>4736.7990195019011</v>
      </c>
      <c r="D19" s="26">
        <f>'[2]2011'!$D18</f>
        <v>1.0648635287233226</v>
      </c>
      <c r="E19" s="26">
        <f>'[2]2011'!$E18</f>
        <v>0.19297351200327589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4817.7531789870227</v>
      </c>
    </row>
    <row r="20" spans="1:15" x14ac:dyDescent="0.35">
      <c r="A20" s="24" t="s">
        <v>294</v>
      </c>
      <c r="B20" s="25" t="s">
        <v>295</v>
      </c>
      <c r="C20" s="30">
        <f>'[2]2011'!$C19</f>
        <v>238.4925793737994</v>
      </c>
      <c r="D20" s="30">
        <f>'[2]2011'!$D19</f>
        <v>1.6683446872691669E-3</v>
      </c>
      <c r="E20" s="30">
        <f>'[2]2011'!$E19</f>
        <v>6.6733787490766677E-3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240.30773839354828</v>
      </c>
    </row>
    <row r="21" spans="1:15" x14ac:dyDescent="0.35">
      <c r="A21" s="24" t="s">
        <v>296</v>
      </c>
      <c r="B21" s="25" t="s">
        <v>297</v>
      </c>
      <c r="C21" s="30">
        <f>'[2]2011'!$C20</f>
        <v>3625.7473774283299</v>
      </c>
      <c r="D21" s="30">
        <f>'[2]2011'!$D20</f>
        <v>0.94544092456240003</v>
      </c>
      <c r="E21" s="30">
        <f>'[2]2011'!$E20</f>
        <v>0.17923487768578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3699.7169659028086</v>
      </c>
    </row>
    <row r="22" spans="1:15" x14ac:dyDescent="0.35">
      <c r="A22" s="24" t="s">
        <v>298</v>
      </c>
      <c r="B22" s="25" t="s">
        <v>299</v>
      </c>
      <c r="C22" s="30">
        <f>'[2]2011'!$C21</f>
        <v>0</v>
      </c>
      <c r="D22" s="30">
        <f>'[2]2011'!$D21</f>
        <v>0</v>
      </c>
      <c r="E22" s="30">
        <f>'[2]2011'!$E21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'[2]2011'!$C22</f>
        <v>872.55906269977208</v>
      </c>
      <c r="D23" s="30">
        <f>'[2]2011'!$D22</f>
        <v>0.11775425947365345</v>
      </c>
      <c r="E23" s="30">
        <f>'[2]2011'!$E22</f>
        <v>7.0652555684192079E-3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877.72847469066539</v>
      </c>
    </row>
    <row r="24" spans="1:15" x14ac:dyDescent="0.35">
      <c r="A24" s="24" t="s">
        <v>302</v>
      </c>
      <c r="B24" s="25" t="s">
        <v>303</v>
      </c>
      <c r="C24" s="30">
        <f>'[2]2011'!$C23</f>
        <v>0</v>
      </c>
      <c r="D24" s="30">
        <f>'[2]2011'!$D23</f>
        <v>0</v>
      </c>
      <c r="E24" s="30">
        <f>'[2]2011'!$E23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'[2]2011'!$C24</f>
        <v>478.37006868469001</v>
      </c>
      <c r="D25" s="26">
        <f>'[2]2011'!$D24</f>
        <v>2.2088358489225004</v>
      </c>
      <c r="E25" s="26">
        <f>'[2]2011'!$E24</f>
        <v>3.0656381481249998E-2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548.34141354705116</v>
      </c>
    </row>
    <row r="26" spans="1:15" x14ac:dyDescent="0.35">
      <c r="A26" s="24" t="s">
        <v>306</v>
      </c>
      <c r="B26" s="25" t="s">
        <v>307</v>
      </c>
      <c r="C26" s="30">
        <f>'[2]2011'!$C25</f>
        <v>135.45844079096003</v>
      </c>
      <c r="D26" s="30">
        <f>'[2]2011'!$D25</f>
        <v>2.2653213820999999E-2</v>
      </c>
      <c r="E26" s="30">
        <f>'[2]2011'!$E25</f>
        <v>1.0978028116999999E-3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136.38364852304852</v>
      </c>
    </row>
    <row r="27" spans="1:15" x14ac:dyDescent="0.35">
      <c r="A27" s="24" t="s">
        <v>308</v>
      </c>
      <c r="B27" s="25" t="s">
        <v>309</v>
      </c>
      <c r="C27" s="30">
        <f>'[2]2011'!$C26</f>
        <v>302.44998898386996</v>
      </c>
      <c r="D27" s="30">
        <f>'[2]2011'!$D26</f>
        <v>2.1807067693635003</v>
      </c>
      <c r="E27" s="30">
        <f>'[2]2011'!$E26</f>
        <v>2.9230026725269996E-2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371.25573560824449</v>
      </c>
    </row>
    <row r="28" spans="1:15" x14ac:dyDescent="0.35">
      <c r="A28" s="24" t="s">
        <v>310</v>
      </c>
      <c r="B28" s="25" t="s">
        <v>311</v>
      </c>
      <c r="C28" s="30">
        <f>'[2]2011'!$C27</f>
        <v>40.461638909860007</v>
      </c>
      <c r="D28" s="30">
        <f>'[2]2011'!$D27</f>
        <v>5.4758657380000004E-3</v>
      </c>
      <c r="E28" s="30">
        <f>'[2]2011'!$E27</f>
        <v>3.2855194428000001E-4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40.702029415758204</v>
      </c>
    </row>
    <row r="29" spans="1:15" x14ac:dyDescent="0.35">
      <c r="A29" s="24" t="s">
        <v>312</v>
      </c>
      <c r="B29" s="25" t="s">
        <v>291</v>
      </c>
      <c r="C29" s="26">
        <f>'[2]2011'!$C28</f>
        <v>0</v>
      </c>
      <c r="D29" s="26">
        <f>'[2]2011'!$D28</f>
        <v>0</v>
      </c>
      <c r="E29" s="26">
        <f>'[2]2011'!$E28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'[2]2011'!$C29</f>
        <v>0</v>
      </c>
      <c r="D30" s="30">
        <f>'[2]2011'!$D29</f>
        <v>0</v>
      </c>
      <c r="E30" s="30">
        <f>'[2]2011'!$E29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'[2]2011'!$C30</f>
        <v>0</v>
      </c>
      <c r="D31" s="30">
        <f>'[2]2011'!$D30</f>
        <v>0</v>
      </c>
      <c r="E31" s="30">
        <f>'[2]2011'!$E30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719.92692382822224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6.6265487243591839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726.55347255258141</v>
      </c>
    </row>
    <row r="47" spans="1:15" x14ac:dyDescent="0.35">
      <c r="A47" s="24" t="s">
        <v>345</v>
      </c>
      <c r="B47" s="25" t="s">
        <v>346</v>
      </c>
      <c r="C47" s="26">
        <f>+SUM(C48:C52)</f>
        <v>716.86173029999998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716.86173029999998</v>
      </c>
    </row>
    <row r="48" spans="1:15" x14ac:dyDescent="0.35">
      <c r="A48" s="24" t="s">
        <v>347</v>
      </c>
      <c r="B48" s="25" t="s">
        <v>348</v>
      </c>
      <c r="C48" s="46">
        <f>'[3]2011'!$C6</f>
        <v>710.08080299999995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710.08080299999995</v>
      </c>
    </row>
    <row r="49" spans="1:15" x14ac:dyDescent="0.35">
      <c r="A49" s="24" t="s">
        <v>349</v>
      </c>
      <c r="B49" s="25" t="s">
        <v>350</v>
      </c>
      <c r="C49" s="46">
        <f>'[3]2011'!$C7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'[3]2011'!$C8</f>
        <v>6.7809273000000001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6.7809273000000001</v>
      </c>
    </row>
    <row r="51" spans="1:15" x14ac:dyDescent="0.35">
      <c r="A51" s="24" t="s">
        <v>353</v>
      </c>
      <c r="B51" s="25" t="s">
        <v>354</v>
      </c>
      <c r="C51" s="46">
        <f>'[3]2011'!$C9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'[3]2011'!$C10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3.0651935282222214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3.0651935282222214</v>
      </c>
    </row>
    <row r="73" spans="1:15" x14ac:dyDescent="0.35">
      <c r="A73" s="24" t="s">
        <v>394</v>
      </c>
      <c r="B73" s="25" t="s">
        <v>395</v>
      </c>
      <c r="C73" s="46">
        <f>'[3]2011'!$C31</f>
        <v>2.6467190322222214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2.6467190322222214</v>
      </c>
    </row>
    <row r="74" spans="1:15" x14ac:dyDescent="0.35">
      <c r="A74" s="24" t="s">
        <v>396</v>
      </c>
      <c r="B74" s="25" t="s">
        <v>397</v>
      </c>
      <c r="C74" s="46">
        <f>'[3]2011'!$C32</f>
        <v>0.41847449599999997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0.41847449599999997</v>
      </c>
    </row>
    <row r="75" spans="1:15" x14ac:dyDescent="0.35">
      <c r="A75" s="24" t="s">
        <v>398</v>
      </c>
      <c r="B75" s="25" t="s">
        <v>291</v>
      </c>
      <c r="C75" s="46">
        <f>'[3]2011'!$C33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6.6265487243591839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6.6265487243591839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'[3]2011'!$H48</f>
        <v>6.6265487243591839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6.6265487243591839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'[3]2011'!$H49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27.356526001199999</v>
      </c>
      <c r="D95" s="21">
        <f>+D96+D111+D127+D132+D144+D145+D151+D154+D155+D156</f>
        <v>143.30723805786417</v>
      </c>
      <c r="E95" s="21">
        <f>+E96+E111+E127+E132+E144+E145+E151+E154+E155+E156</f>
        <v>2.2106732977828019</v>
      </c>
      <c r="F95" s="35"/>
      <c r="G95" s="35"/>
      <c r="H95" s="35"/>
      <c r="I95" s="35"/>
      <c r="J95" s="21">
        <f>+J96+J111+J127+J132+J144+J145+J151+J154+J155+J156</f>
        <v>0.36084750000000004</v>
      </c>
      <c r="K95" s="21">
        <f>+K96+K111+K127+K132+K144+K145+K151+K154+K155+K156</f>
        <v>13.279188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4625.787615533839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136.58915632596816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3824.4963771271082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133.88536232596815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3748.7901451271082</v>
      </c>
    </row>
    <row r="98" spans="1:15" x14ac:dyDescent="0.35">
      <c r="A98" s="24" t="s">
        <v>440</v>
      </c>
      <c r="B98" s="25" t="s">
        <v>441</v>
      </c>
      <c r="C98" s="32"/>
      <c r="D98" s="46">
        <f>'[5]2011'!$D7</f>
        <v>21.481232486264251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601.47450961539903</v>
      </c>
    </row>
    <row r="99" spans="1:15" x14ac:dyDescent="0.35">
      <c r="A99" s="24" t="s">
        <v>442</v>
      </c>
      <c r="B99" s="25" t="s">
        <v>443</v>
      </c>
      <c r="C99" s="32"/>
      <c r="D99" s="46">
        <f>'[5]2011'!$D8</f>
        <v>112.40412983970388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3147.3156355117089</v>
      </c>
    </row>
    <row r="100" spans="1:15" x14ac:dyDescent="0.35">
      <c r="A100" s="24" t="s">
        <v>444</v>
      </c>
      <c r="B100" s="25" t="s">
        <v>445</v>
      </c>
      <c r="C100" s="32"/>
      <c r="D100" s="46">
        <f>'[5]2011'!$D9</f>
        <v>9.3564999999999995E-2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2.6198199999999998</v>
      </c>
    </row>
    <row r="101" spans="1:15" x14ac:dyDescent="0.35">
      <c r="A101" s="24" t="s">
        <v>446</v>
      </c>
      <c r="B101" s="25" t="s">
        <v>447</v>
      </c>
      <c r="C101" s="32"/>
      <c r="D101" s="46">
        <f>'[5]2011'!$D10</f>
        <v>0.32212099999999999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9.0193879999999993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2.2881080000000003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64.067024000000004</v>
      </c>
    </row>
    <row r="103" spans="1:15" x14ac:dyDescent="0.35">
      <c r="A103" s="24" t="s">
        <v>450</v>
      </c>
      <c r="B103" s="25" t="s">
        <v>451</v>
      </c>
      <c r="C103" s="32"/>
      <c r="D103" s="46">
        <f>'[5]2011'!$D12</f>
        <v>0.163268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4.571504</v>
      </c>
    </row>
    <row r="104" spans="1:15" x14ac:dyDescent="0.35">
      <c r="A104" s="24" t="s">
        <v>452</v>
      </c>
      <c r="B104" s="25" t="s">
        <v>453</v>
      </c>
      <c r="C104" s="32"/>
      <c r="D104" s="46">
        <f>'[5]2011'!$D13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'[5]2011'!$D14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'[5]2011'!$D15</f>
        <v>4.1770000000000002E-2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1.1695600000000002</v>
      </c>
    </row>
    <row r="107" spans="1:15" x14ac:dyDescent="0.35">
      <c r="A107" s="24" t="s">
        <v>458</v>
      </c>
      <c r="B107" s="25" t="s">
        <v>459</v>
      </c>
      <c r="C107" s="32"/>
      <c r="D107" s="46">
        <f>'[5]2011'!$D16</f>
        <v>2.05911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57.655079999999998</v>
      </c>
    </row>
    <row r="108" spans="1:15" x14ac:dyDescent="0.35">
      <c r="A108" s="24" t="s">
        <v>460</v>
      </c>
      <c r="B108" s="25" t="s">
        <v>461</v>
      </c>
      <c r="C108" s="32"/>
      <c r="D108" s="46">
        <f>'[5]2011'!$D17</f>
        <v>2.3959999999999999E-2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0.67087999999999992</v>
      </c>
    </row>
    <row r="109" spans="1:15" x14ac:dyDescent="0.35">
      <c r="A109" s="24" t="s">
        <v>462</v>
      </c>
      <c r="B109" s="25" t="s">
        <v>463</v>
      </c>
      <c r="C109" s="32"/>
      <c r="D109" s="46">
        <f>'[5]2011'!$D18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'[5]2011'!$D19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3.1991658899999997</v>
      </c>
      <c r="E111" s="26">
        <f>+E112+E115+E116+E117+E126</f>
        <v>0.38549758762008923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191.73350563932365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1.9127479999999999</v>
      </c>
      <c r="E112" s="26">
        <f>+SUM(E113:E114)</f>
        <v>2.9888118857142871E-3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54.348979149714282</v>
      </c>
    </row>
    <row r="113" spans="1:15" x14ac:dyDescent="0.35">
      <c r="A113" s="24" t="s">
        <v>469</v>
      </c>
      <c r="B113" s="25" t="s">
        <v>441</v>
      </c>
      <c r="C113" s="32"/>
      <c r="D113" s="46">
        <f>'[5]2011'!$D22</f>
        <v>0.3680000000000001</v>
      </c>
      <c r="E113" s="46">
        <f>'[5]2011'!$E22</f>
        <v>2.9888118857142871E-3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11.096035149714288</v>
      </c>
    </row>
    <row r="114" spans="1:15" x14ac:dyDescent="0.35">
      <c r="A114" s="24" t="s">
        <v>470</v>
      </c>
      <c r="B114" s="25" t="s">
        <v>443</v>
      </c>
      <c r="C114" s="32"/>
      <c r="D114" s="46">
        <f>'[5]2011'!$D23</f>
        <v>1.5447479999999998</v>
      </c>
      <c r="E114" s="46">
        <f>'[5]2011'!$E23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43.252943999999992</v>
      </c>
    </row>
    <row r="115" spans="1:15" x14ac:dyDescent="0.35">
      <c r="A115" s="24" t="s">
        <v>471</v>
      </c>
      <c r="B115" s="25" t="s">
        <v>445</v>
      </c>
      <c r="C115" s="32"/>
      <c r="D115" s="46">
        <f>'[5]2011'!$D24</f>
        <v>3.7426E-3</v>
      </c>
      <c r="E115" s="46">
        <f>'[5]2011'!$E24</f>
        <v>1.6953155964642859E-3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0.55405143306303573</v>
      </c>
    </row>
    <row r="116" spans="1:15" x14ac:dyDescent="0.35">
      <c r="A116" s="24" t="s">
        <v>472</v>
      </c>
      <c r="B116" s="25" t="s">
        <v>447</v>
      </c>
      <c r="C116" s="32"/>
      <c r="D116" s="46">
        <f>'[5]2011'!$D25</f>
        <v>0.64424199999999998</v>
      </c>
      <c r="E116" s="46">
        <f>'[5]2011'!$E25</f>
        <v>4.3693381493960008E-2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29.617522095899403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0.63843329000000004</v>
      </c>
      <c r="E117" s="26">
        <f>+SUM(E118:E125)</f>
        <v>0.13208931172223601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52.879799726392541</v>
      </c>
    </row>
    <row r="118" spans="1:15" x14ac:dyDescent="0.35">
      <c r="A118" s="24" t="s">
        <v>474</v>
      </c>
      <c r="B118" s="25" t="s">
        <v>451</v>
      </c>
      <c r="C118" s="32"/>
      <c r="D118" s="46">
        <f>'[5]2011'!$D27</f>
        <v>4.8019999999999998E-3</v>
      </c>
      <c r="E118" s="46">
        <f>'[5]2011'!$E27</f>
        <v>1.9830888000000004E-5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0.13971118531999999</v>
      </c>
    </row>
    <row r="119" spans="1:15" x14ac:dyDescent="0.35">
      <c r="A119" s="24" t="s">
        <v>475</v>
      </c>
      <c r="B119" s="25" t="s">
        <v>453</v>
      </c>
      <c r="C119" s="32"/>
      <c r="D119" s="46">
        <f>'[5]2011'!$D28</f>
        <v>0</v>
      </c>
      <c r="E119" s="46">
        <f>'[5]2011'!$E28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'[5]2011'!$D29</f>
        <v>0</v>
      </c>
      <c r="E120" s="46">
        <f>'[5]2011'!$E29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'[5]2011'!$D30</f>
        <v>1.8378800000000001E-3</v>
      </c>
      <c r="E121" s="46">
        <f>'[5]2011'!$E30</f>
        <v>3.9058855494999998E-3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1.0865203106174999</v>
      </c>
    </row>
    <row r="122" spans="1:15" x14ac:dyDescent="0.35">
      <c r="A122" s="24" t="s">
        <v>478</v>
      </c>
      <c r="B122" s="25" t="s">
        <v>459</v>
      </c>
      <c r="C122" s="32"/>
      <c r="D122" s="46">
        <f>'[5]2011'!$D31</f>
        <v>0.25052504999999997</v>
      </c>
      <c r="E122" s="46">
        <f>'[5]2011'!$E31</f>
        <v>6.3382837649999996E-2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23.811153377249997</v>
      </c>
    </row>
    <row r="123" spans="1:15" x14ac:dyDescent="0.35">
      <c r="A123" s="24" t="s">
        <v>479</v>
      </c>
      <c r="B123" s="25" t="s">
        <v>461</v>
      </c>
      <c r="C123" s="32"/>
      <c r="D123" s="46">
        <f>'[5]2011'!$D32</f>
        <v>2.8751999999999996E-3</v>
      </c>
      <c r="E123" s="46">
        <f>'[5]2011'!$E32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8.0505599999999983E-2</v>
      </c>
    </row>
    <row r="124" spans="1:15" x14ac:dyDescent="0.35">
      <c r="A124" s="24" t="s">
        <v>480</v>
      </c>
      <c r="B124" s="25" t="s">
        <v>463</v>
      </c>
      <c r="C124" s="32"/>
      <c r="D124" s="46">
        <f>'[5]2011'!$D33</f>
        <v>0.37839316000000001</v>
      </c>
      <c r="E124" s="46">
        <f>'[5]2011'!$E33</f>
        <v>6.4780757634736008E-2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27.761909253205044</v>
      </c>
    </row>
    <row r="125" spans="1:15" x14ac:dyDescent="0.35">
      <c r="A125" s="24" t="s">
        <v>481</v>
      </c>
      <c r="B125" s="25" t="s">
        <v>465</v>
      </c>
      <c r="C125" s="32"/>
      <c r="D125" s="46">
        <f>'[5]2011'!$D34</f>
        <v>0</v>
      </c>
      <c r="E125" s="46">
        <f>'[5]2011'!$E34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'[5]2011'!$E35</f>
        <v>0.20503076692171468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54.333153234254389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3.1292005418960005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87.617615173088012</v>
      </c>
    </row>
    <row r="128" spans="1:15" x14ac:dyDescent="0.35">
      <c r="A128" s="24" t="s">
        <v>486</v>
      </c>
      <c r="B128" s="25" t="s">
        <v>487</v>
      </c>
      <c r="C128" s="32"/>
      <c r="D128" s="46">
        <f>'[5]2011'!$D37</f>
        <v>1.4972006764000003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41.921618939200009</v>
      </c>
    </row>
    <row r="129" spans="1:15" x14ac:dyDescent="0.35">
      <c r="A129" s="24" t="s">
        <v>488</v>
      </c>
      <c r="B129" s="25" t="s">
        <v>489</v>
      </c>
      <c r="C129" s="32"/>
      <c r="D129" s="46">
        <f>'[5]2011'!$D38</f>
        <v>1.6319998654960002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45.695996233888003</v>
      </c>
    </row>
    <row r="130" spans="1:15" x14ac:dyDescent="0.35">
      <c r="A130" s="24" t="s">
        <v>490</v>
      </c>
      <c r="B130" s="25" t="s">
        <v>491</v>
      </c>
      <c r="C130" s="32"/>
      <c r="D130" s="46">
        <f>'[5]2011'!$D39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'[5]2011'!$D40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1.8150719801627124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480.99407474311874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0.98981535241915808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262.30106839107685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'[5]2011'!$E$43</f>
        <v>0.22177599075890003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58.770637551108507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'[5]2011'!$E$44</f>
        <v>0.20420145840129555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54.113386476343322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'[5]2011'!$E48</f>
        <v>0.40863403090566253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108.28801819000057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'[5]2011'!$E49</f>
        <v>0.11486316191915689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30.438737908576577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'[5]2011'!$E50</f>
        <v>4.034071043414305E-2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10.690288265047908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'[5]2011'!$E51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'[5]2011'!$E52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0.82525662774355435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218.69300635204189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'[5]2011'!$E54</f>
        <v>0.39802513152513413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105.47665985416054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'[5]2011'!$E55</f>
        <v>0.42723149621842021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113.21634649788136</v>
      </c>
    </row>
    <row r="144" spans="1:15" x14ac:dyDescent="0.35">
      <c r="A144" s="24" t="s">
        <v>516</v>
      </c>
      <c r="B144" s="25" t="s">
        <v>517</v>
      </c>
      <c r="C144" s="32"/>
      <c r="D144" s="46">
        <f>'[5]2011'!$D$56</f>
        <v>0</v>
      </c>
      <c r="E144" s="46">
        <f>'[5]2011'!$E56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0.3897153000000001</v>
      </c>
      <c r="E145" s="26">
        <f>+SUM(E146:E150)</f>
        <v>1.0103730000000002E-2</v>
      </c>
      <c r="F145" s="32"/>
      <c r="G145" s="32"/>
      <c r="H145" s="32"/>
      <c r="I145" s="32"/>
      <c r="J145" s="26">
        <f>+SUM(J146:J150)</f>
        <v>0.36084750000000004</v>
      </c>
      <c r="K145" s="26">
        <f>+SUM(K146:K150)</f>
        <v>13.279188</v>
      </c>
      <c r="L145" s="26">
        <f>+SUM(L146:L150)</f>
        <v>0</v>
      </c>
      <c r="M145" s="32"/>
      <c r="N145" s="65"/>
      <c r="O145" s="26">
        <f>+SUM(O146:O150)</f>
        <v>13.589516850000003</v>
      </c>
    </row>
    <row r="146" spans="1:16" x14ac:dyDescent="0.35">
      <c r="A146" s="24" t="s">
        <v>520</v>
      </c>
      <c r="B146" s="25" t="s">
        <v>521</v>
      </c>
      <c r="C146" s="32"/>
      <c r="D146" s="46">
        <f>'[5]2011'!$D58</f>
        <v>0</v>
      </c>
      <c r="E146" s="46">
        <f>'[5]2011'!$E58</f>
        <v>0</v>
      </c>
      <c r="F146" s="32"/>
      <c r="G146" s="32"/>
      <c r="H146" s="32"/>
      <c r="I146" s="32"/>
      <c r="J146" s="46">
        <f>'[5]2011'!$J58</f>
        <v>0</v>
      </c>
      <c r="K146" s="46">
        <f>'[5]2011'!$K58</f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6" x14ac:dyDescent="0.35">
      <c r="A147" s="24" t="s">
        <v>522</v>
      </c>
      <c r="B147" s="25" t="s">
        <v>523</v>
      </c>
      <c r="C147" s="32"/>
      <c r="D147" s="46">
        <f>'[5]2011'!$D59</f>
        <v>0</v>
      </c>
      <c r="E147" s="46">
        <f>'[5]2011'!$E59</f>
        <v>0</v>
      </c>
      <c r="F147" s="32"/>
      <c r="G147" s="32"/>
      <c r="H147" s="32"/>
      <c r="I147" s="32"/>
      <c r="J147" s="46">
        <f>'[5]2011'!$J59</f>
        <v>0</v>
      </c>
      <c r="K147" s="46">
        <f>'[5]2011'!$K59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'[5]2011'!$D60</f>
        <v>0</v>
      </c>
      <c r="E148" s="46">
        <f>'[5]2011'!$E60</f>
        <v>0</v>
      </c>
      <c r="F148" s="32"/>
      <c r="G148" s="32"/>
      <c r="H148" s="32"/>
      <c r="I148" s="32"/>
      <c r="J148" s="46">
        <f>'[5]2011'!$J60</f>
        <v>0</v>
      </c>
      <c r="K148" s="46">
        <f>'[5]2011'!$K60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'[5]2011'!$D61</f>
        <v>0.3897153000000001</v>
      </c>
      <c r="E149" s="46">
        <f>'[5]2011'!$E61</f>
        <v>1.0103730000000002E-2</v>
      </c>
      <c r="F149" s="32"/>
      <c r="G149" s="32"/>
      <c r="H149" s="32"/>
      <c r="I149" s="32"/>
      <c r="J149" s="46">
        <f>'[5]2011'!$J61</f>
        <v>0.36084750000000004</v>
      </c>
      <c r="K149" s="46">
        <f>'[5]2011'!$K61</f>
        <v>13.279188</v>
      </c>
      <c r="L149" s="46">
        <v>0</v>
      </c>
      <c r="M149" s="32"/>
      <c r="N149" s="65"/>
      <c r="O149" s="30">
        <f>+C149*'PCG-PTG'!$F$5+D149*'PCG-PTG'!$F$6+E149*'PCG-PTG'!$F$8+SUM(F149:I149)</f>
        <v>13.589516850000003</v>
      </c>
    </row>
    <row r="150" spans="1:16" x14ac:dyDescent="0.35">
      <c r="A150" s="24" t="s">
        <v>528</v>
      </c>
      <c r="B150" s="25" t="s">
        <v>291</v>
      </c>
      <c r="C150" s="32"/>
      <c r="D150" s="46">
        <f>'[5]2011'!$D62</f>
        <v>0</v>
      </c>
      <c r="E150" s="46">
        <f>'[5]2011'!$E62</f>
        <v>0</v>
      </c>
      <c r="F150" s="32"/>
      <c r="G150" s="32"/>
      <c r="H150" s="32"/>
      <c r="I150" s="32"/>
      <c r="J150" s="46">
        <f>'[5]2011'!$J62</f>
        <v>0</v>
      </c>
      <c r="K150" s="46">
        <f>'[5]2011'!$K62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5.6638468245333335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5.6638468245333335</v>
      </c>
    </row>
    <row r="152" spans="1:16" x14ac:dyDescent="0.35">
      <c r="A152" s="24" t="s">
        <v>531</v>
      </c>
      <c r="B152" s="25" t="s">
        <v>532</v>
      </c>
      <c r="C152" s="46">
        <f>'[5]2011'!$C64</f>
        <v>1.8467954911999995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1.8467954911999995</v>
      </c>
    </row>
    <row r="153" spans="1:16" x14ac:dyDescent="0.35">
      <c r="A153" s="24" t="s">
        <v>533</v>
      </c>
      <c r="B153" s="25" t="s">
        <v>534</v>
      </c>
      <c r="C153" s="46">
        <f>'[5]2011'!$C65</f>
        <v>3.817051333333334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3.817051333333334</v>
      </c>
    </row>
    <row r="154" spans="1:16" x14ac:dyDescent="0.35">
      <c r="A154" s="24" t="s">
        <v>535</v>
      </c>
      <c r="B154" s="25" t="s">
        <v>536</v>
      </c>
      <c r="C154" s="46">
        <f>'[5]2011'!$C66</f>
        <v>21.692679176666665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21.692679176666665</v>
      </c>
    </row>
    <row r="155" spans="1:16" x14ac:dyDescent="0.35">
      <c r="A155" s="24" t="s">
        <v>537</v>
      </c>
      <c r="B155" s="25" t="s">
        <v>538</v>
      </c>
      <c r="C155" s="46">
        <f>'[5]2011'!$C67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'[5]2011'!$C68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-23532.612128088556</v>
      </c>
      <c r="D157" s="21">
        <f>+D158+D166+D174+D182+D190+D198+D206+D207</f>
        <v>10.167431435803715</v>
      </c>
      <c r="E157" s="21">
        <f>+E158+E166+E174+E182+E190+E198+E207</f>
        <v>0.441326115395339</v>
      </c>
      <c r="F157" s="35"/>
      <c r="G157" s="35"/>
      <c r="H157" s="35"/>
      <c r="I157" s="35"/>
      <c r="J157" s="21">
        <f>+J158+J166+J174+J182+J190+J198+J206+J207</f>
        <v>5.4502004259065195</v>
      </c>
      <c r="K157" s="21">
        <f>+K158+K166+K174+K182+K190+K198+K206+K207</f>
        <v>182.65315093748873</v>
      </c>
      <c r="L157" s="21">
        <f>+L158+L166+L174+L182+L190+L198+L206+L207</f>
        <v>0</v>
      </c>
      <c r="M157" s="35"/>
      <c r="N157" s="64"/>
      <c r="O157" s="21">
        <f>+O158+O166+O174+O182+O190+O198+O206+O207</f>
        <v>-23130.972627306284</v>
      </c>
      <c r="P157" s="107">
        <f>O157-'[6]2011'!$O$4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-30226.840954099811</v>
      </c>
      <c r="D158" s="26">
        <f t="shared" ref="D158:E158" si="36">+SUM(D159:D160)</f>
        <v>0.10225845108700002</v>
      </c>
      <c r="E158" s="26">
        <f t="shared" si="36"/>
        <v>3.6045182997000015E-3</v>
      </c>
      <c r="F158" s="32"/>
      <c r="G158" s="32"/>
      <c r="H158" s="32"/>
      <c r="I158" s="32"/>
      <c r="J158" s="26">
        <f t="shared" ref="J158:L158" si="37">+SUM(J159:J160)</f>
        <v>3.8145088515000009E-2</v>
      </c>
      <c r="K158" s="26">
        <f t="shared" si="37"/>
        <v>1.6890093169300002</v>
      </c>
      <c r="L158" s="26">
        <f t="shared" si="37"/>
        <v>0</v>
      </c>
      <c r="M158" s="32"/>
      <c r="N158" s="65"/>
      <c r="O158" s="26">
        <f>+SUM(O159:O160)</f>
        <v>-30223.022520119954</v>
      </c>
    </row>
    <row r="159" spans="1:16" x14ac:dyDescent="0.35">
      <c r="A159" s="24" t="s">
        <v>544</v>
      </c>
      <c r="B159" s="25" t="s">
        <v>545</v>
      </c>
      <c r="C159" s="46">
        <f>'[6]2011'!$C$6</f>
        <v>-29511.004870200653</v>
      </c>
      <c r="D159" s="46">
        <f>'[6]2011'!$D6</f>
        <v>0.10225845108700002</v>
      </c>
      <c r="E159" s="46">
        <f>'[6]2011'!$E6</f>
        <v>3.6045182997000015E-3</v>
      </c>
      <c r="F159" s="32"/>
      <c r="G159" s="32"/>
      <c r="H159" s="32"/>
      <c r="I159" s="32"/>
      <c r="J159" s="46">
        <f>'[6]2011'!$J6</f>
        <v>3.8145088515000009E-2</v>
      </c>
      <c r="K159" s="46">
        <f>'[6]2011'!$K6</f>
        <v>1.6890093169300002</v>
      </c>
      <c r="L159" s="46">
        <v>0</v>
      </c>
      <c r="M159" s="32"/>
      <c r="N159" s="65"/>
      <c r="O159" s="30">
        <f>+C159*'PCG-PTG'!$F$5+D159*'PCG-PTG'!$F$6+E159*'PCG-PTG'!$F$8+SUM(F159:I159)</f>
        <v>-29507.186436220796</v>
      </c>
    </row>
    <row r="160" spans="1:16" x14ac:dyDescent="0.35">
      <c r="A160" s="24" t="s">
        <v>546</v>
      </c>
      <c r="B160" s="25" t="s">
        <v>547</v>
      </c>
      <c r="C160" s="26">
        <f>+SUM(C161:C165)</f>
        <v>-715.83608389915821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-715.83608389915821</v>
      </c>
    </row>
    <row r="161" spans="1:15" x14ac:dyDescent="0.35">
      <c r="A161" s="24" t="s">
        <v>548</v>
      </c>
      <c r="B161" s="25" t="s">
        <v>549</v>
      </c>
      <c r="C161" s="46">
        <f>'[6]2011'!$C8</f>
        <v>-298.14100188079004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-298.14100188079004</v>
      </c>
    </row>
    <row r="162" spans="1:15" x14ac:dyDescent="0.35">
      <c r="A162" s="24" t="s">
        <v>550</v>
      </c>
      <c r="B162" s="25" t="s">
        <v>551</v>
      </c>
      <c r="C162" s="46">
        <f>'[6]2011'!$C9</f>
        <v>-415.5388667698906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-415.5388667698906</v>
      </c>
    </row>
    <row r="163" spans="1:15" x14ac:dyDescent="0.35">
      <c r="A163" s="24" t="s">
        <v>552</v>
      </c>
      <c r="B163" s="25" t="s">
        <v>553</v>
      </c>
      <c r="C163" s="46">
        <f>'[6]2011'!$C10</f>
        <v>-0.2482060343903888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-0.2482060343903888</v>
      </c>
    </row>
    <row r="164" spans="1:15" x14ac:dyDescent="0.35">
      <c r="A164" s="24" t="s">
        <v>554</v>
      </c>
      <c r="B164" s="25" t="s">
        <v>555</v>
      </c>
      <c r="C164" s="46">
        <f>'[6]2011'!$C11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f>'[6]2011'!$C12</f>
        <v>-1.9080092140872387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-1.9080092140872387</v>
      </c>
    </row>
    <row r="166" spans="1:15" x14ac:dyDescent="0.35">
      <c r="A166" s="24" t="s">
        <v>558</v>
      </c>
      <c r="B166" s="25" t="s">
        <v>559</v>
      </c>
      <c r="C166" s="26">
        <f>+SUM(C167:C168)</f>
        <v>1827.8595510114542</v>
      </c>
      <c r="D166" s="26">
        <f t="shared" ref="D166" si="40">+SUM(D167:D168)</f>
        <v>1.5155544980012565</v>
      </c>
      <c r="E166" s="26">
        <f t="shared" ref="E166" si="41">+SUM(E167:E168)</f>
        <v>0.10030929253370882</v>
      </c>
      <c r="F166" s="32"/>
      <c r="G166" s="32"/>
      <c r="H166" s="32"/>
      <c r="I166" s="32"/>
      <c r="J166" s="26">
        <f t="shared" ref="J166:L166" si="42">+SUM(J167:J168)</f>
        <v>1.6716508722699914</v>
      </c>
      <c r="K166" s="26">
        <f t="shared" si="42"/>
        <v>34.855605669594269</v>
      </c>
      <c r="L166" s="26">
        <f t="shared" si="42"/>
        <v>0</v>
      </c>
      <c r="M166" s="32"/>
      <c r="N166" s="65"/>
      <c r="O166" s="26">
        <f>+SUM(O167:O168)</f>
        <v>1896.8770394769222</v>
      </c>
    </row>
    <row r="167" spans="1:15" x14ac:dyDescent="0.35">
      <c r="A167" s="24" t="s">
        <v>560</v>
      </c>
      <c r="B167" s="25" t="s">
        <v>561</v>
      </c>
      <c r="C167" s="46">
        <f>'[6]2011'!$C$14</f>
        <v>-259.71681462541306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-259.71681462541306</v>
      </c>
    </row>
    <row r="168" spans="1:15" x14ac:dyDescent="0.35">
      <c r="A168" s="24" t="s">
        <v>562</v>
      </c>
      <c r="B168" s="25" t="s">
        <v>563</v>
      </c>
      <c r="C168" s="26">
        <f>+SUM(C169:C173)</f>
        <v>2087.5763656368672</v>
      </c>
      <c r="D168" s="26">
        <f t="shared" ref="D168" si="43">+SUM(D169:D173)</f>
        <v>1.5155544980012565</v>
      </c>
      <c r="E168" s="26">
        <f>+SUM(E169:E173)</f>
        <v>0.10030929253370882</v>
      </c>
      <c r="F168" s="32"/>
      <c r="G168" s="32"/>
      <c r="H168" s="32"/>
      <c r="I168" s="32"/>
      <c r="J168" s="26">
        <f>+SUM(J169:J173)</f>
        <v>1.6716508722699914</v>
      </c>
      <c r="K168" s="26">
        <f t="shared" ref="K168" si="44">+SUM(K169:K173)</f>
        <v>34.855605669594269</v>
      </c>
      <c r="L168" s="26">
        <f>+SUM(L169:L173)</f>
        <v>0</v>
      </c>
      <c r="M168" s="32"/>
      <c r="N168" s="65"/>
      <c r="O168" s="26">
        <f>+SUM(O169:O173)</f>
        <v>2156.5938541023352</v>
      </c>
    </row>
    <row r="169" spans="1:15" x14ac:dyDescent="0.35">
      <c r="A169" s="24" t="s">
        <v>564</v>
      </c>
      <c r="B169" s="25" t="s">
        <v>565</v>
      </c>
      <c r="C169" s="46">
        <f>'[6]2011'!$C16</f>
        <v>1413.1354691239449</v>
      </c>
      <c r="D169" s="46">
        <f>'[6]2011'!$D16</f>
        <v>1.1490790488932461</v>
      </c>
      <c r="E169" s="46">
        <f>'[6]2011'!$E16</f>
        <v>6.684849065862962E-2</v>
      </c>
      <c r="F169" s="32"/>
      <c r="G169" s="32"/>
      <c r="H169" s="32"/>
      <c r="I169" s="32"/>
      <c r="J169" s="46">
        <f>'[6]2011'!$J16</f>
        <v>1.0502359803042347</v>
      </c>
      <c r="K169" s="46">
        <f>'[6]2011'!$K16</f>
        <v>24.498690803498327</v>
      </c>
      <c r="L169" s="46">
        <v>0</v>
      </c>
      <c r="M169" s="32"/>
      <c r="N169" s="65"/>
      <c r="O169" s="30">
        <f>+C169*'PCG-PTG'!$F$5+D169*'PCG-PTG'!$F$6+E169*'PCG-PTG'!$F$8+SUM(F169:I169)</f>
        <v>1463.0245325174926</v>
      </c>
    </row>
    <row r="170" spans="1:15" x14ac:dyDescent="0.35">
      <c r="A170" s="24" t="s">
        <v>566</v>
      </c>
      <c r="B170" s="25" t="s">
        <v>567</v>
      </c>
      <c r="C170" s="46">
        <f>'[6]2011'!$C17</f>
        <v>674.44089651292211</v>
      </c>
      <c r="D170" s="46">
        <f>'[6]2011'!$D17</f>
        <v>0.36647544910801033</v>
      </c>
      <c r="E170" s="46">
        <f>'[6]2011'!$E17</f>
        <v>3.3460801875079209E-2</v>
      </c>
      <c r="F170" s="32"/>
      <c r="G170" s="32"/>
      <c r="H170" s="32"/>
      <c r="I170" s="32"/>
      <c r="J170" s="46">
        <f>'[6]2011'!$J17</f>
        <v>0.62141489196575661</v>
      </c>
      <c r="K170" s="46">
        <f>'[6]2011'!$K17</f>
        <v>10.356914866095943</v>
      </c>
      <c r="L170" s="46">
        <v>0</v>
      </c>
      <c r="M170" s="32"/>
      <c r="N170" s="65"/>
      <c r="O170" s="30">
        <f>+C170*'PCG-PTG'!$F$5+D170*'PCG-PTG'!$F$6+E170*'PCG-PTG'!$F$8+SUM(F170:I170)</f>
        <v>693.56932158484233</v>
      </c>
    </row>
    <row r="171" spans="1:15" x14ac:dyDescent="0.35">
      <c r="A171" s="24" t="s">
        <v>568</v>
      </c>
      <c r="B171" s="25" t="s">
        <v>569</v>
      </c>
      <c r="C171" s="46">
        <f>'[6]2011'!$C18</f>
        <v>0</v>
      </c>
      <c r="D171" s="46">
        <f>'[6]2011'!$D18</f>
        <v>0</v>
      </c>
      <c r="E171" s="46">
        <f>'[6]2011'!$E18</f>
        <v>0</v>
      </c>
      <c r="F171" s="32"/>
      <c r="G171" s="32"/>
      <c r="H171" s="32"/>
      <c r="I171" s="32"/>
      <c r="J171" s="46">
        <f>'[6]2011'!$J18</f>
        <v>0</v>
      </c>
      <c r="K171" s="46">
        <f>'[6]2011'!$K18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'[6]2011'!$C19</f>
        <v>0</v>
      </c>
      <c r="D172" s="46">
        <f>'[6]2011'!$D19</f>
        <v>0</v>
      </c>
      <c r="E172" s="46">
        <f>'[6]2011'!$E19</f>
        <v>0</v>
      </c>
      <c r="F172" s="32"/>
      <c r="G172" s="32"/>
      <c r="H172" s="32"/>
      <c r="I172" s="32"/>
      <c r="J172" s="46">
        <f>'[6]2011'!$J19</f>
        <v>0</v>
      </c>
      <c r="K172" s="46">
        <f>'[6]2011'!$K19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'[6]2011'!$C20</f>
        <v>0</v>
      </c>
      <c r="D173" s="46">
        <f>'[6]2011'!$D20</f>
        <v>0</v>
      </c>
      <c r="E173" s="46">
        <f>'[6]2011'!$E20</f>
        <v>0</v>
      </c>
      <c r="F173" s="32"/>
      <c r="G173" s="32"/>
      <c r="H173" s="32"/>
      <c r="I173" s="32"/>
      <c r="J173" s="46">
        <f>'[6]2011'!$J20</f>
        <v>0</v>
      </c>
      <c r="K173" s="46">
        <f>'[6]2011'!$K20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3621.4243746496177</v>
      </c>
      <c r="D174" s="26">
        <f t="shared" ref="D174" si="45">+SUM(D175:D176)</f>
        <v>8.5496184867154597</v>
      </c>
      <c r="E174" s="26">
        <f t="shared" ref="E174" si="46">+SUM(E175:E176)</f>
        <v>0.32472601271187834</v>
      </c>
      <c r="F174" s="32"/>
      <c r="G174" s="32"/>
      <c r="H174" s="32"/>
      <c r="I174" s="32"/>
      <c r="J174" s="26">
        <f t="shared" ref="J174:K174" si="47">+SUM(J175:J176)</f>
        <v>3.7404044651215278</v>
      </c>
      <c r="K174" s="26">
        <f t="shared" si="47"/>
        <v>146.10853595096447</v>
      </c>
      <c r="L174" s="26">
        <f>+SUM(L175:L176)</f>
        <v>0</v>
      </c>
      <c r="M174" s="32"/>
      <c r="N174" s="65"/>
      <c r="O174" s="26">
        <f>+SUM(O175:O176)</f>
        <v>3946.8660856462989</v>
      </c>
    </row>
    <row r="175" spans="1:15" x14ac:dyDescent="0.35">
      <c r="A175" s="24" t="s">
        <v>576</v>
      </c>
      <c r="B175" s="25" t="s">
        <v>577</v>
      </c>
      <c r="C175" s="46">
        <f>'[6]2011'!$C$22</f>
        <v>0</v>
      </c>
      <c r="D175" s="46">
        <f>'[6]2011'!$D22</f>
        <v>8.0092373046999982E-2</v>
      </c>
      <c r="E175" s="46">
        <f>'[6]2011'!$E22</f>
        <v>7.3127818868999996E-3</v>
      </c>
      <c r="F175" s="32"/>
      <c r="G175" s="32"/>
      <c r="H175" s="32"/>
      <c r="I175" s="32"/>
      <c r="J175" s="46">
        <f>'[6]2011'!$J22</f>
        <v>0.13580880647099999</v>
      </c>
      <c r="K175" s="46">
        <f>'[6]2011'!$K22</f>
        <v>2.26348010785</v>
      </c>
      <c r="L175" s="46">
        <v>0</v>
      </c>
      <c r="M175" s="32"/>
      <c r="N175" s="65"/>
      <c r="O175" s="30">
        <f>+C175*'PCG-PTG'!$F$5+D175*'PCG-PTG'!$F$6+E175*'PCG-PTG'!$F$8+SUM(F175:I175)</f>
        <v>4.1804736453444988</v>
      </c>
    </row>
    <row r="176" spans="1:15" x14ac:dyDescent="0.35">
      <c r="A176" s="24" t="s">
        <v>578</v>
      </c>
      <c r="B176" s="25" t="s">
        <v>579</v>
      </c>
      <c r="C176" s="26">
        <f>+SUM(C177:C181)</f>
        <v>3621.4243746496177</v>
      </c>
      <c r="D176" s="26">
        <f t="shared" ref="D176" si="48">+SUM(D177:D181)</f>
        <v>8.4695261136684596</v>
      </c>
      <c r="E176" s="26">
        <f>+SUM(E177:E181)</f>
        <v>0.31741323082497835</v>
      </c>
      <c r="F176" s="32"/>
      <c r="G176" s="32"/>
      <c r="H176" s="32"/>
      <c r="I176" s="32"/>
      <c r="J176" s="26">
        <f>+SUM(J177:J181)</f>
        <v>3.6045956586505277</v>
      </c>
      <c r="K176" s="26">
        <f t="shared" ref="K176" si="49">+SUM(K177:K181)</f>
        <v>143.84505584311447</v>
      </c>
      <c r="L176" s="26">
        <f>+SUM(L177:L181)</f>
        <v>0</v>
      </c>
      <c r="M176" s="32"/>
      <c r="N176" s="65"/>
      <c r="O176" s="26">
        <f>+SUM(O177:O181)</f>
        <v>3942.6856120009543</v>
      </c>
    </row>
    <row r="177" spans="1:15" x14ac:dyDescent="0.35">
      <c r="A177" s="24" t="s">
        <v>580</v>
      </c>
      <c r="B177" s="25" t="s">
        <v>581</v>
      </c>
      <c r="C177" s="46">
        <f>'[6]2011'!$C24</f>
        <v>3863.2139237156825</v>
      </c>
      <c r="D177" s="46">
        <f>'[6]2011'!$D24</f>
        <v>8.4695261136684596</v>
      </c>
      <c r="E177" s="46">
        <f>'[6]2011'!$E24</f>
        <v>0.31741323082497835</v>
      </c>
      <c r="F177" s="32"/>
      <c r="G177" s="32"/>
      <c r="H177" s="32"/>
      <c r="I177" s="32"/>
      <c r="J177" s="46">
        <f>'[6]2011'!$J$24</f>
        <v>3.6045956586505277</v>
      </c>
      <c r="K177" s="46">
        <f>'[6]2011'!$K$24</f>
        <v>143.84505584311447</v>
      </c>
      <c r="L177" s="46">
        <v>0</v>
      </c>
      <c r="M177" s="32"/>
      <c r="N177" s="65"/>
      <c r="O177" s="30">
        <f>+C177*'PCG-PTG'!$F$5+D177*'PCG-PTG'!$F$6+E177*'PCG-PTG'!$F$8+SUM(F177:I177)</f>
        <v>4184.4751610670191</v>
      </c>
    </row>
    <row r="178" spans="1:15" x14ac:dyDescent="0.35">
      <c r="A178" s="24" t="s">
        <v>582</v>
      </c>
      <c r="B178" s="25" t="s">
        <v>583</v>
      </c>
      <c r="C178" s="46">
        <f>'[6]2011'!$C25</f>
        <v>-202.75601722347918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-202.75601722347918</v>
      </c>
    </row>
    <row r="179" spans="1:15" x14ac:dyDescent="0.35">
      <c r="A179" s="24" t="s">
        <v>584</v>
      </c>
      <c r="B179" s="25" t="s">
        <v>585</v>
      </c>
      <c r="C179" s="46">
        <f>'[6]2011'!$C26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'[6]2011'!$C27</f>
        <v>-39.033531842585262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-39.033531842585262</v>
      </c>
    </row>
    <row r="181" spans="1:15" x14ac:dyDescent="0.35">
      <c r="A181" s="24" t="s">
        <v>588</v>
      </c>
      <c r="B181" s="25" t="s">
        <v>589</v>
      </c>
      <c r="C181" s="46">
        <f>'[6]2011'!$C28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114.91232845791805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114.91232845791805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114.91232845791805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114.91232845791805</v>
      </c>
    </row>
    <row r="185" spans="1:15" x14ac:dyDescent="0.35">
      <c r="A185" s="24" t="s">
        <v>596</v>
      </c>
      <c r="B185" s="25" t="s">
        <v>597</v>
      </c>
      <c r="C185" s="46">
        <f>'[6]2011'!$C32</f>
        <v>114.91232845791805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114.91232845791805</v>
      </c>
    </row>
    <row r="186" spans="1:15" x14ac:dyDescent="0.35">
      <c r="A186" s="24" t="s">
        <v>598</v>
      </c>
      <c r="B186" s="25" t="s">
        <v>599</v>
      </c>
      <c r="C186" s="46">
        <f>'[6]2011'!$C33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'[6]2011'!$C34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'[6]2011'!$C35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'[6]2011'!$C36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1130.0325718922634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1130.0325718922634</v>
      </c>
    </row>
    <row r="191" spans="1:15" x14ac:dyDescent="0.35">
      <c r="A191" s="24" t="s">
        <v>608</v>
      </c>
      <c r="B191" s="25" t="s">
        <v>609</v>
      </c>
      <c r="C191" s="46">
        <f>'[6]2011'!$C$38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1130.0325718922634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1130.0325718922634</v>
      </c>
    </row>
    <row r="193" spans="1:15" x14ac:dyDescent="0.35">
      <c r="A193" s="24" t="s">
        <v>612</v>
      </c>
      <c r="B193" s="25" t="s">
        <v>613</v>
      </c>
      <c r="C193" s="46">
        <f>'[6]2011'!$C40</f>
        <v>902.22238447047914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902.22238447047914</v>
      </c>
    </row>
    <row r="194" spans="1:15" x14ac:dyDescent="0.35">
      <c r="A194" s="24" t="s">
        <v>614</v>
      </c>
      <c r="B194" s="25" t="s">
        <v>615</v>
      </c>
      <c r="C194" s="46">
        <f>'[6]2011'!$C41</f>
        <v>1.1455038611095536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1.1455038611095536</v>
      </c>
    </row>
    <row r="195" spans="1:15" x14ac:dyDescent="0.35">
      <c r="A195" s="24" t="s">
        <v>616</v>
      </c>
      <c r="B195" s="25" t="s">
        <v>617</v>
      </c>
      <c r="C195" s="46">
        <f>'[6]2011'!$C42</f>
        <v>226.66468356067469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226.66468356067469</v>
      </c>
    </row>
    <row r="196" spans="1:15" x14ac:dyDescent="0.35">
      <c r="A196" s="24" t="s">
        <v>618</v>
      </c>
      <c r="B196" s="25" t="s">
        <v>619</v>
      </c>
      <c r="C196" s="46">
        <f>'[6]2011'!$C43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'[6]2011'!$C44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'[6]2011'!$C46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'[6]2011'!$C48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'[6]2011'!$C49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'[6]2011'!$C50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'[6]2011'!$C51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'[6]2011'!$C52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'[6]2011'!$C53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1.2686291850051821E-2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3.3618673402637325</v>
      </c>
    </row>
    <row r="208" spans="1:15" ht="13" x14ac:dyDescent="0.35">
      <c r="A208" s="24" t="s">
        <v>696</v>
      </c>
      <c r="B208" s="25" t="s">
        <v>697</v>
      </c>
      <c r="C208" s="46">
        <f>'[6]2011'!$C55</f>
        <v>0</v>
      </c>
      <c r="D208" s="46">
        <f>'[6]2011'!$D55</f>
        <v>0</v>
      </c>
      <c r="E208" s="46">
        <f>'[6]2011'!$E55</f>
        <v>1.2686291850051821E-2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9.8097793421191248</v>
      </c>
      <c r="D209" s="21">
        <f t="shared" ref="D209:E209" si="62">+D210+D214+D217+D220+D224</f>
        <v>28.886446354327795</v>
      </c>
      <c r="E209" s="21">
        <f t="shared" si="62"/>
        <v>0.20178286147584842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872.10273555439721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25.843930975548446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723.63006731535643</v>
      </c>
    </row>
    <row r="211" spans="1:15" x14ac:dyDescent="0.35">
      <c r="A211" s="24" t="s">
        <v>645</v>
      </c>
      <c r="B211" s="25" t="s">
        <v>646</v>
      </c>
      <c r="C211" s="46">
        <f>'[4]2011'!$C6</f>
        <v>0</v>
      </c>
      <c r="D211" s="46">
        <f>'[4]2011'!$D6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'[4]2011'!$C7</f>
        <v>0</v>
      </c>
      <c r="D212" s="46">
        <f>'[4]2011'!$D7</f>
        <v>20.705473151671306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579.7532482467966</v>
      </c>
    </row>
    <row r="213" spans="1:15" x14ac:dyDescent="0.35">
      <c r="A213" s="24" t="s">
        <v>649</v>
      </c>
      <c r="B213" s="25" t="s">
        <v>650</v>
      </c>
      <c r="C213" s="46">
        <f>'[4]2011'!$C8</f>
        <v>0</v>
      </c>
      <c r="D213" s="46">
        <f>'[4]2011'!$D8</f>
        <v>5.1384578238771379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143.87681906855985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'[4]2011'!$D10</f>
        <v>0</v>
      </c>
      <c r="E215" s="46">
        <f>'[4]2011'!$E10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'[4]2011'!$D11</f>
        <v>0</v>
      </c>
      <c r="E216" s="46">
        <f>'[4]2011'!$E11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9.8097793421191248</v>
      </c>
      <c r="D217" s="26">
        <f t="shared" ref="D217" si="67">+SUM(D218:D219)</f>
        <v>0.75668241399740166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30.996886934046373</v>
      </c>
    </row>
    <row r="218" spans="1:15" x14ac:dyDescent="0.35">
      <c r="A218" s="24" t="s">
        <v>659</v>
      </c>
      <c r="B218" s="25" t="s">
        <v>660</v>
      </c>
      <c r="C218" s="46">
        <f>'[4]2011'!$C13</f>
        <v>0</v>
      </c>
      <c r="D218" s="46">
        <f>'[4]2011'!$D13</f>
        <v>0</v>
      </c>
      <c r="E218" s="46">
        <f>'[4]2011'!$E13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'[4]2011'!$C14</f>
        <v>9.8097793421191248</v>
      </c>
      <c r="D219" s="46">
        <f>'[4]2011'!$D14</f>
        <v>0.75668241399740166</v>
      </c>
      <c r="E219" s="46">
        <f>'[4]2011'!$E14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30.996886934046373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2.285832964781946</v>
      </c>
      <c r="E220" s="26">
        <f t="shared" ref="E220" si="70">+SUM(E221:E223)</f>
        <v>0.20178286147584842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117.47578130499431</v>
      </c>
    </row>
    <row r="221" spans="1:15" x14ac:dyDescent="0.35">
      <c r="A221" s="24" t="s">
        <v>665</v>
      </c>
      <c r="B221" s="25" t="s">
        <v>666</v>
      </c>
      <c r="C221" s="32"/>
      <c r="D221" s="46">
        <f>'[4]2011'!$D16</f>
        <v>2.285832964781946</v>
      </c>
      <c r="E221" s="46">
        <f>'[4]2011'!$E16</f>
        <v>0.20178286147584842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117.47578130499431</v>
      </c>
    </row>
    <row r="222" spans="1:15" x14ac:dyDescent="0.35">
      <c r="A222" s="24" t="s">
        <v>667</v>
      </c>
      <c r="B222" s="25" t="s">
        <v>668</v>
      </c>
      <c r="C222" s="32"/>
      <c r="D222" s="46">
        <f>'[4]2011'!$D17</f>
        <v>0</v>
      </c>
      <c r="E222" s="46">
        <f>'[4]2011'!$E17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'[4]2011'!$D18</f>
        <v>0</v>
      </c>
      <c r="E223" s="46">
        <f>'[4]2011'!$E18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'[4]2011'!$C19</f>
        <v>0</v>
      </c>
      <c r="D224" s="46">
        <f>'[4]2011'!$D19</f>
        <v>0</v>
      </c>
      <c r="E224" s="46">
        <f>'[4]2011'!$E19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12509.975527004635</v>
      </c>
      <c r="D227" s="26">
        <f t="shared" ref="D227:E227" si="73">+SUM(D228:D229)</f>
        <v>1.0437892119272927</v>
      </c>
      <c r="E227" s="26">
        <f t="shared" si="73"/>
        <v>0.32549365342208358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12625.457443095451</v>
      </c>
    </row>
    <row r="228" spans="1:15" x14ac:dyDescent="0.35">
      <c r="A228" s="24"/>
      <c r="B228" s="44" t="s">
        <v>674</v>
      </c>
      <c r="C228" s="46">
        <f>'[2]2011'!$C48</f>
        <v>1049.8243255499999</v>
      </c>
      <c r="D228" s="46">
        <f>'[2]2011'!$D48</f>
        <v>7.3414288499999997E-3</v>
      </c>
      <c r="E228" s="46">
        <f>'[2]2011'!$E48</f>
        <v>2.9365715399999999E-2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1057.8118001387998</v>
      </c>
    </row>
    <row r="229" spans="1:15" x14ac:dyDescent="0.35">
      <c r="A229" s="24"/>
      <c r="B229" s="44" t="s">
        <v>675</v>
      </c>
      <c r="C229" s="46">
        <f>'[2]2011'!$C49</f>
        <v>11460.151201454635</v>
      </c>
      <c r="D229" s="46">
        <f>'[2]2011'!$D49</f>
        <v>1.0364477830772927</v>
      </c>
      <c r="E229" s="46">
        <f>'[2]2011'!$E49</f>
        <v>0.29612793802208359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11567.645642956651</v>
      </c>
    </row>
    <row r="230" spans="1:15" x14ac:dyDescent="0.35">
      <c r="A230" s="24"/>
      <c r="B230" s="25" t="s">
        <v>676</v>
      </c>
      <c r="C230" s="46">
        <f>'[2]2011'!$C50</f>
        <v>0</v>
      </c>
      <c r="D230" s="46">
        <f>'[2]2011'!$D50</f>
        <v>0</v>
      </c>
      <c r="E230" s="46">
        <f>'[2]2011'!$E50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'[2]2011'!$C51</f>
        <v>1456.4580741199998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1456.4580741199998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-12751.587598224287</v>
      </c>
      <c r="D242" s="21">
        <f t="shared" si="76"/>
        <v>185.98976412179161</v>
      </c>
      <c r="E242" s="21">
        <f t="shared" si="76"/>
        <v>3.1447102573503654</v>
      </c>
      <c r="F242" s="21">
        <f t="shared" si="76"/>
        <v>0</v>
      </c>
      <c r="G242" s="21">
        <f t="shared" si="76"/>
        <v>0</v>
      </c>
      <c r="H242" s="21">
        <f t="shared" si="76"/>
        <v>6.6265487243591839</v>
      </c>
      <c r="I242" s="21">
        <f t="shared" si="76"/>
        <v>0</v>
      </c>
      <c r="J242" s="21">
        <f t="shared" si="76"/>
        <v>5.8110479259065198</v>
      </c>
      <c r="K242" s="21">
        <f t="shared" si="76"/>
        <v>195.93233893748874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-6703.8994358919081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10023.93130069273</v>
      </c>
      <c r="D243" s="21">
        <f t="shared" ref="D243:E243" si="78">+D244+D250+D253</f>
        <v>3.6286482737959229</v>
      </c>
      <c r="E243" s="21">
        <f t="shared" si="78"/>
        <v>0.29092798269637588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10202.629367773558</v>
      </c>
    </row>
    <row r="244" spans="1:15" x14ac:dyDescent="0.35">
      <c r="A244" s="24" t="s">
        <v>266</v>
      </c>
      <c r="B244" s="25" t="s">
        <v>267</v>
      </c>
      <c r="C244" s="26">
        <f>+SUM(C245:C249)</f>
        <v>10023.93130069273</v>
      </c>
      <c r="D244" s="26">
        <f t="shared" ref="D244:E244" si="80">+SUM(D245:D249)</f>
        <v>3.6286482737959229</v>
      </c>
      <c r="E244" s="26">
        <f t="shared" si="80"/>
        <v>0.29092798269637588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10202.629367773558</v>
      </c>
    </row>
    <row r="245" spans="1:15" x14ac:dyDescent="0.35">
      <c r="A245" s="24" t="s">
        <v>268</v>
      </c>
      <c r="B245" s="25" t="s">
        <v>269</v>
      </c>
      <c r="C245" s="46">
        <f>+C7</f>
        <v>2908.6770000548399</v>
      </c>
      <c r="D245" s="46">
        <f>+D7</f>
        <v>9.5468745159900004E-2</v>
      </c>
      <c r="E245" s="46">
        <f>+E7</f>
        <v>2.812644736755E-2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2918.8036334717181</v>
      </c>
    </row>
    <row r="246" spans="1:15" x14ac:dyDescent="0.35">
      <c r="A246" s="24" t="s">
        <v>276</v>
      </c>
      <c r="B246" s="25" t="s">
        <v>277</v>
      </c>
      <c r="C246" s="46">
        <f>+C11</f>
        <v>1900.0852124512996</v>
      </c>
      <c r="D246" s="46">
        <f>+D11</f>
        <v>0.2594801509902</v>
      </c>
      <c r="E246" s="46">
        <f>+E11</f>
        <v>3.9171641844299998E-2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1917.7311417677647</v>
      </c>
    </row>
    <row r="247" spans="1:15" x14ac:dyDescent="0.35">
      <c r="A247" s="24" t="s">
        <v>292</v>
      </c>
      <c r="B247" s="25" t="s">
        <v>293</v>
      </c>
      <c r="C247" s="46">
        <f>+C19</f>
        <v>4736.7990195019011</v>
      </c>
      <c r="D247" s="46">
        <f>+D19</f>
        <v>1.0648635287233226</v>
      </c>
      <c r="E247" s="46">
        <f>+E19</f>
        <v>0.19297351200327589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4817.7531789870227</v>
      </c>
    </row>
    <row r="248" spans="1:15" x14ac:dyDescent="0.35">
      <c r="A248" s="24" t="s">
        <v>304</v>
      </c>
      <c r="B248" s="25" t="s">
        <v>305</v>
      </c>
      <c r="C248" s="46">
        <f>+C25</f>
        <v>478.37006868469001</v>
      </c>
      <c r="D248" s="46">
        <f>+D25</f>
        <v>2.2088358489225004</v>
      </c>
      <c r="E248" s="46">
        <f>+E25</f>
        <v>3.0656381481249998E-2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548.34141354705127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719.92692382822224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0</v>
      </c>
      <c r="G254" s="21">
        <f t="shared" si="84"/>
        <v>0</v>
      </c>
      <c r="H254" s="21">
        <f t="shared" si="84"/>
        <v>6.6265487243591839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726.55347255258141</v>
      </c>
    </row>
    <row r="255" spans="1:15" x14ac:dyDescent="0.35">
      <c r="A255" s="24" t="s">
        <v>345</v>
      </c>
      <c r="B255" s="25" t="s">
        <v>346</v>
      </c>
      <c r="C255" s="46">
        <f>+C47</f>
        <v>716.86173029999998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716.86173029999998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3.0651935282222214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3.0651935282222214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0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6.6265487243591839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6.6265487243591839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27.356526001199999</v>
      </c>
      <c r="D263" s="21">
        <f t="shared" ref="D263:E263" si="89">+SUM(D264:D273)</f>
        <v>143.30723805786417</v>
      </c>
      <c r="E263" s="21">
        <f t="shared" si="89"/>
        <v>2.2106732977828019</v>
      </c>
      <c r="F263" s="35"/>
      <c r="G263" s="35"/>
      <c r="H263" s="35"/>
      <c r="I263" s="35"/>
      <c r="J263" s="21">
        <f t="shared" ref="J263:L263" si="90">+SUM(J264:J273)</f>
        <v>0.36084750000000004</v>
      </c>
      <c r="K263" s="21">
        <f t="shared" si="90"/>
        <v>13.279188</v>
      </c>
      <c r="L263" s="21">
        <f t="shared" si="90"/>
        <v>0</v>
      </c>
      <c r="M263" s="35"/>
      <c r="N263" s="64"/>
      <c r="O263" s="21">
        <f>+SUM(O264:O273)</f>
        <v>4625.7876155338399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136.58915632596816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3824.4963771271086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3.1991658899999997</v>
      </c>
      <c r="E265" s="46">
        <f>+E111</f>
        <v>0.38549758762008923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191.73350563932365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3.1292005418960005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87.617615173088012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1.8150719801627124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480.9940747431188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0.3897153000000001</v>
      </c>
      <c r="E269" s="46">
        <f>+E145</f>
        <v>1.0103730000000002E-2</v>
      </c>
      <c r="F269" s="32"/>
      <c r="G269" s="32"/>
      <c r="H269" s="32"/>
      <c r="I269" s="32"/>
      <c r="J269" s="46">
        <f t="shared" si="91"/>
        <v>0.36084750000000004</v>
      </c>
      <c r="K269" s="46">
        <f t="shared" si="91"/>
        <v>13.279188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13.589516850000003</v>
      </c>
    </row>
    <row r="270" spans="1:15" x14ac:dyDescent="0.35">
      <c r="A270" s="24" t="s">
        <v>529</v>
      </c>
      <c r="B270" s="25" t="s">
        <v>530</v>
      </c>
      <c r="C270" s="46">
        <f>+C151</f>
        <v>5.6638468245333335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5.6638468245333335</v>
      </c>
    </row>
    <row r="271" spans="1:15" x14ac:dyDescent="0.35">
      <c r="A271" s="24" t="s">
        <v>535</v>
      </c>
      <c r="B271" s="25" t="s">
        <v>536</v>
      </c>
      <c r="C271" s="46">
        <f>+C154</f>
        <v>21.692679176666665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21.692679176666665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-23532.612128088556</v>
      </c>
      <c r="D274" s="21">
        <f t="shared" ref="D274:E274" si="92">+SUM(D275:D282)</f>
        <v>10.167431435803715</v>
      </c>
      <c r="E274" s="21">
        <f t="shared" si="92"/>
        <v>0.441326115395339</v>
      </c>
      <c r="F274" s="35"/>
      <c r="G274" s="35"/>
      <c r="H274" s="35"/>
      <c r="I274" s="35"/>
      <c r="J274" s="21">
        <f t="shared" ref="J274:L274" si="93">+SUM(J275:J282)</f>
        <v>5.4502004259065195</v>
      </c>
      <c r="K274" s="21">
        <f t="shared" si="93"/>
        <v>182.65315093748873</v>
      </c>
      <c r="L274" s="21">
        <f t="shared" si="93"/>
        <v>0</v>
      </c>
      <c r="M274" s="35"/>
      <c r="N274" s="64"/>
      <c r="O274" s="21">
        <f>+SUM(O275:O282)</f>
        <v>-23130.972627306284</v>
      </c>
    </row>
    <row r="275" spans="1:15" x14ac:dyDescent="0.35">
      <c r="A275" s="24" t="s">
        <v>542</v>
      </c>
      <c r="B275" s="25" t="s">
        <v>543</v>
      </c>
      <c r="C275" s="46">
        <f>+C158</f>
        <v>-30226.840954099811</v>
      </c>
      <c r="D275" s="46">
        <f>+D158</f>
        <v>0.10225845108700002</v>
      </c>
      <c r="E275" s="46">
        <f>+E158</f>
        <v>3.6045182997000015E-3</v>
      </c>
      <c r="F275" s="32"/>
      <c r="G275" s="32"/>
      <c r="H275" s="32"/>
      <c r="I275" s="32"/>
      <c r="J275" s="46">
        <f>+J158</f>
        <v>3.8145088515000009E-2</v>
      </c>
      <c r="K275" s="46">
        <f>+K158</f>
        <v>1.6890093169300002</v>
      </c>
      <c r="L275" s="46">
        <f>+L158</f>
        <v>0</v>
      </c>
      <c r="M275" s="32"/>
      <c r="N275" s="65"/>
      <c r="O275" s="30">
        <f>+C275*'PCG-PTG'!$F$5+D275*'PCG-PTG'!$F$6+E275*'PCG-PTG'!$F$8+SUM(F275:I275)</f>
        <v>-30223.022520119954</v>
      </c>
    </row>
    <row r="276" spans="1:15" x14ac:dyDescent="0.35">
      <c r="A276" s="24" t="s">
        <v>558</v>
      </c>
      <c r="B276" s="25" t="s">
        <v>559</v>
      </c>
      <c r="C276" s="46">
        <f>+C166</f>
        <v>1827.8595510114542</v>
      </c>
      <c r="D276" s="46">
        <f>+D166</f>
        <v>1.5155544980012565</v>
      </c>
      <c r="E276" s="46">
        <f>+E166</f>
        <v>0.10030929253370882</v>
      </c>
      <c r="F276" s="32"/>
      <c r="G276" s="32"/>
      <c r="H276" s="32"/>
      <c r="I276" s="32"/>
      <c r="J276" s="46">
        <f>+J166</f>
        <v>1.6716508722699914</v>
      </c>
      <c r="K276" s="46">
        <f>+K166</f>
        <v>34.855605669594269</v>
      </c>
      <c r="L276" s="46">
        <f>+L166</f>
        <v>0</v>
      </c>
      <c r="M276" s="32"/>
      <c r="N276" s="65"/>
      <c r="O276" s="30">
        <f>+C276*'PCG-PTG'!$F$5+D276*'PCG-PTG'!$F$6+E276*'PCG-PTG'!$F$8+SUM(F276:I276)</f>
        <v>1896.8770394769222</v>
      </c>
    </row>
    <row r="277" spans="1:15" x14ac:dyDescent="0.35">
      <c r="A277" s="24" t="s">
        <v>574</v>
      </c>
      <c r="B277" s="25" t="s">
        <v>575</v>
      </c>
      <c r="C277" s="46">
        <f>+C174</f>
        <v>3621.4243746496177</v>
      </c>
      <c r="D277" s="46">
        <f>+D174</f>
        <v>8.5496184867154597</v>
      </c>
      <c r="E277" s="46">
        <f>+E174</f>
        <v>0.32472601271187834</v>
      </c>
      <c r="F277" s="32"/>
      <c r="G277" s="32"/>
      <c r="H277" s="32"/>
      <c r="I277" s="32"/>
      <c r="J277" s="46">
        <f>+J174</f>
        <v>3.7404044651215278</v>
      </c>
      <c r="K277" s="46">
        <f>+K174</f>
        <v>146.10853595096447</v>
      </c>
      <c r="L277" s="46">
        <f>+L174</f>
        <v>0</v>
      </c>
      <c r="M277" s="32"/>
      <c r="N277" s="65"/>
      <c r="O277" s="30">
        <f>+C277*'PCG-PTG'!$F$5+D277*'PCG-PTG'!$F$6+E277*'PCG-PTG'!$F$8+SUM(F277:I277)</f>
        <v>3946.8660856462984</v>
      </c>
    </row>
    <row r="278" spans="1:15" x14ac:dyDescent="0.35">
      <c r="A278" s="24" t="s">
        <v>590</v>
      </c>
      <c r="B278" s="25" t="s">
        <v>591</v>
      </c>
      <c r="C278" s="46">
        <f>+C182</f>
        <v>114.91232845791805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114.91232845791805</v>
      </c>
    </row>
    <row r="279" spans="1:15" x14ac:dyDescent="0.35">
      <c r="A279" s="24" t="s">
        <v>606</v>
      </c>
      <c r="B279" s="25" t="s">
        <v>607</v>
      </c>
      <c r="C279" s="46">
        <f>+C190</f>
        <v>1130.0325718922634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1130.0325718922634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1.2686291850051821E-2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3.3618673402637325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9.8097793421191248</v>
      </c>
      <c r="D283" s="21">
        <f t="shared" ref="D283:E283" si="95">+SUM(D284:D288)</f>
        <v>28.886446354327795</v>
      </c>
      <c r="E283" s="21">
        <f t="shared" si="95"/>
        <v>0.20178286147584842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872.10273555439721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25.843930975548446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723.63006731535643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9.8097793421191248</v>
      </c>
      <c r="D286" s="46">
        <f t="shared" ref="D286:M286" si="99">+D217</f>
        <v>0.75668241399740166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30.996886934046373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2.285832964781946</v>
      </c>
      <c r="E287" s="46">
        <f t="shared" si="100"/>
        <v>0.20178286147584842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117.47578130499431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12509.975527004635</v>
      </c>
      <c r="D291" s="26">
        <f t="shared" ref="D291:E291" si="102">+D292+D293</f>
        <v>1.0437892119272927</v>
      </c>
      <c r="E291" s="26">
        <f t="shared" si="102"/>
        <v>0.32549365342208358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12625.457443095451</v>
      </c>
    </row>
    <row r="292" spans="1:15" x14ac:dyDescent="0.35">
      <c r="A292" s="24"/>
      <c r="B292" s="44" t="s">
        <v>674</v>
      </c>
      <c r="C292" s="46">
        <f>+C228</f>
        <v>1049.8243255499999</v>
      </c>
      <c r="D292" s="46">
        <f t="shared" ref="D292:M294" si="104">+D228</f>
        <v>7.3414288499999997E-3</v>
      </c>
      <c r="E292" s="46">
        <f t="shared" si="104"/>
        <v>2.9365715399999999E-2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1057.8118001387998</v>
      </c>
    </row>
    <row r="293" spans="1:15" x14ac:dyDescent="0.35">
      <c r="A293" s="24"/>
      <c r="B293" s="44" t="s">
        <v>675</v>
      </c>
      <c r="C293" s="46">
        <f>+C229</f>
        <v>11460.151201454635</v>
      </c>
      <c r="D293" s="46">
        <f t="shared" si="104"/>
        <v>1.0364477830772927</v>
      </c>
      <c r="E293" s="46">
        <f t="shared" si="104"/>
        <v>0.29612793802208359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11567.645642956651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1456.4580741199998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1456.4580741199998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-12751.587598224287</v>
      </c>
      <c r="D304" s="21">
        <f t="shared" ref="D304:M304" si="107">+SUM(D305:D309)</f>
        <v>185.98976412179161</v>
      </c>
      <c r="E304" s="21">
        <f t="shared" si="107"/>
        <v>3.1447102573503654</v>
      </c>
      <c r="F304" s="21">
        <f t="shared" si="107"/>
        <v>0</v>
      </c>
      <c r="G304" s="21">
        <f t="shared" si="107"/>
        <v>0</v>
      </c>
      <c r="H304" s="21">
        <f t="shared" si="107"/>
        <v>6.6265487243591839</v>
      </c>
      <c r="I304" s="21">
        <f t="shared" si="107"/>
        <v>0</v>
      </c>
      <c r="J304" s="21">
        <f t="shared" si="107"/>
        <v>5.8110479259065198</v>
      </c>
      <c r="K304" s="21">
        <f t="shared" si="107"/>
        <v>195.93233893748874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-6703.8994358919135</v>
      </c>
    </row>
    <row r="305" spans="1:15" x14ac:dyDescent="0.35">
      <c r="A305" s="48" t="s">
        <v>264</v>
      </c>
      <c r="B305" s="49" t="s">
        <v>265</v>
      </c>
      <c r="C305" s="67">
        <f>+C243</f>
        <v>10023.93130069273</v>
      </c>
      <c r="D305" s="67">
        <f t="shared" ref="D305:M305" si="108">+D243</f>
        <v>3.6286482737959229</v>
      </c>
      <c r="E305" s="67">
        <f t="shared" si="108"/>
        <v>0.29092798269637588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10202.629367773556</v>
      </c>
    </row>
    <row r="306" spans="1:15" x14ac:dyDescent="0.35">
      <c r="A306" s="48" t="s">
        <v>343</v>
      </c>
      <c r="B306" s="49" t="s">
        <v>344</v>
      </c>
      <c r="C306" s="67">
        <f>+C254</f>
        <v>719.92692382822224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0</v>
      </c>
      <c r="G306" s="67">
        <f t="shared" si="109"/>
        <v>0</v>
      </c>
      <c r="H306" s="67">
        <f t="shared" si="109"/>
        <v>6.6265487243591839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726.55347255258141</v>
      </c>
    </row>
    <row r="307" spans="1:15" x14ac:dyDescent="0.35">
      <c r="A307" s="48" t="s">
        <v>434</v>
      </c>
      <c r="B307" s="49" t="s">
        <v>435</v>
      </c>
      <c r="C307" s="67">
        <f>+C263</f>
        <v>27.356526001199999</v>
      </c>
      <c r="D307" s="67">
        <f t="shared" ref="D307:L307" si="110">+D263</f>
        <v>143.30723805786417</v>
      </c>
      <c r="E307" s="67">
        <f t="shared" si="110"/>
        <v>2.2106732977828019</v>
      </c>
      <c r="F307" s="32"/>
      <c r="G307" s="32"/>
      <c r="H307" s="32"/>
      <c r="I307" s="32"/>
      <c r="J307" s="67">
        <f t="shared" si="110"/>
        <v>0.36084750000000004</v>
      </c>
      <c r="K307" s="67">
        <f t="shared" si="110"/>
        <v>13.279188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4625.787615533839</v>
      </c>
    </row>
    <row r="308" spans="1:15" x14ac:dyDescent="0.35">
      <c r="A308" s="48" t="s">
        <v>540</v>
      </c>
      <c r="B308" s="49" t="s">
        <v>541</v>
      </c>
      <c r="C308" s="67">
        <f>+C274</f>
        <v>-23532.612128088556</v>
      </c>
      <c r="D308" s="67">
        <f t="shared" ref="D308:L308" si="111">+D274</f>
        <v>10.167431435803715</v>
      </c>
      <c r="E308" s="67">
        <f t="shared" si="111"/>
        <v>0.441326115395339</v>
      </c>
      <c r="F308" s="32"/>
      <c r="G308" s="32"/>
      <c r="H308" s="32"/>
      <c r="I308" s="32"/>
      <c r="J308" s="67">
        <f t="shared" si="111"/>
        <v>5.4502004259065195</v>
      </c>
      <c r="K308" s="67">
        <f t="shared" si="111"/>
        <v>182.65315093748873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-23130.972627306288</v>
      </c>
    </row>
    <row r="309" spans="1:15" x14ac:dyDescent="0.35">
      <c r="A309" s="48" t="s">
        <v>641</v>
      </c>
      <c r="B309" s="49" t="s">
        <v>642</v>
      </c>
      <c r="C309" s="67">
        <f>+C283</f>
        <v>9.8097793421191248</v>
      </c>
      <c r="D309" s="67">
        <f t="shared" ref="D309:M309" si="112">+D283</f>
        <v>28.886446354327795</v>
      </c>
      <c r="E309" s="67">
        <f t="shared" si="112"/>
        <v>0.20178286147584842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872.10273555439721</v>
      </c>
    </row>
  </sheetData>
  <conditionalFormatting sqref="C240:M240">
    <cfRule type="cellIs" dxfId="67" priority="6" operator="equal">
      <formula>0</formula>
    </cfRule>
  </conditionalFormatting>
  <conditionalFormatting sqref="C302:M302">
    <cfRule type="cellIs" dxfId="66" priority="2" operator="equal">
      <formula>0</formula>
    </cfRule>
  </conditionalFormatting>
  <conditionalFormatting sqref="O240">
    <cfRule type="cellIs" dxfId="65" priority="5" operator="equal">
      <formula>0</formula>
    </cfRule>
  </conditionalFormatting>
  <conditionalFormatting sqref="O302">
    <cfRule type="cellIs" dxfId="64" priority="1" operator="equal">
      <formula>0</formula>
    </cfRule>
  </conditionalFormatting>
  <dataValidations count="1">
    <dataValidation allowBlank="1" showInputMessage="1" showErrorMessage="1" sqref="B144:B157 B136 A226:B237 B268:B274 A290:B299 B308" xr:uid="{20188B56-6F68-40B3-82B6-268CCFBED6F2}"/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D1AB-2C9F-48FD-BD8B-5A9686C9508C}">
  <dimension ref="A2:P309"/>
  <sheetViews>
    <sheetView showGridLines="0" zoomScale="70" zoomScaleNormal="70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710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-14263.214332292906</v>
      </c>
      <c r="D4" s="21">
        <f t="shared" si="0"/>
        <v>181.62834143833959</v>
      </c>
      <c r="E4" s="21">
        <f t="shared" si="0"/>
        <v>3.0773110800953334</v>
      </c>
      <c r="F4" s="21">
        <f t="shared" si="0"/>
        <v>55.202102439999997</v>
      </c>
      <c r="G4" s="21">
        <f t="shared" si="0"/>
        <v>0</v>
      </c>
      <c r="H4" s="21">
        <f t="shared" si="0"/>
        <v>6.9221316179591827</v>
      </c>
      <c r="I4" s="21">
        <f t="shared" si="0"/>
        <v>0</v>
      </c>
      <c r="J4" s="21">
        <f t="shared" si="0"/>
        <v>4.8647924624205023</v>
      </c>
      <c r="K4" s="21">
        <f t="shared" si="0"/>
        <v>177.8491274407707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-8300.0091017361774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9981.9031518707725</v>
      </c>
      <c r="D5" s="21">
        <f t="shared" ref="D5:E5" si="1">+D6+D32+D42</f>
        <v>3.6328593103987274</v>
      </c>
      <c r="E5" s="21">
        <f t="shared" si="1"/>
        <v>0.29553747592969609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10161.940643683305</v>
      </c>
    </row>
    <row r="6" spans="1:15" x14ac:dyDescent="0.35">
      <c r="A6" s="24" t="s">
        <v>266</v>
      </c>
      <c r="B6" s="25" t="s">
        <v>267</v>
      </c>
      <c r="C6" s="26">
        <f>+C7+C11+C19+C25+C29</f>
        <v>9981.9031518707725</v>
      </c>
      <c r="D6" s="26">
        <f t="shared" ref="D6:E6" si="4">+D7+D11+D19+D25+D29</f>
        <v>3.6328593103987274</v>
      </c>
      <c r="E6" s="26">
        <f t="shared" si="4"/>
        <v>0.29553747592969609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10161.940643683305</v>
      </c>
    </row>
    <row r="7" spans="1:15" x14ac:dyDescent="0.35">
      <c r="A7" s="24" t="s">
        <v>268</v>
      </c>
      <c r="B7" s="25" t="s">
        <v>269</v>
      </c>
      <c r="C7" s="26">
        <f>'[2]2012'!$C6</f>
        <v>2503.4404522999198</v>
      </c>
      <c r="D7" s="26">
        <f>'[2]2012'!$D6</f>
        <v>7.2183075829199986E-2</v>
      </c>
      <c r="E7" s="26">
        <f>'[2]2012'!$E6</f>
        <v>2.6734190124599995E-2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2512.5461388061563</v>
      </c>
    </row>
    <row r="8" spans="1:15" x14ac:dyDescent="0.35">
      <c r="A8" s="24" t="s">
        <v>270</v>
      </c>
      <c r="B8" s="25" t="s">
        <v>271</v>
      </c>
      <c r="C8" s="30">
        <f>'[2]2012'!$C7</f>
        <v>2503.4404522999198</v>
      </c>
      <c r="D8" s="30">
        <f>'[2]2012'!$D7</f>
        <v>7.2183075829199986E-2</v>
      </c>
      <c r="E8" s="30">
        <f>'[2]2012'!$E7</f>
        <v>2.6734190124599995E-2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2512.5461388061563</v>
      </c>
    </row>
    <row r="9" spans="1:15" x14ac:dyDescent="0.35">
      <c r="A9" s="24" t="s">
        <v>272</v>
      </c>
      <c r="B9" s="25" t="s">
        <v>273</v>
      </c>
      <c r="C9" s="30">
        <f>'[2]2012'!$C8</f>
        <v>0</v>
      </c>
      <c r="D9" s="30">
        <f>'[2]2012'!$D8</f>
        <v>0</v>
      </c>
      <c r="E9" s="30">
        <f>'[2]2012'!$E8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'[2]2012'!$C9</f>
        <v>0</v>
      </c>
      <c r="D10" s="30">
        <f>'[2]2012'!$D9</f>
        <v>0</v>
      </c>
      <c r="E10" s="30">
        <f>'[2]2012'!$E9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'[2]2012'!$C10</f>
        <v>2260.2045138968456</v>
      </c>
      <c r="D11" s="26">
        <f>'[2]2012'!$D10</f>
        <v>0.27793980054102496</v>
      </c>
      <c r="E11" s="26">
        <f>'[2]2012'!$E10</f>
        <v>4.2438801742294995E-2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2279.2331107737027</v>
      </c>
    </row>
    <row r="12" spans="1:15" x14ac:dyDescent="0.35">
      <c r="A12" s="24" t="s">
        <v>278</v>
      </c>
      <c r="B12" s="25" t="s">
        <v>279</v>
      </c>
      <c r="C12" s="30">
        <f>'[2]2012'!$C11</f>
        <v>0</v>
      </c>
      <c r="D12" s="30">
        <f>'[2]2012'!$D11</f>
        <v>0</v>
      </c>
      <c r="E12" s="30">
        <f>'[2]2012'!$E11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'[2]2012'!$C12</f>
        <v>0</v>
      </c>
      <c r="D13" s="30">
        <f>'[2]2012'!$D12</f>
        <v>0</v>
      </c>
      <c r="E13" s="30">
        <f>'[2]2012'!$E12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'[2]2012'!$C13</f>
        <v>0</v>
      </c>
      <c r="D14" s="30">
        <f>'[2]2012'!$D13</f>
        <v>0</v>
      </c>
      <c r="E14" s="30">
        <f>'[2]2012'!$E13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'[2]2012'!$C14</f>
        <v>0</v>
      </c>
      <c r="D15" s="30">
        <f>'[2]2012'!$D14</f>
        <v>0</v>
      </c>
      <c r="E15" s="30">
        <f>'[2]2012'!$E14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'[2]2012'!$C15</f>
        <v>0</v>
      </c>
      <c r="D16" s="30">
        <f>'[2]2012'!$D15</f>
        <v>0</v>
      </c>
      <c r="E16" s="30">
        <f>'[2]2012'!$E15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'[2]2012'!$C16</f>
        <v>0</v>
      </c>
      <c r="D17" s="30">
        <f>'[2]2012'!$D16</f>
        <v>0</v>
      </c>
      <c r="E17" s="30">
        <f>'[2]2012'!$E16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'[2]2012'!$C17</f>
        <v>2260.2045138968456</v>
      </c>
      <c r="D18" s="30">
        <f>'[2]2012'!$D17</f>
        <v>0.27793980054102496</v>
      </c>
      <c r="E18" s="30">
        <f>'[2]2012'!$E17</f>
        <v>4.2438801742294995E-2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2279.2331107737027</v>
      </c>
    </row>
    <row r="19" spans="1:15" x14ac:dyDescent="0.35">
      <c r="A19" s="24" t="s">
        <v>292</v>
      </c>
      <c r="B19" s="25" t="s">
        <v>293</v>
      </c>
      <c r="C19" s="26">
        <f>'[2]2012'!$C18</f>
        <v>4734.2062901443569</v>
      </c>
      <c r="D19" s="26">
        <f>'[2]2012'!$D18</f>
        <v>1.0818676222645023</v>
      </c>
      <c r="E19" s="26">
        <f>'[2]2012'!$E18</f>
        <v>0.19582759976236111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4816.3928975047884</v>
      </c>
    </row>
    <row r="20" spans="1:15" x14ac:dyDescent="0.35">
      <c r="A20" s="24" t="s">
        <v>294</v>
      </c>
      <c r="B20" s="25" t="s">
        <v>295</v>
      </c>
      <c r="C20" s="30">
        <f>'[2]2012'!$C19</f>
        <v>306.37545643766305</v>
      </c>
      <c r="D20" s="30">
        <f>'[2]2012'!$D19</f>
        <v>2.1431307656616665E-3</v>
      </c>
      <c r="E20" s="30">
        <f>'[2]2012'!$E19</f>
        <v>8.5725230626466659E-3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308.70718271070297</v>
      </c>
    </row>
    <row r="21" spans="1:15" x14ac:dyDescent="0.35">
      <c r="A21" s="24" t="s">
        <v>296</v>
      </c>
      <c r="B21" s="25" t="s">
        <v>297</v>
      </c>
      <c r="C21" s="30">
        <f>'[2]2012'!$C20</f>
        <v>3669.4060461111903</v>
      </c>
      <c r="D21" s="30">
        <f>'[2]2012'!$D20</f>
        <v>0.97737296820659991</v>
      </c>
      <c r="E21" s="30">
        <f>'[2]2012'!$E20</f>
        <v>0.18111398530218001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3744.7676953260529</v>
      </c>
    </row>
    <row r="22" spans="1:15" x14ac:dyDescent="0.35">
      <c r="A22" s="24" t="s">
        <v>298</v>
      </c>
      <c r="B22" s="25" t="s">
        <v>299</v>
      </c>
      <c r="C22" s="30">
        <f>'[2]2012'!$C21</f>
        <v>0</v>
      </c>
      <c r="D22" s="30">
        <f>'[2]2012'!$D21</f>
        <v>0</v>
      </c>
      <c r="E22" s="30">
        <f>'[2]2012'!$E21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'[2]2012'!$C22</f>
        <v>758.42478759550318</v>
      </c>
      <c r="D23" s="30">
        <f>'[2]2012'!$D22</f>
        <v>0.10235152329224066</v>
      </c>
      <c r="E23" s="30">
        <f>'[2]2012'!$E22</f>
        <v>6.141091397534439E-3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762.91801946803253</v>
      </c>
    </row>
    <row r="24" spans="1:15" x14ac:dyDescent="0.35">
      <c r="A24" s="24" t="s">
        <v>302</v>
      </c>
      <c r="B24" s="25" t="s">
        <v>303</v>
      </c>
      <c r="C24" s="30">
        <f>'[2]2012'!$C23</f>
        <v>0</v>
      </c>
      <c r="D24" s="30">
        <f>'[2]2012'!$D23</f>
        <v>0</v>
      </c>
      <c r="E24" s="30">
        <f>'[2]2012'!$E23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'[2]2012'!$C24</f>
        <v>484.05189552965004</v>
      </c>
      <c r="D25" s="26">
        <f>'[2]2012'!$D24</f>
        <v>2.2008688117640003</v>
      </c>
      <c r="E25" s="26">
        <f>'[2]2012'!$E24</f>
        <v>3.053688430044E-2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553.76849659865866</v>
      </c>
    </row>
    <row r="26" spans="1:15" x14ac:dyDescent="0.35">
      <c r="A26" s="24" t="s">
        <v>306</v>
      </c>
      <c r="B26" s="25" t="s">
        <v>307</v>
      </c>
      <c r="C26" s="30">
        <f>'[2]2012'!$C25</f>
        <v>133.32981356799999</v>
      </c>
      <c r="D26" s="30">
        <f>'[2]2012'!$D25</f>
        <v>2.23945598835E-2</v>
      </c>
      <c r="E26" s="30">
        <f>'[2]2012'!$E25</f>
        <v>1.0820499785899999E-3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134.24360448906432</v>
      </c>
    </row>
    <row r="27" spans="1:15" x14ac:dyDescent="0.35">
      <c r="A27" s="24" t="s">
        <v>308</v>
      </c>
      <c r="B27" s="25" t="s">
        <v>309</v>
      </c>
      <c r="C27" s="30">
        <f>'[2]2012'!$C26</f>
        <v>305.81869319463004</v>
      </c>
      <c r="D27" s="30">
        <f>'[2]2012'!$D26</f>
        <v>2.1723929074505004</v>
      </c>
      <c r="E27" s="30">
        <f>'[2]2012'!$E26</f>
        <v>2.9089953656050001E-2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374.35453232209733</v>
      </c>
    </row>
    <row r="28" spans="1:15" x14ac:dyDescent="0.35">
      <c r="A28" s="24" t="s">
        <v>310</v>
      </c>
      <c r="B28" s="25" t="s">
        <v>311</v>
      </c>
      <c r="C28" s="30">
        <f>'[2]2012'!$C27</f>
        <v>44.903388767019997</v>
      </c>
      <c r="D28" s="30">
        <f>'[2]2012'!$D27</f>
        <v>6.081344429999999E-3</v>
      </c>
      <c r="E28" s="30">
        <f>'[2]2012'!$E27</f>
        <v>3.6488066579999992E-4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45.170359787496999</v>
      </c>
    </row>
    <row r="29" spans="1:15" x14ac:dyDescent="0.35">
      <c r="A29" s="24" t="s">
        <v>312</v>
      </c>
      <c r="B29" s="25" t="s">
        <v>291</v>
      </c>
      <c r="C29" s="26">
        <f>'[2]2012'!$C28</f>
        <v>0</v>
      </c>
      <c r="D29" s="26">
        <f>'[2]2012'!$D28</f>
        <v>0</v>
      </c>
      <c r="E29" s="26">
        <f>'[2]2012'!$E28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'[2]2012'!$C29</f>
        <v>0</v>
      </c>
      <c r="D30" s="30">
        <f>'[2]2012'!$D29</f>
        <v>0</v>
      </c>
      <c r="E30" s="30">
        <f>'[2]2012'!$E29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'[2]2012'!$C30</f>
        <v>0</v>
      </c>
      <c r="D31" s="30">
        <f>'[2]2012'!$D30</f>
        <v>0</v>
      </c>
      <c r="E31" s="30">
        <f>'[2]2012'!$E30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782.31318418277783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55.202102439999997</v>
      </c>
      <c r="G46" s="21">
        <f t="shared" si="23"/>
        <v>0</v>
      </c>
      <c r="H46" s="21">
        <f t="shared" si="23"/>
        <v>6.9221316179591827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844.43741824073697</v>
      </c>
    </row>
    <row r="47" spans="1:15" x14ac:dyDescent="0.35">
      <c r="A47" s="24" t="s">
        <v>345</v>
      </c>
      <c r="B47" s="25" t="s">
        <v>346</v>
      </c>
      <c r="C47" s="26">
        <f>+SUM(C48:C52)</f>
        <v>779.38246470000001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779.38246470000001</v>
      </c>
    </row>
    <row r="48" spans="1:15" x14ac:dyDescent="0.35">
      <c r="A48" s="24" t="s">
        <v>347</v>
      </c>
      <c r="B48" s="25" t="s">
        <v>348</v>
      </c>
      <c r="C48" s="46">
        <f>'[3]2012'!$C6</f>
        <v>772.37215200000003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772.37215200000003</v>
      </c>
    </row>
    <row r="49" spans="1:15" x14ac:dyDescent="0.35">
      <c r="A49" s="24" t="s">
        <v>349</v>
      </c>
      <c r="B49" s="25" t="s">
        <v>350</v>
      </c>
      <c r="C49" s="46">
        <f>'[3]2012'!$C7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'[3]2012'!$C8</f>
        <v>7.0103126999999992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7.0103126999999992</v>
      </c>
    </row>
    <row r="51" spans="1:15" x14ac:dyDescent="0.35">
      <c r="A51" s="24" t="s">
        <v>353</v>
      </c>
      <c r="B51" s="25" t="s">
        <v>354</v>
      </c>
      <c r="C51" s="46">
        <f>'[3]2012'!$C9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'[3]2012'!$C10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2.9307194827777776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2.9307194827777776</v>
      </c>
    </row>
    <row r="73" spans="1:15" x14ac:dyDescent="0.35">
      <c r="A73" s="24" t="s">
        <v>394</v>
      </c>
      <c r="B73" s="25" t="s">
        <v>395</v>
      </c>
      <c r="C73" s="46">
        <f>'[3]2012'!$C31</f>
        <v>2.4496058827777776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2.4496058827777776</v>
      </c>
    </row>
    <row r="74" spans="1:15" x14ac:dyDescent="0.35">
      <c r="A74" s="24" t="s">
        <v>396</v>
      </c>
      <c r="B74" s="25" t="s">
        <v>397</v>
      </c>
      <c r="C74" s="46">
        <f>'[3]2012'!$C32</f>
        <v>0.48111359999999992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0.48111359999999992</v>
      </c>
    </row>
    <row r="75" spans="1:15" x14ac:dyDescent="0.35">
      <c r="A75" s="24" t="s">
        <v>398</v>
      </c>
      <c r="B75" s="25" t="s">
        <v>291</v>
      </c>
      <c r="C75" s="46">
        <f>'[3]2012'!$C33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55.202102439999997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55.202102439999997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'[3]2012'!$F41</f>
        <v>55.191382439999998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55.191382439999998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'[3]2012'!$F42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'[3]2012'!$F43</f>
        <v>1.072E-2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1.072E-2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'[3]2012'!$F44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'[3]2012'!$F45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'[3]2012'!$F46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6.9221316179591827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6.9221316179591827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'[3]2012'!$H48</f>
        <v>6.9221316179591827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6.9221316179591827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'[3]2012'!$H49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22.66007866026667</v>
      </c>
      <c r="D95" s="21">
        <f>+D96+D111+D127+D132+D144+D145+D151+D154+D155+D156</f>
        <v>138.43307665514982</v>
      </c>
      <c r="E95" s="21">
        <f>+E96+E111+E127+E132+E144+E145+E151+E154+E155+E156</f>
        <v>2.1934403979576955</v>
      </c>
      <c r="F95" s="35"/>
      <c r="G95" s="35"/>
      <c r="H95" s="35"/>
      <c r="I95" s="35"/>
      <c r="J95" s="21">
        <f>+J96+J111+J127+J132+J144+J145+J151+J154+J155+J156</f>
        <v>0.43159249999999999</v>
      </c>
      <c r="K95" s="21">
        <f>+K96+K111+K127+K132+K144+K145+K151+K154+K155+K156</f>
        <v>15.882604000000001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4480.0479304632499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131.76546020567588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3689.4328857589239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128.98130709961526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3611.476598789227</v>
      </c>
    </row>
    <row r="98" spans="1:15" x14ac:dyDescent="0.35">
      <c r="A98" s="24" t="s">
        <v>440</v>
      </c>
      <c r="B98" s="25" t="s">
        <v>441</v>
      </c>
      <c r="C98" s="32"/>
      <c r="D98" s="46">
        <f>'[5]2012'!$D7</f>
        <v>22.181707458642435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621.08780884198814</v>
      </c>
    </row>
    <row r="99" spans="1:15" x14ac:dyDescent="0.35">
      <c r="A99" s="24" t="s">
        <v>442</v>
      </c>
      <c r="B99" s="25" t="s">
        <v>443</v>
      </c>
      <c r="C99" s="32"/>
      <c r="D99" s="46">
        <f>'[5]2012'!$D8</f>
        <v>106.79959964097281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2990.3887899472388</v>
      </c>
    </row>
    <row r="100" spans="1:15" x14ac:dyDescent="0.35">
      <c r="A100" s="24" t="s">
        <v>444</v>
      </c>
      <c r="B100" s="25" t="s">
        <v>445</v>
      </c>
      <c r="C100" s="32"/>
      <c r="D100" s="46">
        <f>'[5]2012'!$D9</f>
        <v>9.963749999999999E-2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2.7898499999999995</v>
      </c>
    </row>
    <row r="101" spans="1:15" x14ac:dyDescent="0.35">
      <c r="A101" s="24" t="s">
        <v>446</v>
      </c>
      <c r="B101" s="25" t="s">
        <v>447</v>
      </c>
      <c r="C101" s="32"/>
      <c r="D101" s="46">
        <f>'[5]2012'!$D10</f>
        <v>0.3206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8.9768000000000008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2.3639156060606057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66.189636969696963</v>
      </c>
    </row>
    <row r="103" spans="1:15" x14ac:dyDescent="0.35">
      <c r="A103" s="24" t="s">
        <v>450</v>
      </c>
      <c r="B103" s="25" t="s">
        <v>451</v>
      </c>
      <c r="C103" s="32"/>
      <c r="D103" s="46">
        <f>'[5]2012'!$D12</f>
        <v>0.22260727272727271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6.2330036363636356</v>
      </c>
    </row>
    <row r="104" spans="1:15" x14ac:dyDescent="0.35">
      <c r="A104" s="24" t="s">
        <v>452</v>
      </c>
      <c r="B104" s="25" t="s">
        <v>453</v>
      </c>
      <c r="C104" s="32"/>
      <c r="D104" s="46">
        <f>'[5]2012'!$D13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'[5]2012'!$D14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'[5]2012'!$D15</f>
        <v>4.7308333333333327E-2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1.3246333333333331</v>
      </c>
    </row>
    <row r="107" spans="1:15" x14ac:dyDescent="0.35">
      <c r="A107" s="24" t="s">
        <v>458</v>
      </c>
      <c r="B107" s="25" t="s">
        <v>459</v>
      </c>
      <c r="C107" s="32"/>
      <c r="D107" s="46">
        <f>'[5]2012'!$D16</f>
        <v>2.0699999999999998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57.959999999999994</v>
      </c>
    </row>
    <row r="108" spans="1:15" x14ac:dyDescent="0.35">
      <c r="A108" s="24" t="s">
        <v>460</v>
      </c>
      <c r="B108" s="25" t="s">
        <v>461</v>
      </c>
      <c r="C108" s="32"/>
      <c r="D108" s="46">
        <f>'[5]2012'!$D17</f>
        <v>2.4E-2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0.67200000000000004</v>
      </c>
    </row>
    <row r="109" spans="1:15" x14ac:dyDescent="0.35">
      <c r="A109" s="24" t="s">
        <v>462</v>
      </c>
      <c r="B109" s="25" t="s">
        <v>463</v>
      </c>
      <c r="C109" s="32"/>
      <c r="D109" s="46">
        <f>'[5]2012'!$D18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'[5]2012'!$D19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3.2324123393939392</v>
      </c>
      <c r="E111" s="26">
        <f>+E112+E115+E116+E117+E126</f>
        <v>0.40135168708966107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196.8657425817905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1.9125000000000001</v>
      </c>
      <c r="E112" s="26">
        <f>+SUM(E113:E114)</f>
        <v>3.0862731428571446E-3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54.367862382857147</v>
      </c>
    </row>
    <row r="113" spans="1:15" x14ac:dyDescent="0.35">
      <c r="A113" s="24" t="s">
        <v>469</v>
      </c>
      <c r="B113" s="25" t="s">
        <v>441</v>
      </c>
      <c r="C113" s="32"/>
      <c r="D113" s="46">
        <f>'[5]2012'!$D22</f>
        <v>0.38000000000000023</v>
      </c>
      <c r="E113" s="46">
        <f>'[5]2012'!$E22</f>
        <v>3.0862731428571446E-3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11.457862382857149</v>
      </c>
    </row>
    <row r="114" spans="1:15" x14ac:dyDescent="0.35">
      <c r="A114" s="24" t="s">
        <v>470</v>
      </c>
      <c r="B114" s="25" t="s">
        <v>443</v>
      </c>
      <c r="C114" s="32"/>
      <c r="D114" s="46">
        <f>'[5]2012'!$D23</f>
        <v>1.5325</v>
      </c>
      <c r="E114" s="46">
        <f>'[5]2012'!$E23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42.91</v>
      </c>
    </row>
    <row r="115" spans="1:15" x14ac:dyDescent="0.35">
      <c r="A115" s="24" t="s">
        <v>471</v>
      </c>
      <c r="B115" s="25" t="s">
        <v>445</v>
      </c>
      <c r="C115" s="32"/>
      <c r="D115" s="46">
        <f>'[5]2012'!$D24</f>
        <v>3.9854999999999995E-3</v>
      </c>
      <c r="E115" s="46">
        <f>'[5]2012'!$E24</f>
        <v>1.8053439613392858E-3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0.59001014975491073</v>
      </c>
    </row>
    <row r="116" spans="1:15" x14ac:dyDescent="0.35">
      <c r="A116" s="24" t="s">
        <v>472</v>
      </c>
      <c r="B116" s="25" t="s">
        <v>447</v>
      </c>
      <c r="C116" s="32"/>
      <c r="D116" s="46">
        <f>'[5]2012'!$D25</f>
        <v>0.64119999999999999</v>
      </c>
      <c r="E116" s="46">
        <f>'[5]2012'!$E25</f>
        <v>4.3487068856000004E-2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29.477673246840002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0.67472683939393929</v>
      </c>
      <c r="E117" s="26">
        <f>+SUM(E118:E125)</f>
        <v>0.13859489691809762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55.619999186326176</v>
      </c>
    </row>
    <row r="118" spans="1:15" x14ac:dyDescent="0.35">
      <c r="A118" s="24" t="s">
        <v>474</v>
      </c>
      <c r="B118" s="25" t="s">
        <v>451</v>
      </c>
      <c r="C118" s="32"/>
      <c r="D118" s="46">
        <f>'[5]2012'!$D27</f>
        <v>6.5472727272727271E-3</v>
      </c>
      <c r="E118" s="46">
        <f>'[5]2012'!$E27</f>
        <v>2.703836571428572E-5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0.19048880327792206</v>
      </c>
    </row>
    <row r="119" spans="1:15" x14ac:dyDescent="0.35">
      <c r="A119" s="24" t="s">
        <v>475</v>
      </c>
      <c r="B119" s="25" t="s">
        <v>453</v>
      </c>
      <c r="C119" s="32"/>
      <c r="D119" s="46">
        <f>'[5]2012'!$D28</f>
        <v>0</v>
      </c>
      <c r="E119" s="46">
        <f>'[5]2012'!$E28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'[5]2012'!$D29</f>
        <v>0</v>
      </c>
      <c r="E120" s="46">
        <f>'[5]2012'!$E29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'[5]2012'!$D30</f>
        <v>2.0815666666666667E-3</v>
      </c>
      <c r="E121" s="46">
        <f>'[5]2012'!$E30</f>
        <v>4.423771499583333E-3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1.2305833140562499</v>
      </c>
    </row>
    <row r="122" spans="1:15" x14ac:dyDescent="0.35">
      <c r="A122" s="24" t="s">
        <v>478</v>
      </c>
      <c r="B122" s="25" t="s">
        <v>459</v>
      </c>
      <c r="C122" s="32"/>
      <c r="D122" s="46">
        <f>'[5]2012'!$D31</f>
        <v>0.25184999999999996</v>
      </c>
      <c r="E122" s="46">
        <f>'[5]2012'!$E31</f>
        <v>6.3718049999999998E-2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23.937083250000001</v>
      </c>
    </row>
    <row r="123" spans="1:15" x14ac:dyDescent="0.35">
      <c r="A123" s="24" t="s">
        <v>479</v>
      </c>
      <c r="B123" s="25" t="s">
        <v>461</v>
      </c>
      <c r="C123" s="32"/>
      <c r="D123" s="46">
        <f>'[5]2012'!$D32</f>
        <v>2.8799999999999997E-3</v>
      </c>
      <c r="E123" s="46">
        <f>'[5]2012'!$E32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8.0639999999999989E-2</v>
      </c>
    </row>
    <row r="124" spans="1:15" x14ac:dyDescent="0.35">
      <c r="A124" s="24" t="s">
        <v>480</v>
      </c>
      <c r="B124" s="25" t="s">
        <v>463</v>
      </c>
      <c r="C124" s="32"/>
      <c r="D124" s="46">
        <f>'[5]2012'!$D33</f>
        <v>0.41136799999999996</v>
      </c>
      <c r="E124" s="46">
        <f>'[5]2012'!$E33</f>
        <v>7.0426037052800011E-2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30.181203818992003</v>
      </c>
    </row>
    <row r="125" spans="1:15" x14ac:dyDescent="0.35">
      <c r="A125" s="24" t="s">
        <v>481</v>
      </c>
      <c r="B125" s="25" t="s">
        <v>465</v>
      </c>
      <c r="C125" s="32"/>
      <c r="D125" s="46">
        <f>'[5]2012'!$D34</f>
        <v>0</v>
      </c>
      <c r="E125" s="46">
        <f>'[5]2012'!$E34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'[5]2012'!$E35</f>
        <v>0.21437810421136699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56.810197616012253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2.9677234100800001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83.096255482239997</v>
      </c>
    </row>
    <row r="128" spans="1:15" x14ac:dyDescent="0.35">
      <c r="A128" s="24" t="s">
        <v>486</v>
      </c>
      <c r="B128" s="25" t="s">
        <v>487</v>
      </c>
      <c r="C128" s="32"/>
      <c r="D128" s="46">
        <f>'[5]2012'!$D37</f>
        <v>1.4235627119999998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39.859755935999999</v>
      </c>
    </row>
    <row r="129" spans="1:15" x14ac:dyDescent="0.35">
      <c r="A129" s="24" t="s">
        <v>488</v>
      </c>
      <c r="B129" s="25" t="s">
        <v>489</v>
      </c>
      <c r="C129" s="32"/>
      <c r="D129" s="46">
        <f>'[5]2012'!$D38</f>
        <v>1.5441606980800002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43.236499546240005</v>
      </c>
    </row>
    <row r="130" spans="1:15" x14ac:dyDescent="0.35">
      <c r="A130" s="24" t="s">
        <v>490</v>
      </c>
      <c r="B130" s="25" t="s">
        <v>491</v>
      </c>
      <c r="C130" s="32"/>
      <c r="D130" s="46">
        <f>'[5]2012'!$D39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'[5]2012'!$D40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1.7800041208680342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471.70109203002914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0.96526663805736346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255.79565908520132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'[5]2012'!$E$43</f>
        <v>0.19989656816199997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52.972590562929994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'[5]2012'!$E$44</f>
        <v>0.20967636721184621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55.564237311139244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'[5]2012'!$E48</f>
        <v>0.40671328831987785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107.77902140476763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'[5]2012'!$E49</f>
        <v>0.12093736140188646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32.048400771499914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'[5]2012'!$E50</f>
        <v>2.8043052961752867E-2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7.4314090348645099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'[5]2012'!$E51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'[5]2012'!$E52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0.81473748281067082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215.90543294482779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'[5]2012'!$E54</f>
        <v>0.39482269854957031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104.62801511563613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'[5]2012'!$E55</f>
        <v>0.41991478426110057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111.27741782919165</v>
      </c>
    </row>
    <row r="144" spans="1:15" x14ac:dyDescent="0.35">
      <c r="A144" s="24" t="s">
        <v>516</v>
      </c>
      <c r="B144" s="25" t="s">
        <v>517</v>
      </c>
      <c r="C144" s="32"/>
      <c r="D144" s="46">
        <f>'[5]2012'!$D$56</f>
        <v>0</v>
      </c>
      <c r="E144" s="46">
        <f>'[5]2012'!$E56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0.46748070000000008</v>
      </c>
      <c r="E145" s="26">
        <f>+SUM(E146:E150)</f>
        <v>1.2084590000000001E-2</v>
      </c>
      <c r="F145" s="32"/>
      <c r="G145" s="32"/>
      <c r="H145" s="32"/>
      <c r="I145" s="32"/>
      <c r="J145" s="26">
        <f>+SUM(J146:J150)</f>
        <v>0.43159249999999999</v>
      </c>
      <c r="K145" s="26">
        <f>+SUM(K146:K150)</f>
        <v>15.882604000000001</v>
      </c>
      <c r="L145" s="26">
        <f>+SUM(L146:L150)</f>
        <v>0</v>
      </c>
      <c r="M145" s="32"/>
      <c r="N145" s="65"/>
      <c r="O145" s="26">
        <f>+SUM(O146:O150)</f>
        <v>16.291875950000001</v>
      </c>
    </row>
    <row r="146" spans="1:16" x14ac:dyDescent="0.35">
      <c r="A146" s="24" t="s">
        <v>520</v>
      </c>
      <c r="B146" s="25" t="s">
        <v>521</v>
      </c>
      <c r="C146" s="32"/>
      <c r="D146" s="46">
        <f>'[5]2012'!$D58</f>
        <v>4.9896000000000003E-3</v>
      </c>
      <c r="E146" s="46">
        <f>'[5]2012'!$E58</f>
        <v>9.4079999999999994E-5</v>
      </c>
      <c r="F146" s="32"/>
      <c r="G146" s="32"/>
      <c r="H146" s="32"/>
      <c r="I146" s="32"/>
      <c r="J146" s="46">
        <f>'[5]2012'!$J58</f>
        <v>3.3600000000000001E-3</v>
      </c>
      <c r="K146" s="46">
        <f>'[5]2012'!$K58</f>
        <v>0.12364800000000001</v>
      </c>
      <c r="L146" s="46">
        <v>0</v>
      </c>
      <c r="M146" s="32"/>
      <c r="N146" s="65"/>
      <c r="O146" s="30">
        <f>+C146*'PCG-PTG'!$F$5+D146*'PCG-PTG'!$F$6+E146*'PCG-PTG'!$F$8+SUM(F146:I146)</f>
        <v>0.16464000000000001</v>
      </c>
    </row>
    <row r="147" spans="1:16" x14ac:dyDescent="0.35">
      <c r="A147" s="24" t="s">
        <v>522</v>
      </c>
      <c r="B147" s="25" t="s">
        <v>523</v>
      </c>
      <c r="C147" s="32"/>
      <c r="D147" s="46">
        <f>'[5]2012'!$D59</f>
        <v>0</v>
      </c>
      <c r="E147" s="46">
        <f>'[5]2012'!$E59</f>
        <v>0</v>
      </c>
      <c r="F147" s="32"/>
      <c r="G147" s="32"/>
      <c r="H147" s="32"/>
      <c r="I147" s="32"/>
      <c r="J147" s="46">
        <f>'[5]2012'!$J59</f>
        <v>0</v>
      </c>
      <c r="K147" s="46">
        <f>'[5]2012'!$K59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'[5]2012'!$D60</f>
        <v>0</v>
      </c>
      <c r="E148" s="46">
        <f>'[5]2012'!$E60</f>
        <v>0</v>
      </c>
      <c r="F148" s="32"/>
      <c r="G148" s="32"/>
      <c r="H148" s="32"/>
      <c r="I148" s="32"/>
      <c r="J148" s="46">
        <f>'[5]2012'!$J60</f>
        <v>0</v>
      </c>
      <c r="K148" s="46">
        <f>'[5]2012'!$K60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'[5]2012'!$D61</f>
        <v>0.4624911000000001</v>
      </c>
      <c r="E149" s="46">
        <f>'[5]2012'!$E61</f>
        <v>1.1990510000000001E-2</v>
      </c>
      <c r="F149" s="32"/>
      <c r="G149" s="32"/>
      <c r="H149" s="32"/>
      <c r="I149" s="32"/>
      <c r="J149" s="46">
        <f>'[5]2012'!$J61</f>
        <v>0.42823250000000002</v>
      </c>
      <c r="K149" s="46">
        <f>'[5]2012'!$K61</f>
        <v>15.758956000000001</v>
      </c>
      <c r="L149" s="46">
        <v>0</v>
      </c>
      <c r="M149" s="32"/>
      <c r="N149" s="65"/>
      <c r="O149" s="30">
        <f>+C149*'PCG-PTG'!$F$5+D149*'PCG-PTG'!$F$6+E149*'PCG-PTG'!$F$8+SUM(F149:I149)</f>
        <v>16.127235950000003</v>
      </c>
    </row>
    <row r="150" spans="1:16" x14ac:dyDescent="0.35">
      <c r="A150" s="24" t="s">
        <v>528</v>
      </c>
      <c r="B150" s="25" t="s">
        <v>291</v>
      </c>
      <c r="C150" s="32"/>
      <c r="D150" s="46">
        <f>'[5]2012'!$D62</f>
        <v>0</v>
      </c>
      <c r="E150" s="46">
        <f>'[5]2012'!$E62</f>
        <v>0</v>
      </c>
      <c r="F150" s="32"/>
      <c r="G150" s="32"/>
      <c r="H150" s="32"/>
      <c r="I150" s="32"/>
      <c r="J150" s="46">
        <f>'[5]2012'!$J62</f>
        <v>0</v>
      </c>
      <c r="K150" s="46">
        <f>'[5]2012'!$K62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3.5866244069333337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3.5866244069333337</v>
      </c>
    </row>
    <row r="152" spans="1:16" x14ac:dyDescent="0.35">
      <c r="A152" s="24" t="s">
        <v>531</v>
      </c>
      <c r="B152" s="25" t="s">
        <v>532</v>
      </c>
      <c r="C152" s="46">
        <f>'[5]2012'!$C64</f>
        <v>2.4238532736000002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2.4238532736000002</v>
      </c>
    </row>
    <row r="153" spans="1:16" x14ac:dyDescent="0.35">
      <c r="A153" s="24" t="s">
        <v>533</v>
      </c>
      <c r="B153" s="25" t="s">
        <v>534</v>
      </c>
      <c r="C153" s="46">
        <f>'[5]2012'!$C65</f>
        <v>1.1627711333333335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1.1627711333333335</v>
      </c>
    </row>
    <row r="154" spans="1:16" x14ac:dyDescent="0.35">
      <c r="A154" s="24" t="s">
        <v>535</v>
      </c>
      <c r="B154" s="25" t="s">
        <v>536</v>
      </c>
      <c r="C154" s="46">
        <f>'[5]2012'!$C66</f>
        <v>19.073454253333335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19.073454253333335</v>
      </c>
    </row>
    <row r="155" spans="1:16" x14ac:dyDescent="0.35">
      <c r="A155" s="24" t="s">
        <v>537</v>
      </c>
      <c r="B155" s="25" t="s">
        <v>538</v>
      </c>
      <c r="C155" s="46">
        <f>'[5]2012'!$C67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'[5]2012'!$C68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-25060.450706692118</v>
      </c>
      <c r="D157" s="21">
        <f>+D158+D166+D174+D182+D190+D198+D206+D207</f>
        <v>9.2846897977729572</v>
      </c>
      <c r="E157" s="21">
        <f>+E158+E166+E174+E182+E190+E198+E207</f>
        <v>0.38318590241083372</v>
      </c>
      <c r="F157" s="35"/>
      <c r="G157" s="35"/>
      <c r="H157" s="35"/>
      <c r="I157" s="35"/>
      <c r="J157" s="21">
        <f>+J158+J166+J174+J182+J190+J198+J206+J207</f>
        <v>4.4331999624205025</v>
      </c>
      <c r="K157" s="21">
        <f>+K158+K166+K174+K182+K190+K198+K206+K207</f>
        <v>161.96652344077069</v>
      </c>
      <c r="L157" s="21">
        <f>+L158+L166+L174+L182+L190+L198+L206+L207</f>
        <v>0</v>
      </c>
      <c r="M157" s="35"/>
      <c r="N157" s="64"/>
      <c r="O157" s="21">
        <f>+O158+O166+O174+O182+O190+O198+O206+O207</f>
        <v>-24698.935128215606</v>
      </c>
      <c r="P157" s="107">
        <f>O157-'[6]2012'!$O$4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-30683.060399309667</v>
      </c>
      <c r="D158" s="26">
        <f t="shared" ref="D158:E158" si="36">+SUM(D159:D160)</f>
        <v>0.27838124566620009</v>
      </c>
      <c r="E158" s="26">
        <f t="shared" si="36"/>
        <v>1.0418121698100002E-2</v>
      </c>
      <c r="F158" s="32"/>
      <c r="G158" s="32"/>
      <c r="H158" s="32"/>
      <c r="I158" s="32"/>
      <c r="J158" s="26">
        <f t="shared" ref="J158:L158" si="37">+SUM(J159:J160)</f>
        <v>0.11812874639340004</v>
      </c>
      <c r="K158" s="26">
        <f t="shared" si="37"/>
        <v>4.7248815000660009</v>
      </c>
      <c r="L158" s="26">
        <f t="shared" si="37"/>
        <v>0</v>
      </c>
      <c r="M158" s="32"/>
      <c r="N158" s="65"/>
      <c r="O158" s="26">
        <f>+SUM(O159:O160)</f>
        <v>-30672.504922181019</v>
      </c>
    </row>
    <row r="159" spans="1:16" x14ac:dyDescent="0.35">
      <c r="A159" s="24" t="s">
        <v>544</v>
      </c>
      <c r="B159" s="25" t="s">
        <v>545</v>
      </c>
      <c r="C159" s="46">
        <f>'[6]2012'!$C$6</f>
        <v>-30221.27797839191</v>
      </c>
      <c r="D159" s="46">
        <f>'[6]2012'!$D6</f>
        <v>0.27838124566620009</v>
      </c>
      <c r="E159" s="46">
        <f>'[6]2012'!$E6</f>
        <v>1.0418121698100002E-2</v>
      </c>
      <c r="F159" s="32"/>
      <c r="G159" s="32"/>
      <c r="H159" s="32"/>
      <c r="I159" s="32"/>
      <c r="J159" s="46">
        <f>'[6]2012'!$J6</f>
        <v>0.11812874639340004</v>
      </c>
      <c r="K159" s="46">
        <f>'[6]2012'!$K6</f>
        <v>4.7248815000660009</v>
      </c>
      <c r="L159" s="46">
        <v>0</v>
      </c>
      <c r="M159" s="32"/>
      <c r="N159" s="65"/>
      <c r="O159" s="30">
        <f>+C159*'PCG-PTG'!$F$5+D159*'PCG-PTG'!$F$6+E159*'PCG-PTG'!$F$8+SUM(F159:I159)</f>
        <v>-30210.722501263263</v>
      </c>
    </row>
    <row r="160" spans="1:16" x14ac:dyDescent="0.35">
      <c r="A160" s="24" t="s">
        <v>546</v>
      </c>
      <c r="B160" s="25" t="s">
        <v>547</v>
      </c>
      <c r="C160" s="26">
        <f>+SUM(C161:C165)</f>
        <v>-461.78242091775621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-461.78242091775621</v>
      </c>
    </row>
    <row r="161" spans="1:15" x14ac:dyDescent="0.35">
      <c r="A161" s="24" t="s">
        <v>548</v>
      </c>
      <c r="B161" s="25" t="s">
        <v>549</v>
      </c>
      <c r="C161" s="46">
        <f>'[6]2012'!$C8</f>
        <v>-330.46566088519961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-330.46566088519961</v>
      </c>
    </row>
    <row r="162" spans="1:15" x14ac:dyDescent="0.35">
      <c r="A162" s="24" t="s">
        <v>550</v>
      </c>
      <c r="B162" s="25" t="s">
        <v>551</v>
      </c>
      <c r="C162" s="46">
        <f>'[6]2012'!$C9</f>
        <v>-128.63286271615988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-128.63286271615988</v>
      </c>
    </row>
    <row r="163" spans="1:15" x14ac:dyDescent="0.35">
      <c r="A163" s="24" t="s">
        <v>552</v>
      </c>
      <c r="B163" s="25" t="s">
        <v>553</v>
      </c>
      <c r="C163" s="46">
        <f>'[6]2012'!$C10</f>
        <v>-0.2482060343903888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-0.2482060343903888</v>
      </c>
    </row>
    <row r="164" spans="1:15" x14ac:dyDescent="0.35">
      <c r="A164" s="24" t="s">
        <v>554</v>
      </c>
      <c r="B164" s="25" t="s">
        <v>555</v>
      </c>
      <c r="C164" s="46">
        <f>'[6]2012'!$C11</f>
        <v>-0.52768206791912609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-0.52768206791912609</v>
      </c>
    </row>
    <row r="165" spans="1:15" x14ac:dyDescent="0.35">
      <c r="A165" s="24" t="s">
        <v>556</v>
      </c>
      <c r="B165" s="25" t="s">
        <v>557</v>
      </c>
      <c r="C165" s="46">
        <f>'[6]2012'!$C12</f>
        <v>-1.9080092140872387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-1.9080092140872387</v>
      </c>
    </row>
    <row r="166" spans="1:15" x14ac:dyDescent="0.35">
      <c r="A166" s="24" t="s">
        <v>558</v>
      </c>
      <c r="B166" s="25" t="s">
        <v>559</v>
      </c>
      <c r="C166" s="26">
        <f>+SUM(C167:C168)</f>
        <v>1602.2768507819733</v>
      </c>
      <c r="D166" s="26">
        <f t="shared" ref="D166" si="40">+SUM(D167:D168)</f>
        <v>1.1278614928823014</v>
      </c>
      <c r="E166" s="26">
        <f t="shared" ref="E166" si="41">+SUM(E167:E168)</f>
        <v>8.2073070366517079E-2</v>
      </c>
      <c r="F166" s="32"/>
      <c r="G166" s="32"/>
      <c r="H166" s="32"/>
      <c r="I166" s="32"/>
      <c r="J166" s="26">
        <f t="shared" ref="J166:L166" si="42">+SUM(J167:J168)</f>
        <v>1.4191925871193267</v>
      </c>
      <c r="K166" s="26">
        <f t="shared" si="42"/>
        <v>27.494539532447526</v>
      </c>
      <c r="L166" s="26">
        <f t="shared" si="42"/>
        <v>0</v>
      </c>
      <c r="M166" s="32"/>
      <c r="N166" s="65"/>
      <c r="O166" s="26">
        <f>+SUM(O167:O168)</f>
        <v>1655.6063362298046</v>
      </c>
    </row>
    <row r="167" spans="1:15" x14ac:dyDescent="0.35">
      <c r="A167" s="24" t="s">
        <v>560</v>
      </c>
      <c r="B167" s="25" t="s">
        <v>561</v>
      </c>
      <c r="C167" s="46">
        <f>'[6]2012'!$C$14</f>
        <v>-275.0009383328333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-275.0009383328333</v>
      </c>
    </row>
    <row r="168" spans="1:15" x14ac:dyDescent="0.35">
      <c r="A168" s="24" t="s">
        <v>562</v>
      </c>
      <c r="B168" s="25" t="s">
        <v>563</v>
      </c>
      <c r="C168" s="26">
        <f>+SUM(C169:C173)</f>
        <v>1877.2777891148066</v>
      </c>
      <c r="D168" s="26">
        <f t="shared" ref="D168" si="43">+SUM(D169:D173)</f>
        <v>1.1278614928823014</v>
      </c>
      <c r="E168" s="26">
        <f>+SUM(E169:E173)</f>
        <v>8.2073070366517079E-2</v>
      </c>
      <c r="F168" s="32"/>
      <c r="G168" s="32"/>
      <c r="H168" s="32"/>
      <c r="I168" s="32"/>
      <c r="J168" s="26">
        <f>+SUM(J169:J173)</f>
        <v>1.4191925871193267</v>
      </c>
      <c r="K168" s="26">
        <f t="shared" ref="K168" si="44">+SUM(K169:K173)</f>
        <v>27.494539532447526</v>
      </c>
      <c r="L168" s="26">
        <f>+SUM(L169:L173)</f>
        <v>0</v>
      </c>
      <c r="M168" s="32"/>
      <c r="N168" s="65"/>
      <c r="O168" s="26">
        <f>+SUM(O169:O173)</f>
        <v>1930.6072745626379</v>
      </c>
    </row>
    <row r="169" spans="1:15" x14ac:dyDescent="0.35">
      <c r="A169" s="24" t="s">
        <v>564</v>
      </c>
      <c r="B169" s="25" t="s">
        <v>565</v>
      </c>
      <c r="C169" s="46">
        <f>'[6]2012'!$C16</f>
        <v>1269.6749093552842</v>
      </c>
      <c r="D169" s="46">
        <f>'[6]2012'!$D16</f>
        <v>0.82855384328988113</v>
      </c>
      <c r="E169" s="46">
        <f>'[6]2012'!$E16</f>
        <v>5.4744980621122173E-2</v>
      </c>
      <c r="F169" s="32"/>
      <c r="G169" s="32"/>
      <c r="H169" s="32"/>
      <c r="I169" s="32"/>
      <c r="J169" s="46">
        <f>'[6]2012'!$J16</f>
        <v>0.91167092041913567</v>
      </c>
      <c r="K169" s="46">
        <f>'[6]2012'!$K16</f>
        <v>19.035845087444343</v>
      </c>
      <c r="L169" s="46">
        <v>0</v>
      </c>
      <c r="M169" s="32"/>
      <c r="N169" s="65"/>
      <c r="O169" s="30">
        <f>+C169*'PCG-PTG'!$F$5+D169*'PCG-PTG'!$F$6+E169*'PCG-PTG'!$F$8+SUM(F169:I169)</f>
        <v>1307.381836831998</v>
      </c>
    </row>
    <row r="170" spans="1:15" x14ac:dyDescent="0.35">
      <c r="A170" s="24" t="s">
        <v>566</v>
      </c>
      <c r="B170" s="25" t="s">
        <v>567</v>
      </c>
      <c r="C170" s="46">
        <f>'[6]2012'!$C17</f>
        <v>607.60287975952235</v>
      </c>
      <c r="D170" s="46">
        <f>'[6]2012'!$D17</f>
        <v>0.29930764959242034</v>
      </c>
      <c r="E170" s="46">
        <f>'[6]2012'!$E17</f>
        <v>2.7328089745394902E-2</v>
      </c>
      <c r="F170" s="32"/>
      <c r="G170" s="32"/>
      <c r="H170" s="32"/>
      <c r="I170" s="32"/>
      <c r="J170" s="46">
        <f>'[6]2012'!$J17</f>
        <v>0.50752166670019105</v>
      </c>
      <c r="K170" s="46">
        <f>'[6]2012'!$K17</f>
        <v>8.458694445003184</v>
      </c>
      <c r="L170" s="46">
        <v>0</v>
      </c>
      <c r="M170" s="32"/>
      <c r="N170" s="65"/>
      <c r="O170" s="30">
        <f>+C170*'PCG-PTG'!$F$5+D170*'PCG-PTG'!$F$6+E170*'PCG-PTG'!$F$8+SUM(F170:I170)</f>
        <v>623.22543773063978</v>
      </c>
    </row>
    <row r="171" spans="1:15" x14ac:dyDescent="0.35">
      <c r="A171" s="24" t="s">
        <v>568</v>
      </c>
      <c r="B171" s="25" t="s">
        <v>569</v>
      </c>
      <c r="C171" s="46">
        <f>'[6]2012'!$C18</f>
        <v>0</v>
      </c>
      <c r="D171" s="46">
        <f>'[6]2012'!$D18</f>
        <v>0</v>
      </c>
      <c r="E171" s="46">
        <f>'[6]2012'!$E18</f>
        <v>0</v>
      </c>
      <c r="F171" s="32"/>
      <c r="G171" s="32"/>
      <c r="H171" s="32"/>
      <c r="I171" s="32"/>
      <c r="J171" s="46">
        <f>'[6]2012'!$J18</f>
        <v>0</v>
      </c>
      <c r="K171" s="46">
        <f>'[6]2012'!$K18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'[6]2012'!$C19</f>
        <v>0</v>
      </c>
      <c r="D172" s="46">
        <f>'[6]2012'!$D19</f>
        <v>0</v>
      </c>
      <c r="E172" s="46">
        <f>'[6]2012'!$E19</f>
        <v>0</v>
      </c>
      <c r="F172" s="32"/>
      <c r="G172" s="32"/>
      <c r="H172" s="32"/>
      <c r="I172" s="32"/>
      <c r="J172" s="46">
        <f>'[6]2012'!$J19</f>
        <v>0</v>
      </c>
      <c r="K172" s="46">
        <f>'[6]2012'!$K19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'[6]2012'!$C20</f>
        <v>0</v>
      </c>
      <c r="D173" s="46">
        <f>'[6]2012'!$D20</f>
        <v>0</v>
      </c>
      <c r="E173" s="46">
        <f>'[6]2012'!$E20</f>
        <v>0</v>
      </c>
      <c r="F173" s="32"/>
      <c r="G173" s="32"/>
      <c r="H173" s="32"/>
      <c r="I173" s="32"/>
      <c r="J173" s="46">
        <f>'[6]2012'!$J20</f>
        <v>0</v>
      </c>
      <c r="K173" s="46">
        <f>'[6]2012'!$K20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3288.6911355586035</v>
      </c>
      <c r="D174" s="26">
        <f t="shared" ref="D174" si="45">+SUM(D175:D176)</f>
        <v>7.878447059224456</v>
      </c>
      <c r="E174" s="26">
        <f t="shared" ref="E174" si="46">+SUM(E175:E176)</f>
        <v>0.27588620871621661</v>
      </c>
      <c r="F174" s="32"/>
      <c r="G174" s="32"/>
      <c r="H174" s="32"/>
      <c r="I174" s="32"/>
      <c r="J174" s="26">
        <f t="shared" ref="J174:K174" si="47">+SUM(J175:J176)</f>
        <v>2.8958786289077763</v>
      </c>
      <c r="K174" s="26">
        <f t="shared" si="47"/>
        <v>129.74710240825718</v>
      </c>
      <c r="L174" s="26">
        <f>+SUM(L175:L176)</f>
        <v>0</v>
      </c>
      <c r="M174" s="32"/>
      <c r="N174" s="65"/>
      <c r="O174" s="26">
        <f>+SUM(O175:O176)</f>
        <v>3582.3974985266859</v>
      </c>
    </row>
    <row r="175" spans="1:15" x14ac:dyDescent="0.35">
      <c r="A175" s="24" t="s">
        <v>576</v>
      </c>
      <c r="B175" s="25" t="s">
        <v>577</v>
      </c>
      <c r="C175" s="46">
        <f>'[6]2012'!$C$22</f>
        <v>0</v>
      </c>
      <c r="D175" s="46">
        <f>'[6]2012'!$D22</f>
        <v>6.061039039039999E-2</v>
      </c>
      <c r="E175" s="46">
        <f>'[6]2012'!$E22</f>
        <v>5.5339921660799993E-3</v>
      </c>
      <c r="F175" s="32"/>
      <c r="G175" s="32"/>
      <c r="H175" s="32"/>
      <c r="I175" s="32"/>
      <c r="J175" s="46">
        <f>'[6]2012'!$J22</f>
        <v>0.10277414022719999</v>
      </c>
      <c r="K175" s="46">
        <f>'[6]2012'!$K22</f>
        <v>1.7129023371199998</v>
      </c>
      <c r="L175" s="46">
        <v>0</v>
      </c>
      <c r="M175" s="32"/>
      <c r="N175" s="65"/>
      <c r="O175" s="30">
        <f>+C175*'PCG-PTG'!$F$5+D175*'PCG-PTG'!$F$6+E175*'PCG-PTG'!$F$8+SUM(F175:I175)</f>
        <v>3.1635988549423995</v>
      </c>
    </row>
    <row r="176" spans="1:15" x14ac:dyDescent="0.35">
      <c r="A176" s="24" t="s">
        <v>578</v>
      </c>
      <c r="B176" s="25" t="s">
        <v>579</v>
      </c>
      <c r="C176" s="26">
        <f>+SUM(C177:C181)</f>
        <v>3288.6911355586035</v>
      </c>
      <c r="D176" s="26">
        <f t="shared" ref="D176" si="48">+SUM(D177:D181)</f>
        <v>7.8178366688340564</v>
      </c>
      <c r="E176" s="26">
        <f>+SUM(E177:E181)</f>
        <v>0.27035221655013658</v>
      </c>
      <c r="F176" s="32"/>
      <c r="G176" s="32"/>
      <c r="H176" s="32"/>
      <c r="I176" s="32"/>
      <c r="J176" s="26">
        <f>+SUM(J177:J181)</f>
        <v>2.793104488680576</v>
      </c>
      <c r="K176" s="26">
        <f t="shared" ref="K176" si="49">+SUM(K177:K181)</f>
        <v>128.03420007113718</v>
      </c>
      <c r="L176" s="26">
        <f>+SUM(L177:L181)</f>
        <v>0</v>
      </c>
      <c r="M176" s="32"/>
      <c r="N176" s="65"/>
      <c r="O176" s="26">
        <f>+SUM(O177:O181)</f>
        <v>3579.2338996717435</v>
      </c>
    </row>
    <row r="177" spans="1:15" x14ac:dyDescent="0.35">
      <c r="A177" s="24" t="s">
        <v>580</v>
      </c>
      <c r="B177" s="25" t="s">
        <v>581</v>
      </c>
      <c r="C177" s="46">
        <f>'[6]2012'!$C24</f>
        <v>3445.720486186262</v>
      </c>
      <c r="D177" s="46">
        <f>'[6]2012'!$D24</f>
        <v>7.8178366688340564</v>
      </c>
      <c r="E177" s="46">
        <f>'[6]2012'!$E24</f>
        <v>0.27035221655013658</v>
      </c>
      <c r="F177" s="32"/>
      <c r="G177" s="32"/>
      <c r="H177" s="32"/>
      <c r="I177" s="32"/>
      <c r="J177" s="46">
        <f>'[6]2012'!$J$24</f>
        <v>2.793104488680576</v>
      </c>
      <c r="K177" s="46">
        <f>'[6]2012'!$K$24</f>
        <v>128.03420007113718</v>
      </c>
      <c r="L177" s="46">
        <v>0</v>
      </c>
      <c r="M177" s="32"/>
      <c r="N177" s="65"/>
      <c r="O177" s="30">
        <f>+C177*'PCG-PTG'!$F$5+D177*'PCG-PTG'!$F$6+E177*'PCG-PTG'!$F$8+SUM(F177:I177)</f>
        <v>3736.263250299402</v>
      </c>
    </row>
    <row r="178" spans="1:15" x14ac:dyDescent="0.35">
      <c r="A178" s="24" t="s">
        <v>582</v>
      </c>
      <c r="B178" s="25" t="s">
        <v>583</v>
      </c>
      <c r="C178" s="46">
        <f>'[6]2012'!$C25</f>
        <v>-139.45588424492837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-139.45588424492837</v>
      </c>
    </row>
    <row r="179" spans="1:15" x14ac:dyDescent="0.35">
      <c r="A179" s="24" t="s">
        <v>584</v>
      </c>
      <c r="B179" s="25" t="s">
        <v>585</v>
      </c>
      <c r="C179" s="46">
        <f>'[6]2012'!$C26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'[6]2012'!$C27</f>
        <v>-17.573466382730146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-17.573466382730146</v>
      </c>
    </row>
    <row r="181" spans="1:15" x14ac:dyDescent="0.35">
      <c r="A181" s="24" t="s">
        <v>588</v>
      </c>
      <c r="B181" s="25" t="s">
        <v>589</v>
      </c>
      <c r="C181" s="46">
        <f>'[6]2012'!$C28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65.805488295886363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65.805488295886363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65.805488295886363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65.805488295886363</v>
      </c>
    </row>
    <row r="185" spans="1:15" x14ac:dyDescent="0.35">
      <c r="A185" s="24" t="s">
        <v>596</v>
      </c>
      <c r="B185" s="25" t="s">
        <v>597</v>
      </c>
      <c r="C185" s="46">
        <f>'[6]2012'!$C32</f>
        <v>65.805488295886363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65.805488295886363</v>
      </c>
    </row>
    <row r="186" spans="1:15" x14ac:dyDescent="0.35">
      <c r="A186" s="24" t="s">
        <v>598</v>
      </c>
      <c r="B186" s="25" t="s">
        <v>599</v>
      </c>
      <c r="C186" s="46">
        <f>'[6]2012'!$C33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'[6]2012'!$C34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'[6]2012'!$C35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'[6]2012'!$C36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665.83621798108595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665.83621798108595</v>
      </c>
    </row>
    <row r="191" spans="1:15" x14ac:dyDescent="0.35">
      <c r="A191" s="24" t="s">
        <v>608</v>
      </c>
      <c r="B191" s="25" t="s">
        <v>609</v>
      </c>
      <c r="C191" s="46">
        <f>'[6]2012'!$C$38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665.83621798108595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665.83621798108595</v>
      </c>
    </row>
    <row r="193" spans="1:15" x14ac:dyDescent="0.35">
      <c r="A193" s="24" t="s">
        <v>612</v>
      </c>
      <c r="B193" s="25" t="s">
        <v>613</v>
      </c>
      <c r="C193" s="46">
        <f>'[6]2012'!$C40</f>
        <v>256.43894271099833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256.43894271099833</v>
      </c>
    </row>
    <row r="194" spans="1:15" x14ac:dyDescent="0.35">
      <c r="A194" s="24" t="s">
        <v>614</v>
      </c>
      <c r="B194" s="25" t="s">
        <v>615</v>
      </c>
      <c r="C194" s="46">
        <f>'[6]2012'!$C41</f>
        <v>3.3927193601497154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3.3927193601497154</v>
      </c>
    </row>
    <row r="195" spans="1:15" x14ac:dyDescent="0.35">
      <c r="A195" s="24" t="s">
        <v>616</v>
      </c>
      <c r="B195" s="25" t="s">
        <v>617</v>
      </c>
      <c r="C195" s="46">
        <f>'[6]2012'!$C42</f>
        <v>406.00455590993789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406.00455590993789</v>
      </c>
    </row>
    <row r="196" spans="1:15" x14ac:dyDescent="0.35">
      <c r="A196" s="24" t="s">
        <v>618</v>
      </c>
      <c r="B196" s="25" t="s">
        <v>619</v>
      </c>
      <c r="C196" s="46">
        <f>'[6]2012'!$C43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'[6]2012'!$C44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'[6]2012'!$C46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'[6]2012'!$C48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'[6]2012'!$C49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'[6]2012'!$C50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'[6]2012'!$C51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'[6]2012'!$C52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'[6]2012'!$C53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1.480850163E-2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3.9242529319499999</v>
      </c>
    </row>
    <row r="208" spans="1:15" ht="13" x14ac:dyDescent="0.35">
      <c r="A208" s="24" t="s">
        <v>696</v>
      </c>
      <c r="B208" s="25" t="s">
        <v>697</v>
      </c>
      <c r="C208" s="46">
        <f>'[6]2012'!$C55</f>
        <v>0</v>
      </c>
      <c r="D208" s="46">
        <f>'[6]2012'!$D55</f>
        <v>0</v>
      </c>
      <c r="E208" s="46">
        <f>'[6]2012'!$E55</f>
        <v>1.480850163E-2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10.359959685395033</v>
      </c>
      <c r="D209" s="21">
        <f t="shared" ref="D209:E209" si="62">+D210+D214+D217+D220+D224</f>
        <v>30.277715675018104</v>
      </c>
      <c r="E209" s="21">
        <f t="shared" si="62"/>
        <v>0.20514730379710794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912.50003409213559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27.12174618178215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759.40889308990018</v>
      </c>
    </row>
    <row r="211" spans="1:15" x14ac:dyDescent="0.35">
      <c r="A211" s="24" t="s">
        <v>645</v>
      </c>
      <c r="B211" s="25" t="s">
        <v>646</v>
      </c>
      <c r="C211" s="46">
        <f>'[4]2012'!$C6</f>
        <v>0</v>
      </c>
      <c r="D211" s="46">
        <f>'[4]2012'!$D6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'[4]2012'!$C7</f>
        <v>0</v>
      </c>
      <c r="D212" s="46">
        <f>'[4]2012'!$D7</f>
        <v>21.987418792828329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615.64772619919324</v>
      </c>
    </row>
    <row r="213" spans="1:15" x14ac:dyDescent="0.35">
      <c r="A213" s="24" t="s">
        <v>649</v>
      </c>
      <c r="B213" s="25" t="s">
        <v>650</v>
      </c>
      <c r="C213" s="46">
        <f>'[4]2012'!$C8</f>
        <v>0</v>
      </c>
      <c r="D213" s="46">
        <f>'[4]2012'!$D8</f>
        <v>5.134327388953821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143.76116689070699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'[4]2012'!$D10</f>
        <v>0</v>
      </c>
      <c r="E215" s="46">
        <f>'[4]2012'!$E10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'[4]2012'!$D11</f>
        <v>0</v>
      </c>
      <c r="E216" s="46">
        <f>'[4]2012'!$E11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10.359959685395033</v>
      </c>
      <c r="D217" s="26">
        <f t="shared" ref="D217" si="67">+SUM(D218:D219)</f>
        <v>0.79912085993639059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32.735343763613969</v>
      </c>
    </row>
    <row r="218" spans="1:15" x14ac:dyDescent="0.35">
      <c r="A218" s="24" t="s">
        <v>659</v>
      </c>
      <c r="B218" s="25" t="s">
        <v>660</v>
      </c>
      <c r="C218" s="46">
        <f>'[4]2012'!$C13</f>
        <v>0</v>
      </c>
      <c r="D218" s="46">
        <f>'[4]2012'!$D13</f>
        <v>0</v>
      </c>
      <c r="E218" s="46">
        <f>'[4]2012'!$E13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'[4]2012'!$C14</f>
        <v>10.359959685395033</v>
      </c>
      <c r="D219" s="46">
        <f>'[4]2012'!$D14</f>
        <v>0.79912085993639059</v>
      </c>
      <c r="E219" s="46">
        <f>'[4]2012'!$E14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32.735343763613969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2.3568486332995646</v>
      </c>
      <c r="E220" s="26">
        <f t="shared" ref="E220" si="70">+SUM(E221:E223)</f>
        <v>0.20514730379710794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120.35579723862142</v>
      </c>
    </row>
    <row r="221" spans="1:15" x14ac:dyDescent="0.35">
      <c r="A221" s="24" t="s">
        <v>665</v>
      </c>
      <c r="B221" s="25" t="s">
        <v>666</v>
      </c>
      <c r="C221" s="32"/>
      <c r="D221" s="46">
        <f>'[4]2012'!$D16</f>
        <v>2.3568486332995646</v>
      </c>
      <c r="E221" s="46">
        <f>'[4]2012'!$E16</f>
        <v>0.20514730379710794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120.35579723862142</v>
      </c>
    </row>
    <row r="222" spans="1:15" x14ac:dyDescent="0.35">
      <c r="A222" s="24" t="s">
        <v>667</v>
      </c>
      <c r="B222" s="25" t="s">
        <v>668</v>
      </c>
      <c r="C222" s="32"/>
      <c r="D222" s="46">
        <f>'[4]2012'!$D17</f>
        <v>0</v>
      </c>
      <c r="E222" s="46">
        <f>'[4]2012'!$E17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'[4]2012'!$D18</f>
        <v>0</v>
      </c>
      <c r="E223" s="46">
        <f>'[4]2012'!$E18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'[4]2012'!$C19</f>
        <v>0</v>
      </c>
      <c r="D224" s="46">
        <f>'[4]2012'!$D19</f>
        <v>0</v>
      </c>
      <c r="E224" s="46">
        <f>'[4]2012'!$E19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10862.63428427589</v>
      </c>
      <c r="D227" s="26">
        <f t="shared" ref="D227:E227" si="73">+SUM(D228:D229)</f>
        <v>0.87978632332779372</v>
      </c>
      <c r="E227" s="26">
        <f t="shared" si="73"/>
        <v>0.28331045275079819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10962.345571308029</v>
      </c>
    </row>
    <row r="228" spans="1:15" x14ac:dyDescent="0.35">
      <c r="A228" s="24"/>
      <c r="B228" s="44" t="s">
        <v>674</v>
      </c>
      <c r="C228" s="46">
        <f>'[2]2012'!$C48</f>
        <v>1229.8028743</v>
      </c>
      <c r="D228" s="46">
        <f>'[2]2012'!$D48</f>
        <v>8.6000200999999995E-3</v>
      </c>
      <c r="E228" s="46">
        <f>'[2]2012'!$E48</f>
        <v>3.4400080399999998E-2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1239.1596961687999</v>
      </c>
    </row>
    <row r="229" spans="1:15" x14ac:dyDescent="0.35">
      <c r="A229" s="24"/>
      <c r="B229" s="44" t="s">
        <v>675</v>
      </c>
      <c r="C229" s="46">
        <f>'[2]2012'!$C49</f>
        <v>9632.83140997589</v>
      </c>
      <c r="D229" s="46">
        <f>'[2]2012'!$D49</f>
        <v>0.87118630322779367</v>
      </c>
      <c r="E229" s="46">
        <f>'[2]2012'!$E49</f>
        <v>0.24891037235079819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9723.1858751392301</v>
      </c>
    </row>
    <row r="230" spans="1:15" x14ac:dyDescent="0.35">
      <c r="A230" s="24"/>
      <c r="B230" s="25" t="s">
        <v>676</v>
      </c>
      <c r="C230" s="46">
        <f>'[2]2012'!$C50</f>
        <v>0</v>
      </c>
      <c r="D230" s="46">
        <f>'[2]2012'!$D50</f>
        <v>0</v>
      </c>
      <c r="E230" s="46">
        <f>'[2]2012'!$E50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'[2]2012'!$C51</f>
        <v>1473.6672825000001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1473.6672825000001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-14263.214332292906</v>
      </c>
      <c r="D242" s="21">
        <f t="shared" si="76"/>
        <v>181.62834143833959</v>
      </c>
      <c r="E242" s="21">
        <f t="shared" si="76"/>
        <v>3.0773110800953334</v>
      </c>
      <c r="F242" s="21">
        <f t="shared" si="76"/>
        <v>55.202102439999997</v>
      </c>
      <c r="G242" s="21">
        <f t="shared" si="76"/>
        <v>0</v>
      </c>
      <c r="H242" s="21">
        <f t="shared" si="76"/>
        <v>6.9221316179591827</v>
      </c>
      <c r="I242" s="21">
        <f t="shared" si="76"/>
        <v>0</v>
      </c>
      <c r="J242" s="21">
        <f t="shared" si="76"/>
        <v>4.8647924624205023</v>
      </c>
      <c r="K242" s="21">
        <f t="shared" si="76"/>
        <v>177.8491274407707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-8300.0091017361774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9981.9031518707725</v>
      </c>
      <c r="D243" s="21">
        <f t="shared" ref="D243:E243" si="78">+D244+D250+D253</f>
        <v>3.6328593103987274</v>
      </c>
      <c r="E243" s="21">
        <f t="shared" si="78"/>
        <v>0.29553747592969609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10161.940643683305</v>
      </c>
    </row>
    <row r="244" spans="1:15" x14ac:dyDescent="0.35">
      <c r="A244" s="24" t="s">
        <v>266</v>
      </c>
      <c r="B244" s="25" t="s">
        <v>267</v>
      </c>
      <c r="C244" s="26">
        <f>+SUM(C245:C249)</f>
        <v>9981.9031518707725</v>
      </c>
      <c r="D244" s="26">
        <f t="shared" ref="D244:E244" si="80">+SUM(D245:D249)</f>
        <v>3.6328593103987274</v>
      </c>
      <c r="E244" s="26">
        <f t="shared" si="80"/>
        <v>0.29553747592969609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10161.940643683305</v>
      </c>
    </row>
    <row r="245" spans="1:15" x14ac:dyDescent="0.35">
      <c r="A245" s="24" t="s">
        <v>268</v>
      </c>
      <c r="B245" s="25" t="s">
        <v>269</v>
      </c>
      <c r="C245" s="46">
        <f>+C7</f>
        <v>2503.4404522999198</v>
      </c>
      <c r="D245" s="46">
        <f>+D7</f>
        <v>7.2183075829199986E-2</v>
      </c>
      <c r="E245" s="46">
        <f>+E7</f>
        <v>2.6734190124599995E-2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2512.5461388061563</v>
      </c>
    </row>
    <row r="246" spans="1:15" x14ac:dyDescent="0.35">
      <c r="A246" s="24" t="s">
        <v>276</v>
      </c>
      <c r="B246" s="25" t="s">
        <v>277</v>
      </c>
      <c r="C246" s="46">
        <f>+C11</f>
        <v>2260.2045138968456</v>
      </c>
      <c r="D246" s="46">
        <f>+D11</f>
        <v>0.27793980054102496</v>
      </c>
      <c r="E246" s="46">
        <f>+E11</f>
        <v>4.2438801742294995E-2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2279.2331107737027</v>
      </c>
    </row>
    <row r="247" spans="1:15" x14ac:dyDescent="0.35">
      <c r="A247" s="24" t="s">
        <v>292</v>
      </c>
      <c r="B247" s="25" t="s">
        <v>293</v>
      </c>
      <c r="C247" s="46">
        <f>+C19</f>
        <v>4734.2062901443569</v>
      </c>
      <c r="D247" s="46">
        <f>+D19</f>
        <v>1.0818676222645023</v>
      </c>
      <c r="E247" s="46">
        <f>+E19</f>
        <v>0.19582759976236111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4816.3928975047884</v>
      </c>
    </row>
    <row r="248" spans="1:15" x14ac:dyDescent="0.35">
      <c r="A248" s="24" t="s">
        <v>304</v>
      </c>
      <c r="B248" s="25" t="s">
        <v>305</v>
      </c>
      <c r="C248" s="46">
        <f>+C25</f>
        <v>484.05189552965004</v>
      </c>
      <c r="D248" s="46">
        <f>+D25</f>
        <v>2.2008688117640003</v>
      </c>
      <c r="E248" s="46">
        <f>+E25</f>
        <v>3.053688430044E-2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553.76849659865866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782.31318418277783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55.202102439999997</v>
      </c>
      <c r="G254" s="21">
        <f t="shared" si="84"/>
        <v>0</v>
      </c>
      <c r="H254" s="21">
        <f t="shared" si="84"/>
        <v>6.9221316179591827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844.43741824073697</v>
      </c>
    </row>
    <row r="255" spans="1:15" x14ac:dyDescent="0.35">
      <c r="A255" s="24" t="s">
        <v>345</v>
      </c>
      <c r="B255" s="25" t="s">
        <v>346</v>
      </c>
      <c r="C255" s="46">
        <f>+C47</f>
        <v>779.38246470000001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779.38246470000001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2.9307194827777776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2.9307194827777776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55.202102439999997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55.202102439999997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6.9221316179591827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6.9221316179591827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22.66007866026667</v>
      </c>
      <c r="D263" s="21">
        <f t="shared" ref="D263:E263" si="89">+SUM(D264:D273)</f>
        <v>138.43307665514982</v>
      </c>
      <c r="E263" s="21">
        <f t="shared" si="89"/>
        <v>2.1934403979576955</v>
      </c>
      <c r="F263" s="35"/>
      <c r="G263" s="35"/>
      <c r="H263" s="35"/>
      <c r="I263" s="35"/>
      <c r="J263" s="21">
        <f t="shared" ref="J263:L263" si="90">+SUM(J264:J273)</f>
        <v>0.43159249999999999</v>
      </c>
      <c r="K263" s="21">
        <f t="shared" si="90"/>
        <v>15.882604000000001</v>
      </c>
      <c r="L263" s="21">
        <f t="shared" si="90"/>
        <v>0</v>
      </c>
      <c r="M263" s="35"/>
      <c r="N263" s="64"/>
      <c r="O263" s="21">
        <f>+SUM(O264:O273)</f>
        <v>4480.0479304632509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131.76546020567588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3689.4328857589244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3.2324123393939392</v>
      </c>
      <c r="E265" s="46">
        <f>+E111</f>
        <v>0.40135168708966107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196.86574258179047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2.9677234100800001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83.096255482239997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1.7800041208680342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471.70109203002903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0.46748070000000008</v>
      </c>
      <c r="E269" s="46">
        <f>+E145</f>
        <v>1.2084590000000001E-2</v>
      </c>
      <c r="F269" s="32"/>
      <c r="G269" s="32"/>
      <c r="H269" s="32"/>
      <c r="I269" s="32"/>
      <c r="J269" s="46">
        <f t="shared" si="91"/>
        <v>0.43159249999999999</v>
      </c>
      <c r="K269" s="46">
        <f t="shared" si="91"/>
        <v>15.882604000000001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16.291875950000001</v>
      </c>
    </row>
    <row r="270" spans="1:15" x14ac:dyDescent="0.35">
      <c r="A270" s="24" t="s">
        <v>529</v>
      </c>
      <c r="B270" s="25" t="s">
        <v>530</v>
      </c>
      <c r="C270" s="46">
        <f>+C151</f>
        <v>3.5866244069333337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3.5866244069333337</v>
      </c>
    </row>
    <row r="271" spans="1:15" x14ac:dyDescent="0.35">
      <c r="A271" s="24" t="s">
        <v>535</v>
      </c>
      <c r="B271" s="25" t="s">
        <v>536</v>
      </c>
      <c r="C271" s="46">
        <f>+C154</f>
        <v>19.073454253333335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19.073454253333335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-25060.450706692118</v>
      </c>
      <c r="D274" s="21">
        <f t="shared" ref="D274:E274" si="92">+SUM(D275:D282)</f>
        <v>9.2846897977729572</v>
      </c>
      <c r="E274" s="21">
        <f t="shared" si="92"/>
        <v>0.38318590241083372</v>
      </c>
      <c r="F274" s="35"/>
      <c r="G274" s="35"/>
      <c r="H274" s="35"/>
      <c r="I274" s="35"/>
      <c r="J274" s="21">
        <f t="shared" ref="J274:L274" si="93">+SUM(J275:J282)</f>
        <v>4.4331999624205025</v>
      </c>
      <c r="K274" s="21">
        <f t="shared" si="93"/>
        <v>161.96652344077069</v>
      </c>
      <c r="L274" s="21">
        <f t="shared" si="93"/>
        <v>0</v>
      </c>
      <c r="M274" s="35"/>
      <c r="N274" s="64"/>
      <c r="O274" s="21">
        <f>+SUM(O275:O282)</f>
        <v>-24698.935128215606</v>
      </c>
    </row>
    <row r="275" spans="1:15" x14ac:dyDescent="0.35">
      <c r="A275" s="24" t="s">
        <v>542</v>
      </c>
      <c r="B275" s="25" t="s">
        <v>543</v>
      </c>
      <c r="C275" s="46">
        <f>+C158</f>
        <v>-30683.060399309667</v>
      </c>
      <c r="D275" s="46">
        <f>+D158</f>
        <v>0.27838124566620009</v>
      </c>
      <c r="E275" s="46">
        <f>+E158</f>
        <v>1.0418121698100002E-2</v>
      </c>
      <c r="F275" s="32"/>
      <c r="G275" s="32"/>
      <c r="H275" s="32"/>
      <c r="I275" s="32"/>
      <c r="J275" s="46">
        <f>+J158</f>
        <v>0.11812874639340004</v>
      </c>
      <c r="K275" s="46">
        <f>+K158</f>
        <v>4.7248815000660009</v>
      </c>
      <c r="L275" s="46">
        <f>+L158</f>
        <v>0</v>
      </c>
      <c r="M275" s="32"/>
      <c r="N275" s="65"/>
      <c r="O275" s="30">
        <f>+C275*'PCG-PTG'!$F$5+D275*'PCG-PTG'!$F$6+E275*'PCG-PTG'!$F$8+SUM(F275:I275)</f>
        <v>-30672.504922181019</v>
      </c>
    </row>
    <row r="276" spans="1:15" x14ac:dyDescent="0.35">
      <c r="A276" s="24" t="s">
        <v>558</v>
      </c>
      <c r="B276" s="25" t="s">
        <v>559</v>
      </c>
      <c r="C276" s="46">
        <f>+C166</f>
        <v>1602.2768507819733</v>
      </c>
      <c r="D276" s="46">
        <f>+D166</f>
        <v>1.1278614928823014</v>
      </c>
      <c r="E276" s="46">
        <f>+E166</f>
        <v>8.2073070366517079E-2</v>
      </c>
      <c r="F276" s="32"/>
      <c r="G276" s="32"/>
      <c r="H276" s="32"/>
      <c r="I276" s="32"/>
      <c r="J276" s="46">
        <f>+J166</f>
        <v>1.4191925871193267</v>
      </c>
      <c r="K276" s="46">
        <f>+K166</f>
        <v>27.494539532447526</v>
      </c>
      <c r="L276" s="46">
        <f>+L166</f>
        <v>0</v>
      </c>
      <c r="M276" s="32"/>
      <c r="N276" s="65"/>
      <c r="O276" s="30">
        <f>+C276*'PCG-PTG'!$F$5+D276*'PCG-PTG'!$F$6+E276*'PCG-PTG'!$F$8+SUM(F276:I276)</f>
        <v>1655.6063362298048</v>
      </c>
    </row>
    <row r="277" spans="1:15" x14ac:dyDescent="0.35">
      <c r="A277" s="24" t="s">
        <v>574</v>
      </c>
      <c r="B277" s="25" t="s">
        <v>575</v>
      </c>
      <c r="C277" s="46">
        <f>+C174</f>
        <v>3288.6911355586035</v>
      </c>
      <c r="D277" s="46">
        <f>+D174</f>
        <v>7.878447059224456</v>
      </c>
      <c r="E277" s="46">
        <f>+E174</f>
        <v>0.27588620871621661</v>
      </c>
      <c r="F277" s="32"/>
      <c r="G277" s="32"/>
      <c r="H277" s="32"/>
      <c r="I277" s="32"/>
      <c r="J277" s="46">
        <f>+J174</f>
        <v>2.8958786289077763</v>
      </c>
      <c r="K277" s="46">
        <f>+K174</f>
        <v>129.74710240825718</v>
      </c>
      <c r="L277" s="46">
        <f>+L174</f>
        <v>0</v>
      </c>
      <c r="M277" s="32"/>
      <c r="N277" s="65"/>
      <c r="O277" s="30">
        <f>+C277*'PCG-PTG'!$F$5+D277*'PCG-PTG'!$F$6+E277*'PCG-PTG'!$F$8+SUM(F277:I277)</f>
        <v>3582.3974985266859</v>
      </c>
    </row>
    <row r="278" spans="1:15" x14ac:dyDescent="0.35">
      <c r="A278" s="24" t="s">
        <v>590</v>
      </c>
      <c r="B278" s="25" t="s">
        <v>591</v>
      </c>
      <c r="C278" s="46">
        <f>+C182</f>
        <v>65.805488295886363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65.805488295886363</v>
      </c>
    </row>
    <row r="279" spans="1:15" x14ac:dyDescent="0.35">
      <c r="A279" s="24" t="s">
        <v>606</v>
      </c>
      <c r="B279" s="25" t="s">
        <v>607</v>
      </c>
      <c r="C279" s="46">
        <f>+C190</f>
        <v>665.83621798108595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665.83621798108595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1.480850163E-2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3.9242529319499999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10.359959685395033</v>
      </c>
      <c r="D283" s="21">
        <f t="shared" ref="D283:E283" si="95">+SUM(D284:D288)</f>
        <v>30.277715675018104</v>
      </c>
      <c r="E283" s="21">
        <f t="shared" si="95"/>
        <v>0.20514730379710794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912.50003409213559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27.12174618178215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759.40889308990018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10.359959685395033</v>
      </c>
      <c r="D286" s="46">
        <f t="shared" ref="D286:M286" si="99">+D217</f>
        <v>0.79912085993639059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32.735343763613969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2.3568486332995646</v>
      </c>
      <c r="E287" s="46">
        <f t="shared" si="100"/>
        <v>0.20514730379710794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120.35579723862142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10862.63428427589</v>
      </c>
      <c r="D291" s="26">
        <f t="shared" ref="D291:E291" si="102">+D292+D293</f>
        <v>0.87978632332779372</v>
      </c>
      <c r="E291" s="26">
        <f t="shared" si="102"/>
        <v>0.28331045275079819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10962.345571308029</v>
      </c>
    </row>
    <row r="292" spans="1:15" x14ac:dyDescent="0.35">
      <c r="A292" s="24"/>
      <c r="B292" s="44" t="s">
        <v>674</v>
      </c>
      <c r="C292" s="46">
        <f>+C228</f>
        <v>1229.8028743</v>
      </c>
      <c r="D292" s="46">
        <f t="shared" ref="D292:M294" si="104">+D228</f>
        <v>8.6000200999999995E-3</v>
      </c>
      <c r="E292" s="46">
        <f t="shared" si="104"/>
        <v>3.4400080399999998E-2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1239.1596961687999</v>
      </c>
    </row>
    <row r="293" spans="1:15" x14ac:dyDescent="0.35">
      <c r="A293" s="24"/>
      <c r="B293" s="44" t="s">
        <v>675</v>
      </c>
      <c r="C293" s="46">
        <f>+C229</f>
        <v>9632.83140997589</v>
      </c>
      <c r="D293" s="46">
        <f t="shared" si="104"/>
        <v>0.87118630322779367</v>
      </c>
      <c r="E293" s="46">
        <f t="shared" si="104"/>
        <v>0.24891037235079819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9723.1858751392301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1473.6672825000001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1473.6672825000001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-14263.214332292906</v>
      </c>
      <c r="D304" s="21">
        <f t="shared" ref="D304:M304" si="107">+SUM(D305:D309)</f>
        <v>181.62834143833959</v>
      </c>
      <c r="E304" s="21">
        <f t="shared" si="107"/>
        <v>3.0773110800953334</v>
      </c>
      <c r="F304" s="21">
        <f t="shared" si="107"/>
        <v>55.202102439999997</v>
      </c>
      <c r="G304" s="21">
        <f t="shared" si="107"/>
        <v>0</v>
      </c>
      <c r="H304" s="21">
        <f t="shared" si="107"/>
        <v>6.9221316179591827</v>
      </c>
      <c r="I304" s="21">
        <f t="shared" si="107"/>
        <v>0</v>
      </c>
      <c r="J304" s="21">
        <f t="shared" si="107"/>
        <v>4.8647924624205023</v>
      </c>
      <c r="K304" s="21">
        <f t="shared" si="107"/>
        <v>177.8491274407707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-8300.0091017361701</v>
      </c>
    </row>
    <row r="305" spans="1:15" x14ac:dyDescent="0.35">
      <c r="A305" s="48" t="s">
        <v>264</v>
      </c>
      <c r="B305" s="49" t="s">
        <v>265</v>
      </c>
      <c r="C305" s="67">
        <f>+C243</f>
        <v>9981.9031518707725</v>
      </c>
      <c r="D305" s="67">
        <f t="shared" ref="D305:M305" si="108">+D243</f>
        <v>3.6328593103987274</v>
      </c>
      <c r="E305" s="67">
        <f t="shared" si="108"/>
        <v>0.29553747592969609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10161.940643683307</v>
      </c>
    </row>
    <row r="306" spans="1:15" x14ac:dyDescent="0.35">
      <c r="A306" s="48" t="s">
        <v>343</v>
      </c>
      <c r="B306" s="49" t="s">
        <v>344</v>
      </c>
      <c r="C306" s="67">
        <f>+C254</f>
        <v>782.31318418277783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55.202102439999997</v>
      </c>
      <c r="G306" s="67">
        <f t="shared" si="109"/>
        <v>0</v>
      </c>
      <c r="H306" s="67">
        <f t="shared" si="109"/>
        <v>6.9221316179591827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844.43741824073697</v>
      </c>
    </row>
    <row r="307" spans="1:15" x14ac:dyDescent="0.35">
      <c r="A307" s="48" t="s">
        <v>434</v>
      </c>
      <c r="B307" s="49" t="s">
        <v>435</v>
      </c>
      <c r="C307" s="67">
        <f>+C263</f>
        <v>22.66007866026667</v>
      </c>
      <c r="D307" s="67">
        <f t="shared" ref="D307:L307" si="110">+D263</f>
        <v>138.43307665514982</v>
      </c>
      <c r="E307" s="67">
        <f t="shared" si="110"/>
        <v>2.1934403979576955</v>
      </c>
      <c r="F307" s="32"/>
      <c r="G307" s="32"/>
      <c r="H307" s="32"/>
      <c r="I307" s="32"/>
      <c r="J307" s="67">
        <f t="shared" si="110"/>
        <v>0.43159249999999999</v>
      </c>
      <c r="K307" s="67">
        <f t="shared" si="110"/>
        <v>15.882604000000001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4480.0479304632509</v>
      </c>
    </row>
    <row r="308" spans="1:15" x14ac:dyDescent="0.35">
      <c r="A308" s="48" t="s">
        <v>540</v>
      </c>
      <c r="B308" s="49" t="s">
        <v>541</v>
      </c>
      <c r="C308" s="67">
        <f>+C274</f>
        <v>-25060.450706692118</v>
      </c>
      <c r="D308" s="67">
        <f t="shared" ref="D308:L308" si="111">+D274</f>
        <v>9.2846897977729572</v>
      </c>
      <c r="E308" s="67">
        <f t="shared" si="111"/>
        <v>0.38318590241083372</v>
      </c>
      <c r="F308" s="32"/>
      <c r="G308" s="32"/>
      <c r="H308" s="32"/>
      <c r="I308" s="32"/>
      <c r="J308" s="67">
        <f t="shared" si="111"/>
        <v>4.4331999624205025</v>
      </c>
      <c r="K308" s="67">
        <f t="shared" si="111"/>
        <v>161.96652344077069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-24698.935128215602</v>
      </c>
    </row>
    <row r="309" spans="1:15" x14ac:dyDescent="0.35">
      <c r="A309" s="48" t="s">
        <v>641</v>
      </c>
      <c r="B309" s="49" t="s">
        <v>642</v>
      </c>
      <c r="C309" s="67">
        <f>+C283</f>
        <v>10.359959685395033</v>
      </c>
      <c r="D309" s="67">
        <f t="shared" ref="D309:M309" si="112">+D283</f>
        <v>30.277715675018104</v>
      </c>
      <c r="E309" s="67">
        <f t="shared" si="112"/>
        <v>0.20514730379710794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912.50003409213548</v>
      </c>
    </row>
  </sheetData>
  <conditionalFormatting sqref="C240:M240">
    <cfRule type="cellIs" dxfId="63" priority="6" operator="equal">
      <formula>0</formula>
    </cfRule>
  </conditionalFormatting>
  <conditionalFormatting sqref="C302:M302">
    <cfRule type="cellIs" dxfId="62" priority="2" operator="equal">
      <formula>0</formula>
    </cfRule>
  </conditionalFormatting>
  <conditionalFormatting sqref="O240">
    <cfRule type="cellIs" dxfId="61" priority="5" operator="equal">
      <formula>0</formula>
    </cfRule>
  </conditionalFormatting>
  <conditionalFormatting sqref="O302">
    <cfRule type="cellIs" dxfId="60" priority="1" operator="equal">
      <formula>0</formula>
    </cfRule>
  </conditionalFormatting>
  <dataValidations count="1">
    <dataValidation allowBlank="1" showInputMessage="1" showErrorMessage="1" sqref="B144:B157 B136 A226:B237 B268:B274 A290:B299 B308" xr:uid="{B9B1C71C-6B02-43A6-BA11-4A2B1C59BBA0}"/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5646D-CDF6-4F2E-BE71-A795FF038730}">
  <dimension ref="A2:P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-15807.422906222624</v>
      </c>
      <c r="D4" s="21">
        <f t="shared" si="0"/>
        <v>182.68241093311735</v>
      </c>
      <c r="E4" s="21">
        <f t="shared" si="0"/>
        <v>3.1251069219194054</v>
      </c>
      <c r="F4" s="21">
        <f t="shared" si="0"/>
        <v>158.92562834400002</v>
      </c>
      <c r="G4" s="21">
        <f t="shared" si="0"/>
        <v>0</v>
      </c>
      <c r="H4" s="21">
        <f t="shared" si="0"/>
        <v>7.9954148507591807</v>
      </c>
      <c r="I4" s="21">
        <f t="shared" si="0"/>
        <v>0</v>
      </c>
      <c r="J4" s="21">
        <f t="shared" si="0"/>
        <v>4.7044917361008407</v>
      </c>
      <c r="K4" s="21">
        <f t="shared" si="0"/>
        <v>185.58008372794311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-9697.2410225919375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9819.0753178519008</v>
      </c>
      <c r="D5" s="21">
        <f t="shared" ref="D5:E5" si="1">+D6+D32+D42</f>
        <v>3.6731764499095467</v>
      </c>
      <c r="E5" s="21">
        <f t="shared" si="1"/>
        <v>0.29494623847526397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10000.085011645313</v>
      </c>
    </row>
    <row r="6" spans="1:15" x14ac:dyDescent="0.35">
      <c r="A6" s="24" t="s">
        <v>266</v>
      </c>
      <c r="B6" s="25" t="s">
        <v>267</v>
      </c>
      <c r="C6" s="26">
        <f>+C7+C11+C19+C25+C29</f>
        <v>9819.0753178519008</v>
      </c>
      <c r="D6" s="26">
        <f t="shared" ref="D6:E6" si="4">+D7+D11+D19+D25+D29</f>
        <v>3.6731764499095467</v>
      </c>
      <c r="E6" s="26">
        <f t="shared" si="4"/>
        <v>0.29494623847526397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10000.085011645313</v>
      </c>
    </row>
    <row r="7" spans="1:15" x14ac:dyDescent="0.35">
      <c r="A7" s="24" t="s">
        <v>268</v>
      </c>
      <c r="B7" s="25" t="s">
        <v>269</v>
      </c>
      <c r="C7" s="26">
        <f>'[2]2013'!$C6</f>
        <v>2360.9671340285095</v>
      </c>
      <c r="D7" s="26">
        <f>'[2]2013'!$D6</f>
        <v>6.5524301121299991E-2</v>
      </c>
      <c r="E7" s="26">
        <f>'[2]2013'!$E6</f>
        <v>2.6118650824979998E-2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2369.7232569285256</v>
      </c>
    </row>
    <row r="8" spans="1:15" x14ac:dyDescent="0.35">
      <c r="A8" s="24" t="s">
        <v>270</v>
      </c>
      <c r="B8" s="25" t="s">
        <v>271</v>
      </c>
      <c r="C8" s="30">
        <f>'[2]2013'!$C7</f>
        <v>2360.9671340285095</v>
      </c>
      <c r="D8" s="30">
        <f>'[2]2013'!$D7</f>
        <v>6.5524301121299991E-2</v>
      </c>
      <c r="E8" s="30">
        <f>'[2]2013'!$E7</f>
        <v>2.6118650824979998E-2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2369.7232569285256</v>
      </c>
    </row>
    <row r="9" spans="1:15" x14ac:dyDescent="0.35">
      <c r="A9" s="24" t="s">
        <v>272</v>
      </c>
      <c r="B9" s="25" t="s">
        <v>273</v>
      </c>
      <c r="C9" s="30">
        <f>'[2]2013'!$C8</f>
        <v>0</v>
      </c>
      <c r="D9" s="30">
        <f>'[2]2013'!$D8</f>
        <v>0</v>
      </c>
      <c r="E9" s="30">
        <f>'[2]2013'!$E8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'[2]2013'!$C9</f>
        <v>0</v>
      </c>
      <c r="D10" s="30">
        <f>'[2]2013'!$D9</f>
        <v>0</v>
      </c>
      <c r="E10" s="30">
        <f>'[2]2013'!$E9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'[2]2013'!$C10</f>
        <v>2387.7723635006628</v>
      </c>
      <c r="D11" s="26">
        <f>'[2]2013'!$D10</f>
        <v>0.30397279408079148</v>
      </c>
      <c r="E11" s="26">
        <f>'[2]2013'!$E10</f>
        <v>4.6221303721718288E-2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2408.5322472211806</v>
      </c>
    </row>
    <row r="12" spans="1:15" x14ac:dyDescent="0.35">
      <c r="A12" s="24" t="s">
        <v>278</v>
      </c>
      <c r="B12" s="25" t="s">
        <v>279</v>
      </c>
      <c r="C12" s="30">
        <f>'[2]2013'!$C11</f>
        <v>0</v>
      </c>
      <c r="D12" s="30">
        <f>'[2]2013'!$D11</f>
        <v>0</v>
      </c>
      <c r="E12" s="30">
        <f>'[2]2013'!$E11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'[2]2013'!$C12</f>
        <v>0</v>
      </c>
      <c r="D13" s="30">
        <f>'[2]2013'!$D12</f>
        <v>0</v>
      </c>
      <c r="E13" s="30">
        <f>'[2]2013'!$E12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'[2]2013'!$C13</f>
        <v>0</v>
      </c>
      <c r="D14" s="30">
        <f>'[2]2013'!$D13</f>
        <v>0</v>
      </c>
      <c r="E14" s="30">
        <f>'[2]2013'!$E13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'[2]2013'!$C14</f>
        <v>0</v>
      </c>
      <c r="D15" s="30">
        <f>'[2]2013'!$D14</f>
        <v>0</v>
      </c>
      <c r="E15" s="30">
        <f>'[2]2013'!$E14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'[2]2013'!$C15</f>
        <v>0</v>
      </c>
      <c r="D16" s="30">
        <f>'[2]2013'!$D15</f>
        <v>0</v>
      </c>
      <c r="E16" s="30">
        <f>'[2]2013'!$E15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'[2]2013'!$C16</f>
        <v>0</v>
      </c>
      <c r="D17" s="30">
        <f>'[2]2013'!$D16</f>
        <v>0</v>
      </c>
      <c r="E17" s="30">
        <f>'[2]2013'!$E16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'[2]2013'!$C17</f>
        <v>2387.7723635006628</v>
      </c>
      <c r="D18" s="30">
        <f>'[2]2013'!$D17</f>
        <v>0.30397279408079148</v>
      </c>
      <c r="E18" s="30">
        <f>'[2]2013'!$E17</f>
        <v>4.6221303721718288E-2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2408.5322472211806</v>
      </c>
    </row>
    <row r="19" spans="1:15" x14ac:dyDescent="0.35">
      <c r="A19" s="24" t="s">
        <v>292</v>
      </c>
      <c r="B19" s="25" t="s">
        <v>293</v>
      </c>
      <c r="C19" s="26">
        <f>'[2]2013'!$C18</f>
        <v>4536.9298558160872</v>
      </c>
      <c r="D19" s="26">
        <f>'[2]2013'!$D18</f>
        <v>1.1027019671091773</v>
      </c>
      <c r="E19" s="26">
        <f>'[2]2013'!$E18</f>
        <v>0.191782980682109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4618.6280007759033</v>
      </c>
    </row>
    <row r="20" spans="1:15" x14ac:dyDescent="0.35">
      <c r="A20" s="24" t="s">
        <v>294</v>
      </c>
      <c r="B20" s="25" t="s">
        <v>295</v>
      </c>
      <c r="C20" s="30">
        <f>'[2]2013'!$C19</f>
        <v>129.78373694765801</v>
      </c>
      <c r="D20" s="30">
        <f>'[2]2013'!$D19</f>
        <v>9.0826222663283388E-4</v>
      </c>
      <c r="E20" s="30">
        <f>'[2]2013'!$E19</f>
        <v>3.6330489065313355E-3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130.77192625023454</v>
      </c>
    </row>
    <row r="21" spans="1:15" x14ac:dyDescent="0.35">
      <c r="A21" s="24" t="s">
        <v>296</v>
      </c>
      <c r="B21" s="25" t="s">
        <v>297</v>
      </c>
      <c r="C21" s="30">
        <f>'[2]2013'!$C20</f>
        <v>3655.7622973595498</v>
      </c>
      <c r="D21" s="30">
        <f>'[2]2013'!$D20</f>
        <v>1.0003923794427498</v>
      </c>
      <c r="E21" s="30">
        <f>'[2]2013'!$E20</f>
        <v>0.18206585224919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3732.0207348299823</v>
      </c>
    </row>
    <row r="22" spans="1:15" x14ac:dyDescent="0.35">
      <c r="A22" s="24" t="s">
        <v>298</v>
      </c>
      <c r="B22" s="25" t="s">
        <v>299</v>
      </c>
      <c r="C22" s="30">
        <f>'[2]2013'!$C21</f>
        <v>0</v>
      </c>
      <c r="D22" s="30">
        <f>'[2]2013'!$D21</f>
        <v>0</v>
      </c>
      <c r="E22" s="30">
        <f>'[2]2013'!$E21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'[2]2013'!$C22</f>
        <v>751.38382150887935</v>
      </c>
      <c r="D23" s="30">
        <f>'[2]2013'!$D22</f>
        <v>0.10140132543979477</v>
      </c>
      <c r="E23" s="30">
        <f>'[2]2013'!$E22</f>
        <v>6.084079526387687E-3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755.83533969568634</v>
      </c>
    </row>
    <row r="24" spans="1:15" x14ac:dyDescent="0.35">
      <c r="A24" s="24" t="s">
        <v>302</v>
      </c>
      <c r="B24" s="25" t="s">
        <v>303</v>
      </c>
      <c r="C24" s="30">
        <f>'[2]2013'!$C23</f>
        <v>0</v>
      </c>
      <c r="D24" s="30">
        <f>'[2]2013'!$D23</f>
        <v>0</v>
      </c>
      <c r="E24" s="30">
        <f>'[2]2013'!$E23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'[2]2013'!$C24</f>
        <v>533.40596450664123</v>
      </c>
      <c r="D25" s="26">
        <f>'[2]2013'!$D24</f>
        <v>2.2009773875982779</v>
      </c>
      <c r="E25" s="26">
        <f>'[2]2013'!$E24</f>
        <v>3.0823303246456695E-2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603.20150671970396</v>
      </c>
    </row>
    <row r="26" spans="1:15" x14ac:dyDescent="0.35">
      <c r="A26" s="24" t="s">
        <v>306</v>
      </c>
      <c r="B26" s="25" t="s">
        <v>307</v>
      </c>
      <c r="C26" s="30">
        <f>'[2]2013'!$C25</f>
        <v>167.9841651179882</v>
      </c>
      <c r="D26" s="30">
        <f>'[2]2013'!$D25</f>
        <v>2.9268344919578328E-2</v>
      </c>
      <c r="E26" s="30">
        <f>'[2]2013'!$E25</f>
        <v>1.4280094838946997E-3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169.18210128896848</v>
      </c>
    </row>
    <row r="27" spans="1:15" x14ac:dyDescent="0.35">
      <c r="A27" s="24" t="s">
        <v>308</v>
      </c>
      <c r="B27" s="25" t="s">
        <v>309</v>
      </c>
      <c r="C27" s="30">
        <f>'[2]2013'!$C26</f>
        <v>316.42729147509198</v>
      </c>
      <c r="D27" s="30">
        <f>'[2]2013'!$D26</f>
        <v>2.1650889846487997</v>
      </c>
      <c r="E27" s="30">
        <f>'[2]2013'!$E26</f>
        <v>2.8998090280767996E-2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384.73427696966189</v>
      </c>
    </row>
    <row r="28" spans="1:15" x14ac:dyDescent="0.35">
      <c r="A28" s="24" t="s">
        <v>310</v>
      </c>
      <c r="B28" s="25" t="s">
        <v>311</v>
      </c>
      <c r="C28" s="30">
        <f>'[2]2013'!$C27</f>
        <v>48.994507913561002</v>
      </c>
      <c r="D28" s="30">
        <f>'[2]2013'!$D27</f>
        <v>6.6200580298999999E-3</v>
      </c>
      <c r="E28" s="30">
        <f>'[2]2013'!$E27</f>
        <v>3.9720348179399993E-4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49.285128461073612</v>
      </c>
    </row>
    <row r="29" spans="1:15" x14ac:dyDescent="0.35">
      <c r="A29" s="24" t="s">
        <v>312</v>
      </c>
      <c r="B29" s="25" t="s">
        <v>291</v>
      </c>
      <c r="C29" s="26">
        <f>'[2]2013'!$C28</f>
        <v>0</v>
      </c>
      <c r="D29" s="26">
        <f>'[2]2013'!$D28</f>
        <v>0</v>
      </c>
      <c r="E29" s="26">
        <f>'[2]2013'!$E28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'[2]2013'!$C29</f>
        <v>0</v>
      </c>
      <c r="D30" s="30">
        <f>'[2]2013'!$D29</f>
        <v>0</v>
      </c>
      <c r="E30" s="30">
        <f>'[2]2013'!$E29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'[2]2013'!$C30</f>
        <v>0</v>
      </c>
      <c r="D31" s="30">
        <f>'[2]2013'!$D30</f>
        <v>0</v>
      </c>
      <c r="E31" s="30">
        <f>'[2]2013'!$E30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798.96924144999991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158.92562834400002</v>
      </c>
      <c r="G46" s="21">
        <f t="shared" si="23"/>
        <v>0</v>
      </c>
      <c r="H46" s="21">
        <f t="shared" si="23"/>
        <v>7.9954148507591807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965.89028464475916</v>
      </c>
    </row>
    <row r="47" spans="1:15" x14ac:dyDescent="0.35">
      <c r="A47" s="24" t="s">
        <v>345</v>
      </c>
      <c r="B47" s="25" t="s">
        <v>346</v>
      </c>
      <c r="C47" s="26">
        <f>+SUM(C48:C52)</f>
        <v>796.16125109999996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796.16125109999996</v>
      </c>
    </row>
    <row r="48" spans="1:15" x14ac:dyDescent="0.35">
      <c r="A48" s="24" t="s">
        <v>347</v>
      </c>
      <c r="B48" s="25" t="s">
        <v>348</v>
      </c>
      <c r="C48" s="46">
        <f>'[3]2013'!$C6</f>
        <v>791.20235159999993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791.20235159999993</v>
      </c>
    </row>
    <row r="49" spans="1:15" x14ac:dyDescent="0.35">
      <c r="A49" s="24" t="s">
        <v>349</v>
      </c>
      <c r="B49" s="25" t="s">
        <v>350</v>
      </c>
      <c r="C49" s="46">
        <f>'[3]2013'!$C7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'[3]2013'!$C8</f>
        <v>4.9588995000000002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4.9588995000000002</v>
      </c>
    </row>
    <row r="51" spans="1:15" x14ac:dyDescent="0.35">
      <c r="A51" s="24" t="s">
        <v>353</v>
      </c>
      <c r="B51" s="25" t="s">
        <v>354</v>
      </c>
      <c r="C51" s="46">
        <f>'[3]2013'!$C9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'[3]2013'!$C10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2.8079903499999999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2.8079903499999999</v>
      </c>
    </row>
    <row r="73" spans="1:15" x14ac:dyDescent="0.35">
      <c r="A73" s="24" t="s">
        <v>394</v>
      </c>
      <c r="B73" s="25" t="s">
        <v>395</v>
      </c>
      <c r="C73" s="46">
        <f>'[3]2013'!$C31</f>
        <v>2.3416167499999996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2.3416167499999996</v>
      </c>
    </row>
    <row r="74" spans="1:15" x14ac:dyDescent="0.35">
      <c r="A74" s="24" t="s">
        <v>396</v>
      </c>
      <c r="B74" s="25" t="s">
        <v>397</v>
      </c>
      <c r="C74" s="46">
        <f>'[3]2013'!$C32</f>
        <v>0.46637360000000005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0.46637360000000005</v>
      </c>
    </row>
    <row r="75" spans="1:15" x14ac:dyDescent="0.35">
      <c r="A75" s="24" t="s">
        <v>398</v>
      </c>
      <c r="B75" s="25" t="s">
        <v>291</v>
      </c>
      <c r="C75" s="46">
        <f>'[3]2013'!$C33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158.92562834400002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158.92562834400002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'[3]2013'!$F41</f>
        <v>158.91533714400001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158.91533714400001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'[3]2013'!$F42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'[3]2013'!$F43</f>
        <v>1.0291200000000002E-2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1.0291200000000002E-2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'[3]2013'!$F44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'[3]2013'!$F45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'[3]2013'!$F46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7.9954148507591807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7.9954148507591807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'[3]2013'!$H48</f>
        <v>7.9954148507591807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7.9954148507591807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'[3]2013'!$H49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22.713415900266668</v>
      </c>
      <c r="D95" s="21">
        <f>+D96+D111+D127+D132+D144+D145+D151+D154+D155+D156</f>
        <v>137.36619412723132</v>
      </c>
      <c r="E95" s="21">
        <f>+E96+E111+E127+E132+E144+E145+E151+E154+E155+E156</f>
        <v>2.231441384381319</v>
      </c>
      <c r="F95" s="35"/>
      <c r="G95" s="35"/>
      <c r="H95" s="35"/>
      <c r="I95" s="35"/>
      <c r="J95" s="21">
        <f>+J96+J111+J127+J132+J144+J145+J151+J154+J155+J156</f>
        <v>0.43482493999999999</v>
      </c>
      <c r="K95" s="21">
        <f>+K96+K111+K127+K132+K144+K145+K151+K154+K155+K156</f>
        <v>16.001557792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4460.2988183237931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130.54963056148344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3655.3896557215362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127.67332734936222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3574.8531657821422</v>
      </c>
    </row>
    <row r="98" spans="1:15" x14ac:dyDescent="0.35">
      <c r="A98" s="24" t="s">
        <v>440</v>
      </c>
      <c r="B98" s="25" t="s">
        <v>441</v>
      </c>
      <c r="C98" s="32"/>
      <c r="D98" s="46">
        <f>'[5]2013'!$D7</f>
        <v>18.654582481060825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522.32830946970307</v>
      </c>
    </row>
    <row r="99" spans="1:15" x14ac:dyDescent="0.35">
      <c r="A99" s="24" t="s">
        <v>442</v>
      </c>
      <c r="B99" s="25" t="s">
        <v>443</v>
      </c>
      <c r="C99" s="32"/>
      <c r="D99" s="46">
        <f>'[5]2013'!$D8</f>
        <v>109.0187448683014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3052.5248563124392</v>
      </c>
    </row>
    <row r="100" spans="1:15" x14ac:dyDescent="0.35">
      <c r="A100" s="24" t="s">
        <v>444</v>
      </c>
      <c r="B100" s="25" t="s">
        <v>445</v>
      </c>
      <c r="C100" s="32"/>
      <c r="D100" s="46">
        <f>'[5]2013'!$D9</f>
        <v>0.10571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2.9598800000000001</v>
      </c>
    </row>
    <row r="101" spans="1:15" x14ac:dyDescent="0.35">
      <c r="A101" s="24" t="s">
        <v>446</v>
      </c>
      <c r="B101" s="25" t="s">
        <v>447</v>
      </c>
      <c r="C101" s="32"/>
      <c r="D101" s="46">
        <f>'[5]2013'!$D10</f>
        <v>0.34179999999999999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9.5703999999999994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2.4287932121212119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68.006209939393926</v>
      </c>
    </row>
    <row r="103" spans="1:15" x14ac:dyDescent="0.35">
      <c r="A103" s="24" t="s">
        <v>450</v>
      </c>
      <c r="B103" s="25" t="s">
        <v>451</v>
      </c>
      <c r="C103" s="32"/>
      <c r="D103" s="46">
        <f>'[5]2013'!$D12</f>
        <v>0.28194654545454539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7.8945032727272713</v>
      </c>
    </row>
    <row r="104" spans="1:15" x14ac:dyDescent="0.35">
      <c r="A104" s="24" t="s">
        <v>452</v>
      </c>
      <c r="B104" s="25" t="s">
        <v>453</v>
      </c>
      <c r="C104" s="32"/>
      <c r="D104" s="46">
        <f>'[5]2013'!$D13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'[5]2013'!$D14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'[5]2013'!$D15</f>
        <v>5.2846666666666653E-2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1.4797066666666663</v>
      </c>
    </row>
    <row r="107" spans="1:15" x14ac:dyDescent="0.35">
      <c r="A107" s="24" t="s">
        <v>458</v>
      </c>
      <c r="B107" s="25" t="s">
        <v>459</v>
      </c>
      <c r="C107" s="32"/>
      <c r="D107" s="46">
        <f>'[5]2013'!$D16</f>
        <v>2.0699999999999998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57.959999999999994</v>
      </c>
    </row>
    <row r="108" spans="1:15" x14ac:dyDescent="0.35">
      <c r="A108" s="24" t="s">
        <v>460</v>
      </c>
      <c r="B108" s="25" t="s">
        <v>461</v>
      </c>
      <c r="C108" s="32"/>
      <c r="D108" s="46">
        <f>'[5]2013'!$D17</f>
        <v>2.4E-2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0.67200000000000004</v>
      </c>
    </row>
    <row r="109" spans="1:15" x14ac:dyDescent="0.35">
      <c r="A109" s="24" t="s">
        <v>462</v>
      </c>
      <c r="B109" s="25" t="s">
        <v>463</v>
      </c>
      <c r="C109" s="32"/>
      <c r="D109" s="46">
        <f>'[5]2013'!$D18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'[5]2013'!$D19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3.2396661987878792</v>
      </c>
      <c r="E111" s="26">
        <f>+E112+E115+E116+E117+E126</f>
        <v>0.40164129733501169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197.14559735983872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1.8870880000000001</v>
      </c>
      <c r="E112" s="26">
        <f>+SUM(E113:E114)</f>
        <v>2.5955232260571437E-3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53.526277654905144</v>
      </c>
    </row>
    <row r="113" spans="1:15" x14ac:dyDescent="0.35">
      <c r="A113" s="24" t="s">
        <v>469</v>
      </c>
      <c r="B113" s="25" t="s">
        <v>441</v>
      </c>
      <c r="C113" s="32"/>
      <c r="D113" s="46">
        <f>'[5]2013'!$D22</f>
        <v>0.31957600000000008</v>
      </c>
      <c r="E113" s="46">
        <f>'[5]2013'!$E22</f>
        <v>2.5955232260571437E-3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9.635941654905146</v>
      </c>
    </row>
    <row r="114" spans="1:15" x14ac:dyDescent="0.35">
      <c r="A114" s="24" t="s">
        <v>470</v>
      </c>
      <c r="B114" s="25" t="s">
        <v>443</v>
      </c>
      <c r="C114" s="32"/>
      <c r="D114" s="46">
        <f>'[5]2013'!$D23</f>
        <v>1.567512</v>
      </c>
      <c r="E114" s="46">
        <f>'[5]2013'!$E23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43.890335999999998</v>
      </c>
    </row>
    <row r="115" spans="1:15" x14ac:dyDescent="0.35">
      <c r="A115" s="24" t="s">
        <v>471</v>
      </c>
      <c r="B115" s="25" t="s">
        <v>445</v>
      </c>
      <c r="C115" s="32"/>
      <c r="D115" s="46">
        <f>'[5]2013'!$D24</f>
        <v>4.2284000000000002E-3</v>
      </c>
      <c r="E115" s="46">
        <f>'[5]2013'!$E24</f>
        <v>1.9153723262142854E-3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0.62596886644678562</v>
      </c>
    </row>
    <row r="116" spans="1:15" x14ac:dyDescent="0.35">
      <c r="A116" s="24" t="s">
        <v>472</v>
      </c>
      <c r="B116" s="25" t="s">
        <v>447</v>
      </c>
      <c r="C116" s="32"/>
      <c r="D116" s="46">
        <f>'[5]2013'!$D25</f>
        <v>0.68359999999999999</v>
      </c>
      <c r="E116" s="46">
        <f>'[5]2013'!$E25</f>
        <v>4.6362695368000001E-2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31.426914272520001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0.66474979878787877</v>
      </c>
      <c r="E117" s="26">
        <f>+SUM(E118:E125)</f>
        <v>0.13707141593229522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54.93691958811884</v>
      </c>
    </row>
    <row r="118" spans="1:15" x14ac:dyDescent="0.35">
      <c r="A118" s="24" t="s">
        <v>474</v>
      </c>
      <c r="B118" s="25" t="s">
        <v>451</v>
      </c>
      <c r="C118" s="32"/>
      <c r="D118" s="46">
        <f>'[5]2013'!$D27</f>
        <v>8.2925454545454535E-3</v>
      </c>
      <c r="E118" s="46">
        <f>'[5]2013'!$E27</f>
        <v>3.4245843428571432E-5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0.24126642123584413</v>
      </c>
    </row>
    <row r="119" spans="1:15" x14ac:dyDescent="0.35">
      <c r="A119" s="24" t="s">
        <v>475</v>
      </c>
      <c r="B119" s="25" t="s">
        <v>453</v>
      </c>
      <c r="C119" s="32"/>
      <c r="D119" s="46">
        <f>'[5]2013'!$D28</f>
        <v>0</v>
      </c>
      <c r="E119" s="46">
        <f>'[5]2013'!$E28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'[5]2013'!$D29</f>
        <v>0</v>
      </c>
      <c r="E120" s="46">
        <f>'[5]2013'!$E29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'[5]2013'!$D30</f>
        <v>2.3252533333333329E-3</v>
      </c>
      <c r="E121" s="46">
        <f>'[5]2013'!$E30</f>
        <v>4.9416574496666662E-3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1.3746463174949999</v>
      </c>
    </row>
    <row r="122" spans="1:15" x14ac:dyDescent="0.35">
      <c r="A122" s="24" t="s">
        <v>478</v>
      </c>
      <c r="B122" s="25" t="s">
        <v>459</v>
      </c>
      <c r="C122" s="32"/>
      <c r="D122" s="46">
        <f>'[5]2013'!$D31</f>
        <v>0.25184999999999996</v>
      </c>
      <c r="E122" s="46">
        <f>'[5]2013'!$E31</f>
        <v>6.3718049999999998E-2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23.937083250000001</v>
      </c>
    </row>
    <row r="123" spans="1:15" x14ac:dyDescent="0.35">
      <c r="A123" s="24" t="s">
        <v>479</v>
      </c>
      <c r="B123" s="25" t="s">
        <v>461</v>
      </c>
      <c r="C123" s="32"/>
      <c r="D123" s="46">
        <f>'[5]2013'!$D32</f>
        <v>2.8799999999999997E-3</v>
      </c>
      <c r="E123" s="46">
        <f>'[5]2013'!$E32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8.0639999999999989E-2</v>
      </c>
    </row>
    <row r="124" spans="1:15" x14ac:dyDescent="0.35">
      <c r="A124" s="24" t="s">
        <v>480</v>
      </c>
      <c r="B124" s="25" t="s">
        <v>463</v>
      </c>
      <c r="C124" s="32"/>
      <c r="D124" s="46">
        <f>'[5]2013'!$D33</f>
        <v>0.39940199999999998</v>
      </c>
      <c r="E124" s="46">
        <f>'[5]2013'!$E33</f>
        <v>6.8377462639199998E-2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29.303283599387999</v>
      </c>
    </row>
    <row r="125" spans="1:15" x14ac:dyDescent="0.35">
      <c r="A125" s="24" t="s">
        <v>481</v>
      </c>
      <c r="B125" s="25" t="s">
        <v>465</v>
      </c>
      <c r="C125" s="32"/>
      <c r="D125" s="46">
        <f>'[5]2013'!$D34</f>
        <v>0</v>
      </c>
      <c r="E125" s="46">
        <f>'[5]2013'!$E34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'[5]2013'!$E35</f>
        <v>0.21369629048244504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56.629516977847935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3.1066794501600006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86.987024604480013</v>
      </c>
    </row>
    <row r="128" spans="1:15" x14ac:dyDescent="0.35">
      <c r="A128" s="24" t="s">
        <v>486</v>
      </c>
      <c r="B128" s="25" t="s">
        <v>487</v>
      </c>
      <c r="C128" s="32"/>
      <c r="D128" s="46">
        <f>'[5]2013'!$D37</f>
        <v>1.4973055240000006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41.924554672000014</v>
      </c>
    </row>
    <row r="129" spans="1:15" x14ac:dyDescent="0.35">
      <c r="A129" s="24" t="s">
        <v>488</v>
      </c>
      <c r="B129" s="25" t="s">
        <v>489</v>
      </c>
      <c r="C129" s="32"/>
      <c r="D129" s="46">
        <f>'[5]2013'!$D38</f>
        <v>1.60937392616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45.062469932479999</v>
      </c>
    </row>
    <row r="130" spans="1:15" x14ac:dyDescent="0.35">
      <c r="A130" s="24" t="s">
        <v>490</v>
      </c>
      <c r="B130" s="25" t="s">
        <v>491</v>
      </c>
      <c r="C130" s="32"/>
      <c r="D130" s="46">
        <f>'[5]2013'!$D39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'[5]2013'!$D40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1.817624988726307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481.67062201247126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0.9877809012228711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261.76193882406079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'[5]2013'!$E$43</f>
        <v>0.23714731603899999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62.844038750334995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'[5]2013'!$E$44</f>
        <v>0.19938993329548638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52.838332323303888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'[5]2013'!$E48</f>
        <v>0.41224781769769309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109.24567168988867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'[5]2013'!$E49</f>
        <v>0.12361727040113066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32.758576656299624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'[5]2013'!$E50</f>
        <v>1.5378563789560916E-2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4.0753194042336425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'[5]2013'!$E51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'[5]2013'!$E52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0.82984408750343575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219.90868318841046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'[5]2013'!$E54</f>
        <v>0.40167833466233083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106.44475868551767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'[5]2013'!$E55</f>
        <v>0.42816575284110492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113.46392450289281</v>
      </c>
    </row>
    <row r="144" spans="1:15" x14ac:dyDescent="0.35">
      <c r="A144" s="24" t="s">
        <v>516</v>
      </c>
      <c r="B144" s="25" t="s">
        <v>517</v>
      </c>
      <c r="C144" s="32"/>
      <c r="D144" s="46">
        <f>'[5]2013'!$D$56</f>
        <v>0</v>
      </c>
      <c r="E144" s="46">
        <f>'[5]2013'!$E56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0.47021791680000002</v>
      </c>
      <c r="E145" s="26">
        <f>+SUM(E146:E150)</f>
        <v>1.2175098320000001E-2</v>
      </c>
      <c r="F145" s="32"/>
      <c r="G145" s="32"/>
      <c r="H145" s="32"/>
      <c r="I145" s="32"/>
      <c r="J145" s="26">
        <f>+SUM(J146:J150)</f>
        <v>0.43482493999999999</v>
      </c>
      <c r="K145" s="26">
        <f>+SUM(K146:K150)</f>
        <v>16.001557792</v>
      </c>
      <c r="L145" s="26">
        <f>+SUM(L146:L150)</f>
        <v>0</v>
      </c>
      <c r="M145" s="32"/>
      <c r="N145" s="65"/>
      <c r="O145" s="26">
        <f>+SUM(O146:O150)</f>
        <v>16.3925027252</v>
      </c>
    </row>
    <row r="146" spans="1:16" x14ac:dyDescent="0.35">
      <c r="A146" s="24" t="s">
        <v>520</v>
      </c>
      <c r="B146" s="25" t="s">
        <v>521</v>
      </c>
      <c r="C146" s="32"/>
      <c r="D146" s="46">
        <f>'[5]2013'!$D58</f>
        <v>2.2255992E-3</v>
      </c>
      <c r="E146" s="46">
        <f>'[5]2013'!$E58</f>
        <v>4.1964160000000004E-5</v>
      </c>
      <c r="F146" s="32"/>
      <c r="G146" s="32"/>
      <c r="H146" s="32"/>
      <c r="I146" s="32"/>
      <c r="J146" s="46">
        <f>'[5]2013'!$J58</f>
        <v>1.4987200000000005E-3</v>
      </c>
      <c r="K146" s="46">
        <f>'[5]2013'!$K58</f>
        <v>5.5152896000000007E-2</v>
      </c>
      <c r="L146" s="46">
        <v>0</v>
      </c>
      <c r="M146" s="32"/>
      <c r="N146" s="65"/>
      <c r="O146" s="30">
        <f>+C146*'PCG-PTG'!$F$5+D146*'PCG-PTG'!$F$6+E146*'PCG-PTG'!$F$8+SUM(F146:I146)</f>
        <v>7.3437279999999994E-2</v>
      </c>
    </row>
    <row r="147" spans="1:16" x14ac:dyDescent="0.35">
      <c r="A147" s="24" t="s">
        <v>522</v>
      </c>
      <c r="B147" s="25" t="s">
        <v>523</v>
      </c>
      <c r="C147" s="32"/>
      <c r="D147" s="46">
        <f>'[5]2013'!$D59</f>
        <v>0</v>
      </c>
      <c r="E147" s="46">
        <f>'[5]2013'!$E59</f>
        <v>0</v>
      </c>
      <c r="F147" s="32"/>
      <c r="G147" s="32"/>
      <c r="H147" s="32"/>
      <c r="I147" s="32"/>
      <c r="J147" s="46">
        <f>'[5]2013'!$J59</f>
        <v>0</v>
      </c>
      <c r="K147" s="46">
        <f>'[5]2013'!$K59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'[5]2013'!$D60</f>
        <v>0</v>
      </c>
      <c r="E148" s="46">
        <f>'[5]2013'!$E60</f>
        <v>0</v>
      </c>
      <c r="F148" s="32"/>
      <c r="G148" s="32"/>
      <c r="H148" s="32"/>
      <c r="I148" s="32"/>
      <c r="J148" s="46">
        <f>'[5]2013'!$J60</f>
        <v>0</v>
      </c>
      <c r="K148" s="46">
        <f>'[5]2013'!$K60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'[5]2013'!$D61</f>
        <v>0.46799231760000004</v>
      </c>
      <c r="E149" s="46">
        <f>'[5]2013'!$E61</f>
        <v>1.2133134160000001E-2</v>
      </c>
      <c r="F149" s="32"/>
      <c r="G149" s="32"/>
      <c r="H149" s="32"/>
      <c r="I149" s="32"/>
      <c r="J149" s="46">
        <f>'[5]2013'!$J61</f>
        <v>0.43332621999999998</v>
      </c>
      <c r="K149" s="46">
        <f>'[5]2013'!$K61</f>
        <v>15.946404896000001</v>
      </c>
      <c r="L149" s="46">
        <v>0</v>
      </c>
      <c r="M149" s="32"/>
      <c r="N149" s="65"/>
      <c r="O149" s="30">
        <f>+C149*'PCG-PTG'!$F$5+D149*'PCG-PTG'!$F$6+E149*'PCG-PTG'!$F$8+SUM(F149:I149)</f>
        <v>16.3190654452</v>
      </c>
    </row>
    <row r="150" spans="1:16" x14ac:dyDescent="0.35">
      <c r="A150" s="24" t="s">
        <v>528</v>
      </c>
      <c r="B150" s="25" t="s">
        <v>291</v>
      </c>
      <c r="C150" s="32"/>
      <c r="D150" s="46">
        <f>'[5]2013'!$D62</f>
        <v>0</v>
      </c>
      <c r="E150" s="46">
        <f>'[5]2013'!$E62</f>
        <v>0</v>
      </c>
      <c r="F150" s="32"/>
      <c r="G150" s="32"/>
      <c r="H150" s="32"/>
      <c r="I150" s="32"/>
      <c r="J150" s="46">
        <f>'[5]2013'!$J62</f>
        <v>0</v>
      </c>
      <c r="K150" s="46">
        <f>'[5]2013'!$K62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1.9257227469333333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1.9257227469333333</v>
      </c>
    </row>
    <row r="152" spans="1:16" x14ac:dyDescent="0.35">
      <c r="A152" s="24" t="s">
        <v>531</v>
      </c>
      <c r="B152" s="25" t="s">
        <v>532</v>
      </c>
      <c r="C152" s="46">
        <f>'[5]2013'!$C64</f>
        <v>1.6590039135999999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1.6590039135999999</v>
      </c>
    </row>
    <row r="153" spans="1:16" x14ac:dyDescent="0.35">
      <c r="A153" s="24" t="s">
        <v>533</v>
      </c>
      <c r="B153" s="25" t="s">
        <v>534</v>
      </c>
      <c r="C153" s="46">
        <f>'[5]2013'!$C65</f>
        <v>0.26671883333333335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0.26671883333333335</v>
      </c>
    </row>
    <row r="154" spans="1:16" x14ac:dyDescent="0.35">
      <c r="A154" s="24" t="s">
        <v>535</v>
      </c>
      <c r="B154" s="25" t="s">
        <v>536</v>
      </c>
      <c r="C154" s="46">
        <f>'[5]2013'!$C66</f>
        <v>20.787693153333333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20.787693153333333</v>
      </c>
    </row>
    <row r="155" spans="1:16" x14ac:dyDescent="0.35">
      <c r="A155" s="24" t="s">
        <v>537</v>
      </c>
      <c r="B155" s="25" t="s">
        <v>538</v>
      </c>
      <c r="C155" s="46">
        <f>'[5]2013'!$C67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'[5]2013'!$C68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-26459.367239064904</v>
      </c>
      <c r="D157" s="21">
        <f>+D158+D166+D174+D182+D190+D198+D206+D207</f>
        <v>9.9711044632880963</v>
      </c>
      <c r="E157" s="21">
        <f>+E158+E166+E174+E182+E190+E198+E207</f>
        <v>0.39646741850348199</v>
      </c>
      <c r="F157" s="35"/>
      <c r="G157" s="35"/>
      <c r="H157" s="35"/>
      <c r="I157" s="35"/>
      <c r="J157" s="21">
        <f>+J158+J166+J174+J182+J190+J198+J206+J207</f>
        <v>4.2696667961008403</v>
      </c>
      <c r="K157" s="21">
        <f>+K158+K166+K174+K182+K190+K198+K206+K207</f>
        <v>169.57852593594311</v>
      </c>
      <c r="L157" s="21">
        <f>+L158+L166+L174+L182+L190+L198+L206+L207</f>
        <v>0</v>
      </c>
      <c r="M157" s="35"/>
      <c r="N157" s="64"/>
      <c r="O157" s="21">
        <f>+O158+O166+O174+O182+O190+O198+O206+O207</f>
        <v>-26075.112448189415</v>
      </c>
      <c r="P157" s="107">
        <f>O157-'[6]2013'!$O$4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-30961.701896197697</v>
      </c>
      <c r="D158" s="26">
        <f t="shared" ref="D158:E158" si="36">+SUM(D159:D160)</f>
        <v>1.9375140069734003</v>
      </c>
      <c r="E158" s="26">
        <f t="shared" si="36"/>
        <v>6.2066854695580015E-2</v>
      </c>
      <c r="F158" s="32"/>
      <c r="G158" s="32"/>
      <c r="H158" s="32"/>
      <c r="I158" s="32"/>
      <c r="J158" s="26">
        <f t="shared" ref="J158:L158" si="37">+SUM(J159:J160)</f>
        <v>0.57577556007320019</v>
      </c>
      <c r="K158" s="26">
        <f t="shared" si="37"/>
        <v>30.697088795360003</v>
      </c>
      <c r="L158" s="26">
        <f t="shared" si="37"/>
        <v>0</v>
      </c>
      <c r="M158" s="32"/>
      <c r="N158" s="65"/>
      <c r="O158" s="26">
        <f>+SUM(O159:O160)</f>
        <v>-30891.003787508114</v>
      </c>
    </row>
    <row r="159" spans="1:16" x14ac:dyDescent="0.35">
      <c r="A159" s="24" t="s">
        <v>544</v>
      </c>
      <c r="B159" s="25" t="s">
        <v>545</v>
      </c>
      <c r="C159" s="46">
        <f>'[6]2013'!$C$6</f>
        <v>-30236.47019287034</v>
      </c>
      <c r="D159" s="46">
        <f>'[6]2013'!$D6</f>
        <v>1.9375140069734003</v>
      </c>
      <c r="E159" s="46">
        <f>'[6]2013'!$E6</f>
        <v>6.2066854695580015E-2</v>
      </c>
      <c r="F159" s="32"/>
      <c r="G159" s="32"/>
      <c r="H159" s="32"/>
      <c r="I159" s="32"/>
      <c r="J159" s="46">
        <f>'[6]2013'!$J6</f>
        <v>0.57577556007320019</v>
      </c>
      <c r="K159" s="46">
        <f>'[6]2013'!$K6</f>
        <v>30.697088795360003</v>
      </c>
      <c r="L159" s="46">
        <v>0</v>
      </c>
      <c r="M159" s="32"/>
      <c r="N159" s="65"/>
      <c r="O159" s="30">
        <f>+C159*'PCG-PTG'!$F$5+D159*'PCG-PTG'!$F$6+E159*'PCG-PTG'!$F$8+SUM(F159:I159)</f>
        <v>-30165.772084180757</v>
      </c>
    </row>
    <row r="160" spans="1:16" x14ac:dyDescent="0.35">
      <c r="A160" s="24" t="s">
        <v>546</v>
      </c>
      <c r="B160" s="25" t="s">
        <v>547</v>
      </c>
      <c r="C160" s="26">
        <f>+SUM(C161:C165)</f>
        <v>-725.23170332735901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-725.23170332735901</v>
      </c>
    </row>
    <row r="161" spans="1:15" x14ac:dyDescent="0.35">
      <c r="A161" s="24" t="s">
        <v>548</v>
      </c>
      <c r="B161" s="25" t="s">
        <v>549</v>
      </c>
      <c r="C161" s="46">
        <f>'[6]2013'!$C8</f>
        <v>-349.92606745982499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-349.92606745982499</v>
      </c>
    </row>
    <row r="162" spans="1:15" x14ac:dyDescent="0.35">
      <c r="A162" s="24" t="s">
        <v>550</v>
      </c>
      <c r="B162" s="25" t="s">
        <v>551</v>
      </c>
      <c r="C162" s="46">
        <f>'[6]2013'!$C9</f>
        <v>-369.07091864931874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-369.07091864931874</v>
      </c>
    </row>
    <row r="163" spans="1:15" x14ac:dyDescent="0.35">
      <c r="A163" s="24" t="s">
        <v>552</v>
      </c>
      <c r="B163" s="25" t="s">
        <v>553</v>
      </c>
      <c r="C163" s="46">
        <f>'[6]2013'!$C10</f>
        <v>-1.9313006882285888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-1.9313006882285888</v>
      </c>
    </row>
    <row r="164" spans="1:15" x14ac:dyDescent="0.35">
      <c r="A164" s="24" t="s">
        <v>554</v>
      </c>
      <c r="B164" s="25" t="s">
        <v>555</v>
      </c>
      <c r="C164" s="46">
        <f>'[6]2013'!$C11</f>
        <v>-0.1512811107818878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-0.1512811107818878</v>
      </c>
    </row>
    <row r="165" spans="1:15" x14ac:dyDescent="0.35">
      <c r="A165" s="24" t="s">
        <v>556</v>
      </c>
      <c r="B165" s="25" t="s">
        <v>557</v>
      </c>
      <c r="C165" s="46">
        <f>'[6]2013'!$C12</f>
        <v>-4.1521354192048392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-4.1521354192048392</v>
      </c>
    </row>
    <row r="166" spans="1:15" x14ac:dyDescent="0.35">
      <c r="A166" s="24" t="s">
        <v>558</v>
      </c>
      <c r="B166" s="25" t="s">
        <v>559</v>
      </c>
      <c r="C166" s="26">
        <f>+SUM(C167:C168)</f>
        <v>956.20137501579757</v>
      </c>
      <c r="D166" s="26">
        <f t="shared" ref="D166" si="40">+SUM(D167:D168)</f>
        <v>0.85357268989859914</v>
      </c>
      <c r="E166" s="26">
        <f t="shared" ref="E166" si="41">+SUM(E167:E168)</f>
        <v>4.1486396581527085E-2</v>
      </c>
      <c r="F166" s="32"/>
      <c r="G166" s="32"/>
      <c r="H166" s="32"/>
      <c r="I166" s="32"/>
      <c r="J166" s="26">
        <f t="shared" ref="J166:L166" si="42">+SUM(J167:J168)</f>
        <v>0.5873584954618809</v>
      </c>
      <c r="K166" s="26">
        <f t="shared" si="42"/>
        <v>16.4865948403278</v>
      </c>
      <c r="L166" s="26">
        <f t="shared" si="42"/>
        <v>0</v>
      </c>
      <c r="M166" s="32"/>
      <c r="N166" s="65"/>
      <c r="O166" s="26">
        <f>+SUM(O167:O168)</f>
        <v>991.09530542706307</v>
      </c>
    </row>
    <row r="167" spans="1:15" x14ac:dyDescent="0.35">
      <c r="A167" s="24" t="s">
        <v>560</v>
      </c>
      <c r="B167" s="25" t="s">
        <v>561</v>
      </c>
      <c r="C167" s="46">
        <f>'[6]2013'!$C$14</f>
        <v>-286.79527867154638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-286.79527867154638</v>
      </c>
    </row>
    <row r="168" spans="1:15" x14ac:dyDescent="0.35">
      <c r="A168" s="24" t="s">
        <v>562</v>
      </c>
      <c r="B168" s="25" t="s">
        <v>563</v>
      </c>
      <c r="C168" s="26">
        <f>+SUM(C169:C173)</f>
        <v>1242.996653687344</v>
      </c>
      <c r="D168" s="26">
        <f t="shared" ref="D168" si="43">+SUM(D169:D173)</f>
        <v>0.85357268989859914</v>
      </c>
      <c r="E168" s="26">
        <f>+SUM(E169:E173)</f>
        <v>4.1486396581527085E-2</v>
      </c>
      <c r="F168" s="32"/>
      <c r="G168" s="32"/>
      <c r="H168" s="32"/>
      <c r="I168" s="32"/>
      <c r="J168" s="26">
        <f>+SUM(J169:J173)</f>
        <v>0.5873584954618809</v>
      </c>
      <c r="K168" s="26">
        <f t="shared" ref="K168" si="44">+SUM(K169:K173)</f>
        <v>16.4865948403278</v>
      </c>
      <c r="L168" s="26">
        <f>+SUM(L169:L173)</f>
        <v>0</v>
      </c>
      <c r="M168" s="32"/>
      <c r="N168" s="65"/>
      <c r="O168" s="26">
        <f>+SUM(O169:O173)</f>
        <v>1277.8905840986095</v>
      </c>
    </row>
    <row r="169" spans="1:15" x14ac:dyDescent="0.35">
      <c r="A169" s="24" t="s">
        <v>564</v>
      </c>
      <c r="B169" s="25" t="s">
        <v>565</v>
      </c>
      <c r="C169" s="46">
        <f>'[6]2013'!$C16</f>
        <v>868.52000160781427</v>
      </c>
      <c r="D169" s="46">
        <f>'[6]2013'!$D16</f>
        <v>0.70581055558275774</v>
      </c>
      <c r="E169" s="46">
        <f>'[6]2013'!$E16</f>
        <v>2.7995071274428518E-2</v>
      </c>
      <c r="F169" s="32"/>
      <c r="G169" s="32"/>
      <c r="H169" s="32"/>
      <c r="I169" s="32"/>
      <c r="J169" s="46">
        <f>'[6]2013'!$J16</f>
        <v>0.33680531118719315</v>
      </c>
      <c r="K169" s="46">
        <f>'[6]2013'!$K16</f>
        <v>12.310708435749671</v>
      </c>
      <c r="L169" s="46">
        <v>0</v>
      </c>
      <c r="M169" s="32"/>
      <c r="N169" s="65"/>
      <c r="O169" s="30">
        <f>+C169*'PCG-PTG'!$F$5+D169*'PCG-PTG'!$F$6+E169*'PCG-PTG'!$F$8+SUM(F169:I169)</f>
        <v>895.70139105185501</v>
      </c>
    </row>
    <row r="170" spans="1:15" x14ac:dyDescent="0.35">
      <c r="A170" s="24" t="s">
        <v>566</v>
      </c>
      <c r="B170" s="25" t="s">
        <v>567</v>
      </c>
      <c r="C170" s="46">
        <f>'[6]2013'!$C17</f>
        <v>374.47665207952969</v>
      </c>
      <c r="D170" s="46">
        <f>'[6]2013'!$D17</f>
        <v>0.14776213431584145</v>
      </c>
      <c r="E170" s="46">
        <f>'[6]2013'!$E17</f>
        <v>1.3491325307098567E-2</v>
      </c>
      <c r="F170" s="32"/>
      <c r="G170" s="32"/>
      <c r="H170" s="32"/>
      <c r="I170" s="32"/>
      <c r="J170" s="46">
        <f>'[6]2013'!$J17</f>
        <v>0.2505531842746877</v>
      </c>
      <c r="K170" s="46">
        <f>'[6]2013'!$K17</f>
        <v>4.1758864045781285</v>
      </c>
      <c r="L170" s="46">
        <v>0</v>
      </c>
      <c r="M170" s="32"/>
      <c r="N170" s="65"/>
      <c r="O170" s="30">
        <f>+C170*'PCG-PTG'!$F$5+D170*'PCG-PTG'!$F$6+E170*'PCG-PTG'!$F$8+SUM(F170:I170)</f>
        <v>382.18919304675438</v>
      </c>
    </row>
    <row r="171" spans="1:15" x14ac:dyDescent="0.35">
      <c r="A171" s="24" t="s">
        <v>568</v>
      </c>
      <c r="B171" s="25" t="s">
        <v>569</v>
      </c>
      <c r="C171" s="46">
        <f>'[6]2013'!$C18</f>
        <v>0</v>
      </c>
      <c r="D171" s="46">
        <f>'[6]2013'!$D18</f>
        <v>0</v>
      </c>
      <c r="E171" s="46">
        <f>'[6]2013'!$E18</f>
        <v>0</v>
      </c>
      <c r="F171" s="32"/>
      <c r="G171" s="32"/>
      <c r="H171" s="32"/>
      <c r="I171" s="32"/>
      <c r="J171" s="46">
        <f>'[6]2013'!$J18</f>
        <v>0</v>
      </c>
      <c r="K171" s="46">
        <f>'[6]2013'!$K18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f>'[6]2013'!$C19</f>
        <v>0</v>
      </c>
      <c r="D172" s="46">
        <f>'[6]2013'!$D19</f>
        <v>0</v>
      </c>
      <c r="E172" s="46">
        <f>'[6]2013'!$E19</f>
        <v>0</v>
      </c>
      <c r="F172" s="32"/>
      <c r="G172" s="32"/>
      <c r="H172" s="32"/>
      <c r="I172" s="32"/>
      <c r="J172" s="46">
        <f>'[6]2013'!$J19</f>
        <v>0</v>
      </c>
      <c r="K172" s="46">
        <f>'[6]2013'!$K19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'[6]2013'!$C20</f>
        <v>0</v>
      </c>
      <c r="D173" s="46">
        <f>'[6]2013'!$D20</f>
        <v>0</v>
      </c>
      <c r="E173" s="46">
        <f>'[6]2013'!$E20</f>
        <v>0</v>
      </c>
      <c r="F173" s="32"/>
      <c r="G173" s="32"/>
      <c r="H173" s="32"/>
      <c r="I173" s="32"/>
      <c r="J173" s="46">
        <f>'[6]2013'!$J20</f>
        <v>0</v>
      </c>
      <c r="K173" s="46">
        <f>'[6]2013'!$K20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2968.1809708177907</v>
      </c>
      <c r="D174" s="26">
        <f t="shared" ref="D174" si="45">+SUM(D175:D176)</f>
        <v>7.1800177664160971</v>
      </c>
      <c r="E174" s="26">
        <f t="shared" ref="E174" si="46">+SUM(E175:E176)</f>
        <v>0.27123693437637486</v>
      </c>
      <c r="F174" s="32"/>
      <c r="G174" s="32"/>
      <c r="H174" s="32"/>
      <c r="I174" s="32"/>
      <c r="J174" s="26">
        <f t="shared" ref="J174:K174" si="47">+SUM(J175:J176)</f>
        <v>3.106532740565759</v>
      </c>
      <c r="K174" s="26">
        <f t="shared" si="47"/>
        <v>122.39484230025529</v>
      </c>
      <c r="L174" s="26">
        <f>+SUM(L175:L176)</f>
        <v>0</v>
      </c>
      <c r="M174" s="32"/>
      <c r="N174" s="65"/>
      <c r="O174" s="26">
        <f>+SUM(O175:O176)</f>
        <v>3241.0992558871808</v>
      </c>
    </row>
    <row r="175" spans="1:15" x14ac:dyDescent="0.35">
      <c r="A175" s="24" t="s">
        <v>576</v>
      </c>
      <c r="B175" s="25" t="s">
        <v>577</v>
      </c>
      <c r="C175" s="46">
        <f>'[6]2013'!$C$22</f>
        <v>0</v>
      </c>
      <c r="D175" s="46">
        <f>'[6]2013'!$D22</f>
        <v>8.0619102390400002E-2</v>
      </c>
      <c r="E175" s="46">
        <f>'[6]2013'!$E22</f>
        <v>7.3608745660800005E-3</v>
      </c>
      <c r="F175" s="32"/>
      <c r="G175" s="32"/>
      <c r="H175" s="32"/>
      <c r="I175" s="32"/>
      <c r="J175" s="46">
        <f>'[6]2013'!$J22</f>
        <v>0.13670195622720002</v>
      </c>
      <c r="K175" s="46">
        <f>'[6]2013'!$K22</f>
        <v>2.2783659371200007</v>
      </c>
      <c r="L175" s="46">
        <v>0</v>
      </c>
      <c r="M175" s="32"/>
      <c r="N175" s="65"/>
      <c r="O175" s="30">
        <f>+C175*'PCG-PTG'!$F$5+D175*'PCG-PTG'!$F$6+E175*'PCG-PTG'!$F$8+SUM(F175:I175)</f>
        <v>4.2079666269424001</v>
      </c>
    </row>
    <row r="176" spans="1:15" x14ac:dyDescent="0.35">
      <c r="A176" s="24" t="s">
        <v>578</v>
      </c>
      <c r="B176" s="25" t="s">
        <v>579</v>
      </c>
      <c r="C176" s="26">
        <f>+SUM(C177:C181)</f>
        <v>2968.1809708177907</v>
      </c>
      <c r="D176" s="26">
        <f t="shared" ref="D176" si="48">+SUM(D177:D181)</f>
        <v>7.0993986640256974</v>
      </c>
      <c r="E176" s="26">
        <f>+SUM(E177:E181)</f>
        <v>0.26387605981029488</v>
      </c>
      <c r="F176" s="32"/>
      <c r="G176" s="32"/>
      <c r="H176" s="32"/>
      <c r="I176" s="32"/>
      <c r="J176" s="26">
        <f>+SUM(J177:J181)</f>
        <v>2.969830784338559</v>
      </c>
      <c r="K176" s="26">
        <f t="shared" ref="K176" si="49">+SUM(K177:K181)</f>
        <v>120.11647636313529</v>
      </c>
      <c r="L176" s="26">
        <f>+SUM(L177:L181)</f>
        <v>0</v>
      </c>
      <c r="M176" s="32"/>
      <c r="N176" s="65"/>
      <c r="O176" s="26">
        <f>+SUM(O177:O181)</f>
        <v>3236.8912892602384</v>
      </c>
    </row>
    <row r="177" spans="1:15" x14ac:dyDescent="0.35">
      <c r="A177" s="24" t="s">
        <v>580</v>
      </c>
      <c r="B177" s="25" t="s">
        <v>581</v>
      </c>
      <c r="C177" s="46">
        <f>'[6]2013'!$C24</f>
        <v>3168.7370229876633</v>
      </c>
      <c r="D177" s="46">
        <f>'[6]2013'!$D24</f>
        <v>7.0993986640256974</v>
      </c>
      <c r="E177" s="46">
        <f>'[6]2013'!$E24</f>
        <v>0.26387605981029488</v>
      </c>
      <c r="F177" s="32"/>
      <c r="G177" s="32"/>
      <c r="H177" s="32"/>
      <c r="I177" s="32"/>
      <c r="J177" s="46">
        <f>'[6]2013'!$J$24</f>
        <v>2.969830784338559</v>
      </c>
      <c r="K177" s="46">
        <f>'[6]2013'!$K$24</f>
        <v>120.11647636313529</v>
      </c>
      <c r="L177" s="46">
        <v>0</v>
      </c>
      <c r="M177" s="32"/>
      <c r="N177" s="65"/>
      <c r="O177" s="30">
        <f>+C177*'PCG-PTG'!$F$5+D177*'PCG-PTG'!$F$6+E177*'PCG-PTG'!$F$8+SUM(F177:I177)</f>
        <v>3437.447341430111</v>
      </c>
    </row>
    <row r="178" spans="1:15" x14ac:dyDescent="0.35">
      <c r="A178" s="24" t="s">
        <v>582</v>
      </c>
      <c r="B178" s="25" t="s">
        <v>583</v>
      </c>
      <c r="C178" s="46">
        <f>'[6]2013'!$C25</f>
        <v>-196.57286662911582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-196.57286662911582</v>
      </c>
    </row>
    <row r="179" spans="1:15" x14ac:dyDescent="0.35">
      <c r="A179" s="24" t="s">
        <v>584</v>
      </c>
      <c r="B179" s="25" t="s">
        <v>585</v>
      </c>
      <c r="C179" s="46">
        <f>'[6]2013'!$C26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'[6]2013'!$C27</f>
        <v>-3.9831855407569932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-3.9831855407569932</v>
      </c>
    </row>
    <row r="181" spans="1:15" x14ac:dyDescent="0.35">
      <c r="A181" s="24" t="s">
        <v>588</v>
      </c>
      <c r="B181" s="25" t="s">
        <v>589</v>
      </c>
      <c r="C181" s="46">
        <f>'[6]2013'!$C28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0.91960589213449917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0.91960589213449917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0.91960589213449917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0.91960589213449917</v>
      </c>
    </row>
    <row r="185" spans="1:15" x14ac:dyDescent="0.35">
      <c r="A185" s="24" t="s">
        <v>596</v>
      </c>
      <c r="B185" s="25" t="s">
        <v>597</v>
      </c>
      <c r="C185" s="46">
        <f>'[6]2013'!$C32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'[6]2013'!$C33</f>
        <v>0.91960589213449917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0.91960589213449917</v>
      </c>
    </row>
    <row r="187" spans="1:15" x14ac:dyDescent="0.35">
      <c r="A187" s="24" t="s">
        <v>600</v>
      </c>
      <c r="B187" s="25" t="s">
        <v>601</v>
      </c>
      <c r="C187" s="46">
        <f>'[6]2013'!$C34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'[6]2013'!$C35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'[6]2013'!$C36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577.03270540707467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577.03270540707467</v>
      </c>
    </row>
    <row r="191" spans="1:15" x14ac:dyDescent="0.35">
      <c r="A191" s="24" t="s">
        <v>608</v>
      </c>
      <c r="B191" s="25" t="s">
        <v>609</v>
      </c>
      <c r="C191" s="46">
        <f>'[6]2013'!$C$38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577.03270540707467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577.03270540707467</v>
      </c>
    </row>
    <row r="193" spans="1:15" x14ac:dyDescent="0.35">
      <c r="A193" s="24" t="s">
        <v>612</v>
      </c>
      <c r="B193" s="25" t="s">
        <v>613</v>
      </c>
      <c r="C193" s="46">
        <f>'[6]2013'!$C40</f>
        <v>372.14735849277577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372.14735849277577</v>
      </c>
    </row>
    <row r="194" spans="1:15" x14ac:dyDescent="0.35">
      <c r="A194" s="24" t="s">
        <v>614</v>
      </c>
      <c r="B194" s="25" t="s">
        <v>615</v>
      </c>
      <c r="C194" s="46">
        <f>'[6]2013'!$C41</f>
        <v>99.603127536024118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99.603127536024118</v>
      </c>
    </row>
    <row r="195" spans="1:15" x14ac:dyDescent="0.35">
      <c r="A195" s="24" t="s">
        <v>616</v>
      </c>
      <c r="B195" s="25" t="s">
        <v>617</v>
      </c>
      <c r="C195" s="46">
        <f>'[6]2013'!$C42</f>
        <v>105.28221937827476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105.28221937827476</v>
      </c>
    </row>
    <row r="196" spans="1:15" x14ac:dyDescent="0.35">
      <c r="A196" s="24" t="s">
        <v>618</v>
      </c>
      <c r="B196" s="25" t="s">
        <v>619</v>
      </c>
      <c r="C196" s="46">
        <f>'[6]2013'!$C43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'[6]2013'!$C44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'[6]2013'!$C46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'[6]2013'!$C48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'[6]2013'!$C49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'[6]2013'!$C50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'[6]2013'!$C51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'[6]2013'!$C52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'[6]2013'!$C53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2.1677232849999999E-2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5.7444667052499998</v>
      </c>
    </row>
    <row r="208" spans="1:15" ht="13" x14ac:dyDescent="0.35">
      <c r="A208" s="24" t="s">
        <v>696</v>
      </c>
      <c r="B208" s="25" t="s">
        <v>697</v>
      </c>
      <c r="C208" s="46">
        <f>'[6]2013'!$C55</f>
        <v>0</v>
      </c>
      <c r="D208" s="46">
        <f>'[6]2013'!$D55</f>
        <v>0</v>
      </c>
      <c r="E208" s="46">
        <f>'[6]2013'!$E55</f>
        <v>2.1677232849999999E-2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11.186357640111346</v>
      </c>
      <c r="D209" s="21">
        <f t="shared" ref="D209:E209" si="62">+D210+D214+D217+D220+D224</f>
        <v>31.671935892688396</v>
      </c>
      <c r="E209" s="21">
        <f t="shared" si="62"/>
        <v>0.20225188055934046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951.59731098361169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28.381987462991397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794.69564896375914</v>
      </c>
    </row>
    <row r="211" spans="1:15" x14ac:dyDescent="0.35">
      <c r="A211" s="24" t="s">
        <v>645</v>
      </c>
      <c r="B211" s="25" t="s">
        <v>646</v>
      </c>
      <c r="C211" s="46">
        <f>'[4]2013'!$C6</f>
        <v>0</v>
      </c>
      <c r="D211" s="46">
        <f>'[4]2013'!$D6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'[4]2013'!$C7</f>
        <v>0</v>
      </c>
      <c r="D212" s="46">
        <f>'[4]2013'!$D7</f>
        <v>23.278425920768303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651.79592578151244</v>
      </c>
    </row>
    <row r="213" spans="1:15" x14ac:dyDescent="0.35">
      <c r="A213" s="24" t="s">
        <v>649</v>
      </c>
      <c r="B213" s="25" t="s">
        <v>650</v>
      </c>
      <c r="C213" s="46">
        <f>'[4]2013'!$C8</f>
        <v>0</v>
      </c>
      <c r="D213" s="46">
        <f>'[4]2013'!$D8</f>
        <v>5.1035615422230949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142.89972318224665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'[4]2013'!$D10</f>
        <v>0</v>
      </c>
      <c r="E215" s="46">
        <f>'[4]2013'!$E10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'[4]2013'!$D11</f>
        <v>0</v>
      </c>
      <c r="E216" s="46">
        <f>'[4]2013'!$E11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11.186357640111346</v>
      </c>
      <c r="D217" s="26">
        <f t="shared" ref="D217" si="67">+SUM(D218:D219)</f>
        <v>0.86286549449839212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35.34659148606633</v>
      </c>
    </row>
    <row r="218" spans="1:15" x14ac:dyDescent="0.35">
      <c r="A218" s="24" t="s">
        <v>659</v>
      </c>
      <c r="B218" s="25" t="s">
        <v>660</v>
      </c>
      <c r="C218" s="46">
        <f>'[4]2013'!$C13</f>
        <v>0</v>
      </c>
      <c r="D218" s="46">
        <f>'[4]2013'!$D13</f>
        <v>0</v>
      </c>
      <c r="E218" s="46">
        <f>'[4]2013'!$E13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'[4]2013'!$C14</f>
        <v>11.186357640111346</v>
      </c>
      <c r="D219" s="46">
        <f>'[4]2013'!$D14</f>
        <v>0.86286549449839212</v>
      </c>
      <c r="E219" s="46">
        <f>'[4]2013'!$E14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35.34659148606633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2.4270829351986065</v>
      </c>
      <c r="E220" s="26">
        <f t="shared" ref="E220" si="70">+SUM(E221:E223)</f>
        <v>0.20225188055934046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121.55507053378621</v>
      </c>
    </row>
    <row r="221" spans="1:15" x14ac:dyDescent="0.35">
      <c r="A221" s="24" t="s">
        <v>665</v>
      </c>
      <c r="B221" s="25" t="s">
        <v>666</v>
      </c>
      <c r="C221" s="32"/>
      <c r="D221" s="46">
        <f>'[4]2013'!$D16</f>
        <v>2.4270829351986065</v>
      </c>
      <c r="E221" s="46">
        <f>'[4]2013'!$E16</f>
        <v>0.20225188055934046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121.55507053378621</v>
      </c>
    </row>
    <row r="222" spans="1:15" x14ac:dyDescent="0.35">
      <c r="A222" s="24" t="s">
        <v>667</v>
      </c>
      <c r="B222" s="25" t="s">
        <v>668</v>
      </c>
      <c r="C222" s="32"/>
      <c r="D222" s="46">
        <f>'[4]2013'!$D17</f>
        <v>0</v>
      </c>
      <c r="E222" s="46">
        <f>'[4]2013'!$E17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'[4]2013'!$D18</f>
        <v>0</v>
      </c>
      <c r="E223" s="46">
        <f>'[4]2013'!$E18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'[4]2013'!$C19</f>
        <v>0</v>
      </c>
      <c r="D224" s="46">
        <f>'[4]2013'!$D19</f>
        <v>0</v>
      </c>
      <c r="E224" s="46">
        <f>'[4]2013'!$E19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10710.280497769381</v>
      </c>
      <c r="D227" s="26">
        <f t="shared" ref="D227:E227" si="73">+SUM(D228:D229)</f>
        <v>0.84142187162927218</v>
      </c>
      <c r="E227" s="26">
        <f t="shared" si="73"/>
        <v>0.28000188043693491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10808.040808490789</v>
      </c>
    </row>
    <row r="228" spans="1:15" x14ac:dyDescent="0.35">
      <c r="A228" s="24"/>
      <c r="B228" s="44" t="s">
        <v>674</v>
      </c>
      <c r="C228" s="46">
        <f>'[2]2013'!$C48</f>
        <v>1524.4318088999999</v>
      </c>
      <c r="D228" s="46">
        <f>'[2]2013'!$D48</f>
        <v>1.0660362299999998E-2</v>
      </c>
      <c r="E228" s="46">
        <f>'[2]2013'!$E48</f>
        <v>4.2641449199999994E-2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1536.0302830823998</v>
      </c>
    </row>
    <row r="229" spans="1:15" x14ac:dyDescent="0.35">
      <c r="A229" s="24"/>
      <c r="B229" s="44" t="s">
        <v>675</v>
      </c>
      <c r="C229" s="46">
        <f>'[2]2013'!$C49</f>
        <v>9185.8486888693806</v>
      </c>
      <c r="D229" s="46">
        <f>'[2]2013'!$D49</f>
        <v>0.83076150932927217</v>
      </c>
      <c r="E229" s="46">
        <f>'[2]2013'!$E49</f>
        <v>0.2373604312369349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9272.0105254083883</v>
      </c>
    </row>
    <row r="230" spans="1:15" x14ac:dyDescent="0.35">
      <c r="A230" s="24"/>
      <c r="B230" s="25" t="s">
        <v>676</v>
      </c>
      <c r="C230" s="46">
        <f>'[2]2013'!$C50</f>
        <v>0</v>
      </c>
      <c r="D230" s="46">
        <f>'[2]2013'!$D50</f>
        <v>0</v>
      </c>
      <c r="E230" s="46">
        <f>'[2]2013'!$E50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'[2]2013'!$C51</f>
        <v>1564.0257039399999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1564.0257039399999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-15807.422906222624</v>
      </c>
      <c r="D242" s="21">
        <f t="shared" si="76"/>
        <v>182.68241093311735</v>
      </c>
      <c r="E242" s="21">
        <f t="shared" si="76"/>
        <v>3.1251069219194054</v>
      </c>
      <c r="F242" s="21">
        <f t="shared" si="76"/>
        <v>158.92562834400002</v>
      </c>
      <c r="G242" s="21">
        <f t="shared" si="76"/>
        <v>0</v>
      </c>
      <c r="H242" s="21">
        <f t="shared" si="76"/>
        <v>7.9954148507591807</v>
      </c>
      <c r="I242" s="21">
        <f t="shared" si="76"/>
        <v>0</v>
      </c>
      <c r="J242" s="21">
        <f t="shared" si="76"/>
        <v>4.7044917361008407</v>
      </c>
      <c r="K242" s="21">
        <f t="shared" si="76"/>
        <v>185.58008372794311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-9697.2410225919375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9819.0753178519008</v>
      </c>
      <c r="D243" s="21">
        <f t="shared" ref="D243:E243" si="78">+D244+D250+D253</f>
        <v>3.6731764499095467</v>
      </c>
      <c r="E243" s="21">
        <f t="shared" si="78"/>
        <v>0.29494623847526397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10000.085011645313</v>
      </c>
    </row>
    <row r="244" spans="1:15" x14ac:dyDescent="0.35">
      <c r="A244" s="24" t="s">
        <v>266</v>
      </c>
      <c r="B244" s="25" t="s">
        <v>267</v>
      </c>
      <c r="C244" s="26">
        <f>+SUM(C245:C249)</f>
        <v>9819.0753178519008</v>
      </c>
      <c r="D244" s="26">
        <f t="shared" ref="D244:E244" si="80">+SUM(D245:D249)</f>
        <v>3.6731764499095467</v>
      </c>
      <c r="E244" s="26">
        <f t="shared" si="80"/>
        <v>0.29494623847526397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10000.085011645313</v>
      </c>
    </row>
    <row r="245" spans="1:15" x14ac:dyDescent="0.35">
      <c r="A245" s="24" t="s">
        <v>268</v>
      </c>
      <c r="B245" s="25" t="s">
        <v>269</v>
      </c>
      <c r="C245" s="46">
        <f>+C7</f>
        <v>2360.9671340285095</v>
      </c>
      <c r="D245" s="46">
        <f>+D7</f>
        <v>6.5524301121299991E-2</v>
      </c>
      <c r="E245" s="46">
        <f>+E7</f>
        <v>2.6118650824979998E-2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2369.7232569285256</v>
      </c>
    </row>
    <row r="246" spans="1:15" x14ac:dyDescent="0.35">
      <c r="A246" s="24" t="s">
        <v>276</v>
      </c>
      <c r="B246" s="25" t="s">
        <v>277</v>
      </c>
      <c r="C246" s="46">
        <f>+C11</f>
        <v>2387.7723635006628</v>
      </c>
      <c r="D246" s="46">
        <f>+D11</f>
        <v>0.30397279408079148</v>
      </c>
      <c r="E246" s="46">
        <f>+E11</f>
        <v>4.6221303721718288E-2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2408.5322472211806</v>
      </c>
    </row>
    <row r="247" spans="1:15" x14ac:dyDescent="0.35">
      <c r="A247" s="24" t="s">
        <v>292</v>
      </c>
      <c r="B247" s="25" t="s">
        <v>293</v>
      </c>
      <c r="C247" s="46">
        <f>+C19</f>
        <v>4536.9298558160872</v>
      </c>
      <c r="D247" s="46">
        <f>+D19</f>
        <v>1.1027019671091773</v>
      </c>
      <c r="E247" s="46">
        <f>+E19</f>
        <v>0.191782980682109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4618.6280007759024</v>
      </c>
    </row>
    <row r="248" spans="1:15" x14ac:dyDescent="0.35">
      <c r="A248" s="24" t="s">
        <v>304</v>
      </c>
      <c r="B248" s="25" t="s">
        <v>305</v>
      </c>
      <c r="C248" s="46">
        <f>+C25</f>
        <v>533.40596450664123</v>
      </c>
      <c r="D248" s="46">
        <f>+D25</f>
        <v>2.2009773875982779</v>
      </c>
      <c r="E248" s="46">
        <f>+E25</f>
        <v>3.0823303246456695E-2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603.20150671970407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798.96924144999991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158.92562834400002</v>
      </c>
      <c r="G254" s="21">
        <f t="shared" si="84"/>
        <v>0</v>
      </c>
      <c r="H254" s="21">
        <f t="shared" si="84"/>
        <v>7.9954148507591807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965.89028464475916</v>
      </c>
    </row>
    <row r="255" spans="1:15" x14ac:dyDescent="0.35">
      <c r="A255" s="24" t="s">
        <v>345</v>
      </c>
      <c r="B255" s="25" t="s">
        <v>346</v>
      </c>
      <c r="C255" s="46">
        <f>+C47</f>
        <v>796.16125109999996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796.16125109999996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2.8079903499999999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2.8079903499999999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158.92562834400002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158.92562834400002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7.9954148507591807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7.9954148507591807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22.713415900266668</v>
      </c>
      <c r="D263" s="21">
        <f t="shared" ref="D263:E263" si="89">+SUM(D264:D273)</f>
        <v>137.36619412723132</v>
      </c>
      <c r="E263" s="21">
        <f t="shared" si="89"/>
        <v>2.231441384381319</v>
      </c>
      <c r="F263" s="35"/>
      <c r="G263" s="35"/>
      <c r="H263" s="35"/>
      <c r="I263" s="35"/>
      <c r="J263" s="21">
        <f t="shared" ref="J263:L263" si="90">+SUM(J264:J273)</f>
        <v>0.43482493999999999</v>
      </c>
      <c r="K263" s="21">
        <f t="shared" si="90"/>
        <v>16.001557792</v>
      </c>
      <c r="L263" s="21">
        <f t="shared" si="90"/>
        <v>0</v>
      </c>
      <c r="M263" s="35"/>
      <c r="N263" s="64"/>
      <c r="O263" s="21">
        <f>+SUM(O264:O273)</f>
        <v>4460.2988183237931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130.54963056148344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3655.3896557215362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3.2396661987878792</v>
      </c>
      <c r="E265" s="46">
        <f>+E111</f>
        <v>0.40164129733501169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197.14559735983872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3.1066794501600006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86.987024604480013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1.817624988726307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481.67062201247137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0.47021791680000002</v>
      </c>
      <c r="E269" s="46">
        <f>+E145</f>
        <v>1.2175098320000001E-2</v>
      </c>
      <c r="F269" s="32"/>
      <c r="G269" s="32"/>
      <c r="H269" s="32"/>
      <c r="I269" s="32"/>
      <c r="J269" s="46">
        <f t="shared" si="91"/>
        <v>0.43482493999999999</v>
      </c>
      <c r="K269" s="46">
        <f t="shared" si="91"/>
        <v>16.001557792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16.3925027252</v>
      </c>
    </row>
    <row r="270" spans="1:15" x14ac:dyDescent="0.35">
      <c r="A270" s="24" t="s">
        <v>529</v>
      </c>
      <c r="B270" s="25" t="s">
        <v>530</v>
      </c>
      <c r="C270" s="46">
        <f>+C151</f>
        <v>1.9257227469333333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1.9257227469333333</v>
      </c>
    </row>
    <row r="271" spans="1:15" x14ac:dyDescent="0.35">
      <c r="A271" s="24" t="s">
        <v>535</v>
      </c>
      <c r="B271" s="25" t="s">
        <v>536</v>
      </c>
      <c r="C271" s="46">
        <f>+C154</f>
        <v>20.787693153333333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20.787693153333333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-26459.367239064904</v>
      </c>
      <c r="D274" s="21">
        <f t="shared" ref="D274:E274" si="92">+SUM(D275:D282)</f>
        <v>9.9711044632880963</v>
      </c>
      <c r="E274" s="21">
        <f t="shared" si="92"/>
        <v>0.39646741850348199</v>
      </c>
      <c r="F274" s="35"/>
      <c r="G274" s="35"/>
      <c r="H274" s="35"/>
      <c r="I274" s="35"/>
      <c r="J274" s="21">
        <f t="shared" ref="J274:L274" si="93">+SUM(J275:J282)</f>
        <v>4.2696667961008403</v>
      </c>
      <c r="K274" s="21">
        <f t="shared" si="93"/>
        <v>169.57852593594311</v>
      </c>
      <c r="L274" s="21">
        <f t="shared" si="93"/>
        <v>0</v>
      </c>
      <c r="M274" s="35"/>
      <c r="N274" s="64"/>
      <c r="O274" s="21">
        <f>+SUM(O275:O282)</f>
        <v>-26075.112448189415</v>
      </c>
    </row>
    <row r="275" spans="1:15" x14ac:dyDescent="0.35">
      <c r="A275" s="24" t="s">
        <v>542</v>
      </c>
      <c r="B275" s="25" t="s">
        <v>543</v>
      </c>
      <c r="C275" s="46">
        <f>+C158</f>
        <v>-30961.701896197697</v>
      </c>
      <c r="D275" s="46">
        <f>+D158</f>
        <v>1.9375140069734003</v>
      </c>
      <c r="E275" s="46">
        <f>+E158</f>
        <v>6.2066854695580015E-2</v>
      </c>
      <c r="F275" s="32"/>
      <c r="G275" s="32"/>
      <c r="H275" s="32"/>
      <c r="I275" s="32"/>
      <c r="J275" s="46">
        <f>+J158</f>
        <v>0.57577556007320019</v>
      </c>
      <c r="K275" s="46">
        <f>+K158</f>
        <v>30.697088795360003</v>
      </c>
      <c r="L275" s="46">
        <f>+L158</f>
        <v>0</v>
      </c>
      <c r="M275" s="32"/>
      <c r="N275" s="65"/>
      <c r="O275" s="30">
        <f>+C275*'PCG-PTG'!$F$5+D275*'PCG-PTG'!$F$6+E275*'PCG-PTG'!$F$8+SUM(F275:I275)</f>
        <v>-30891.003787508114</v>
      </c>
    </row>
    <row r="276" spans="1:15" x14ac:dyDescent="0.35">
      <c r="A276" s="24" t="s">
        <v>558</v>
      </c>
      <c r="B276" s="25" t="s">
        <v>559</v>
      </c>
      <c r="C276" s="46">
        <f>+C166</f>
        <v>956.20137501579757</v>
      </c>
      <c r="D276" s="46">
        <f>+D166</f>
        <v>0.85357268989859914</v>
      </c>
      <c r="E276" s="46">
        <f>+E166</f>
        <v>4.1486396581527085E-2</v>
      </c>
      <c r="F276" s="32"/>
      <c r="G276" s="32"/>
      <c r="H276" s="32"/>
      <c r="I276" s="32"/>
      <c r="J276" s="46">
        <f>+J166</f>
        <v>0.5873584954618809</v>
      </c>
      <c r="K276" s="46">
        <f>+K166</f>
        <v>16.4865948403278</v>
      </c>
      <c r="L276" s="46">
        <f>+L166</f>
        <v>0</v>
      </c>
      <c r="M276" s="32"/>
      <c r="N276" s="65"/>
      <c r="O276" s="30">
        <f>+C276*'PCG-PTG'!$F$5+D276*'PCG-PTG'!$F$6+E276*'PCG-PTG'!$F$8+SUM(F276:I276)</f>
        <v>991.09530542706307</v>
      </c>
    </row>
    <row r="277" spans="1:15" x14ac:dyDescent="0.35">
      <c r="A277" s="24" t="s">
        <v>574</v>
      </c>
      <c r="B277" s="25" t="s">
        <v>575</v>
      </c>
      <c r="C277" s="46">
        <f>+C174</f>
        <v>2968.1809708177907</v>
      </c>
      <c r="D277" s="46">
        <f>+D174</f>
        <v>7.1800177664160971</v>
      </c>
      <c r="E277" s="46">
        <f>+E174</f>
        <v>0.27123693437637486</v>
      </c>
      <c r="F277" s="32"/>
      <c r="G277" s="32"/>
      <c r="H277" s="32"/>
      <c r="I277" s="32"/>
      <c r="J277" s="46">
        <f>+J174</f>
        <v>3.106532740565759</v>
      </c>
      <c r="K277" s="46">
        <f>+K174</f>
        <v>122.39484230025529</v>
      </c>
      <c r="L277" s="46">
        <f>+L174</f>
        <v>0</v>
      </c>
      <c r="M277" s="32"/>
      <c r="N277" s="65"/>
      <c r="O277" s="30">
        <f>+C277*'PCG-PTG'!$F$5+D277*'PCG-PTG'!$F$6+E277*'PCG-PTG'!$F$8+SUM(F277:I277)</f>
        <v>3241.0992558871808</v>
      </c>
    </row>
    <row r="278" spans="1:15" x14ac:dyDescent="0.35">
      <c r="A278" s="24" t="s">
        <v>590</v>
      </c>
      <c r="B278" s="25" t="s">
        <v>591</v>
      </c>
      <c r="C278" s="46">
        <f>+C182</f>
        <v>0.91960589213449917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0.91960589213449917</v>
      </c>
    </row>
    <row r="279" spans="1:15" x14ac:dyDescent="0.35">
      <c r="A279" s="24" t="s">
        <v>606</v>
      </c>
      <c r="B279" s="25" t="s">
        <v>607</v>
      </c>
      <c r="C279" s="46">
        <f>+C190</f>
        <v>577.03270540707467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577.03270540707467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2.1677232849999999E-2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5.7444667052499998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11.186357640111346</v>
      </c>
      <c r="D283" s="21">
        <f t="shared" ref="D283:E283" si="95">+SUM(D284:D288)</f>
        <v>31.671935892688396</v>
      </c>
      <c r="E283" s="21">
        <f t="shared" si="95"/>
        <v>0.20225188055934046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951.59731098361169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28.381987462991397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794.69564896375914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11.186357640111346</v>
      </c>
      <c r="D286" s="46">
        <f t="shared" ref="D286:M286" si="99">+D217</f>
        <v>0.86286549449839212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35.34659148606633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2.4270829351986065</v>
      </c>
      <c r="E287" s="46">
        <f t="shared" si="100"/>
        <v>0.20225188055934046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121.55507053378621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10710.280497769381</v>
      </c>
      <c r="D291" s="26">
        <f t="shared" ref="D291:E291" si="102">+D292+D293</f>
        <v>0.84142187162927218</v>
      </c>
      <c r="E291" s="26">
        <f t="shared" si="102"/>
        <v>0.28000188043693491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10808.040808490789</v>
      </c>
    </row>
    <row r="292" spans="1:15" x14ac:dyDescent="0.35">
      <c r="A292" s="24"/>
      <c r="B292" s="44" t="s">
        <v>674</v>
      </c>
      <c r="C292" s="46">
        <f>+C228</f>
        <v>1524.4318088999999</v>
      </c>
      <c r="D292" s="46">
        <f t="shared" ref="D292:M294" si="104">+D228</f>
        <v>1.0660362299999998E-2</v>
      </c>
      <c r="E292" s="46">
        <f t="shared" si="104"/>
        <v>4.2641449199999994E-2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1536.0302830823998</v>
      </c>
    </row>
    <row r="293" spans="1:15" x14ac:dyDescent="0.35">
      <c r="A293" s="24"/>
      <c r="B293" s="44" t="s">
        <v>675</v>
      </c>
      <c r="C293" s="46">
        <f>+C229</f>
        <v>9185.8486888693806</v>
      </c>
      <c r="D293" s="46">
        <f t="shared" si="104"/>
        <v>0.83076150932927217</v>
      </c>
      <c r="E293" s="46">
        <f t="shared" si="104"/>
        <v>0.2373604312369349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9272.0105254083883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1564.0257039399999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1564.0257039399999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-15807.422906222624</v>
      </c>
      <c r="D304" s="21">
        <f t="shared" ref="D304:M304" si="107">+SUM(D305:D309)</f>
        <v>182.68241093311735</v>
      </c>
      <c r="E304" s="21">
        <f t="shared" si="107"/>
        <v>3.1251069219194054</v>
      </c>
      <c r="F304" s="21">
        <f t="shared" si="107"/>
        <v>158.92562834400002</v>
      </c>
      <c r="G304" s="21">
        <f t="shared" si="107"/>
        <v>0</v>
      </c>
      <c r="H304" s="21">
        <f t="shared" si="107"/>
        <v>7.9954148507591807</v>
      </c>
      <c r="I304" s="21">
        <f t="shared" si="107"/>
        <v>0</v>
      </c>
      <c r="J304" s="21">
        <f t="shared" si="107"/>
        <v>4.7044917361008407</v>
      </c>
      <c r="K304" s="21">
        <f t="shared" si="107"/>
        <v>185.58008372794311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-9697.2410225919375</v>
      </c>
    </row>
    <row r="305" spans="1:15" x14ac:dyDescent="0.35">
      <c r="A305" s="48" t="s">
        <v>264</v>
      </c>
      <c r="B305" s="49" t="s">
        <v>265</v>
      </c>
      <c r="C305" s="67">
        <f>+C243</f>
        <v>9819.0753178519008</v>
      </c>
      <c r="D305" s="67">
        <f t="shared" ref="D305:M305" si="108">+D243</f>
        <v>3.6731764499095467</v>
      </c>
      <c r="E305" s="67">
        <f t="shared" si="108"/>
        <v>0.29494623847526397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10000.085011645313</v>
      </c>
    </row>
    <row r="306" spans="1:15" x14ac:dyDescent="0.35">
      <c r="A306" s="48" t="s">
        <v>343</v>
      </c>
      <c r="B306" s="49" t="s">
        <v>344</v>
      </c>
      <c r="C306" s="67">
        <f>+C254</f>
        <v>798.96924144999991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158.92562834400002</v>
      </c>
      <c r="G306" s="67">
        <f t="shared" si="109"/>
        <v>0</v>
      </c>
      <c r="H306" s="67">
        <f t="shared" si="109"/>
        <v>7.9954148507591807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965.89028464475905</v>
      </c>
    </row>
    <row r="307" spans="1:15" x14ac:dyDescent="0.35">
      <c r="A307" s="48" t="s">
        <v>434</v>
      </c>
      <c r="B307" s="49" t="s">
        <v>435</v>
      </c>
      <c r="C307" s="67">
        <f>+C263</f>
        <v>22.713415900266668</v>
      </c>
      <c r="D307" s="67">
        <f t="shared" ref="D307:L307" si="110">+D263</f>
        <v>137.36619412723132</v>
      </c>
      <c r="E307" s="67">
        <f t="shared" si="110"/>
        <v>2.231441384381319</v>
      </c>
      <c r="F307" s="32"/>
      <c r="G307" s="32"/>
      <c r="H307" s="32"/>
      <c r="I307" s="32"/>
      <c r="J307" s="67">
        <f t="shared" si="110"/>
        <v>0.43482493999999999</v>
      </c>
      <c r="K307" s="67">
        <f t="shared" si="110"/>
        <v>16.001557792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4460.2988183237931</v>
      </c>
    </row>
    <row r="308" spans="1:15" x14ac:dyDescent="0.35">
      <c r="A308" s="48" t="s">
        <v>540</v>
      </c>
      <c r="B308" s="49" t="s">
        <v>541</v>
      </c>
      <c r="C308" s="67">
        <f>+C274</f>
        <v>-26459.367239064904</v>
      </c>
      <c r="D308" s="67">
        <f t="shared" ref="D308:L308" si="111">+D274</f>
        <v>9.9711044632880963</v>
      </c>
      <c r="E308" s="67">
        <f t="shared" si="111"/>
        <v>0.39646741850348199</v>
      </c>
      <c r="F308" s="32"/>
      <c r="G308" s="32"/>
      <c r="H308" s="32"/>
      <c r="I308" s="32"/>
      <c r="J308" s="67">
        <f t="shared" si="111"/>
        <v>4.2696667961008403</v>
      </c>
      <c r="K308" s="67">
        <f t="shared" si="111"/>
        <v>169.57852593594311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-26075.112448189415</v>
      </c>
    </row>
    <row r="309" spans="1:15" x14ac:dyDescent="0.35">
      <c r="A309" s="48" t="s">
        <v>641</v>
      </c>
      <c r="B309" s="49" t="s">
        <v>642</v>
      </c>
      <c r="C309" s="67">
        <f>+C283</f>
        <v>11.186357640111346</v>
      </c>
      <c r="D309" s="67">
        <f t="shared" ref="D309:M309" si="112">+D283</f>
        <v>31.671935892688396</v>
      </c>
      <c r="E309" s="67">
        <f t="shared" si="112"/>
        <v>0.20225188055934046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951.59731098361169</v>
      </c>
    </row>
  </sheetData>
  <conditionalFormatting sqref="C240:M240">
    <cfRule type="cellIs" dxfId="59" priority="6" operator="equal">
      <formula>0</formula>
    </cfRule>
  </conditionalFormatting>
  <conditionalFormatting sqref="C302:M302">
    <cfRule type="cellIs" dxfId="58" priority="2" operator="equal">
      <formula>0</formula>
    </cfRule>
  </conditionalFormatting>
  <conditionalFormatting sqref="O240">
    <cfRule type="cellIs" dxfId="57" priority="5" operator="equal">
      <formula>0</formula>
    </cfRule>
  </conditionalFormatting>
  <conditionalFormatting sqref="O302">
    <cfRule type="cellIs" dxfId="56" priority="1" operator="equal">
      <formula>0</formula>
    </cfRule>
  </conditionalFormatting>
  <dataValidations count="1">
    <dataValidation allowBlank="1" showInputMessage="1" showErrorMessage="1" sqref="B144:B157 B136 A226:B237 B268:B274 A290:B299 B308" xr:uid="{97B90AEB-0528-407E-9051-61DCF0E7921B}"/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E44C-7C81-4F7D-82C3-91AED95FE149}">
  <dimension ref="A2:P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-13644.243142874975</v>
      </c>
      <c r="D4" s="21">
        <f t="shared" si="0"/>
        <v>182.36444567286964</v>
      </c>
      <c r="E4" s="21">
        <f t="shared" si="0"/>
        <v>3.0874817469863753</v>
      </c>
      <c r="F4" s="21">
        <f t="shared" si="0"/>
        <v>286.20182000439996</v>
      </c>
      <c r="G4" s="21">
        <f t="shared" si="0"/>
        <v>0</v>
      </c>
      <c r="H4" s="21">
        <f t="shared" si="0"/>
        <v>9.2547925049795854</v>
      </c>
      <c r="I4" s="21">
        <f t="shared" si="0"/>
        <v>0</v>
      </c>
      <c r="J4" s="21">
        <f t="shared" si="0"/>
        <v>5.5472699586645691</v>
      </c>
      <c r="K4" s="21">
        <f t="shared" si="0"/>
        <v>216.33023775824643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-7424.3993885738591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9897.7868135236695</v>
      </c>
      <c r="D5" s="21">
        <f t="shared" ref="D5:E5" si="1">+D6+D32+D42</f>
        <v>3.7333277131267062</v>
      </c>
      <c r="E5" s="21">
        <f t="shared" si="1"/>
        <v>0.30521785649198535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10083.202721461594</v>
      </c>
    </row>
    <row r="6" spans="1:15" x14ac:dyDescent="0.35">
      <c r="A6" s="24" t="s">
        <v>266</v>
      </c>
      <c r="B6" s="25" t="s">
        <v>267</v>
      </c>
      <c r="C6" s="26">
        <f>+C7+C11+C19+C25+C29</f>
        <v>9897.7868135236695</v>
      </c>
      <c r="D6" s="26">
        <f t="shared" ref="D6:E6" si="4">+D7+D11+D19+D25+D29</f>
        <v>3.7333277131267062</v>
      </c>
      <c r="E6" s="26">
        <f t="shared" si="4"/>
        <v>0.30521785649198535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10083.202721461594</v>
      </c>
    </row>
    <row r="7" spans="1:15" x14ac:dyDescent="0.35">
      <c r="A7" s="24" t="s">
        <v>268</v>
      </c>
      <c r="B7" s="25" t="s">
        <v>269</v>
      </c>
      <c r="C7" s="26">
        <f>'[2]2014'!$C6</f>
        <v>2195.4462698922598</v>
      </c>
      <c r="D7" s="26">
        <f>'[2]2014'!$D6</f>
        <v>5.8821257002199992E-2</v>
      </c>
      <c r="E7" s="26">
        <f>'[2]2014'!$E6</f>
        <v>2.517424639884E-2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2203.7644403840141</v>
      </c>
    </row>
    <row r="8" spans="1:15" x14ac:dyDescent="0.35">
      <c r="A8" s="24" t="s">
        <v>270</v>
      </c>
      <c r="B8" s="25" t="s">
        <v>271</v>
      </c>
      <c r="C8" s="30">
        <f>'[2]2014'!$C7</f>
        <v>2195.4462698922598</v>
      </c>
      <c r="D8" s="30">
        <f>'[2]2014'!$D7</f>
        <v>5.8821257002199992E-2</v>
      </c>
      <c r="E8" s="30">
        <f>'[2]2014'!$E7</f>
        <v>2.517424639884E-2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2203.7644403840141</v>
      </c>
    </row>
    <row r="9" spans="1:15" x14ac:dyDescent="0.35">
      <c r="A9" s="24" t="s">
        <v>272</v>
      </c>
      <c r="B9" s="25" t="s">
        <v>273</v>
      </c>
      <c r="C9" s="30">
        <f>'[2]2014'!$C8</f>
        <v>0</v>
      </c>
      <c r="D9" s="30">
        <f>'[2]2014'!$D8</f>
        <v>0</v>
      </c>
      <c r="E9" s="30">
        <f>'[2]2014'!$E8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'[2]2014'!$C9</f>
        <v>0</v>
      </c>
      <c r="D10" s="30">
        <f>'[2]2014'!$D9</f>
        <v>0</v>
      </c>
      <c r="E10" s="30">
        <f>'[2]2014'!$E9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'[2]2014'!$C10</f>
        <v>2434.6724874933943</v>
      </c>
      <c r="D11" s="26">
        <f>'[2]2014'!$D10</f>
        <v>0.28859181930337496</v>
      </c>
      <c r="E11" s="26">
        <f>'[2]2014'!$E10</f>
        <v>4.4317052900784998E-2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2454.4970774525968</v>
      </c>
    </row>
    <row r="12" spans="1:15" x14ac:dyDescent="0.35">
      <c r="A12" s="24" t="s">
        <v>278</v>
      </c>
      <c r="B12" s="25" t="s">
        <v>279</v>
      </c>
      <c r="C12" s="30">
        <f>'[2]2014'!$C11</f>
        <v>0</v>
      </c>
      <c r="D12" s="30">
        <f>'[2]2014'!$D11</f>
        <v>0</v>
      </c>
      <c r="E12" s="30">
        <f>'[2]2014'!$E11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'[2]2014'!$C12</f>
        <v>0</v>
      </c>
      <c r="D13" s="30">
        <f>'[2]2014'!$D12</f>
        <v>0</v>
      </c>
      <c r="E13" s="30">
        <f>'[2]2014'!$E12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'[2]2014'!$C13</f>
        <v>0</v>
      </c>
      <c r="D14" s="30">
        <f>'[2]2014'!$D13</f>
        <v>0</v>
      </c>
      <c r="E14" s="30">
        <f>'[2]2014'!$E13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'[2]2014'!$C14</f>
        <v>0</v>
      </c>
      <c r="D15" s="30">
        <f>'[2]2014'!$D14</f>
        <v>0</v>
      </c>
      <c r="E15" s="30">
        <f>'[2]2014'!$E14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'[2]2014'!$C15</f>
        <v>0</v>
      </c>
      <c r="D16" s="30">
        <f>'[2]2014'!$D15</f>
        <v>0</v>
      </c>
      <c r="E16" s="30">
        <f>'[2]2014'!$E15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'[2]2014'!$C16</f>
        <v>0</v>
      </c>
      <c r="D17" s="30">
        <f>'[2]2014'!$D16</f>
        <v>0</v>
      </c>
      <c r="E17" s="30">
        <f>'[2]2014'!$E16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'[2]2014'!$C17</f>
        <v>2434.6724874933943</v>
      </c>
      <c r="D18" s="30">
        <f>'[2]2014'!$D17</f>
        <v>0.28859181930337496</v>
      </c>
      <c r="E18" s="30">
        <f>'[2]2014'!$E17</f>
        <v>4.4317052900784998E-2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2454.4970774525968</v>
      </c>
    </row>
    <row r="19" spans="1:15" x14ac:dyDescent="0.35">
      <c r="A19" s="24" t="s">
        <v>292</v>
      </c>
      <c r="B19" s="25" t="s">
        <v>293</v>
      </c>
      <c r="C19" s="26">
        <f>'[2]2014'!$C18</f>
        <v>4604.0327794266859</v>
      </c>
      <c r="D19" s="26">
        <f>'[2]2014'!$D18</f>
        <v>1.1789169811464322</v>
      </c>
      <c r="E19" s="26">
        <f>'[2]2014'!$E18</f>
        <v>0.20411376844315435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4691.1326035362226</v>
      </c>
    </row>
    <row r="20" spans="1:15" x14ac:dyDescent="0.35">
      <c r="A20" s="24" t="s">
        <v>294</v>
      </c>
      <c r="B20" s="25" t="s">
        <v>295</v>
      </c>
      <c r="C20" s="30">
        <f>'[2]2014'!$C19</f>
        <v>50.755665646079528</v>
      </c>
      <c r="D20" s="30">
        <f>'[2]2014'!$D19</f>
        <v>3.5567834120466804E-4</v>
      </c>
      <c r="E20" s="30">
        <f>'[2]2014'!$E19</f>
        <v>1.4227133648186722E-3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51.142643681310204</v>
      </c>
    </row>
    <row r="21" spans="1:15" x14ac:dyDescent="0.35">
      <c r="A21" s="24" t="s">
        <v>296</v>
      </c>
      <c r="B21" s="25" t="s">
        <v>297</v>
      </c>
      <c r="C21" s="30">
        <f>'[2]2014'!$C20</f>
        <v>3898.3987015832599</v>
      </c>
      <c r="D21" s="30">
        <f>'[2]2014'!$D20</f>
        <v>1.0901836493372996</v>
      </c>
      <c r="E21" s="30">
        <f>'[2]2014'!$E20</f>
        <v>0.19738839587026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3981.2317686703236</v>
      </c>
    </row>
    <row r="22" spans="1:15" x14ac:dyDescent="0.35">
      <c r="A22" s="24" t="s">
        <v>298</v>
      </c>
      <c r="B22" s="25" t="s">
        <v>299</v>
      </c>
      <c r="C22" s="30">
        <f>'[2]2014'!$C21</f>
        <v>0</v>
      </c>
      <c r="D22" s="30">
        <f>'[2]2014'!$D21</f>
        <v>0</v>
      </c>
      <c r="E22" s="30">
        <f>'[2]2014'!$E21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'[2]2014'!$C22</f>
        <v>654.87841219734662</v>
      </c>
      <c r="D23" s="30">
        <f>'[2]2014'!$D22</f>
        <v>8.8377653467928016E-2</v>
      </c>
      <c r="E23" s="30">
        <f>'[2]2014'!$E22</f>
        <v>5.3026592080756812E-3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658.75819118458867</v>
      </c>
    </row>
    <row r="24" spans="1:15" x14ac:dyDescent="0.35">
      <c r="A24" s="24" t="s">
        <v>302</v>
      </c>
      <c r="B24" s="25" t="s">
        <v>303</v>
      </c>
      <c r="C24" s="30">
        <f>'[2]2014'!$C23</f>
        <v>0</v>
      </c>
      <c r="D24" s="30">
        <f>'[2]2014'!$D23</f>
        <v>0</v>
      </c>
      <c r="E24" s="30">
        <f>'[2]2014'!$E23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'[2]2014'!$C24</f>
        <v>663.63527671132999</v>
      </c>
      <c r="D25" s="26">
        <f>'[2]2014'!$D24</f>
        <v>2.2069976556746993</v>
      </c>
      <c r="E25" s="26">
        <f>'[2]2014'!$E24</f>
        <v>3.1612788749205992E-2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733.80860008876118</v>
      </c>
    </row>
    <row r="26" spans="1:15" x14ac:dyDescent="0.35">
      <c r="A26" s="24" t="s">
        <v>306</v>
      </c>
      <c r="B26" s="25" t="s">
        <v>307</v>
      </c>
      <c r="C26" s="30">
        <f>'[2]2014'!$C25</f>
        <v>272.45209849381996</v>
      </c>
      <c r="D26" s="30">
        <f>'[2]2014'!$D25</f>
        <v>4.0833798076400002E-2</v>
      </c>
      <c r="E26" s="30">
        <f>'[2]2014'!$E25</f>
        <v>2.2086115419619997E-3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274.18072689857911</v>
      </c>
    </row>
    <row r="27" spans="1:15" x14ac:dyDescent="0.35">
      <c r="A27" s="24" t="s">
        <v>308</v>
      </c>
      <c r="B27" s="25" t="s">
        <v>309</v>
      </c>
      <c r="C27" s="30">
        <f>'[2]2014'!$C26</f>
        <v>330.39077076551001</v>
      </c>
      <c r="D27" s="30">
        <f>'[2]2014'!$D26</f>
        <v>2.1579515190442993</v>
      </c>
      <c r="E27" s="30">
        <f>'[2]2014'!$E26</f>
        <v>2.8911436894003991E-2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398.47494407566143</v>
      </c>
    </row>
    <row r="28" spans="1:15" x14ac:dyDescent="0.35">
      <c r="A28" s="24" t="s">
        <v>310</v>
      </c>
      <c r="B28" s="25" t="s">
        <v>311</v>
      </c>
      <c r="C28" s="30">
        <f>'[2]2014'!$C27</f>
        <v>60.792407451999992</v>
      </c>
      <c r="D28" s="30">
        <f>'[2]2014'!$D27</f>
        <v>8.212338554E-3</v>
      </c>
      <c r="E28" s="30">
        <f>'[2]2014'!$E27</f>
        <v>4.9274031323999989E-4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61.152929114520589</v>
      </c>
    </row>
    <row r="29" spans="1:15" x14ac:dyDescent="0.35">
      <c r="A29" s="24" t="s">
        <v>312</v>
      </c>
      <c r="B29" s="25" t="s">
        <v>291</v>
      </c>
      <c r="C29" s="26">
        <f>'[2]2014'!$C28</f>
        <v>0</v>
      </c>
      <c r="D29" s="26">
        <f>'[2]2014'!$D28</f>
        <v>0</v>
      </c>
      <c r="E29" s="26">
        <f>'[2]2014'!$E28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'[2]2014'!$C29</f>
        <v>0</v>
      </c>
      <c r="D30" s="30">
        <f>'[2]2014'!$D29</f>
        <v>0</v>
      </c>
      <c r="E30" s="30">
        <f>'[2]2014'!$E29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'[2]2014'!$C30</f>
        <v>0</v>
      </c>
      <c r="D31" s="30">
        <f>'[2]2014'!$D30</f>
        <v>0</v>
      </c>
      <c r="E31" s="30">
        <f>'[2]2014'!$E30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795.80913654333335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286.20182000439996</v>
      </c>
      <c r="G46" s="21">
        <f t="shared" si="23"/>
        <v>0</v>
      </c>
      <c r="H46" s="21">
        <f t="shared" si="23"/>
        <v>9.2547925049795854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1091.2657490527129</v>
      </c>
    </row>
    <row r="47" spans="1:15" x14ac:dyDescent="0.35">
      <c r="A47" s="24" t="s">
        <v>345</v>
      </c>
      <c r="B47" s="25" t="s">
        <v>346</v>
      </c>
      <c r="C47" s="26">
        <f>+SUM(C48:C52)</f>
        <v>792.4409478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792.4409478</v>
      </c>
    </row>
    <row r="48" spans="1:15" x14ac:dyDescent="0.35">
      <c r="A48" s="24" t="s">
        <v>347</v>
      </c>
      <c r="B48" s="25" t="s">
        <v>348</v>
      </c>
      <c r="C48" s="46">
        <f>'[3]2014'!$C6</f>
        <v>792.4409478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792.4409478</v>
      </c>
    </row>
    <row r="49" spans="1:15" x14ac:dyDescent="0.35">
      <c r="A49" s="24" t="s">
        <v>349</v>
      </c>
      <c r="B49" s="25" t="s">
        <v>350</v>
      </c>
      <c r="C49" s="46">
        <f>'[3]2014'!$C7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'[3]2014'!$C8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'[3]2014'!$C9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'[3]2014'!$C10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3.3681887433333331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3.3681887433333331</v>
      </c>
    </row>
    <row r="73" spans="1:15" x14ac:dyDescent="0.35">
      <c r="A73" s="24" t="s">
        <v>394</v>
      </c>
      <c r="B73" s="25" t="s">
        <v>395</v>
      </c>
      <c r="C73" s="46">
        <f>'[3]2014'!$C31</f>
        <v>3.0663135433333331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3.0663135433333331</v>
      </c>
    </row>
    <row r="74" spans="1:15" x14ac:dyDescent="0.35">
      <c r="A74" s="24" t="s">
        <v>396</v>
      </c>
      <c r="B74" s="25" t="s">
        <v>397</v>
      </c>
      <c r="C74" s="46">
        <f>'[3]2014'!$C32</f>
        <v>0.30187520000000007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0.30187520000000007</v>
      </c>
    </row>
    <row r="75" spans="1:15" x14ac:dyDescent="0.35">
      <c r="A75" s="24" t="s">
        <v>398</v>
      </c>
      <c r="B75" s="25" t="s">
        <v>291</v>
      </c>
      <c r="C75" s="46">
        <f>'[3]2014'!$C33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286.20182000439996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286.20182000439996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'[3]2014'!$F41</f>
        <v>286.14906045239997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286.14906045239997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'[3]2014'!$F42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'[3]2014'!$F43</f>
        <v>5.2759552000000008E-2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5.2759552000000008E-2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'[3]2014'!$F44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'[3]2014'!$F45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'[3]2014'!$F46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9.2547925049795854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9.2547925049795854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'[3]2014'!$H48</f>
        <v>9.2547925049795854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9.2547925049795854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'[3]2014'!$H49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14.795803923999999</v>
      </c>
      <c r="D95" s="21">
        <f>+D96+D111+D127+D132+D144+D145+D151+D154+D155+D156</f>
        <v>133.73084082667305</v>
      </c>
      <c r="E95" s="21">
        <f>+E96+E111+E127+E132+E144+E145+E151+E154+E155+E156</f>
        <v>2.1050795324407279</v>
      </c>
      <c r="F95" s="35"/>
      <c r="G95" s="35"/>
      <c r="H95" s="35"/>
      <c r="I95" s="35"/>
      <c r="J95" s="21">
        <f>+J96+J111+J127+J132+J144+J145+J151+J154+J155+J156</f>
        <v>0.47375099999999998</v>
      </c>
      <c r="K95" s="21">
        <f>+K96+K111+K127+K132+K144+K145+K151+K154+K155+K156</f>
        <v>17.434036800000001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4317.105423167638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127.58655843625122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3572.4236362150345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124.61690511806941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3489.2733433059434</v>
      </c>
    </row>
    <row r="98" spans="1:15" x14ac:dyDescent="0.35">
      <c r="A98" s="24" t="s">
        <v>440</v>
      </c>
      <c r="B98" s="25" t="s">
        <v>441</v>
      </c>
      <c r="C98" s="32"/>
      <c r="D98" s="46">
        <f>'[5]2014'!$D7</f>
        <v>22.398939035565967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627.17029299584703</v>
      </c>
    </row>
    <row r="99" spans="1:15" x14ac:dyDescent="0.35">
      <c r="A99" s="24" t="s">
        <v>442</v>
      </c>
      <c r="B99" s="25" t="s">
        <v>443</v>
      </c>
      <c r="C99" s="32"/>
      <c r="D99" s="46">
        <f>'[5]2014'!$D8</f>
        <v>102.21796608250345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2862.1030503100965</v>
      </c>
    </row>
    <row r="100" spans="1:15" x14ac:dyDescent="0.35">
      <c r="A100" s="24" t="s">
        <v>444</v>
      </c>
      <c r="B100" s="25" t="s">
        <v>445</v>
      </c>
      <c r="C100" s="32"/>
      <c r="D100" s="46">
        <f>'[5]2014'!$D9</f>
        <v>0.11178249999999999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3.1299099999999997</v>
      </c>
    </row>
    <row r="101" spans="1:15" x14ac:dyDescent="0.35">
      <c r="A101" s="24" t="s">
        <v>446</v>
      </c>
      <c r="B101" s="25" t="s">
        <v>447</v>
      </c>
      <c r="C101" s="32"/>
      <c r="D101" s="46">
        <f>'[5]2014'!$D10</f>
        <v>0.34570000000000001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9.6796000000000006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2.5121708181818185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70.340782909090905</v>
      </c>
    </row>
    <row r="103" spans="1:15" x14ac:dyDescent="0.35">
      <c r="A103" s="24" t="s">
        <v>450</v>
      </c>
      <c r="B103" s="25" t="s">
        <v>451</v>
      </c>
      <c r="C103" s="32"/>
      <c r="D103" s="46">
        <f>'[5]2014'!$D12</f>
        <v>0.34128581818181808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9.5560029090909069</v>
      </c>
    </row>
    <row r="104" spans="1:15" x14ac:dyDescent="0.35">
      <c r="A104" s="24" t="s">
        <v>452</v>
      </c>
      <c r="B104" s="25" t="s">
        <v>453</v>
      </c>
      <c r="C104" s="32"/>
      <c r="D104" s="46">
        <f>'[5]2014'!$D13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'[5]2014'!$D14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'[5]2014'!$D15</f>
        <v>5.8384999999999999E-2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1.6347799999999999</v>
      </c>
    </row>
    <row r="107" spans="1:15" x14ac:dyDescent="0.35">
      <c r="A107" s="24" t="s">
        <v>458</v>
      </c>
      <c r="B107" s="25" t="s">
        <v>459</v>
      </c>
      <c r="C107" s="32"/>
      <c r="D107" s="46">
        <f>'[5]2014'!$D16</f>
        <v>2.0880000000000001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58.463999999999999</v>
      </c>
    </row>
    <row r="108" spans="1:15" x14ac:dyDescent="0.35">
      <c r="A108" s="24" t="s">
        <v>460</v>
      </c>
      <c r="B108" s="25" t="s">
        <v>461</v>
      </c>
      <c r="C108" s="32"/>
      <c r="D108" s="46">
        <f>'[5]2014'!$D17</f>
        <v>2.4499999999999997E-2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0.68599999999999994</v>
      </c>
    </row>
    <row r="109" spans="1:15" x14ac:dyDescent="0.35">
      <c r="A109" s="24" t="s">
        <v>462</v>
      </c>
      <c r="B109" s="25" t="s">
        <v>463</v>
      </c>
      <c r="C109" s="32"/>
      <c r="D109" s="46">
        <f>'[5]2014'!$D18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'[5]2014'!$D19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3.202963058181818</v>
      </c>
      <c r="E111" s="26">
        <f>+E112+E115+E116+E117+E126</f>
        <v>0.43052191614924806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203.77127340864166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1.7784070000000001</v>
      </c>
      <c r="E112" s="26">
        <f>+SUM(E113:E114)</f>
        <v>2.4886244705142864E-3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50.45488148468629</v>
      </c>
    </row>
    <row r="113" spans="1:15" x14ac:dyDescent="0.35">
      <c r="A113" s="24" t="s">
        <v>469</v>
      </c>
      <c r="B113" s="25" t="s">
        <v>441</v>
      </c>
      <c r="C113" s="32"/>
      <c r="D113" s="46">
        <f>'[5]2014'!$D22</f>
        <v>0.30641400000000013</v>
      </c>
      <c r="E113" s="46">
        <f>'[5]2014'!$E22</f>
        <v>2.4886244705142864E-3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9.2390774846862893</v>
      </c>
    </row>
    <row r="114" spans="1:15" x14ac:dyDescent="0.35">
      <c r="A114" s="24" t="s">
        <v>470</v>
      </c>
      <c r="B114" s="25" t="s">
        <v>443</v>
      </c>
      <c r="C114" s="32"/>
      <c r="D114" s="46">
        <f>'[5]2014'!$D23</f>
        <v>1.4719929999999999</v>
      </c>
      <c r="E114" s="46">
        <f>'[5]2014'!$E23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41.215803999999999</v>
      </c>
    </row>
    <row r="115" spans="1:15" x14ac:dyDescent="0.35">
      <c r="A115" s="24" t="s">
        <v>471</v>
      </c>
      <c r="B115" s="25" t="s">
        <v>445</v>
      </c>
      <c r="C115" s="32"/>
      <c r="D115" s="46">
        <f>'[5]2014'!$D24</f>
        <v>4.4713000000000001E-3</v>
      </c>
      <c r="E115" s="46">
        <f>'[5]2014'!$E24</f>
        <v>2.0254006910892853E-3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0.66192758313866062</v>
      </c>
    </row>
    <row r="116" spans="1:15" x14ac:dyDescent="0.35">
      <c r="A116" s="24" t="s">
        <v>472</v>
      </c>
      <c r="B116" s="25" t="s">
        <v>447</v>
      </c>
      <c r="C116" s="32"/>
      <c r="D116" s="46">
        <f>'[5]2014'!$D25</f>
        <v>0.69140000000000001</v>
      </c>
      <c r="E116" s="46">
        <f>'[5]2014'!$E25</f>
        <v>4.6891702132000002E-2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31.785501064980004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0.7286847581818181</v>
      </c>
      <c r="E117" s="26">
        <f>+SUM(E118:E125)</f>
        <v>0.14837051068169288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59.721358559739521</v>
      </c>
    </row>
    <row r="118" spans="1:15" x14ac:dyDescent="0.35">
      <c r="A118" s="24" t="s">
        <v>474</v>
      </c>
      <c r="B118" s="25" t="s">
        <v>451</v>
      </c>
      <c r="C118" s="32"/>
      <c r="D118" s="46">
        <f>'[5]2014'!$D27</f>
        <v>1.0037818181818179E-2</v>
      </c>
      <c r="E118" s="46">
        <f>'[5]2014'!$E27</f>
        <v>4.1453321142857137E-5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0.29204403919376615</v>
      </c>
    </row>
    <row r="119" spans="1:15" x14ac:dyDescent="0.35">
      <c r="A119" s="24" t="s">
        <v>475</v>
      </c>
      <c r="B119" s="25" t="s">
        <v>453</v>
      </c>
      <c r="C119" s="32"/>
      <c r="D119" s="46">
        <f>'[5]2014'!$D28</f>
        <v>0</v>
      </c>
      <c r="E119" s="46">
        <f>'[5]2014'!$E28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'[5]2014'!$D29</f>
        <v>0</v>
      </c>
      <c r="E120" s="46">
        <f>'[5]2014'!$E29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'[5]2014'!$D30</f>
        <v>2.56894E-3</v>
      </c>
      <c r="E121" s="46">
        <f>'[5]2014'!$E30</f>
        <v>5.4595433997500003E-3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1.5187093209337501</v>
      </c>
    </row>
    <row r="122" spans="1:15" x14ac:dyDescent="0.35">
      <c r="A122" s="24" t="s">
        <v>478</v>
      </c>
      <c r="B122" s="25" t="s">
        <v>459</v>
      </c>
      <c r="C122" s="32"/>
      <c r="D122" s="46">
        <f>'[5]2014'!$D31</f>
        <v>0.25403999999999999</v>
      </c>
      <c r="E122" s="46">
        <f>'[5]2014'!$E31</f>
        <v>6.4272120000000002E-2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24.145231799999998</v>
      </c>
    </row>
    <row r="123" spans="1:15" x14ac:dyDescent="0.35">
      <c r="A123" s="24" t="s">
        <v>479</v>
      </c>
      <c r="B123" s="25" t="s">
        <v>461</v>
      </c>
      <c r="C123" s="32"/>
      <c r="D123" s="46">
        <f>'[5]2014'!$D32</f>
        <v>2.9399999999999999E-3</v>
      </c>
      <c r="E123" s="46">
        <f>'[5]2014'!$E32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8.2320000000000004E-2</v>
      </c>
    </row>
    <row r="124" spans="1:15" x14ac:dyDescent="0.35">
      <c r="A124" s="24" t="s">
        <v>480</v>
      </c>
      <c r="B124" s="25" t="s">
        <v>463</v>
      </c>
      <c r="C124" s="32"/>
      <c r="D124" s="46">
        <f>'[5]2014'!$D33</f>
        <v>0.45909800000000001</v>
      </c>
      <c r="E124" s="46">
        <f>'[5]2014'!$E33</f>
        <v>7.8597393960800024E-2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33.683053399612007</v>
      </c>
    </row>
    <row r="125" spans="1:15" x14ac:dyDescent="0.35">
      <c r="A125" s="24" t="s">
        <v>481</v>
      </c>
      <c r="B125" s="25" t="s">
        <v>465</v>
      </c>
      <c r="C125" s="32"/>
      <c r="D125" s="46">
        <f>'[5]2014'!$D34</f>
        <v>0</v>
      </c>
      <c r="E125" s="46">
        <f>'[5]2014'!$E34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'[5]2014'!$E35</f>
        <v>0.23074567817395164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61.147604716097185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2.4292276122400009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68.018373142720009</v>
      </c>
    </row>
    <row r="128" spans="1:15" x14ac:dyDescent="0.35">
      <c r="A128" s="24" t="s">
        <v>486</v>
      </c>
      <c r="B128" s="25" t="s">
        <v>487</v>
      </c>
      <c r="C128" s="32"/>
      <c r="D128" s="46">
        <f>'[5]2014'!$D37</f>
        <v>1.1704338360000006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32.772147408000016</v>
      </c>
    </row>
    <row r="129" spans="1:15" x14ac:dyDescent="0.35">
      <c r="A129" s="24" t="s">
        <v>488</v>
      </c>
      <c r="B129" s="25" t="s">
        <v>489</v>
      </c>
      <c r="C129" s="32"/>
      <c r="D129" s="46">
        <f>'[5]2014'!$D38</f>
        <v>1.2587937762400001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35.246225734719999</v>
      </c>
    </row>
    <row r="130" spans="1:15" x14ac:dyDescent="0.35">
      <c r="A130" s="24" t="s">
        <v>490</v>
      </c>
      <c r="B130" s="25" t="s">
        <v>491</v>
      </c>
      <c r="C130" s="32"/>
      <c r="D130" s="46">
        <f>'[5]2014'!$D39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'[5]2014'!$D40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1.6612925882914795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440.24253589724208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0.89287326611522089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236.61141552053357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'[5]2014'!$E$43</f>
        <v>0.16729241686099997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44.332490468164991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'[5]2014'!$E$44</f>
        <v>0.2026914045753567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53.713222212469525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'[5]2014'!$E48</f>
        <v>0.38930541061550855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103.16593381310976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'[5]2014'!$E49</f>
        <v>0.11450834094795379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30.344710351207752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'[5]2014'!$E50</f>
        <v>1.9075693115401957E-2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5.0550586755815186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'[5]2014'!$E51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'[5]2014'!$E52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0.76841932217625852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203.63112037670851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'[5]2014'!$E54</f>
        <v>0.37480574776634307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99.323523158080917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'[5]2014'!$E55</f>
        <v>0.39361357440991551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104.30759721862761</v>
      </c>
    </row>
    <row r="144" spans="1:15" x14ac:dyDescent="0.35">
      <c r="A144" s="24" t="s">
        <v>516</v>
      </c>
      <c r="B144" s="25" t="s">
        <v>517</v>
      </c>
      <c r="C144" s="32"/>
      <c r="D144" s="46">
        <f>'[5]2014'!$D$56</f>
        <v>0</v>
      </c>
      <c r="E144" s="46">
        <f>'[5]2014'!$E56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0.51209172000000014</v>
      </c>
      <c r="E145" s="26">
        <f>+SUM(E146:E150)</f>
        <v>1.3265028E-2</v>
      </c>
      <c r="F145" s="32"/>
      <c r="G145" s="32"/>
      <c r="H145" s="32"/>
      <c r="I145" s="32"/>
      <c r="J145" s="26">
        <f>+SUM(J146:J150)</f>
        <v>0.47375099999999998</v>
      </c>
      <c r="K145" s="26">
        <f>+SUM(K146:K150)</f>
        <v>17.434036800000001</v>
      </c>
      <c r="L145" s="26">
        <f>+SUM(L146:L150)</f>
        <v>0</v>
      </c>
      <c r="M145" s="32"/>
      <c r="N145" s="65"/>
      <c r="O145" s="26">
        <f>+SUM(O146:O150)</f>
        <v>17.853800580000001</v>
      </c>
    </row>
    <row r="146" spans="1:16" x14ac:dyDescent="0.35">
      <c r="A146" s="24" t="s">
        <v>520</v>
      </c>
      <c r="B146" s="25" t="s">
        <v>521</v>
      </c>
      <c r="C146" s="32"/>
      <c r="D146" s="46">
        <f>'[5]2014'!$D58</f>
        <v>1.61568E-3</v>
      </c>
      <c r="E146" s="46">
        <f>'[5]2014'!$E58</f>
        <v>3.0464000000000005E-5</v>
      </c>
      <c r="F146" s="32"/>
      <c r="G146" s="32"/>
      <c r="H146" s="32"/>
      <c r="I146" s="32"/>
      <c r="J146" s="46">
        <f>'[5]2014'!$J58</f>
        <v>1.088E-3</v>
      </c>
      <c r="K146" s="46">
        <f>'[5]2014'!$K58</f>
        <v>4.0038400000000002E-2</v>
      </c>
      <c r="L146" s="46">
        <v>0</v>
      </c>
      <c r="M146" s="32"/>
      <c r="N146" s="65"/>
      <c r="O146" s="30">
        <f>+C146*'PCG-PTG'!$F$5+D146*'PCG-PTG'!$F$6+E146*'PCG-PTG'!$F$8+SUM(F146:I146)</f>
        <v>5.3311999999999998E-2</v>
      </c>
    </row>
    <row r="147" spans="1:16" x14ac:dyDescent="0.35">
      <c r="A147" s="24" t="s">
        <v>522</v>
      </c>
      <c r="B147" s="25" t="s">
        <v>523</v>
      </c>
      <c r="C147" s="32"/>
      <c r="D147" s="46">
        <f>'[5]2014'!$D59</f>
        <v>0</v>
      </c>
      <c r="E147" s="46">
        <f>'[5]2014'!$E59</f>
        <v>0</v>
      </c>
      <c r="F147" s="32"/>
      <c r="G147" s="32"/>
      <c r="H147" s="32"/>
      <c r="I147" s="32"/>
      <c r="J147" s="46">
        <f>'[5]2014'!$J59</f>
        <v>0</v>
      </c>
      <c r="K147" s="46">
        <f>'[5]2014'!$K59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'[5]2014'!$D60</f>
        <v>0</v>
      </c>
      <c r="E148" s="46">
        <f>'[5]2014'!$E60</f>
        <v>0</v>
      </c>
      <c r="F148" s="32"/>
      <c r="G148" s="32"/>
      <c r="H148" s="32"/>
      <c r="I148" s="32"/>
      <c r="J148" s="46">
        <f>'[5]2014'!$J60</f>
        <v>0</v>
      </c>
      <c r="K148" s="46">
        <f>'[5]2014'!$K60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'[5]2014'!$D61</f>
        <v>0.51047604000000013</v>
      </c>
      <c r="E149" s="46">
        <f>'[5]2014'!$E61</f>
        <v>1.3234564000000001E-2</v>
      </c>
      <c r="F149" s="32"/>
      <c r="G149" s="32"/>
      <c r="H149" s="32"/>
      <c r="I149" s="32"/>
      <c r="J149" s="46">
        <f>'[5]2014'!$J61</f>
        <v>0.472663</v>
      </c>
      <c r="K149" s="46">
        <f>'[5]2014'!$K61</f>
        <v>17.393998400000001</v>
      </c>
      <c r="L149" s="46">
        <v>0</v>
      </c>
      <c r="M149" s="32"/>
      <c r="N149" s="65"/>
      <c r="O149" s="30">
        <f>+C149*'PCG-PTG'!$F$5+D149*'PCG-PTG'!$F$6+E149*'PCG-PTG'!$F$8+SUM(F149:I149)</f>
        <v>17.800488580000003</v>
      </c>
    </row>
    <row r="150" spans="1:16" x14ac:dyDescent="0.35">
      <c r="A150" s="24" t="s">
        <v>528</v>
      </c>
      <c r="B150" s="25" t="s">
        <v>291</v>
      </c>
      <c r="C150" s="32"/>
      <c r="D150" s="46">
        <f>'[5]2014'!$D62</f>
        <v>0</v>
      </c>
      <c r="E150" s="46">
        <f>'[5]2014'!$E62</f>
        <v>0</v>
      </c>
      <c r="F150" s="32"/>
      <c r="G150" s="32"/>
      <c r="H150" s="32"/>
      <c r="I150" s="32"/>
      <c r="J150" s="46">
        <f>'[5]2014'!$J62</f>
        <v>0</v>
      </c>
      <c r="K150" s="46">
        <f>'[5]2014'!$K62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3.8919492773333335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3.8919492773333335</v>
      </c>
    </row>
    <row r="152" spans="1:16" x14ac:dyDescent="0.35">
      <c r="A152" s="24" t="s">
        <v>531</v>
      </c>
      <c r="B152" s="25" t="s">
        <v>532</v>
      </c>
      <c r="C152" s="46">
        <f>'[5]2014'!$C64</f>
        <v>2.2171008639999998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2.2171008639999998</v>
      </c>
    </row>
    <row r="153" spans="1:16" x14ac:dyDescent="0.35">
      <c r="A153" s="24" t="s">
        <v>533</v>
      </c>
      <c r="B153" s="25" t="s">
        <v>534</v>
      </c>
      <c r="C153" s="46">
        <f>'[5]2014'!$C65</f>
        <v>1.6748484133333335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1.6748484133333335</v>
      </c>
    </row>
    <row r="154" spans="1:16" x14ac:dyDescent="0.35">
      <c r="A154" s="24" t="s">
        <v>535</v>
      </c>
      <c r="B154" s="25" t="s">
        <v>536</v>
      </c>
      <c r="C154" s="46">
        <f>'[5]2014'!$C66</f>
        <v>10.903854646666666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10.903854646666666</v>
      </c>
    </row>
    <row r="155" spans="1:16" x14ac:dyDescent="0.35">
      <c r="A155" s="24" t="s">
        <v>537</v>
      </c>
      <c r="B155" s="25" t="s">
        <v>538</v>
      </c>
      <c r="C155" s="46">
        <f>'[5]2014'!$C67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'[5]2014'!$C68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-24364.795151159997</v>
      </c>
      <c r="D157" s="21">
        <f>+D158+D166+D174+D182+D190+D198+D206+D207</f>
        <v>11.650794380202827</v>
      </c>
      <c r="E157" s="21">
        <f>+E158+E166+E174+E182+E190+E198+E207</f>
        <v>0.46310504177156564</v>
      </c>
      <c r="F157" s="35"/>
      <c r="G157" s="35"/>
      <c r="H157" s="35"/>
      <c r="I157" s="35"/>
      <c r="J157" s="21">
        <f>+J158+J166+J174+J182+J190+J198+J206+J207</f>
        <v>5.073518958664569</v>
      </c>
      <c r="K157" s="21">
        <f>+K158+K166+K174+K182+K190+K198+K206+K207</f>
        <v>198.89620095824642</v>
      </c>
      <c r="L157" s="21">
        <f>+L158+L166+L174+L182+L190+L198+L206+L207</f>
        <v>0</v>
      </c>
      <c r="M157" s="35"/>
      <c r="N157" s="64"/>
      <c r="O157" s="21">
        <f>+O158+O166+O174+O182+O190+O198+O206+O207</f>
        <v>-23915.850072444853</v>
      </c>
      <c r="P157" s="107">
        <f>O157-'[6]2014'!$O$4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-31585.784217967252</v>
      </c>
      <c r="D158" s="26">
        <f t="shared" ref="D158:E158" si="36">+SUM(D159:D160)</f>
        <v>0.46780608364880011</v>
      </c>
      <c r="E158" s="26">
        <f t="shared" si="36"/>
        <v>1.4879665608440003E-2</v>
      </c>
      <c r="F158" s="32"/>
      <c r="G158" s="32"/>
      <c r="H158" s="32"/>
      <c r="I158" s="32"/>
      <c r="J158" s="26">
        <f t="shared" ref="J158:L158" si="37">+SUM(J159:J160)</f>
        <v>0.13651411297180002</v>
      </c>
      <c r="K158" s="26">
        <f t="shared" si="37"/>
        <v>7.3894648397180029</v>
      </c>
      <c r="L158" s="26">
        <f t="shared" si="37"/>
        <v>0</v>
      </c>
      <c r="M158" s="32"/>
      <c r="N158" s="65"/>
      <c r="O158" s="26">
        <f>+SUM(O159:O160)</f>
        <v>-31568.742536238849</v>
      </c>
    </row>
    <row r="159" spans="1:16" x14ac:dyDescent="0.35">
      <c r="A159" s="24" t="s">
        <v>544</v>
      </c>
      <c r="B159" s="25" t="s">
        <v>545</v>
      </c>
      <c r="C159" s="46">
        <f>'[6]2014'!$C$6</f>
        <v>-30864.470558012225</v>
      </c>
      <c r="D159" s="46">
        <f>'[6]2014'!$D6</f>
        <v>0.46780608364880011</v>
      </c>
      <c r="E159" s="46">
        <f>'[6]2014'!$E6</f>
        <v>1.4879665608440003E-2</v>
      </c>
      <c r="F159" s="32"/>
      <c r="G159" s="32"/>
      <c r="H159" s="32"/>
      <c r="I159" s="32"/>
      <c r="J159" s="46">
        <f>'[6]2014'!$J6</f>
        <v>0.13651411297180002</v>
      </c>
      <c r="K159" s="46">
        <f>'[6]2014'!$K6</f>
        <v>7.3894648397180029</v>
      </c>
      <c r="L159" s="46">
        <v>0</v>
      </c>
      <c r="M159" s="32"/>
      <c r="N159" s="65"/>
      <c r="O159" s="30">
        <f>+C159*'PCG-PTG'!$F$5+D159*'PCG-PTG'!$F$6+E159*'PCG-PTG'!$F$8+SUM(F159:I159)</f>
        <v>-30847.428876283822</v>
      </c>
    </row>
    <row r="160" spans="1:16" x14ac:dyDescent="0.35">
      <c r="A160" s="24" t="s">
        <v>546</v>
      </c>
      <c r="B160" s="25" t="s">
        <v>547</v>
      </c>
      <c r="C160" s="26">
        <f>+SUM(C161:C165)</f>
        <v>-721.31365995502631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-721.31365995502631</v>
      </c>
    </row>
    <row r="161" spans="1:15" x14ac:dyDescent="0.35">
      <c r="A161" s="24" t="s">
        <v>548</v>
      </c>
      <c r="B161" s="25" t="s">
        <v>549</v>
      </c>
      <c r="C161" s="46">
        <f>'[6]2014'!$C8</f>
        <v>-359.91745777404782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-359.91745777404782</v>
      </c>
    </row>
    <row r="162" spans="1:15" x14ac:dyDescent="0.35">
      <c r="A162" s="24" t="s">
        <v>550</v>
      </c>
      <c r="B162" s="25" t="s">
        <v>551</v>
      </c>
      <c r="C162" s="46">
        <f>'[6]2014'!$C9</f>
        <v>-357.04487539851618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-357.04487539851618</v>
      </c>
    </row>
    <row r="163" spans="1:15" x14ac:dyDescent="0.35">
      <c r="A163" s="24" t="s">
        <v>552</v>
      </c>
      <c r="B163" s="25" t="s">
        <v>553</v>
      </c>
      <c r="C163" s="46">
        <f>'[6]2014'!$C10</f>
        <v>-0.32272294154077857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-0.32272294154077857</v>
      </c>
    </row>
    <row r="164" spans="1:15" x14ac:dyDescent="0.35">
      <c r="A164" s="24" t="s">
        <v>554</v>
      </c>
      <c r="B164" s="25" t="s">
        <v>555</v>
      </c>
      <c r="C164" s="46">
        <f>'[6]2014'!$C11</f>
        <v>-2.0212387506337457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-2.0212387506337457</v>
      </c>
    </row>
    <row r="165" spans="1:15" x14ac:dyDescent="0.35">
      <c r="A165" s="24" t="s">
        <v>556</v>
      </c>
      <c r="B165" s="25" t="s">
        <v>557</v>
      </c>
      <c r="C165" s="46">
        <f>'[6]2014'!$C12</f>
        <v>-2.0073650902877587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-2.0073650902877587</v>
      </c>
    </row>
    <row r="166" spans="1:15" x14ac:dyDescent="0.35">
      <c r="A166" s="24" t="s">
        <v>558</v>
      </c>
      <c r="B166" s="25" t="s">
        <v>559</v>
      </c>
      <c r="C166" s="26">
        <f>+SUM(C167:C168)</f>
        <v>1523.2814266523051</v>
      </c>
      <c r="D166" s="26">
        <f t="shared" ref="D166" si="40">+SUM(D167:D168)</f>
        <v>1.5223661427208182</v>
      </c>
      <c r="E166" s="26">
        <f t="shared" ref="E166" si="41">+SUM(E167:E168)</f>
        <v>6.9779273069691311E-2</v>
      </c>
      <c r="F166" s="32"/>
      <c r="G166" s="32"/>
      <c r="H166" s="32"/>
      <c r="I166" s="32"/>
      <c r="J166" s="26">
        <f t="shared" ref="J166:L166" si="42">+SUM(J167:J168)</f>
        <v>0.94816945200796066</v>
      </c>
      <c r="K166" s="26">
        <f t="shared" si="42"/>
        <v>28.521645950604785</v>
      </c>
      <c r="L166" s="26">
        <f t="shared" si="42"/>
        <v>0</v>
      </c>
      <c r="M166" s="32"/>
      <c r="N166" s="65"/>
      <c r="O166" s="26">
        <f>+SUM(O167:O168)</f>
        <v>1584.3991860119563</v>
      </c>
    </row>
    <row r="167" spans="1:15" x14ac:dyDescent="0.35">
      <c r="A167" s="24" t="s">
        <v>560</v>
      </c>
      <c r="B167" s="25" t="s">
        <v>561</v>
      </c>
      <c r="C167" s="46">
        <f>'[6]2014'!$C$14</f>
        <v>-316.7841258582734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-316.7841258582734</v>
      </c>
    </row>
    <row r="168" spans="1:15" x14ac:dyDescent="0.35">
      <c r="A168" s="24" t="s">
        <v>562</v>
      </c>
      <c r="B168" s="25" t="s">
        <v>563</v>
      </c>
      <c r="C168" s="26">
        <f>+SUM(C169:C173)</f>
        <v>1840.0655525105785</v>
      </c>
      <c r="D168" s="26">
        <f t="shared" ref="D168" si="43">+SUM(D169:D173)</f>
        <v>1.5223661427208182</v>
      </c>
      <c r="E168" s="26">
        <f>+SUM(E169:E173)</f>
        <v>6.9779273069691311E-2</v>
      </c>
      <c r="F168" s="32"/>
      <c r="G168" s="32"/>
      <c r="H168" s="32"/>
      <c r="I168" s="32"/>
      <c r="J168" s="26">
        <f>+SUM(J169:J173)</f>
        <v>0.94816945200796066</v>
      </c>
      <c r="K168" s="26">
        <f t="shared" ref="K168" si="44">+SUM(K169:K173)</f>
        <v>28.521645950604785</v>
      </c>
      <c r="L168" s="26">
        <f>+SUM(L169:L173)</f>
        <v>0</v>
      </c>
      <c r="M168" s="32"/>
      <c r="N168" s="65"/>
      <c r="O168" s="26">
        <f>+SUM(O169:O173)</f>
        <v>1901.1833118702298</v>
      </c>
    </row>
    <row r="169" spans="1:15" x14ac:dyDescent="0.35">
      <c r="A169" s="24" t="s">
        <v>564</v>
      </c>
      <c r="B169" s="25" t="s">
        <v>565</v>
      </c>
      <c r="C169" s="46">
        <f>'[6]2014'!$C16</f>
        <v>1346.4021883241912</v>
      </c>
      <c r="D169" s="46">
        <f>'[6]2014'!$D16</f>
        <v>1.3134389829532354</v>
      </c>
      <c r="E169" s="46">
        <f>'[6]2014'!$E16</f>
        <v>5.0703315003955494E-2</v>
      </c>
      <c r="F169" s="32"/>
      <c r="G169" s="32"/>
      <c r="H169" s="32"/>
      <c r="I169" s="32"/>
      <c r="J169" s="46">
        <f>'[6]2014'!$J16</f>
        <v>0.5939016593585813</v>
      </c>
      <c r="K169" s="46">
        <f>'[6]2014'!$K16</f>
        <v>22.617182739781793</v>
      </c>
      <c r="L169" s="46">
        <v>0</v>
      </c>
      <c r="M169" s="32"/>
      <c r="N169" s="65"/>
      <c r="O169" s="30">
        <f>+C169*'PCG-PTG'!$F$5+D169*'PCG-PTG'!$F$6+E169*'PCG-PTG'!$F$8+SUM(F169:I169)</f>
        <v>1396.6148583229301</v>
      </c>
    </row>
    <row r="170" spans="1:15" x14ac:dyDescent="0.35">
      <c r="A170" s="24" t="s">
        <v>566</v>
      </c>
      <c r="B170" s="25" t="s">
        <v>567</v>
      </c>
      <c r="C170" s="46">
        <f>'[6]2014'!$C17</f>
        <v>492.99114017977718</v>
      </c>
      <c r="D170" s="46">
        <f>'[6]2014'!$D17</f>
        <v>0.20892715976758275</v>
      </c>
      <c r="E170" s="46">
        <f>'[6]2014'!$E17</f>
        <v>1.9075958065735817E-2</v>
      </c>
      <c r="F170" s="32"/>
      <c r="G170" s="32"/>
      <c r="H170" s="32"/>
      <c r="I170" s="32"/>
      <c r="J170" s="46">
        <f>'[6]2014'!$J17</f>
        <v>0.35426779264937941</v>
      </c>
      <c r="K170" s="46">
        <f>'[6]2014'!$K17</f>
        <v>5.9044632108229909</v>
      </c>
      <c r="L170" s="46">
        <v>0</v>
      </c>
      <c r="M170" s="32"/>
      <c r="N170" s="65"/>
      <c r="O170" s="30">
        <f>+C170*'PCG-PTG'!$F$5+D170*'PCG-PTG'!$F$6+E170*'PCG-PTG'!$F$8+SUM(F170:I170)</f>
        <v>503.89622954068949</v>
      </c>
    </row>
    <row r="171" spans="1:15" x14ac:dyDescent="0.35">
      <c r="A171" s="24" t="s">
        <v>568</v>
      </c>
      <c r="B171" s="25" t="s">
        <v>569</v>
      </c>
      <c r="C171" s="46">
        <f>'[6]2014'!$C18</f>
        <v>0.67222400661015036</v>
      </c>
      <c r="D171" s="46">
        <f>'[6]2014'!$D18</f>
        <v>0</v>
      </c>
      <c r="E171" s="46">
        <f>'[6]2014'!$E18</f>
        <v>0</v>
      </c>
      <c r="F171" s="32"/>
      <c r="G171" s="32"/>
      <c r="H171" s="32"/>
      <c r="I171" s="32"/>
      <c r="J171" s="46">
        <f>'[6]2014'!$J18</f>
        <v>0</v>
      </c>
      <c r="K171" s="46">
        <f>'[6]2014'!$K18</f>
        <v>0</v>
      </c>
      <c r="L171" s="46">
        <v>0</v>
      </c>
      <c r="M171" s="32"/>
      <c r="N171" s="65"/>
      <c r="O171" s="30">
        <f>+C171*'PCG-PTG'!$F$5+D171*'PCG-PTG'!$F$6+E171*'PCG-PTG'!$F$8+SUM(F171:I171)</f>
        <v>0.67222400661015036</v>
      </c>
    </row>
    <row r="172" spans="1:15" x14ac:dyDescent="0.35">
      <c r="A172" s="24" t="s">
        <v>570</v>
      </c>
      <c r="B172" s="25" t="s">
        <v>571</v>
      </c>
      <c r="C172" s="46">
        <f>'[6]2014'!$C19</f>
        <v>0</v>
      </c>
      <c r="D172" s="46">
        <f>'[6]2014'!$D19</f>
        <v>0</v>
      </c>
      <c r="E172" s="46">
        <f>'[6]2014'!$E19</f>
        <v>0</v>
      </c>
      <c r="F172" s="32"/>
      <c r="G172" s="32"/>
      <c r="H172" s="32"/>
      <c r="I172" s="32"/>
      <c r="J172" s="46">
        <f>'[6]2014'!$J19</f>
        <v>0</v>
      </c>
      <c r="K172" s="46">
        <f>'[6]2014'!$K19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'[6]2014'!$C20</f>
        <v>0</v>
      </c>
      <c r="D173" s="46">
        <f>'[6]2014'!$D20</f>
        <v>0</v>
      </c>
      <c r="E173" s="46">
        <f>'[6]2014'!$E20</f>
        <v>0</v>
      </c>
      <c r="F173" s="32"/>
      <c r="G173" s="32"/>
      <c r="H173" s="32"/>
      <c r="I173" s="32"/>
      <c r="J173" s="46">
        <f>'[6]2014'!$J20</f>
        <v>0</v>
      </c>
      <c r="K173" s="46">
        <f>'[6]2014'!$K20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4537.5964875919881</v>
      </c>
      <c r="D174" s="26">
        <f t="shared" ref="D174" si="45">+SUM(D175:D176)</f>
        <v>9.6606221538332093</v>
      </c>
      <c r="E174" s="26">
        <f t="shared" ref="E174" si="46">+SUM(E175:E176)</f>
        <v>0.35685240356343428</v>
      </c>
      <c r="F174" s="32"/>
      <c r="G174" s="32"/>
      <c r="H174" s="32"/>
      <c r="I174" s="32"/>
      <c r="J174" s="26">
        <f t="shared" ref="J174:K174" si="47">+SUM(J175:J176)</f>
        <v>3.9888353936848082</v>
      </c>
      <c r="K174" s="26">
        <f t="shared" si="47"/>
        <v>162.98509016792363</v>
      </c>
      <c r="L174" s="26">
        <f>+SUM(L175:L176)</f>
        <v>0</v>
      </c>
      <c r="M174" s="32"/>
      <c r="N174" s="65"/>
      <c r="O174" s="26">
        <f>+SUM(O175:O176)</f>
        <v>4902.6597948436274</v>
      </c>
    </row>
    <row r="175" spans="1:15" x14ac:dyDescent="0.35">
      <c r="A175" s="24" t="s">
        <v>576</v>
      </c>
      <c r="B175" s="25" t="s">
        <v>577</v>
      </c>
      <c r="C175" s="46">
        <f>'[6]2014'!$C$22</f>
        <v>0</v>
      </c>
      <c r="D175" s="46">
        <f>'[6]2014'!$D22</f>
        <v>0.14583499806540001</v>
      </c>
      <c r="E175" s="46">
        <f>'[6]2014'!$E22</f>
        <v>1.3315369388580002E-2</v>
      </c>
      <c r="F175" s="32"/>
      <c r="G175" s="32"/>
      <c r="H175" s="32"/>
      <c r="I175" s="32"/>
      <c r="J175" s="46">
        <f>'[6]2014'!$J22</f>
        <v>0.24728543150220003</v>
      </c>
      <c r="K175" s="46">
        <f>'[6]2014'!$K22</f>
        <v>4.1214238583700009</v>
      </c>
      <c r="L175" s="46">
        <v>0</v>
      </c>
      <c r="M175" s="32"/>
      <c r="N175" s="65"/>
      <c r="O175" s="30">
        <f>+C175*'PCG-PTG'!$F$5+D175*'PCG-PTG'!$F$6+E175*'PCG-PTG'!$F$8+SUM(F175:I175)</f>
        <v>7.6119528338049012</v>
      </c>
    </row>
    <row r="176" spans="1:15" x14ac:dyDescent="0.35">
      <c r="A176" s="24" t="s">
        <v>578</v>
      </c>
      <c r="B176" s="25" t="s">
        <v>579</v>
      </c>
      <c r="C176" s="26">
        <f>+SUM(C177:C181)</f>
        <v>4537.5964875919881</v>
      </c>
      <c r="D176" s="26">
        <f t="shared" ref="D176" si="48">+SUM(D177:D181)</f>
        <v>9.5147871557678094</v>
      </c>
      <c r="E176" s="26">
        <f>+SUM(E177:E181)</f>
        <v>0.34353703417485426</v>
      </c>
      <c r="F176" s="32"/>
      <c r="G176" s="32"/>
      <c r="H176" s="32"/>
      <c r="I176" s="32"/>
      <c r="J176" s="26">
        <f>+SUM(J177:J181)</f>
        <v>3.7415499621826083</v>
      </c>
      <c r="K176" s="26">
        <f t="shared" ref="K176" si="49">+SUM(K177:K181)</f>
        <v>158.86366630955362</v>
      </c>
      <c r="L176" s="26">
        <f>+SUM(L177:L181)</f>
        <v>0</v>
      </c>
      <c r="M176" s="32"/>
      <c r="N176" s="65"/>
      <c r="O176" s="26">
        <f>+SUM(O177:O181)</f>
        <v>4895.0478420098225</v>
      </c>
    </row>
    <row r="177" spans="1:15" x14ac:dyDescent="0.35">
      <c r="A177" s="24" t="s">
        <v>580</v>
      </c>
      <c r="B177" s="25" t="s">
        <v>581</v>
      </c>
      <c r="C177" s="46">
        <f>'[6]2014'!$C24</f>
        <v>4703.1764295210032</v>
      </c>
      <c r="D177" s="46">
        <f>'[6]2014'!$D24</f>
        <v>9.5147871557678094</v>
      </c>
      <c r="E177" s="46">
        <f>'[6]2014'!$E24</f>
        <v>0.34353703417485426</v>
      </c>
      <c r="F177" s="32"/>
      <c r="G177" s="32"/>
      <c r="H177" s="32"/>
      <c r="I177" s="32"/>
      <c r="J177" s="46">
        <f>'[6]2014'!$J$24</f>
        <v>3.7415499621826083</v>
      </c>
      <c r="K177" s="46">
        <f>'[6]2014'!$K$24</f>
        <v>158.86366630955362</v>
      </c>
      <c r="L177" s="46">
        <v>0</v>
      </c>
      <c r="M177" s="32"/>
      <c r="N177" s="65"/>
      <c r="O177" s="30">
        <f>+C177*'PCG-PTG'!$F$5+D177*'PCG-PTG'!$F$6+E177*'PCG-PTG'!$F$8+SUM(F177:I177)</f>
        <v>5060.6277839388376</v>
      </c>
    </row>
    <row r="178" spans="1:15" x14ac:dyDescent="0.35">
      <c r="A178" s="24" t="s">
        <v>582</v>
      </c>
      <c r="B178" s="25" t="s">
        <v>583</v>
      </c>
      <c r="C178" s="46">
        <f>'[6]2014'!$C25</f>
        <v>-157.596078581125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-157.596078581125</v>
      </c>
    </row>
    <row r="179" spans="1:15" x14ac:dyDescent="0.35">
      <c r="A179" s="24" t="s">
        <v>584</v>
      </c>
      <c r="B179" s="25" t="s">
        <v>585</v>
      </c>
      <c r="C179" s="46">
        <f>'[6]2014'!$C26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'[6]2014'!$C27</f>
        <v>-7.983863347890134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-7.983863347890134</v>
      </c>
    </row>
    <row r="181" spans="1:15" x14ac:dyDescent="0.35">
      <c r="A181" s="24" t="s">
        <v>588</v>
      </c>
      <c r="B181" s="25" t="s">
        <v>589</v>
      </c>
      <c r="C181" s="46">
        <f>'[6]2014'!$C28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103.41631550611724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103.41631550611724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103.41631550611724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103.41631550611724</v>
      </c>
    </row>
    <row r="185" spans="1:15" x14ac:dyDescent="0.35">
      <c r="A185" s="24" t="s">
        <v>596</v>
      </c>
      <c r="B185" s="25" t="s">
        <v>597</v>
      </c>
      <c r="C185" s="46">
        <f>'[6]2014'!$C32</f>
        <v>103.41631550611724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103.41631550611724</v>
      </c>
    </row>
    <row r="186" spans="1:15" x14ac:dyDescent="0.35">
      <c r="A186" s="24" t="s">
        <v>598</v>
      </c>
      <c r="B186" s="25" t="s">
        <v>599</v>
      </c>
      <c r="C186" s="46">
        <f>'[6]2014'!$C33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'[6]2014'!$C34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'[6]2014'!$C35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'[6]2014'!$C36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1056.694837056843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1056.694837056843</v>
      </c>
    </row>
    <row r="191" spans="1:15" x14ac:dyDescent="0.35">
      <c r="A191" s="24" t="s">
        <v>608</v>
      </c>
      <c r="B191" s="25" t="s">
        <v>609</v>
      </c>
      <c r="C191" s="46">
        <f>'[6]2014'!$C$38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1056.694837056843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1056.694837056843</v>
      </c>
    </row>
    <row r="193" spans="1:15" x14ac:dyDescent="0.35">
      <c r="A193" s="24" t="s">
        <v>612</v>
      </c>
      <c r="B193" s="25" t="s">
        <v>613</v>
      </c>
      <c r="C193" s="46">
        <f>'[6]2014'!$C40</f>
        <v>625.1022690457844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625.1022690457844</v>
      </c>
    </row>
    <row r="194" spans="1:15" x14ac:dyDescent="0.35">
      <c r="A194" s="24" t="s">
        <v>614</v>
      </c>
      <c r="B194" s="25" t="s">
        <v>615</v>
      </c>
      <c r="C194" s="46">
        <f>'[6]2014'!$C41</f>
        <v>2.8062909332350472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2.8062909332350472</v>
      </c>
    </row>
    <row r="195" spans="1:15" x14ac:dyDescent="0.35">
      <c r="A195" s="24" t="s">
        <v>616</v>
      </c>
      <c r="B195" s="25" t="s">
        <v>617</v>
      </c>
      <c r="C195" s="46">
        <f>'[6]2014'!$C42</f>
        <v>428.78627707782368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428.78627707782368</v>
      </c>
    </row>
    <row r="196" spans="1:15" x14ac:dyDescent="0.35">
      <c r="A196" s="24" t="s">
        <v>618</v>
      </c>
      <c r="B196" s="25" t="s">
        <v>619</v>
      </c>
      <c r="C196" s="46">
        <f>'[6]2014'!$C43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'[6]2014'!$C44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'[6]2014'!$C46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'[6]2014'!$C48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'[6]2014'!$C49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'[6]2014'!$C50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'[6]2014'!$C51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'[6]2014'!$C52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'[6]2014'!$C53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2.1593699530000003E-2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5.7223303754500012</v>
      </c>
    </row>
    <row r="208" spans="1:15" ht="13" x14ac:dyDescent="0.35">
      <c r="A208" s="24" t="s">
        <v>696</v>
      </c>
      <c r="B208" s="25" t="s">
        <v>697</v>
      </c>
      <c r="C208" s="46">
        <f>'[6]2014'!$C55</f>
        <v>0</v>
      </c>
      <c r="D208" s="46">
        <f>'[6]2014'!$D55</f>
        <v>0</v>
      </c>
      <c r="E208" s="46">
        <f>'[6]2014'!$E55</f>
        <v>2.1593699530000003E-2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12.16025429401787</v>
      </c>
      <c r="D209" s="21">
        <f t="shared" ref="D209:E209" si="62">+D210+D214+D217+D220+D224</f>
        <v>33.249482752867053</v>
      </c>
      <c r="E209" s="21">
        <f t="shared" si="62"/>
        <v>0.21407931628209625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999.87679018905078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29.815315464250304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834.82883299900845</v>
      </c>
    </row>
    <row r="211" spans="1:15" x14ac:dyDescent="0.35">
      <c r="A211" s="24" t="s">
        <v>645</v>
      </c>
      <c r="B211" s="25" t="s">
        <v>646</v>
      </c>
      <c r="C211" s="46">
        <f>'[4]2014'!$C6</f>
        <v>0</v>
      </c>
      <c r="D211" s="46">
        <f>'[4]2014'!$D6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'[4]2014'!$C7</f>
        <v>0</v>
      </c>
      <c r="D212" s="46">
        <f>'[4]2014'!$D7</f>
        <v>24.739773424238681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692.71365587868308</v>
      </c>
    </row>
    <row r="213" spans="1:15" x14ac:dyDescent="0.35">
      <c r="A213" s="24" t="s">
        <v>649</v>
      </c>
      <c r="B213" s="25" t="s">
        <v>650</v>
      </c>
      <c r="C213" s="46">
        <f>'[4]2014'!$C8</f>
        <v>0</v>
      </c>
      <c r="D213" s="46">
        <f>'[4]2014'!$D8</f>
        <v>5.0755420400116211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142.1151771203254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'[4]2014'!$D10</f>
        <v>0</v>
      </c>
      <c r="E215" s="46">
        <f>'[4]2014'!$E10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'[4]2014'!$D11</f>
        <v>0</v>
      </c>
      <c r="E216" s="46">
        <f>'[4]2014'!$E11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12.16025429401787</v>
      </c>
      <c r="D217" s="26">
        <f t="shared" ref="D217" si="67">+SUM(D218:D219)</f>
        <v>0.93798751767152366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38.423904788820529</v>
      </c>
    </row>
    <row r="218" spans="1:15" x14ac:dyDescent="0.35">
      <c r="A218" s="24" t="s">
        <v>659</v>
      </c>
      <c r="B218" s="25" t="s">
        <v>660</v>
      </c>
      <c r="C218" s="46">
        <f>'[4]2014'!$C13</f>
        <v>0</v>
      </c>
      <c r="D218" s="46">
        <f>'[4]2014'!$D13</f>
        <v>0</v>
      </c>
      <c r="E218" s="46">
        <f>'[4]2014'!$E13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'[4]2014'!$C14</f>
        <v>12.16025429401787</v>
      </c>
      <c r="D219" s="46">
        <f>'[4]2014'!$D14</f>
        <v>0.93798751767152366</v>
      </c>
      <c r="E219" s="46">
        <f>'[4]2014'!$E14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38.423904788820529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2.4961797709452247</v>
      </c>
      <c r="E220" s="26">
        <f t="shared" ref="E220" si="70">+SUM(E221:E223)</f>
        <v>0.21407931628209625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126.6240524012218</v>
      </c>
    </row>
    <row r="221" spans="1:15" x14ac:dyDescent="0.35">
      <c r="A221" s="24" t="s">
        <v>665</v>
      </c>
      <c r="B221" s="25" t="s">
        <v>666</v>
      </c>
      <c r="C221" s="32"/>
      <c r="D221" s="46">
        <f>'[4]2014'!$D16</f>
        <v>2.4961797709452247</v>
      </c>
      <c r="E221" s="46">
        <f>'[4]2014'!$E16</f>
        <v>0.21407931628209625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126.6240524012218</v>
      </c>
    </row>
    <row r="222" spans="1:15" x14ac:dyDescent="0.35">
      <c r="A222" s="24" t="s">
        <v>667</v>
      </c>
      <c r="B222" s="25" t="s">
        <v>668</v>
      </c>
      <c r="C222" s="32"/>
      <c r="D222" s="46">
        <f>'[4]2014'!$D17</f>
        <v>0</v>
      </c>
      <c r="E222" s="46">
        <f>'[4]2014'!$E17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'[4]2014'!$D18</f>
        <v>0</v>
      </c>
      <c r="E223" s="46">
        <f>'[4]2014'!$E18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'[4]2014'!$C19</f>
        <v>0</v>
      </c>
      <c r="D224" s="46">
        <f>'[4]2014'!$D19</f>
        <v>0</v>
      </c>
      <c r="E224" s="46">
        <f>'[4]2014'!$E19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11526.622019418801</v>
      </c>
      <c r="D227" s="26">
        <f t="shared" ref="D227:E227" si="73">+SUM(D228:D229)</f>
        <v>0.88998272953883217</v>
      </c>
      <c r="E227" s="26">
        <f t="shared" si="73"/>
        <v>0.30174164149823779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11631.503070842922</v>
      </c>
    </row>
    <row r="228" spans="1:15" x14ac:dyDescent="0.35">
      <c r="A228" s="24"/>
      <c r="B228" s="44" t="s">
        <v>674</v>
      </c>
      <c r="C228" s="46">
        <f>'[2]2014'!$C48</f>
        <v>1827.2431727549999</v>
      </c>
      <c r="D228" s="46">
        <f>'[2]2014'!$D48</f>
        <v>1.2777924284999999E-2</v>
      </c>
      <c r="E228" s="46">
        <f>'[2]2014'!$E48</f>
        <v>5.1111697139999995E-2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1841.1455543770799</v>
      </c>
    </row>
    <row r="229" spans="1:15" x14ac:dyDescent="0.35">
      <c r="A229" s="24"/>
      <c r="B229" s="44" t="s">
        <v>675</v>
      </c>
      <c r="C229" s="46">
        <f>'[2]2014'!$C49</f>
        <v>9699.3788466638016</v>
      </c>
      <c r="D229" s="46">
        <f>'[2]2014'!$D49</f>
        <v>0.87720480525383215</v>
      </c>
      <c r="E229" s="46">
        <f>'[2]2014'!$E49</f>
        <v>0.25062994435823777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9790.3575164658414</v>
      </c>
    </row>
    <row r="230" spans="1:15" x14ac:dyDescent="0.35">
      <c r="A230" s="24"/>
      <c r="B230" s="25" t="s">
        <v>676</v>
      </c>
      <c r="C230" s="46">
        <f>'[2]2014'!$C50</f>
        <v>0</v>
      </c>
      <c r="D230" s="46">
        <f>'[2]2014'!$D50</f>
        <v>0</v>
      </c>
      <c r="E230" s="46">
        <f>'[2]2014'!$E50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'[2]2014'!$C51</f>
        <v>1544.5038531525117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1544.5038531525117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-13644.243142874975</v>
      </c>
      <c r="D242" s="21">
        <f t="shared" si="76"/>
        <v>182.36444567286964</v>
      </c>
      <c r="E242" s="21">
        <f t="shared" si="76"/>
        <v>3.0874817469863753</v>
      </c>
      <c r="F242" s="21">
        <f t="shared" si="76"/>
        <v>286.20182000439996</v>
      </c>
      <c r="G242" s="21">
        <f t="shared" si="76"/>
        <v>0</v>
      </c>
      <c r="H242" s="21">
        <f t="shared" si="76"/>
        <v>9.2547925049795854</v>
      </c>
      <c r="I242" s="21">
        <f t="shared" si="76"/>
        <v>0</v>
      </c>
      <c r="J242" s="21">
        <f t="shared" si="76"/>
        <v>5.5472699586645691</v>
      </c>
      <c r="K242" s="21">
        <f t="shared" si="76"/>
        <v>216.33023775824643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-7424.3993885738591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9897.7868135236695</v>
      </c>
      <c r="D243" s="21">
        <f t="shared" ref="D243:E243" si="78">+D244+D250+D253</f>
        <v>3.7333277131267062</v>
      </c>
      <c r="E243" s="21">
        <f t="shared" si="78"/>
        <v>0.30521785649198535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10083.202721461594</v>
      </c>
    </row>
    <row r="244" spans="1:15" x14ac:dyDescent="0.35">
      <c r="A244" s="24" t="s">
        <v>266</v>
      </c>
      <c r="B244" s="25" t="s">
        <v>267</v>
      </c>
      <c r="C244" s="26">
        <f>+SUM(C245:C249)</f>
        <v>9897.7868135236695</v>
      </c>
      <c r="D244" s="26">
        <f t="shared" ref="D244:E244" si="80">+SUM(D245:D249)</f>
        <v>3.7333277131267062</v>
      </c>
      <c r="E244" s="26">
        <f t="shared" si="80"/>
        <v>0.30521785649198535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10083.202721461594</v>
      </c>
    </row>
    <row r="245" spans="1:15" x14ac:dyDescent="0.35">
      <c r="A245" s="24" t="s">
        <v>268</v>
      </c>
      <c r="B245" s="25" t="s">
        <v>269</v>
      </c>
      <c r="C245" s="46">
        <f>+C7</f>
        <v>2195.4462698922598</v>
      </c>
      <c r="D245" s="46">
        <f>+D7</f>
        <v>5.8821257002199992E-2</v>
      </c>
      <c r="E245" s="46">
        <f>+E7</f>
        <v>2.517424639884E-2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2203.7644403840141</v>
      </c>
    </row>
    <row r="246" spans="1:15" x14ac:dyDescent="0.35">
      <c r="A246" s="24" t="s">
        <v>276</v>
      </c>
      <c r="B246" s="25" t="s">
        <v>277</v>
      </c>
      <c r="C246" s="46">
        <f>+C11</f>
        <v>2434.6724874933943</v>
      </c>
      <c r="D246" s="46">
        <f>+D11</f>
        <v>0.28859181930337496</v>
      </c>
      <c r="E246" s="46">
        <f>+E11</f>
        <v>4.4317052900784998E-2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2454.4970774525968</v>
      </c>
    </row>
    <row r="247" spans="1:15" x14ac:dyDescent="0.35">
      <c r="A247" s="24" t="s">
        <v>292</v>
      </c>
      <c r="B247" s="25" t="s">
        <v>293</v>
      </c>
      <c r="C247" s="46">
        <f>+C19</f>
        <v>4604.0327794266859</v>
      </c>
      <c r="D247" s="46">
        <f>+D19</f>
        <v>1.1789169811464322</v>
      </c>
      <c r="E247" s="46">
        <f>+E19</f>
        <v>0.20411376844315435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4691.1326035362217</v>
      </c>
    </row>
    <row r="248" spans="1:15" x14ac:dyDescent="0.35">
      <c r="A248" s="24" t="s">
        <v>304</v>
      </c>
      <c r="B248" s="25" t="s">
        <v>305</v>
      </c>
      <c r="C248" s="46">
        <f>+C25</f>
        <v>663.63527671132999</v>
      </c>
      <c r="D248" s="46">
        <f>+D25</f>
        <v>2.2069976556746993</v>
      </c>
      <c r="E248" s="46">
        <f>+E25</f>
        <v>3.1612788749205992E-2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733.80860008876118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795.80913654333335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286.20182000439996</v>
      </c>
      <c r="G254" s="21">
        <f t="shared" si="84"/>
        <v>0</v>
      </c>
      <c r="H254" s="21">
        <f t="shared" si="84"/>
        <v>9.2547925049795854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1091.2657490527129</v>
      </c>
    </row>
    <row r="255" spans="1:15" x14ac:dyDescent="0.35">
      <c r="A255" s="24" t="s">
        <v>345</v>
      </c>
      <c r="B255" s="25" t="s">
        <v>346</v>
      </c>
      <c r="C255" s="46">
        <f>+C47</f>
        <v>792.4409478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792.4409478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3.3681887433333331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3.3681887433333331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286.20182000439996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286.20182000439996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9.2547925049795854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9.2547925049795854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14.795803923999999</v>
      </c>
      <c r="D263" s="21">
        <f t="shared" ref="D263:E263" si="89">+SUM(D264:D273)</f>
        <v>133.73084082667305</v>
      </c>
      <c r="E263" s="21">
        <f t="shared" si="89"/>
        <v>2.1050795324407279</v>
      </c>
      <c r="F263" s="35"/>
      <c r="G263" s="35"/>
      <c r="H263" s="35"/>
      <c r="I263" s="35"/>
      <c r="J263" s="21">
        <f t="shared" ref="J263:L263" si="90">+SUM(J264:J273)</f>
        <v>0.47375099999999998</v>
      </c>
      <c r="K263" s="21">
        <f t="shared" si="90"/>
        <v>17.434036800000001</v>
      </c>
      <c r="L263" s="21">
        <f t="shared" si="90"/>
        <v>0</v>
      </c>
      <c r="M263" s="35"/>
      <c r="N263" s="64"/>
      <c r="O263" s="21">
        <f>+SUM(O264:O273)</f>
        <v>4317.1054231676371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127.58655843625122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3572.4236362150341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3.202963058181818</v>
      </c>
      <c r="E265" s="46">
        <f>+E111</f>
        <v>0.43052191614924806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203.77127340864163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2.4292276122400009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68.018373142720023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1.6612925882914795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440.24253589724208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0.51209172000000014</v>
      </c>
      <c r="E269" s="46">
        <f>+E145</f>
        <v>1.3265028E-2</v>
      </c>
      <c r="F269" s="32"/>
      <c r="G269" s="32"/>
      <c r="H269" s="32"/>
      <c r="I269" s="32"/>
      <c r="J269" s="46">
        <f t="shared" si="91"/>
        <v>0.47375099999999998</v>
      </c>
      <c r="K269" s="46">
        <f t="shared" si="91"/>
        <v>17.434036800000001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17.853800580000005</v>
      </c>
    </row>
    <row r="270" spans="1:15" x14ac:dyDescent="0.35">
      <c r="A270" s="24" t="s">
        <v>529</v>
      </c>
      <c r="B270" s="25" t="s">
        <v>530</v>
      </c>
      <c r="C270" s="46">
        <f>+C151</f>
        <v>3.8919492773333335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3.8919492773333335</v>
      </c>
    </row>
    <row r="271" spans="1:15" x14ac:dyDescent="0.35">
      <c r="A271" s="24" t="s">
        <v>535</v>
      </c>
      <c r="B271" s="25" t="s">
        <v>536</v>
      </c>
      <c r="C271" s="46">
        <f>+C154</f>
        <v>10.903854646666666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10.903854646666666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-24364.795151159997</v>
      </c>
      <c r="D274" s="21">
        <f t="shared" ref="D274:E274" si="92">+SUM(D275:D282)</f>
        <v>11.650794380202827</v>
      </c>
      <c r="E274" s="21">
        <f t="shared" si="92"/>
        <v>0.46310504177156564</v>
      </c>
      <c r="F274" s="35"/>
      <c r="G274" s="35"/>
      <c r="H274" s="35"/>
      <c r="I274" s="35"/>
      <c r="J274" s="21">
        <f t="shared" ref="J274:L274" si="93">+SUM(J275:J282)</f>
        <v>5.073518958664569</v>
      </c>
      <c r="K274" s="21">
        <f t="shared" si="93"/>
        <v>198.89620095824642</v>
      </c>
      <c r="L274" s="21">
        <f t="shared" si="93"/>
        <v>0</v>
      </c>
      <c r="M274" s="35"/>
      <c r="N274" s="64"/>
      <c r="O274" s="21">
        <f>+SUM(O275:O282)</f>
        <v>-23915.850072444853</v>
      </c>
    </row>
    <row r="275" spans="1:15" x14ac:dyDescent="0.35">
      <c r="A275" s="24" t="s">
        <v>542</v>
      </c>
      <c r="B275" s="25" t="s">
        <v>543</v>
      </c>
      <c r="C275" s="46">
        <f>+C158</f>
        <v>-31585.784217967252</v>
      </c>
      <c r="D275" s="46">
        <f>+D158</f>
        <v>0.46780608364880011</v>
      </c>
      <c r="E275" s="46">
        <f>+E158</f>
        <v>1.4879665608440003E-2</v>
      </c>
      <c r="F275" s="32"/>
      <c r="G275" s="32"/>
      <c r="H275" s="32"/>
      <c r="I275" s="32"/>
      <c r="J275" s="46">
        <f>+J158</f>
        <v>0.13651411297180002</v>
      </c>
      <c r="K275" s="46">
        <f>+K158</f>
        <v>7.3894648397180029</v>
      </c>
      <c r="L275" s="46">
        <f>+L158</f>
        <v>0</v>
      </c>
      <c r="M275" s="32"/>
      <c r="N275" s="65"/>
      <c r="O275" s="30">
        <f>+C275*'PCG-PTG'!$F$5+D275*'PCG-PTG'!$F$6+E275*'PCG-PTG'!$F$8+SUM(F275:I275)</f>
        <v>-31568.742536238849</v>
      </c>
    </row>
    <row r="276" spans="1:15" x14ac:dyDescent="0.35">
      <c r="A276" s="24" t="s">
        <v>558</v>
      </c>
      <c r="B276" s="25" t="s">
        <v>559</v>
      </c>
      <c r="C276" s="46">
        <f>+C166</f>
        <v>1523.2814266523051</v>
      </c>
      <c r="D276" s="46">
        <f>+D166</f>
        <v>1.5223661427208182</v>
      </c>
      <c r="E276" s="46">
        <f>+E166</f>
        <v>6.9779273069691311E-2</v>
      </c>
      <c r="F276" s="32"/>
      <c r="G276" s="32"/>
      <c r="H276" s="32"/>
      <c r="I276" s="32"/>
      <c r="J276" s="46">
        <f>+J166</f>
        <v>0.94816945200796066</v>
      </c>
      <c r="K276" s="46">
        <f>+K166</f>
        <v>28.521645950604785</v>
      </c>
      <c r="L276" s="46">
        <f>+L166</f>
        <v>0</v>
      </c>
      <c r="M276" s="32"/>
      <c r="N276" s="65"/>
      <c r="O276" s="30">
        <f>+C276*'PCG-PTG'!$F$5+D276*'PCG-PTG'!$F$6+E276*'PCG-PTG'!$F$8+SUM(F276:I276)</f>
        <v>1584.3991860119561</v>
      </c>
    </row>
    <row r="277" spans="1:15" x14ac:dyDescent="0.35">
      <c r="A277" s="24" t="s">
        <v>574</v>
      </c>
      <c r="B277" s="25" t="s">
        <v>575</v>
      </c>
      <c r="C277" s="46">
        <f>+C174</f>
        <v>4537.5964875919881</v>
      </c>
      <c r="D277" s="46">
        <f>+D174</f>
        <v>9.6606221538332093</v>
      </c>
      <c r="E277" s="46">
        <f>+E174</f>
        <v>0.35685240356343428</v>
      </c>
      <c r="F277" s="32"/>
      <c r="G277" s="32"/>
      <c r="H277" s="32"/>
      <c r="I277" s="32"/>
      <c r="J277" s="46">
        <f>+J174</f>
        <v>3.9888353936848082</v>
      </c>
      <c r="K277" s="46">
        <f>+K174</f>
        <v>162.98509016792363</v>
      </c>
      <c r="L277" s="46">
        <f>+L174</f>
        <v>0</v>
      </c>
      <c r="M277" s="32"/>
      <c r="N277" s="65"/>
      <c r="O277" s="30">
        <f>+C277*'PCG-PTG'!$F$5+D277*'PCG-PTG'!$F$6+E277*'PCG-PTG'!$F$8+SUM(F277:I277)</f>
        <v>4902.6597948436283</v>
      </c>
    </row>
    <row r="278" spans="1:15" x14ac:dyDescent="0.35">
      <c r="A278" s="24" t="s">
        <v>590</v>
      </c>
      <c r="B278" s="25" t="s">
        <v>591</v>
      </c>
      <c r="C278" s="46">
        <f>+C182</f>
        <v>103.41631550611724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103.41631550611724</v>
      </c>
    </row>
    <row r="279" spans="1:15" x14ac:dyDescent="0.35">
      <c r="A279" s="24" t="s">
        <v>606</v>
      </c>
      <c r="B279" s="25" t="s">
        <v>607</v>
      </c>
      <c r="C279" s="46">
        <f>+C190</f>
        <v>1056.694837056843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1056.694837056843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2.1593699530000003E-2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5.7223303754500012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12.16025429401787</v>
      </c>
      <c r="D283" s="21">
        <f t="shared" ref="D283:E283" si="95">+SUM(D284:D288)</f>
        <v>33.249482752867053</v>
      </c>
      <c r="E283" s="21">
        <f t="shared" si="95"/>
        <v>0.21407931628209625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999.87679018905078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29.815315464250304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834.82883299900845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12.16025429401787</v>
      </c>
      <c r="D286" s="46">
        <f t="shared" ref="D286:M286" si="99">+D217</f>
        <v>0.93798751767152366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38.423904788820529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2.4961797709452247</v>
      </c>
      <c r="E287" s="46">
        <f t="shared" si="100"/>
        <v>0.21407931628209625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126.6240524012218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11526.622019418801</v>
      </c>
      <c r="D291" s="26">
        <f t="shared" ref="D291:E291" si="102">+D292+D293</f>
        <v>0.88998272953883217</v>
      </c>
      <c r="E291" s="26">
        <f t="shared" si="102"/>
        <v>0.30174164149823779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11631.503070842922</v>
      </c>
    </row>
    <row r="292" spans="1:15" x14ac:dyDescent="0.35">
      <c r="A292" s="24"/>
      <c r="B292" s="44" t="s">
        <v>674</v>
      </c>
      <c r="C292" s="46">
        <f>+C228</f>
        <v>1827.2431727549999</v>
      </c>
      <c r="D292" s="46">
        <f t="shared" ref="D292:M294" si="104">+D228</f>
        <v>1.2777924284999999E-2</v>
      </c>
      <c r="E292" s="46">
        <f t="shared" si="104"/>
        <v>5.1111697139999995E-2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1841.1455543770799</v>
      </c>
    </row>
    <row r="293" spans="1:15" x14ac:dyDescent="0.35">
      <c r="A293" s="24"/>
      <c r="B293" s="44" t="s">
        <v>675</v>
      </c>
      <c r="C293" s="46">
        <f>+C229</f>
        <v>9699.3788466638016</v>
      </c>
      <c r="D293" s="46">
        <f t="shared" si="104"/>
        <v>0.87720480525383215</v>
      </c>
      <c r="E293" s="46">
        <f t="shared" si="104"/>
        <v>0.25062994435823777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9790.3575164658414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1544.5038531525117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1544.5038531525117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-13644.243142874975</v>
      </c>
      <c r="D304" s="21">
        <f t="shared" ref="D304:M304" si="107">+SUM(D305:D309)</f>
        <v>182.36444567286964</v>
      </c>
      <c r="E304" s="21">
        <f t="shared" si="107"/>
        <v>3.0874817469863753</v>
      </c>
      <c r="F304" s="21">
        <f t="shared" si="107"/>
        <v>286.20182000439996</v>
      </c>
      <c r="G304" s="21">
        <f t="shared" si="107"/>
        <v>0</v>
      </c>
      <c r="H304" s="21">
        <f t="shared" si="107"/>
        <v>9.2547925049795854</v>
      </c>
      <c r="I304" s="21">
        <f t="shared" si="107"/>
        <v>0</v>
      </c>
      <c r="J304" s="21">
        <f t="shared" si="107"/>
        <v>5.5472699586645691</v>
      </c>
      <c r="K304" s="21">
        <f t="shared" si="107"/>
        <v>216.33023775824643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-7424.3993885738591</v>
      </c>
    </row>
    <row r="305" spans="1:15" x14ac:dyDescent="0.35">
      <c r="A305" s="48" t="s">
        <v>264</v>
      </c>
      <c r="B305" s="49" t="s">
        <v>265</v>
      </c>
      <c r="C305" s="67">
        <f>+C243</f>
        <v>9897.7868135236695</v>
      </c>
      <c r="D305" s="67">
        <f t="shared" ref="D305:M305" si="108">+D243</f>
        <v>3.7333277131267062</v>
      </c>
      <c r="E305" s="67">
        <f t="shared" si="108"/>
        <v>0.30521785649198535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10083.202721461594</v>
      </c>
    </row>
    <row r="306" spans="1:15" x14ac:dyDescent="0.35">
      <c r="A306" s="48" t="s">
        <v>343</v>
      </c>
      <c r="B306" s="49" t="s">
        <v>344</v>
      </c>
      <c r="C306" s="67">
        <f>+C254</f>
        <v>795.80913654333335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286.20182000439996</v>
      </c>
      <c r="G306" s="67">
        <f t="shared" si="109"/>
        <v>0</v>
      </c>
      <c r="H306" s="67">
        <f t="shared" si="109"/>
        <v>9.2547925049795854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1091.2657490527129</v>
      </c>
    </row>
    <row r="307" spans="1:15" x14ac:dyDescent="0.35">
      <c r="A307" s="48" t="s">
        <v>434</v>
      </c>
      <c r="B307" s="49" t="s">
        <v>435</v>
      </c>
      <c r="C307" s="67">
        <f>+C263</f>
        <v>14.795803923999999</v>
      </c>
      <c r="D307" s="67">
        <f t="shared" ref="D307:L307" si="110">+D263</f>
        <v>133.73084082667305</v>
      </c>
      <c r="E307" s="67">
        <f t="shared" si="110"/>
        <v>2.1050795324407279</v>
      </c>
      <c r="F307" s="32"/>
      <c r="G307" s="32"/>
      <c r="H307" s="32"/>
      <c r="I307" s="32"/>
      <c r="J307" s="67">
        <f t="shared" si="110"/>
        <v>0.47375099999999998</v>
      </c>
      <c r="K307" s="67">
        <f t="shared" si="110"/>
        <v>17.434036800000001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4317.105423167638</v>
      </c>
    </row>
    <row r="308" spans="1:15" x14ac:dyDescent="0.35">
      <c r="A308" s="48" t="s">
        <v>540</v>
      </c>
      <c r="B308" s="49" t="s">
        <v>541</v>
      </c>
      <c r="C308" s="67">
        <f>+C274</f>
        <v>-24364.795151159997</v>
      </c>
      <c r="D308" s="67">
        <f t="shared" ref="D308:L308" si="111">+D274</f>
        <v>11.650794380202827</v>
      </c>
      <c r="E308" s="67">
        <f t="shared" si="111"/>
        <v>0.46310504177156564</v>
      </c>
      <c r="F308" s="32"/>
      <c r="G308" s="32"/>
      <c r="H308" s="32"/>
      <c r="I308" s="32"/>
      <c r="J308" s="67">
        <f t="shared" si="111"/>
        <v>5.073518958664569</v>
      </c>
      <c r="K308" s="67">
        <f t="shared" si="111"/>
        <v>198.89620095824642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-23915.850072444853</v>
      </c>
    </row>
    <row r="309" spans="1:15" x14ac:dyDescent="0.35">
      <c r="A309" s="48" t="s">
        <v>641</v>
      </c>
      <c r="B309" s="49" t="s">
        <v>642</v>
      </c>
      <c r="C309" s="67">
        <f>+C283</f>
        <v>12.16025429401787</v>
      </c>
      <c r="D309" s="67">
        <f t="shared" ref="D309:M309" si="112">+D283</f>
        <v>33.249482752867053</v>
      </c>
      <c r="E309" s="67">
        <f t="shared" si="112"/>
        <v>0.21407931628209625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999.87679018905089</v>
      </c>
    </row>
  </sheetData>
  <conditionalFormatting sqref="C240:M240">
    <cfRule type="cellIs" dxfId="55" priority="6" operator="equal">
      <formula>0</formula>
    </cfRule>
  </conditionalFormatting>
  <conditionalFormatting sqref="C302:M302">
    <cfRule type="cellIs" dxfId="54" priority="2" operator="equal">
      <formula>0</formula>
    </cfRule>
  </conditionalFormatting>
  <conditionalFormatting sqref="O240">
    <cfRule type="cellIs" dxfId="53" priority="5" operator="equal">
      <formula>0</formula>
    </cfRule>
  </conditionalFormatting>
  <conditionalFormatting sqref="O302">
    <cfRule type="cellIs" dxfId="52" priority="1" operator="equal">
      <formula>0</formula>
    </cfRule>
  </conditionalFormatting>
  <dataValidations count="1">
    <dataValidation allowBlank="1" showInputMessage="1" showErrorMessage="1" sqref="B144:B157 B136 A226:B237 B268:B274 A290:B299 B308" xr:uid="{78751615-4B6E-4CB5-B036-224EC2A1AAFA}"/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DAC4-FB92-479B-8684-4068D4844CF3}">
  <dimension ref="A2:P309"/>
  <sheetViews>
    <sheetView showGridLines="0" zoomScale="80" zoomScaleNormal="80" workbookViewId="0">
      <selection activeCell="A3" sqref="A3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-10905.741405222843</v>
      </c>
      <c r="D4" s="21">
        <f t="shared" si="0"/>
        <v>178.63225034831291</v>
      </c>
      <c r="E4" s="21">
        <f t="shared" si="0"/>
        <v>3.263979362712695</v>
      </c>
      <c r="F4" s="21">
        <f t="shared" si="0"/>
        <v>421.75549190946003</v>
      </c>
      <c r="G4" s="21">
        <f t="shared" si="0"/>
        <v>0</v>
      </c>
      <c r="H4" s="21">
        <f t="shared" si="0"/>
        <v>10.021074694759177</v>
      </c>
      <c r="I4" s="21">
        <f t="shared" si="0"/>
        <v>0</v>
      </c>
      <c r="J4" s="21">
        <f t="shared" si="0"/>
        <v>8.220598972601211</v>
      </c>
      <c r="K4" s="21">
        <f t="shared" si="0"/>
        <v>295.96713774499233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-4607.3072977470001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11346.11989895077</v>
      </c>
      <c r="D5" s="21">
        <f t="shared" ref="D5:E5" si="1">+D6+D32+D42</f>
        <v>3.9415309605422277</v>
      </c>
      <c r="E5" s="21">
        <f t="shared" si="1"/>
        <v>0.32681754422857889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11543.089415066526</v>
      </c>
    </row>
    <row r="6" spans="1:15" x14ac:dyDescent="0.35">
      <c r="A6" s="24" t="s">
        <v>266</v>
      </c>
      <c r="B6" s="25" t="s">
        <v>267</v>
      </c>
      <c r="C6" s="26">
        <f>+C7+C11+C19+C25+C29</f>
        <v>11346.11989895077</v>
      </c>
      <c r="D6" s="26">
        <f t="shared" ref="D6:E6" si="4">+D7+D11+D19+D25+D29</f>
        <v>3.9415309605422277</v>
      </c>
      <c r="E6" s="26">
        <f t="shared" si="4"/>
        <v>0.32681754422857889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11543.089415066526</v>
      </c>
    </row>
    <row r="7" spans="1:15" x14ac:dyDescent="0.35">
      <c r="A7" s="24" t="s">
        <v>268</v>
      </c>
      <c r="B7" s="25" t="s">
        <v>269</v>
      </c>
      <c r="C7" s="26">
        <f>'[2]2015'!$C6</f>
        <v>2750.8234755275398</v>
      </c>
      <c r="D7" s="26">
        <f>'[2]2015'!$D6</f>
        <v>7.9272876309900001E-2</v>
      </c>
      <c r="E7" s="26">
        <f>'[2]2015'!$E6</f>
        <v>2.9344573071449997E-2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2760.8194279281511</v>
      </c>
    </row>
    <row r="8" spans="1:15" x14ac:dyDescent="0.35">
      <c r="A8" s="24" t="s">
        <v>270</v>
      </c>
      <c r="B8" s="25" t="s">
        <v>271</v>
      </c>
      <c r="C8" s="30">
        <f>'[2]2015'!$C7</f>
        <v>2750.8234755275398</v>
      </c>
      <c r="D8" s="30">
        <f>'[2]2015'!$D7</f>
        <v>7.9272876309900001E-2</v>
      </c>
      <c r="E8" s="30">
        <f>'[2]2015'!$E7</f>
        <v>2.9344573071449997E-2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2760.8194279281511</v>
      </c>
    </row>
    <row r="9" spans="1:15" x14ac:dyDescent="0.35">
      <c r="A9" s="24" t="s">
        <v>272</v>
      </c>
      <c r="B9" s="25" t="s">
        <v>273</v>
      </c>
      <c r="C9" s="30">
        <f>'[2]2015'!$C8</f>
        <v>0</v>
      </c>
      <c r="D9" s="30">
        <f>'[2]2015'!$D8</f>
        <v>0</v>
      </c>
      <c r="E9" s="30">
        <f>'[2]2015'!$E8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'[2]2015'!$C9</f>
        <v>0</v>
      </c>
      <c r="D10" s="30">
        <f>'[2]2015'!$D9</f>
        <v>0</v>
      </c>
      <c r="E10" s="30">
        <f>'[2]2015'!$E9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'[2]2015'!$C10</f>
        <v>2205.9220517722952</v>
      </c>
      <c r="D11" s="26">
        <f>'[2]2015'!$D10</f>
        <v>0.27392405712213497</v>
      </c>
      <c r="E11" s="26">
        <f>'[2]2015'!$E10</f>
        <v>4.1691108044396998E-2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2224.6400690034798</v>
      </c>
    </row>
    <row r="12" spans="1:15" x14ac:dyDescent="0.35">
      <c r="A12" s="24" t="s">
        <v>278</v>
      </c>
      <c r="B12" s="25" t="s">
        <v>279</v>
      </c>
      <c r="C12" s="30">
        <f>'[2]2015'!$C11</f>
        <v>0</v>
      </c>
      <c r="D12" s="30">
        <f>'[2]2015'!$D11</f>
        <v>0</v>
      </c>
      <c r="E12" s="30">
        <f>'[2]2015'!$E11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'[2]2015'!$C12</f>
        <v>0</v>
      </c>
      <c r="D13" s="30">
        <f>'[2]2015'!$D12</f>
        <v>0</v>
      </c>
      <c r="E13" s="30">
        <f>'[2]2015'!$E12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'[2]2015'!$C13</f>
        <v>0</v>
      </c>
      <c r="D14" s="30">
        <f>'[2]2015'!$D13</f>
        <v>0</v>
      </c>
      <c r="E14" s="30">
        <f>'[2]2015'!$E13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'[2]2015'!$C14</f>
        <v>0</v>
      </c>
      <c r="D15" s="30">
        <f>'[2]2015'!$D14</f>
        <v>0</v>
      </c>
      <c r="E15" s="30">
        <f>'[2]2015'!$E14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'[2]2015'!$C15</f>
        <v>0</v>
      </c>
      <c r="D16" s="30">
        <f>'[2]2015'!$D15</f>
        <v>0</v>
      </c>
      <c r="E16" s="30">
        <f>'[2]2015'!$E15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'[2]2015'!$C16</f>
        <v>0</v>
      </c>
      <c r="D17" s="30">
        <f>'[2]2015'!$D16</f>
        <v>0</v>
      </c>
      <c r="E17" s="30">
        <f>'[2]2015'!$E16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'[2]2015'!$C17</f>
        <v>2205.9220517722952</v>
      </c>
      <c r="D18" s="30">
        <f>'[2]2015'!$D17</f>
        <v>0.27392405712213497</v>
      </c>
      <c r="E18" s="30">
        <f>'[2]2015'!$E17</f>
        <v>4.1691108044396998E-2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2224.6400690034798</v>
      </c>
    </row>
    <row r="19" spans="1:15" x14ac:dyDescent="0.35">
      <c r="A19" s="24" t="s">
        <v>292</v>
      </c>
      <c r="B19" s="25" t="s">
        <v>293</v>
      </c>
      <c r="C19" s="26">
        <f>'[2]2015'!$C18</f>
        <v>5827.9033502579769</v>
      </c>
      <c r="D19" s="26">
        <f>'[2]2015'!$D18</f>
        <v>1.4044116497433932</v>
      </c>
      <c r="E19" s="26">
        <f>'[2]2015'!$E18</f>
        <v>0.22519116445188797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5926.9025350305428</v>
      </c>
    </row>
    <row r="20" spans="1:15" x14ac:dyDescent="0.35">
      <c r="A20" s="24" t="s">
        <v>294</v>
      </c>
      <c r="B20" s="25" t="s">
        <v>295</v>
      </c>
      <c r="C20" s="30">
        <f>'[2]2015'!$C19</f>
        <v>73.377314186434333</v>
      </c>
      <c r="D20" s="30">
        <f>'[2]2015'!$D19</f>
        <v>5.1429130261658278E-4</v>
      </c>
      <c r="E20" s="30">
        <f>'[2]2015'!$E19</f>
        <v>2.0571652104663311E-3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73.936863123681164</v>
      </c>
    </row>
    <row r="21" spans="1:15" x14ac:dyDescent="0.35">
      <c r="A21" s="24" t="s">
        <v>296</v>
      </c>
      <c r="B21" s="25" t="s">
        <v>297</v>
      </c>
      <c r="C21" s="30">
        <f>'[2]2015'!$C20</f>
        <v>4301.24500378209</v>
      </c>
      <c r="D21" s="30">
        <f>'[2]2015'!$D20</f>
        <v>1.2077730625852499</v>
      </c>
      <c r="E21" s="30">
        <f>'[2]2015'!$E20</f>
        <v>0.21136654149009002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4391.0747830293503</v>
      </c>
    </row>
    <row r="22" spans="1:15" x14ac:dyDescent="0.35">
      <c r="A22" s="24" t="s">
        <v>298</v>
      </c>
      <c r="B22" s="25" t="s">
        <v>299</v>
      </c>
      <c r="C22" s="30">
        <f>'[2]2015'!$C21</f>
        <v>0</v>
      </c>
      <c r="D22" s="30">
        <f>'[2]2015'!$D21</f>
        <v>0</v>
      </c>
      <c r="E22" s="30">
        <f>'[2]2015'!$E21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'[2]2015'!$C22</f>
        <v>1453.2810322894534</v>
      </c>
      <c r="D23" s="30">
        <f>'[2]2015'!$D22</f>
        <v>0.19612429585552676</v>
      </c>
      <c r="E23" s="30">
        <f>'[2]2015'!$E22</f>
        <v>1.1767457751331605E-2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1461.8908888775111</v>
      </c>
    </row>
    <row r="24" spans="1:15" x14ac:dyDescent="0.35">
      <c r="A24" s="24" t="s">
        <v>302</v>
      </c>
      <c r="B24" s="25" t="s">
        <v>303</v>
      </c>
      <c r="C24" s="30">
        <f>'[2]2015'!$C23</f>
        <v>0</v>
      </c>
      <c r="D24" s="30">
        <f>'[2]2015'!$D23</f>
        <v>0</v>
      </c>
      <c r="E24" s="30">
        <f>'[2]2015'!$E23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'[2]2015'!$C24</f>
        <v>561.47102139295987</v>
      </c>
      <c r="D25" s="26">
        <f>'[2]2015'!$D24</f>
        <v>2.1839223773667995</v>
      </c>
      <c r="E25" s="26">
        <f>'[2]2015'!$E24</f>
        <v>3.059069866084399E-2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630.72738310435398</v>
      </c>
    </row>
    <row r="26" spans="1:15" x14ac:dyDescent="0.35">
      <c r="A26" s="24" t="s">
        <v>306</v>
      </c>
      <c r="B26" s="25" t="s">
        <v>307</v>
      </c>
      <c r="C26" s="30">
        <f>'[2]2015'!$C25</f>
        <v>149.97182715871998</v>
      </c>
      <c r="D26" s="30">
        <f>'[2]2015'!$D25</f>
        <v>2.4310436026799997E-2</v>
      </c>
      <c r="E26" s="30">
        <f>'[2]2015'!$E25</f>
        <v>1.2184619541639999E-3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150.97541178532384</v>
      </c>
    </row>
    <row r="27" spans="1:15" x14ac:dyDescent="0.35">
      <c r="A27" s="24" t="s">
        <v>308</v>
      </c>
      <c r="B27" s="25" t="s">
        <v>309</v>
      </c>
      <c r="C27" s="30">
        <f>'[2]2015'!$C26</f>
        <v>343.50297277883993</v>
      </c>
      <c r="D27" s="30">
        <f>'[2]2015'!$D26</f>
        <v>2.1504255760399995</v>
      </c>
      <c r="E27" s="30">
        <f>'[2]2015'!$E26</f>
        <v>2.8821054788679992E-2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411.35246842696012</v>
      </c>
    </row>
    <row r="28" spans="1:15" x14ac:dyDescent="0.35">
      <c r="A28" s="24" t="s">
        <v>310</v>
      </c>
      <c r="B28" s="25" t="s">
        <v>311</v>
      </c>
      <c r="C28" s="30">
        <f>'[2]2015'!$C27</f>
        <v>67.99622145539999</v>
      </c>
      <c r="D28" s="30">
        <f>'[2]2015'!$D27</f>
        <v>9.186365299999999E-3</v>
      </c>
      <c r="E28" s="30">
        <f>'[2]2015'!$E27</f>
        <v>5.5118191799999989E-4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68.399502892069989</v>
      </c>
    </row>
    <row r="29" spans="1:15" x14ac:dyDescent="0.35">
      <c r="A29" s="24" t="s">
        <v>312</v>
      </c>
      <c r="B29" s="25" t="s">
        <v>291</v>
      </c>
      <c r="C29" s="26">
        <f>'[2]2015'!$C28</f>
        <v>0</v>
      </c>
      <c r="D29" s="26">
        <f>'[2]2015'!$D28</f>
        <v>0</v>
      </c>
      <c r="E29" s="26">
        <f>'[2]2015'!$E28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'[2]2015'!$C29</f>
        <v>0</v>
      </c>
      <c r="D30" s="30">
        <f>'[2]2015'!$D29</f>
        <v>0</v>
      </c>
      <c r="E30" s="30">
        <f>'[2]2015'!$E29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'[2]2015'!$C30</f>
        <v>0</v>
      </c>
      <c r="D31" s="30">
        <f>'[2]2015'!$D30</f>
        <v>0</v>
      </c>
      <c r="E31" s="30">
        <f>'[2]2015'!$E30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744.18353785555553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421.75549190946003</v>
      </c>
      <c r="G46" s="21">
        <f t="shared" si="23"/>
        <v>0</v>
      </c>
      <c r="H46" s="21">
        <f t="shared" si="23"/>
        <v>10.021074694759177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1175.9601044597748</v>
      </c>
    </row>
    <row r="47" spans="1:15" x14ac:dyDescent="0.35">
      <c r="A47" s="24" t="s">
        <v>345</v>
      </c>
      <c r="B47" s="25" t="s">
        <v>346</v>
      </c>
      <c r="C47" s="26">
        <f>+SUM(C48:C52)</f>
        <v>740.94374879999998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740.94374879999998</v>
      </c>
    </row>
    <row r="48" spans="1:15" x14ac:dyDescent="0.35">
      <c r="A48" s="24" t="s">
        <v>347</v>
      </c>
      <c r="B48" s="25" t="s">
        <v>348</v>
      </c>
      <c r="C48" s="46">
        <f>'[3]2015'!$C6</f>
        <v>740.94374879999998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740.94374879999998</v>
      </c>
    </row>
    <row r="49" spans="1:15" x14ac:dyDescent="0.35">
      <c r="A49" s="24" t="s">
        <v>349</v>
      </c>
      <c r="B49" s="25" t="s">
        <v>350</v>
      </c>
      <c r="C49" s="46">
        <f>'[3]2015'!$C7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'[3]2015'!$C8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'[3]2015'!$C9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'[3]2015'!$C10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3.2397890555555549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3.2397890555555549</v>
      </c>
    </row>
    <row r="73" spans="1:15" x14ac:dyDescent="0.35">
      <c r="A73" s="24" t="s">
        <v>394</v>
      </c>
      <c r="B73" s="25" t="s">
        <v>395</v>
      </c>
      <c r="C73" s="46">
        <f>'[3]2015'!$C31</f>
        <v>3.0399146555555547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3.0399146555555547</v>
      </c>
    </row>
    <row r="74" spans="1:15" x14ac:dyDescent="0.35">
      <c r="A74" s="24" t="s">
        <v>396</v>
      </c>
      <c r="B74" s="25" t="s">
        <v>397</v>
      </c>
      <c r="C74" s="46">
        <f>'[3]2015'!$C32</f>
        <v>0.19987440000000004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0.19987440000000004</v>
      </c>
    </row>
    <row r="75" spans="1:15" x14ac:dyDescent="0.35">
      <c r="A75" s="24" t="s">
        <v>398</v>
      </c>
      <c r="B75" s="25" t="s">
        <v>291</v>
      </c>
      <c r="C75" s="46">
        <f>'[3]2015'!$C33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421.75549190946003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421.75549190946003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'[3]2015'!$F41</f>
        <v>421.70484273954003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421.70484273954003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'[3]2015'!$F42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'[3]2015'!$F43</f>
        <v>5.0649169920000008E-2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5.0649169920000008E-2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'[3]2015'!$F44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'[3]2015'!$F45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'[3]2015'!$F46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10.021074694759177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10.021074694759177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'[3]2015'!$H48</f>
        <v>10.021074694759177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10.021074694759177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'[3]2015'!$H49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10.707190259333332</v>
      </c>
      <c r="D95" s="21">
        <f>+D96+D111+D127+D132+D144+D145+D151+D154+D155+D156</f>
        <v>123.78737651442127</v>
      </c>
      <c r="E95" s="21">
        <f>+E96+E111+E127+E132+E144+E145+E151+E154+E155+E156</f>
        <v>2.0524680709232097</v>
      </c>
      <c r="F95" s="35"/>
      <c r="G95" s="35"/>
      <c r="H95" s="35"/>
      <c r="I95" s="35"/>
      <c r="J95" s="21">
        <f>+J96+J111+J127+J132+J144+J145+J151+J154+J155+J156</f>
        <v>0.48114833000000001</v>
      </c>
      <c r="K95" s="21">
        <f>+K96+K111+K127+K132+K144+K145+K151+K154+K155+K156</f>
        <v>17.706258544000001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4020.6577714577788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117.4191711545255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3287.7367923267134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114.43113373028308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3204.071744447926</v>
      </c>
    </row>
    <row r="98" spans="1:15" x14ac:dyDescent="0.35">
      <c r="A98" s="24" t="s">
        <v>440</v>
      </c>
      <c r="B98" s="25" t="s">
        <v>441</v>
      </c>
      <c r="C98" s="32"/>
      <c r="D98" s="46">
        <f>'[5]2015'!$D7</f>
        <v>17.10828397953599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479.0319514270077</v>
      </c>
    </row>
    <row r="99" spans="1:15" x14ac:dyDescent="0.35">
      <c r="A99" s="24" t="s">
        <v>442</v>
      </c>
      <c r="B99" s="25" t="s">
        <v>443</v>
      </c>
      <c r="C99" s="32"/>
      <c r="D99" s="46">
        <f>'[5]2015'!$D8</f>
        <v>97.322849750747082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2725.0397930209183</v>
      </c>
    </row>
    <row r="100" spans="1:15" x14ac:dyDescent="0.35">
      <c r="A100" s="24" t="s">
        <v>444</v>
      </c>
      <c r="B100" s="25" t="s">
        <v>445</v>
      </c>
      <c r="C100" s="32"/>
      <c r="D100" s="46">
        <f>'[5]2015'!$D9</f>
        <v>0.117855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3.2999399999999999</v>
      </c>
    </row>
    <row r="101" spans="1:15" x14ac:dyDescent="0.35">
      <c r="A101" s="24" t="s">
        <v>446</v>
      </c>
      <c r="B101" s="25" t="s">
        <v>447</v>
      </c>
      <c r="C101" s="32"/>
      <c r="D101" s="46">
        <f>'[5]2015'!$D10</f>
        <v>0.36499999999999999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10.219999999999999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2.5051824242424239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70.145107878787883</v>
      </c>
    </row>
    <row r="103" spans="1:15" x14ac:dyDescent="0.35">
      <c r="A103" s="24" t="s">
        <v>450</v>
      </c>
      <c r="B103" s="25" t="s">
        <v>451</v>
      </c>
      <c r="C103" s="32"/>
      <c r="D103" s="46">
        <f>'[5]2015'!$D12</f>
        <v>0.40062509090909088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11.217502545454545</v>
      </c>
    </row>
    <row r="104" spans="1:15" x14ac:dyDescent="0.35">
      <c r="A104" s="24" t="s">
        <v>452</v>
      </c>
      <c r="B104" s="25" t="s">
        <v>453</v>
      </c>
      <c r="C104" s="32"/>
      <c r="D104" s="46">
        <f>'[5]2015'!$D13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'[5]2015'!$D14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'[5]2015'!$D15</f>
        <v>6.3923333333333332E-2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1.7898533333333333</v>
      </c>
    </row>
    <row r="107" spans="1:15" x14ac:dyDescent="0.35">
      <c r="A107" s="24" t="s">
        <v>458</v>
      </c>
      <c r="B107" s="25" t="s">
        <v>459</v>
      </c>
      <c r="C107" s="32"/>
      <c r="D107" s="46">
        <f>'[5]2015'!$D16</f>
        <v>2.0165039999999999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56.462111999999998</v>
      </c>
    </row>
    <row r="108" spans="1:15" x14ac:dyDescent="0.35">
      <c r="A108" s="24" t="s">
        <v>460</v>
      </c>
      <c r="B108" s="25" t="s">
        <v>461</v>
      </c>
      <c r="C108" s="32"/>
      <c r="D108" s="46">
        <f>'[5]2015'!$D17</f>
        <v>2.4129999999999999E-2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0.67564000000000002</v>
      </c>
    </row>
    <row r="109" spans="1:15" x14ac:dyDescent="0.35">
      <c r="A109" s="24" t="s">
        <v>462</v>
      </c>
      <c r="B109" s="25" t="s">
        <v>463</v>
      </c>
      <c r="C109" s="32"/>
      <c r="D109" s="46">
        <f>'[5]2015'!$D18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'[5]2015'!$D19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3.1655698375757577</v>
      </c>
      <c r="E111" s="26">
        <f>+E112+E115+E116+E117+E126</f>
        <v>0.44455962469574162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206.44425599649276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1.6870430000000001</v>
      </c>
      <c r="E112" s="26">
        <f>+SUM(E113:E114)</f>
        <v>2.3803775009142861E-3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47.868004037742288</v>
      </c>
    </row>
    <row r="113" spans="1:15" x14ac:dyDescent="0.35">
      <c r="A113" s="24" t="s">
        <v>469</v>
      </c>
      <c r="B113" s="25" t="s">
        <v>441</v>
      </c>
      <c r="C113" s="32"/>
      <c r="D113" s="46">
        <f>'[5]2015'!$D22</f>
        <v>0.29308600000000007</v>
      </c>
      <c r="E113" s="46">
        <f>'[5]2015'!$E22</f>
        <v>2.3803775009142861E-3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8.8372080377422879</v>
      </c>
    </row>
    <row r="114" spans="1:15" x14ac:dyDescent="0.35">
      <c r="A114" s="24" t="s">
        <v>470</v>
      </c>
      <c r="B114" s="25" t="s">
        <v>443</v>
      </c>
      <c r="C114" s="32"/>
      <c r="D114" s="46">
        <f>'[5]2015'!$D23</f>
        <v>1.3939570000000001</v>
      </c>
      <c r="E114" s="46">
        <f>'[5]2015'!$E23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39.030796000000002</v>
      </c>
    </row>
    <row r="115" spans="1:15" x14ac:dyDescent="0.35">
      <c r="A115" s="24" t="s">
        <v>471</v>
      </c>
      <c r="B115" s="25" t="s">
        <v>445</v>
      </c>
      <c r="C115" s="32"/>
      <c r="D115" s="46">
        <f>'[5]2015'!$D24</f>
        <v>4.7142E-3</v>
      </c>
      <c r="E115" s="46">
        <f>'[5]2015'!$E24</f>
        <v>2.1354290559642856E-3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0.69788629983053574</v>
      </c>
    </row>
    <row r="116" spans="1:15" x14ac:dyDescent="0.35">
      <c r="A116" s="24" t="s">
        <v>472</v>
      </c>
      <c r="B116" s="25" t="s">
        <v>447</v>
      </c>
      <c r="C116" s="32"/>
      <c r="D116" s="46">
        <f>'[5]2015'!$D25</f>
        <v>0.73</v>
      </c>
      <c r="E116" s="46">
        <f>'[5]2015'!$E25</f>
        <v>4.9509607399999996E-2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33.560045961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0.74381263757575755</v>
      </c>
      <c r="E117" s="26">
        <f>+SUM(E118:E125)</f>
        <v>0.15044102771669049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60.693626197044196</v>
      </c>
    </row>
    <row r="118" spans="1:15" x14ac:dyDescent="0.35">
      <c r="A118" s="24" t="s">
        <v>474</v>
      </c>
      <c r="B118" s="25" t="s">
        <v>451</v>
      </c>
      <c r="C118" s="32"/>
      <c r="D118" s="46">
        <f>'[5]2015'!$D27</f>
        <v>1.1783090909090908E-2</v>
      </c>
      <c r="E118" s="46">
        <f>'[5]2015'!$E27</f>
        <v>4.8660798857142869E-5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0.34282165715168827</v>
      </c>
    </row>
    <row r="119" spans="1:15" x14ac:dyDescent="0.35">
      <c r="A119" s="24" t="s">
        <v>475</v>
      </c>
      <c r="B119" s="25" t="s">
        <v>453</v>
      </c>
      <c r="C119" s="32"/>
      <c r="D119" s="46">
        <f>'[5]2015'!$D28</f>
        <v>0</v>
      </c>
      <c r="E119" s="46">
        <f>'[5]2015'!$E28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'[5]2015'!$D29</f>
        <v>0</v>
      </c>
      <c r="E120" s="46">
        <f>'[5]2015'!$E29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'[5]2015'!$D30</f>
        <v>2.8126266666666662E-3</v>
      </c>
      <c r="E121" s="46">
        <f>'[5]2015'!$E30</f>
        <v>5.9774293498333336E-3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1.6627723243725001</v>
      </c>
    </row>
    <row r="122" spans="1:15" x14ac:dyDescent="0.35">
      <c r="A122" s="24" t="s">
        <v>478</v>
      </c>
      <c r="B122" s="25" t="s">
        <v>459</v>
      </c>
      <c r="C122" s="32"/>
      <c r="D122" s="46">
        <f>'[5]2015'!$D31</f>
        <v>0.24534132</v>
      </c>
      <c r="E122" s="46">
        <f>'[5]2015'!$E31</f>
        <v>6.2071353959999992E-2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23.318465759399999</v>
      </c>
    </row>
    <row r="123" spans="1:15" x14ac:dyDescent="0.35">
      <c r="A123" s="24" t="s">
        <v>479</v>
      </c>
      <c r="B123" s="25" t="s">
        <v>461</v>
      </c>
      <c r="C123" s="32"/>
      <c r="D123" s="46">
        <f>'[5]2015'!$D32</f>
        <v>2.8955999999999999E-3</v>
      </c>
      <c r="E123" s="46">
        <f>'[5]2015'!$E32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8.1076800000000004E-2</v>
      </c>
    </row>
    <row r="124" spans="1:15" x14ac:dyDescent="0.35">
      <c r="A124" s="24" t="s">
        <v>480</v>
      </c>
      <c r="B124" s="25" t="s">
        <v>463</v>
      </c>
      <c r="C124" s="32"/>
      <c r="D124" s="46">
        <f>'[5]2015'!$D33</f>
        <v>0.48097999999999996</v>
      </c>
      <c r="E124" s="46">
        <f>'[5]2015'!$E33</f>
        <v>8.2343583608000023E-2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35.288489656120007</v>
      </c>
    </row>
    <row r="125" spans="1:15" x14ac:dyDescent="0.35">
      <c r="A125" s="24" t="s">
        <v>481</v>
      </c>
      <c r="B125" s="25" t="s">
        <v>465</v>
      </c>
      <c r="C125" s="32"/>
      <c r="D125" s="46">
        <f>'[5]2015'!$D34</f>
        <v>0</v>
      </c>
      <c r="E125" s="46">
        <f>'[5]2015'!$E34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'[5]2015'!$E35</f>
        <v>0.24009318302217253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63.624693500875722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2.6786249547200001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75.001498732160002</v>
      </c>
    </row>
    <row r="128" spans="1:15" x14ac:dyDescent="0.35">
      <c r="A128" s="24" t="s">
        <v>486</v>
      </c>
      <c r="B128" s="25" t="s">
        <v>487</v>
      </c>
      <c r="C128" s="32"/>
      <c r="D128" s="46">
        <f>'[5]2015'!$D37</f>
        <v>1.274515528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35.686434783999999</v>
      </c>
    </row>
    <row r="129" spans="1:15" x14ac:dyDescent="0.35">
      <c r="A129" s="24" t="s">
        <v>488</v>
      </c>
      <c r="B129" s="25" t="s">
        <v>489</v>
      </c>
      <c r="C129" s="32"/>
      <c r="D129" s="46">
        <f>'[5]2015'!$D38</f>
        <v>1.4041094267200003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39.315063948160009</v>
      </c>
    </row>
    <row r="130" spans="1:15" x14ac:dyDescent="0.35">
      <c r="A130" s="24" t="s">
        <v>490</v>
      </c>
      <c r="B130" s="25" t="s">
        <v>491</v>
      </c>
      <c r="C130" s="32"/>
      <c r="D130" s="46">
        <f>'[5]2015'!$D39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'[5]2015'!$D40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1.594436292987468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422.52561764167899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0.85885665158368718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227.5970126696771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'[5]2015'!$E$43</f>
        <v>0.14511065553799998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38.454323717569999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'[5]2015'!$E$44</f>
        <v>0.2045469113619646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54.204931510920616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'[5]2015'!$E48</f>
        <v>0.37064037414732381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98.219699149040807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'[5]2015'!$E49</f>
        <v>0.10926687429021582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28.955721686907193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'[5]2015'!$E50</f>
        <v>2.9291836246182919E-2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7.7623366052384739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'[5]2015'!$E51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'[5]2015'!$E52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0.73557964140378074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194.92860497200189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'[5]2015'!$E54</f>
        <v>0.35824515310525601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94.934965572892835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'[5]2015'!$E55</f>
        <v>0.37733448829852478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99.993639399109071</v>
      </c>
    </row>
    <row r="144" spans="1:15" x14ac:dyDescent="0.35">
      <c r="A144" s="24" t="s">
        <v>516</v>
      </c>
      <c r="B144" s="25" t="s">
        <v>517</v>
      </c>
      <c r="C144" s="32"/>
      <c r="D144" s="46">
        <f>'[5]2015'!$D$56</f>
        <v>0</v>
      </c>
      <c r="E144" s="46">
        <f>'[5]2015'!$E56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0.52401056760000009</v>
      </c>
      <c r="E145" s="26">
        <f>+SUM(E146:E150)</f>
        <v>1.3472153240000001E-2</v>
      </c>
      <c r="F145" s="32"/>
      <c r="G145" s="32"/>
      <c r="H145" s="32"/>
      <c r="I145" s="32"/>
      <c r="J145" s="26">
        <f>+SUM(J146:J150)</f>
        <v>0.48114833000000001</v>
      </c>
      <c r="K145" s="26">
        <f>+SUM(K146:K150)</f>
        <v>17.706258544000001</v>
      </c>
      <c r="L145" s="26">
        <f>+SUM(L146:L150)</f>
        <v>0</v>
      </c>
      <c r="M145" s="32"/>
      <c r="N145" s="65"/>
      <c r="O145" s="26">
        <f>+SUM(O146:O150)</f>
        <v>18.242416501400005</v>
      </c>
    </row>
    <row r="146" spans="1:16" x14ac:dyDescent="0.35">
      <c r="A146" s="24" t="s">
        <v>520</v>
      </c>
      <c r="B146" s="25" t="s">
        <v>521</v>
      </c>
      <c r="C146" s="32"/>
      <c r="D146" s="46">
        <f>'[5]2015'!$D58</f>
        <v>1.6024694400000001E-2</v>
      </c>
      <c r="E146" s="46">
        <f>'[5]2015'!$E58</f>
        <v>3.0214912000000005E-4</v>
      </c>
      <c r="F146" s="32"/>
      <c r="G146" s="32"/>
      <c r="H146" s="32"/>
      <c r="I146" s="32"/>
      <c r="J146" s="46">
        <f>'[5]2015'!$J58</f>
        <v>1.0791040000000002E-2</v>
      </c>
      <c r="K146" s="46">
        <f>'[5]2015'!$K58</f>
        <v>0.39711027200000004</v>
      </c>
      <c r="L146" s="46">
        <v>0</v>
      </c>
      <c r="M146" s="32"/>
      <c r="N146" s="65"/>
      <c r="O146" s="30">
        <f>+C146*'PCG-PTG'!$F$5+D146*'PCG-PTG'!$F$6+E146*'PCG-PTG'!$F$8+SUM(F146:I146)</f>
        <v>0.52876096000000006</v>
      </c>
    </row>
    <row r="147" spans="1:16" x14ac:dyDescent="0.35">
      <c r="A147" s="24" t="s">
        <v>522</v>
      </c>
      <c r="B147" s="25" t="s">
        <v>523</v>
      </c>
      <c r="C147" s="32"/>
      <c r="D147" s="46">
        <f>'[5]2015'!$D59</f>
        <v>0</v>
      </c>
      <c r="E147" s="46">
        <f>'[5]2015'!$E59</f>
        <v>0</v>
      </c>
      <c r="F147" s="32"/>
      <c r="G147" s="32"/>
      <c r="H147" s="32"/>
      <c r="I147" s="32"/>
      <c r="J147" s="46">
        <f>'[5]2015'!$J59</f>
        <v>0</v>
      </c>
      <c r="K147" s="46">
        <f>'[5]2015'!$K59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'[5]2015'!$D60</f>
        <v>0</v>
      </c>
      <c r="E148" s="46">
        <f>'[5]2015'!$E60</f>
        <v>0</v>
      </c>
      <c r="F148" s="32"/>
      <c r="G148" s="32"/>
      <c r="H148" s="32"/>
      <c r="I148" s="32"/>
      <c r="J148" s="46">
        <f>'[5]2015'!$J60</f>
        <v>0</v>
      </c>
      <c r="K148" s="46">
        <f>'[5]2015'!$K60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'[5]2015'!$D61</f>
        <v>0.5079858732000001</v>
      </c>
      <c r="E149" s="46">
        <f>'[5]2015'!$E61</f>
        <v>1.3170004120000002E-2</v>
      </c>
      <c r="F149" s="32"/>
      <c r="G149" s="32"/>
      <c r="H149" s="32"/>
      <c r="I149" s="32"/>
      <c r="J149" s="46">
        <f>'[5]2015'!$J61</f>
        <v>0.47035729000000004</v>
      </c>
      <c r="K149" s="46">
        <f>'[5]2015'!$K61</f>
        <v>17.309148272000002</v>
      </c>
      <c r="L149" s="46">
        <v>0</v>
      </c>
      <c r="M149" s="32"/>
      <c r="N149" s="65"/>
      <c r="O149" s="30">
        <f>+C149*'PCG-PTG'!$F$5+D149*'PCG-PTG'!$F$6+E149*'PCG-PTG'!$F$8+SUM(F149:I149)</f>
        <v>17.713655541400005</v>
      </c>
    </row>
    <row r="150" spans="1:16" x14ac:dyDescent="0.35">
      <c r="A150" s="24" t="s">
        <v>528</v>
      </c>
      <c r="B150" s="25" t="s">
        <v>291</v>
      </c>
      <c r="C150" s="32"/>
      <c r="D150" s="46">
        <f>'[5]2015'!$D62</f>
        <v>0</v>
      </c>
      <c r="E150" s="46">
        <f>'[5]2015'!$E62</f>
        <v>0</v>
      </c>
      <c r="F150" s="32"/>
      <c r="G150" s="32"/>
      <c r="H150" s="32"/>
      <c r="I150" s="32"/>
      <c r="J150" s="46">
        <f>'[5]2015'!$J62</f>
        <v>0</v>
      </c>
      <c r="K150" s="46">
        <f>'[5]2015'!$K62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1.9001615526666664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1.9001615526666664</v>
      </c>
    </row>
    <row r="152" spans="1:16" x14ac:dyDescent="0.35">
      <c r="A152" s="24" t="s">
        <v>531</v>
      </c>
      <c r="B152" s="25" t="s">
        <v>532</v>
      </c>
      <c r="C152" s="46">
        <f>'[5]2015'!$C64</f>
        <v>1.5095165359999998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1.5095165359999998</v>
      </c>
    </row>
    <row r="153" spans="1:16" x14ac:dyDescent="0.35">
      <c r="A153" s="24" t="s">
        <v>533</v>
      </c>
      <c r="B153" s="25" t="s">
        <v>534</v>
      </c>
      <c r="C153" s="46">
        <f>'[5]2015'!$C65</f>
        <v>0.39064501666666668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0.39064501666666668</v>
      </c>
    </row>
    <row r="154" spans="1:16" x14ac:dyDescent="0.35">
      <c r="A154" s="24" t="s">
        <v>535</v>
      </c>
      <c r="B154" s="25" t="s">
        <v>536</v>
      </c>
      <c r="C154" s="46">
        <f>'[5]2015'!$C66</f>
        <v>8.8070287066666655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8.8070287066666655</v>
      </c>
    </row>
    <row r="155" spans="1:16" x14ac:dyDescent="0.35">
      <c r="A155" s="24" t="s">
        <v>537</v>
      </c>
      <c r="B155" s="25" t="s">
        <v>538</v>
      </c>
      <c r="C155" s="46">
        <f>'[5]2015'!$C67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'[5]2015'!$C68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-23019.793593107559</v>
      </c>
      <c r="D157" s="21">
        <f>+D158+D166+D174+D182+D190+D198+D206+D207</f>
        <v>15.868428019334017</v>
      </c>
      <c r="E157" s="21">
        <f>+E158+E166+E174+E182+E190+E198+E207</f>
        <v>0.65799748068558128</v>
      </c>
      <c r="F157" s="35"/>
      <c r="G157" s="35"/>
      <c r="H157" s="35"/>
      <c r="I157" s="35"/>
      <c r="J157" s="21">
        <f>+J158+J166+J174+J182+J190+J198+J206+J207</f>
        <v>7.7394506426012111</v>
      </c>
      <c r="K157" s="21">
        <f>+K158+K166+K174+K182+K190+K198+K206+K207</f>
        <v>278.26087920099235</v>
      </c>
      <c r="L157" s="21">
        <f>+L158+L166+L174+L182+L190+L198+L206+L207</f>
        <v>0</v>
      </c>
      <c r="M157" s="35"/>
      <c r="N157" s="64"/>
      <c r="O157" s="21">
        <f>+O158+O166+O174+O182+O190+O198+O206+O207</f>
        <v>-22401.108276184528</v>
      </c>
      <c r="P157" s="107">
        <f>O157-'[6]2015'!$O$4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-30597.031982459135</v>
      </c>
      <c r="D158" s="26">
        <f t="shared" ref="D158:E158" si="36">+SUM(D159:D160)</f>
        <v>3.4158397892658008</v>
      </c>
      <c r="E158" s="26">
        <f t="shared" si="36"/>
        <v>0.12163053158558003</v>
      </c>
      <c r="F158" s="32"/>
      <c r="G158" s="32"/>
      <c r="H158" s="32"/>
      <c r="I158" s="32"/>
      <c r="J158" s="26">
        <f t="shared" ref="J158:L158" si="37">+SUM(J159:J160)</f>
        <v>1.3031079286990002</v>
      </c>
      <c r="K158" s="26">
        <f t="shared" si="37"/>
        <v>56.676338370522004</v>
      </c>
      <c r="L158" s="26">
        <f t="shared" si="37"/>
        <v>0</v>
      </c>
      <c r="M158" s="32"/>
      <c r="N158" s="65"/>
      <c r="O158" s="26">
        <f>+SUM(O159:O160)</f>
        <v>-30469.156377489511</v>
      </c>
    </row>
    <row r="159" spans="1:16" x14ac:dyDescent="0.35">
      <c r="A159" s="24" t="s">
        <v>544</v>
      </c>
      <c r="B159" s="25" t="s">
        <v>545</v>
      </c>
      <c r="C159" s="46">
        <f>'[6]2015'!$C$6</f>
        <v>-30035.342654112894</v>
      </c>
      <c r="D159" s="46">
        <f>'[6]2015'!$D6</f>
        <v>3.4158397892658008</v>
      </c>
      <c r="E159" s="46">
        <f>'[6]2015'!$E6</f>
        <v>0.12163053158558003</v>
      </c>
      <c r="F159" s="32"/>
      <c r="G159" s="32"/>
      <c r="H159" s="32"/>
      <c r="I159" s="32"/>
      <c r="J159" s="46">
        <f>'[6]2015'!$J6</f>
        <v>1.3031079286990002</v>
      </c>
      <c r="K159" s="46">
        <f>'[6]2015'!$K6</f>
        <v>56.676338370522004</v>
      </c>
      <c r="L159" s="46">
        <v>0</v>
      </c>
      <c r="M159" s="32"/>
      <c r="N159" s="65"/>
      <c r="O159" s="30">
        <f>+C159*'PCG-PTG'!$F$5+D159*'PCG-PTG'!$F$6+E159*'PCG-PTG'!$F$8+SUM(F159:I159)</f>
        <v>-29907.46704914327</v>
      </c>
    </row>
    <row r="160" spans="1:16" x14ac:dyDescent="0.35">
      <c r="A160" s="24" t="s">
        <v>546</v>
      </c>
      <c r="B160" s="25" t="s">
        <v>547</v>
      </c>
      <c r="C160" s="26">
        <f>+SUM(C161:C165)</f>
        <v>-561.68932834623956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-561.68932834623956</v>
      </c>
    </row>
    <row r="161" spans="1:15" x14ac:dyDescent="0.35">
      <c r="A161" s="24" t="s">
        <v>548</v>
      </c>
      <c r="B161" s="25" t="s">
        <v>549</v>
      </c>
      <c r="C161" s="46">
        <f>'[6]2015'!$C8</f>
        <v>-374.7550537370488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-374.7550537370488</v>
      </c>
    </row>
    <row r="162" spans="1:15" x14ac:dyDescent="0.35">
      <c r="A162" s="24" t="s">
        <v>550</v>
      </c>
      <c r="B162" s="25" t="s">
        <v>551</v>
      </c>
      <c r="C162" s="46">
        <f>'[6]2015'!$C9</f>
        <v>-183.91680752793445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-183.91680752793445</v>
      </c>
    </row>
    <row r="163" spans="1:15" x14ac:dyDescent="0.35">
      <c r="A163" s="24" t="s">
        <v>552</v>
      </c>
      <c r="B163" s="25" t="s">
        <v>553</v>
      </c>
      <c r="C163" s="46">
        <f>'[6]2015'!$C10</f>
        <v>-0.32272294154077857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-0.32272294154077857</v>
      </c>
    </row>
    <row r="164" spans="1:15" x14ac:dyDescent="0.35">
      <c r="A164" s="24" t="s">
        <v>554</v>
      </c>
      <c r="B164" s="25" t="s">
        <v>555</v>
      </c>
      <c r="C164" s="46">
        <f>'[6]2015'!$C11</f>
        <v>-0.68737904942782024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-0.68737904942782024</v>
      </c>
    </row>
    <row r="165" spans="1:15" x14ac:dyDescent="0.35">
      <c r="A165" s="24" t="s">
        <v>556</v>
      </c>
      <c r="B165" s="25" t="s">
        <v>557</v>
      </c>
      <c r="C165" s="46">
        <f>'[6]2015'!$C12</f>
        <v>-2.0073650902877587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-2.0073650902877587</v>
      </c>
    </row>
    <row r="166" spans="1:15" x14ac:dyDescent="0.35">
      <c r="A166" s="24" t="s">
        <v>558</v>
      </c>
      <c r="B166" s="25" t="s">
        <v>559</v>
      </c>
      <c r="C166" s="26">
        <f>+SUM(C167:C168)</f>
        <v>1717.1750845172817</v>
      </c>
      <c r="D166" s="26">
        <f t="shared" ref="D166" si="40">+SUM(D167:D168)</f>
        <v>1.3602332175526763</v>
      </c>
      <c r="E166" s="26">
        <f t="shared" ref="E166" si="41">+SUM(E167:E168)</f>
        <v>7.5914627889075978E-2</v>
      </c>
      <c r="F166" s="32"/>
      <c r="G166" s="32"/>
      <c r="H166" s="32"/>
      <c r="I166" s="32"/>
      <c r="J166" s="26">
        <f t="shared" ref="J166:L166" si="42">+SUM(J167:J168)</f>
        <v>1.1673001574308954</v>
      </c>
      <c r="K166" s="26">
        <f t="shared" si="42"/>
        <v>28.326392746973411</v>
      </c>
      <c r="L166" s="26">
        <f t="shared" si="42"/>
        <v>0</v>
      </c>
      <c r="M166" s="32"/>
      <c r="N166" s="65"/>
      <c r="O166" s="26">
        <f>+SUM(O167:O168)</f>
        <v>1775.3789909993618</v>
      </c>
    </row>
    <row r="167" spans="1:15" x14ac:dyDescent="0.35">
      <c r="A167" s="24" t="s">
        <v>560</v>
      </c>
      <c r="B167" s="25" t="s">
        <v>561</v>
      </c>
      <c r="C167" s="46">
        <f>'[6]2015'!$C$14</f>
        <v>-320.96080866209076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-320.96080866209076</v>
      </c>
    </row>
    <row r="168" spans="1:15" x14ac:dyDescent="0.35">
      <c r="A168" s="24" t="s">
        <v>562</v>
      </c>
      <c r="B168" s="25" t="s">
        <v>563</v>
      </c>
      <c r="C168" s="26">
        <f>+SUM(C169:C173)</f>
        <v>2038.1358931793725</v>
      </c>
      <c r="D168" s="26">
        <f t="shared" ref="D168" si="43">+SUM(D169:D173)</f>
        <v>1.3602332175526763</v>
      </c>
      <c r="E168" s="26">
        <f>+SUM(E169:E173)</f>
        <v>7.5914627889075978E-2</v>
      </c>
      <c r="F168" s="32"/>
      <c r="G168" s="32"/>
      <c r="H168" s="32"/>
      <c r="I168" s="32"/>
      <c r="J168" s="26">
        <f>+SUM(J169:J173)</f>
        <v>1.1673001574308954</v>
      </c>
      <c r="K168" s="26">
        <f t="shared" ref="K168" si="44">+SUM(K169:K173)</f>
        <v>28.326392746973411</v>
      </c>
      <c r="L168" s="26">
        <f>+SUM(L169:L173)</f>
        <v>0</v>
      </c>
      <c r="M168" s="32"/>
      <c r="N168" s="65"/>
      <c r="O168" s="26">
        <f>+SUM(O169:O173)</f>
        <v>2096.3397996614526</v>
      </c>
    </row>
    <row r="169" spans="1:15" x14ac:dyDescent="0.35">
      <c r="A169" s="24" t="s">
        <v>564</v>
      </c>
      <c r="B169" s="25" t="s">
        <v>565</v>
      </c>
      <c r="C169" s="46">
        <f>'[6]2015'!$C16</f>
        <v>1436.535000996965</v>
      </c>
      <c r="D169" s="46">
        <f>'[6]2015'!$D16</f>
        <v>1.0717082190754532</v>
      </c>
      <c r="E169" s="46">
        <f>'[6]2015'!$E16</f>
        <v>4.957104107159039E-2</v>
      </c>
      <c r="F169" s="32"/>
      <c r="G169" s="32"/>
      <c r="H169" s="32"/>
      <c r="I169" s="32"/>
      <c r="J169" s="46">
        <f>'[6]2015'!$J16</f>
        <v>0.67806211653473447</v>
      </c>
      <c r="K169" s="46">
        <f>'[6]2015'!$K16</f>
        <v>20.172425398704064</v>
      </c>
      <c r="L169" s="46">
        <v>0</v>
      </c>
      <c r="M169" s="32"/>
      <c r="N169" s="65"/>
      <c r="O169" s="30">
        <f>+C169*'PCG-PTG'!$F$5+D169*'PCG-PTG'!$F$6+E169*'PCG-PTG'!$F$8+SUM(F169:I169)</f>
        <v>1479.6791570150492</v>
      </c>
    </row>
    <row r="170" spans="1:15" x14ac:dyDescent="0.35">
      <c r="A170" s="24" t="s">
        <v>566</v>
      </c>
      <c r="B170" s="25" t="s">
        <v>567</v>
      </c>
      <c r="C170" s="46">
        <f>'[6]2015'!$C17</f>
        <v>600.92866817579738</v>
      </c>
      <c r="D170" s="46">
        <f>'[6]2015'!$D17</f>
        <v>0.28852499847722307</v>
      </c>
      <c r="E170" s="46">
        <f>'[6]2015'!$E17</f>
        <v>2.6343586817485585E-2</v>
      </c>
      <c r="F170" s="32"/>
      <c r="G170" s="32"/>
      <c r="H170" s="32"/>
      <c r="I170" s="32"/>
      <c r="J170" s="46">
        <f>'[6]2015'!$J17</f>
        <v>0.48923804089616085</v>
      </c>
      <c r="K170" s="46">
        <f>'[6]2015'!$K17</f>
        <v>8.1539673482693473</v>
      </c>
      <c r="L170" s="46">
        <v>0</v>
      </c>
      <c r="M170" s="32"/>
      <c r="N170" s="65"/>
      <c r="O170" s="30">
        <f>+C170*'PCG-PTG'!$F$5+D170*'PCG-PTG'!$F$6+E170*'PCG-PTG'!$F$8+SUM(F170:I170)</f>
        <v>615.98841863979328</v>
      </c>
    </row>
    <row r="171" spans="1:15" x14ac:dyDescent="0.35">
      <c r="A171" s="24" t="s">
        <v>568</v>
      </c>
      <c r="B171" s="25" t="s">
        <v>569</v>
      </c>
      <c r="C171" s="46">
        <f>'[6]2015'!$C18</f>
        <v>0.67222400661015036</v>
      </c>
      <c r="D171" s="46">
        <f>'[6]2015'!$D18</f>
        <v>0</v>
      </c>
      <c r="E171" s="46">
        <f>'[6]2015'!$E18</f>
        <v>0</v>
      </c>
      <c r="F171" s="32"/>
      <c r="G171" s="32"/>
      <c r="H171" s="32"/>
      <c r="I171" s="32"/>
      <c r="J171" s="46">
        <f>'[6]2015'!$J18</f>
        <v>0</v>
      </c>
      <c r="K171" s="46">
        <f>'[6]2015'!$K18</f>
        <v>0</v>
      </c>
      <c r="L171" s="46">
        <v>0</v>
      </c>
      <c r="M171" s="32"/>
      <c r="N171" s="65"/>
      <c r="O171" s="30">
        <f>+C171*'PCG-PTG'!$F$5+D171*'PCG-PTG'!$F$6+E171*'PCG-PTG'!$F$8+SUM(F171:I171)</f>
        <v>0.67222400661015036</v>
      </c>
    </row>
    <row r="172" spans="1:15" x14ac:dyDescent="0.35">
      <c r="A172" s="24" t="s">
        <v>570</v>
      </c>
      <c r="B172" s="25" t="s">
        <v>571</v>
      </c>
      <c r="C172" s="46">
        <f>'[6]2015'!$C19</f>
        <v>0</v>
      </c>
      <c r="D172" s="46">
        <f>'[6]2015'!$D19</f>
        <v>0</v>
      </c>
      <c r="E172" s="46">
        <f>'[6]2015'!$E19</f>
        <v>0</v>
      </c>
      <c r="F172" s="32"/>
      <c r="G172" s="32"/>
      <c r="H172" s="32"/>
      <c r="I172" s="32"/>
      <c r="J172" s="46">
        <f>'[6]2015'!$J19</f>
        <v>0</v>
      </c>
      <c r="K172" s="46">
        <f>'[6]2015'!$K19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'[6]2015'!$C20</f>
        <v>0</v>
      </c>
      <c r="D173" s="46">
        <f>'[6]2015'!$D20</f>
        <v>0</v>
      </c>
      <c r="E173" s="46">
        <f>'[6]2015'!$E20</f>
        <v>0</v>
      </c>
      <c r="F173" s="32"/>
      <c r="G173" s="32"/>
      <c r="H173" s="32"/>
      <c r="I173" s="32"/>
      <c r="J173" s="46">
        <f>'[6]2015'!$J20</f>
        <v>0</v>
      </c>
      <c r="K173" s="46">
        <f>'[6]2015'!$K20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4415.066083309287</v>
      </c>
      <c r="D174" s="26">
        <f t="shared" ref="D174" si="45">+SUM(D175:D176)</f>
        <v>11.09235501251554</v>
      </c>
      <c r="E174" s="26">
        <f t="shared" ref="E174" si="46">+SUM(E175:E176)</f>
        <v>0.43894215500092526</v>
      </c>
      <c r="F174" s="32"/>
      <c r="G174" s="32"/>
      <c r="H174" s="32"/>
      <c r="I174" s="32"/>
      <c r="J174" s="26">
        <f t="shared" ref="J174:K174" si="47">+SUM(J175:J176)</f>
        <v>5.2690425564713159</v>
      </c>
      <c r="K174" s="26">
        <f t="shared" si="47"/>
        <v>193.25814808349691</v>
      </c>
      <c r="L174" s="26">
        <f>+SUM(L175:L176)</f>
        <v>0</v>
      </c>
      <c r="M174" s="32"/>
      <c r="N174" s="65"/>
      <c r="O174" s="26">
        <f>+SUM(O175:O176)</f>
        <v>4841.9716947349661</v>
      </c>
    </row>
    <row r="175" spans="1:15" x14ac:dyDescent="0.35">
      <c r="A175" s="24" t="s">
        <v>576</v>
      </c>
      <c r="B175" s="25" t="s">
        <v>577</v>
      </c>
      <c r="C175" s="46">
        <f>'[6]2015'!$C$22</f>
        <v>0</v>
      </c>
      <c r="D175" s="46">
        <f>'[6]2015'!$D22</f>
        <v>0.85533342101159993</v>
      </c>
      <c r="E175" s="46">
        <f>'[6]2015'!$E22</f>
        <v>7.8095660179319987E-2</v>
      </c>
      <c r="F175" s="32"/>
      <c r="G175" s="32"/>
      <c r="H175" s="32"/>
      <c r="I175" s="32"/>
      <c r="J175" s="46">
        <f>'[6]2015'!$J22</f>
        <v>1.4503479747588002</v>
      </c>
      <c r="K175" s="46">
        <f>'[6]2015'!$K22</f>
        <v>24.172466245980001</v>
      </c>
      <c r="L175" s="46">
        <v>0</v>
      </c>
      <c r="M175" s="32"/>
      <c r="N175" s="65"/>
      <c r="O175" s="30">
        <f>+C175*'PCG-PTG'!$F$5+D175*'PCG-PTG'!$F$6+E175*'PCG-PTG'!$F$8+SUM(F175:I175)</f>
        <v>44.644685735844597</v>
      </c>
    </row>
    <row r="176" spans="1:15" x14ac:dyDescent="0.35">
      <c r="A176" s="24" t="s">
        <v>578</v>
      </c>
      <c r="B176" s="25" t="s">
        <v>579</v>
      </c>
      <c r="C176" s="26">
        <f>+SUM(C177:C181)</f>
        <v>4415.066083309287</v>
      </c>
      <c r="D176" s="26">
        <f t="shared" ref="D176" si="48">+SUM(D177:D181)</f>
        <v>10.23702159150394</v>
      </c>
      <c r="E176" s="26">
        <f>+SUM(E177:E181)</f>
        <v>0.36084649482160525</v>
      </c>
      <c r="F176" s="32"/>
      <c r="G176" s="32"/>
      <c r="H176" s="32"/>
      <c r="I176" s="32"/>
      <c r="J176" s="26">
        <f>+SUM(J177:J181)</f>
        <v>3.8186945817125162</v>
      </c>
      <c r="K176" s="26">
        <f t="shared" ref="K176" si="49">+SUM(K177:K181)</f>
        <v>169.08568183751692</v>
      </c>
      <c r="L176" s="26">
        <f>+SUM(L177:L181)</f>
        <v>0</v>
      </c>
      <c r="M176" s="32"/>
      <c r="N176" s="65"/>
      <c r="O176" s="26">
        <f>+SUM(O177:O181)</f>
        <v>4797.327008999122</v>
      </c>
    </row>
    <row r="177" spans="1:15" x14ac:dyDescent="0.35">
      <c r="A177" s="24" t="s">
        <v>580</v>
      </c>
      <c r="B177" s="25" t="s">
        <v>581</v>
      </c>
      <c r="C177" s="46">
        <f>'[6]2015'!$C24</f>
        <v>4543.9722912205279</v>
      </c>
      <c r="D177" s="46">
        <f>'[6]2015'!$D24</f>
        <v>10.23702159150394</v>
      </c>
      <c r="E177" s="46">
        <f>'[6]2015'!$E24</f>
        <v>0.36084649482160525</v>
      </c>
      <c r="F177" s="32"/>
      <c r="G177" s="32"/>
      <c r="H177" s="32"/>
      <c r="I177" s="32"/>
      <c r="J177" s="46">
        <f>'[6]2015'!$J$24</f>
        <v>3.8186945817125162</v>
      </c>
      <c r="K177" s="46">
        <f>'[6]2015'!$K$24</f>
        <v>169.08568183751692</v>
      </c>
      <c r="L177" s="46">
        <v>0</v>
      </c>
      <c r="M177" s="32"/>
      <c r="N177" s="65"/>
      <c r="O177" s="30">
        <f>+C177*'PCG-PTG'!$F$5+D177*'PCG-PTG'!$F$6+E177*'PCG-PTG'!$F$8+SUM(F177:I177)</f>
        <v>4926.2332169103629</v>
      </c>
    </row>
    <row r="178" spans="1:15" x14ac:dyDescent="0.35">
      <c r="A178" s="24" t="s">
        <v>582</v>
      </c>
      <c r="B178" s="25" t="s">
        <v>583</v>
      </c>
      <c r="C178" s="46">
        <f>'[6]2015'!$C25</f>
        <v>-124.81937786770904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-124.81937786770904</v>
      </c>
    </row>
    <row r="179" spans="1:15" x14ac:dyDescent="0.35">
      <c r="A179" s="24" t="s">
        <v>584</v>
      </c>
      <c r="B179" s="25" t="s">
        <v>585</v>
      </c>
      <c r="C179" s="46">
        <f>'[6]2015'!$C26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'[6]2015'!$C27</f>
        <v>-4.0868300435324647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-4.0868300435324647</v>
      </c>
    </row>
    <row r="181" spans="1:15" x14ac:dyDescent="0.35">
      <c r="A181" s="24" t="s">
        <v>588</v>
      </c>
      <c r="B181" s="25" t="s">
        <v>589</v>
      </c>
      <c r="C181" s="46">
        <f>'[6]2015'!$C28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625.15213881092041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625.15213881092041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625.15213881092041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625.15213881092041</v>
      </c>
    </row>
    <row r="185" spans="1:15" x14ac:dyDescent="0.35">
      <c r="A185" s="24" t="s">
        <v>596</v>
      </c>
      <c r="B185" s="25" t="s">
        <v>597</v>
      </c>
      <c r="C185" s="46">
        <f>'[6]2015'!$C32</f>
        <v>625.15213881092041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625.15213881092041</v>
      </c>
    </row>
    <row r="186" spans="1:15" x14ac:dyDescent="0.35">
      <c r="A186" s="24" t="s">
        <v>598</v>
      </c>
      <c r="B186" s="25" t="s">
        <v>599</v>
      </c>
      <c r="C186" s="46">
        <f>'[6]2015'!$C33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'[6]2015'!$C34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'[6]2015'!$C35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'[6]2015'!$C36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819.84508271408413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819.84508271408413</v>
      </c>
    </row>
    <row r="191" spans="1:15" x14ac:dyDescent="0.35">
      <c r="A191" s="24" t="s">
        <v>608</v>
      </c>
      <c r="B191" s="25" t="s">
        <v>609</v>
      </c>
      <c r="C191" s="46">
        <f>'[6]2015'!$C$38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819.84508271408413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819.84508271408413</v>
      </c>
    </row>
    <row r="193" spans="1:15" x14ac:dyDescent="0.35">
      <c r="A193" s="24" t="s">
        <v>612</v>
      </c>
      <c r="B193" s="25" t="s">
        <v>613</v>
      </c>
      <c r="C193" s="46">
        <f>'[6]2015'!$C40</f>
        <v>537.20857828694363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537.20857828694363</v>
      </c>
    </row>
    <row r="194" spans="1:15" x14ac:dyDescent="0.35">
      <c r="A194" s="24" t="s">
        <v>614</v>
      </c>
      <c r="B194" s="25" t="s">
        <v>615</v>
      </c>
      <c r="C194" s="46">
        <f>'[6]2015'!$C41</f>
        <v>2.8062909332350472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2.8062909332350472</v>
      </c>
    </row>
    <row r="195" spans="1:15" x14ac:dyDescent="0.35">
      <c r="A195" s="24" t="s">
        <v>616</v>
      </c>
      <c r="B195" s="25" t="s">
        <v>617</v>
      </c>
      <c r="C195" s="46">
        <f>'[6]2015'!$C42</f>
        <v>279.83021349390555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279.83021349390555</v>
      </c>
    </row>
    <row r="196" spans="1:15" x14ac:dyDescent="0.35">
      <c r="A196" s="24" t="s">
        <v>618</v>
      </c>
      <c r="B196" s="25" t="s">
        <v>619</v>
      </c>
      <c r="C196" s="46">
        <f>'[6]2015'!$C43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'[6]2015'!$C44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'[6]2015'!$C46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'[6]2015'!$C48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'[6]2015'!$C49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'[6]2015'!$C50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'[6]2015'!$C51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'[6]2015'!$C52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'[6]2015'!$C53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2.1510166209999997E-2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5.7001940456499991</v>
      </c>
    </row>
    <row r="208" spans="1:15" ht="13" x14ac:dyDescent="0.35">
      <c r="A208" s="24" t="s">
        <v>696</v>
      </c>
      <c r="B208" s="25" t="s">
        <v>697</v>
      </c>
      <c r="C208" s="46">
        <f>'[6]2015'!$C55</f>
        <v>0</v>
      </c>
      <c r="D208" s="46">
        <f>'[6]2015'!$D55</f>
        <v>0</v>
      </c>
      <c r="E208" s="46">
        <f>'[6]2015'!$E55</f>
        <v>2.1510166209999997E-2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13.041560819057468</v>
      </c>
      <c r="D209" s="21">
        <f t="shared" ref="D209:E209" si="62">+D210+D214+D217+D220+D224</f>
        <v>35.034914854015391</v>
      </c>
      <c r="E209" s="21">
        <f t="shared" si="62"/>
        <v>0.22669626687532529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1054.0936874534495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31.465151698213113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881.02424754996719</v>
      </c>
    </row>
    <row r="211" spans="1:15" x14ac:dyDescent="0.35">
      <c r="A211" s="24" t="s">
        <v>645</v>
      </c>
      <c r="B211" s="25" t="s">
        <v>646</v>
      </c>
      <c r="C211" s="46">
        <f>'[4]2015'!$C6</f>
        <v>0</v>
      </c>
      <c r="D211" s="46">
        <f>'[4]2015'!$D6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'[4]2015'!$C7</f>
        <v>0</v>
      </c>
      <c r="D212" s="46">
        <f>'[4]2015'!$D7</f>
        <v>26.411362081489376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739.51813828170248</v>
      </c>
    </row>
    <row r="213" spans="1:15" x14ac:dyDescent="0.35">
      <c r="A213" s="24" t="s">
        <v>649</v>
      </c>
      <c r="B213" s="25" t="s">
        <v>650</v>
      </c>
      <c r="C213" s="46">
        <f>'[4]2015'!$C8</f>
        <v>0</v>
      </c>
      <c r="D213" s="46">
        <f>'[4]2015'!$D8</f>
        <v>5.0537896167237388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141.50610926826468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'[4]2015'!$D10</f>
        <v>0</v>
      </c>
      <c r="E215" s="46">
        <f>'[4]2015'!$E10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'[4]2015'!$D11</f>
        <v>0</v>
      </c>
      <c r="E216" s="46">
        <f>'[4]2015'!$E11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13.041560819057468</v>
      </c>
      <c r="D217" s="26">
        <f t="shared" ref="D217" si="67">+SUM(D218:D219)</f>
        <v>1.0059675532647163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41.208652310469525</v>
      </c>
    </row>
    <row r="218" spans="1:15" x14ac:dyDescent="0.35">
      <c r="A218" s="24" t="s">
        <v>659</v>
      </c>
      <c r="B218" s="25" t="s">
        <v>660</v>
      </c>
      <c r="C218" s="46">
        <f>'[4]2015'!$C13</f>
        <v>0</v>
      </c>
      <c r="D218" s="46">
        <f>'[4]2015'!$D13</f>
        <v>0</v>
      </c>
      <c r="E218" s="46">
        <f>'[4]2015'!$E13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'[4]2015'!$C14</f>
        <v>13.041560819057468</v>
      </c>
      <c r="D219" s="46">
        <f>'[4]2015'!$D14</f>
        <v>1.0059675532647163</v>
      </c>
      <c r="E219" s="46">
        <f>'[4]2015'!$E14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41.208652310469525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2.5637956025375579</v>
      </c>
      <c r="E220" s="26">
        <f t="shared" ref="E220" si="70">+SUM(E221:E223)</f>
        <v>0.22669626687532529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131.86078759301284</v>
      </c>
    </row>
    <row r="221" spans="1:15" x14ac:dyDescent="0.35">
      <c r="A221" s="24" t="s">
        <v>665</v>
      </c>
      <c r="B221" s="25" t="s">
        <v>666</v>
      </c>
      <c r="C221" s="32"/>
      <c r="D221" s="46">
        <f>'[4]2015'!$D16</f>
        <v>2.5637956025375579</v>
      </c>
      <c r="E221" s="46">
        <f>'[4]2015'!$E16</f>
        <v>0.22669626687532529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131.86078759301284</v>
      </c>
    </row>
    <row r="222" spans="1:15" x14ac:dyDescent="0.35">
      <c r="A222" s="24" t="s">
        <v>667</v>
      </c>
      <c r="B222" s="25" t="s">
        <v>668</v>
      </c>
      <c r="C222" s="32"/>
      <c r="D222" s="46">
        <f>'[4]2015'!$D17</f>
        <v>0</v>
      </c>
      <c r="E222" s="46">
        <f>'[4]2015'!$E17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'[4]2015'!$D18</f>
        <v>0</v>
      </c>
      <c r="E223" s="46">
        <f>'[4]2015'!$E18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'[4]2015'!$C19</f>
        <v>0</v>
      </c>
      <c r="D224" s="46">
        <f>'[4]2015'!$D19</f>
        <v>0</v>
      </c>
      <c r="E224" s="46">
        <f>'[4]2015'!$E19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13154.569045096825</v>
      </c>
      <c r="D227" s="26">
        <f t="shared" ref="D227:E227" si="73">+SUM(D228:D229)</f>
        <v>1.026868588017362</v>
      </c>
      <c r="E227" s="26">
        <f t="shared" si="73"/>
        <v>0.34407178052761772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13274.500387401131</v>
      </c>
    </row>
    <row r="228" spans="1:15" x14ac:dyDescent="0.35">
      <c r="A228" s="24"/>
      <c r="B228" s="44" t="s">
        <v>674</v>
      </c>
      <c r="C228" s="46">
        <f>'[2]2015'!$C48</f>
        <v>1951.2090821222998</v>
      </c>
      <c r="D228" s="46">
        <f>'[2]2015'!$D48</f>
        <v>1.36448187561E-2</v>
      </c>
      <c r="E228" s="46">
        <f>'[2]2015'!$E48</f>
        <v>5.4579275024399999E-2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1966.0546449289368</v>
      </c>
    </row>
    <row r="229" spans="1:15" x14ac:dyDescent="0.35">
      <c r="A229" s="24"/>
      <c r="B229" s="44" t="s">
        <v>675</v>
      </c>
      <c r="C229" s="46">
        <f>'[2]2015'!$C49</f>
        <v>11203.359962974526</v>
      </c>
      <c r="D229" s="46">
        <f>'[2]2015'!$D49</f>
        <v>1.013223769261262</v>
      </c>
      <c r="E229" s="46">
        <f>'[2]2015'!$E49</f>
        <v>0.2894925055032177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11308.445742472193</v>
      </c>
    </row>
    <row r="230" spans="1:15" x14ac:dyDescent="0.35">
      <c r="A230" s="24"/>
      <c r="B230" s="25" t="s">
        <v>676</v>
      </c>
      <c r="C230" s="46">
        <f>'[2]2015'!$C50</f>
        <v>0</v>
      </c>
      <c r="D230" s="46">
        <f>'[2]2015'!$D50</f>
        <v>0</v>
      </c>
      <c r="E230" s="46">
        <f>'[2]2015'!$E50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'[2]2015'!$C51</f>
        <v>1458.4697852070076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1458.4697852070076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-10905.741405222843</v>
      </c>
      <c r="D242" s="21">
        <f t="shared" si="76"/>
        <v>178.63225034831291</v>
      </c>
      <c r="E242" s="21">
        <f t="shared" si="76"/>
        <v>3.263979362712695</v>
      </c>
      <c r="F242" s="21">
        <f t="shared" si="76"/>
        <v>421.75549190946003</v>
      </c>
      <c r="G242" s="21">
        <f t="shared" si="76"/>
        <v>0</v>
      </c>
      <c r="H242" s="21">
        <f t="shared" si="76"/>
        <v>10.021074694759177</v>
      </c>
      <c r="I242" s="21">
        <f t="shared" si="76"/>
        <v>0</v>
      </c>
      <c r="J242" s="21">
        <f t="shared" si="76"/>
        <v>8.220598972601211</v>
      </c>
      <c r="K242" s="21">
        <f t="shared" si="76"/>
        <v>295.96713774499233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-4607.3072977469965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11346.11989895077</v>
      </c>
      <c r="D243" s="21">
        <f t="shared" ref="D243:E243" si="78">+D244+D250+D253</f>
        <v>3.9415309605422277</v>
      </c>
      <c r="E243" s="21">
        <f t="shared" si="78"/>
        <v>0.32681754422857889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11543.089415066526</v>
      </c>
    </row>
    <row r="244" spans="1:15" x14ac:dyDescent="0.35">
      <c r="A244" s="24" t="s">
        <v>266</v>
      </c>
      <c r="B244" s="25" t="s">
        <v>267</v>
      </c>
      <c r="C244" s="26">
        <f>+SUM(C245:C249)</f>
        <v>11346.11989895077</v>
      </c>
      <c r="D244" s="26">
        <f t="shared" ref="D244:E244" si="80">+SUM(D245:D249)</f>
        <v>3.9415309605422277</v>
      </c>
      <c r="E244" s="26">
        <f t="shared" si="80"/>
        <v>0.32681754422857889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11543.089415066526</v>
      </c>
    </row>
    <row r="245" spans="1:15" x14ac:dyDescent="0.35">
      <c r="A245" s="24" t="s">
        <v>268</v>
      </c>
      <c r="B245" s="25" t="s">
        <v>269</v>
      </c>
      <c r="C245" s="46">
        <f>+C7</f>
        <v>2750.8234755275398</v>
      </c>
      <c r="D245" s="46">
        <f>+D7</f>
        <v>7.9272876309900001E-2</v>
      </c>
      <c r="E245" s="46">
        <f>+E7</f>
        <v>2.9344573071449997E-2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2760.8194279281511</v>
      </c>
    </row>
    <row r="246" spans="1:15" x14ac:dyDescent="0.35">
      <c r="A246" s="24" t="s">
        <v>276</v>
      </c>
      <c r="B246" s="25" t="s">
        <v>277</v>
      </c>
      <c r="C246" s="46">
        <f>+C11</f>
        <v>2205.9220517722952</v>
      </c>
      <c r="D246" s="46">
        <f>+D11</f>
        <v>0.27392405712213497</v>
      </c>
      <c r="E246" s="46">
        <f>+E11</f>
        <v>4.1691108044396998E-2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2224.6400690034798</v>
      </c>
    </row>
    <row r="247" spans="1:15" x14ac:dyDescent="0.35">
      <c r="A247" s="24" t="s">
        <v>292</v>
      </c>
      <c r="B247" s="25" t="s">
        <v>293</v>
      </c>
      <c r="C247" s="46">
        <f>+C19</f>
        <v>5827.9033502579769</v>
      </c>
      <c r="D247" s="46">
        <f>+D19</f>
        <v>1.4044116497433932</v>
      </c>
      <c r="E247" s="46">
        <f>+E19</f>
        <v>0.22519116445188797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5926.9025350305419</v>
      </c>
    </row>
    <row r="248" spans="1:15" x14ac:dyDescent="0.35">
      <c r="A248" s="24" t="s">
        <v>304</v>
      </c>
      <c r="B248" s="25" t="s">
        <v>305</v>
      </c>
      <c r="C248" s="46">
        <f>+C25</f>
        <v>561.47102139295987</v>
      </c>
      <c r="D248" s="46">
        <f>+D25</f>
        <v>2.1839223773667995</v>
      </c>
      <c r="E248" s="46">
        <f>+E25</f>
        <v>3.059069866084399E-2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630.72738310435386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744.18353785555553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421.75549190946003</v>
      </c>
      <c r="G254" s="21">
        <f t="shared" si="84"/>
        <v>0</v>
      </c>
      <c r="H254" s="21">
        <f t="shared" si="84"/>
        <v>10.021074694759177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1175.9601044597748</v>
      </c>
    </row>
    <row r="255" spans="1:15" x14ac:dyDescent="0.35">
      <c r="A255" s="24" t="s">
        <v>345</v>
      </c>
      <c r="B255" s="25" t="s">
        <v>346</v>
      </c>
      <c r="C255" s="46">
        <f>+C47</f>
        <v>740.94374879999998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740.94374879999998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3.2397890555555549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3.2397890555555549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421.75549190946003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421.75549190946003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10.021074694759177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10.021074694759177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10.707190259333332</v>
      </c>
      <c r="D263" s="21">
        <f t="shared" ref="D263:E263" si="89">+SUM(D264:D273)</f>
        <v>123.78737651442127</v>
      </c>
      <c r="E263" s="21">
        <f t="shared" si="89"/>
        <v>2.0524680709232097</v>
      </c>
      <c r="F263" s="35"/>
      <c r="G263" s="35"/>
      <c r="H263" s="35"/>
      <c r="I263" s="35"/>
      <c r="J263" s="21">
        <f t="shared" ref="J263:L263" si="90">+SUM(J264:J273)</f>
        <v>0.48114833000000001</v>
      </c>
      <c r="K263" s="21">
        <f t="shared" si="90"/>
        <v>17.706258544000001</v>
      </c>
      <c r="L263" s="21">
        <f t="shared" si="90"/>
        <v>0</v>
      </c>
      <c r="M263" s="35"/>
      <c r="N263" s="64"/>
      <c r="O263" s="21">
        <f>+SUM(O264:O273)</f>
        <v>4020.6577714577793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117.4191711545255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3287.7367923267138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3.1655698375757577</v>
      </c>
      <c r="E265" s="46">
        <f>+E111</f>
        <v>0.44455962469574162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206.44425599649276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2.6786249547200001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75.001498732160002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1.594436292987468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422.52561764167905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0.52401056760000009</v>
      </c>
      <c r="E269" s="46">
        <f>+E145</f>
        <v>1.3472153240000001E-2</v>
      </c>
      <c r="F269" s="32"/>
      <c r="G269" s="32"/>
      <c r="H269" s="32"/>
      <c r="I269" s="32"/>
      <c r="J269" s="46">
        <f t="shared" si="91"/>
        <v>0.48114833000000001</v>
      </c>
      <c r="K269" s="46">
        <f t="shared" si="91"/>
        <v>17.706258544000001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18.242416501400005</v>
      </c>
    </row>
    <row r="270" spans="1:15" x14ac:dyDescent="0.35">
      <c r="A270" s="24" t="s">
        <v>529</v>
      </c>
      <c r="B270" s="25" t="s">
        <v>530</v>
      </c>
      <c r="C270" s="46">
        <f>+C151</f>
        <v>1.9001615526666664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1.9001615526666664</v>
      </c>
    </row>
    <row r="271" spans="1:15" x14ac:dyDescent="0.35">
      <c r="A271" s="24" t="s">
        <v>535</v>
      </c>
      <c r="B271" s="25" t="s">
        <v>536</v>
      </c>
      <c r="C271" s="46">
        <f>+C154</f>
        <v>8.8070287066666655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8.8070287066666655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-23019.793593107559</v>
      </c>
      <c r="D274" s="21">
        <f t="shared" ref="D274:E274" si="92">+SUM(D275:D282)</f>
        <v>15.868428019334017</v>
      </c>
      <c r="E274" s="21">
        <f t="shared" si="92"/>
        <v>0.65799748068558128</v>
      </c>
      <c r="F274" s="35"/>
      <c r="G274" s="35"/>
      <c r="H274" s="35"/>
      <c r="I274" s="35"/>
      <c r="J274" s="21">
        <f t="shared" ref="J274:L274" si="93">+SUM(J275:J282)</f>
        <v>7.7394506426012111</v>
      </c>
      <c r="K274" s="21">
        <f t="shared" si="93"/>
        <v>278.26087920099235</v>
      </c>
      <c r="L274" s="21">
        <f t="shared" si="93"/>
        <v>0</v>
      </c>
      <c r="M274" s="35"/>
      <c r="N274" s="64"/>
      <c r="O274" s="21">
        <f>+SUM(O275:O282)</f>
        <v>-22401.108276184525</v>
      </c>
    </row>
    <row r="275" spans="1:15" x14ac:dyDescent="0.35">
      <c r="A275" s="24" t="s">
        <v>542</v>
      </c>
      <c r="B275" s="25" t="s">
        <v>543</v>
      </c>
      <c r="C275" s="46">
        <f>+C158</f>
        <v>-30597.031982459135</v>
      </c>
      <c r="D275" s="46">
        <f>+D158</f>
        <v>3.4158397892658008</v>
      </c>
      <c r="E275" s="46">
        <f>+E158</f>
        <v>0.12163053158558003</v>
      </c>
      <c r="F275" s="32"/>
      <c r="G275" s="32"/>
      <c r="H275" s="32"/>
      <c r="I275" s="32"/>
      <c r="J275" s="46">
        <f>+J158</f>
        <v>1.3031079286990002</v>
      </c>
      <c r="K275" s="46">
        <f>+K158</f>
        <v>56.676338370522004</v>
      </c>
      <c r="L275" s="46">
        <f>+L158</f>
        <v>0</v>
      </c>
      <c r="M275" s="32"/>
      <c r="N275" s="65"/>
      <c r="O275" s="30">
        <f>+C275*'PCG-PTG'!$F$5+D275*'PCG-PTG'!$F$6+E275*'PCG-PTG'!$F$8+SUM(F275:I275)</f>
        <v>-30469.156377489511</v>
      </c>
    </row>
    <row r="276" spans="1:15" x14ac:dyDescent="0.35">
      <c r="A276" s="24" t="s">
        <v>558</v>
      </c>
      <c r="B276" s="25" t="s">
        <v>559</v>
      </c>
      <c r="C276" s="46">
        <f>+C166</f>
        <v>1717.1750845172817</v>
      </c>
      <c r="D276" s="46">
        <f>+D166</f>
        <v>1.3602332175526763</v>
      </c>
      <c r="E276" s="46">
        <f>+E166</f>
        <v>7.5914627889075978E-2</v>
      </c>
      <c r="F276" s="32"/>
      <c r="G276" s="32"/>
      <c r="H276" s="32"/>
      <c r="I276" s="32"/>
      <c r="J276" s="46">
        <f>+J166</f>
        <v>1.1673001574308954</v>
      </c>
      <c r="K276" s="46">
        <f>+K166</f>
        <v>28.326392746973411</v>
      </c>
      <c r="L276" s="46">
        <f>+L166</f>
        <v>0</v>
      </c>
      <c r="M276" s="32"/>
      <c r="N276" s="65"/>
      <c r="O276" s="30">
        <f>+C276*'PCG-PTG'!$F$5+D276*'PCG-PTG'!$F$6+E276*'PCG-PTG'!$F$8+SUM(F276:I276)</f>
        <v>1775.3789909993618</v>
      </c>
    </row>
    <row r="277" spans="1:15" x14ac:dyDescent="0.35">
      <c r="A277" s="24" t="s">
        <v>574</v>
      </c>
      <c r="B277" s="25" t="s">
        <v>575</v>
      </c>
      <c r="C277" s="46">
        <f>+C174</f>
        <v>4415.066083309287</v>
      </c>
      <c r="D277" s="46">
        <f>+D174</f>
        <v>11.09235501251554</v>
      </c>
      <c r="E277" s="46">
        <f>+E174</f>
        <v>0.43894215500092526</v>
      </c>
      <c r="F277" s="32"/>
      <c r="G277" s="32"/>
      <c r="H277" s="32"/>
      <c r="I277" s="32"/>
      <c r="J277" s="46">
        <f>+J174</f>
        <v>5.2690425564713159</v>
      </c>
      <c r="K277" s="46">
        <f>+K174</f>
        <v>193.25814808349691</v>
      </c>
      <c r="L277" s="46">
        <f>+L174</f>
        <v>0</v>
      </c>
      <c r="M277" s="32"/>
      <c r="N277" s="65"/>
      <c r="O277" s="30">
        <f>+C277*'PCG-PTG'!$F$5+D277*'PCG-PTG'!$F$6+E277*'PCG-PTG'!$F$8+SUM(F277:I277)</f>
        <v>4841.971694734968</v>
      </c>
    </row>
    <row r="278" spans="1:15" x14ac:dyDescent="0.35">
      <c r="A278" s="24" t="s">
        <v>590</v>
      </c>
      <c r="B278" s="25" t="s">
        <v>591</v>
      </c>
      <c r="C278" s="46">
        <f>+C182</f>
        <v>625.15213881092041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625.15213881092041</v>
      </c>
    </row>
    <row r="279" spans="1:15" x14ac:dyDescent="0.35">
      <c r="A279" s="24" t="s">
        <v>606</v>
      </c>
      <c r="B279" s="25" t="s">
        <v>607</v>
      </c>
      <c r="C279" s="46">
        <f>+C190</f>
        <v>819.84508271408413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819.84508271408413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2.1510166209999997E-2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5.7001940456499991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13.041560819057468</v>
      </c>
      <c r="D283" s="21">
        <f t="shared" ref="D283:E283" si="95">+SUM(D284:D288)</f>
        <v>35.034914854015391</v>
      </c>
      <c r="E283" s="21">
        <f t="shared" si="95"/>
        <v>0.22669626687532529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1054.0936874534495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31.465151698213113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881.02424754996719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13.041560819057468</v>
      </c>
      <c r="D286" s="46">
        <f t="shared" ref="D286:M286" si="99">+D217</f>
        <v>1.0059675532647163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41.208652310469525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2.5637956025375579</v>
      </c>
      <c r="E287" s="46">
        <f t="shared" si="100"/>
        <v>0.22669626687532529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131.86078759301284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13154.569045096825</v>
      </c>
      <c r="D291" s="26">
        <f t="shared" ref="D291:E291" si="102">+D292+D293</f>
        <v>1.026868588017362</v>
      </c>
      <c r="E291" s="26">
        <f t="shared" si="102"/>
        <v>0.34407178052761772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13274.500387401131</v>
      </c>
    </row>
    <row r="292" spans="1:15" x14ac:dyDescent="0.35">
      <c r="A292" s="24"/>
      <c r="B292" s="44" t="s">
        <v>674</v>
      </c>
      <c r="C292" s="46">
        <f>+C228</f>
        <v>1951.2090821222998</v>
      </c>
      <c r="D292" s="46">
        <f t="shared" ref="D292:M294" si="104">+D228</f>
        <v>1.36448187561E-2</v>
      </c>
      <c r="E292" s="46">
        <f t="shared" si="104"/>
        <v>5.4579275024399999E-2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1966.0546449289368</v>
      </c>
    </row>
    <row r="293" spans="1:15" x14ac:dyDescent="0.35">
      <c r="A293" s="24"/>
      <c r="B293" s="44" t="s">
        <v>675</v>
      </c>
      <c r="C293" s="46">
        <f>+C229</f>
        <v>11203.359962974526</v>
      </c>
      <c r="D293" s="46">
        <f t="shared" si="104"/>
        <v>1.013223769261262</v>
      </c>
      <c r="E293" s="46">
        <f t="shared" si="104"/>
        <v>0.2894925055032177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11308.445742472193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1458.4697852070076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1458.4697852070076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-10905.741405222843</v>
      </c>
      <c r="D304" s="21">
        <f t="shared" ref="D304:M304" si="107">+SUM(D305:D309)</f>
        <v>178.63225034831291</v>
      </c>
      <c r="E304" s="21">
        <f t="shared" si="107"/>
        <v>3.263979362712695</v>
      </c>
      <c r="F304" s="21">
        <f t="shared" si="107"/>
        <v>421.75549190946003</v>
      </c>
      <c r="G304" s="21">
        <f t="shared" si="107"/>
        <v>0</v>
      </c>
      <c r="H304" s="21">
        <f t="shared" si="107"/>
        <v>10.021074694759177</v>
      </c>
      <c r="I304" s="21">
        <f t="shared" si="107"/>
        <v>0</v>
      </c>
      <c r="J304" s="21">
        <f t="shared" si="107"/>
        <v>8.220598972601211</v>
      </c>
      <c r="K304" s="21">
        <f t="shared" si="107"/>
        <v>295.96713774499233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-4607.3072977469965</v>
      </c>
    </row>
    <row r="305" spans="1:15" x14ac:dyDescent="0.35">
      <c r="A305" s="48" t="s">
        <v>264</v>
      </c>
      <c r="B305" s="49" t="s">
        <v>265</v>
      </c>
      <c r="C305" s="67">
        <f>+C243</f>
        <v>11346.11989895077</v>
      </c>
      <c r="D305" s="67">
        <f t="shared" ref="D305:M305" si="108">+D243</f>
        <v>3.9415309605422277</v>
      </c>
      <c r="E305" s="67">
        <f t="shared" si="108"/>
        <v>0.32681754422857889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11543.089415066526</v>
      </c>
    </row>
    <row r="306" spans="1:15" x14ac:dyDescent="0.35">
      <c r="A306" s="48" t="s">
        <v>343</v>
      </c>
      <c r="B306" s="49" t="s">
        <v>344</v>
      </c>
      <c r="C306" s="67">
        <f>+C254</f>
        <v>744.18353785555553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421.75549190946003</v>
      </c>
      <c r="G306" s="67">
        <f t="shared" si="109"/>
        <v>0</v>
      </c>
      <c r="H306" s="67">
        <f t="shared" si="109"/>
        <v>10.021074694759177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1175.9601044597748</v>
      </c>
    </row>
    <row r="307" spans="1:15" x14ac:dyDescent="0.35">
      <c r="A307" s="48" t="s">
        <v>434</v>
      </c>
      <c r="B307" s="49" t="s">
        <v>435</v>
      </c>
      <c r="C307" s="67">
        <f>+C263</f>
        <v>10.707190259333332</v>
      </c>
      <c r="D307" s="67">
        <f t="shared" ref="D307:L307" si="110">+D263</f>
        <v>123.78737651442127</v>
      </c>
      <c r="E307" s="67">
        <f t="shared" si="110"/>
        <v>2.0524680709232097</v>
      </c>
      <c r="F307" s="32"/>
      <c r="G307" s="32"/>
      <c r="H307" s="32"/>
      <c r="I307" s="32"/>
      <c r="J307" s="67">
        <f t="shared" si="110"/>
        <v>0.48114833000000001</v>
      </c>
      <c r="K307" s="67">
        <f t="shared" si="110"/>
        <v>17.706258544000001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4020.6577714577797</v>
      </c>
    </row>
    <row r="308" spans="1:15" x14ac:dyDescent="0.35">
      <c r="A308" s="48" t="s">
        <v>540</v>
      </c>
      <c r="B308" s="49" t="s">
        <v>541</v>
      </c>
      <c r="C308" s="67">
        <f>+C274</f>
        <v>-23019.793593107559</v>
      </c>
      <c r="D308" s="67">
        <f t="shared" ref="D308:L308" si="111">+D274</f>
        <v>15.868428019334017</v>
      </c>
      <c r="E308" s="67">
        <f t="shared" si="111"/>
        <v>0.65799748068558128</v>
      </c>
      <c r="F308" s="32"/>
      <c r="G308" s="32"/>
      <c r="H308" s="32"/>
      <c r="I308" s="32"/>
      <c r="J308" s="67">
        <f t="shared" si="111"/>
        <v>7.7394506426012111</v>
      </c>
      <c r="K308" s="67">
        <f t="shared" si="111"/>
        <v>278.26087920099235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-22401.108276184525</v>
      </c>
    </row>
    <row r="309" spans="1:15" x14ac:dyDescent="0.35">
      <c r="A309" s="48" t="s">
        <v>641</v>
      </c>
      <c r="B309" s="49" t="s">
        <v>642</v>
      </c>
      <c r="C309" s="67">
        <f>+C283</f>
        <v>13.041560819057468</v>
      </c>
      <c r="D309" s="67">
        <f t="shared" ref="D309:M309" si="112">+D283</f>
        <v>35.034914854015391</v>
      </c>
      <c r="E309" s="67">
        <f t="shared" si="112"/>
        <v>0.22669626687532529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1054.0936874534495</v>
      </c>
    </row>
  </sheetData>
  <conditionalFormatting sqref="C240:M240">
    <cfRule type="cellIs" dxfId="51" priority="6" operator="equal">
      <formula>0</formula>
    </cfRule>
  </conditionalFormatting>
  <conditionalFormatting sqref="C302:M302">
    <cfRule type="cellIs" dxfId="50" priority="2" operator="equal">
      <formula>0</formula>
    </cfRule>
  </conditionalFormatting>
  <conditionalFormatting sqref="O240">
    <cfRule type="cellIs" dxfId="49" priority="5" operator="equal">
      <formula>0</formula>
    </cfRule>
  </conditionalFormatting>
  <conditionalFormatting sqref="O302">
    <cfRule type="cellIs" dxfId="48" priority="1" operator="equal">
      <formula>0</formula>
    </cfRule>
  </conditionalFormatting>
  <dataValidations count="1">
    <dataValidation allowBlank="1" showInputMessage="1" showErrorMessage="1" sqref="B144:B157 B136 A226:B237 B268:B274 A290:B299 B308" xr:uid="{22C11FCC-96CF-45E0-A1B5-1F7E7A8C2DAF}"/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18BAC-E6EC-41EE-BDCD-24D869482671}">
  <dimension ref="A2:AL62"/>
  <sheetViews>
    <sheetView showGridLines="0" tabSelected="1" zoomScale="80" zoomScaleNormal="80"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I16" sqref="AI16"/>
    </sheetView>
  </sheetViews>
  <sheetFormatPr baseColWidth="10" defaultColWidth="11.453125" defaultRowHeight="12" x14ac:dyDescent="0.35"/>
  <cols>
    <col min="1" max="1" width="11.7265625" style="50" customWidth="1"/>
    <col min="2" max="2" width="47.453125" style="51" customWidth="1"/>
    <col min="3" max="6" width="11.453125" style="52" hidden="1" customWidth="1"/>
    <col min="7" max="12" width="11.7265625" style="52" hidden="1" customWidth="1"/>
    <col min="13" max="13" width="12.54296875" style="52" bestFit="1" customWidth="1"/>
    <col min="14" max="14" width="12.81640625" style="52" bestFit="1" customWidth="1"/>
    <col min="15" max="15" width="11.7265625" style="52" bestFit="1" customWidth="1"/>
    <col min="16" max="17" width="12.81640625" style="52" bestFit="1" customWidth="1"/>
    <col min="18" max="18" width="11.7265625" style="52" bestFit="1" customWidth="1"/>
    <col min="19" max="19" width="12.54296875" style="52" bestFit="1" customWidth="1"/>
    <col min="20" max="20" width="12.81640625" style="52" bestFit="1" customWidth="1"/>
    <col min="21" max="21" width="11.7265625" style="52" bestFit="1" customWidth="1"/>
    <col min="22" max="23" width="12.81640625" style="52" bestFit="1" customWidth="1"/>
    <col min="24" max="24" width="12.54296875" style="52" bestFit="1" customWidth="1"/>
    <col min="25" max="28" width="12.81640625" style="52" bestFit="1" customWidth="1"/>
    <col min="29" max="29" width="11.81640625" style="52" bestFit="1" customWidth="1"/>
    <col min="30" max="30" width="12.54296875" style="52" bestFit="1" customWidth="1"/>
    <col min="31" max="31" width="12" style="52" bestFit="1" customWidth="1"/>
    <col min="32" max="32" width="12.26953125" style="52" bestFit="1" customWidth="1"/>
    <col min="33" max="33" width="12.26953125" style="52" customWidth="1"/>
    <col min="34" max="34" width="11.54296875" style="52" customWidth="1"/>
    <col min="35" max="35" width="5.7265625" style="29" customWidth="1"/>
    <col min="36" max="36" width="11.453125" style="70"/>
    <col min="37" max="37" width="5.7265625" style="29" customWidth="1"/>
    <col min="38" max="16384" width="11.453125" style="29"/>
  </cols>
  <sheetData>
    <row r="2" spans="1:38" s="13" customFormat="1" x14ac:dyDescent="0.35">
      <c r="A2" s="11"/>
      <c r="B2" s="11" t="s">
        <v>215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68"/>
      <c r="B3" s="84" t="s">
        <v>217</v>
      </c>
      <c r="C3" s="85">
        <v>1990</v>
      </c>
      <c r="D3" s="85">
        <v>1991</v>
      </c>
      <c r="E3" s="85">
        <v>1992</v>
      </c>
      <c r="F3" s="85">
        <v>1993</v>
      </c>
      <c r="G3" s="85">
        <v>1994</v>
      </c>
      <c r="H3" s="85">
        <v>1995</v>
      </c>
      <c r="I3" s="85">
        <v>1996</v>
      </c>
      <c r="J3" s="85">
        <v>1997</v>
      </c>
      <c r="K3" s="85">
        <v>1998</v>
      </c>
      <c r="L3" s="85">
        <v>1999</v>
      </c>
      <c r="M3" s="85">
        <v>2000</v>
      </c>
      <c r="N3" s="85">
        <v>2001</v>
      </c>
      <c r="O3" s="85">
        <v>2002</v>
      </c>
      <c r="P3" s="85">
        <v>2003</v>
      </c>
      <c r="Q3" s="85">
        <v>2004</v>
      </c>
      <c r="R3" s="85">
        <v>2005</v>
      </c>
      <c r="S3" s="85">
        <v>2006</v>
      </c>
      <c r="T3" s="85">
        <v>2007</v>
      </c>
      <c r="U3" s="85">
        <v>2008</v>
      </c>
      <c r="V3" s="85">
        <v>2009</v>
      </c>
      <c r="W3" s="85">
        <v>2010</v>
      </c>
      <c r="X3" s="85">
        <v>2011</v>
      </c>
      <c r="Y3" s="85">
        <v>2012</v>
      </c>
      <c r="Z3" s="85">
        <v>2013</v>
      </c>
      <c r="AA3" s="85">
        <v>2014</v>
      </c>
      <c r="AB3" s="85">
        <v>2015</v>
      </c>
      <c r="AC3" s="85">
        <v>2016</v>
      </c>
      <c r="AD3" s="85">
        <v>2017</v>
      </c>
      <c r="AE3" s="85">
        <v>2018</v>
      </c>
      <c r="AF3" s="85">
        <v>2019</v>
      </c>
      <c r="AG3" s="85">
        <v>2020</v>
      </c>
      <c r="AH3" s="85">
        <v>2021</v>
      </c>
      <c r="AJ3" s="86" t="s">
        <v>218</v>
      </c>
    </row>
    <row r="4" spans="1:38" ht="13" x14ac:dyDescent="0.35">
      <c r="B4" s="25" t="s">
        <v>219</v>
      </c>
      <c r="C4" s="30">
        <f>+('CO2'!C$305+'CO2'!C$306+'CO2'!C$307+'CO2'!C$309)*'PCG-PTG'!$F$5</f>
        <v>2813.6751549200385</v>
      </c>
      <c r="D4" s="30">
        <f>+('CO2'!D$305+'CO2'!D$306+'CO2'!D$307+'CO2'!D$309)*'PCG-PTG'!$F$5</f>
        <v>3234.7912103269628</v>
      </c>
      <c r="E4" s="30">
        <f>+('CO2'!E$305+'CO2'!E$306+'CO2'!E$307+'CO2'!E$309)*'PCG-PTG'!$F$5</f>
        <v>3895.7410095482492</v>
      </c>
      <c r="F4" s="30">
        <f>+('CO2'!F$305+'CO2'!F$306+'CO2'!F$307+'CO2'!F$309)*'PCG-PTG'!$F$5</f>
        <v>3905.9482128662962</v>
      </c>
      <c r="G4" s="30">
        <f>+('CO2'!G$305+'CO2'!G$306+'CO2'!G$307+'CO2'!G$309)*'PCG-PTG'!$F$5</f>
        <v>4155.4249396015057</v>
      </c>
      <c r="H4" s="30">
        <f>+('CO2'!H$305+'CO2'!H$306+'CO2'!H$307+'CO2'!H$309)*'PCG-PTG'!$F$5</f>
        <v>4115.7417046539886</v>
      </c>
      <c r="I4" s="30">
        <f>+('CO2'!I$305+'CO2'!I$306+'CO2'!I$307+'CO2'!I$309)*'PCG-PTG'!$F$5</f>
        <v>4620.3527661724065</v>
      </c>
      <c r="J4" s="30">
        <f>+('CO2'!J$305+'CO2'!J$306+'CO2'!J$307+'CO2'!J$309)*'PCG-PTG'!$F$5</f>
        <v>4597.4380103647918</v>
      </c>
      <c r="K4" s="30">
        <f>+('CO2'!K$305+'CO2'!K$306+'CO2'!K$307+'CO2'!K$309)*'PCG-PTG'!$F$5</f>
        <v>5537.4907335115922</v>
      </c>
      <c r="L4" s="30">
        <f>+('CO2'!L$305+'CO2'!L$306+'CO2'!L$307+'CO2'!L$309)*'PCG-PTG'!$F$5</f>
        <v>5053.0172230249782</v>
      </c>
      <c r="M4" s="30">
        <f>+('CO2'!M$305+'CO2'!M$306+'CO2'!M$307+'CO2'!M$309)*'PCG-PTG'!$F$5</f>
        <v>5330.9368646978437</v>
      </c>
      <c r="N4" s="30">
        <f>+('CO2'!N$305+'CO2'!N$306+'CO2'!N$307+'CO2'!N$309)*'PCG-PTG'!$F$5</f>
        <v>6229.4589963599174</v>
      </c>
      <c r="O4" s="30">
        <f>+('CO2'!O$305+'CO2'!O$306+'CO2'!O$307+'CO2'!O$309)*'PCG-PTG'!$F$5</f>
        <v>5477.378451756008</v>
      </c>
      <c r="P4" s="30">
        <f>+('CO2'!P$305+'CO2'!P$306+'CO2'!P$307+'CO2'!P$309)*'PCG-PTG'!$F$5</f>
        <v>5973.8996155384993</v>
      </c>
      <c r="Q4" s="30">
        <f>+('CO2'!Q$305+'CO2'!Q$306+'CO2'!Q$307+'CO2'!Q$309)*'PCG-PTG'!$F$5</f>
        <v>5768.4235099046764</v>
      </c>
      <c r="R4" s="30">
        <f>+('CO2'!R$305+'CO2'!R$306+'CO2'!R$307+'CO2'!R$309)*'PCG-PTG'!$F$5</f>
        <v>5843.8377391090107</v>
      </c>
      <c r="S4" s="30">
        <f>+('CO2'!S$305+'CO2'!S$306+'CO2'!S$307+'CO2'!S$309)*'PCG-PTG'!$F$5</f>
        <v>6439.2020239032272</v>
      </c>
      <c r="T4" s="30">
        <f>+('CO2'!T$305+'CO2'!T$306+'CO2'!T$307+'CO2'!T$309)*'PCG-PTG'!$F$5</f>
        <v>7271.8721105422765</v>
      </c>
      <c r="U4" s="30">
        <f>+('CO2'!U$305+'CO2'!U$306+'CO2'!U$307+'CO2'!U$309)*'PCG-PTG'!$F$5</f>
        <v>7279.5820831858227</v>
      </c>
      <c r="V4" s="30">
        <f>+('CO2'!V$305+'CO2'!V$306+'CO2'!V$307+'CO2'!V$309)*'PCG-PTG'!$F$5</f>
        <v>8549.694754009739</v>
      </c>
      <c r="W4" s="30">
        <f>+('CO2'!W$305+'CO2'!W$306+'CO2'!W$307+'CO2'!W$309)*'PCG-PTG'!$F$5</f>
        <v>9520.6573292408139</v>
      </c>
      <c r="X4" s="30">
        <f>+('CO2'!X$305+'CO2'!X$306+'CO2'!X$307+'CO2'!X$309)*'PCG-PTG'!$F$5</f>
        <v>10781.024529864269</v>
      </c>
      <c r="Y4" s="30">
        <f>+('CO2'!Y$305+'CO2'!Y$306+'CO2'!Y$307+'CO2'!Y$309)*'PCG-PTG'!$F$5</f>
        <v>10797.236374399212</v>
      </c>
      <c r="Z4" s="30">
        <f>+('CO2'!Z$305+'CO2'!Z$306+'CO2'!Z$307+'CO2'!Z$309)*'PCG-PTG'!$F$5</f>
        <v>10651.94433284228</v>
      </c>
      <c r="AA4" s="30">
        <f>+('CO2'!AA$305+'CO2'!AA$306+'CO2'!AA$307+'CO2'!AA$309)*'PCG-PTG'!$F$5</f>
        <v>10720.552008285022</v>
      </c>
      <c r="AB4" s="30">
        <f>+('CO2'!AB$305+'CO2'!AB$306+'CO2'!AB$307+'CO2'!AB$309)*'PCG-PTG'!$F$5</f>
        <v>12114.052187884716</v>
      </c>
      <c r="AC4" s="30">
        <f>+('CO2'!AC$305+'CO2'!AC$306+'CO2'!AC$307+'CO2'!AC$309)*'PCG-PTG'!$F$5</f>
        <v>12017.18068476396</v>
      </c>
      <c r="AD4" s="30">
        <f>+('CO2'!AD$305+'CO2'!AD$306+'CO2'!AD$307+'CO2'!AD$309)*'PCG-PTG'!$F$5</f>
        <v>11904.649206222824</v>
      </c>
      <c r="AE4" s="30">
        <f>+('CO2'!AE$305+'CO2'!AE$306+'CO2'!AE$307+'CO2'!AE$309)*'PCG-PTG'!$F$5</f>
        <v>11976.108802745213</v>
      </c>
      <c r="AF4" s="30">
        <f>+('CO2'!AF$305+'CO2'!AF$306+'CO2'!AF$307+'CO2'!AF$309)*'PCG-PTG'!$F$5</f>
        <v>15574.571076086815</v>
      </c>
      <c r="AG4" s="30">
        <f>+('CO2'!AG$305+'CO2'!AG$306+'CO2'!AG$307+'CO2'!AG$309)*'PCG-PTG'!$F$5</f>
        <v>11675.819445465646</v>
      </c>
      <c r="AH4" s="30">
        <f>+('CO2'!AH$305+'CO2'!AH$306+'CO2'!AH$307+'CO2'!AH$309)*'PCG-PTG'!$F$5</f>
        <v>13765.890202431843</v>
      </c>
      <c r="AI4" s="27"/>
      <c r="AJ4" s="31">
        <f>+(AH4/M4)-1</f>
        <v>1.5822647222838739</v>
      </c>
    </row>
    <row r="5" spans="1:38" ht="13" x14ac:dyDescent="0.35">
      <c r="B5" s="25" t="s">
        <v>220</v>
      </c>
      <c r="C5" s="30">
        <f>+('CO2'!C$305+'CO2'!C$306+'CO2'!C$307+'CO2'!C$308+'CO2'!C$309)*'PCG-PTG'!$F$5</f>
        <v>2813.6751549200385</v>
      </c>
      <c r="D5" s="30">
        <f>+('CO2'!D$305+'CO2'!D$306+'CO2'!D$307+'CO2'!D$308+'CO2'!D$309)*'PCG-PTG'!$F$5</f>
        <v>3234.7912103269628</v>
      </c>
      <c r="E5" s="30">
        <f>+('CO2'!E$305+'CO2'!E$306+'CO2'!E$307+'CO2'!E$308+'CO2'!E$309)*'PCG-PTG'!$F$5</f>
        <v>3895.7410095482492</v>
      </c>
      <c r="F5" s="30">
        <f>+('CO2'!F$305+'CO2'!F$306+'CO2'!F$307+'CO2'!F$308+'CO2'!F$309)*'PCG-PTG'!$F$5</f>
        <v>3905.9482128662962</v>
      </c>
      <c r="G5" s="30">
        <f>+('CO2'!G$305+'CO2'!G$306+'CO2'!G$307+'CO2'!G$308+'CO2'!G$309)*'PCG-PTG'!$F$5</f>
        <v>4155.4249396015057</v>
      </c>
      <c r="H5" s="30">
        <f>+('CO2'!H$305+'CO2'!H$306+'CO2'!H$307+'CO2'!H$308+'CO2'!H$309)*'PCG-PTG'!$F$5</f>
        <v>4115.7417046539886</v>
      </c>
      <c r="I5" s="30">
        <f>+('CO2'!I$305+'CO2'!I$306+'CO2'!I$307+'CO2'!I$308+'CO2'!I$309)*'PCG-PTG'!$F$5</f>
        <v>4620.3527661724065</v>
      </c>
      <c r="J5" s="30">
        <f>+('CO2'!J$305+'CO2'!J$306+'CO2'!J$307+'CO2'!J$308+'CO2'!J$309)*'PCG-PTG'!$F$5</f>
        <v>4597.4380103647918</v>
      </c>
      <c r="K5" s="30">
        <f>+('CO2'!K$305+'CO2'!K$306+'CO2'!K$307+'CO2'!K$308+'CO2'!K$309)*'PCG-PTG'!$F$5</f>
        <v>5537.4907335115922</v>
      </c>
      <c r="L5" s="30">
        <f>+('CO2'!L$305+'CO2'!L$306+'CO2'!L$307+'CO2'!L$308+'CO2'!L$309)*'PCG-PTG'!$F$5</f>
        <v>5053.0172230249782</v>
      </c>
      <c r="M5" s="30">
        <f>+('CO2'!M$305+'CO2'!M$306+'CO2'!M$307+'CO2'!M$308+'CO2'!M$309)*'PCG-PTG'!$F$5</f>
        <v>-16208.601745674285</v>
      </c>
      <c r="N5" s="30">
        <f>+('CO2'!N$305+'CO2'!N$306+'CO2'!N$307+'CO2'!N$308+'CO2'!N$309)*'PCG-PTG'!$F$5</f>
        <v>-13106.248465159475</v>
      </c>
      <c r="O5" s="30">
        <f>+('CO2'!O$305+'CO2'!O$306+'CO2'!O$307+'CO2'!O$308+'CO2'!O$309)*'PCG-PTG'!$F$5</f>
        <v>-12349.259913297507</v>
      </c>
      <c r="P5" s="30">
        <f>+('CO2'!P$305+'CO2'!P$306+'CO2'!P$307+'CO2'!P$308+'CO2'!P$309)*'PCG-PTG'!$F$5</f>
        <v>-13412.816890844097</v>
      </c>
      <c r="Q5" s="30">
        <f>+('CO2'!Q$305+'CO2'!Q$306+'CO2'!Q$307+'CO2'!Q$308+'CO2'!Q$309)*'PCG-PTG'!$F$5</f>
        <v>-18315.31583651439</v>
      </c>
      <c r="R5" s="30">
        <f>+('CO2'!R$305+'CO2'!R$306+'CO2'!R$307+'CO2'!R$308+'CO2'!R$309)*'PCG-PTG'!$F$5</f>
        <v>-10619.059646694139</v>
      </c>
      <c r="S5" s="30">
        <f>+('CO2'!S$305+'CO2'!S$306+'CO2'!S$307+'CO2'!S$308+'CO2'!S$309)*'PCG-PTG'!$F$5</f>
        <v>-16676.666822174797</v>
      </c>
      <c r="T5" s="30">
        <f>+('CO2'!T$305+'CO2'!T$306+'CO2'!T$307+'CO2'!T$308+'CO2'!T$309)*'PCG-PTG'!$F$5</f>
        <v>-14134.39946314539</v>
      </c>
      <c r="U5" s="30">
        <f>+('CO2'!U$305+'CO2'!U$306+'CO2'!U$307+'CO2'!U$308+'CO2'!U$309)*'PCG-PTG'!$F$5</f>
        <v>-12058.127049444554</v>
      </c>
      <c r="V5" s="30">
        <f>+('CO2'!V$305+'CO2'!V$306+'CO2'!V$307+'CO2'!V$308+'CO2'!V$309)*'PCG-PTG'!$F$5</f>
        <v>-16150.15542420467</v>
      </c>
      <c r="W5" s="30">
        <f>+('CO2'!W$305+'CO2'!W$306+'CO2'!W$307+'CO2'!W$308+'CO2'!W$309)*'PCG-PTG'!$F$5</f>
        <v>-14271.511087297538</v>
      </c>
      <c r="X5" s="30">
        <f>+('CO2'!X$305+'CO2'!X$306+'CO2'!X$307+'CO2'!X$308+'CO2'!X$309)*'PCG-PTG'!$F$5</f>
        <v>-12751.587598224287</v>
      </c>
      <c r="Y5" s="30">
        <f>+('CO2'!Y$305+'CO2'!Y$306+'CO2'!Y$307+'CO2'!Y$308+'CO2'!Y$309)*'PCG-PTG'!$F$5</f>
        <v>-14263.214332292906</v>
      </c>
      <c r="Z5" s="30">
        <f>+('CO2'!Z$305+'CO2'!Z$306+'CO2'!Z$307+'CO2'!Z$308+'CO2'!Z$309)*'PCG-PTG'!$F$5</f>
        <v>-15807.422906222624</v>
      </c>
      <c r="AA5" s="30">
        <f>+('CO2'!AA$305+'CO2'!AA$306+'CO2'!AA$307+'CO2'!AA$308+'CO2'!AA$309)*'PCG-PTG'!$F$5</f>
        <v>-13644.243142874975</v>
      </c>
      <c r="AB5" s="30">
        <f>+('CO2'!AB$305+'CO2'!AB$306+'CO2'!AB$307+'CO2'!AB$308+'CO2'!AB$309)*'PCG-PTG'!$F$5</f>
        <v>-10905.741405222843</v>
      </c>
      <c r="AC5" s="30">
        <f>+('CO2'!AC$305+'CO2'!AC$306+'CO2'!AC$307+'CO2'!AC$308+'CO2'!AC$309)*'PCG-PTG'!$F$5</f>
        <v>-11235.553269172819</v>
      </c>
      <c r="AD5" s="30">
        <f>+('CO2'!AD$305+'CO2'!AD$306+'CO2'!AD$307+'CO2'!AD$308+'CO2'!AD$309)*'PCG-PTG'!$F$5</f>
        <v>-14770.768924852284</v>
      </c>
      <c r="AE5" s="30">
        <f>+('CO2'!AE$305+'CO2'!AE$306+'CO2'!AE$307+'CO2'!AE$308+'CO2'!AE$309)*'PCG-PTG'!$F$5</f>
        <v>-14800.52954291859</v>
      </c>
      <c r="AF5" s="30">
        <f>+('CO2'!AF$305+'CO2'!AF$306+'CO2'!AF$307+'CO2'!AF$308+'CO2'!AF$309)*'PCG-PTG'!$F$5</f>
        <v>-11698.368569255299</v>
      </c>
      <c r="AG5" s="30">
        <f>+('CO2'!AG$305+'CO2'!AG$306+'CO2'!AG$307+'CO2'!AG$308+'CO2'!AG$309)*'PCG-PTG'!$F$5</f>
        <v>-14561.406302695303</v>
      </c>
      <c r="AH5" s="30">
        <f>+('CO2'!AH$305+'CO2'!AH$306+'CO2'!AH$307+'CO2'!AH$308+'CO2'!AH$309)*'PCG-PTG'!$F$5</f>
        <v>-14154.64308385342</v>
      </c>
      <c r="AI5" s="27"/>
      <c r="AJ5" s="31">
        <f t="shared" ref="AJ5:AJ13" si="0">+(AH5/M5)-1</f>
        <v>-0.12672028679889191</v>
      </c>
    </row>
    <row r="6" spans="1:38" ht="13" x14ac:dyDescent="0.35">
      <c r="B6" s="25" t="s">
        <v>221</v>
      </c>
      <c r="C6" s="30">
        <f>+('CH4'!C$305+'CH4'!C$306+'CH4'!C$307+'CH4'!C$309)*'PCG-PTG'!$F$6</f>
        <v>211.51671168356398</v>
      </c>
      <c r="D6" s="30">
        <f>+('CH4'!D$305+'CH4'!D$306+'CH4'!D$307+'CH4'!D$309)*'PCG-PTG'!$F$6</f>
        <v>210.68982296245852</v>
      </c>
      <c r="E6" s="30">
        <f>+('CH4'!E$305+'CH4'!E$306+'CH4'!E$307+'CH4'!E$309)*'PCG-PTG'!$F$6</f>
        <v>274.64752960109064</v>
      </c>
      <c r="F6" s="30">
        <f>+('CH4'!F$305+'CH4'!F$306+'CH4'!F$307+'CH4'!F$309)*'PCG-PTG'!$F$6</f>
        <v>323.04715206668413</v>
      </c>
      <c r="G6" s="30">
        <f>+('CH4'!G$305+'CH4'!G$306+'CH4'!G$307+'CH4'!G$309)*'PCG-PTG'!$F$6</f>
        <v>2589.4718023734613</v>
      </c>
      <c r="H6" s="30">
        <f>+('CH4'!H$305+'CH4'!H$306+'CH4'!H$307+'CH4'!H$309)*'PCG-PTG'!$F$6</f>
        <v>521.3936557266253</v>
      </c>
      <c r="I6" s="30">
        <f>+('CH4'!I$305+'CH4'!I$306+'CH4'!I$307+'CH4'!I$309)*'PCG-PTG'!$F$6</f>
        <v>2553.7598425981505</v>
      </c>
      <c r="J6" s="30">
        <f>+('CH4'!J$305+'CH4'!J$306+'CH4'!J$307+'CH4'!J$309)*'PCG-PTG'!$F$6</f>
        <v>2488.0817184997022</v>
      </c>
      <c r="K6" s="30">
        <f>+('CH4'!K$305+'CH4'!K$306+'CH4'!K$307+'CH4'!K$309)*'PCG-PTG'!$F$6</f>
        <v>2543.7557223711478</v>
      </c>
      <c r="L6" s="30">
        <f>+('CH4'!L$305+'CH4'!L$306+'CH4'!L$307+'CH4'!L$309)*'PCG-PTG'!$F$6</f>
        <v>2565.9111591182996</v>
      </c>
      <c r="M6" s="30">
        <f>+('CH4'!M$305+'CH4'!M$306+'CH4'!M$307+'CH4'!M$309)*'PCG-PTG'!$F$6</f>
        <v>3731.6196421392829</v>
      </c>
      <c r="N6" s="30">
        <f>+('CH4'!N$305+'CH4'!N$306+'CH4'!N$307+'CH4'!N$309)*'PCG-PTG'!$F$6</f>
        <v>4147.7299467790417</v>
      </c>
      <c r="O6" s="30">
        <f>+('CH4'!O$305+'CH4'!O$306+'CH4'!O$307+'CH4'!O$309)*'PCG-PTG'!$F$6</f>
        <v>4143.4322701415895</v>
      </c>
      <c r="P6" s="30">
        <f>+('CH4'!P$305+'CH4'!P$306+'CH4'!P$307+'CH4'!P$309)*'PCG-PTG'!$F$6</f>
        <v>4135.469199864302</v>
      </c>
      <c r="Q6" s="30">
        <f>+('CH4'!Q$305+'CH4'!Q$306+'CH4'!Q$307+'CH4'!Q$309)*'PCG-PTG'!$F$6</f>
        <v>4104.4473333673195</v>
      </c>
      <c r="R6" s="30">
        <f>+('CH4'!R$305+'CH4'!R$306+'CH4'!R$307+'CH4'!R$309)*'PCG-PTG'!$F$6</f>
        <v>4297.844925706655</v>
      </c>
      <c r="S6" s="30">
        <f>+('CH4'!S$305+'CH4'!S$306+'CH4'!S$307+'CH4'!S$309)*'PCG-PTG'!$F$6</f>
        <v>4332.2315739583355</v>
      </c>
      <c r="T6" s="30">
        <f>+('CH4'!T$305+'CH4'!T$306+'CH4'!T$307+'CH4'!T$309)*'PCG-PTG'!$F$6</f>
        <v>4287.9407497279699</v>
      </c>
      <c r="U6" s="30">
        <f>+('CH4'!U$305+'CH4'!U$306+'CH4'!U$307+'CH4'!U$309)*'PCG-PTG'!$F$6</f>
        <v>4456.3621771481958</v>
      </c>
      <c r="V6" s="30">
        <f>+('CH4'!V$305+'CH4'!V$306+'CH4'!V$307+'CH4'!V$309)*'PCG-PTG'!$F$6</f>
        <v>4597.4847420359811</v>
      </c>
      <c r="W6" s="30">
        <f>+('CH4'!W$305+'CH4'!W$306+'CH4'!W$307+'CH4'!W$309)*'PCG-PTG'!$F$6</f>
        <v>4728.1411772953325</v>
      </c>
      <c r="X6" s="30">
        <f>+('CH4'!X$305+'CH4'!X$306+'CH4'!X$307+'CH4'!X$309)*'PCG-PTG'!$F$6</f>
        <v>4923.0253152076612</v>
      </c>
      <c r="Y6" s="30">
        <f>+('CH4'!Y$305+'CH4'!Y$306+'CH4'!Y$307+'CH4'!Y$309)*'PCG-PTG'!$F$6</f>
        <v>4825.622245935866</v>
      </c>
      <c r="Z6" s="30">
        <f>+('CH4'!Z$305+'CH4'!Z$306+'CH4'!Z$307+'CH4'!Z$309)*'PCG-PTG'!$F$6</f>
        <v>4835.9165811552193</v>
      </c>
      <c r="AA6" s="30">
        <f>+('CH4'!AA$305+'CH4'!AA$306+'CH4'!AA$307+'CH4'!AA$309)*'PCG-PTG'!$F$6</f>
        <v>4779.9822361946699</v>
      </c>
      <c r="AB6" s="30">
        <f>+('CH4'!AB$305+'CH4'!AB$306+'CH4'!AB$307+'CH4'!AB$309)*'PCG-PTG'!$F$6</f>
        <v>4557.3870252114084</v>
      </c>
      <c r="AC6" s="30">
        <f>+('CH4'!AC$305+'CH4'!AC$306+'CH4'!AC$307+'CH4'!AC$309)*'PCG-PTG'!$F$6</f>
        <v>4674.8912151151053</v>
      </c>
      <c r="AD6" s="30">
        <f>+('CH4'!AD$305+'CH4'!AD$306+'CH4'!AD$307+'CH4'!AD$309)*'PCG-PTG'!$F$6</f>
        <v>4627.8935599180513</v>
      </c>
      <c r="AE6" s="30">
        <f>+('CH4'!AE$305+'CH4'!AE$306+'CH4'!AE$307+'CH4'!AE$309)*'PCG-PTG'!$F$6</f>
        <v>4643.2810836720037</v>
      </c>
      <c r="AF6" s="30">
        <f>+('CH4'!AF$305+'CH4'!AF$306+'CH4'!AF$307+'CH4'!AF$309)*'PCG-PTG'!$F$6</f>
        <v>4582.182588988745</v>
      </c>
      <c r="AG6" s="30">
        <f>+('CH4'!AG$305+'CH4'!AG$306+'CH4'!AG$307+'CH4'!AG$309)*'PCG-PTG'!$F$6</f>
        <v>4683.9658027528385</v>
      </c>
      <c r="AH6" s="30">
        <f>+('CH4'!AH$305+'CH4'!AH$306+'CH4'!AH$307+'CH4'!AH$309)*'PCG-PTG'!$F$6</f>
        <v>4808.6144598724259</v>
      </c>
      <c r="AI6" s="27"/>
      <c r="AJ6" s="31">
        <f t="shared" si="0"/>
        <v>0.28861323527488936</v>
      </c>
    </row>
    <row r="7" spans="1:38" ht="13" x14ac:dyDescent="0.35">
      <c r="B7" s="25" t="s">
        <v>222</v>
      </c>
      <c r="C7" s="30">
        <f>+('CH4'!C$305+'CH4'!C$306+'CH4'!C$307+'CH4'!C$308+'CH4'!C$309)*'PCG-PTG'!$F$6</f>
        <v>211.51671168356398</v>
      </c>
      <c r="D7" s="30">
        <f>+('CH4'!D$305+'CH4'!D$306+'CH4'!D$307+'CH4'!D$308+'CH4'!D$309)*'PCG-PTG'!$F$6</f>
        <v>210.68982296245852</v>
      </c>
      <c r="E7" s="30">
        <f>+('CH4'!E$305+'CH4'!E$306+'CH4'!E$307+'CH4'!E$308+'CH4'!E$309)*'PCG-PTG'!$F$6</f>
        <v>274.64752960109064</v>
      </c>
      <c r="F7" s="30">
        <f>+('CH4'!F$305+'CH4'!F$306+'CH4'!F$307+'CH4'!F$308+'CH4'!F$309)*'PCG-PTG'!$F$6</f>
        <v>323.04715206668413</v>
      </c>
      <c r="G7" s="30">
        <f>+('CH4'!G$305+'CH4'!G$306+'CH4'!G$307+'CH4'!G$308+'CH4'!G$309)*'PCG-PTG'!$F$6</f>
        <v>2589.4718023734613</v>
      </c>
      <c r="H7" s="30">
        <f>+('CH4'!H$305+'CH4'!H$306+'CH4'!H$307+'CH4'!H$308+'CH4'!H$309)*'PCG-PTG'!$F$6</f>
        <v>521.3936557266253</v>
      </c>
      <c r="I7" s="30">
        <f>+('CH4'!I$305+'CH4'!I$306+'CH4'!I$307+'CH4'!I$308+'CH4'!I$309)*'PCG-PTG'!$F$6</f>
        <v>2553.7598425981505</v>
      </c>
      <c r="J7" s="30">
        <f>+('CH4'!J$305+'CH4'!J$306+'CH4'!J$307+'CH4'!J$308+'CH4'!J$309)*'PCG-PTG'!$F$6</f>
        <v>2488.0817184997022</v>
      </c>
      <c r="K7" s="30">
        <f>+('CH4'!K$305+'CH4'!K$306+'CH4'!K$307+'CH4'!K$308+'CH4'!K$309)*'PCG-PTG'!$F$6</f>
        <v>2543.7557223711478</v>
      </c>
      <c r="L7" s="30">
        <f>+('CH4'!L$305+'CH4'!L$306+'CH4'!L$307+'CH4'!L$308+'CH4'!L$309)*'PCG-PTG'!$F$6</f>
        <v>2565.9111591182996</v>
      </c>
      <c r="M7" s="30">
        <f>+('CH4'!M$305+'CH4'!M$306+'CH4'!M$307+'CH4'!M$308+'CH4'!M$309)*'PCG-PTG'!$F$6</f>
        <v>4030.4267667503518</v>
      </c>
      <c r="N7" s="30">
        <f>+('CH4'!N$305+'CH4'!N$306+'CH4'!N$307+'CH4'!N$308+'CH4'!N$309)*'PCG-PTG'!$F$6</f>
        <v>4596.2970951132156</v>
      </c>
      <c r="O7" s="30">
        <f>+('CH4'!O$305+'CH4'!O$306+'CH4'!O$307+'CH4'!O$308+'CH4'!O$309)*'PCG-PTG'!$F$6</f>
        <v>4684.5253665674936</v>
      </c>
      <c r="P7" s="30">
        <f>+('CH4'!P$305+'CH4'!P$306+'CH4'!P$307+'CH4'!P$308+'CH4'!P$309)*'PCG-PTG'!$F$6</f>
        <v>4697.8208363599279</v>
      </c>
      <c r="Q7" s="30">
        <f>+('CH4'!Q$305+'CH4'!Q$306+'CH4'!Q$307+'CH4'!Q$308+'CH4'!Q$309)*'PCG-PTG'!$F$6</f>
        <v>4411.3963848053509</v>
      </c>
      <c r="R7" s="30">
        <f>+('CH4'!R$305+'CH4'!R$306+'CH4'!R$307+'CH4'!R$308+'CH4'!R$309)*'PCG-PTG'!$F$6</f>
        <v>5020.8395443366744</v>
      </c>
      <c r="S7" s="30">
        <f>+('CH4'!S$305+'CH4'!S$306+'CH4'!S$307+'CH4'!S$308+'CH4'!S$309)*'PCG-PTG'!$F$6</f>
        <v>4712.6935213182151</v>
      </c>
      <c r="T7" s="30">
        <f>+('CH4'!T$305+'CH4'!T$306+'CH4'!T$307+'CH4'!T$308+'CH4'!T$309)*'PCG-PTG'!$F$6</f>
        <v>4732.8403367706514</v>
      </c>
      <c r="U7" s="30">
        <f>+('CH4'!U$305+'CH4'!U$306+'CH4'!U$307+'CH4'!U$308+'CH4'!U$309)*'PCG-PTG'!$F$6</f>
        <v>4878.4142346899198</v>
      </c>
      <c r="V7" s="30">
        <f>+('CH4'!V$305+'CH4'!V$306+'CH4'!V$307+'CH4'!V$308+'CH4'!V$309)*'PCG-PTG'!$F$6</f>
        <v>4887.6226779966873</v>
      </c>
      <c r="W7" s="30">
        <f>+('CH4'!W$305+'CH4'!W$306+'CH4'!W$307+'CH4'!W$308+'CH4'!W$309)*'PCG-PTG'!$F$6</f>
        <v>5057.7656205271123</v>
      </c>
      <c r="X7" s="30">
        <f>+('CH4'!X$305+'CH4'!X$306+'CH4'!X$307+'CH4'!X$308+'CH4'!X$309)*'PCG-PTG'!$F$6</f>
        <v>5207.7133954101646</v>
      </c>
      <c r="Y7" s="30">
        <f>+('CH4'!Y$305+'CH4'!Y$306+'CH4'!Y$307+'CH4'!Y$308+'CH4'!Y$309)*'PCG-PTG'!$F$6</f>
        <v>5085.593560273508</v>
      </c>
      <c r="Z7" s="30">
        <f>+('CH4'!Z$305+'CH4'!Z$306+'CH4'!Z$307+'CH4'!Z$308+'CH4'!Z$309)*'PCG-PTG'!$F$6</f>
        <v>5115.1075061272859</v>
      </c>
      <c r="AA7" s="30">
        <f>+('CH4'!AA$305+'CH4'!AA$306+'CH4'!AA$307+'CH4'!AA$308+'CH4'!AA$309)*'PCG-PTG'!$F$6</f>
        <v>5106.20447884035</v>
      </c>
      <c r="AB7" s="30">
        <f>+('CH4'!AB$305+'CH4'!AB$306+'CH4'!AB$307+'CH4'!AB$308+'CH4'!AB$309)*'PCG-PTG'!$F$6</f>
        <v>5001.7030097527613</v>
      </c>
      <c r="AC7" s="30">
        <f>+('CH4'!AC$305+'CH4'!AC$306+'CH4'!AC$307+'CH4'!AC$308+'CH4'!AC$309)*'PCG-PTG'!$F$6</f>
        <v>5370.3973816678445</v>
      </c>
      <c r="AD7" s="30">
        <f>+('CH4'!AD$305+'CH4'!AD$306+'CH4'!AD$307+'CH4'!AD$308+'CH4'!AD$309)*'PCG-PTG'!$F$6</f>
        <v>4912.4467992080426</v>
      </c>
      <c r="AE7" s="30">
        <f>+('CH4'!AE$305+'CH4'!AE$306+'CH4'!AE$307+'CH4'!AE$308+'CH4'!AE$309)*'PCG-PTG'!$F$6</f>
        <v>4919.6906839871826</v>
      </c>
      <c r="AF7" s="30">
        <f>+('CH4'!AF$305+'CH4'!AF$306+'CH4'!AF$307+'CH4'!AF$308+'CH4'!AF$309)*'PCG-PTG'!$F$6</f>
        <v>4966.3488677917576</v>
      </c>
      <c r="AG7" s="30">
        <f>+('CH4'!AG$305+'CH4'!AG$306+'CH4'!AG$307+'CH4'!AG$308+'CH4'!AG$309)*'PCG-PTG'!$F$6</f>
        <v>5096.4424247271036</v>
      </c>
      <c r="AH7" s="30">
        <f>+('CH4'!AH$305+'CH4'!AH$306+'CH4'!AH$307+'CH4'!AH$308+'CH4'!AH$309)*'PCG-PTG'!$F$6</f>
        <v>5228.8026849442467</v>
      </c>
      <c r="AI7" s="27"/>
      <c r="AJ7" s="31">
        <f t="shared" si="0"/>
        <v>0.29733226468226337</v>
      </c>
    </row>
    <row r="8" spans="1:38" ht="13" x14ac:dyDescent="0.35">
      <c r="B8" s="25" t="s">
        <v>223</v>
      </c>
      <c r="C8" s="30">
        <f>+(N2O!C$305+N2O!C$306+N2O!C$307+N2O!C$309)*'PCG-PTG'!$F$8</f>
        <v>61.274823288367728</v>
      </c>
      <c r="D8" s="30">
        <f>+(N2O!D$305+N2O!D$306+N2O!D$307+N2O!D$309)*'PCG-PTG'!$F$8</f>
        <v>60.102208535898974</v>
      </c>
      <c r="E8" s="30">
        <f>+(N2O!E$305+N2O!E$306+N2O!E$307+N2O!E$309)*'PCG-PTG'!$F$8</f>
        <v>63.544835308867093</v>
      </c>
      <c r="F8" s="30">
        <f>+(N2O!F$305+N2O!F$306+N2O!F$307+N2O!F$309)*'PCG-PTG'!$F$8</f>
        <v>66.719202888823844</v>
      </c>
      <c r="G8" s="30">
        <f>+(N2O!G$305+N2O!G$306+N2O!G$307+N2O!G$309)*'PCG-PTG'!$F$8</f>
        <v>829.1770449516647</v>
      </c>
      <c r="H8" s="30">
        <f>+(N2O!H$305+N2O!H$306+N2O!H$307+N2O!H$309)*'PCG-PTG'!$F$8</f>
        <v>193.25854289911865</v>
      </c>
      <c r="I8" s="30">
        <f>+(N2O!I$305+N2O!I$306+N2O!I$307+N2O!I$309)*'PCG-PTG'!$F$8</f>
        <v>581.25918419744244</v>
      </c>
      <c r="J8" s="30">
        <f>+(N2O!J$305+N2O!J$306+N2O!J$307+N2O!J$309)*'PCG-PTG'!$F$8</f>
        <v>790.34927775002404</v>
      </c>
      <c r="K8" s="30">
        <f>+(N2O!K$305+N2O!K$306+N2O!K$307+N2O!K$309)*'PCG-PTG'!$F$8</f>
        <v>799.19685467227396</v>
      </c>
      <c r="L8" s="30">
        <f>+(N2O!L$305+N2O!L$306+N2O!L$307+N2O!L$309)*'PCG-PTG'!$F$8</f>
        <v>774.33483565948279</v>
      </c>
      <c r="M8" s="30">
        <f>+(N2O!M$305+N2O!M$306+N2O!M$307+N2O!M$309)*'PCG-PTG'!$F$8</f>
        <v>553.36438025278403</v>
      </c>
      <c r="N8" s="30">
        <f>+(N2O!N$305+N2O!N$306+N2O!N$307+N2O!N$309)*'PCG-PTG'!$F$8</f>
        <v>549.05741669560996</v>
      </c>
      <c r="O8" s="30">
        <f>+(N2O!O$305+N2O!O$306+N2O!O$307+N2O!O$309)*'PCG-PTG'!$F$8</f>
        <v>598.92093730751219</v>
      </c>
      <c r="P8" s="30">
        <f>+(N2O!P$305+N2O!P$306+N2O!P$307+N2O!P$309)*'PCG-PTG'!$F$8</f>
        <v>606.03015483259662</v>
      </c>
      <c r="Q8" s="30">
        <f>+(N2O!Q$305+N2O!Q$306+N2O!Q$307+N2O!Q$309)*'PCG-PTG'!$F$8</f>
        <v>582.18206739795482</v>
      </c>
      <c r="R8" s="30">
        <f>+(N2O!R$305+N2O!R$306+N2O!R$307+N2O!R$309)*'PCG-PTG'!$F$8</f>
        <v>609.79513566543017</v>
      </c>
      <c r="S8" s="30">
        <f>+(N2O!S$305+N2O!S$306+N2O!S$307+N2O!S$309)*'PCG-PTG'!$F$8</f>
        <v>600.46206017254156</v>
      </c>
      <c r="T8" s="30">
        <f>+(N2O!T$305+N2O!T$306+N2O!T$307+N2O!T$309)*'PCG-PTG'!$F$8</f>
        <v>618.04311919854899</v>
      </c>
      <c r="U8" s="30">
        <f>+(N2O!U$305+N2O!U$306+N2O!U$307+N2O!U$309)*'PCG-PTG'!$F$8</f>
        <v>643.87269890542211</v>
      </c>
      <c r="V8" s="30">
        <f>+(N2O!V$305+N2O!V$306+N2O!V$307+N2O!V$309)*'PCG-PTG'!$F$8</f>
        <v>648.62064586453062</v>
      </c>
      <c r="W8" s="30">
        <f>+(N2O!W$305+N2O!W$306+N2O!W$307+N2O!W$309)*'PCG-PTG'!$F$8</f>
        <v>672.0591573554965</v>
      </c>
      <c r="X8" s="30">
        <f>+(N2O!X$305+N2O!X$306+N2O!X$307+N2O!X$309)*'PCG-PTG'!$F$8</f>
        <v>716.39679761808191</v>
      </c>
      <c r="Y8" s="30">
        <f>+(N2O!Y$305+N2O!Y$306+N2O!Y$307+N2O!Y$309)*'PCG-PTG'!$F$8</f>
        <v>713.94317208639245</v>
      </c>
      <c r="Z8" s="30">
        <f>+(N2O!Z$305+N2O!Z$306+N2O!Z$307+N2O!Z$309)*'PCG-PTG'!$F$8</f>
        <v>723.08946840521969</v>
      </c>
      <c r="AA8" s="30">
        <f>+(N2O!AA$305+N2O!AA$306+N2O!AA$307+N2O!AA$309)*'PCG-PTG'!$F$8</f>
        <v>695.45982688192453</v>
      </c>
      <c r="AB8" s="30">
        <f>+(N2O!AB$305+N2O!AB$306+N2O!AB$307+N2O!AB$309)*'PCG-PTG'!$F$8</f>
        <v>690.58519873718524</v>
      </c>
      <c r="AC8" s="30">
        <f>+(N2O!AC$305+N2O!AC$306+N2O!AC$307+N2O!AC$309)*'PCG-PTG'!$F$8</f>
        <v>740.37422269835724</v>
      </c>
      <c r="AD8" s="30">
        <f>+(N2O!AD$305+N2O!AD$306+N2O!AD$307+N2O!AD$309)*'PCG-PTG'!$F$8</f>
        <v>747.78105906057374</v>
      </c>
      <c r="AE8" s="30">
        <f>+(N2O!AE$305+N2O!AE$306+N2O!AE$307+N2O!AE$309)*'PCG-PTG'!$F$8</f>
        <v>748.83208651173857</v>
      </c>
      <c r="AF8" s="30">
        <f>+(N2O!AF$305+N2O!AF$306+N2O!AF$307+N2O!AF$309)*'PCG-PTG'!$F$8</f>
        <v>787.33802305091626</v>
      </c>
      <c r="AG8" s="30">
        <f>+(N2O!AG$305+N2O!AG$306+N2O!AG$307+N2O!AG$309)*'PCG-PTG'!$F$8</f>
        <v>772.05541859645405</v>
      </c>
      <c r="AH8" s="30">
        <f>+(N2O!AH$305+N2O!AH$306+N2O!AH$307+N2O!AH$309)*'PCG-PTG'!$F$8</f>
        <v>825.28061734158337</v>
      </c>
      <c r="AI8" s="27"/>
      <c r="AJ8" s="31">
        <f t="shared" si="0"/>
        <v>0.4913873151079664</v>
      </c>
    </row>
    <row r="9" spans="1:38" ht="13" x14ac:dyDescent="0.35">
      <c r="B9" s="25" t="s">
        <v>224</v>
      </c>
      <c r="C9" s="30">
        <f>+(N2O!C$305+N2O!C$306+N2O!C$307+N2O!C$308+N2O!C$309)*'PCG-PTG'!$F$8</f>
        <v>61.274823288367728</v>
      </c>
      <c r="D9" s="30">
        <f>+(N2O!D$305+N2O!D$306+N2O!D$307+N2O!D$308+N2O!D$309)*'PCG-PTG'!$F$8</f>
        <v>60.102208535898974</v>
      </c>
      <c r="E9" s="30">
        <f>+(N2O!E$305+N2O!E$306+N2O!E$307+N2O!E$308+N2O!E$309)*'PCG-PTG'!$F$8</f>
        <v>63.544835308867093</v>
      </c>
      <c r="F9" s="30">
        <f>+(N2O!F$305+N2O!F$306+N2O!F$307+N2O!F$308+N2O!F$309)*'PCG-PTG'!$F$8</f>
        <v>66.719202888823844</v>
      </c>
      <c r="G9" s="30">
        <f>+(N2O!G$305+N2O!G$306+N2O!G$307+N2O!G$308+N2O!G$309)*'PCG-PTG'!$F$8</f>
        <v>829.1770449516647</v>
      </c>
      <c r="H9" s="30">
        <f>+(N2O!H$305+N2O!H$306+N2O!H$307+N2O!H$308+N2O!H$309)*'PCG-PTG'!$F$8</f>
        <v>193.25854289911865</v>
      </c>
      <c r="I9" s="30">
        <f>+(N2O!I$305+N2O!I$306+N2O!I$307+N2O!I$308+N2O!I$309)*'PCG-PTG'!$F$8</f>
        <v>581.25918419744244</v>
      </c>
      <c r="J9" s="30">
        <f>+(N2O!J$305+N2O!J$306+N2O!J$307+N2O!J$308+N2O!J$309)*'PCG-PTG'!$F$8</f>
        <v>790.34927775002404</v>
      </c>
      <c r="K9" s="30">
        <f>+(N2O!K$305+N2O!K$306+N2O!K$307+N2O!K$308+N2O!K$309)*'PCG-PTG'!$F$8</f>
        <v>799.19685467227396</v>
      </c>
      <c r="L9" s="30">
        <f>+(N2O!L$305+N2O!L$306+N2O!L$307+N2O!L$308+N2O!L$309)*'PCG-PTG'!$F$8</f>
        <v>774.33483565948279</v>
      </c>
      <c r="M9" s="30">
        <f>+(N2O!M$305+N2O!M$306+N2O!M$307+N2O!M$308+N2O!M$309)*'PCG-PTG'!$F$8</f>
        <v>648.1428495690194</v>
      </c>
      <c r="N9" s="30">
        <f>+(N2O!N$305+N2O!N$306+N2O!N$307+N2O!N$308+N2O!N$309)*'PCG-PTG'!$F$8</f>
        <v>690.31835955433155</v>
      </c>
      <c r="O9" s="30">
        <f>+(N2O!O$305+N2O!O$306+N2O!O$307+N2O!O$308+N2O!O$309)*'PCG-PTG'!$F$8</f>
        <v>780.14117893716798</v>
      </c>
      <c r="P9" s="30">
        <f>+(N2O!P$305+N2O!P$306+N2O!P$307+N2O!P$308+N2O!P$309)*'PCG-PTG'!$F$8</f>
        <v>796.35871145833562</v>
      </c>
      <c r="Q9" s="30">
        <f>+(N2O!Q$305+N2O!Q$306+N2O!Q$307+N2O!Q$308+N2O!Q$309)*'PCG-PTG'!$F$8</f>
        <v>698.36145979071364</v>
      </c>
      <c r="R9" s="30">
        <f>+(N2O!R$305+N2O!R$306+N2O!R$307+N2O!R$308+N2O!R$309)*'PCG-PTG'!$F$8</f>
        <v>856.84356893852953</v>
      </c>
      <c r="S9" s="30">
        <f>+(N2O!S$305+N2O!S$306+N2O!S$307+N2O!S$308+N2O!S$309)*'PCG-PTG'!$F$8</f>
        <v>743.27809777417644</v>
      </c>
      <c r="T9" s="30">
        <f>+(N2O!T$305+N2O!T$306+N2O!T$307+N2O!T$308+N2O!T$309)*'PCG-PTG'!$F$8</f>
        <v>783.57863970459312</v>
      </c>
      <c r="U9" s="30">
        <f>+(N2O!U$305+N2O!U$306+N2O!U$307+N2O!U$308+N2O!U$309)*'PCG-PTG'!$F$8</f>
        <v>809.16286117771153</v>
      </c>
      <c r="V9" s="30">
        <f>+(N2O!V$305+N2O!V$306+N2O!V$307+N2O!V$308+N2O!V$309)*'PCG-PTG'!$F$8</f>
        <v>763.77091009231162</v>
      </c>
      <c r="W9" s="30">
        <f>+(N2O!W$305+N2O!W$306+N2O!W$307+N2O!W$308+N2O!W$309)*'PCG-PTG'!$F$8</f>
        <v>783.56066896182426</v>
      </c>
      <c r="X9" s="30">
        <f>+(N2O!X$305+N2O!X$306+N2O!X$307+N2O!X$308+N2O!X$309)*'PCG-PTG'!$F$8</f>
        <v>833.34821819784679</v>
      </c>
      <c r="Y9" s="30">
        <f>+(N2O!Y$305+N2O!Y$306+N2O!Y$307+N2O!Y$308+N2O!Y$309)*'PCG-PTG'!$F$8</f>
        <v>815.48743622526331</v>
      </c>
      <c r="Z9" s="30">
        <f>+(N2O!Z$305+N2O!Z$306+N2O!Z$307+N2O!Z$308+N2O!Z$309)*'PCG-PTG'!$F$8</f>
        <v>828.15333430864246</v>
      </c>
      <c r="AA9" s="30">
        <f>+(N2O!AA$305+N2O!AA$306+N2O!AA$307+N2O!AA$308+N2O!AA$309)*'PCG-PTG'!$F$8</f>
        <v>818.18266295138949</v>
      </c>
      <c r="AB9" s="30">
        <f>+(N2O!AB$305+N2O!AB$306+N2O!AB$307+N2O!AB$308+N2O!AB$309)*'PCG-PTG'!$F$8</f>
        <v>864.95453111886411</v>
      </c>
      <c r="AC9" s="30">
        <f>+(N2O!AC$305+N2O!AC$306+N2O!AC$307+N2O!AC$308+N2O!AC$309)*'PCG-PTG'!$F$8</f>
        <v>1004.2035150976865</v>
      </c>
      <c r="AD9" s="30">
        <f>+(N2O!AD$305+N2O!AD$306+N2O!AD$307+N2O!AD$308+N2O!AD$309)*'PCG-PTG'!$F$8</f>
        <v>861.23200406429771</v>
      </c>
      <c r="AE9" s="30">
        <f>+(N2O!AE$305+N2O!AE$306+N2O!AE$307+N2O!AE$308+N2O!AE$309)*'PCG-PTG'!$F$8</f>
        <v>859.99957939979276</v>
      </c>
      <c r="AF9" s="30">
        <f>+(N2O!AF$305+N2O!AF$306+N2O!AF$307+N2O!AF$308+N2O!AF$309)*'PCG-PTG'!$F$8</f>
        <v>958.20112625120009</v>
      </c>
      <c r="AG9" s="30">
        <f>+(N2O!AG$305+N2O!AG$306+N2O!AG$307+N2O!AG$308+N2O!AG$309)*'PCG-PTG'!$F$8</f>
        <v>945.20317684574445</v>
      </c>
      <c r="AH9" s="30">
        <f>+(N2O!AH$305+N2O!AH$306+N2O!AH$307+N2O!AH$308+N2O!AH$309)*'PCG-PTG'!$F$8</f>
        <v>1000.9916742380835</v>
      </c>
      <c r="AI9" s="27"/>
      <c r="AJ9" s="31">
        <f t="shared" si="0"/>
        <v>0.54439977993075117</v>
      </c>
    </row>
    <row r="10" spans="1:38" x14ac:dyDescent="0.35">
      <c r="B10" s="25" t="s">
        <v>225</v>
      </c>
      <c r="C10" s="30">
        <f>+HFC!C$304</f>
        <v>0</v>
      </c>
      <c r="D10" s="30">
        <f>+HFC!D$304</f>
        <v>0</v>
      </c>
      <c r="E10" s="30">
        <f>+HFC!E$304</f>
        <v>0</v>
      </c>
      <c r="F10" s="30">
        <f>+HFC!F$304</f>
        <v>0</v>
      </c>
      <c r="G10" s="30">
        <f>+HFC!G$304</f>
        <v>0</v>
      </c>
      <c r="H10" s="30">
        <f>+HFC!H$304</f>
        <v>0</v>
      </c>
      <c r="I10" s="30">
        <f>+HFC!I$304</f>
        <v>0</v>
      </c>
      <c r="J10" s="30">
        <f>+HFC!J$304</f>
        <v>0</v>
      </c>
      <c r="K10" s="30">
        <f>+HFC!K$304</f>
        <v>0</v>
      </c>
      <c r="L10" s="30">
        <f>+HFC!L$304</f>
        <v>0</v>
      </c>
      <c r="M10" s="30">
        <f>+HFC!M$304</f>
        <v>0</v>
      </c>
      <c r="N10" s="30">
        <f>+HFC!N$304</f>
        <v>0</v>
      </c>
      <c r="O10" s="30">
        <f>+HFC!O$304</f>
        <v>0</v>
      </c>
      <c r="P10" s="30">
        <f>+HFC!P$304</f>
        <v>0</v>
      </c>
      <c r="Q10" s="30">
        <f>+HFC!Q$304</f>
        <v>0</v>
      </c>
      <c r="R10" s="30">
        <f>+HFC!R$304</f>
        <v>0</v>
      </c>
      <c r="S10" s="30">
        <f>+HFC!S$304</f>
        <v>0</v>
      </c>
      <c r="T10" s="30">
        <f>+HFC!T$304</f>
        <v>0</v>
      </c>
      <c r="U10" s="30">
        <f>+HFC!U$304</f>
        <v>0</v>
      </c>
      <c r="V10" s="30">
        <f>+HFC!V$304</f>
        <v>0</v>
      </c>
      <c r="W10" s="30">
        <f>+HFC!W$304</f>
        <v>0</v>
      </c>
      <c r="X10" s="30">
        <f>+HFC!X$304</f>
        <v>0</v>
      </c>
      <c r="Y10" s="30">
        <f>+HFC!Y$304</f>
        <v>55.202102439999997</v>
      </c>
      <c r="Z10" s="30">
        <f>+HFC!Z$304</f>
        <v>158.92562834400002</v>
      </c>
      <c r="AA10" s="30">
        <f>+HFC!AA$304</f>
        <v>286.20182000439996</v>
      </c>
      <c r="AB10" s="30">
        <f>+HFC!AB$304</f>
        <v>421.75549190946003</v>
      </c>
      <c r="AC10" s="30">
        <f>+HFC!AC$304</f>
        <v>557.58410650673216</v>
      </c>
      <c r="AD10" s="30">
        <f>+HFC!AD$304</f>
        <v>647.44428839556588</v>
      </c>
      <c r="AE10" s="30">
        <f>+HFC!AE$304</f>
        <v>800.78933405148075</v>
      </c>
      <c r="AF10" s="30">
        <f>+HFC!AF$304</f>
        <v>902.17001615459833</v>
      </c>
      <c r="AG10" s="30">
        <f>+HFC!AG$304</f>
        <v>976.89788606421496</v>
      </c>
      <c r="AH10" s="30">
        <f>+HFC!AH$304</f>
        <v>1105.7216281876167</v>
      </c>
      <c r="AI10" s="27"/>
      <c r="AJ10" s="31" t="e">
        <f t="shared" si="0"/>
        <v>#DIV/0!</v>
      </c>
    </row>
    <row r="11" spans="1:38" x14ac:dyDescent="0.35">
      <c r="B11" s="25" t="s">
        <v>226</v>
      </c>
      <c r="C11" s="30">
        <f>+PFC!C$304</f>
        <v>0</v>
      </c>
      <c r="D11" s="30">
        <f>+PFC!D$304</f>
        <v>0</v>
      </c>
      <c r="E11" s="30">
        <f>+PFC!E$304</f>
        <v>0</v>
      </c>
      <c r="F11" s="30">
        <f>+PFC!F$304</f>
        <v>0</v>
      </c>
      <c r="G11" s="30">
        <f>+PFC!G$304</f>
        <v>0</v>
      </c>
      <c r="H11" s="30">
        <f>+PFC!H$304</f>
        <v>0</v>
      </c>
      <c r="I11" s="30">
        <f>+PFC!I$304</f>
        <v>0</v>
      </c>
      <c r="J11" s="30">
        <f>+PFC!J$304</f>
        <v>0</v>
      </c>
      <c r="K11" s="30">
        <f>+PFC!K$304</f>
        <v>0</v>
      </c>
      <c r="L11" s="30">
        <f>+PFC!L$304</f>
        <v>0</v>
      </c>
      <c r="M11" s="30">
        <f>+PFC!M$304</f>
        <v>0</v>
      </c>
      <c r="N11" s="30">
        <f>+PFC!N$304</f>
        <v>0</v>
      </c>
      <c r="O11" s="30">
        <f>+PFC!O$304</f>
        <v>0</v>
      </c>
      <c r="P11" s="30">
        <f>+PFC!P$304</f>
        <v>0</v>
      </c>
      <c r="Q11" s="30">
        <f>+PFC!Q$304</f>
        <v>0</v>
      </c>
      <c r="R11" s="30">
        <f>+PFC!R$304</f>
        <v>0</v>
      </c>
      <c r="S11" s="30">
        <f>+PFC!S$304</f>
        <v>0</v>
      </c>
      <c r="T11" s="30">
        <f>+PFC!T$304</f>
        <v>0</v>
      </c>
      <c r="U11" s="30">
        <f>+PFC!U$304</f>
        <v>0</v>
      </c>
      <c r="V11" s="30">
        <f>+PFC!V$304</f>
        <v>0</v>
      </c>
      <c r="W11" s="30">
        <f>+PFC!W$304</f>
        <v>0</v>
      </c>
      <c r="X11" s="30">
        <f>+PFC!X$304</f>
        <v>0</v>
      </c>
      <c r="Y11" s="30">
        <f>+PFC!Y$304</f>
        <v>0</v>
      </c>
      <c r="Z11" s="30">
        <f>+PFC!Z$304</f>
        <v>0</v>
      </c>
      <c r="AA11" s="30">
        <f>+PFC!AA$304</f>
        <v>0</v>
      </c>
      <c r="AB11" s="30">
        <f>+PFC!AB$304</f>
        <v>0</v>
      </c>
      <c r="AC11" s="30">
        <f>+PFC!AC$304</f>
        <v>0</v>
      </c>
      <c r="AD11" s="30">
        <f>+PFC!AD$304</f>
        <v>0</v>
      </c>
      <c r="AE11" s="30">
        <f>+PFC!AE$304</f>
        <v>0</v>
      </c>
      <c r="AF11" s="30">
        <f>+PFC!AF$304</f>
        <v>0</v>
      </c>
      <c r="AG11" s="30">
        <f>+PFC!AG$304</f>
        <v>0</v>
      </c>
      <c r="AH11" s="30">
        <f>+PFC!AH$304</f>
        <v>0</v>
      </c>
      <c r="AI11" s="27"/>
      <c r="AJ11" s="31" t="e">
        <f t="shared" si="0"/>
        <v>#DIV/0!</v>
      </c>
    </row>
    <row r="12" spans="1:38" ht="13" x14ac:dyDescent="0.35">
      <c r="B12" s="25" t="s">
        <v>227</v>
      </c>
      <c r="C12" s="30">
        <f>+'SF6'!C$304</f>
        <v>0</v>
      </c>
      <c r="D12" s="30">
        <f>+'SF6'!D$304</f>
        <v>0</v>
      </c>
      <c r="E12" s="30">
        <f>+'SF6'!E$304</f>
        <v>0</v>
      </c>
      <c r="F12" s="30">
        <f>+'SF6'!F$304</f>
        <v>0</v>
      </c>
      <c r="G12" s="30">
        <f>+'SF6'!G$304</f>
        <v>0</v>
      </c>
      <c r="H12" s="30">
        <f>+'SF6'!H$304</f>
        <v>0</v>
      </c>
      <c r="I12" s="30">
        <f>+'SF6'!I$304</f>
        <v>0</v>
      </c>
      <c r="J12" s="30">
        <f>+'SF6'!J$304</f>
        <v>0</v>
      </c>
      <c r="K12" s="30">
        <f>+'SF6'!K$304</f>
        <v>0</v>
      </c>
      <c r="L12" s="30">
        <f>+'SF6'!L$304</f>
        <v>0</v>
      </c>
      <c r="M12" s="30">
        <f>+'SF6'!M$304</f>
        <v>4.2473946719999995</v>
      </c>
      <c r="N12" s="30">
        <f>+'SF6'!N$304</f>
        <v>3.7721483699591833</v>
      </c>
      <c r="O12" s="30">
        <f>+'SF6'!O$304</f>
        <v>4.1595365129795914</v>
      </c>
      <c r="P12" s="30">
        <f>+'SF6'!P$304</f>
        <v>4.265399921959184</v>
      </c>
      <c r="Q12" s="30">
        <f>+'SF6'!Q$304</f>
        <v>5.0245323059591849</v>
      </c>
      <c r="R12" s="30">
        <f>+'SF6'!R$304</f>
        <v>5.2035579059591841</v>
      </c>
      <c r="S12" s="30">
        <f>+'SF6'!S$304</f>
        <v>5.2211595059591831</v>
      </c>
      <c r="T12" s="30">
        <f>+'SF6'!T$304</f>
        <v>5.5851387059591842</v>
      </c>
      <c r="U12" s="30">
        <f>+'SF6'!U$304</f>
        <v>5.6682127859591835</v>
      </c>
      <c r="V12" s="30">
        <f>+'SF6'!V$304</f>
        <v>5.9806348019591837</v>
      </c>
      <c r="W12" s="30">
        <f>+'SF6'!W$304</f>
        <v>6.3562788467591842</v>
      </c>
      <c r="X12" s="30">
        <f>+'SF6'!X$304</f>
        <v>6.6265487243591839</v>
      </c>
      <c r="Y12" s="30">
        <f>+'SF6'!Y$304</f>
        <v>6.9221316179591827</v>
      </c>
      <c r="Z12" s="30">
        <f>+'SF6'!Z$304</f>
        <v>7.9954148507591807</v>
      </c>
      <c r="AA12" s="30">
        <f>+'SF6'!AA$304</f>
        <v>9.2547925049795854</v>
      </c>
      <c r="AB12" s="30">
        <f>+'SF6'!AB$304</f>
        <v>10.021074694759177</v>
      </c>
      <c r="AC12" s="30">
        <f>+'SF6'!AC$304</f>
        <v>10.454163430759174</v>
      </c>
      <c r="AD12" s="30">
        <f>+'SF6'!AD$304</f>
        <v>10.786134622759169</v>
      </c>
      <c r="AE12" s="30">
        <f>+'SF6'!AE$304</f>
        <v>12.704044265959171</v>
      </c>
      <c r="AF12" s="30">
        <f>+'SF6'!AF$304</f>
        <v>13.343754490759171</v>
      </c>
      <c r="AG12" s="30">
        <f>+'SF6'!AG$304</f>
        <v>13.58395714195917</v>
      </c>
      <c r="AH12" s="30">
        <f>+'SF6'!AH$304</f>
        <v>13.810669215559169</v>
      </c>
      <c r="AI12" s="27"/>
      <c r="AJ12" s="31">
        <f t="shared" si="0"/>
        <v>2.2515624946753645</v>
      </c>
    </row>
    <row r="13" spans="1:38" ht="13" x14ac:dyDescent="0.35">
      <c r="B13" s="25" t="s">
        <v>228</v>
      </c>
      <c r="C13" s="30">
        <f>+'NF3'!C$304</f>
        <v>0</v>
      </c>
      <c r="D13" s="30">
        <f>+'NF3'!D$304</f>
        <v>0</v>
      </c>
      <c r="E13" s="30">
        <f>+'NF3'!E$304</f>
        <v>0</v>
      </c>
      <c r="F13" s="30">
        <f>+'NF3'!F$304</f>
        <v>0</v>
      </c>
      <c r="G13" s="30">
        <f>+'NF3'!G$304</f>
        <v>0</v>
      </c>
      <c r="H13" s="30">
        <f>+'NF3'!H$304</f>
        <v>0</v>
      </c>
      <c r="I13" s="30">
        <f>+'NF3'!I$304</f>
        <v>0</v>
      </c>
      <c r="J13" s="30">
        <f>+'NF3'!J$304</f>
        <v>0</v>
      </c>
      <c r="K13" s="30">
        <f>+'NF3'!K$304</f>
        <v>0</v>
      </c>
      <c r="L13" s="30">
        <f>+'NF3'!L$304</f>
        <v>0</v>
      </c>
      <c r="M13" s="30">
        <f>+'NF3'!M$304</f>
        <v>0</v>
      </c>
      <c r="N13" s="30">
        <f>+'NF3'!N$304</f>
        <v>0</v>
      </c>
      <c r="O13" s="30">
        <f>+'NF3'!O$304</f>
        <v>0</v>
      </c>
      <c r="P13" s="30">
        <f>+'NF3'!P$304</f>
        <v>0</v>
      </c>
      <c r="Q13" s="30">
        <f>+'NF3'!Q$304</f>
        <v>0</v>
      </c>
      <c r="R13" s="30">
        <f>+'NF3'!R$304</f>
        <v>0</v>
      </c>
      <c r="S13" s="30">
        <f>+'NF3'!S$304</f>
        <v>0</v>
      </c>
      <c r="T13" s="30">
        <f>+'NF3'!T$304</f>
        <v>0</v>
      </c>
      <c r="U13" s="30">
        <f>+'NF3'!U$304</f>
        <v>0</v>
      </c>
      <c r="V13" s="30">
        <f>+'NF3'!V$304</f>
        <v>0</v>
      </c>
      <c r="W13" s="30">
        <f>+'NF3'!W$304</f>
        <v>0</v>
      </c>
      <c r="X13" s="30">
        <f>+'NF3'!X$304</f>
        <v>0</v>
      </c>
      <c r="Y13" s="30">
        <f>+'NF3'!Y$304</f>
        <v>0</v>
      </c>
      <c r="Z13" s="30">
        <f>+'NF3'!Z$304</f>
        <v>0</v>
      </c>
      <c r="AA13" s="30">
        <f>+'NF3'!AA$304</f>
        <v>0</v>
      </c>
      <c r="AB13" s="30">
        <f>+'NF3'!AB$304</f>
        <v>0</v>
      </c>
      <c r="AC13" s="30">
        <f>+'NF3'!AC$304</f>
        <v>0</v>
      </c>
      <c r="AD13" s="30">
        <f>+'NF3'!AD$304</f>
        <v>0</v>
      </c>
      <c r="AE13" s="30">
        <f>+'NF3'!AE$304</f>
        <v>0</v>
      </c>
      <c r="AF13" s="30">
        <f>+'NF3'!AF$304</f>
        <v>0</v>
      </c>
      <c r="AG13" s="30">
        <f>+'NF3'!AG$304</f>
        <v>0</v>
      </c>
      <c r="AH13" s="30">
        <f>+'NF3'!AH$304</f>
        <v>0</v>
      </c>
      <c r="AI13" s="27"/>
      <c r="AJ13" s="31" t="e">
        <f t="shared" si="0"/>
        <v>#DIV/0!</v>
      </c>
    </row>
    <row r="14" spans="1:38" s="13" customFormat="1" x14ac:dyDescent="0.35">
      <c r="A14" s="68"/>
      <c r="B14" s="20" t="s">
        <v>229</v>
      </c>
      <c r="C14" s="21">
        <f>+C4+C6+C8+C10+C11+C12+C13</f>
        <v>3086.4666898919704</v>
      </c>
      <c r="D14" s="21">
        <f t="shared" ref="D14:AE14" si="1">+D4+D6+D8+D10+D11+D12+D13</f>
        <v>3505.5832418253203</v>
      </c>
      <c r="E14" s="21">
        <f t="shared" si="1"/>
        <v>4233.9333744582063</v>
      </c>
      <c r="F14" s="21">
        <f t="shared" si="1"/>
        <v>4295.7145678218039</v>
      </c>
      <c r="G14" s="21">
        <f t="shared" si="1"/>
        <v>7574.0737869266313</v>
      </c>
      <c r="H14" s="21">
        <f t="shared" si="1"/>
        <v>4830.3939032797325</v>
      </c>
      <c r="I14" s="21">
        <f t="shared" si="1"/>
        <v>7755.3717929679997</v>
      </c>
      <c r="J14" s="21">
        <f t="shared" si="1"/>
        <v>7875.8690066145182</v>
      </c>
      <c r="K14" s="21">
        <f t="shared" si="1"/>
        <v>8880.4433105550142</v>
      </c>
      <c r="L14" s="21">
        <f t="shared" si="1"/>
        <v>8393.2632178027616</v>
      </c>
      <c r="M14" s="21">
        <f t="shared" si="1"/>
        <v>9620.1682817619112</v>
      </c>
      <c r="N14" s="21">
        <f t="shared" si="1"/>
        <v>10930.018508204528</v>
      </c>
      <c r="O14" s="21">
        <f t="shared" si="1"/>
        <v>10223.891195718088</v>
      </c>
      <c r="P14" s="21">
        <f t="shared" si="1"/>
        <v>10719.664370157358</v>
      </c>
      <c r="Q14" s="21">
        <f t="shared" si="1"/>
        <v>10460.077442975909</v>
      </c>
      <c r="R14" s="21">
        <f t="shared" si="1"/>
        <v>10756.681358387055</v>
      </c>
      <c r="S14" s="21">
        <f t="shared" si="1"/>
        <v>11377.116817540065</v>
      </c>
      <c r="T14" s="21">
        <f t="shared" si="1"/>
        <v>12183.441118174753</v>
      </c>
      <c r="U14" s="21">
        <f t="shared" si="1"/>
        <v>12385.485172025399</v>
      </c>
      <c r="V14" s="21">
        <f t="shared" si="1"/>
        <v>13801.780776712209</v>
      </c>
      <c r="W14" s="21">
        <f t="shared" si="1"/>
        <v>14927.213942738401</v>
      </c>
      <c r="X14" s="21">
        <f t="shared" si="1"/>
        <v>16427.073191414373</v>
      </c>
      <c r="Y14" s="21">
        <f t="shared" si="1"/>
        <v>16398.926026479432</v>
      </c>
      <c r="Z14" s="21">
        <f t="shared" si="1"/>
        <v>16377.871425597479</v>
      </c>
      <c r="AA14" s="21">
        <f t="shared" si="1"/>
        <v>16491.450683870997</v>
      </c>
      <c r="AB14" s="21">
        <f t="shared" si="1"/>
        <v>17793.800978437528</v>
      </c>
      <c r="AC14" s="21">
        <f t="shared" si="1"/>
        <v>18000.484392514914</v>
      </c>
      <c r="AD14" s="21">
        <f t="shared" si="1"/>
        <v>17938.554248219774</v>
      </c>
      <c r="AE14" s="21">
        <f t="shared" si="1"/>
        <v>18181.715351246396</v>
      </c>
      <c r="AF14" s="21">
        <f t="shared" ref="AF14:AH14" si="2">+AF4+AF6+AF8+AF10+AF11+AF12+AF13</f>
        <v>21859.605458771835</v>
      </c>
      <c r="AG14" s="21">
        <f t="shared" si="2"/>
        <v>18122.322510021117</v>
      </c>
      <c r="AH14" s="21">
        <f t="shared" si="2"/>
        <v>20519.317577049031</v>
      </c>
      <c r="AI14" s="22"/>
      <c r="AJ14" s="23">
        <f>+(AH14/M14)-1</f>
        <v>1.1329478836612372</v>
      </c>
    </row>
    <row r="15" spans="1:38" s="13" customFormat="1" x14ac:dyDescent="0.35">
      <c r="A15" s="68"/>
      <c r="B15" s="20" t="s">
        <v>230</v>
      </c>
      <c r="C15" s="21">
        <f>+C5+C7+C9+C10+C11+C12+C13</f>
        <v>3086.4666898919704</v>
      </c>
      <c r="D15" s="21">
        <f t="shared" ref="D15:AE15" si="3">+D5+D7+D9+D10+D11+D12+D13</f>
        <v>3505.5832418253203</v>
      </c>
      <c r="E15" s="21">
        <f t="shared" si="3"/>
        <v>4233.9333744582063</v>
      </c>
      <c r="F15" s="21">
        <f t="shared" si="3"/>
        <v>4295.7145678218039</v>
      </c>
      <c r="G15" s="21">
        <f t="shared" si="3"/>
        <v>7574.0737869266313</v>
      </c>
      <c r="H15" s="21">
        <f t="shared" si="3"/>
        <v>4830.3939032797325</v>
      </c>
      <c r="I15" s="21">
        <f t="shared" si="3"/>
        <v>7755.3717929679997</v>
      </c>
      <c r="J15" s="21">
        <f t="shared" si="3"/>
        <v>7875.8690066145182</v>
      </c>
      <c r="K15" s="21">
        <f t="shared" si="3"/>
        <v>8880.4433105550142</v>
      </c>
      <c r="L15" s="21">
        <f t="shared" si="3"/>
        <v>8393.2632178027616</v>
      </c>
      <c r="M15" s="21">
        <f t="shared" si="3"/>
        <v>-11525.784734682913</v>
      </c>
      <c r="N15" s="21">
        <f t="shared" si="3"/>
        <v>-7815.8608621219691</v>
      </c>
      <c r="O15" s="21">
        <f t="shared" si="3"/>
        <v>-6880.4338312798654</v>
      </c>
      <c r="P15" s="21">
        <f t="shared" si="3"/>
        <v>-7914.3719431038744</v>
      </c>
      <c r="Q15" s="21">
        <f t="shared" si="3"/>
        <v>-13200.533459612367</v>
      </c>
      <c r="R15" s="21">
        <f t="shared" si="3"/>
        <v>-4736.1729755129754</v>
      </c>
      <c r="S15" s="21">
        <f t="shared" si="3"/>
        <v>-11215.474043576445</v>
      </c>
      <c r="T15" s="21">
        <f t="shared" si="3"/>
        <v>-8612.3953479641859</v>
      </c>
      <c r="U15" s="21">
        <f t="shared" si="3"/>
        <v>-6364.8817407909637</v>
      </c>
      <c r="V15" s="21">
        <f t="shared" si="3"/>
        <v>-10492.781201313712</v>
      </c>
      <c r="W15" s="21">
        <f t="shared" si="3"/>
        <v>-8423.8285189618437</v>
      </c>
      <c r="X15" s="21">
        <f t="shared" si="3"/>
        <v>-6703.8994358919163</v>
      </c>
      <c r="Y15" s="21">
        <f t="shared" si="3"/>
        <v>-8300.0091017361756</v>
      </c>
      <c r="Z15" s="21">
        <f t="shared" si="3"/>
        <v>-9697.2410225919357</v>
      </c>
      <c r="AA15" s="21">
        <f t="shared" si="3"/>
        <v>-7424.3993885738564</v>
      </c>
      <c r="AB15" s="21">
        <f t="shared" si="3"/>
        <v>-4607.3072977469983</v>
      </c>
      <c r="AC15" s="21">
        <f t="shared" si="3"/>
        <v>-4292.9141024697965</v>
      </c>
      <c r="AD15" s="21">
        <f t="shared" si="3"/>
        <v>-8338.8596985616186</v>
      </c>
      <c r="AE15" s="21">
        <f t="shared" si="3"/>
        <v>-8207.3459012141739</v>
      </c>
      <c r="AF15" s="21">
        <f t="shared" ref="AF15:AH15" si="4">+AF5+AF7+AF9+AF10+AF11+AF12+AF13</f>
        <v>-4858.304804566983</v>
      </c>
      <c r="AG15" s="21">
        <f t="shared" si="4"/>
        <v>-7529.2788579162816</v>
      </c>
      <c r="AH15" s="21">
        <f t="shared" si="4"/>
        <v>-6805.3164272679142</v>
      </c>
      <c r="AI15" s="22"/>
      <c r="AJ15" s="23">
        <f>+(AH15/M15)-1</f>
        <v>-0.40955721593605354</v>
      </c>
    </row>
    <row r="17" spans="1:38" s="13" customFormat="1" x14ac:dyDescent="0.35">
      <c r="A17" s="11"/>
      <c r="B17" s="11" t="s">
        <v>231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J17" s="14"/>
      <c r="AL17" s="13" t="s">
        <v>216</v>
      </c>
    </row>
    <row r="18" spans="1:38" s="17" customFormat="1" x14ac:dyDescent="0.35">
      <c r="A18" s="68"/>
      <c r="B18" s="84" t="s">
        <v>232</v>
      </c>
      <c r="C18" s="85">
        <v>1990</v>
      </c>
      <c r="D18" s="85">
        <v>1991</v>
      </c>
      <c r="E18" s="85">
        <v>1992</v>
      </c>
      <c r="F18" s="85">
        <v>1993</v>
      </c>
      <c r="G18" s="85">
        <v>1994</v>
      </c>
      <c r="H18" s="85">
        <v>1995</v>
      </c>
      <c r="I18" s="85">
        <v>1996</v>
      </c>
      <c r="J18" s="85">
        <v>1997</v>
      </c>
      <c r="K18" s="85">
        <v>1998</v>
      </c>
      <c r="L18" s="85">
        <v>1999</v>
      </c>
      <c r="M18" s="85">
        <v>2000</v>
      </c>
      <c r="N18" s="85">
        <v>2001</v>
      </c>
      <c r="O18" s="85">
        <v>2002</v>
      </c>
      <c r="P18" s="85">
        <v>2003</v>
      </c>
      <c r="Q18" s="85">
        <v>2004</v>
      </c>
      <c r="R18" s="85">
        <v>2005</v>
      </c>
      <c r="S18" s="85">
        <v>2006</v>
      </c>
      <c r="T18" s="85">
        <v>2007</v>
      </c>
      <c r="U18" s="85">
        <v>2008</v>
      </c>
      <c r="V18" s="85">
        <v>2009</v>
      </c>
      <c r="W18" s="85">
        <v>2010</v>
      </c>
      <c r="X18" s="85">
        <v>2011</v>
      </c>
      <c r="Y18" s="85">
        <v>2012</v>
      </c>
      <c r="Z18" s="85">
        <v>2013</v>
      </c>
      <c r="AA18" s="85">
        <v>2014</v>
      </c>
      <c r="AB18" s="85">
        <v>2015</v>
      </c>
      <c r="AC18" s="85">
        <v>2016</v>
      </c>
      <c r="AD18" s="85">
        <v>2017</v>
      </c>
      <c r="AE18" s="85">
        <v>2018</v>
      </c>
      <c r="AF18" s="85">
        <v>2019</v>
      </c>
      <c r="AG18" s="85">
        <v>2020</v>
      </c>
      <c r="AH18" s="85">
        <v>2021</v>
      </c>
      <c r="AJ18" s="86" t="s">
        <v>218</v>
      </c>
    </row>
    <row r="19" spans="1:38" ht="13" x14ac:dyDescent="0.35">
      <c r="B19" s="25" t="s">
        <v>233</v>
      </c>
      <c r="C19" s="30">
        <f>+NOx!C4</f>
        <v>0</v>
      </c>
      <c r="D19" s="30">
        <f>+NOx!D4</f>
        <v>0</v>
      </c>
      <c r="E19" s="30">
        <f>+NOx!E4</f>
        <v>0</v>
      </c>
      <c r="F19" s="30">
        <f>+NOx!F4</f>
        <v>0</v>
      </c>
      <c r="G19" s="30">
        <f>+NOx!G4</f>
        <v>0.49066266217292803</v>
      </c>
      <c r="H19" s="30">
        <f>+NOx!H4</f>
        <v>0.46865272189823998</v>
      </c>
      <c r="I19" s="30">
        <f>+NOx!I4</f>
        <v>0.28797174999999997</v>
      </c>
      <c r="J19" s="30">
        <f>+NOx!J4</f>
        <v>0.51939763069068812</v>
      </c>
      <c r="K19" s="30">
        <f>+NOx!K4</f>
        <v>0.55138716860723191</v>
      </c>
      <c r="L19" s="30">
        <f>+NOx!L4</f>
        <v>0.53056163009087998</v>
      </c>
      <c r="M19" s="30">
        <f>+NOx!M4</f>
        <v>3.7407742270703546</v>
      </c>
      <c r="N19" s="30">
        <f>+NOx!N4</f>
        <v>5.3759625328195897</v>
      </c>
      <c r="O19" s="30">
        <f>+NOx!O4</f>
        <v>7.3688864528756559</v>
      </c>
      <c r="P19" s="30">
        <f>+NOx!P4</f>
        <v>7.7840723817931456</v>
      </c>
      <c r="Q19" s="30">
        <f>+NOx!Q4</f>
        <v>5.3119318300117637</v>
      </c>
      <c r="R19" s="30">
        <f>+NOx!R4</f>
        <v>10.101379284603722</v>
      </c>
      <c r="S19" s="30">
        <f>+NOx!S4</f>
        <v>6.3808378532183845</v>
      </c>
      <c r="T19" s="30">
        <f>+NOx!T4</f>
        <v>7.3807407485756951</v>
      </c>
      <c r="U19" s="30">
        <f>+NOx!U4</f>
        <v>7.7866752129699126</v>
      </c>
      <c r="V19" s="30">
        <f>+NOx!V4</f>
        <v>5.5195441596512635</v>
      </c>
      <c r="W19" s="30">
        <f>+NOx!W4</f>
        <v>4.5968350043566506</v>
      </c>
      <c r="X19" s="30">
        <f>+NOx!X4</f>
        <v>5.8110479259065198</v>
      </c>
      <c r="Y19" s="30">
        <f>+NOx!Y4</f>
        <v>4.8647924624205023</v>
      </c>
      <c r="Z19" s="30">
        <f>+NOx!Z4</f>
        <v>4.7044917361008407</v>
      </c>
      <c r="AA19" s="30">
        <f>+NOx!AA4</f>
        <v>5.5472699586645691</v>
      </c>
      <c r="AB19" s="30">
        <f>+NOx!AB4</f>
        <v>8.220598972601211</v>
      </c>
      <c r="AC19" s="30">
        <f>+NOx!AC4</f>
        <v>12.127795354733042</v>
      </c>
      <c r="AD19" s="30">
        <f>+NOx!AD4</f>
        <v>5.4845446822161845</v>
      </c>
      <c r="AE19" s="30">
        <f>+NOx!AE4</f>
        <v>5.5268146378008627</v>
      </c>
      <c r="AF19" s="30">
        <f>+NOx!AF4</f>
        <v>9.190892156650218</v>
      </c>
      <c r="AG19" s="30">
        <f>+NOx!AG4</f>
        <v>8.8248252300907826</v>
      </c>
      <c r="AH19" s="30">
        <f>+NOx!AH4</f>
        <v>8.9263456471555394</v>
      </c>
      <c r="AI19" s="27"/>
      <c r="AJ19" s="31">
        <f t="shared" ref="AJ19:AJ22" si="5">+(AF19/M19)-1</f>
        <v>1.4569491764939282</v>
      </c>
      <c r="AL19" s="13"/>
    </row>
    <row r="20" spans="1:38" x14ac:dyDescent="0.35">
      <c r="B20" s="25" t="s">
        <v>234</v>
      </c>
      <c r="C20" s="30">
        <f>+CO!C4</f>
        <v>0</v>
      </c>
      <c r="D20" s="30">
        <f>+CO!D4</f>
        <v>0</v>
      </c>
      <c r="E20" s="30">
        <f>+CO!E4</f>
        <v>0</v>
      </c>
      <c r="F20" s="30">
        <f>+CO!F4</f>
        <v>0</v>
      </c>
      <c r="G20" s="30">
        <f>+CO!G4</f>
        <v>18.056385967963752</v>
      </c>
      <c r="H20" s="30">
        <f>+CO!H4</f>
        <v>17.246420165855234</v>
      </c>
      <c r="I20" s="30">
        <f>+CO!I4</f>
        <v>10.597360400000001</v>
      </c>
      <c r="J20" s="30">
        <f>+CO!J4</f>
        <v>19.113832809417314</v>
      </c>
      <c r="K20" s="30">
        <f>+CO!K4</f>
        <v>20.291047804746139</v>
      </c>
      <c r="L20" s="30">
        <f>+CO!L4</f>
        <v>19.524667987344387</v>
      </c>
      <c r="M20" s="30">
        <f>+CO!M4</f>
        <v>182.10939311161698</v>
      </c>
      <c r="N20" s="30">
        <f>+CO!N4</f>
        <v>267.25581372598538</v>
      </c>
      <c r="O20" s="30">
        <f>+CO!O4</f>
        <v>328.61402302120746</v>
      </c>
      <c r="P20" s="30">
        <f>+CO!P4</f>
        <v>342.40108616402125</v>
      </c>
      <c r="Q20" s="30">
        <f>+CO!Q4</f>
        <v>199.89975378597609</v>
      </c>
      <c r="R20" s="30">
        <f>+CO!R4</f>
        <v>438.71200852005825</v>
      </c>
      <c r="S20" s="30">
        <f>+CO!S4</f>
        <v>244.12415268836438</v>
      </c>
      <c r="T20" s="30">
        <f>+CO!T4</f>
        <v>283.53455967072938</v>
      </c>
      <c r="U20" s="30">
        <f>+CO!U4</f>
        <v>276.71131410041369</v>
      </c>
      <c r="V20" s="30">
        <f>+CO!V4</f>
        <v>190.05678079532521</v>
      </c>
      <c r="W20" s="30">
        <f>+CO!W4</f>
        <v>205.29651883062158</v>
      </c>
      <c r="X20" s="30">
        <f>+CO!X4</f>
        <v>195.93233893748874</v>
      </c>
      <c r="Y20" s="30">
        <f>+CO!Y4</f>
        <v>177.8491274407707</v>
      </c>
      <c r="Z20" s="30">
        <f>+CO!Z4</f>
        <v>185.58008372794311</v>
      </c>
      <c r="AA20" s="30">
        <f>+CO!AA4</f>
        <v>216.33023775824643</v>
      </c>
      <c r="AB20" s="30">
        <f>+CO!AB4</f>
        <v>295.96713774499233</v>
      </c>
      <c r="AC20" s="30">
        <f>+CO!AC4</f>
        <v>449.77038608026282</v>
      </c>
      <c r="AD20" s="30">
        <f>+CO!AD4</f>
        <v>196.36087102041154</v>
      </c>
      <c r="AE20" s="30">
        <f>+CO!AE4</f>
        <v>186.1620602539401</v>
      </c>
      <c r="AF20" s="30">
        <f>+CO!AF4</f>
        <v>277.19876816718511</v>
      </c>
      <c r="AG20" s="30">
        <f>+CO!AG4</f>
        <v>282.30970983027811</v>
      </c>
      <c r="AH20" s="30">
        <f>+CO!AH4</f>
        <v>286.38833312131715</v>
      </c>
      <c r="AI20" s="27"/>
      <c r="AJ20" s="31">
        <f t="shared" si="5"/>
        <v>0.52215524652968748</v>
      </c>
      <c r="AL20" s="13"/>
    </row>
    <row r="21" spans="1:38" x14ac:dyDescent="0.35">
      <c r="B21" s="25" t="s">
        <v>235</v>
      </c>
      <c r="C21" s="30">
        <f>+COVDM!C4</f>
        <v>0</v>
      </c>
      <c r="D21" s="30">
        <f>+COVDM!D4</f>
        <v>0</v>
      </c>
      <c r="E21" s="30">
        <f>+COVDM!E4</f>
        <v>0</v>
      </c>
      <c r="F21" s="30">
        <f>+COVDM!F4</f>
        <v>0</v>
      </c>
      <c r="G21" s="30">
        <f>+COVDM!G4</f>
        <v>0</v>
      </c>
      <c r="H21" s="30">
        <f>+COVDM!H4</f>
        <v>0</v>
      </c>
      <c r="I21" s="30">
        <f>+COVDM!I4</f>
        <v>0</v>
      </c>
      <c r="J21" s="30">
        <f>+COVDM!J4</f>
        <v>0</v>
      </c>
      <c r="K21" s="30">
        <f>+COVDM!K4</f>
        <v>0</v>
      </c>
      <c r="L21" s="30">
        <f>+COVDM!L4</f>
        <v>0</v>
      </c>
      <c r="M21" s="30">
        <f>+COVDM!M4</f>
        <v>0</v>
      </c>
      <c r="N21" s="30">
        <f>+COVDM!N4</f>
        <v>0</v>
      </c>
      <c r="O21" s="30">
        <f>+COVDM!O4</f>
        <v>0</v>
      </c>
      <c r="P21" s="30">
        <f>+COVDM!P4</f>
        <v>0</v>
      </c>
      <c r="Q21" s="30">
        <f>+COVDM!Q4</f>
        <v>0</v>
      </c>
      <c r="R21" s="30">
        <f>+COVDM!R4</f>
        <v>0</v>
      </c>
      <c r="S21" s="30">
        <f>+COVDM!S4</f>
        <v>0</v>
      </c>
      <c r="T21" s="30">
        <f>+COVDM!T4</f>
        <v>0</v>
      </c>
      <c r="U21" s="30">
        <f>+COVDM!U4</f>
        <v>0</v>
      </c>
      <c r="V21" s="30">
        <f>+COVDM!V4</f>
        <v>0</v>
      </c>
      <c r="W21" s="30">
        <f>+COVDM!W4</f>
        <v>0</v>
      </c>
      <c r="X21" s="30">
        <f>+COVDM!X4</f>
        <v>0</v>
      </c>
      <c r="Y21" s="30">
        <f>+COVDM!Y4</f>
        <v>0</v>
      </c>
      <c r="Z21" s="30">
        <f>+COVDM!Z4</f>
        <v>0</v>
      </c>
      <c r="AA21" s="30">
        <f>+COVDM!AA4</f>
        <v>0</v>
      </c>
      <c r="AB21" s="30">
        <f>+COVDM!AB4</f>
        <v>0</v>
      </c>
      <c r="AC21" s="30">
        <f>+COVDM!AC4</f>
        <v>0</v>
      </c>
      <c r="AD21" s="30">
        <f>+COVDM!AD4</f>
        <v>0</v>
      </c>
      <c r="AE21" s="30">
        <f>+COVDM!AE4</f>
        <v>0</v>
      </c>
      <c r="AF21" s="30">
        <f>+COVDM!AF4</f>
        <v>0</v>
      </c>
      <c r="AG21" s="30">
        <f>+COVDM!AG4</f>
        <v>0</v>
      </c>
      <c r="AH21" s="30">
        <f>+COVDM!AH4</f>
        <v>0</v>
      </c>
      <c r="AI21" s="27"/>
      <c r="AJ21" s="31" t="e">
        <f t="shared" si="5"/>
        <v>#DIV/0!</v>
      </c>
      <c r="AL21" s="13"/>
    </row>
    <row r="22" spans="1:38" ht="13" x14ac:dyDescent="0.35">
      <c r="B22" s="25" t="s">
        <v>236</v>
      </c>
      <c r="C22" s="30">
        <f>+'SO2'!C4</f>
        <v>0</v>
      </c>
      <c r="D22" s="30">
        <f>+'SO2'!D4</f>
        <v>0</v>
      </c>
      <c r="E22" s="30">
        <f>+'SO2'!E4</f>
        <v>0</v>
      </c>
      <c r="F22" s="30">
        <f>+'SO2'!F4</f>
        <v>0</v>
      </c>
      <c r="G22" s="30">
        <f>+'SO2'!G4</f>
        <v>0</v>
      </c>
      <c r="H22" s="30">
        <f>+'SO2'!H4</f>
        <v>0</v>
      </c>
      <c r="I22" s="30">
        <f>+'SO2'!I4</f>
        <v>0</v>
      </c>
      <c r="J22" s="30">
        <f>+'SO2'!J4</f>
        <v>0</v>
      </c>
      <c r="K22" s="30">
        <f>+'SO2'!K4</f>
        <v>0</v>
      </c>
      <c r="L22" s="30">
        <f>+'SO2'!L4</f>
        <v>0</v>
      </c>
      <c r="M22" s="30">
        <f>+'SO2'!M4</f>
        <v>0</v>
      </c>
      <c r="N22" s="30">
        <f>+'SO2'!N4</f>
        <v>0</v>
      </c>
      <c r="O22" s="30">
        <f>+'SO2'!O4</f>
        <v>0</v>
      </c>
      <c r="P22" s="30">
        <f>+'SO2'!P4</f>
        <v>0</v>
      </c>
      <c r="Q22" s="30">
        <f>+'SO2'!Q4</f>
        <v>0</v>
      </c>
      <c r="R22" s="30">
        <f>+'SO2'!R4</f>
        <v>0</v>
      </c>
      <c r="S22" s="30">
        <f>+'SO2'!S4</f>
        <v>0</v>
      </c>
      <c r="T22" s="30">
        <f>+'SO2'!T4</f>
        <v>0</v>
      </c>
      <c r="U22" s="30">
        <f>+'SO2'!U4</f>
        <v>0</v>
      </c>
      <c r="V22" s="30">
        <f>+'SO2'!V4</f>
        <v>0</v>
      </c>
      <c r="W22" s="30">
        <f>+'SO2'!W4</f>
        <v>0</v>
      </c>
      <c r="X22" s="30">
        <f>+'SO2'!X4</f>
        <v>0</v>
      </c>
      <c r="Y22" s="30">
        <f>+'SO2'!Y4</f>
        <v>0</v>
      </c>
      <c r="Z22" s="30">
        <f>+'SO2'!Z4</f>
        <v>0</v>
      </c>
      <c r="AA22" s="30">
        <f>+'SO2'!AA4</f>
        <v>0</v>
      </c>
      <c r="AB22" s="30">
        <f>+'SO2'!AB4</f>
        <v>0</v>
      </c>
      <c r="AC22" s="30">
        <f>+'SO2'!AC4</f>
        <v>0</v>
      </c>
      <c r="AD22" s="30">
        <f>+'SO2'!AD4</f>
        <v>0</v>
      </c>
      <c r="AE22" s="30">
        <f>+'SO2'!AE4</f>
        <v>0</v>
      </c>
      <c r="AF22" s="30">
        <f>+'SO2'!AF4</f>
        <v>0</v>
      </c>
      <c r="AG22" s="30">
        <f>+'SO2'!AG4</f>
        <v>0</v>
      </c>
      <c r="AH22" s="30">
        <f>+'SO2'!AH4</f>
        <v>0</v>
      </c>
      <c r="AI22" s="27"/>
      <c r="AJ22" s="31" t="e">
        <f t="shared" si="5"/>
        <v>#DIV/0!</v>
      </c>
      <c r="AL22" s="13"/>
    </row>
    <row r="24" spans="1:38" s="13" customFormat="1" x14ac:dyDescent="0.35">
      <c r="A24" s="68"/>
      <c r="B24" s="11" t="s">
        <v>237</v>
      </c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J24" s="69"/>
    </row>
    <row r="25" spans="1:38" s="17" customFormat="1" x14ac:dyDescent="0.35">
      <c r="A25" s="68"/>
      <c r="B25" s="84" t="s">
        <v>238</v>
      </c>
      <c r="C25" s="85">
        <v>1990</v>
      </c>
      <c r="D25" s="85">
        <v>1991</v>
      </c>
      <c r="E25" s="85">
        <v>1992</v>
      </c>
      <c r="F25" s="85">
        <v>1993</v>
      </c>
      <c r="G25" s="85">
        <v>1994</v>
      </c>
      <c r="H25" s="85">
        <v>1995</v>
      </c>
      <c r="I25" s="85">
        <v>1996</v>
      </c>
      <c r="J25" s="85">
        <v>1997</v>
      </c>
      <c r="K25" s="85">
        <v>1998</v>
      </c>
      <c r="L25" s="85">
        <v>1999</v>
      </c>
      <c r="M25" s="85">
        <v>2000</v>
      </c>
      <c r="N25" s="85">
        <v>2001</v>
      </c>
      <c r="O25" s="85">
        <v>2002</v>
      </c>
      <c r="P25" s="85">
        <v>2003</v>
      </c>
      <c r="Q25" s="85">
        <v>2004</v>
      </c>
      <c r="R25" s="85">
        <v>2005</v>
      </c>
      <c r="S25" s="85">
        <v>2006</v>
      </c>
      <c r="T25" s="85">
        <v>2007</v>
      </c>
      <c r="U25" s="85">
        <v>2008</v>
      </c>
      <c r="V25" s="85">
        <v>2009</v>
      </c>
      <c r="W25" s="85">
        <v>2010</v>
      </c>
      <c r="X25" s="85">
        <v>2011</v>
      </c>
      <c r="Y25" s="85">
        <v>2012</v>
      </c>
      <c r="Z25" s="85">
        <v>2013</v>
      </c>
      <c r="AA25" s="85">
        <v>2014</v>
      </c>
      <c r="AB25" s="85">
        <v>2015</v>
      </c>
      <c r="AC25" s="85">
        <v>2016</v>
      </c>
      <c r="AD25" s="85">
        <v>2017</v>
      </c>
      <c r="AE25" s="85">
        <v>2018</v>
      </c>
      <c r="AF25" s="85">
        <v>2019</v>
      </c>
      <c r="AG25" s="85">
        <v>2020</v>
      </c>
      <c r="AH25" s="85">
        <v>2021</v>
      </c>
      <c r="AJ25" s="86" t="s">
        <v>218</v>
      </c>
    </row>
    <row r="26" spans="1:38" x14ac:dyDescent="0.35">
      <c r="B26" s="25" t="s">
        <v>239</v>
      </c>
      <c r="C26" s="30">
        <f>+CO2eq!C305</f>
        <v>2768.2448819085848</v>
      </c>
      <c r="D26" s="30">
        <f>+CO2eq!D305</f>
        <v>3189.1804149907584</v>
      </c>
      <c r="E26" s="30">
        <f>+CO2eq!E305</f>
        <v>3851.9430131341142</v>
      </c>
      <c r="F26" s="30">
        <f>+CO2eq!F305</f>
        <v>3864.1477905258434</v>
      </c>
      <c r="G26" s="30">
        <f>+CO2eq!G305</f>
        <v>4090.6510554739666</v>
      </c>
      <c r="H26" s="30">
        <f>+CO2eq!H305</f>
        <v>4045.8003321628362</v>
      </c>
      <c r="I26" s="30">
        <f>+CO2eq!I305</f>
        <v>4576.6344864023513</v>
      </c>
      <c r="J26" s="30">
        <f>+CO2eq!J305</f>
        <v>4488.4177080728305</v>
      </c>
      <c r="K26" s="30">
        <f>+CO2eq!K305</f>
        <v>5430.7269900663496</v>
      </c>
      <c r="L26" s="30">
        <f>+CO2eq!L305</f>
        <v>4861.9256038122003</v>
      </c>
      <c r="M26" s="30">
        <f>+CO2eq!M305</f>
        <v>5133.2870412504908</v>
      </c>
      <c r="N26" s="30">
        <f>+CO2eq!N305</f>
        <v>6058.3922742459426</v>
      </c>
      <c r="O26" s="30">
        <f>+CO2eq!O305</f>
        <v>5386.6878378498686</v>
      </c>
      <c r="P26" s="30">
        <f>+CO2eq!P305</f>
        <v>5880.2954139311178</v>
      </c>
      <c r="Q26" s="30">
        <f>+CO2eq!Q305</f>
        <v>5654.655883802513</v>
      </c>
      <c r="R26" s="30">
        <f>+CO2eq!R305</f>
        <v>5753.8225743523199</v>
      </c>
      <c r="S26" s="30">
        <f>+CO2eq!S305</f>
        <v>6369.2173810267677</v>
      </c>
      <c r="T26" s="30">
        <f>+CO2eq!T305</f>
        <v>7182.9873005980944</v>
      </c>
      <c r="U26" s="30">
        <f>+CO2eq!U305</f>
        <v>7192.9291797225624</v>
      </c>
      <c r="V26" s="30">
        <f>+CO2eq!V305</f>
        <v>8422.2481599097428</v>
      </c>
      <c r="W26" s="30">
        <f>+CO2eq!W305</f>
        <v>9071.785968613558</v>
      </c>
      <c r="X26" s="30">
        <f>+CO2eq!X305</f>
        <v>10202.629367773556</v>
      </c>
      <c r="Y26" s="30">
        <f>+CO2eq!Y305</f>
        <v>10161.940643683307</v>
      </c>
      <c r="Z26" s="30">
        <f>+CO2eq!Z305</f>
        <v>10000.085011645313</v>
      </c>
      <c r="AA26" s="30">
        <f>+CO2eq!AA305</f>
        <v>10083.202721461594</v>
      </c>
      <c r="AB26" s="30">
        <f>+CO2eq!AB305</f>
        <v>11543.089415066526</v>
      </c>
      <c r="AC26" s="30">
        <f>+CO2eq!AC305</f>
        <v>11446.282757158624</v>
      </c>
      <c r="AD26" s="30">
        <f>+CO2eq!AD305</f>
        <v>11298.706553274413</v>
      </c>
      <c r="AE26" s="30">
        <f>+CO2eq!AE305</f>
        <v>11496.471259766015</v>
      </c>
      <c r="AF26" s="30">
        <f>+CO2eq!AF305</f>
        <v>15203.47097297734</v>
      </c>
      <c r="AG26" s="30">
        <f>+CO2eq!AG305</f>
        <v>11542.698162258081</v>
      </c>
      <c r="AH26" s="30">
        <f>+CO2eq!AH305</f>
        <v>13439.960883849046</v>
      </c>
      <c r="AI26" s="27"/>
      <c r="AJ26" s="31">
        <f t="shared" ref="AJ26:AJ32" si="6">+(AF26/M26)-1</f>
        <v>1.9617418334108412</v>
      </c>
      <c r="AL26" s="13"/>
    </row>
    <row r="27" spans="1:38" x14ac:dyDescent="0.35">
      <c r="B27" s="25" t="s">
        <v>240</v>
      </c>
      <c r="C27" s="30">
        <f>+CO2eq!C306</f>
        <v>175.34770785385209</v>
      </c>
      <c r="D27" s="30">
        <f>+CO2eq!D306</f>
        <v>175.56147068518561</v>
      </c>
      <c r="E27" s="30">
        <f>+CO2eq!E306</f>
        <v>177.81520494849534</v>
      </c>
      <c r="F27" s="30">
        <f>+CO2eq!F306</f>
        <v>176.06414088465036</v>
      </c>
      <c r="G27" s="30">
        <f>+CO2eq!G306</f>
        <v>176.85465658220895</v>
      </c>
      <c r="H27" s="30">
        <f>+CO2eq!H306</f>
        <v>176.41055697553281</v>
      </c>
      <c r="I27" s="30">
        <f>+CO2eq!I306</f>
        <v>164.83935814308626</v>
      </c>
      <c r="J27" s="30">
        <f>+CO2eq!J306</f>
        <v>227.23609557719203</v>
      </c>
      <c r="K27" s="30">
        <f>+CO2eq!K306</f>
        <v>239.0648274809256</v>
      </c>
      <c r="L27" s="30">
        <f>+CO2eq!L306</f>
        <v>326.13726952257804</v>
      </c>
      <c r="M27" s="30">
        <f>+CO2eq!M306</f>
        <v>321.26055877454843</v>
      </c>
      <c r="N27" s="30">
        <f>+CO2eq!N306</f>
        <v>310.61694111029601</v>
      </c>
      <c r="O27" s="30">
        <f>+CO2eq!O306</f>
        <v>215.02911379488239</v>
      </c>
      <c r="P27" s="30">
        <f>+CO2eq!P306</f>
        <v>215.39098412993087</v>
      </c>
      <c r="Q27" s="30">
        <f>+CO2eq!Q306</f>
        <v>237.88594014444831</v>
      </c>
      <c r="R27" s="30">
        <f>+CO2eq!R306</f>
        <v>212.49136645095913</v>
      </c>
      <c r="S27" s="30">
        <f>+CO2eq!S306</f>
        <v>199.87246383507031</v>
      </c>
      <c r="T27" s="30">
        <f>+CO2eq!T306</f>
        <v>223.73581107929252</v>
      </c>
      <c r="U27" s="30">
        <f>+CO2eq!U306</f>
        <v>221.28982425629252</v>
      </c>
      <c r="V27" s="30">
        <f>+CO2eq!V306</f>
        <v>270.93350817429251</v>
      </c>
      <c r="W27" s="30">
        <f>+CO2eq!W306</f>
        <v>595.63027016253693</v>
      </c>
      <c r="X27" s="30">
        <f>+CO2eq!X306</f>
        <v>726.55347255258141</v>
      </c>
      <c r="Y27" s="30">
        <f>+CO2eq!Y306</f>
        <v>844.43741824073697</v>
      </c>
      <c r="Z27" s="30">
        <f>+CO2eq!Z306</f>
        <v>965.89028464475905</v>
      </c>
      <c r="AA27" s="30">
        <f>+CO2eq!AA306</f>
        <v>1091.2657490527129</v>
      </c>
      <c r="AB27" s="30">
        <f>+CO2eq!AB306</f>
        <v>1175.9601044597748</v>
      </c>
      <c r="AC27" s="30">
        <f>+CO2eq!AC306</f>
        <v>1305.0471846680471</v>
      </c>
      <c r="AD27" s="30">
        <f>+CO2eq!AD306</f>
        <v>1428.058814787214</v>
      </c>
      <c r="AE27" s="30">
        <f>+CO2eq!AE306</f>
        <v>1459.4074495157734</v>
      </c>
      <c r="AF27" s="30">
        <f>+CO2eq!AF306</f>
        <v>1474.0792480325797</v>
      </c>
      <c r="AG27" s="30">
        <f>+CO2eq!AG306</f>
        <v>1266.5380248778408</v>
      </c>
      <c r="AH27" s="30">
        <f>+CO2eq!AH306</f>
        <v>1616.510554355398</v>
      </c>
      <c r="AI27" s="27"/>
      <c r="AJ27" s="31">
        <f t="shared" si="6"/>
        <v>3.5884227234599528</v>
      </c>
      <c r="AL27" s="13"/>
    </row>
    <row r="28" spans="1:38" x14ac:dyDescent="0.35">
      <c r="B28" s="25" t="s">
        <v>241</v>
      </c>
      <c r="C28" s="30">
        <f>+CO2eq!C307</f>
        <v>0</v>
      </c>
      <c r="D28" s="30">
        <f>+CO2eq!D307</f>
        <v>0</v>
      </c>
      <c r="E28" s="30">
        <f>+CO2eq!E307</f>
        <v>0</v>
      </c>
      <c r="F28" s="30">
        <f>+CO2eq!F307</f>
        <v>0</v>
      </c>
      <c r="G28" s="30">
        <f>+CO2eq!G307</f>
        <v>3009.5524118906287</v>
      </c>
      <c r="H28" s="30">
        <f>+CO2eq!H307</f>
        <v>272.27063004424537</v>
      </c>
      <c r="I28" s="30">
        <f>+CO2eq!I307</f>
        <v>2644.2415733929115</v>
      </c>
      <c r="J28" s="30">
        <f>+CO2eq!J307</f>
        <v>2760.5181552610597</v>
      </c>
      <c r="K28" s="30">
        <f>+CO2eq!K307</f>
        <v>2779.7951994891964</v>
      </c>
      <c r="L28" s="30">
        <f>+CO2eq!L307</f>
        <v>2747.3285384726141</v>
      </c>
      <c r="M28" s="30">
        <f>+CO2eq!M307</f>
        <v>3661.8650857857929</v>
      </c>
      <c r="N28" s="30">
        <f>+CO2eq!N307</f>
        <v>4028.5578145476488</v>
      </c>
      <c r="O28" s="30">
        <f>+CO2eq!O307</f>
        <v>4059.4514666815544</v>
      </c>
      <c r="P28" s="30">
        <f>+CO2eq!P307</f>
        <v>4031.9468388596265</v>
      </c>
      <c r="Q28" s="30">
        <f>+CO2eq!Q307</f>
        <v>3949.8957252642876</v>
      </c>
      <c r="R28" s="30">
        <f>+CO2eq!R307</f>
        <v>4139.577433320298</v>
      </c>
      <c r="S28" s="30">
        <f>+CO2eq!S307</f>
        <v>4122.8417081594089</v>
      </c>
      <c r="T28" s="30">
        <f>+CO2eq!T307</f>
        <v>4052.7562600438073</v>
      </c>
      <c r="U28" s="30">
        <f>+CO2eq!U307</f>
        <v>4213.4562970614179</v>
      </c>
      <c r="V28" s="30">
        <f>+CO2eq!V307</f>
        <v>4315.9560957777612</v>
      </c>
      <c r="W28" s="30">
        <f>+CO2eq!W307</f>
        <v>4431.4729339212872</v>
      </c>
      <c r="X28" s="30">
        <f>+CO2eq!X307</f>
        <v>4625.787615533839</v>
      </c>
      <c r="Y28" s="30">
        <f>+CO2eq!Y307</f>
        <v>4480.0479304632509</v>
      </c>
      <c r="Z28" s="30">
        <f>+CO2eq!Z307</f>
        <v>4460.2988183237931</v>
      </c>
      <c r="AA28" s="30">
        <f>+CO2eq!AA307</f>
        <v>4317.105423167638</v>
      </c>
      <c r="AB28" s="30">
        <f>+CO2eq!AB307</f>
        <v>4020.6577714577797</v>
      </c>
      <c r="AC28" s="30">
        <f>+CO2eq!AC307</f>
        <v>4141.0369295672645</v>
      </c>
      <c r="AD28" s="30">
        <f>+CO2eq!AD307</f>
        <v>4083.9799127003134</v>
      </c>
      <c r="AE28" s="30">
        <f>+CO2eq!AE307</f>
        <v>4152.7531424768749</v>
      </c>
      <c r="AF28" s="30">
        <f>+CO2eq!AF307</f>
        <v>4050.2827324650534</v>
      </c>
      <c r="AG28" s="30">
        <f>+CO2eq!AG307</f>
        <v>4095.3619787997759</v>
      </c>
      <c r="AH28" s="30">
        <f>+CO2eq!AH307</f>
        <v>4150.206114112133</v>
      </c>
      <c r="AI28" s="27"/>
      <c r="AJ28" s="31">
        <f t="shared" si="6"/>
        <v>0.10607098775620538</v>
      </c>
      <c r="AL28" s="13"/>
    </row>
    <row r="29" spans="1:38" x14ac:dyDescent="0.35">
      <c r="B29" s="25" t="s">
        <v>242</v>
      </c>
      <c r="C29" s="30">
        <f>+CO2eq!C308</f>
        <v>0</v>
      </c>
      <c r="D29" s="30">
        <f>+CO2eq!D308</f>
        <v>0</v>
      </c>
      <c r="E29" s="30">
        <f>+CO2eq!E308</f>
        <v>0</v>
      </c>
      <c r="F29" s="30">
        <f>+CO2eq!F308</f>
        <v>0</v>
      </c>
      <c r="G29" s="30">
        <f>+CO2eq!G308</f>
        <v>0</v>
      </c>
      <c r="H29" s="30">
        <f>+CO2eq!H308</f>
        <v>0</v>
      </c>
      <c r="I29" s="30">
        <f>+CO2eq!I308</f>
        <v>0</v>
      </c>
      <c r="J29" s="30">
        <f>+CO2eq!J308</f>
        <v>0</v>
      </c>
      <c r="K29" s="30">
        <f>+CO2eq!K308</f>
        <v>0</v>
      </c>
      <c r="L29" s="30">
        <f>+CO2eq!L308</f>
        <v>0</v>
      </c>
      <c r="M29" s="30">
        <f>+CO2eq!M308</f>
        <v>-21145.953016444822</v>
      </c>
      <c r="N29" s="30">
        <f>+CO2eq!N308</f>
        <v>-18745.879370326496</v>
      </c>
      <c r="O29" s="30">
        <f>+CO2eq!O308</f>
        <v>-17104.325026997951</v>
      </c>
      <c r="P29" s="30">
        <f>+CO2eq!P308</f>
        <v>-18634.036313261229</v>
      </c>
      <c r="Q29" s="30">
        <f>+CO2eq!Q308</f>
        <v>-23660.61090258828</v>
      </c>
      <c r="R29" s="30">
        <f>+CO2eq!R308</f>
        <v>-15492.854333900032</v>
      </c>
      <c r="S29" s="30">
        <f>+CO2eq!S308</f>
        <v>-22592.59086111651</v>
      </c>
      <c r="T29" s="30">
        <f>+CO2eq!T308</f>
        <v>-20795.836466138942</v>
      </c>
      <c r="U29" s="30">
        <f>+CO2eq!U308</f>
        <v>-18750.366912816364</v>
      </c>
      <c r="V29" s="30">
        <f>+CO2eq!V308</f>
        <v>-24294.561978025922</v>
      </c>
      <c r="W29" s="30">
        <f>+CO2eq!W308</f>
        <v>-23351.042461700246</v>
      </c>
      <c r="X29" s="30">
        <f>+CO2eq!X308</f>
        <v>-23130.972627306288</v>
      </c>
      <c r="Y29" s="30">
        <f>+CO2eq!Y308</f>
        <v>-24698.935128215602</v>
      </c>
      <c r="Z29" s="30">
        <f>+CO2eq!Z308</f>
        <v>-26075.112448189415</v>
      </c>
      <c r="AA29" s="30">
        <f>+CO2eq!AA308</f>
        <v>-23915.850072444853</v>
      </c>
      <c r="AB29" s="30">
        <f>+CO2eq!AB308</f>
        <v>-22401.108276184525</v>
      </c>
      <c r="AC29" s="30">
        <f>+CO2eq!AC308</f>
        <v>-22293.398494984711</v>
      </c>
      <c r="AD29" s="30">
        <f>+CO2eq!AD308</f>
        <v>-26277.413946781395</v>
      </c>
      <c r="AE29" s="30">
        <f>+CO2eq!AE308</f>
        <v>-26389.061252460571</v>
      </c>
      <c r="AF29" s="30">
        <f>+CO2eq!AF308</f>
        <v>-26717.910263338817</v>
      </c>
      <c r="AG29" s="30">
        <f>+CO2eq!AG308</f>
        <v>-25651.60136793739</v>
      </c>
      <c r="AH29" s="30">
        <f>+CO2eq!AH308</f>
        <v>-27324.634004316944</v>
      </c>
      <c r="AI29" s="27"/>
      <c r="AJ29" s="31">
        <f t="shared" si="6"/>
        <v>0.2634999350731928</v>
      </c>
      <c r="AL29" s="13"/>
    </row>
    <row r="30" spans="1:38" x14ac:dyDescent="0.35">
      <c r="B30" s="25" t="s">
        <v>243</v>
      </c>
      <c r="C30" s="30">
        <f>+CO2eq!C309</f>
        <v>142.8741001295333</v>
      </c>
      <c r="D30" s="30">
        <f>+CO2eq!D309</f>
        <v>140.84135614937611</v>
      </c>
      <c r="E30" s="30">
        <f>+CO2eq!E309</f>
        <v>204.17515637559785</v>
      </c>
      <c r="F30" s="30">
        <f>+CO2eq!F309</f>
        <v>255.50263641131053</v>
      </c>
      <c r="G30" s="30">
        <f>+CO2eq!G309</f>
        <v>297.01566297982714</v>
      </c>
      <c r="H30" s="30">
        <f>+CO2eq!H309</f>
        <v>335.91238409711872</v>
      </c>
      <c r="I30" s="30">
        <f>+CO2eq!I309</f>
        <v>369.65637502964989</v>
      </c>
      <c r="J30" s="30">
        <f>+CO2eq!J309</f>
        <v>399.69704770343668</v>
      </c>
      <c r="K30" s="30">
        <f>+CO2eq!K309</f>
        <v>430.8562935185422</v>
      </c>
      <c r="L30" s="30">
        <f>+CO2eq!L309</f>
        <v>457.8718059953689</v>
      </c>
      <c r="M30" s="30">
        <f>+CO2eq!M309</f>
        <v>503.75559595107848</v>
      </c>
      <c r="N30" s="30">
        <f>+CO2eq!N309</f>
        <v>532.45147830063877</v>
      </c>
      <c r="O30" s="30">
        <f>+CO2eq!O309</f>
        <v>562.7227773917831</v>
      </c>
      <c r="P30" s="30">
        <f>+CO2eq!P309</f>
        <v>592.03113323668265</v>
      </c>
      <c r="Q30" s="30">
        <f>+CO2eq!Q309</f>
        <v>617.63989376466259</v>
      </c>
      <c r="R30" s="30">
        <f>+CO2eq!R309</f>
        <v>650.78998426347721</v>
      </c>
      <c r="S30" s="30">
        <f>+CO2eq!S309</f>
        <v>685.18526451881712</v>
      </c>
      <c r="T30" s="30">
        <f>+CO2eq!T309</f>
        <v>723.96174645356018</v>
      </c>
      <c r="U30" s="30">
        <f>+CO2eq!U309</f>
        <v>757.80987098512799</v>
      </c>
      <c r="V30" s="30">
        <f>+CO2eq!V309</f>
        <v>792.64301285041347</v>
      </c>
      <c r="W30" s="30">
        <f>+CO2eq!W309</f>
        <v>828.32477004101997</v>
      </c>
      <c r="X30" s="30">
        <f>+CO2eq!X309</f>
        <v>872.10273555439721</v>
      </c>
      <c r="Y30" s="30">
        <f>+CO2eq!Y309</f>
        <v>912.50003409213548</v>
      </c>
      <c r="Z30" s="30">
        <f>+CO2eq!Z309</f>
        <v>951.59731098361169</v>
      </c>
      <c r="AA30" s="30">
        <f>+CO2eq!AA309</f>
        <v>999.87679018905089</v>
      </c>
      <c r="AB30" s="30">
        <f>+CO2eq!AB309</f>
        <v>1054.0936874534495</v>
      </c>
      <c r="AC30" s="30">
        <f>+CO2eq!AC309</f>
        <v>1108.1175211209804</v>
      </c>
      <c r="AD30" s="30">
        <f>+CO2eq!AD309</f>
        <v>1127.8089674578362</v>
      </c>
      <c r="AE30" s="30">
        <f>+CO2eq!AE309</f>
        <v>1073.0834994877339</v>
      </c>
      <c r="AF30" s="30">
        <f>+CO2eq!AF309</f>
        <v>1131.772505296859</v>
      </c>
      <c r="AG30" s="30">
        <f>+CO2eq!AG309</f>
        <v>1217.7243440854161</v>
      </c>
      <c r="AH30" s="30">
        <f>+CO2eq!AH309</f>
        <v>1312.64002473245</v>
      </c>
      <c r="AI30" s="27"/>
      <c r="AJ30" s="31">
        <f t="shared" si="6"/>
        <v>1.2466698422676568</v>
      </c>
      <c r="AL30" s="13"/>
    </row>
    <row r="31" spans="1:38" s="13" customFormat="1" x14ac:dyDescent="0.35">
      <c r="A31" s="68"/>
      <c r="B31" s="20" t="s">
        <v>244</v>
      </c>
      <c r="C31" s="21">
        <f>+C26+C27+C28+C30</f>
        <v>3086.4666898919704</v>
      </c>
      <c r="D31" s="21">
        <f t="shared" ref="D31:AE31" si="7">+D26+D27+D28+D30</f>
        <v>3505.5832418253203</v>
      </c>
      <c r="E31" s="21">
        <f t="shared" si="7"/>
        <v>4233.9333744582073</v>
      </c>
      <c r="F31" s="21">
        <f t="shared" si="7"/>
        <v>4295.7145678218048</v>
      </c>
      <c r="G31" s="21">
        <f t="shared" si="7"/>
        <v>7574.0737869266322</v>
      </c>
      <c r="H31" s="21">
        <f t="shared" si="7"/>
        <v>4830.3939032797325</v>
      </c>
      <c r="I31" s="21">
        <f t="shared" si="7"/>
        <v>7755.3717929679988</v>
      </c>
      <c r="J31" s="21">
        <f>+J26+J27+J28+J30</f>
        <v>7875.8690066145182</v>
      </c>
      <c r="K31" s="21">
        <f t="shared" si="7"/>
        <v>8880.4433105550142</v>
      </c>
      <c r="L31" s="21">
        <f t="shared" si="7"/>
        <v>8393.2632178027616</v>
      </c>
      <c r="M31" s="21">
        <f t="shared" si="7"/>
        <v>9620.1682817619112</v>
      </c>
      <c r="N31" s="21">
        <f t="shared" si="7"/>
        <v>10930.018508204525</v>
      </c>
      <c r="O31" s="21">
        <f t="shared" si="7"/>
        <v>10223.89119571809</v>
      </c>
      <c r="P31" s="21">
        <f t="shared" si="7"/>
        <v>10719.664370157358</v>
      </c>
      <c r="Q31" s="21">
        <f t="shared" si="7"/>
        <v>10460.077442975911</v>
      </c>
      <c r="R31" s="21">
        <f t="shared" si="7"/>
        <v>10756.681358387055</v>
      </c>
      <c r="S31" s="21">
        <f t="shared" si="7"/>
        <v>11377.116817540065</v>
      </c>
      <c r="T31" s="21">
        <f t="shared" si="7"/>
        <v>12183.441118174755</v>
      </c>
      <c r="U31" s="21">
        <f t="shared" si="7"/>
        <v>12385.485172025399</v>
      </c>
      <c r="V31" s="21">
        <f t="shared" si="7"/>
        <v>13801.78077671221</v>
      </c>
      <c r="W31" s="21">
        <f t="shared" si="7"/>
        <v>14927.213942738401</v>
      </c>
      <c r="X31" s="21">
        <f t="shared" si="7"/>
        <v>16427.073191414373</v>
      </c>
      <c r="Y31" s="21">
        <f t="shared" si="7"/>
        <v>16398.926026479432</v>
      </c>
      <c r="Z31" s="21">
        <f t="shared" si="7"/>
        <v>16377.871425597477</v>
      </c>
      <c r="AA31" s="21">
        <f t="shared" si="7"/>
        <v>16491.450683870993</v>
      </c>
      <c r="AB31" s="21">
        <f t="shared" si="7"/>
        <v>17793.800978437528</v>
      </c>
      <c r="AC31" s="21">
        <f t="shared" si="7"/>
        <v>18000.484392514914</v>
      </c>
      <c r="AD31" s="21">
        <f t="shared" si="7"/>
        <v>17938.554248219778</v>
      </c>
      <c r="AE31" s="21">
        <f t="shared" si="7"/>
        <v>18181.715351246396</v>
      </c>
      <c r="AF31" s="21">
        <f t="shared" ref="AF31:AG31" si="8">+AF26+AF27+AF28+AF30</f>
        <v>21859.605458771832</v>
      </c>
      <c r="AG31" s="21">
        <f t="shared" si="8"/>
        <v>18122.322510021113</v>
      </c>
      <c r="AH31" s="21">
        <f t="shared" ref="AH31" si="9">+AH26+AH27+AH28+AH30</f>
        <v>20519.317577049027</v>
      </c>
      <c r="AI31" s="22"/>
      <c r="AJ31" s="23">
        <f t="shared" si="6"/>
        <v>1.2722685111666565</v>
      </c>
    </row>
    <row r="32" spans="1:38" s="13" customFormat="1" x14ac:dyDescent="0.35">
      <c r="A32" s="68"/>
      <c r="B32" s="20" t="s">
        <v>245</v>
      </c>
      <c r="C32" s="21">
        <f>+SUM(C26:C30)</f>
        <v>3086.4666898919704</v>
      </c>
      <c r="D32" s="21">
        <f t="shared" ref="D32:AE32" si="10">+SUM(D26:D30)</f>
        <v>3505.5832418253203</v>
      </c>
      <c r="E32" s="21">
        <f t="shared" si="10"/>
        <v>4233.9333744582073</v>
      </c>
      <c r="F32" s="21">
        <f t="shared" si="10"/>
        <v>4295.7145678218048</v>
      </c>
      <c r="G32" s="21">
        <f t="shared" si="10"/>
        <v>7574.0737869266322</v>
      </c>
      <c r="H32" s="21">
        <f t="shared" si="10"/>
        <v>4830.3939032797325</v>
      </c>
      <c r="I32" s="21">
        <f t="shared" si="10"/>
        <v>7755.3717929679988</v>
      </c>
      <c r="J32" s="21">
        <f t="shared" si="10"/>
        <v>7875.8690066145182</v>
      </c>
      <c r="K32" s="21">
        <f t="shared" si="10"/>
        <v>8880.4433105550142</v>
      </c>
      <c r="L32" s="21">
        <f t="shared" si="10"/>
        <v>8393.2632178027616</v>
      </c>
      <c r="M32" s="21">
        <f>+SUM(M26:M30)</f>
        <v>-11525.784734682911</v>
      </c>
      <c r="N32" s="21">
        <f t="shared" si="10"/>
        <v>-7815.860862121971</v>
      </c>
      <c r="O32" s="21">
        <f t="shared" si="10"/>
        <v>-6880.4338312798618</v>
      </c>
      <c r="P32" s="21">
        <f t="shared" si="10"/>
        <v>-7914.3719431038708</v>
      </c>
      <c r="Q32" s="21">
        <f t="shared" si="10"/>
        <v>-13200.533459612368</v>
      </c>
      <c r="R32" s="21">
        <f t="shared" si="10"/>
        <v>-4736.1729755129772</v>
      </c>
      <c r="S32" s="21">
        <f t="shared" si="10"/>
        <v>-11215.474043576445</v>
      </c>
      <c r="T32" s="21">
        <f t="shared" si="10"/>
        <v>-8612.3953479641877</v>
      </c>
      <c r="U32" s="21">
        <f t="shared" si="10"/>
        <v>-6364.8817407909637</v>
      </c>
      <c r="V32" s="21">
        <f t="shared" si="10"/>
        <v>-10492.781201313712</v>
      </c>
      <c r="W32" s="21">
        <f t="shared" si="10"/>
        <v>-8423.8285189618455</v>
      </c>
      <c r="X32" s="21">
        <f t="shared" si="10"/>
        <v>-6703.8994358919135</v>
      </c>
      <c r="Y32" s="21">
        <f t="shared" si="10"/>
        <v>-8300.0091017361701</v>
      </c>
      <c r="Z32" s="21">
        <f t="shared" si="10"/>
        <v>-9697.2410225919375</v>
      </c>
      <c r="AA32" s="21">
        <f t="shared" si="10"/>
        <v>-7424.3993885738591</v>
      </c>
      <c r="AB32" s="21">
        <f t="shared" si="10"/>
        <v>-4607.3072977469965</v>
      </c>
      <c r="AC32" s="21">
        <f t="shared" si="10"/>
        <v>-4292.9141024697974</v>
      </c>
      <c r="AD32" s="21">
        <f t="shared" si="10"/>
        <v>-8338.8596985616168</v>
      </c>
      <c r="AE32" s="21">
        <f t="shared" si="10"/>
        <v>-8207.3459012141757</v>
      </c>
      <c r="AF32" s="21">
        <f>+SUM(AF26:AF30)</f>
        <v>-4858.3048045669866</v>
      </c>
      <c r="AG32" s="21">
        <f>+SUM(AG26:AG30)</f>
        <v>-7529.2788579162752</v>
      </c>
      <c r="AH32" s="21">
        <f t="shared" ref="AH32" si="11">+SUM(AH26:AH30)</f>
        <v>-6805.316427267916</v>
      </c>
      <c r="AI32" s="22"/>
      <c r="AJ32" s="23">
        <f t="shared" si="6"/>
        <v>-0.57848381551430694</v>
      </c>
    </row>
    <row r="33" spans="2:34" x14ac:dyDescent="0.35"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</row>
    <row r="34" spans="2:34" x14ac:dyDescent="0.35">
      <c r="B34" s="71" t="s">
        <v>246</v>
      </c>
      <c r="C34" s="72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</row>
    <row r="35" spans="2:34" x14ac:dyDescent="0.35">
      <c r="B35" s="73" t="s">
        <v>229</v>
      </c>
      <c r="C35" s="65">
        <f>+C14-C31</f>
        <v>0</v>
      </c>
      <c r="D35" s="65">
        <f t="shared" ref="D35:AE35" si="12">+D14-D31</f>
        <v>0</v>
      </c>
      <c r="E35" s="65">
        <f t="shared" si="12"/>
        <v>0</v>
      </c>
      <c r="F35" s="65">
        <f t="shared" si="12"/>
        <v>0</v>
      </c>
      <c r="G35" s="65">
        <f t="shared" si="12"/>
        <v>0</v>
      </c>
      <c r="H35" s="65">
        <f t="shared" si="12"/>
        <v>0</v>
      </c>
      <c r="I35" s="65">
        <f t="shared" si="12"/>
        <v>0</v>
      </c>
      <c r="J35" s="65">
        <f t="shared" si="12"/>
        <v>0</v>
      </c>
      <c r="K35" s="65">
        <f t="shared" si="12"/>
        <v>0</v>
      </c>
      <c r="L35" s="65">
        <f t="shared" si="12"/>
        <v>0</v>
      </c>
      <c r="M35" s="65">
        <f t="shared" si="12"/>
        <v>0</v>
      </c>
      <c r="N35" s="65">
        <f t="shared" si="12"/>
        <v>0</v>
      </c>
      <c r="O35" s="65">
        <f t="shared" si="12"/>
        <v>0</v>
      </c>
      <c r="P35" s="65">
        <f t="shared" si="12"/>
        <v>0</v>
      </c>
      <c r="Q35" s="65">
        <f t="shared" si="12"/>
        <v>0</v>
      </c>
      <c r="R35" s="65">
        <f t="shared" si="12"/>
        <v>0</v>
      </c>
      <c r="S35" s="65">
        <f t="shared" si="12"/>
        <v>0</v>
      </c>
      <c r="T35" s="65">
        <f t="shared" si="12"/>
        <v>0</v>
      </c>
      <c r="U35" s="65">
        <f t="shared" si="12"/>
        <v>0</v>
      </c>
      <c r="V35" s="65">
        <f t="shared" si="12"/>
        <v>0</v>
      </c>
      <c r="W35" s="65">
        <f t="shared" si="12"/>
        <v>0</v>
      </c>
      <c r="X35" s="65">
        <f t="shared" si="12"/>
        <v>0</v>
      </c>
      <c r="Y35" s="65">
        <f t="shared" si="12"/>
        <v>0</v>
      </c>
      <c r="Z35" s="65">
        <f t="shared" si="12"/>
        <v>0</v>
      </c>
      <c r="AA35" s="65">
        <f t="shared" si="12"/>
        <v>0</v>
      </c>
      <c r="AB35" s="65">
        <f t="shared" si="12"/>
        <v>0</v>
      </c>
      <c r="AC35" s="65">
        <f t="shared" si="12"/>
        <v>0</v>
      </c>
      <c r="AD35" s="65">
        <f t="shared" si="12"/>
        <v>0</v>
      </c>
      <c r="AE35" s="65">
        <f t="shared" si="12"/>
        <v>0</v>
      </c>
      <c r="AF35" s="65">
        <f t="shared" ref="AF35:AH35" si="13">+AF14-AF31</f>
        <v>0</v>
      </c>
      <c r="AG35" s="65">
        <f t="shared" si="13"/>
        <v>0</v>
      </c>
      <c r="AH35" s="65">
        <f t="shared" si="13"/>
        <v>0</v>
      </c>
    </row>
    <row r="36" spans="2:34" x14ac:dyDescent="0.35">
      <c r="B36" s="73" t="s">
        <v>230</v>
      </c>
      <c r="C36" s="65">
        <f t="shared" ref="C36:AE36" si="14">+C15-C32</f>
        <v>0</v>
      </c>
      <c r="D36" s="65">
        <f t="shared" si="14"/>
        <v>0</v>
      </c>
      <c r="E36" s="65">
        <f t="shared" si="14"/>
        <v>0</v>
      </c>
      <c r="F36" s="65">
        <f t="shared" si="14"/>
        <v>0</v>
      </c>
      <c r="G36" s="65">
        <f t="shared" si="14"/>
        <v>0</v>
      </c>
      <c r="H36" s="65">
        <f t="shared" si="14"/>
        <v>0</v>
      </c>
      <c r="I36" s="65">
        <f t="shared" si="14"/>
        <v>0</v>
      </c>
      <c r="J36" s="65">
        <f t="shared" si="14"/>
        <v>0</v>
      </c>
      <c r="K36" s="65">
        <f t="shared" si="14"/>
        <v>0</v>
      </c>
      <c r="L36" s="65">
        <f t="shared" si="14"/>
        <v>0</v>
      </c>
      <c r="M36" s="65">
        <f t="shared" si="14"/>
        <v>0</v>
      </c>
      <c r="N36" s="65">
        <f t="shared" si="14"/>
        <v>0</v>
      </c>
      <c r="O36" s="65">
        <f t="shared" si="14"/>
        <v>0</v>
      </c>
      <c r="P36" s="65">
        <f t="shared" si="14"/>
        <v>0</v>
      </c>
      <c r="Q36" s="65">
        <f t="shared" si="14"/>
        <v>0</v>
      </c>
      <c r="R36" s="65">
        <f t="shared" si="14"/>
        <v>0</v>
      </c>
      <c r="S36" s="65">
        <f t="shared" si="14"/>
        <v>0</v>
      </c>
      <c r="T36" s="65">
        <f t="shared" si="14"/>
        <v>0</v>
      </c>
      <c r="U36" s="65">
        <f t="shared" si="14"/>
        <v>0</v>
      </c>
      <c r="V36" s="65">
        <f t="shared" si="14"/>
        <v>0</v>
      </c>
      <c r="W36" s="65">
        <f t="shared" si="14"/>
        <v>0</v>
      </c>
      <c r="X36" s="65">
        <f t="shared" si="14"/>
        <v>0</v>
      </c>
      <c r="Y36" s="65">
        <f t="shared" si="14"/>
        <v>0</v>
      </c>
      <c r="Z36" s="65">
        <f t="shared" si="14"/>
        <v>0</v>
      </c>
      <c r="AA36" s="65">
        <f t="shared" si="14"/>
        <v>0</v>
      </c>
      <c r="AB36" s="65">
        <f>+AB15-AB32</f>
        <v>0</v>
      </c>
      <c r="AC36" s="65">
        <f t="shared" si="14"/>
        <v>0</v>
      </c>
      <c r="AD36" s="65">
        <f t="shared" si="14"/>
        <v>0</v>
      </c>
      <c r="AE36" s="65">
        <f t="shared" si="14"/>
        <v>0</v>
      </c>
      <c r="AF36" s="65">
        <f t="shared" ref="AF36:AH36" si="15">+AF15-AF32</f>
        <v>0</v>
      </c>
      <c r="AG36" s="65">
        <f t="shared" si="15"/>
        <v>0</v>
      </c>
      <c r="AH36" s="65">
        <f t="shared" si="15"/>
        <v>0</v>
      </c>
    </row>
    <row r="56" spans="31:34" x14ac:dyDescent="0.35">
      <c r="AE56" s="65" t="e">
        <f>+#REF!-AE26</f>
        <v>#REF!</v>
      </c>
      <c r="AF56" s="65"/>
      <c r="AG56" s="65"/>
      <c r="AH56" s="65"/>
    </row>
    <row r="57" spans="31:34" x14ac:dyDescent="0.35">
      <c r="AE57" s="65" t="e">
        <f>+#REF!-AE27</f>
        <v>#REF!</v>
      </c>
      <c r="AF57" s="65"/>
      <c r="AG57" s="65"/>
      <c r="AH57" s="65"/>
    </row>
    <row r="58" spans="31:34" x14ac:dyDescent="0.35">
      <c r="AE58" s="65" t="e">
        <f>+#REF!-AE28</f>
        <v>#REF!</v>
      </c>
      <c r="AF58" s="65"/>
      <c r="AG58" s="65"/>
      <c r="AH58" s="65"/>
    </row>
    <row r="59" spans="31:34" x14ac:dyDescent="0.35">
      <c r="AE59" s="65" t="e">
        <f>+#REF!-AE29</f>
        <v>#REF!</v>
      </c>
      <c r="AF59" s="65"/>
      <c r="AG59" s="65"/>
      <c r="AH59" s="65"/>
    </row>
    <row r="60" spans="31:34" x14ac:dyDescent="0.35">
      <c r="AE60" s="65" t="e">
        <f>+#REF!-AE30</f>
        <v>#REF!</v>
      </c>
      <c r="AF60" s="65"/>
      <c r="AG60" s="65"/>
      <c r="AH60" s="65"/>
    </row>
    <row r="61" spans="31:34" x14ac:dyDescent="0.35">
      <c r="AE61" s="65" t="e">
        <f>+#REF!-AE31</f>
        <v>#REF!</v>
      </c>
      <c r="AF61" s="65"/>
      <c r="AG61" s="65"/>
      <c r="AH61" s="65"/>
    </row>
    <row r="62" spans="31:34" x14ac:dyDescent="0.35">
      <c r="AE62" s="65" t="e">
        <f>+#REF!-AE32</f>
        <v>#REF!</v>
      </c>
      <c r="AF62" s="65"/>
      <c r="AG62" s="65"/>
      <c r="AH62" s="65"/>
    </row>
  </sheetData>
  <conditionalFormatting sqref="C35:AH36">
    <cfRule type="cellIs" dxfId="153" priority="2" operator="equal">
      <formula>0</formula>
    </cfRule>
  </conditionalFormatting>
  <conditionalFormatting sqref="AE56:AH62">
    <cfRule type="cellIs" dxfId="152" priority="1" operator="equal">
      <formula>0</formula>
    </cfRule>
  </conditionalFormatting>
  <dataValidations count="1">
    <dataValidation allowBlank="1" showInputMessage="1" showErrorMessage="1" sqref="B29" xr:uid="{F2C3E835-B39A-49A9-886A-732A81D8B583}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93CD964-3D1D-46D0-8140-30470E7FEE4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Resumen!C4:AH4</xm:f>
              <xm:sqref>AL4</xm:sqref>
            </x14:sparkline>
            <x14:sparkline>
              <xm:f>Resumen!C5:AH5</xm:f>
              <xm:sqref>AL5</xm:sqref>
            </x14:sparkline>
            <x14:sparkline>
              <xm:f>Resumen!C6:AH6</xm:f>
              <xm:sqref>AL6</xm:sqref>
            </x14:sparkline>
            <x14:sparkline>
              <xm:f>Resumen!C7:AH7</xm:f>
              <xm:sqref>AL7</xm:sqref>
            </x14:sparkline>
            <x14:sparkline>
              <xm:f>Resumen!C8:AH8</xm:f>
              <xm:sqref>AL8</xm:sqref>
            </x14:sparkline>
            <x14:sparkline>
              <xm:f>Resumen!C9:AH9</xm:f>
              <xm:sqref>AL9</xm:sqref>
            </x14:sparkline>
            <x14:sparkline>
              <xm:f>Resumen!C10:AH10</xm:f>
              <xm:sqref>AL10</xm:sqref>
            </x14:sparkline>
            <x14:sparkline>
              <xm:f>Resumen!C11:AH11</xm:f>
              <xm:sqref>AL11</xm:sqref>
            </x14:sparkline>
            <x14:sparkline>
              <xm:f>Resumen!C12:AH12</xm:f>
              <xm:sqref>AL12</xm:sqref>
            </x14:sparkline>
            <x14:sparkline>
              <xm:f>Resumen!C13:AH13</xm:f>
              <xm:sqref>AL13</xm:sqref>
            </x14:sparkline>
            <x14:sparkline>
              <xm:f>Resumen!C14:AH14</xm:f>
              <xm:sqref>AL14</xm:sqref>
            </x14:sparkline>
            <x14:sparkline>
              <xm:f>Resumen!C15:AH15</xm:f>
              <xm:sqref>AL15</xm:sqref>
            </x14:sparkline>
          </x14:sparklines>
        </x14:sparklineGroup>
        <x14:sparklineGroup displayEmptyCellsAs="gap" xr2:uid="{667B8FED-44F2-4819-A57C-59A73279B09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Resumen!C26:AH26</xm:f>
              <xm:sqref>AL26</xm:sqref>
            </x14:sparkline>
            <x14:sparkline>
              <xm:f>Resumen!C27:AH27</xm:f>
              <xm:sqref>AL27</xm:sqref>
            </x14:sparkline>
            <x14:sparkline>
              <xm:f>Resumen!C28:AH28</xm:f>
              <xm:sqref>AL28</xm:sqref>
            </x14:sparkline>
            <x14:sparkline>
              <xm:f>Resumen!C29:AH29</xm:f>
              <xm:sqref>AL29</xm:sqref>
            </x14:sparkline>
            <x14:sparkline>
              <xm:f>Resumen!C30:AH30</xm:f>
              <xm:sqref>AL30</xm:sqref>
            </x14:sparkline>
            <x14:sparkline>
              <xm:f>Resumen!C31:AH31</xm:f>
              <xm:sqref>AL31</xm:sqref>
            </x14:sparkline>
            <x14:sparkline>
              <xm:f>Resumen!C32:AH32</xm:f>
              <xm:sqref>AL32</xm:sqref>
            </x14:sparkline>
          </x14:sparklines>
        </x14:sparklineGroup>
        <x14:sparklineGroup displayEmptyCellsAs="gap" xr2:uid="{0710B28C-ED19-4E10-99A5-0A31739E435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Resumen!C19:AH19</xm:f>
              <xm:sqref>AL19</xm:sqref>
            </x14:sparkline>
            <x14:sparkline>
              <xm:f>Resumen!C20:AH20</xm:f>
              <xm:sqref>AL20</xm:sqref>
            </x14:sparkline>
            <x14:sparkline>
              <xm:f>Resumen!C21:AH21</xm:f>
              <xm:sqref>AL21</xm:sqref>
            </x14:sparkline>
            <x14:sparkline>
              <xm:f>Resumen!C22:AH22</xm:f>
              <xm:sqref>AL22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2E8CF-D03C-4419-9D6D-1148EEB43E3C}">
  <dimension ref="A2:P309"/>
  <sheetViews>
    <sheetView showGridLines="0" zoomScale="85" zoomScaleNormal="85" workbookViewId="0">
      <selection activeCell="A3" sqref="A3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714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-11235.553269172819</v>
      </c>
      <c r="D4" s="21">
        <f t="shared" si="0"/>
        <v>191.79990648813731</v>
      </c>
      <c r="E4" s="21">
        <f t="shared" si="0"/>
        <v>3.7894472267837225</v>
      </c>
      <c r="F4" s="21">
        <f t="shared" si="0"/>
        <v>557.58410650673216</v>
      </c>
      <c r="G4" s="21">
        <f t="shared" si="0"/>
        <v>0</v>
      </c>
      <c r="H4" s="21">
        <f t="shared" si="0"/>
        <v>10.454163430759174</v>
      </c>
      <c r="I4" s="21">
        <f t="shared" si="0"/>
        <v>0</v>
      </c>
      <c r="J4" s="21">
        <f t="shared" si="0"/>
        <v>12.127795354733042</v>
      </c>
      <c r="K4" s="21">
        <f t="shared" si="0"/>
        <v>449.77038608026282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-4292.9141024697938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11244.331173659149</v>
      </c>
      <c r="D5" s="21">
        <f t="shared" ref="D5:E5" si="1">+D6+D32+D42</f>
        <v>4.0048546235838014</v>
      </c>
      <c r="E5" s="21">
        <f t="shared" si="1"/>
        <v>0.3389269963740672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11446.282757158624</v>
      </c>
    </row>
    <row r="6" spans="1:15" x14ac:dyDescent="0.35">
      <c r="A6" s="24" t="s">
        <v>266</v>
      </c>
      <c r="B6" s="25" t="s">
        <v>267</v>
      </c>
      <c r="C6" s="26">
        <f>+C7+C11+C19+C25+C29</f>
        <v>11244.331173659149</v>
      </c>
      <c r="D6" s="26">
        <f t="shared" ref="D6:E6" si="4">+D7+D11+D19+D25+D29</f>
        <v>4.0048546235838014</v>
      </c>
      <c r="E6" s="26">
        <f t="shared" si="4"/>
        <v>0.3389269963740672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11446.282757158624</v>
      </c>
    </row>
    <row r="7" spans="1:15" x14ac:dyDescent="0.35">
      <c r="A7" s="24" t="s">
        <v>268</v>
      </c>
      <c r="B7" s="25" t="s">
        <v>269</v>
      </c>
      <c r="C7" s="26">
        <f>'[2]2016'!$C6</f>
        <v>2748.3347486296798</v>
      </c>
      <c r="D7" s="26">
        <f>'[2]2016'!$D6</f>
        <v>8.2317618778499996E-2</v>
      </c>
      <c r="E7" s="26">
        <f>'[2]2016'!$E6</f>
        <v>2.8383942605129994E-2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2758.1613867458373</v>
      </c>
    </row>
    <row r="8" spans="1:15" x14ac:dyDescent="0.35">
      <c r="A8" s="24" t="s">
        <v>270</v>
      </c>
      <c r="B8" s="25" t="s">
        <v>271</v>
      </c>
      <c r="C8" s="30">
        <f>'[2]2016'!$C7</f>
        <v>2748.3347486296798</v>
      </c>
      <c r="D8" s="30">
        <f>'[2]2016'!$D7</f>
        <v>8.2317618778499996E-2</v>
      </c>
      <c r="E8" s="30">
        <f>'[2]2016'!$E7</f>
        <v>2.8383942605129994E-2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2758.1613867458373</v>
      </c>
    </row>
    <row r="9" spans="1:15" x14ac:dyDescent="0.35">
      <c r="A9" s="24" t="s">
        <v>272</v>
      </c>
      <c r="B9" s="25" t="s">
        <v>273</v>
      </c>
      <c r="C9" s="30">
        <f>'[2]2016'!$C8</f>
        <v>0</v>
      </c>
      <c r="D9" s="30">
        <f>'[2]2016'!$D8</f>
        <v>0</v>
      </c>
      <c r="E9" s="30">
        <f>'[2]2016'!$E8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'[2]2016'!$C9</f>
        <v>0</v>
      </c>
      <c r="D10" s="30">
        <f>'[2]2016'!$D9</f>
        <v>0</v>
      </c>
      <c r="E10" s="30">
        <f>'[2]2016'!$E9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'[2]2016'!$C10</f>
        <v>1915.7516456861395</v>
      </c>
      <c r="D11" s="26">
        <f>'[2]2016'!$D10</f>
        <v>0.26399407630441996</v>
      </c>
      <c r="E11" s="26">
        <f>'[2]2016'!$E10</f>
        <v>3.9635040277083998E-2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1933.6467654960904</v>
      </c>
    </row>
    <row r="12" spans="1:15" x14ac:dyDescent="0.35">
      <c r="A12" s="24" t="s">
        <v>278</v>
      </c>
      <c r="B12" s="25" t="s">
        <v>279</v>
      </c>
      <c r="C12" s="30">
        <f>'[2]2016'!$C11</f>
        <v>0</v>
      </c>
      <c r="D12" s="30">
        <f>'[2]2016'!$D11</f>
        <v>0</v>
      </c>
      <c r="E12" s="30">
        <f>'[2]2016'!$E11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'[2]2016'!$C12</f>
        <v>0</v>
      </c>
      <c r="D13" s="30">
        <f>'[2]2016'!$D12</f>
        <v>0</v>
      </c>
      <c r="E13" s="30">
        <f>'[2]2016'!$E12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'[2]2016'!$C13</f>
        <v>0</v>
      </c>
      <c r="D14" s="30">
        <f>'[2]2016'!$D13</f>
        <v>0</v>
      </c>
      <c r="E14" s="30">
        <f>'[2]2016'!$E13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'[2]2016'!$C14</f>
        <v>0</v>
      </c>
      <c r="D15" s="30">
        <f>'[2]2016'!$D14</f>
        <v>0</v>
      </c>
      <c r="E15" s="30">
        <f>'[2]2016'!$E14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'[2]2016'!$C15</f>
        <v>0</v>
      </c>
      <c r="D16" s="30">
        <f>'[2]2016'!$D15</f>
        <v>0</v>
      </c>
      <c r="E16" s="30">
        <f>'[2]2016'!$E15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'[2]2016'!$C16</f>
        <v>0</v>
      </c>
      <c r="D17" s="30">
        <f>'[2]2016'!$D16</f>
        <v>0</v>
      </c>
      <c r="E17" s="30">
        <f>'[2]2016'!$E16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'[2]2016'!$C17</f>
        <v>1915.7516456861395</v>
      </c>
      <c r="D18" s="30">
        <f>'[2]2016'!$D17</f>
        <v>0.26399407630441996</v>
      </c>
      <c r="E18" s="30">
        <f>'[2]2016'!$E17</f>
        <v>3.9635040277083998E-2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1933.6467654960904</v>
      </c>
    </row>
    <row r="19" spans="1:15" x14ac:dyDescent="0.35">
      <c r="A19" s="24" t="s">
        <v>292</v>
      </c>
      <c r="B19" s="25" t="s">
        <v>293</v>
      </c>
      <c r="C19" s="26">
        <f>'[2]2016'!$C18</f>
        <v>6008.1382334119899</v>
      </c>
      <c r="D19" s="26">
        <f>'[2]2016'!$D18</f>
        <v>1.4819951889563818</v>
      </c>
      <c r="E19" s="26">
        <f>'[2]2016'!$E18</f>
        <v>0.24045157424806321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6113.3537658785044</v>
      </c>
    </row>
    <row r="20" spans="1:15" x14ac:dyDescent="0.35">
      <c r="A20" s="24" t="s">
        <v>294</v>
      </c>
      <c r="B20" s="25" t="s">
        <v>295</v>
      </c>
      <c r="C20" s="30">
        <f>'[2]2016'!$C19</f>
        <v>79.317381445921086</v>
      </c>
      <c r="D20" s="30">
        <f>'[2]2016'!$D19</f>
        <v>5.5585037786658458E-4</v>
      </c>
      <c r="E20" s="30">
        <f>'[2]2016'!$E19</f>
        <v>2.2234015114663383E-3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79.922146657039931</v>
      </c>
    </row>
    <row r="21" spans="1:15" x14ac:dyDescent="0.35">
      <c r="A21" s="24" t="s">
        <v>296</v>
      </c>
      <c r="B21" s="25" t="s">
        <v>297</v>
      </c>
      <c r="C21" s="30">
        <f>'[2]2016'!$C20</f>
        <v>4636.4984218020991</v>
      </c>
      <c r="D21" s="30">
        <f>'[2]2016'!$D20</f>
        <v>1.3070368513769</v>
      </c>
      <c r="E21" s="30">
        <f>'[2]2016'!$E20</f>
        <v>0.22776402350449998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4733.4529198693454</v>
      </c>
    </row>
    <row r="22" spans="1:15" x14ac:dyDescent="0.35">
      <c r="A22" s="24" t="s">
        <v>298</v>
      </c>
      <c r="B22" s="25" t="s">
        <v>299</v>
      </c>
      <c r="C22" s="30">
        <f>'[2]2016'!$C21</f>
        <v>0</v>
      </c>
      <c r="D22" s="30">
        <f>'[2]2016'!$D21</f>
        <v>0</v>
      </c>
      <c r="E22" s="30">
        <f>'[2]2016'!$E21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'[2]2016'!$C22</f>
        <v>1292.3224301639689</v>
      </c>
      <c r="D23" s="30">
        <f>'[2]2016'!$D22</f>
        <v>0.17440248720161525</v>
      </c>
      <c r="E23" s="30">
        <f>'[2]2016'!$E22</f>
        <v>1.0464149232096914E-2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1299.9786993521197</v>
      </c>
    </row>
    <row r="24" spans="1:15" x14ac:dyDescent="0.35">
      <c r="A24" s="24" t="s">
        <v>302</v>
      </c>
      <c r="B24" s="25" t="s">
        <v>303</v>
      </c>
      <c r="C24" s="30">
        <f>'[2]2016'!$C23</f>
        <v>0</v>
      </c>
      <c r="D24" s="30">
        <f>'[2]2016'!$D23</f>
        <v>0</v>
      </c>
      <c r="E24" s="30">
        <f>'[2]2016'!$E23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'[2]2016'!$C24</f>
        <v>572.10654593134007</v>
      </c>
      <c r="D25" s="26">
        <f>'[2]2016'!$D24</f>
        <v>2.1765477395444996</v>
      </c>
      <c r="E25" s="26">
        <f>'[2]2016'!$E24</f>
        <v>3.0456439243789997E-2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641.1208390381903</v>
      </c>
    </row>
    <row r="26" spans="1:15" x14ac:dyDescent="0.35">
      <c r="A26" s="24" t="s">
        <v>306</v>
      </c>
      <c r="B26" s="25" t="s">
        <v>307</v>
      </c>
      <c r="C26" s="30">
        <f>'[2]2016'!$C25</f>
        <v>156.74344345422003</v>
      </c>
      <c r="D26" s="30">
        <f>'[2]2016'!$D25</f>
        <v>2.54484213795E-2</v>
      </c>
      <c r="E26" s="30">
        <f>'[2]2016'!$E25</f>
        <v>1.2792984444100002E-3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157.79501334061467</v>
      </c>
    </row>
    <row r="27" spans="1:15" x14ac:dyDescent="0.35">
      <c r="A27" s="24" t="s">
        <v>308</v>
      </c>
      <c r="B27" s="25" t="s">
        <v>309</v>
      </c>
      <c r="C27" s="30">
        <f>'[2]2016'!$C26</f>
        <v>361.69136035808998</v>
      </c>
      <c r="D27" s="30">
        <f>'[2]2016'!$D26</f>
        <v>2.1438415445999994</v>
      </c>
      <c r="E27" s="30">
        <f>'[2]2016'!$E26</f>
        <v>2.8741674385479997E-2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429.33546731904215</v>
      </c>
    </row>
    <row r="28" spans="1:15" x14ac:dyDescent="0.35">
      <c r="A28" s="24" t="s">
        <v>310</v>
      </c>
      <c r="B28" s="25" t="s">
        <v>311</v>
      </c>
      <c r="C28" s="30">
        <f>'[2]2016'!$C27</f>
        <v>53.671742119029993</v>
      </c>
      <c r="D28" s="30">
        <f>'[2]2016'!$D27</f>
        <v>7.2577735650000003E-3</v>
      </c>
      <c r="E28" s="30">
        <f>'[2]2016'!$E27</f>
        <v>4.3546641389999996E-4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53.990358378533493</v>
      </c>
    </row>
    <row r="29" spans="1:15" x14ac:dyDescent="0.35">
      <c r="A29" s="24" t="s">
        <v>312</v>
      </c>
      <c r="B29" s="25" t="s">
        <v>291</v>
      </c>
      <c r="C29" s="26">
        <f>'[2]2016'!$C28</f>
        <v>0</v>
      </c>
      <c r="D29" s="26">
        <f>'[2]2016'!$D28</f>
        <v>0</v>
      </c>
      <c r="E29" s="26">
        <f>'[2]2016'!$E28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'[2]2016'!$C29</f>
        <v>0</v>
      </c>
      <c r="D30" s="30">
        <f>'[2]2016'!$D29</f>
        <v>0</v>
      </c>
      <c r="E30" s="30">
        <f>'[2]2016'!$E29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'[2]2016'!$C30</f>
        <v>0</v>
      </c>
      <c r="D31" s="30">
        <f>'[2]2016'!$D30</f>
        <v>0</v>
      </c>
      <c r="E31" s="30">
        <f>'[2]2016'!$E30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737.00891473055572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557.58410650673216</v>
      </c>
      <c r="G46" s="21">
        <f t="shared" si="23"/>
        <v>0</v>
      </c>
      <c r="H46" s="21">
        <f t="shared" si="23"/>
        <v>10.454163430759174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1305.0471846680468</v>
      </c>
    </row>
    <row r="47" spans="1:15" x14ac:dyDescent="0.35">
      <c r="A47" s="24" t="s">
        <v>345</v>
      </c>
      <c r="B47" s="25" t="s">
        <v>346</v>
      </c>
      <c r="C47" s="26">
        <f>+SUM(C48:C52)</f>
        <v>734.10519960000011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734.10519960000011</v>
      </c>
    </row>
    <row r="48" spans="1:15" x14ac:dyDescent="0.35">
      <c r="A48" s="24" t="s">
        <v>347</v>
      </c>
      <c r="B48" s="25" t="s">
        <v>348</v>
      </c>
      <c r="C48" s="46">
        <f>'[3]2016'!$C6</f>
        <v>734.10519960000011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734.10519960000011</v>
      </c>
    </row>
    <row r="49" spans="1:15" x14ac:dyDescent="0.35">
      <c r="A49" s="24" t="s">
        <v>349</v>
      </c>
      <c r="B49" s="25" t="s">
        <v>350</v>
      </c>
      <c r="C49" s="46">
        <f>'[3]2016'!$C7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'[3]2016'!$C8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'[3]2016'!$C9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'[3]2016'!$C10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2.9037151305555549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2.9037151305555549</v>
      </c>
    </row>
    <row r="73" spans="1:15" x14ac:dyDescent="0.35">
      <c r="A73" s="24" t="s">
        <v>394</v>
      </c>
      <c r="B73" s="25" t="s">
        <v>395</v>
      </c>
      <c r="C73" s="46">
        <f>'[3]2016'!$C31</f>
        <v>2.6236551305555551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2.6236551305555551</v>
      </c>
    </row>
    <row r="74" spans="1:15" x14ac:dyDescent="0.35">
      <c r="A74" s="24" t="s">
        <v>396</v>
      </c>
      <c r="B74" s="25" t="s">
        <v>397</v>
      </c>
      <c r="C74" s="46">
        <f>'[3]2016'!$C32</f>
        <v>0.28005999999999992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0.28005999999999992</v>
      </c>
    </row>
    <row r="75" spans="1:15" x14ac:dyDescent="0.35">
      <c r="A75" s="24" t="s">
        <v>398</v>
      </c>
      <c r="B75" s="25" t="s">
        <v>291</v>
      </c>
      <c r="C75" s="46">
        <f>'[3]2016'!$C33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557.58410650673216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557.58410650673216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'[3]2016'!$F41</f>
        <v>557.535483303609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557.535483303609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'[3]2016'!$F42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'[3]2016'!$F43</f>
        <v>4.8623203123200003E-2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4.8623203123200003E-2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'[3]2016'!$F44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'[3]2016'!$F45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'[3]2016'!$F46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10.454163430759174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10.454163430759174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'[3]2016'!$H48</f>
        <v>10.454163430759174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10.454163430759174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'[3]2016'!$H49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21.606930866399999</v>
      </c>
      <c r="D95" s="21">
        <f>+D96+D111+D127+D132+D144+D145+D151+D154+D155+D156</f>
        <v>126.02262066642143</v>
      </c>
      <c r="E95" s="21">
        <f>+E96+E111+E127+E132+E144+E145+E151+E154+E155+E156</f>
        <v>2.2294212077021278</v>
      </c>
      <c r="F95" s="35"/>
      <c r="G95" s="35"/>
      <c r="H95" s="35"/>
      <c r="I95" s="35"/>
      <c r="J95" s="21">
        <f>+J96+J111+J127+J132+J144+J145+J151+J154+J155+J156</f>
        <v>0.50437145000000005</v>
      </c>
      <c r="K95" s="21">
        <f>+K96+K111+K127+K132+K144+K145+K151+K154+K155+K156</f>
        <v>18.560869359999998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4141.0369295672645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119.15223704233172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3336.262637185288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116.02793951202869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3248.7823063368032</v>
      </c>
    </row>
    <row r="98" spans="1:15" x14ac:dyDescent="0.35">
      <c r="A98" s="24" t="s">
        <v>440</v>
      </c>
      <c r="B98" s="25" t="s">
        <v>441</v>
      </c>
      <c r="C98" s="32"/>
      <c r="D98" s="46">
        <f>'[5]2016'!$D7</f>
        <v>17.232968524619306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482.52311868934055</v>
      </c>
    </row>
    <row r="99" spans="1:15" x14ac:dyDescent="0.35">
      <c r="A99" s="24" t="s">
        <v>442</v>
      </c>
      <c r="B99" s="25" t="s">
        <v>443</v>
      </c>
      <c r="C99" s="32"/>
      <c r="D99" s="46">
        <f>'[5]2016'!$D8</f>
        <v>98.794970987409386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2766.2591876474626</v>
      </c>
    </row>
    <row r="100" spans="1:15" x14ac:dyDescent="0.35">
      <c r="A100" s="24" t="s">
        <v>444</v>
      </c>
      <c r="B100" s="25" t="s">
        <v>445</v>
      </c>
      <c r="C100" s="32"/>
      <c r="D100" s="46">
        <f>'[5]2016'!$D9</f>
        <v>0.1239275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3.46997</v>
      </c>
    </row>
    <row r="101" spans="1:15" x14ac:dyDescent="0.35">
      <c r="A101" s="24" t="s">
        <v>446</v>
      </c>
      <c r="B101" s="25" t="s">
        <v>447</v>
      </c>
      <c r="C101" s="32"/>
      <c r="D101" s="46">
        <f>'[5]2016'!$D10</f>
        <v>0.38899999999999996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10.891999999999999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2.6113700303030298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73.118360848484841</v>
      </c>
    </row>
    <row r="103" spans="1:15" x14ac:dyDescent="0.35">
      <c r="A103" s="24" t="s">
        <v>450</v>
      </c>
      <c r="B103" s="25" t="s">
        <v>451</v>
      </c>
      <c r="C103" s="32"/>
      <c r="D103" s="46">
        <f>'[5]2016'!$D12</f>
        <v>0.45996436363636362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12.879002181818182</v>
      </c>
    </row>
    <row r="104" spans="1:15" x14ac:dyDescent="0.35">
      <c r="A104" s="24" t="s">
        <v>452</v>
      </c>
      <c r="B104" s="25" t="s">
        <v>453</v>
      </c>
      <c r="C104" s="32"/>
      <c r="D104" s="46">
        <f>'[5]2016'!$D13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'[5]2016'!$D14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'[5]2016'!$D15</f>
        <v>6.9461666666666672E-2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1.9449266666666669</v>
      </c>
    </row>
    <row r="107" spans="1:15" x14ac:dyDescent="0.35">
      <c r="A107" s="24" t="s">
        <v>458</v>
      </c>
      <c r="B107" s="25" t="s">
        <v>459</v>
      </c>
      <c r="C107" s="32"/>
      <c r="D107" s="46">
        <f>'[5]2016'!$D16</f>
        <v>2.0581739999999997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57.628871999999994</v>
      </c>
    </row>
    <row r="108" spans="1:15" x14ac:dyDescent="0.35">
      <c r="A108" s="24" t="s">
        <v>460</v>
      </c>
      <c r="B108" s="25" t="s">
        <v>461</v>
      </c>
      <c r="C108" s="32"/>
      <c r="D108" s="46">
        <f>'[5]2016'!$D17</f>
        <v>2.3769999999999999E-2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0.66555999999999993</v>
      </c>
    </row>
    <row r="109" spans="1:15" x14ac:dyDescent="0.35">
      <c r="A109" s="24" t="s">
        <v>462</v>
      </c>
      <c r="B109" s="25" t="s">
        <v>463</v>
      </c>
      <c r="C109" s="32"/>
      <c r="D109" s="46">
        <f>'[5]2016'!$D18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'[5]2016'!$D19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3.2349883469696965</v>
      </c>
      <c r="E111" s="26">
        <f>+E112+E115+E116+E117+E126</f>
        <v>0.45526673458167799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211.22535837929615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1.701811</v>
      </c>
      <c r="E112" s="26">
        <f>+SUM(E113:E114)</f>
        <v>2.3977256046857146E-3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48.28610528524171</v>
      </c>
    </row>
    <row r="113" spans="1:15" x14ac:dyDescent="0.35">
      <c r="A113" s="24" t="s">
        <v>469</v>
      </c>
      <c r="B113" s="25" t="s">
        <v>441</v>
      </c>
      <c r="C113" s="32"/>
      <c r="D113" s="46">
        <f>'[5]2016'!$D22</f>
        <v>0.29522200000000015</v>
      </c>
      <c r="E113" s="46">
        <f>'[5]2016'!$E22</f>
        <v>2.3977256046857146E-3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8.9016132852417176</v>
      </c>
    </row>
    <row r="114" spans="1:15" x14ac:dyDescent="0.35">
      <c r="A114" s="24" t="s">
        <v>470</v>
      </c>
      <c r="B114" s="25" t="s">
        <v>443</v>
      </c>
      <c r="C114" s="32"/>
      <c r="D114" s="46">
        <f>'[5]2016'!$D23</f>
        <v>1.4065889999999999</v>
      </c>
      <c r="E114" s="46">
        <f>'[5]2016'!$E23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39.384491999999995</v>
      </c>
    </row>
    <row r="115" spans="1:15" x14ac:dyDescent="0.35">
      <c r="A115" s="24" t="s">
        <v>471</v>
      </c>
      <c r="B115" s="25" t="s">
        <v>445</v>
      </c>
      <c r="C115" s="32"/>
      <c r="D115" s="46">
        <f>'[5]2016'!$D24</f>
        <v>4.9570999999999999E-3</v>
      </c>
      <c r="E115" s="46">
        <f>'[5]2016'!$E24</f>
        <v>2.2454574208392855E-3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0.73384501652241063</v>
      </c>
    </row>
    <row r="116" spans="1:15" x14ac:dyDescent="0.35">
      <c r="A116" s="24" t="s">
        <v>472</v>
      </c>
      <c r="B116" s="25" t="s">
        <v>447</v>
      </c>
      <c r="C116" s="32"/>
      <c r="D116" s="46">
        <f>'[5]2016'!$D25</f>
        <v>0.77799999999999991</v>
      </c>
      <c r="E116" s="46">
        <f>'[5]2016'!$E25</f>
        <v>5.276503364E-2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35.766733914599996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0.7502202469696968</v>
      </c>
      <c r="E117" s="26">
        <f>+SUM(E118:E125)</f>
        <v>0.15214470383768813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61.324513432138865</v>
      </c>
    </row>
    <row r="118" spans="1:15" x14ac:dyDescent="0.35">
      <c r="A118" s="24" t="s">
        <v>474</v>
      </c>
      <c r="B118" s="25" t="s">
        <v>451</v>
      </c>
      <c r="C118" s="32"/>
      <c r="D118" s="46">
        <f>'[5]2016'!$D27</f>
        <v>1.3528363636363635E-2</v>
      </c>
      <c r="E118" s="46">
        <f>'[5]2016'!$E27</f>
        <v>5.5868276571428588E-5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0.3935992751096104</v>
      </c>
    </row>
    <row r="119" spans="1:15" x14ac:dyDescent="0.35">
      <c r="A119" s="24" t="s">
        <v>475</v>
      </c>
      <c r="B119" s="25" t="s">
        <v>453</v>
      </c>
      <c r="C119" s="32"/>
      <c r="D119" s="46">
        <f>'[5]2016'!$D28</f>
        <v>0</v>
      </c>
      <c r="E119" s="46">
        <f>'[5]2016'!$E28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'[5]2016'!$D29</f>
        <v>0</v>
      </c>
      <c r="E120" s="46">
        <f>'[5]2016'!$E29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'[5]2016'!$D30</f>
        <v>3.0563133333333333E-3</v>
      </c>
      <c r="E121" s="46">
        <f>'[5]2016'!$E30</f>
        <v>6.4953152999166685E-3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1.8068353278112503</v>
      </c>
    </row>
    <row r="122" spans="1:15" x14ac:dyDescent="0.35">
      <c r="A122" s="24" t="s">
        <v>478</v>
      </c>
      <c r="B122" s="25" t="s">
        <v>459</v>
      </c>
      <c r="C122" s="32"/>
      <c r="D122" s="46">
        <f>'[5]2016'!$D31</f>
        <v>0.25041116999999996</v>
      </c>
      <c r="E122" s="46">
        <f>'[5]2016'!$E31</f>
        <v>6.3354026010000009E-2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23.800329652649999</v>
      </c>
    </row>
    <row r="123" spans="1:15" x14ac:dyDescent="0.35">
      <c r="A123" s="24" t="s">
        <v>479</v>
      </c>
      <c r="B123" s="25" t="s">
        <v>461</v>
      </c>
      <c r="C123" s="32"/>
      <c r="D123" s="46">
        <f>'[5]2016'!$D32</f>
        <v>2.8524000000000002E-3</v>
      </c>
      <c r="E123" s="46">
        <f>'[5]2016'!$E32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7.9867199999999999E-2</v>
      </c>
    </row>
    <row r="124" spans="1:15" x14ac:dyDescent="0.35">
      <c r="A124" s="24" t="s">
        <v>480</v>
      </c>
      <c r="B124" s="25" t="s">
        <v>463</v>
      </c>
      <c r="C124" s="32"/>
      <c r="D124" s="46">
        <f>'[5]2016'!$D33</f>
        <v>0.48037199999999997</v>
      </c>
      <c r="E124" s="46">
        <f>'[5]2016'!$E33</f>
        <v>8.2239494251200029E-2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35.243881976568005</v>
      </c>
    </row>
    <row r="125" spans="1:15" x14ac:dyDescent="0.35">
      <c r="A125" s="24" t="s">
        <v>481</v>
      </c>
      <c r="B125" s="25" t="s">
        <v>465</v>
      </c>
      <c r="C125" s="32"/>
      <c r="D125" s="46">
        <f>'[5]2016'!$D34</f>
        <v>0</v>
      </c>
      <c r="E125" s="46">
        <f>'[5]2016'!$E34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'[5]2016'!$E35</f>
        <v>0.24571381407846485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65.114160730793188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3.0816273831200007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86.28556672736002</v>
      </c>
    </row>
    <row r="128" spans="1:15" x14ac:dyDescent="0.35">
      <c r="A128" s="24" t="s">
        <v>486</v>
      </c>
      <c r="B128" s="25" t="s">
        <v>487</v>
      </c>
      <c r="C128" s="32"/>
      <c r="D128" s="46">
        <f>'[5]2016'!$D37</f>
        <v>1.4786709080000005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41.402785424000015</v>
      </c>
    </row>
    <row r="129" spans="1:15" x14ac:dyDescent="0.35">
      <c r="A129" s="24" t="s">
        <v>488</v>
      </c>
      <c r="B129" s="25" t="s">
        <v>489</v>
      </c>
      <c r="C129" s="32"/>
      <c r="D129" s="46">
        <f>'[5]2016'!$D38</f>
        <v>1.6029564751200003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44.882781303360005</v>
      </c>
    </row>
    <row r="130" spans="1:15" x14ac:dyDescent="0.35">
      <c r="A130" s="24" t="s">
        <v>490</v>
      </c>
      <c r="B130" s="25" t="s">
        <v>491</v>
      </c>
      <c r="C130" s="32"/>
      <c r="D130" s="46">
        <f>'[5]2016'!$D39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'[5]2016'!$D40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1.7600320725204499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466.4084992179192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0.97270830660084184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257.76770124922308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'[5]2016'!$E$43</f>
        <v>0.23971040267300001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63.523256708345002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'[5]2016'!$E$44</f>
        <v>0.21025496943056868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55.717566899100703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'[5]2016'!$E48</f>
        <v>0.37496943481513928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99.366900226011907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'[5]2016'!$E49</f>
        <v>0.12317304844671041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32.64085783837826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'[5]2016'!$E50</f>
        <v>2.4600451235423544E-2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6.5191195773872392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'[5]2016'!$E51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'[5]2016'!$E52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0.78732376591960795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208.64079796869612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'[5]2016'!$E54</f>
        <v>0.37789083738155599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100.14107190611233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'[5]2016'!$E55</f>
        <v>0.40943292853805202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108.49972606258379</v>
      </c>
    </row>
    <row r="144" spans="1:15" x14ac:dyDescent="0.35">
      <c r="A144" s="24" t="s">
        <v>516</v>
      </c>
      <c r="B144" s="25" t="s">
        <v>517</v>
      </c>
      <c r="C144" s="32"/>
      <c r="D144" s="46">
        <f>'[5]2016'!$D$56</f>
        <v>0</v>
      </c>
      <c r="E144" s="46">
        <f>'[5]2016'!$E56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0.55376789400000004</v>
      </c>
      <c r="E145" s="26">
        <f>+SUM(E146:E150)</f>
        <v>1.4122400600000001E-2</v>
      </c>
      <c r="F145" s="32"/>
      <c r="G145" s="32"/>
      <c r="H145" s="32"/>
      <c r="I145" s="32"/>
      <c r="J145" s="26">
        <f>+SUM(J146:J150)</f>
        <v>0.50437145000000005</v>
      </c>
      <c r="K145" s="26">
        <f>+SUM(K146:K150)</f>
        <v>18.560869359999998</v>
      </c>
      <c r="L145" s="26">
        <f>+SUM(L146:L150)</f>
        <v>0</v>
      </c>
      <c r="M145" s="32"/>
      <c r="N145" s="65"/>
      <c r="O145" s="26">
        <f>+SUM(O146:O150)</f>
        <v>19.247937191000002</v>
      </c>
    </row>
    <row r="146" spans="1:16" x14ac:dyDescent="0.35">
      <c r="A146" s="24" t="s">
        <v>520</v>
      </c>
      <c r="B146" s="25" t="s">
        <v>521</v>
      </c>
      <c r="C146" s="32"/>
      <c r="D146" s="46">
        <f>'[5]2016'!$D58</f>
        <v>3.3171336000000003E-2</v>
      </c>
      <c r="E146" s="46">
        <f>'[5]2016'!$E58</f>
        <v>6.2545280000000014E-4</v>
      </c>
      <c r="F146" s="32"/>
      <c r="G146" s="32"/>
      <c r="H146" s="32"/>
      <c r="I146" s="32"/>
      <c r="J146" s="46">
        <f>'[5]2016'!$J58</f>
        <v>2.2337600000000003E-2</v>
      </c>
      <c r="K146" s="46">
        <f>'[5]2016'!$K58</f>
        <v>0.82202368000000003</v>
      </c>
      <c r="L146" s="46">
        <v>0</v>
      </c>
      <c r="M146" s="32"/>
      <c r="N146" s="65"/>
      <c r="O146" s="30">
        <f>+C146*'PCG-PTG'!$F$5+D146*'PCG-PTG'!$F$6+E146*'PCG-PTG'!$F$8+SUM(F146:I146)</f>
        <v>1.0945424000000001</v>
      </c>
    </row>
    <row r="147" spans="1:16" x14ac:dyDescent="0.35">
      <c r="A147" s="24" t="s">
        <v>522</v>
      </c>
      <c r="B147" s="25" t="s">
        <v>523</v>
      </c>
      <c r="C147" s="32"/>
      <c r="D147" s="46">
        <f>'[5]2016'!$D59</f>
        <v>0</v>
      </c>
      <c r="E147" s="46">
        <f>'[5]2016'!$E59</f>
        <v>0</v>
      </c>
      <c r="F147" s="32"/>
      <c r="G147" s="32"/>
      <c r="H147" s="32"/>
      <c r="I147" s="32"/>
      <c r="J147" s="46">
        <f>'[5]2016'!$J59</f>
        <v>0</v>
      </c>
      <c r="K147" s="46">
        <f>'[5]2016'!$K59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'[5]2016'!$D60</f>
        <v>0</v>
      </c>
      <c r="E148" s="46">
        <f>'[5]2016'!$E60</f>
        <v>0</v>
      </c>
      <c r="F148" s="32"/>
      <c r="G148" s="32"/>
      <c r="H148" s="32"/>
      <c r="I148" s="32"/>
      <c r="J148" s="46">
        <f>'[5]2016'!$J60</f>
        <v>0</v>
      </c>
      <c r="K148" s="46">
        <f>'[5]2016'!$K60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'[5]2016'!$D61</f>
        <v>0.52059655800000004</v>
      </c>
      <c r="E149" s="46">
        <f>'[5]2016'!$E61</f>
        <v>1.3496947800000001E-2</v>
      </c>
      <c r="F149" s="32"/>
      <c r="G149" s="32"/>
      <c r="H149" s="32"/>
      <c r="I149" s="32"/>
      <c r="J149" s="46">
        <f>'[5]2016'!$J61</f>
        <v>0.48203385000000004</v>
      </c>
      <c r="K149" s="46">
        <f>'[5]2016'!$K61</f>
        <v>17.738845679999997</v>
      </c>
      <c r="L149" s="46">
        <v>0</v>
      </c>
      <c r="M149" s="32"/>
      <c r="N149" s="65"/>
      <c r="O149" s="30">
        <f>+C149*'PCG-PTG'!$F$5+D149*'PCG-PTG'!$F$6+E149*'PCG-PTG'!$F$8+SUM(F149:I149)</f>
        <v>18.153394791</v>
      </c>
    </row>
    <row r="150" spans="1:16" x14ac:dyDescent="0.35">
      <c r="A150" s="24" t="s">
        <v>528</v>
      </c>
      <c r="B150" s="25" t="s">
        <v>291</v>
      </c>
      <c r="C150" s="32"/>
      <c r="D150" s="46">
        <f>'[5]2016'!$D62</f>
        <v>0</v>
      </c>
      <c r="E150" s="46">
        <f>'[5]2016'!$E62</f>
        <v>0</v>
      </c>
      <c r="F150" s="32"/>
      <c r="G150" s="32"/>
      <c r="H150" s="32"/>
      <c r="I150" s="32"/>
      <c r="J150" s="46">
        <f>'[5]2016'!$J62</f>
        <v>0</v>
      </c>
      <c r="K150" s="46">
        <f>'[5]2016'!$K62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1.9068764997333334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1.9068764997333334</v>
      </c>
    </row>
    <row r="152" spans="1:16" x14ac:dyDescent="0.35">
      <c r="A152" s="24" t="s">
        <v>531</v>
      </c>
      <c r="B152" s="25" t="s">
        <v>532</v>
      </c>
      <c r="C152" s="46">
        <f>'[5]2016'!$C64</f>
        <v>1.7781526664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1.7781526664</v>
      </c>
    </row>
    <row r="153" spans="1:16" x14ac:dyDescent="0.35">
      <c r="A153" s="24" t="s">
        <v>533</v>
      </c>
      <c r="B153" s="25" t="s">
        <v>534</v>
      </c>
      <c r="C153" s="46">
        <f>'[5]2016'!$C65</f>
        <v>0.12872383333333334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0.12872383333333334</v>
      </c>
    </row>
    <row r="154" spans="1:16" x14ac:dyDescent="0.35">
      <c r="A154" s="24" t="s">
        <v>535</v>
      </c>
      <c r="B154" s="25" t="s">
        <v>536</v>
      </c>
      <c r="C154" s="46">
        <f>'[5]2016'!$C66</f>
        <v>19.700054366666667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19.700054366666667</v>
      </c>
    </row>
    <row r="155" spans="1:16" x14ac:dyDescent="0.35">
      <c r="A155" s="24" t="s">
        <v>537</v>
      </c>
      <c r="B155" s="25" t="s">
        <v>538</v>
      </c>
      <c r="C155" s="46">
        <f>'[5]2016'!$C67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'[5]2016'!$C68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-23252.733953936779</v>
      </c>
      <c r="D157" s="21">
        <f>+D158+D166+D174+D182+D190+D198+D206+D207</f>
        <v>24.839505948312141</v>
      </c>
      <c r="E157" s="21">
        <f>+E158+E166+E174+E182+E190+E198+E207</f>
        <v>0.99558223546916713</v>
      </c>
      <c r="F157" s="35"/>
      <c r="G157" s="35"/>
      <c r="H157" s="35"/>
      <c r="I157" s="35"/>
      <c r="J157" s="21">
        <f>+J158+J166+J174+J182+J190+J198+J206+J207</f>
        <v>11.623423904733041</v>
      </c>
      <c r="K157" s="21">
        <f>+K158+K166+K174+K182+K190+K198+K206+K207</f>
        <v>431.20951672026285</v>
      </c>
      <c r="L157" s="21">
        <f>+L158+L166+L174+L182+L190+L198+L206+L207</f>
        <v>0</v>
      </c>
      <c r="M157" s="35"/>
      <c r="N157" s="64"/>
      <c r="O157" s="21">
        <f>+O158+O166+O174+O182+O190+O198+O206+O207</f>
        <v>-22293.398494984707</v>
      </c>
      <c r="P157" s="107">
        <f>O157-'[6]2016'!$O$4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-29180.753899765579</v>
      </c>
      <c r="D158" s="26">
        <f t="shared" ref="D158:E158" si="36">+SUM(D159:D160)</f>
        <v>14.303269641703798</v>
      </c>
      <c r="E158" s="26">
        <f t="shared" si="36"/>
        <v>0.46274862506478004</v>
      </c>
      <c r="F158" s="32"/>
      <c r="G158" s="32"/>
      <c r="H158" s="32"/>
      <c r="I158" s="32"/>
      <c r="J158" s="26">
        <f t="shared" ref="J158:L158" si="37">+SUM(J159:J160)</f>
        <v>4.3579823094660002</v>
      </c>
      <c r="K158" s="26">
        <f t="shared" si="37"/>
        <v>227.56851735103206</v>
      </c>
      <c r="L158" s="26">
        <f t="shared" si="37"/>
        <v>0</v>
      </c>
      <c r="M158" s="32"/>
      <c r="N158" s="65"/>
      <c r="O158" s="26">
        <f>+SUM(O159:O160)</f>
        <v>-28657.633964155706</v>
      </c>
    </row>
    <row r="159" spans="1:16" x14ac:dyDescent="0.35">
      <c r="A159" s="24" t="s">
        <v>544</v>
      </c>
      <c r="B159" s="25" t="s">
        <v>545</v>
      </c>
      <c r="C159" s="46">
        <f>'[6]2016'!$C$6</f>
        <v>-28450.017490478302</v>
      </c>
      <c r="D159" s="46">
        <f>'[6]2016'!$D6</f>
        <v>14.303269641703798</v>
      </c>
      <c r="E159" s="46">
        <f>'[6]2016'!$E6</f>
        <v>0.46274862506478004</v>
      </c>
      <c r="F159" s="32"/>
      <c r="G159" s="32"/>
      <c r="H159" s="32"/>
      <c r="I159" s="32"/>
      <c r="J159" s="46">
        <f>'[6]2016'!$J6</f>
        <v>4.3579823094660002</v>
      </c>
      <c r="K159" s="46">
        <f>'[6]2016'!$K6</f>
        <v>227.56851735103206</v>
      </c>
      <c r="L159" s="46">
        <v>0</v>
      </c>
      <c r="M159" s="32"/>
      <c r="N159" s="65"/>
      <c r="O159" s="30">
        <f>+C159*'PCG-PTG'!$F$5+D159*'PCG-PTG'!$F$6+E159*'PCG-PTG'!$F$8+SUM(F159:I159)</f>
        <v>-27926.897554868428</v>
      </c>
    </row>
    <row r="160" spans="1:16" x14ac:dyDescent="0.35">
      <c r="A160" s="24" t="s">
        <v>546</v>
      </c>
      <c r="B160" s="25" t="s">
        <v>547</v>
      </c>
      <c r="C160" s="26">
        <f>+SUM(C161:C165)</f>
        <v>-730.73640928727809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-730.73640928727809</v>
      </c>
    </row>
    <row r="161" spans="1:15" x14ac:dyDescent="0.35">
      <c r="A161" s="24" t="s">
        <v>548</v>
      </c>
      <c r="B161" s="25" t="s">
        <v>549</v>
      </c>
      <c r="C161" s="46">
        <f>'[6]2016'!$C8</f>
        <v>-404.74362499203636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-404.74362499203636</v>
      </c>
    </row>
    <row r="162" spans="1:15" x14ac:dyDescent="0.35">
      <c r="A162" s="24" t="s">
        <v>550</v>
      </c>
      <c r="B162" s="25" t="s">
        <v>551</v>
      </c>
      <c r="C162" s="46">
        <f>'[6]2016'!$C9</f>
        <v>-317.17081446687507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-317.17081446687507</v>
      </c>
    </row>
    <row r="163" spans="1:15" x14ac:dyDescent="0.35">
      <c r="A163" s="24" t="s">
        <v>552</v>
      </c>
      <c r="B163" s="25" t="s">
        <v>553</v>
      </c>
      <c r="C163" s="46">
        <f>'[6]2016'!$C10</f>
        <v>-0.32272294154077857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-0.32272294154077857</v>
      </c>
    </row>
    <row r="164" spans="1:15" x14ac:dyDescent="0.35">
      <c r="A164" s="24" t="s">
        <v>554</v>
      </c>
      <c r="B164" s="25" t="s">
        <v>555</v>
      </c>
      <c r="C164" s="46">
        <f>'[6]2016'!$C11</f>
        <v>-6.4918817965382072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-6.4918817965382072</v>
      </c>
    </row>
    <row r="165" spans="1:15" x14ac:dyDescent="0.35">
      <c r="A165" s="24" t="s">
        <v>556</v>
      </c>
      <c r="B165" s="25" t="s">
        <v>557</v>
      </c>
      <c r="C165" s="46">
        <f>'[6]2016'!$C12</f>
        <v>-2.0073650902877587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-2.0073650902877587</v>
      </c>
    </row>
    <row r="166" spans="1:15" x14ac:dyDescent="0.35">
      <c r="A166" s="24" t="s">
        <v>558</v>
      </c>
      <c r="B166" s="25" t="s">
        <v>559</v>
      </c>
      <c r="C166" s="26">
        <f>+SUM(C167:C168)</f>
        <v>2052.7212060114948</v>
      </c>
      <c r="D166" s="26">
        <f t="shared" ref="D166" si="40">+SUM(D167:D168)</f>
        <v>1.4438350113781251</v>
      </c>
      <c r="E166" s="26">
        <f t="shared" ref="E166" si="41">+SUM(E167:E168)</f>
        <v>7.8131187333520799E-2</v>
      </c>
      <c r="F166" s="32"/>
      <c r="G166" s="32"/>
      <c r="H166" s="32"/>
      <c r="I166" s="32"/>
      <c r="J166" s="26">
        <f t="shared" ref="J166:L166" si="42">+SUM(J167:J168)</f>
        <v>1.1812536917827761</v>
      </c>
      <c r="K166" s="26">
        <f t="shared" si="42"/>
        <v>29.554242037004798</v>
      </c>
      <c r="L166" s="26">
        <f t="shared" si="42"/>
        <v>0</v>
      </c>
      <c r="M166" s="32"/>
      <c r="N166" s="65"/>
      <c r="O166" s="26">
        <f>+SUM(O167:O168)</f>
        <v>2113.8533509734652</v>
      </c>
    </row>
    <row r="167" spans="1:15" x14ac:dyDescent="0.35">
      <c r="A167" s="24" t="s">
        <v>560</v>
      </c>
      <c r="B167" s="25" t="s">
        <v>561</v>
      </c>
      <c r="C167" s="46">
        <f>'[6]2016'!$C$14</f>
        <v>-319.66501929813978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-319.66501929813978</v>
      </c>
    </row>
    <row r="168" spans="1:15" x14ac:dyDescent="0.35">
      <c r="A168" s="24" t="s">
        <v>562</v>
      </c>
      <c r="B168" s="25" t="s">
        <v>563</v>
      </c>
      <c r="C168" s="26">
        <f>+SUM(C169:C173)</f>
        <v>2372.3862253096345</v>
      </c>
      <c r="D168" s="26">
        <f t="shared" ref="D168" si="43">+SUM(D169:D173)</f>
        <v>1.4438350113781251</v>
      </c>
      <c r="E168" s="26">
        <f>+SUM(E169:E173)</f>
        <v>7.8131187333520799E-2</v>
      </c>
      <c r="F168" s="32"/>
      <c r="G168" s="32"/>
      <c r="H168" s="32"/>
      <c r="I168" s="32"/>
      <c r="J168" s="26">
        <f>+SUM(J169:J173)</f>
        <v>1.1812536917827761</v>
      </c>
      <c r="K168" s="26">
        <f t="shared" ref="K168" si="44">+SUM(K169:K173)</f>
        <v>29.554242037004798</v>
      </c>
      <c r="L168" s="26">
        <f>+SUM(L169:L173)</f>
        <v>0</v>
      </c>
      <c r="M168" s="32"/>
      <c r="N168" s="65"/>
      <c r="O168" s="26">
        <f>+SUM(O169:O173)</f>
        <v>2433.5183702716049</v>
      </c>
    </row>
    <row r="169" spans="1:15" x14ac:dyDescent="0.35">
      <c r="A169" s="24" t="s">
        <v>564</v>
      </c>
      <c r="B169" s="25" t="s">
        <v>565</v>
      </c>
      <c r="C169" s="46">
        <f>'[6]2016'!$C16</f>
        <v>1812.869936030228</v>
      </c>
      <c r="D169" s="46">
        <f>'[6]2016'!$D16</f>
        <v>1.2110144568331824</v>
      </c>
      <c r="E169" s="46">
        <f>'[6]2016'!$E16</f>
        <v>5.6873658440286905E-2</v>
      </c>
      <c r="F169" s="32"/>
      <c r="G169" s="32"/>
      <c r="H169" s="32"/>
      <c r="I169" s="32"/>
      <c r="J169" s="46">
        <f>'[6]2016'!$J16</f>
        <v>0.78647101233700389</v>
      </c>
      <c r="K169" s="46">
        <f>'[6]2016'!$K16</f>
        <v>22.974530712908592</v>
      </c>
      <c r="L169" s="46">
        <v>0</v>
      </c>
      <c r="M169" s="32"/>
      <c r="N169" s="65"/>
      <c r="O169" s="30">
        <f>+C169*'PCG-PTG'!$F$5+D169*'PCG-PTG'!$F$6+E169*'PCG-PTG'!$F$8+SUM(F169:I169)</f>
        <v>1861.849860308233</v>
      </c>
    </row>
    <row r="170" spans="1:15" x14ac:dyDescent="0.35">
      <c r="A170" s="24" t="s">
        <v>566</v>
      </c>
      <c r="B170" s="25" t="s">
        <v>567</v>
      </c>
      <c r="C170" s="46">
        <f>'[6]2016'!$C17</f>
        <v>558.84406527279623</v>
      </c>
      <c r="D170" s="46">
        <f>'[6]2016'!$D17</f>
        <v>0.23282055454494258</v>
      </c>
      <c r="E170" s="46">
        <f>'[6]2016'!$E17</f>
        <v>2.1257528893233891E-2</v>
      </c>
      <c r="F170" s="32"/>
      <c r="G170" s="32"/>
      <c r="H170" s="32"/>
      <c r="I170" s="32"/>
      <c r="J170" s="46">
        <f>'[6]2016'!$J17</f>
        <v>0.39478267944577222</v>
      </c>
      <c r="K170" s="46">
        <f>'[6]2016'!$K17</f>
        <v>6.5797113240962037</v>
      </c>
      <c r="L170" s="46">
        <v>0</v>
      </c>
      <c r="M170" s="32"/>
      <c r="N170" s="65"/>
      <c r="O170" s="30">
        <f>+C170*'PCG-PTG'!$F$5+D170*'PCG-PTG'!$F$6+E170*'PCG-PTG'!$F$8+SUM(F170:I170)</f>
        <v>570.99628595676154</v>
      </c>
    </row>
    <row r="171" spans="1:15" x14ac:dyDescent="0.35">
      <c r="A171" s="24" t="s">
        <v>568</v>
      </c>
      <c r="B171" s="25" t="s">
        <v>569</v>
      </c>
      <c r="C171" s="46">
        <f>'[6]2016'!$C18</f>
        <v>0.67222400661015036</v>
      </c>
      <c r="D171" s="46">
        <f>'[6]2016'!$D18</f>
        <v>0</v>
      </c>
      <c r="E171" s="46">
        <f>'[6]2016'!$E18</f>
        <v>0</v>
      </c>
      <c r="F171" s="32"/>
      <c r="G171" s="32"/>
      <c r="H171" s="32"/>
      <c r="I171" s="32"/>
      <c r="J171" s="46">
        <f>'[6]2016'!$J18</f>
        <v>0</v>
      </c>
      <c r="K171" s="46">
        <f>'[6]2016'!$K18</f>
        <v>0</v>
      </c>
      <c r="L171" s="46">
        <v>0</v>
      </c>
      <c r="M171" s="32"/>
      <c r="N171" s="65"/>
      <c r="O171" s="30">
        <f>+C171*'PCG-PTG'!$F$5+D171*'PCG-PTG'!$F$6+E171*'PCG-PTG'!$F$8+SUM(F171:I171)</f>
        <v>0.67222400661015036</v>
      </c>
    </row>
    <row r="172" spans="1:15" x14ac:dyDescent="0.35">
      <c r="A172" s="24" t="s">
        <v>570</v>
      </c>
      <c r="B172" s="25" t="s">
        <v>571</v>
      </c>
      <c r="C172" s="46">
        <f>'[6]2016'!$C19</f>
        <v>0</v>
      </c>
      <c r="D172" s="46">
        <f>'[6]2016'!$D19</f>
        <v>0</v>
      </c>
      <c r="E172" s="46">
        <f>'[6]2016'!$E19</f>
        <v>0</v>
      </c>
      <c r="F172" s="32"/>
      <c r="G172" s="32"/>
      <c r="H172" s="32"/>
      <c r="I172" s="32"/>
      <c r="J172" s="46">
        <f>'[6]2016'!$J19</f>
        <v>0</v>
      </c>
      <c r="K172" s="46">
        <f>'[6]2016'!$K19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'[6]2016'!$C20</f>
        <v>0</v>
      </c>
      <c r="D173" s="46">
        <f>'[6]2016'!$D20</f>
        <v>0</v>
      </c>
      <c r="E173" s="46">
        <f>'[6]2016'!$E20</f>
        <v>0</v>
      </c>
      <c r="F173" s="32"/>
      <c r="G173" s="32"/>
      <c r="H173" s="32"/>
      <c r="I173" s="32"/>
      <c r="J173" s="46">
        <f>'[6]2016'!$J20</f>
        <v>0</v>
      </c>
      <c r="K173" s="46">
        <f>'[6]2016'!$K20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3205.3387173634696</v>
      </c>
      <c r="D174" s="26">
        <f t="shared" ref="D174" si="45">+SUM(D175:D176)</f>
        <v>9.0924012952302178</v>
      </c>
      <c r="E174" s="26">
        <f t="shared" ref="E174" si="46">+SUM(E175:E176)</f>
        <v>0.43461121128086633</v>
      </c>
      <c r="F174" s="32"/>
      <c r="G174" s="32"/>
      <c r="H174" s="32"/>
      <c r="I174" s="32"/>
      <c r="J174" s="26">
        <f t="shared" ref="J174:K174" si="47">+SUM(J175:J176)</f>
        <v>6.0841879034842652</v>
      </c>
      <c r="K174" s="26">
        <f t="shared" si="47"/>
        <v>174.08675733222603</v>
      </c>
      <c r="L174" s="26">
        <f>+SUM(L175:L176)</f>
        <v>0</v>
      </c>
      <c r="M174" s="32"/>
      <c r="N174" s="65"/>
      <c r="O174" s="26">
        <f>+SUM(O175:O176)</f>
        <v>3575.0979246193451</v>
      </c>
    </row>
    <row r="175" spans="1:15" x14ac:dyDescent="0.35">
      <c r="A175" s="24" t="s">
        <v>576</v>
      </c>
      <c r="B175" s="25" t="s">
        <v>577</v>
      </c>
      <c r="C175" s="46">
        <f>'[6]2016'!$C$22</f>
        <v>0</v>
      </c>
      <c r="D175" s="46">
        <f>'[6]2016'!$D22</f>
        <v>1.8458687103140001</v>
      </c>
      <c r="E175" s="46">
        <f>'[6]2016'!$E22</f>
        <v>0.16853583876780001</v>
      </c>
      <c r="F175" s="32"/>
      <c r="G175" s="32"/>
      <c r="H175" s="32"/>
      <c r="I175" s="32"/>
      <c r="J175" s="46">
        <f>'[6]2016'!$J22</f>
        <v>3.1299512914020005</v>
      </c>
      <c r="K175" s="46">
        <f>'[6]2016'!$K22</f>
        <v>52.165854856700001</v>
      </c>
      <c r="L175" s="46">
        <v>0</v>
      </c>
      <c r="M175" s="32"/>
      <c r="N175" s="65"/>
      <c r="O175" s="30">
        <f>+C175*'PCG-PTG'!$F$5+D175*'PCG-PTG'!$F$6+E175*'PCG-PTG'!$F$8+SUM(F175:I175)</f>
        <v>96.346321162259002</v>
      </c>
    </row>
    <row r="176" spans="1:15" x14ac:dyDescent="0.35">
      <c r="A176" s="24" t="s">
        <v>578</v>
      </c>
      <c r="B176" s="25" t="s">
        <v>579</v>
      </c>
      <c r="C176" s="26">
        <f>+SUM(C177:C181)</f>
        <v>3205.3387173634696</v>
      </c>
      <c r="D176" s="26">
        <f t="shared" ref="D176" si="48">+SUM(D177:D181)</f>
        <v>7.246532584916217</v>
      </c>
      <c r="E176" s="26">
        <f>+SUM(E177:E181)</f>
        <v>0.26607537251306629</v>
      </c>
      <c r="F176" s="32"/>
      <c r="G176" s="32"/>
      <c r="H176" s="32"/>
      <c r="I176" s="32"/>
      <c r="J176" s="26">
        <f>+SUM(J177:J181)</f>
        <v>2.9542366120822647</v>
      </c>
      <c r="K176" s="26">
        <f t="shared" ref="K176" si="49">+SUM(K177:K181)</f>
        <v>121.92090247552603</v>
      </c>
      <c r="L176" s="26">
        <f>+SUM(L177:L181)</f>
        <v>0</v>
      </c>
      <c r="M176" s="32"/>
      <c r="N176" s="65"/>
      <c r="O176" s="26">
        <f>+SUM(O177:O181)</f>
        <v>3478.7516034570863</v>
      </c>
    </row>
    <row r="177" spans="1:15" x14ac:dyDescent="0.35">
      <c r="A177" s="24" t="s">
        <v>580</v>
      </c>
      <c r="B177" s="25" t="s">
        <v>581</v>
      </c>
      <c r="C177" s="46">
        <f>'[6]2016'!$C24</f>
        <v>3308.3265162659372</v>
      </c>
      <c r="D177" s="46">
        <f>'[6]2016'!$D24</f>
        <v>7.246532584916217</v>
      </c>
      <c r="E177" s="46">
        <f>'[6]2016'!$E24</f>
        <v>0.26607537251306629</v>
      </c>
      <c r="F177" s="32"/>
      <c r="G177" s="32"/>
      <c r="H177" s="32"/>
      <c r="I177" s="32"/>
      <c r="J177" s="46">
        <f>'[6]2016'!$J$24</f>
        <v>2.9542366120822647</v>
      </c>
      <c r="K177" s="46">
        <f>'[6]2016'!$K$24</f>
        <v>121.92090247552603</v>
      </c>
      <c r="L177" s="46">
        <v>0</v>
      </c>
      <c r="M177" s="32"/>
      <c r="N177" s="65"/>
      <c r="O177" s="30">
        <f>+C177*'PCG-PTG'!$F$5+D177*'PCG-PTG'!$F$6+E177*'PCG-PTG'!$F$8+SUM(F177:I177)</f>
        <v>3581.7394023595539</v>
      </c>
    </row>
    <row r="178" spans="1:15" x14ac:dyDescent="0.35">
      <c r="A178" s="24" t="s">
        <v>582</v>
      </c>
      <c r="B178" s="25" t="s">
        <v>583</v>
      </c>
      <c r="C178" s="46">
        <f>'[6]2016'!$C25</f>
        <v>-88.569928382148305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-88.569928382148305</v>
      </c>
    </row>
    <row r="179" spans="1:15" x14ac:dyDescent="0.35">
      <c r="A179" s="24" t="s">
        <v>584</v>
      </c>
      <c r="B179" s="25" t="s">
        <v>585</v>
      </c>
      <c r="C179" s="46">
        <f>'[6]2016'!$C26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'[6]2016'!$C27</f>
        <v>-14.417870520319429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-14.417870520319429</v>
      </c>
    </row>
    <row r="181" spans="1:15" x14ac:dyDescent="0.35">
      <c r="A181" s="24" t="s">
        <v>588</v>
      </c>
      <c r="B181" s="25" t="s">
        <v>589</v>
      </c>
      <c r="C181" s="46">
        <f>'[6]2016'!$C28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69.342778557672347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69.342778557672347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69.342778557672347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69.342778557672347</v>
      </c>
    </row>
    <row r="185" spans="1:15" x14ac:dyDescent="0.35">
      <c r="A185" s="24" t="s">
        <v>596</v>
      </c>
      <c r="B185" s="25" t="s">
        <v>597</v>
      </c>
      <c r="C185" s="46">
        <f>'[6]2016'!$C32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'[6]2016'!$C33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'[6]2016'!$C34</f>
        <v>69.342778557672347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69.342778557672347</v>
      </c>
    </row>
    <row r="188" spans="1:15" x14ac:dyDescent="0.35">
      <c r="A188" s="24" t="s">
        <v>602</v>
      </c>
      <c r="B188" s="25" t="s">
        <v>603</v>
      </c>
      <c r="C188" s="46">
        <f>'[6]2016'!$C35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'[6]2016'!$C36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338.36840517905461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338.36840517905461</v>
      </c>
    </row>
    <row r="191" spans="1:15" x14ac:dyDescent="0.35">
      <c r="A191" s="24" t="s">
        <v>608</v>
      </c>
      <c r="B191" s="25" t="s">
        <v>609</v>
      </c>
      <c r="C191" s="46">
        <f>'[6]2016'!$C$38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338.36840517905461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338.36840517905461</v>
      </c>
    </row>
    <row r="193" spans="1:15" x14ac:dyDescent="0.35">
      <c r="A193" s="24" t="s">
        <v>612</v>
      </c>
      <c r="B193" s="25" t="s">
        <v>613</v>
      </c>
      <c r="C193" s="46">
        <f>'[6]2016'!$C40</f>
        <v>220.79013047527849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220.79013047527849</v>
      </c>
    </row>
    <row r="194" spans="1:15" x14ac:dyDescent="0.35">
      <c r="A194" s="24" t="s">
        <v>614</v>
      </c>
      <c r="B194" s="25" t="s">
        <v>615</v>
      </c>
      <c r="C194" s="46">
        <f>'[6]2016'!$C41</f>
        <v>5.463682181232663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5.463682181232663</v>
      </c>
    </row>
    <row r="195" spans="1:15" x14ac:dyDescent="0.35">
      <c r="A195" s="24" t="s">
        <v>616</v>
      </c>
      <c r="B195" s="25" t="s">
        <v>617</v>
      </c>
      <c r="C195" s="46">
        <f>'[6]2016'!$C42</f>
        <v>112.11459252254345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112.11459252254345</v>
      </c>
    </row>
    <row r="196" spans="1:15" x14ac:dyDescent="0.35">
      <c r="A196" s="24" t="s">
        <v>618</v>
      </c>
      <c r="B196" s="25" t="s">
        <v>619</v>
      </c>
      <c r="C196" s="46">
        <f>'[6]2016'!$C43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'[6]2016'!$C44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262.24883871711103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262.24883871711103</v>
      </c>
    </row>
    <row r="199" spans="1:15" x14ac:dyDescent="0.35">
      <c r="A199" s="24" t="s">
        <v>624</v>
      </c>
      <c r="B199" s="25" t="s">
        <v>625</v>
      </c>
      <c r="C199" s="46">
        <f>'[6]2016'!$C46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262.24883871711103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262.24883871711103</v>
      </c>
    </row>
    <row r="201" spans="1:15" x14ac:dyDescent="0.35">
      <c r="A201" s="24" t="s">
        <v>628</v>
      </c>
      <c r="B201" s="25" t="s">
        <v>629</v>
      </c>
      <c r="C201" s="46">
        <f>'[6]2016'!$C48</f>
        <v>262.24883871711103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262.24883871711103</v>
      </c>
    </row>
    <row r="202" spans="1:15" x14ac:dyDescent="0.35">
      <c r="A202" s="24" t="s">
        <v>630</v>
      </c>
      <c r="B202" s="25" t="s">
        <v>631</v>
      </c>
      <c r="C202" s="46">
        <f>'[6]2016'!$C49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'[6]2016'!$C50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'[6]2016'!$C51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'[6]2016'!$C52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'[6]2016'!$C53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2.0091211790000004E-2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5.3241711243500012</v>
      </c>
    </row>
    <row r="208" spans="1:15" ht="13" x14ac:dyDescent="0.35">
      <c r="A208" s="24" t="s">
        <v>696</v>
      </c>
      <c r="B208" s="25" t="s">
        <v>697</v>
      </c>
      <c r="C208" s="46">
        <f>'[6]2016'!$C55</f>
        <v>0</v>
      </c>
      <c r="D208" s="46">
        <f>'[6]2016'!$D55</f>
        <v>0</v>
      </c>
      <c r="E208" s="46">
        <f>'[6]2016'!$E55</f>
        <v>2.0091211790000004E-2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14.233665507856314</v>
      </c>
      <c r="D209" s="21">
        <f t="shared" ref="D209:E209" si="62">+D210+D214+D217+D220+D224</f>
        <v>36.932925249819945</v>
      </c>
      <c r="E209" s="21">
        <f t="shared" si="62"/>
        <v>0.22551678723836069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1108.1175211209802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33.205401352905803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929.7512378813625</v>
      </c>
    </row>
    <row r="211" spans="1:15" x14ac:dyDescent="0.35">
      <c r="A211" s="24" t="s">
        <v>645</v>
      </c>
      <c r="B211" s="25" t="s">
        <v>646</v>
      </c>
      <c r="C211" s="46">
        <f>'[4]2016'!$C6</f>
        <v>0</v>
      </c>
      <c r="D211" s="46">
        <f>'[4]2016'!$D6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'[4]2016'!$C7</f>
        <v>0</v>
      </c>
      <c r="D212" s="46">
        <f>'[4]2016'!$D7</f>
        <v>28.183930435669303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789.15005219874047</v>
      </c>
    </row>
    <row r="213" spans="1:15" x14ac:dyDescent="0.35">
      <c r="A213" s="24" t="s">
        <v>649</v>
      </c>
      <c r="B213" s="25" t="s">
        <v>650</v>
      </c>
      <c r="C213" s="46">
        <f>'[4]2016'!$C8</f>
        <v>0</v>
      </c>
      <c r="D213" s="46">
        <f>'[4]2016'!$D8</f>
        <v>5.0214709172365017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140.60118568262206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'[4]2016'!$D10</f>
        <v>0</v>
      </c>
      <c r="E215" s="46">
        <f>'[4]2016'!$E10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'[4]2016'!$D11</f>
        <v>0</v>
      </c>
      <c r="E216" s="46">
        <f>'[4]2016'!$E11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14.233665507856314</v>
      </c>
      <c r="D217" s="26">
        <f t="shared" ref="D217" si="67">+SUM(D218:D219)</f>
        <v>1.0979211663072572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44.975458164459518</v>
      </c>
    </row>
    <row r="218" spans="1:15" x14ac:dyDescent="0.35">
      <c r="A218" s="24" t="s">
        <v>659</v>
      </c>
      <c r="B218" s="25" t="s">
        <v>660</v>
      </c>
      <c r="C218" s="46">
        <f>'[4]2016'!$C13</f>
        <v>0</v>
      </c>
      <c r="D218" s="46">
        <f>'[4]2016'!$D13</f>
        <v>0</v>
      </c>
      <c r="E218" s="46">
        <f>'[4]2016'!$E13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'[4]2016'!$C14</f>
        <v>14.233665507856314</v>
      </c>
      <c r="D219" s="46">
        <f>'[4]2016'!$D14</f>
        <v>1.0979211663072572</v>
      </c>
      <c r="E219" s="46">
        <f>'[4]2016'!$E14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44.975458164459518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2.6296027306068801</v>
      </c>
      <c r="E220" s="26">
        <f t="shared" ref="E220" si="70">+SUM(E221:E223)</f>
        <v>0.22551678723836069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133.39082507515823</v>
      </c>
    </row>
    <row r="221" spans="1:15" x14ac:dyDescent="0.35">
      <c r="A221" s="24" t="s">
        <v>665</v>
      </c>
      <c r="B221" s="25" t="s">
        <v>666</v>
      </c>
      <c r="C221" s="32"/>
      <c r="D221" s="46">
        <f>'[4]2016'!$D16</f>
        <v>2.6296027306068801</v>
      </c>
      <c r="E221" s="46">
        <f>'[4]2016'!$E16</f>
        <v>0.22551678723836069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133.39082507515823</v>
      </c>
    </row>
    <row r="222" spans="1:15" x14ac:dyDescent="0.35">
      <c r="A222" s="24" t="s">
        <v>667</v>
      </c>
      <c r="B222" s="25" t="s">
        <v>668</v>
      </c>
      <c r="C222" s="32"/>
      <c r="D222" s="46">
        <f>'[4]2016'!$D17</f>
        <v>0</v>
      </c>
      <c r="E222" s="46">
        <f>'[4]2016'!$E17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'[4]2016'!$D18</f>
        <v>0</v>
      </c>
      <c r="E223" s="46">
        <f>'[4]2016'!$E18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'[4]2016'!$C19</f>
        <v>0</v>
      </c>
      <c r="D224" s="46">
        <f>'[4]2016'!$D19</f>
        <v>0</v>
      </c>
      <c r="E224" s="46">
        <f>'[4]2016'!$E19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14955.522408530276</v>
      </c>
      <c r="D227" s="26">
        <f t="shared" ref="D227:E227" si="73">+SUM(D228:D229)</f>
        <v>1.1807895816071383</v>
      </c>
      <c r="E227" s="26">
        <f t="shared" si="73"/>
        <v>0.39083688663475386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15092.156291773486</v>
      </c>
    </row>
    <row r="228" spans="1:15" x14ac:dyDescent="0.35">
      <c r="A228" s="24"/>
      <c r="B228" s="44" t="s">
        <v>674</v>
      </c>
      <c r="C228" s="46">
        <f>'[2]2016'!$C48</f>
        <v>2058.5347377594999</v>
      </c>
      <c r="D228" s="46">
        <f>'[2]2016'!$D48</f>
        <v>1.4395347816499999E-2</v>
      </c>
      <c r="E228" s="46">
        <f>'[2]2016'!$E48</f>
        <v>5.7581391265999995E-2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2074.1968761838521</v>
      </c>
    </row>
    <row r="229" spans="1:15" x14ac:dyDescent="0.35">
      <c r="A229" s="24"/>
      <c r="B229" s="44" t="s">
        <v>675</v>
      </c>
      <c r="C229" s="46">
        <f>'[2]2016'!$C49</f>
        <v>12896.987670770775</v>
      </c>
      <c r="D229" s="46">
        <f>'[2]2016'!$D49</f>
        <v>1.1663942337906383</v>
      </c>
      <c r="E229" s="46">
        <f>'[2]2016'!$E49</f>
        <v>0.33325549536875387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13017.959415589634</v>
      </c>
    </row>
    <row r="230" spans="1:15" x14ac:dyDescent="0.35">
      <c r="A230" s="24"/>
      <c r="B230" s="25" t="s">
        <v>676</v>
      </c>
      <c r="C230" s="46">
        <f>'[2]2016'!$C50</f>
        <v>0</v>
      </c>
      <c r="D230" s="46">
        <f>'[2]2016'!$D50</f>
        <v>0</v>
      </c>
      <c r="E230" s="46">
        <f>'[2]2016'!$E50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'[2]2016'!$C51</f>
        <v>1458.1397874511997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1458.1397874511997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-11235.553269172819</v>
      </c>
      <c r="D242" s="21">
        <f t="shared" si="76"/>
        <v>191.79990648813731</v>
      </c>
      <c r="E242" s="21">
        <f t="shared" si="76"/>
        <v>3.7894472267837225</v>
      </c>
      <c r="F242" s="21">
        <f t="shared" si="76"/>
        <v>557.58410650673216</v>
      </c>
      <c r="G242" s="21">
        <f t="shared" si="76"/>
        <v>0</v>
      </c>
      <c r="H242" s="21">
        <f t="shared" si="76"/>
        <v>10.454163430759174</v>
      </c>
      <c r="I242" s="21">
        <f t="shared" si="76"/>
        <v>0</v>
      </c>
      <c r="J242" s="21">
        <f t="shared" si="76"/>
        <v>12.127795354733042</v>
      </c>
      <c r="K242" s="21">
        <f t="shared" si="76"/>
        <v>449.77038608026282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-4292.9141024697938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11244.331173659149</v>
      </c>
      <c r="D243" s="21">
        <f t="shared" ref="D243:E243" si="78">+D244+D250+D253</f>
        <v>4.0048546235838014</v>
      </c>
      <c r="E243" s="21">
        <f t="shared" si="78"/>
        <v>0.3389269963740672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11446.282757158624</v>
      </c>
    </row>
    <row r="244" spans="1:15" x14ac:dyDescent="0.35">
      <c r="A244" s="24" t="s">
        <v>266</v>
      </c>
      <c r="B244" s="25" t="s">
        <v>267</v>
      </c>
      <c r="C244" s="26">
        <f>+SUM(C245:C249)</f>
        <v>11244.331173659149</v>
      </c>
      <c r="D244" s="26">
        <f t="shared" ref="D244:E244" si="80">+SUM(D245:D249)</f>
        <v>4.0048546235838014</v>
      </c>
      <c r="E244" s="26">
        <f t="shared" si="80"/>
        <v>0.3389269963740672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11446.282757158624</v>
      </c>
    </row>
    <row r="245" spans="1:15" x14ac:dyDescent="0.35">
      <c r="A245" s="24" t="s">
        <v>268</v>
      </c>
      <c r="B245" s="25" t="s">
        <v>269</v>
      </c>
      <c r="C245" s="46">
        <f>+C7</f>
        <v>2748.3347486296798</v>
      </c>
      <c r="D245" s="46">
        <f>+D7</f>
        <v>8.2317618778499996E-2</v>
      </c>
      <c r="E245" s="46">
        <f>+E7</f>
        <v>2.8383942605129994E-2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2758.1613867458373</v>
      </c>
    </row>
    <row r="246" spans="1:15" x14ac:dyDescent="0.35">
      <c r="A246" s="24" t="s">
        <v>276</v>
      </c>
      <c r="B246" s="25" t="s">
        <v>277</v>
      </c>
      <c r="C246" s="46">
        <f>+C11</f>
        <v>1915.7516456861395</v>
      </c>
      <c r="D246" s="46">
        <f>+D11</f>
        <v>0.26399407630441996</v>
      </c>
      <c r="E246" s="46">
        <f>+E11</f>
        <v>3.9635040277083998E-2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1933.6467654960904</v>
      </c>
    </row>
    <row r="247" spans="1:15" x14ac:dyDescent="0.35">
      <c r="A247" s="24" t="s">
        <v>292</v>
      </c>
      <c r="B247" s="25" t="s">
        <v>293</v>
      </c>
      <c r="C247" s="46">
        <f>+C19</f>
        <v>6008.1382334119899</v>
      </c>
      <c r="D247" s="46">
        <f>+D19</f>
        <v>1.4819951889563818</v>
      </c>
      <c r="E247" s="46">
        <f>+E19</f>
        <v>0.24045157424806321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6113.3537658785053</v>
      </c>
    </row>
    <row r="248" spans="1:15" x14ac:dyDescent="0.35">
      <c r="A248" s="24" t="s">
        <v>304</v>
      </c>
      <c r="B248" s="25" t="s">
        <v>305</v>
      </c>
      <c r="C248" s="46">
        <f>+C25</f>
        <v>572.10654593134007</v>
      </c>
      <c r="D248" s="46">
        <f>+D25</f>
        <v>2.1765477395444996</v>
      </c>
      <c r="E248" s="46">
        <f>+E25</f>
        <v>3.0456439243789997E-2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641.12083903819041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737.00891473055572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557.58410650673216</v>
      </c>
      <c r="G254" s="21">
        <f t="shared" si="84"/>
        <v>0</v>
      </c>
      <c r="H254" s="21">
        <f t="shared" si="84"/>
        <v>10.454163430759174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1305.0471846680468</v>
      </c>
    </row>
    <row r="255" spans="1:15" x14ac:dyDescent="0.35">
      <c r="A255" s="24" t="s">
        <v>345</v>
      </c>
      <c r="B255" s="25" t="s">
        <v>346</v>
      </c>
      <c r="C255" s="46">
        <f>+C47</f>
        <v>734.10519960000011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734.10519960000011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2.9037151305555549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2.9037151305555549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557.58410650673216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557.58410650673216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10.454163430759174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10.454163430759174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21.606930866399999</v>
      </c>
      <c r="D263" s="21">
        <f t="shared" ref="D263:E263" si="89">+SUM(D264:D273)</f>
        <v>126.02262066642143</v>
      </c>
      <c r="E263" s="21">
        <f t="shared" si="89"/>
        <v>2.2294212077021278</v>
      </c>
      <c r="F263" s="35"/>
      <c r="G263" s="35"/>
      <c r="H263" s="35"/>
      <c r="I263" s="35"/>
      <c r="J263" s="21">
        <f t="shared" ref="J263:L263" si="90">+SUM(J264:J273)</f>
        <v>0.50437145000000005</v>
      </c>
      <c r="K263" s="21">
        <f t="shared" si="90"/>
        <v>18.560869359999998</v>
      </c>
      <c r="L263" s="21">
        <f t="shared" si="90"/>
        <v>0</v>
      </c>
      <c r="M263" s="35"/>
      <c r="N263" s="64"/>
      <c r="O263" s="21">
        <f>+SUM(O264:O273)</f>
        <v>4141.0369295672645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119.15223704233172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3336.262637185288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3.2349883469696965</v>
      </c>
      <c r="E265" s="46">
        <f>+E111</f>
        <v>0.45526673458167799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211.22535837929615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3.0816273831200007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86.28556672736002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1.7600320725204499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466.4084992179192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0.55376789400000004</v>
      </c>
      <c r="E269" s="46">
        <f>+E145</f>
        <v>1.4122400600000001E-2</v>
      </c>
      <c r="F269" s="32"/>
      <c r="G269" s="32"/>
      <c r="H269" s="32"/>
      <c r="I269" s="32"/>
      <c r="J269" s="46">
        <f t="shared" si="91"/>
        <v>0.50437145000000005</v>
      </c>
      <c r="K269" s="46">
        <f t="shared" si="91"/>
        <v>18.560869359999998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19.247937191000002</v>
      </c>
    </row>
    <row r="270" spans="1:15" x14ac:dyDescent="0.35">
      <c r="A270" s="24" t="s">
        <v>529</v>
      </c>
      <c r="B270" s="25" t="s">
        <v>530</v>
      </c>
      <c r="C270" s="46">
        <f>+C151</f>
        <v>1.9068764997333334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1.9068764997333334</v>
      </c>
    </row>
    <row r="271" spans="1:15" x14ac:dyDescent="0.35">
      <c r="A271" s="24" t="s">
        <v>535</v>
      </c>
      <c r="B271" s="25" t="s">
        <v>536</v>
      </c>
      <c r="C271" s="46">
        <f>+C154</f>
        <v>19.700054366666667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19.700054366666667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-23252.733953936779</v>
      </c>
      <c r="D274" s="21">
        <f t="shared" ref="D274:E274" si="92">+SUM(D275:D282)</f>
        <v>24.839505948312141</v>
      </c>
      <c r="E274" s="21">
        <f t="shared" si="92"/>
        <v>0.99558223546916713</v>
      </c>
      <c r="F274" s="35"/>
      <c r="G274" s="35"/>
      <c r="H274" s="35"/>
      <c r="I274" s="35"/>
      <c r="J274" s="21">
        <f t="shared" ref="J274:L274" si="93">+SUM(J275:J282)</f>
        <v>11.623423904733041</v>
      </c>
      <c r="K274" s="21">
        <f t="shared" si="93"/>
        <v>431.20951672026285</v>
      </c>
      <c r="L274" s="21">
        <f t="shared" si="93"/>
        <v>0</v>
      </c>
      <c r="M274" s="35"/>
      <c r="N274" s="64"/>
      <c r="O274" s="21">
        <f>+SUM(O275:O282)</f>
        <v>-22293.398494984707</v>
      </c>
    </row>
    <row r="275" spans="1:15" x14ac:dyDescent="0.35">
      <c r="A275" s="24" t="s">
        <v>542</v>
      </c>
      <c r="B275" s="25" t="s">
        <v>543</v>
      </c>
      <c r="C275" s="46">
        <f>+C158</f>
        <v>-29180.753899765579</v>
      </c>
      <c r="D275" s="46">
        <f>+D158</f>
        <v>14.303269641703798</v>
      </c>
      <c r="E275" s="46">
        <f>+E158</f>
        <v>0.46274862506478004</v>
      </c>
      <c r="F275" s="32"/>
      <c r="G275" s="32"/>
      <c r="H275" s="32"/>
      <c r="I275" s="32"/>
      <c r="J275" s="46">
        <f>+J158</f>
        <v>4.3579823094660002</v>
      </c>
      <c r="K275" s="46">
        <f>+K158</f>
        <v>227.56851735103206</v>
      </c>
      <c r="L275" s="46">
        <f>+L158</f>
        <v>0</v>
      </c>
      <c r="M275" s="32"/>
      <c r="N275" s="65"/>
      <c r="O275" s="30">
        <f>+C275*'PCG-PTG'!$F$5+D275*'PCG-PTG'!$F$6+E275*'PCG-PTG'!$F$8+SUM(F275:I275)</f>
        <v>-28657.633964155706</v>
      </c>
    </row>
    <row r="276" spans="1:15" x14ac:dyDescent="0.35">
      <c r="A276" s="24" t="s">
        <v>558</v>
      </c>
      <c r="B276" s="25" t="s">
        <v>559</v>
      </c>
      <c r="C276" s="46">
        <f>+C166</f>
        <v>2052.7212060114948</v>
      </c>
      <c r="D276" s="46">
        <f>+D166</f>
        <v>1.4438350113781251</v>
      </c>
      <c r="E276" s="46">
        <f>+E166</f>
        <v>7.8131187333520799E-2</v>
      </c>
      <c r="F276" s="32"/>
      <c r="G276" s="32"/>
      <c r="H276" s="32"/>
      <c r="I276" s="32"/>
      <c r="J276" s="46">
        <f>+J166</f>
        <v>1.1812536917827761</v>
      </c>
      <c r="K276" s="46">
        <f>+K166</f>
        <v>29.554242037004798</v>
      </c>
      <c r="L276" s="46">
        <f>+L166</f>
        <v>0</v>
      </c>
      <c r="M276" s="32"/>
      <c r="N276" s="65"/>
      <c r="O276" s="30">
        <f>+C276*'PCG-PTG'!$F$5+D276*'PCG-PTG'!$F$6+E276*'PCG-PTG'!$F$8+SUM(F276:I276)</f>
        <v>2113.8533509734652</v>
      </c>
    </row>
    <row r="277" spans="1:15" x14ac:dyDescent="0.35">
      <c r="A277" s="24" t="s">
        <v>574</v>
      </c>
      <c r="B277" s="25" t="s">
        <v>575</v>
      </c>
      <c r="C277" s="46">
        <f>+C174</f>
        <v>3205.3387173634696</v>
      </c>
      <c r="D277" s="46">
        <f>+D174</f>
        <v>9.0924012952302178</v>
      </c>
      <c r="E277" s="46">
        <f>+E174</f>
        <v>0.43461121128086633</v>
      </c>
      <c r="F277" s="32"/>
      <c r="G277" s="32"/>
      <c r="H277" s="32"/>
      <c r="I277" s="32"/>
      <c r="J277" s="46">
        <f>+J174</f>
        <v>6.0841879034842652</v>
      </c>
      <c r="K277" s="46">
        <f>+K174</f>
        <v>174.08675733222603</v>
      </c>
      <c r="L277" s="46">
        <f>+L174</f>
        <v>0</v>
      </c>
      <c r="M277" s="32"/>
      <c r="N277" s="65"/>
      <c r="O277" s="30">
        <f>+C277*'PCG-PTG'!$F$5+D277*'PCG-PTG'!$F$6+E277*'PCG-PTG'!$F$8+SUM(F277:I277)</f>
        <v>3575.0979246193456</v>
      </c>
    </row>
    <row r="278" spans="1:15" x14ac:dyDescent="0.35">
      <c r="A278" s="24" t="s">
        <v>590</v>
      </c>
      <c r="B278" s="25" t="s">
        <v>591</v>
      </c>
      <c r="C278" s="46">
        <f>+C182</f>
        <v>69.342778557672347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69.342778557672347</v>
      </c>
    </row>
    <row r="279" spans="1:15" x14ac:dyDescent="0.35">
      <c r="A279" s="24" t="s">
        <v>606</v>
      </c>
      <c r="B279" s="25" t="s">
        <v>607</v>
      </c>
      <c r="C279" s="46">
        <f>+C190</f>
        <v>338.36840517905461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338.36840517905461</v>
      </c>
    </row>
    <row r="280" spans="1:15" x14ac:dyDescent="0.35">
      <c r="A280" s="24" t="s">
        <v>622</v>
      </c>
      <c r="B280" s="25" t="s">
        <v>623</v>
      </c>
      <c r="C280" s="46">
        <f>+C198</f>
        <v>262.24883871711103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262.24883871711103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2.0091211790000004E-2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5.3241711243500012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14.233665507856314</v>
      </c>
      <c r="D283" s="21">
        <f t="shared" ref="D283:E283" si="95">+SUM(D284:D288)</f>
        <v>36.932925249819945</v>
      </c>
      <c r="E283" s="21">
        <f t="shared" si="95"/>
        <v>0.22551678723836069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1108.1175211209802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33.205401352905803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929.7512378813625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14.233665507856314</v>
      </c>
      <c r="D286" s="46">
        <f t="shared" ref="D286:M286" si="99">+D217</f>
        <v>1.0979211663072572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44.975458164459518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2.6296027306068801</v>
      </c>
      <c r="E287" s="46">
        <f t="shared" si="100"/>
        <v>0.22551678723836069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133.39082507515823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14955.522408530276</v>
      </c>
      <c r="D291" s="26">
        <f t="shared" ref="D291:E291" si="102">+D292+D293</f>
        <v>1.1807895816071383</v>
      </c>
      <c r="E291" s="26">
        <f t="shared" si="102"/>
        <v>0.39083688663475386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15092.156291773486</v>
      </c>
    </row>
    <row r="292" spans="1:15" x14ac:dyDescent="0.35">
      <c r="A292" s="24"/>
      <c r="B292" s="44" t="s">
        <v>674</v>
      </c>
      <c r="C292" s="46">
        <f>+C228</f>
        <v>2058.5347377594999</v>
      </c>
      <c r="D292" s="46">
        <f t="shared" ref="D292:M294" si="104">+D228</f>
        <v>1.4395347816499999E-2</v>
      </c>
      <c r="E292" s="46">
        <f t="shared" si="104"/>
        <v>5.7581391265999995E-2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2074.1968761838521</v>
      </c>
    </row>
    <row r="293" spans="1:15" x14ac:dyDescent="0.35">
      <c r="A293" s="24"/>
      <c r="B293" s="44" t="s">
        <v>675</v>
      </c>
      <c r="C293" s="46">
        <f>+C229</f>
        <v>12896.987670770775</v>
      </c>
      <c r="D293" s="46">
        <f t="shared" si="104"/>
        <v>1.1663942337906383</v>
      </c>
      <c r="E293" s="46">
        <f t="shared" si="104"/>
        <v>0.33325549536875387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13017.959415589634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1458.1397874511997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1458.1397874511997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-11235.553269172819</v>
      </c>
      <c r="D304" s="21">
        <f t="shared" ref="D304:M304" si="107">+SUM(D305:D309)</f>
        <v>191.79990648813731</v>
      </c>
      <c r="E304" s="21">
        <f t="shared" si="107"/>
        <v>3.7894472267837225</v>
      </c>
      <c r="F304" s="21">
        <f t="shared" si="107"/>
        <v>557.58410650673216</v>
      </c>
      <c r="G304" s="21">
        <f t="shared" si="107"/>
        <v>0</v>
      </c>
      <c r="H304" s="21">
        <f t="shared" si="107"/>
        <v>10.454163430759174</v>
      </c>
      <c r="I304" s="21">
        <f t="shared" si="107"/>
        <v>0</v>
      </c>
      <c r="J304" s="21">
        <f t="shared" si="107"/>
        <v>12.127795354733042</v>
      </c>
      <c r="K304" s="21">
        <f t="shared" si="107"/>
        <v>449.77038608026282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-4292.9141024697974</v>
      </c>
    </row>
    <row r="305" spans="1:15" x14ac:dyDescent="0.35">
      <c r="A305" s="48" t="s">
        <v>264</v>
      </c>
      <c r="B305" s="49" t="s">
        <v>265</v>
      </c>
      <c r="C305" s="67">
        <f>+C243</f>
        <v>11244.331173659149</v>
      </c>
      <c r="D305" s="67">
        <f t="shared" ref="D305:M305" si="108">+D243</f>
        <v>4.0048546235838014</v>
      </c>
      <c r="E305" s="67">
        <f t="shared" si="108"/>
        <v>0.3389269963740672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11446.282757158624</v>
      </c>
    </row>
    <row r="306" spans="1:15" x14ac:dyDescent="0.35">
      <c r="A306" s="48" t="s">
        <v>343</v>
      </c>
      <c r="B306" s="49" t="s">
        <v>344</v>
      </c>
      <c r="C306" s="67">
        <f>+C254</f>
        <v>737.00891473055572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557.58410650673216</v>
      </c>
      <c r="G306" s="67">
        <f t="shared" si="109"/>
        <v>0</v>
      </c>
      <c r="H306" s="67">
        <f t="shared" si="109"/>
        <v>10.454163430759174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1305.0471846680471</v>
      </c>
    </row>
    <row r="307" spans="1:15" x14ac:dyDescent="0.35">
      <c r="A307" s="48" t="s">
        <v>434</v>
      </c>
      <c r="B307" s="49" t="s">
        <v>435</v>
      </c>
      <c r="C307" s="67">
        <f>+C263</f>
        <v>21.606930866399999</v>
      </c>
      <c r="D307" s="67">
        <f t="shared" ref="D307:L307" si="110">+D263</f>
        <v>126.02262066642143</v>
      </c>
      <c r="E307" s="67">
        <f t="shared" si="110"/>
        <v>2.2294212077021278</v>
      </c>
      <c r="F307" s="32"/>
      <c r="G307" s="32"/>
      <c r="H307" s="32"/>
      <c r="I307" s="32"/>
      <c r="J307" s="67">
        <f t="shared" si="110"/>
        <v>0.50437145000000005</v>
      </c>
      <c r="K307" s="67">
        <f t="shared" si="110"/>
        <v>18.560869359999998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4141.0369295672645</v>
      </c>
    </row>
    <row r="308" spans="1:15" x14ac:dyDescent="0.35">
      <c r="A308" s="48" t="s">
        <v>540</v>
      </c>
      <c r="B308" s="49" t="s">
        <v>541</v>
      </c>
      <c r="C308" s="67">
        <f>+C274</f>
        <v>-23252.733953936779</v>
      </c>
      <c r="D308" s="67">
        <f t="shared" ref="D308:L308" si="111">+D274</f>
        <v>24.839505948312141</v>
      </c>
      <c r="E308" s="67">
        <f t="shared" si="111"/>
        <v>0.99558223546916713</v>
      </c>
      <c r="F308" s="32"/>
      <c r="G308" s="32"/>
      <c r="H308" s="32"/>
      <c r="I308" s="32"/>
      <c r="J308" s="67">
        <f t="shared" si="111"/>
        <v>11.623423904733041</v>
      </c>
      <c r="K308" s="67">
        <f t="shared" si="111"/>
        <v>431.20951672026285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-22293.398494984711</v>
      </c>
    </row>
    <row r="309" spans="1:15" x14ac:dyDescent="0.35">
      <c r="A309" s="48" t="s">
        <v>641</v>
      </c>
      <c r="B309" s="49" t="s">
        <v>642</v>
      </c>
      <c r="C309" s="67">
        <f>+C283</f>
        <v>14.233665507856314</v>
      </c>
      <c r="D309" s="67">
        <f t="shared" ref="D309:M309" si="112">+D283</f>
        <v>36.932925249819945</v>
      </c>
      <c r="E309" s="67">
        <f t="shared" si="112"/>
        <v>0.22551678723836069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1108.1175211209804</v>
      </c>
    </row>
  </sheetData>
  <conditionalFormatting sqref="C240:M240">
    <cfRule type="cellIs" dxfId="47" priority="6" operator="equal">
      <formula>0</formula>
    </cfRule>
  </conditionalFormatting>
  <conditionalFormatting sqref="C302:M302">
    <cfRule type="cellIs" dxfId="46" priority="2" operator="equal">
      <formula>0</formula>
    </cfRule>
  </conditionalFormatting>
  <conditionalFormatting sqref="O240">
    <cfRule type="cellIs" dxfId="45" priority="5" operator="equal">
      <formula>0</formula>
    </cfRule>
  </conditionalFormatting>
  <conditionalFormatting sqref="O302">
    <cfRule type="cellIs" dxfId="44" priority="1" operator="equal">
      <formula>0</formula>
    </cfRule>
  </conditionalFormatting>
  <dataValidations count="1">
    <dataValidation allowBlank="1" showInputMessage="1" showErrorMessage="1" sqref="B144:B157 B136 A226:B237 B268:B274 A290:B299 B308" xr:uid="{58C134B0-1288-4319-9CBF-0168349766CB}"/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52E3-BF58-46E8-8716-43ADA8F11016}">
  <dimension ref="A2:P309"/>
  <sheetViews>
    <sheetView showGridLines="0" zoomScale="85" zoomScaleNormal="85" workbookViewId="0">
      <selection activeCell="A3" sqref="A3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-14770.768924852284</v>
      </c>
      <c r="D4" s="21">
        <f t="shared" si="0"/>
        <v>175.44452854314437</v>
      </c>
      <c r="E4" s="21">
        <f t="shared" si="0"/>
        <v>3.2499320908086706</v>
      </c>
      <c r="F4" s="21">
        <f t="shared" si="0"/>
        <v>647.44428839556588</v>
      </c>
      <c r="G4" s="21">
        <f t="shared" si="0"/>
        <v>0</v>
      </c>
      <c r="H4" s="21">
        <f t="shared" si="0"/>
        <v>10.786134622759169</v>
      </c>
      <c r="I4" s="21">
        <f t="shared" si="0"/>
        <v>0</v>
      </c>
      <c r="J4" s="21">
        <f t="shared" si="0"/>
        <v>5.4845446822161845</v>
      </c>
      <c r="K4" s="21">
        <f t="shared" si="0"/>
        <v>196.36087102041154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-8338.8596985616168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11094.61261286138</v>
      </c>
      <c r="D5" s="21">
        <f t="shared" ref="D5:E5" si="1">+D6+D32+D42</f>
        <v>4.0847937016820914</v>
      </c>
      <c r="E5" s="21">
        <f t="shared" si="1"/>
        <v>0.33856496892805149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11298.706553274413</v>
      </c>
    </row>
    <row r="6" spans="1:15" x14ac:dyDescent="0.35">
      <c r="A6" s="24" t="s">
        <v>266</v>
      </c>
      <c r="B6" s="25" t="s">
        <v>267</v>
      </c>
      <c r="C6" s="26">
        <f>+C7+C11+C19+C25+C29</f>
        <v>11094.61261286138</v>
      </c>
      <c r="D6" s="26">
        <f t="shared" ref="D6:E6" si="4">+D7+D11+D19+D25+D29</f>
        <v>4.0847937016820914</v>
      </c>
      <c r="E6" s="26">
        <f t="shared" si="4"/>
        <v>0.33856496892805149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11298.706553274413</v>
      </c>
    </row>
    <row r="7" spans="1:15" x14ac:dyDescent="0.35">
      <c r="A7" s="24" t="s">
        <v>268</v>
      </c>
      <c r="B7" s="25" t="s">
        <v>269</v>
      </c>
      <c r="C7" s="26">
        <f>'[2]2017'!$C6</f>
        <v>2096.1897454388936</v>
      </c>
      <c r="D7" s="26">
        <f>'[2]2017'!$D6</f>
        <v>7.4848221075566407E-2</v>
      </c>
      <c r="E7" s="26">
        <f>'[2]2017'!$E6</f>
        <v>1.8287634579014639E-2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2103.1317187924483</v>
      </c>
    </row>
    <row r="8" spans="1:15" x14ac:dyDescent="0.35">
      <c r="A8" s="24" t="s">
        <v>270</v>
      </c>
      <c r="B8" s="25" t="s">
        <v>271</v>
      </c>
      <c r="C8" s="30">
        <f>'[2]2017'!$C7</f>
        <v>2096.1897454388936</v>
      </c>
      <c r="D8" s="30">
        <f>'[2]2017'!$D7</f>
        <v>7.4848221075566407E-2</v>
      </c>
      <c r="E8" s="30">
        <f>'[2]2017'!$E7</f>
        <v>1.8287634579014639E-2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2103.1317187924483</v>
      </c>
    </row>
    <row r="9" spans="1:15" x14ac:dyDescent="0.35">
      <c r="A9" s="24" t="s">
        <v>272</v>
      </c>
      <c r="B9" s="25" t="s">
        <v>273</v>
      </c>
      <c r="C9" s="30">
        <f>'[2]2017'!$C8</f>
        <v>0</v>
      </c>
      <c r="D9" s="30">
        <f>'[2]2017'!$D8</f>
        <v>0</v>
      </c>
      <c r="E9" s="30">
        <f>'[2]2017'!$E8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'[2]2017'!$C9</f>
        <v>0</v>
      </c>
      <c r="D10" s="30">
        <f>'[2]2017'!$D9</f>
        <v>0</v>
      </c>
      <c r="E10" s="30">
        <f>'[2]2017'!$E9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'[2]2017'!$C10</f>
        <v>1843.4444531967413</v>
      </c>
      <c r="D11" s="26">
        <f>'[2]2017'!$D10</f>
        <v>0.25609757948015499</v>
      </c>
      <c r="E11" s="26">
        <f>'[2]2017'!$E10</f>
        <v>3.8587883855310992E-2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1860.8409746438431</v>
      </c>
    </row>
    <row r="12" spans="1:15" x14ac:dyDescent="0.35">
      <c r="A12" s="24" t="s">
        <v>278</v>
      </c>
      <c r="B12" s="25" t="s">
        <v>279</v>
      </c>
      <c r="C12" s="30">
        <f>'[2]2017'!$C11</f>
        <v>0</v>
      </c>
      <c r="D12" s="30">
        <f>'[2]2017'!$D11</f>
        <v>0</v>
      </c>
      <c r="E12" s="30">
        <f>'[2]2017'!$E11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'[2]2017'!$C12</f>
        <v>0</v>
      </c>
      <c r="D13" s="30">
        <f>'[2]2017'!$D12</f>
        <v>0</v>
      </c>
      <c r="E13" s="30">
        <f>'[2]2017'!$E12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'[2]2017'!$C13</f>
        <v>0</v>
      </c>
      <c r="D14" s="30">
        <f>'[2]2017'!$D13</f>
        <v>0</v>
      </c>
      <c r="E14" s="30">
        <f>'[2]2017'!$E13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'[2]2017'!$C14</f>
        <v>0</v>
      </c>
      <c r="D15" s="30">
        <f>'[2]2017'!$D14</f>
        <v>0</v>
      </c>
      <c r="E15" s="30">
        <f>'[2]2017'!$E14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'[2]2017'!$C15</f>
        <v>0</v>
      </c>
      <c r="D16" s="30">
        <f>'[2]2017'!$D15</f>
        <v>0</v>
      </c>
      <c r="E16" s="30">
        <f>'[2]2017'!$E15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'[2]2017'!$C16</f>
        <v>0</v>
      </c>
      <c r="D17" s="30">
        <f>'[2]2017'!$D16</f>
        <v>0</v>
      </c>
      <c r="E17" s="30">
        <f>'[2]2017'!$E16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'[2]2017'!$C17</f>
        <v>1843.4444531967413</v>
      </c>
      <c r="D18" s="30">
        <f>'[2]2017'!$D17</f>
        <v>0.25609757948015499</v>
      </c>
      <c r="E18" s="30">
        <f>'[2]2017'!$E17</f>
        <v>3.8587883855310992E-2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1860.8409746438431</v>
      </c>
    </row>
    <row r="19" spans="1:15" x14ac:dyDescent="0.35">
      <c r="A19" s="24" t="s">
        <v>292</v>
      </c>
      <c r="B19" s="25" t="s">
        <v>293</v>
      </c>
      <c r="C19" s="26">
        <f>'[2]2017'!$C18</f>
        <v>6569.9170279255995</v>
      </c>
      <c r="D19" s="26">
        <f>'[2]2017'!$D18</f>
        <v>1.5844380740334705</v>
      </c>
      <c r="E19" s="26">
        <f>'[2]2017'!$E18</f>
        <v>0.25131401849729185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6680.8795089003197</v>
      </c>
    </row>
    <row r="20" spans="1:15" x14ac:dyDescent="0.35">
      <c r="A20" s="24" t="s">
        <v>294</v>
      </c>
      <c r="B20" s="25" t="s">
        <v>295</v>
      </c>
      <c r="C20" s="30">
        <f>'[2]2017'!$C19</f>
        <v>78.78607531438081</v>
      </c>
      <c r="D20" s="30">
        <f>'[2]2017'!$D19</f>
        <v>5.5213292852783079E-4</v>
      </c>
      <c r="E20" s="30">
        <f>'[2]2017'!$E19</f>
        <v>2.2085317141113231E-3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79.386795940619095</v>
      </c>
    </row>
    <row r="21" spans="1:15" x14ac:dyDescent="0.35">
      <c r="A21" s="24" t="s">
        <v>296</v>
      </c>
      <c r="B21" s="25" t="s">
        <v>297</v>
      </c>
      <c r="C21" s="30">
        <f>'[2]2017'!$C20</f>
        <v>4791.9958372191495</v>
      </c>
      <c r="D21" s="30">
        <f>'[2]2017'!$D20</f>
        <v>1.3545829565715999</v>
      </c>
      <c r="E21" s="30">
        <f>'[2]2017'!$E20</f>
        <v>0.23534730771117998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4892.2911965466174</v>
      </c>
    </row>
    <row r="22" spans="1:15" x14ac:dyDescent="0.35">
      <c r="A22" s="24" t="s">
        <v>298</v>
      </c>
      <c r="B22" s="25" t="s">
        <v>299</v>
      </c>
      <c r="C22" s="30">
        <f>'[2]2017'!$C21</f>
        <v>0</v>
      </c>
      <c r="D22" s="30">
        <f>'[2]2017'!$D21</f>
        <v>0</v>
      </c>
      <c r="E22" s="30">
        <f>'[2]2017'!$E21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'[2]2017'!$C22</f>
        <v>1699.1351153920696</v>
      </c>
      <c r="D23" s="30">
        <f>'[2]2017'!$D22</f>
        <v>0.22930298453334272</v>
      </c>
      <c r="E23" s="30">
        <f>'[2]2017'!$E22</f>
        <v>1.3758179072000562E-2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1709.2015164130833</v>
      </c>
    </row>
    <row r="24" spans="1:15" x14ac:dyDescent="0.35">
      <c r="A24" s="24" t="s">
        <v>302</v>
      </c>
      <c r="B24" s="25" t="s">
        <v>303</v>
      </c>
      <c r="C24" s="30">
        <f>'[2]2017'!$C23</f>
        <v>0</v>
      </c>
      <c r="D24" s="30">
        <f>'[2]2017'!$D23</f>
        <v>0</v>
      </c>
      <c r="E24" s="30">
        <f>'[2]2017'!$E23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'[2]2017'!$C24</f>
        <v>585.06138630014607</v>
      </c>
      <c r="D25" s="26">
        <f>'[2]2017'!$D24</f>
        <v>2.1694098270928994</v>
      </c>
      <c r="E25" s="26">
        <f>'[2]2017'!$E24</f>
        <v>3.0375431996433992E-2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653.85435093780222</v>
      </c>
    </row>
    <row r="26" spans="1:15" x14ac:dyDescent="0.35">
      <c r="A26" s="24" t="s">
        <v>306</v>
      </c>
      <c r="B26" s="25" t="s">
        <v>307</v>
      </c>
      <c r="C26" s="30">
        <f>'[2]2017'!$C25</f>
        <v>166.70353175875002</v>
      </c>
      <c r="D26" s="30">
        <f>'[2]2017'!$D25</f>
        <v>2.6458561807299996E-2</v>
      </c>
      <c r="E26" s="30">
        <f>'[2]2017'!$E25</f>
        <v>1.3636876683639997E-3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167.80574872147088</v>
      </c>
    </row>
    <row r="27" spans="1:15" x14ac:dyDescent="0.35">
      <c r="A27" s="24" t="s">
        <v>308</v>
      </c>
      <c r="B27" s="25" t="s">
        <v>309</v>
      </c>
      <c r="C27" s="30">
        <f>'[2]2017'!$C26</f>
        <v>375.096719270476</v>
      </c>
      <c r="D27" s="30">
        <f>'[2]2017'!$D26</f>
        <v>2.1370841390415993</v>
      </c>
      <c r="E27" s="30">
        <f>'[2]2017'!$E26</f>
        <v>2.8659716753429994E-2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442.52990010329972</v>
      </c>
    </row>
    <row r="28" spans="1:15" x14ac:dyDescent="0.35">
      <c r="A28" s="24" t="s">
        <v>310</v>
      </c>
      <c r="B28" s="25" t="s">
        <v>311</v>
      </c>
      <c r="C28" s="30">
        <f>'[2]2017'!$C27</f>
        <v>43.261135270919993</v>
      </c>
      <c r="D28" s="30">
        <f>'[2]2017'!$D27</f>
        <v>5.8671262439999993E-3</v>
      </c>
      <c r="E28" s="30">
        <f>'[2]2017'!$E27</f>
        <v>3.5202757463999995E-4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43.518702113031594</v>
      </c>
    </row>
    <row r="29" spans="1:15" x14ac:dyDescent="0.35">
      <c r="A29" s="24" t="s">
        <v>312</v>
      </c>
      <c r="B29" s="25" t="s">
        <v>291</v>
      </c>
      <c r="C29" s="26">
        <f>'[2]2017'!$C28</f>
        <v>0</v>
      </c>
      <c r="D29" s="26">
        <f>'[2]2017'!$D28</f>
        <v>0</v>
      </c>
      <c r="E29" s="26">
        <f>'[2]2017'!$E28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'[2]2017'!$C29</f>
        <v>0</v>
      </c>
      <c r="D30" s="30">
        <f>'[2]2017'!$D29</f>
        <v>0</v>
      </c>
      <c r="E30" s="30">
        <f>'[2]2017'!$E29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'[2]2017'!$C30</f>
        <v>0</v>
      </c>
      <c r="D31" s="30">
        <f>'[2]2017'!$D30</f>
        <v>0</v>
      </c>
      <c r="E31" s="30">
        <f>'[2]2017'!$E30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769.82839176888888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647.44428839556588</v>
      </c>
      <c r="G46" s="21">
        <f t="shared" si="23"/>
        <v>0</v>
      </c>
      <c r="H46" s="21">
        <f t="shared" si="23"/>
        <v>10.786134622759169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1428.058814787214</v>
      </c>
    </row>
    <row r="47" spans="1:15" x14ac:dyDescent="0.35">
      <c r="A47" s="24" t="s">
        <v>345</v>
      </c>
      <c r="B47" s="25" t="s">
        <v>346</v>
      </c>
      <c r="C47" s="26">
        <f>+SUM(C48:C52)</f>
        <v>766.72173959999998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766.72173959999998</v>
      </c>
    </row>
    <row r="48" spans="1:15" x14ac:dyDescent="0.35">
      <c r="A48" s="24" t="s">
        <v>347</v>
      </c>
      <c r="B48" s="25" t="s">
        <v>348</v>
      </c>
      <c r="C48" s="46">
        <f>'[3]2017'!$C6</f>
        <v>766.72173959999998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766.72173959999998</v>
      </c>
    </row>
    <row r="49" spans="1:15" x14ac:dyDescent="0.35">
      <c r="A49" s="24" t="s">
        <v>349</v>
      </c>
      <c r="B49" s="25" t="s">
        <v>350</v>
      </c>
      <c r="C49" s="46">
        <f>'[3]2017'!$C7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'[3]2017'!$C8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'[3]2017'!$C9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'[3]2017'!$C10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3.1066521688888882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3.1066521688888882</v>
      </c>
    </row>
    <row r="73" spans="1:15" x14ac:dyDescent="0.35">
      <c r="A73" s="24" t="s">
        <v>394</v>
      </c>
      <c r="B73" s="25" t="s">
        <v>395</v>
      </c>
      <c r="C73" s="46">
        <f>'[3]2017'!$C31</f>
        <v>2.806545768888888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2.806545768888888</v>
      </c>
    </row>
    <row r="74" spans="1:15" x14ac:dyDescent="0.35">
      <c r="A74" s="24" t="s">
        <v>396</v>
      </c>
      <c r="B74" s="25" t="s">
        <v>397</v>
      </c>
      <c r="C74" s="46">
        <f>'[3]2017'!$C32</f>
        <v>0.3001064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0.3001064</v>
      </c>
    </row>
    <row r="75" spans="1:15" x14ac:dyDescent="0.35">
      <c r="A75" s="24" t="s">
        <v>398</v>
      </c>
      <c r="B75" s="25" t="s">
        <v>291</v>
      </c>
      <c r="C75" s="46">
        <f>'[3]2017'!$C33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647.44428839556588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647.44428839556588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'[3]2017'!$F41</f>
        <v>647.39761012056761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647.39761012056761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'[3]2017'!$F42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'[3]2017'!$F43</f>
        <v>4.6678274998271992E-2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4.6678274998271992E-2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'[3]2017'!$F44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'[3]2017'!$F45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'[3]2017'!$F46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10.786134622759169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10.786134622759169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'[3]2017'!$H48</f>
        <v>10.786134622759169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10.786134622759169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24.676152503200001</v>
      </c>
      <c r="D95" s="21">
        <f>+D96+D111+D127+D132+D144+D145+D151+D154+D155+D156</f>
        <v>123.64888220584928</v>
      </c>
      <c r="E95" s="21">
        <f>+E96+E111+E127+E132+E144+E145+E151+E154+E155+E156</f>
        <v>2.2533398431446559</v>
      </c>
      <c r="F95" s="35"/>
      <c r="G95" s="35"/>
      <c r="H95" s="35"/>
      <c r="I95" s="35"/>
      <c r="J95" s="21">
        <f>+J96+J111+J127+J132+J144+J145+J151+J154+J155+J156</f>
        <v>0.48504944999999999</v>
      </c>
      <c r="K95" s="21">
        <f>+K96+K111+K127+K132+K144+K145+K151+K154+K155+K156</f>
        <v>17.773194799999999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4083.9799127003143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116.60110052390804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3264.8308146694253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113.44585888754442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3176.4840488512436</v>
      </c>
    </row>
    <row r="98" spans="1:15" x14ac:dyDescent="0.35">
      <c r="A98" s="24" t="s">
        <v>440</v>
      </c>
      <c r="B98" s="25" t="s">
        <v>441</v>
      </c>
      <c r="C98" s="32"/>
      <c r="D98" s="46">
        <f>'[5]2017'!$D7</f>
        <v>16.990837675833912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475.74345492334953</v>
      </c>
    </row>
    <row r="99" spans="1:15" x14ac:dyDescent="0.35">
      <c r="A99" s="24" t="s">
        <v>442</v>
      </c>
      <c r="B99" s="25" t="s">
        <v>443</v>
      </c>
      <c r="C99" s="32"/>
      <c r="D99" s="46">
        <f>'[5]2017'!$D8</f>
        <v>96.455021211710502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2700.7405939278942</v>
      </c>
    </row>
    <row r="100" spans="1:15" x14ac:dyDescent="0.35">
      <c r="A100" s="24" t="s">
        <v>444</v>
      </c>
      <c r="B100" s="25" t="s">
        <v>445</v>
      </c>
      <c r="C100" s="32"/>
      <c r="D100" s="46">
        <f>'[5]2017'!$D9</f>
        <v>0.13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3.64</v>
      </c>
    </row>
    <row r="101" spans="1:15" x14ac:dyDescent="0.35">
      <c r="A101" s="24" t="s">
        <v>446</v>
      </c>
      <c r="B101" s="25" t="s">
        <v>447</v>
      </c>
      <c r="C101" s="32"/>
      <c r="D101" s="46">
        <f>'[5]2017'!$D10</f>
        <v>0.4007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11.2196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2.6245416363636367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73.487165818181822</v>
      </c>
    </row>
    <row r="103" spans="1:15" x14ac:dyDescent="0.35">
      <c r="A103" s="24" t="s">
        <v>450</v>
      </c>
      <c r="B103" s="25" t="s">
        <v>451</v>
      </c>
      <c r="C103" s="32"/>
      <c r="D103" s="46">
        <f>'[5]2017'!$D12</f>
        <v>0.5193036363636363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14.540501818181816</v>
      </c>
    </row>
    <row r="104" spans="1:15" x14ac:dyDescent="0.35">
      <c r="A104" s="24" t="s">
        <v>452</v>
      </c>
      <c r="B104" s="25" t="s">
        <v>453</v>
      </c>
      <c r="C104" s="32"/>
      <c r="D104" s="46">
        <f>'[5]2017'!$D13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'[5]2017'!$D14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'[5]2017'!$D15</f>
        <v>7.4999999999999997E-2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2.1</v>
      </c>
    </row>
    <row r="107" spans="1:15" x14ac:dyDescent="0.35">
      <c r="A107" s="24" t="s">
        <v>458</v>
      </c>
      <c r="B107" s="25" t="s">
        <v>459</v>
      </c>
      <c r="C107" s="32"/>
      <c r="D107" s="46">
        <f>'[5]2017'!$D16</f>
        <v>2.0068380000000001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56.191464000000003</v>
      </c>
    </row>
    <row r="108" spans="1:15" x14ac:dyDescent="0.35">
      <c r="A108" s="24" t="s">
        <v>460</v>
      </c>
      <c r="B108" s="25" t="s">
        <v>461</v>
      </c>
      <c r="C108" s="32"/>
      <c r="D108" s="46">
        <f>'[5]2017'!$D17</f>
        <v>2.3400000000000001E-2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0.6552</v>
      </c>
    </row>
    <row r="109" spans="1:15" x14ac:dyDescent="0.35">
      <c r="A109" s="24" t="s">
        <v>462</v>
      </c>
      <c r="B109" s="25" t="s">
        <v>463</v>
      </c>
      <c r="C109" s="32"/>
      <c r="D109" s="46">
        <f>'[5]2017'!$D18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'[5]2017'!$D19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3.2519279263636367</v>
      </c>
      <c r="E111" s="26">
        <f>+E112+E115+E116+E117+E126</f>
        <v>0.47178854783288582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216.07794711389658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1.6685370000000002</v>
      </c>
      <c r="E112" s="26">
        <f>+SUM(E113:E114)</f>
        <v>2.3640364968000008E-3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47.345505671652006</v>
      </c>
    </row>
    <row r="113" spans="1:15" x14ac:dyDescent="0.35">
      <c r="A113" s="24" t="s">
        <v>469</v>
      </c>
      <c r="B113" s="25" t="s">
        <v>441</v>
      </c>
      <c r="C113" s="32"/>
      <c r="D113" s="46">
        <f>'[5]2017'!$D22</f>
        <v>0.29107400000000011</v>
      </c>
      <c r="E113" s="46">
        <f>'[5]2017'!$E22</f>
        <v>2.3640364968000008E-3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8.7765416716520033</v>
      </c>
    </row>
    <row r="114" spans="1:15" x14ac:dyDescent="0.35">
      <c r="A114" s="24" t="s">
        <v>470</v>
      </c>
      <c r="B114" s="25" t="s">
        <v>443</v>
      </c>
      <c r="C114" s="32"/>
      <c r="D114" s="46">
        <f>'[5]2017'!$D23</f>
        <v>1.3774630000000001</v>
      </c>
      <c r="E114" s="46">
        <f>'[5]2017'!$E23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38.568964000000001</v>
      </c>
    </row>
    <row r="115" spans="1:15" x14ac:dyDescent="0.35">
      <c r="A115" s="24" t="s">
        <v>471</v>
      </c>
      <c r="B115" s="25" t="s">
        <v>445</v>
      </c>
      <c r="C115" s="32"/>
      <c r="D115" s="46">
        <f>'[5]2017'!$D24</f>
        <v>5.1999999999999998E-3</v>
      </c>
      <c r="E115" s="46">
        <f>'[5]2017'!$E24</f>
        <v>2.3554857857142849E-3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0.76980373321428552</v>
      </c>
    </row>
    <row r="116" spans="1:15" x14ac:dyDescent="0.35">
      <c r="A116" s="24" t="s">
        <v>472</v>
      </c>
      <c r="B116" s="25" t="s">
        <v>447</v>
      </c>
      <c r="C116" s="32"/>
      <c r="D116" s="46">
        <f>'[5]2017'!$D25</f>
        <v>0.8014</v>
      </c>
      <c r="E116" s="46">
        <f>'[5]2017'!$E25</f>
        <v>5.4352053932000016E-2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36.842494291980003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0.77679092636363634</v>
      </c>
      <c r="E117" s="26">
        <f>+SUM(E118:E125)</f>
        <v>0.15637486367668571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63.189484812503537</v>
      </c>
    </row>
    <row r="118" spans="1:15" x14ac:dyDescent="0.35">
      <c r="A118" s="24" t="s">
        <v>474</v>
      </c>
      <c r="B118" s="25" t="s">
        <v>451</v>
      </c>
      <c r="C118" s="32"/>
      <c r="D118" s="46">
        <f>'[5]2017'!$D27</f>
        <v>1.5273636363636361E-2</v>
      </c>
      <c r="E118" s="46">
        <f>'[5]2017'!$E27</f>
        <v>6.3075754285714307E-5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0.44437689306753236</v>
      </c>
    </row>
    <row r="119" spans="1:15" x14ac:dyDescent="0.35">
      <c r="A119" s="24" t="s">
        <v>475</v>
      </c>
      <c r="B119" s="25" t="s">
        <v>453</v>
      </c>
      <c r="C119" s="32"/>
      <c r="D119" s="46">
        <f>'[5]2017'!$D28</f>
        <v>0</v>
      </c>
      <c r="E119" s="46">
        <f>'[5]2017'!$E28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'[5]2017'!$D29</f>
        <v>0</v>
      </c>
      <c r="E120" s="46">
        <f>'[5]2017'!$E29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'[5]2017'!$D30</f>
        <v>3.3E-3</v>
      </c>
      <c r="E121" s="46">
        <f>'[5]2017'!$E30</f>
        <v>7.01320125E-3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1.9508983312500001</v>
      </c>
    </row>
    <row r="122" spans="1:15" x14ac:dyDescent="0.35">
      <c r="A122" s="24" t="s">
        <v>478</v>
      </c>
      <c r="B122" s="25" t="s">
        <v>459</v>
      </c>
      <c r="C122" s="32"/>
      <c r="D122" s="46">
        <f>'[5]2017'!$D31</f>
        <v>0.24416529000000001</v>
      </c>
      <c r="E122" s="46">
        <f>'[5]2017'!$E31</f>
        <v>6.177381836999999E-2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23.206689988049998</v>
      </c>
    </row>
    <row r="123" spans="1:15" x14ac:dyDescent="0.35">
      <c r="A123" s="24" t="s">
        <v>479</v>
      </c>
      <c r="B123" s="25" t="s">
        <v>461</v>
      </c>
      <c r="C123" s="32"/>
      <c r="D123" s="46">
        <f>'[5]2017'!$D32</f>
        <v>2.8079999999999997E-3</v>
      </c>
      <c r="E123" s="46">
        <f>'[5]2017'!$E32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7.8623999999999999E-2</v>
      </c>
    </row>
    <row r="124" spans="1:15" x14ac:dyDescent="0.35">
      <c r="A124" s="24" t="s">
        <v>480</v>
      </c>
      <c r="B124" s="25" t="s">
        <v>463</v>
      </c>
      <c r="C124" s="32"/>
      <c r="D124" s="46">
        <f>'[5]2017'!$D33</f>
        <v>0.51124400000000003</v>
      </c>
      <c r="E124" s="46">
        <f>'[5]2017'!$E33</f>
        <v>8.7524768302400011E-2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37.508895600136</v>
      </c>
    </row>
    <row r="125" spans="1:15" x14ac:dyDescent="0.35">
      <c r="A125" s="24" t="s">
        <v>481</v>
      </c>
      <c r="B125" s="25" t="s">
        <v>465</v>
      </c>
      <c r="C125" s="32"/>
      <c r="D125" s="46">
        <f>'[5]2017'!$D34</f>
        <v>0</v>
      </c>
      <c r="E125" s="46">
        <f>'[5]2017'!$E34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'[5]2017'!$E35</f>
        <v>0.25634210794168577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67.930658604546736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3.2725772855776007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91.632163996172807</v>
      </c>
    </row>
    <row r="128" spans="1:15" x14ac:dyDescent="0.35">
      <c r="A128" s="24" t="s">
        <v>486</v>
      </c>
      <c r="B128" s="25" t="s">
        <v>487</v>
      </c>
      <c r="C128" s="32"/>
      <c r="D128" s="46">
        <f>'[5]2017'!$D37</f>
        <v>1.5854477038400006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44.392535707520018</v>
      </c>
    </row>
    <row r="129" spans="1:15" x14ac:dyDescent="0.35">
      <c r="A129" s="24" t="s">
        <v>488</v>
      </c>
      <c r="B129" s="25" t="s">
        <v>489</v>
      </c>
      <c r="C129" s="32"/>
      <c r="D129" s="46">
        <f>'[5]2017'!$D38</f>
        <v>1.6871295817376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47.239628288652796</v>
      </c>
    </row>
    <row r="130" spans="1:15" x14ac:dyDescent="0.35">
      <c r="A130" s="24" t="s">
        <v>490</v>
      </c>
      <c r="B130" s="25" t="s">
        <v>491</v>
      </c>
      <c r="C130" s="32"/>
      <c r="D130" s="46">
        <f>'[5]2017'!$D39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'[5]2017'!$D40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1.7680282123117701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468.52747626261902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0.98180728853500709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260.17893146177687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'[5]2017'!$E$43</f>
        <v>0.25856274950684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68.519128619312596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'[5]2017'!$E$44</f>
        <v>0.21372147057164501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56.636189701485925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'[5]2017'!$E48</f>
        <v>0.36825972514695449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97.588827163942938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'[5]2017'!$E49</f>
        <v>0.12127954027119377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32.139078171866345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'[5]2017'!$E50</f>
        <v>1.9983803038373764E-2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5.2957078051690472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'[5]2017'!$E51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'[5]2017'!$E52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0.78622092377676289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208.34854480084215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'[5]2017'!$E54</f>
        <v>0.37693083518392279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99.886671323739535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'[5]2017'!$E55</f>
        <v>0.40929008859284011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108.46187347710263</v>
      </c>
    </row>
    <row r="144" spans="1:15" x14ac:dyDescent="0.35">
      <c r="A144" s="24" t="s">
        <v>516</v>
      </c>
      <c r="B144" s="25" t="s">
        <v>517</v>
      </c>
      <c r="C144" s="32"/>
      <c r="D144" s="46">
        <f>'[5]2017'!$D$56</f>
        <v>0</v>
      </c>
      <c r="E144" s="46">
        <f>'[5]2017'!$E56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0.5232764700000001</v>
      </c>
      <c r="E145" s="26">
        <f>+SUM(E146:E150)</f>
        <v>1.3523083000000002E-2</v>
      </c>
      <c r="F145" s="32"/>
      <c r="G145" s="32"/>
      <c r="H145" s="32"/>
      <c r="I145" s="32"/>
      <c r="J145" s="26">
        <f>+SUM(J146:J150)</f>
        <v>0.48504944999999999</v>
      </c>
      <c r="K145" s="26">
        <f>+SUM(K146:K150)</f>
        <v>17.773194799999999</v>
      </c>
      <c r="L145" s="26">
        <f>+SUM(L146:L150)</f>
        <v>0</v>
      </c>
      <c r="M145" s="32"/>
      <c r="N145" s="65"/>
      <c r="O145" s="26">
        <f>+SUM(O146:O150)</f>
        <v>18.235358155000004</v>
      </c>
    </row>
    <row r="146" spans="1:16" x14ac:dyDescent="0.35">
      <c r="A146" s="24" t="s">
        <v>520</v>
      </c>
      <c r="B146" s="25" t="s">
        <v>521</v>
      </c>
      <c r="C146" s="32"/>
      <c r="D146" s="46">
        <f>'[5]2017'!$D58</f>
        <v>6.1300800000000013E-3</v>
      </c>
      <c r="E146" s="46">
        <f>'[5]2017'!$E58</f>
        <v>1.1558400000000004E-4</v>
      </c>
      <c r="F146" s="32"/>
      <c r="G146" s="32"/>
      <c r="H146" s="32"/>
      <c r="I146" s="32"/>
      <c r="J146" s="46">
        <f>'[5]2017'!$J58</f>
        <v>6.2102000000000008E-3</v>
      </c>
      <c r="K146" s="46">
        <f>'[5]2017'!$K58</f>
        <v>0.1519104</v>
      </c>
      <c r="L146" s="46">
        <v>0</v>
      </c>
      <c r="M146" s="32"/>
      <c r="N146" s="65"/>
      <c r="O146" s="30">
        <f>+C146*'PCG-PTG'!$F$5+D146*'PCG-PTG'!$F$6+E146*'PCG-PTG'!$F$8+SUM(F146:I146)</f>
        <v>0.20227200000000004</v>
      </c>
    </row>
    <row r="147" spans="1:16" x14ac:dyDescent="0.35">
      <c r="A147" s="24" t="s">
        <v>522</v>
      </c>
      <c r="B147" s="25" t="s">
        <v>523</v>
      </c>
      <c r="C147" s="32"/>
      <c r="D147" s="46">
        <f>'[5]2017'!$D59</f>
        <v>0</v>
      </c>
      <c r="E147" s="46">
        <f>'[5]2017'!$E59</f>
        <v>0</v>
      </c>
      <c r="F147" s="32"/>
      <c r="G147" s="32"/>
      <c r="H147" s="32"/>
      <c r="I147" s="32"/>
      <c r="J147" s="46">
        <f>'[5]2017'!$J59</f>
        <v>0</v>
      </c>
      <c r="K147" s="46">
        <f>'[5]2017'!$K59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'[5]2017'!$D60</f>
        <v>0</v>
      </c>
      <c r="E148" s="46">
        <f>'[5]2017'!$E60</f>
        <v>0</v>
      </c>
      <c r="F148" s="32"/>
      <c r="G148" s="32"/>
      <c r="H148" s="32"/>
      <c r="I148" s="32"/>
      <c r="J148" s="46">
        <f>'[5]2017'!$J60</f>
        <v>0</v>
      </c>
      <c r="K148" s="46">
        <f>'[5]2017'!$K60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'[5]2017'!$D61</f>
        <v>0.51714639000000007</v>
      </c>
      <c r="E149" s="46">
        <f>'[5]2017'!$E61</f>
        <v>1.3407499000000002E-2</v>
      </c>
      <c r="F149" s="32"/>
      <c r="G149" s="32"/>
      <c r="H149" s="32"/>
      <c r="I149" s="32"/>
      <c r="J149" s="46">
        <f>'[5]2017'!$J61</f>
        <v>0.47883924999999999</v>
      </c>
      <c r="K149" s="46">
        <f>'[5]2017'!$K61</f>
        <v>17.6212844</v>
      </c>
      <c r="L149" s="46">
        <v>0</v>
      </c>
      <c r="M149" s="32"/>
      <c r="N149" s="65"/>
      <c r="O149" s="30">
        <f>+C149*'PCG-PTG'!$F$5+D149*'PCG-PTG'!$F$6+E149*'PCG-PTG'!$F$8+SUM(F149:I149)</f>
        <v>18.033086155000003</v>
      </c>
    </row>
    <row r="150" spans="1:16" x14ac:dyDescent="0.35">
      <c r="A150" s="24" t="s">
        <v>528</v>
      </c>
      <c r="B150" s="25" t="s">
        <v>291</v>
      </c>
      <c r="C150" s="32"/>
      <c r="D150" s="46">
        <f>'[5]2017'!$D62</f>
        <v>0</v>
      </c>
      <c r="E150" s="46">
        <f>'[5]2017'!$E62</f>
        <v>0</v>
      </c>
      <c r="F150" s="32"/>
      <c r="G150" s="32"/>
      <c r="H150" s="32"/>
      <c r="I150" s="32"/>
      <c r="J150" s="46">
        <f>'[5]2017'!$J62</f>
        <v>0</v>
      </c>
      <c r="K150" s="46">
        <f>'[5]2017'!$K62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2.2981602365333327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2.2981602365333327</v>
      </c>
    </row>
    <row r="152" spans="1:16" x14ac:dyDescent="0.35">
      <c r="A152" s="24" t="s">
        <v>531</v>
      </c>
      <c r="B152" s="25" t="s">
        <v>532</v>
      </c>
      <c r="C152" s="46">
        <f>'[5]2017'!$C64</f>
        <v>2.0491019031999995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2.0491019031999995</v>
      </c>
    </row>
    <row r="153" spans="1:16" x14ac:dyDescent="0.35">
      <c r="A153" s="24" t="s">
        <v>533</v>
      </c>
      <c r="B153" s="25" t="s">
        <v>534</v>
      </c>
      <c r="C153" s="46">
        <f>'[5]2017'!$C65</f>
        <v>0.24905833333333333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0.24905833333333333</v>
      </c>
    </row>
    <row r="154" spans="1:16" x14ac:dyDescent="0.35">
      <c r="A154" s="24" t="s">
        <v>535</v>
      </c>
      <c r="B154" s="25" t="s">
        <v>536</v>
      </c>
      <c r="C154" s="46">
        <f>'[5]2017'!$C66</f>
        <v>22.37799226666667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22.37799226666667</v>
      </c>
    </row>
    <row r="155" spans="1:16" x14ac:dyDescent="0.35">
      <c r="A155" s="24" t="s">
        <v>537</v>
      </c>
      <c r="B155" s="25" t="s">
        <v>538</v>
      </c>
      <c r="C155" s="46">
        <f>'[5]2017'!$C67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'[5]2017'!$C68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-26675.418131075108</v>
      </c>
      <c r="D157" s="21">
        <f>+D158+D166+D174+D182+D190+D198+D206+D207</f>
        <v>10.162615688928238</v>
      </c>
      <c r="E157" s="21">
        <f>+E158+E166+E174+E182+E190+E198+E207</f>
        <v>0.42811677359895828</v>
      </c>
      <c r="F157" s="35"/>
      <c r="G157" s="35"/>
      <c r="H157" s="35"/>
      <c r="I157" s="35"/>
      <c r="J157" s="21">
        <f>+J158+J166+J174+J182+J190+J198+J206+J207</f>
        <v>4.9994952322161845</v>
      </c>
      <c r="K157" s="21">
        <f>+K158+K166+K174+K182+K190+K198+K206+K207</f>
        <v>178.58767622041154</v>
      </c>
      <c r="L157" s="21">
        <f>+L158+L166+L174+L182+L190+L198+L206+L207</f>
        <v>0</v>
      </c>
      <c r="M157" s="35"/>
      <c r="N157" s="64"/>
      <c r="O157" s="21">
        <f>+O158+O166+O174+O182+O190+O198+O206+O207</f>
        <v>-26277.413946781395</v>
      </c>
      <c r="P157" s="107">
        <f>O157-'[6]2017'!$O$4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-32146.018723036159</v>
      </c>
      <c r="D158" s="26">
        <f t="shared" ref="D158:E158" si="36">+SUM(D159:D160)</f>
        <v>0.33316542652988007</v>
      </c>
      <c r="E158" s="26">
        <f t="shared" si="36"/>
        <v>1.4033449108700004E-2</v>
      </c>
      <c r="F158" s="32"/>
      <c r="G158" s="32"/>
      <c r="H158" s="32"/>
      <c r="I158" s="32"/>
      <c r="J158" s="26">
        <f t="shared" ref="J158:L158" si="37">+SUM(J159:J160)</f>
        <v>0.17830426473496006</v>
      </c>
      <c r="K158" s="26">
        <f t="shared" si="37"/>
        <v>5.9826093489344014</v>
      </c>
      <c r="L158" s="26">
        <f t="shared" si="37"/>
        <v>0</v>
      </c>
      <c r="M158" s="32"/>
      <c r="N158" s="65"/>
      <c r="O158" s="26">
        <f>+SUM(O159:O160)</f>
        <v>-32132.971227079517</v>
      </c>
    </row>
    <row r="159" spans="1:16" x14ac:dyDescent="0.35">
      <c r="A159" s="24" t="s">
        <v>544</v>
      </c>
      <c r="B159" s="25" t="s">
        <v>545</v>
      </c>
      <c r="C159" s="46">
        <f>'[6]2017'!$C$6</f>
        <v>-31615.182263793715</v>
      </c>
      <c r="D159" s="46">
        <f>'[6]2017'!$D6</f>
        <v>0.33316542652988007</v>
      </c>
      <c r="E159" s="46">
        <f>'[6]2017'!$E6</f>
        <v>1.4033449108700004E-2</v>
      </c>
      <c r="F159" s="32"/>
      <c r="G159" s="32"/>
      <c r="H159" s="32"/>
      <c r="I159" s="32"/>
      <c r="J159" s="46">
        <f>'[6]2017'!$J6</f>
        <v>0.17830426473496006</v>
      </c>
      <c r="K159" s="46">
        <f>'[6]2017'!$K6</f>
        <v>5.9826093489344014</v>
      </c>
      <c r="L159" s="46">
        <v>0</v>
      </c>
      <c r="M159" s="32"/>
      <c r="N159" s="65"/>
      <c r="O159" s="30">
        <f>+C159*'PCG-PTG'!$F$5+D159*'PCG-PTG'!$F$6+E159*'PCG-PTG'!$F$8+SUM(F159:I159)</f>
        <v>-31602.134767837073</v>
      </c>
    </row>
    <row r="160" spans="1:16" x14ac:dyDescent="0.35">
      <c r="A160" s="24" t="s">
        <v>546</v>
      </c>
      <c r="B160" s="25" t="s">
        <v>547</v>
      </c>
      <c r="C160" s="26">
        <f>+SUM(C161:C165)</f>
        <v>-530.8364592424449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-530.8364592424449</v>
      </c>
    </row>
    <row r="161" spans="1:15" x14ac:dyDescent="0.35">
      <c r="A161" s="24" t="s">
        <v>548</v>
      </c>
      <c r="B161" s="25" t="s">
        <v>549</v>
      </c>
      <c r="C161" s="46">
        <f>'[6]2017'!$C8</f>
        <v>-408.7903025147794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-408.7903025147794</v>
      </c>
    </row>
    <row r="162" spans="1:15" x14ac:dyDescent="0.35">
      <c r="A162" s="24" t="s">
        <v>550</v>
      </c>
      <c r="B162" s="25" t="s">
        <v>551</v>
      </c>
      <c r="C162" s="46">
        <f>'[6]2017'!$C9</f>
        <v>-115.35332801552612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-115.35332801552612</v>
      </c>
    </row>
    <row r="163" spans="1:15" x14ac:dyDescent="0.35">
      <c r="A163" s="24" t="s">
        <v>552</v>
      </c>
      <c r="B163" s="25" t="s">
        <v>553</v>
      </c>
      <c r="C163" s="46">
        <f>'[6]2017'!$C10</f>
        <v>-0.32272294154077857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-0.32272294154077857</v>
      </c>
    </row>
    <row r="164" spans="1:15" x14ac:dyDescent="0.35">
      <c r="A164" s="24" t="s">
        <v>554</v>
      </c>
      <c r="B164" s="25" t="s">
        <v>555</v>
      </c>
      <c r="C164" s="46">
        <f>'[6]2017'!$C11</f>
        <v>-4.362740680310937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-4.362740680310937</v>
      </c>
    </row>
    <row r="165" spans="1:15" x14ac:dyDescent="0.35">
      <c r="A165" s="24" t="s">
        <v>556</v>
      </c>
      <c r="B165" s="25" t="s">
        <v>557</v>
      </c>
      <c r="C165" s="46">
        <f>'[6]2017'!$C12</f>
        <v>-2.0073650902877587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-2.0073650902877587</v>
      </c>
    </row>
    <row r="166" spans="1:15" x14ac:dyDescent="0.35">
      <c r="A166" s="24" t="s">
        <v>558</v>
      </c>
      <c r="B166" s="25" t="s">
        <v>559</v>
      </c>
      <c r="C166" s="26">
        <f>+SUM(C167:C168)</f>
        <v>1601.3238752939815</v>
      </c>
      <c r="D166" s="26">
        <f t="shared" ref="D166" si="40">+SUM(D167:D168)</f>
        <v>1.4973875907192724</v>
      </c>
      <c r="E166" s="26">
        <f t="shared" ref="E166" si="41">+SUM(E167:E168)</f>
        <v>7.0098375852699443E-2</v>
      </c>
      <c r="F166" s="32"/>
      <c r="G166" s="32"/>
      <c r="H166" s="32"/>
      <c r="I166" s="32"/>
      <c r="J166" s="26">
        <f t="shared" ref="J166:L166" si="42">+SUM(J167:J168)</f>
        <v>0.96715579978956434</v>
      </c>
      <c r="K166" s="26">
        <f t="shared" si="42"/>
        <v>28.360389385212617</v>
      </c>
      <c r="L166" s="26">
        <f t="shared" si="42"/>
        <v>0</v>
      </c>
      <c r="M166" s="32"/>
      <c r="N166" s="65"/>
      <c r="O166" s="26">
        <f>+SUM(O167:O168)</f>
        <v>1661.8267974350865</v>
      </c>
    </row>
    <row r="167" spans="1:15" x14ac:dyDescent="0.35">
      <c r="A167" s="24" t="s">
        <v>560</v>
      </c>
      <c r="B167" s="25" t="s">
        <v>561</v>
      </c>
      <c r="C167" s="46">
        <f>'[6]2017'!$C$14</f>
        <v>-349.11836045736163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-349.11836045736163</v>
      </c>
    </row>
    <row r="168" spans="1:15" x14ac:dyDescent="0.35">
      <c r="A168" s="24" t="s">
        <v>562</v>
      </c>
      <c r="B168" s="25" t="s">
        <v>563</v>
      </c>
      <c r="C168" s="26">
        <f>+SUM(C169:C173)</f>
        <v>1950.4422357513431</v>
      </c>
      <c r="D168" s="26">
        <f t="shared" ref="D168" si="43">+SUM(D169:D173)</f>
        <v>1.4973875907192724</v>
      </c>
      <c r="E168" s="26">
        <f>+SUM(E169:E173)</f>
        <v>7.0098375852699443E-2</v>
      </c>
      <c r="F168" s="32"/>
      <c r="G168" s="32"/>
      <c r="H168" s="32"/>
      <c r="I168" s="32"/>
      <c r="J168" s="26">
        <f>+SUM(J169:J173)</f>
        <v>0.96715579978956434</v>
      </c>
      <c r="K168" s="26">
        <f t="shared" ref="K168" si="44">+SUM(K169:K173)</f>
        <v>28.360389385212617</v>
      </c>
      <c r="L168" s="26">
        <f>+SUM(L169:L173)</f>
        <v>0</v>
      </c>
      <c r="M168" s="32"/>
      <c r="N168" s="65"/>
      <c r="O168" s="26">
        <f>+SUM(O169:O173)</f>
        <v>2010.9451578924482</v>
      </c>
    </row>
    <row r="169" spans="1:15" x14ac:dyDescent="0.35">
      <c r="A169" s="24" t="s">
        <v>564</v>
      </c>
      <c r="B169" s="25" t="s">
        <v>565</v>
      </c>
      <c r="C169" s="46">
        <f>'[6]2017'!$C16</f>
        <v>1341.8330753480377</v>
      </c>
      <c r="D169" s="46">
        <f>'[6]2017'!$D16</f>
        <v>1.2601630329961659</v>
      </c>
      <c r="E169" s="46">
        <f>'[6]2017'!$E16</f>
        <v>4.8438742321459283E-2</v>
      </c>
      <c r="F169" s="32"/>
      <c r="G169" s="32"/>
      <c r="H169" s="32"/>
      <c r="I169" s="32"/>
      <c r="J169" s="46">
        <f>'[6]2017'!$J16</f>
        <v>0.56490546278081855</v>
      </c>
      <c r="K169" s="46">
        <f>'[6]2017'!$K16</f>
        <v>21.656217101733521</v>
      </c>
      <c r="L169" s="46">
        <v>0</v>
      </c>
      <c r="M169" s="32"/>
      <c r="N169" s="65"/>
      <c r="O169" s="30">
        <f>+C169*'PCG-PTG'!$F$5+D169*'PCG-PTG'!$F$6+E169*'PCG-PTG'!$F$8+SUM(F169:I169)</f>
        <v>1389.9539069871171</v>
      </c>
    </row>
    <row r="170" spans="1:15" x14ac:dyDescent="0.35">
      <c r="A170" s="24" t="s">
        <v>566</v>
      </c>
      <c r="B170" s="25" t="s">
        <v>567</v>
      </c>
      <c r="C170" s="46">
        <f>'[6]2017'!$C17</f>
        <v>607.7047727104781</v>
      </c>
      <c r="D170" s="46">
        <f>'[6]2017'!$D17</f>
        <v>0.23722455772310649</v>
      </c>
      <c r="E170" s="46">
        <f>'[6]2017'!$E17</f>
        <v>2.1659633531240161E-2</v>
      </c>
      <c r="F170" s="32"/>
      <c r="G170" s="32"/>
      <c r="H170" s="32"/>
      <c r="I170" s="32"/>
      <c r="J170" s="46">
        <f>'[6]2017'!$J17</f>
        <v>0.4022503370087458</v>
      </c>
      <c r="K170" s="46">
        <f>'[6]2017'!$K17</f>
        <v>6.7041722834790969</v>
      </c>
      <c r="L170" s="46">
        <v>0</v>
      </c>
      <c r="M170" s="32"/>
      <c r="N170" s="65"/>
      <c r="O170" s="30">
        <f>+C170*'PCG-PTG'!$F$5+D170*'PCG-PTG'!$F$6+E170*'PCG-PTG'!$F$8+SUM(F170:I170)</f>
        <v>620.08686321250377</v>
      </c>
    </row>
    <row r="171" spans="1:15" x14ac:dyDescent="0.35">
      <c r="A171" s="24" t="s">
        <v>568</v>
      </c>
      <c r="B171" s="25" t="s">
        <v>569</v>
      </c>
      <c r="C171" s="46">
        <f>'[6]2017'!$C18</f>
        <v>0.90438769282720288</v>
      </c>
      <c r="D171" s="46">
        <f>'[6]2017'!$D18</f>
        <v>0</v>
      </c>
      <c r="E171" s="46">
        <f>'[6]2017'!$E18</f>
        <v>0</v>
      </c>
      <c r="F171" s="32"/>
      <c r="G171" s="32"/>
      <c r="H171" s="32"/>
      <c r="I171" s="32"/>
      <c r="J171" s="46">
        <f>'[6]2017'!$J18</f>
        <v>0</v>
      </c>
      <c r="K171" s="46">
        <f>'[6]2017'!$K18</f>
        <v>0</v>
      </c>
      <c r="L171" s="46">
        <v>0</v>
      </c>
      <c r="M171" s="32"/>
      <c r="N171" s="65"/>
      <c r="O171" s="30">
        <f>+C171*'PCG-PTG'!$F$5+D171*'PCG-PTG'!$F$6+E171*'PCG-PTG'!$F$8+SUM(F171:I171)</f>
        <v>0.90438769282720288</v>
      </c>
    </row>
    <row r="172" spans="1:15" x14ac:dyDescent="0.35">
      <c r="A172" s="24" t="s">
        <v>570</v>
      </c>
      <c r="B172" s="25" t="s">
        <v>571</v>
      </c>
      <c r="C172" s="46">
        <f>'[6]2017'!$C19</f>
        <v>0</v>
      </c>
      <c r="D172" s="46">
        <f>'[6]2017'!$D19</f>
        <v>0</v>
      </c>
      <c r="E172" s="46">
        <f>'[6]2017'!$E19</f>
        <v>0</v>
      </c>
      <c r="F172" s="32"/>
      <c r="G172" s="32"/>
      <c r="H172" s="32"/>
      <c r="I172" s="32"/>
      <c r="J172" s="46">
        <f>'[6]2017'!$J19</f>
        <v>0</v>
      </c>
      <c r="K172" s="46">
        <f>'[6]2017'!$K19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'[6]2017'!$C20</f>
        <v>0</v>
      </c>
      <c r="D173" s="46">
        <f>'[6]2017'!$D20</f>
        <v>0</v>
      </c>
      <c r="E173" s="46">
        <f>'[6]2017'!$E20</f>
        <v>0</v>
      </c>
      <c r="F173" s="32"/>
      <c r="G173" s="32"/>
      <c r="H173" s="32"/>
      <c r="I173" s="32"/>
      <c r="J173" s="46">
        <f>'[6]2017'!$J20</f>
        <v>0</v>
      </c>
      <c r="K173" s="46">
        <f>'[6]2017'!$K20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3185.2041691387826</v>
      </c>
      <c r="D174" s="26">
        <f t="shared" ref="D174" si="45">+SUM(D175:D176)</f>
        <v>8.3320626716790862</v>
      </c>
      <c r="E174" s="26">
        <f t="shared" ref="E174" si="46">+SUM(E175:E176)</f>
        <v>0.3253126912675588</v>
      </c>
      <c r="F174" s="32"/>
      <c r="G174" s="32"/>
      <c r="H174" s="32"/>
      <c r="I174" s="32"/>
      <c r="J174" s="26">
        <f t="shared" ref="J174:K174" si="47">+SUM(J175:J176)</f>
        <v>3.8540351676916602</v>
      </c>
      <c r="K174" s="26">
        <f t="shared" si="47"/>
        <v>144.24467748626452</v>
      </c>
      <c r="L174" s="26">
        <f>+SUM(L175:L176)</f>
        <v>0</v>
      </c>
      <c r="M174" s="32"/>
      <c r="N174" s="65"/>
      <c r="O174" s="26">
        <f>+SUM(O175:O176)</f>
        <v>3504.7097871317001</v>
      </c>
    </row>
    <row r="175" spans="1:15" x14ac:dyDescent="0.35">
      <c r="A175" s="24" t="s">
        <v>576</v>
      </c>
      <c r="B175" s="25" t="s">
        <v>577</v>
      </c>
      <c r="C175" s="46">
        <f>'[6]2017'!$C$22</f>
        <v>0</v>
      </c>
      <c r="D175" s="46">
        <f>'[6]2017'!$D22</f>
        <v>0.34982081559860001</v>
      </c>
      <c r="E175" s="46">
        <f>'[6]2017'!$E22</f>
        <v>3.1940161424220001E-2</v>
      </c>
      <c r="F175" s="32"/>
      <c r="G175" s="32"/>
      <c r="H175" s="32"/>
      <c r="I175" s="32"/>
      <c r="J175" s="46">
        <f>'[6]2017'!$J22</f>
        <v>0.59317442644980012</v>
      </c>
      <c r="K175" s="46">
        <f>'[6]2017'!$K22</f>
        <v>9.8862404408300026</v>
      </c>
      <c r="L175" s="46">
        <v>0</v>
      </c>
      <c r="M175" s="32"/>
      <c r="N175" s="65"/>
      <c r="O175" s="30">
        <f>+C175*'PCG-PTG'!$F$5+D175*'PCG-PTG'!$F$6+E175*'PCG-PTG'!$F$8+SUM(F175:I175)</f>
        <v>18.259125614179101</v>
      </c>
    </row>
    <row r="176" spans="1:15" x14ac:dyDescent="0.35">
      <c r="A176" s="24" t="s">
        <v>578</v>
      </c>
      <c r="B176" s="25" t="s">
        <v>579</v>
      </c>
      <c r="C176" s="26">
        <f>+SUM(C177:C181)</f>
        <v>3185.2041691387826</v>
      </c>
      <c r="D176" s="26">
        <f t="shared" ref="D176" si="48">+SUM(D177:D181)</f>
        <v>7.9822418560804866</v>
      </c>
      <c r="E176" s="26">
        <f>+SUM(E177:E181)</f>
        <v>0.29337252984333878</v>
      </c>
      <c r="F176" s="32"/>
      <c r="G176" s="32"/>
      <c r="H176" s="32"/>
      <c r="I176" s="32"/>
      <c r="J176" s="26">
        <f>+SUM(J177:J181)</f>
        <v>3.26086074124186</v>
      </c>
      <c r="K176" s="26">
        <f t="shared" ref="K176" si="49">+SUM(K177:K181)</f>
        <v>134.35843704543453</v>
      </c>
      <c r="L176" s="26">
        <f>+SUM(L177:L181)</f>
        <v>0</v>
      </c>
      <c r="M176" s="32"/>
      <c r="N176" s="65"/>
      <c r="O176" s="26">
        <f>+SUM(O177:O181)</f>
        <v>3486.450661517521</v>
      </c>
    </row>
    <row r="177" spans="1:15" x14ac:dyDescent="0.35">
      <c r="A177" s="24" t="s">
        <v>580</v>
      </c>
      <c r="B177" s="25" t="s">
        <v>581</v>
      </c>
      <c r="C177" s="46">
        <f>'[6]2017'!$C24</f>
        <v>3394.3394150048871</v>
      </c>
      <c r="D177" s="46">
        <f>'[6]2017'!$D24</f>
        <v>7.9822418560804866</v>
      </c>
      <c r="E177" s="46">
        <f>'[6]2017'!$E24</f>
        <v>0.29337252984333878</v>
      </c>
      <c r="F177" s="32"/>
      <c r="G177" s="32"/>
      <c r="H177" s="32"/>
      <c r="I177" s="32"/>
      <c r="J177" s="46">
        <f>'[6]2017'!$J$24</f>
        <v>3.26086074124186</v>
      </c>
      <c r="K177" s="46">
        <f>'[6]2017'!$K$24</f>
        <v>134.35843704543453</v>
      </c>
      <c r="L177" s="46">
        <v>0</v>
      </c>
      <c r="M177" s="32"/>
      <c r="N177" s="65"/>
      <c r="O177" s="30">
        <f>+C177*'PCG-PTG'!$F$5+D177*'PCG-PTG'!$F$6+E177*'PCG-PTG'!$F$8+SUM(F177:I177)</f>
        <v>3695.5859073836255</v>
      </c>
    </row>
    <row r="178" spans="1:15" x14ac:dyDescent="0.35">
      <c r="A178" s="24" t="s">
        <v>582</v>
      </c>
      <c r="B178" s="25" t="s">
        <v>583</v>
      </c>
      <c r="C178" s="46">
        <f>'[6]2017'!$C25</f>
        <v>-167.96930582479294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-167.96930582479294</v>
      </c>
    </row>
    <row r="179" spans="1:15" x14ac:dyDescent="0.35">
      <c r="A179" s="24" t="s">
        <v>584</v>
      </c>
      <c r="B179" s="25" t="s">
        <v>585</v>
      </c>
      <c r="C179" s="46">
        <f>'[6]2017'!$C26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'[6]2017'!$C27</f>
        <v>-41.165940041311558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-41.165940041311558</v>
      </c>
    </row>
    <row r="181" spans="1:15" x14ac:dyDescent="0.35">
      <c r="A181" s="24" t="s">
        <v>588</v>
      </c>
      <c r="B181" s="25" t="s">
        <v>589</v>
      </c>
      <c r="C181" s="46">
        <f>'[6]2017'!$C28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81.910469969042197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81.910469969042197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81.910469969042197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81.910469969042197</v>
      </c>
    </row>
    <row r="185" spans="1:15" x14ac:dyDescent="0.35">
      <c r="A185" s="24" t="s">
        <v>596</v>
      </c>
      <c r="B185" s="25" t="s">
        <v>597</v>
      </c>
      <c r="C185" s="46">
        <f>'[6]2017'!$C32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'[6]2017'!$C33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'[6]2017'!$C34</f>
        <v>81.910469969042197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81.910469969042197</v>
      </c>
    </row>
    <row r="188" spans="1:15" x14ac:dyDescent="0.35">
      <c r="A188" s="24" t="s">
        <v>602</v>
      </c>
      <c r="B188" s="25" t="s">
        <v>603</v>
      </c>
      <c r="C188" s="46">
        <f>'[6]2017'!$C35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'[6]2017'!$C36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602.16207755924188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602.16207755924188</v>
      </c>
    </row>
    <row r="191" spans="1:15" x14ac:dyDescent="0.35">
      <c r="A191" s="24" t="s">
        <v>608</v>
      </c>
      <c r="B191" s="25" t="s">
        <v>609</v>
      </c>
      <c r="C191" s="46">
        <f>'[6]2017'!$C$38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602.16207755924188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602.16207755924188</v>
      </c>
    </row>
    <row r="193" spans="1:15" x14ac:dyDescent="0.35">
      <c r="A193" s="24" t="s">
        <v>612</v>
      </c>
      <c r="B193" s="25" t="s">
        <v>613</v>
      </c>
      <c r="C193" s="46">
        <f>'[6]2017'!$C40</f>
        <v>442.16021221505969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442.16021221505969</v>
      </c>
    </row>
    <row r="194" spans="1:15" x14ac:dyDescent="0.35">
      <c r="A194" s="24" t="s">
        <v>614</v>
      </c>
      <c r="B194" s="25" t="s">
        <v>615</v>
      </c>
      <c r="C194" s="46">
        <f>'[6]2017'!$C41</f>
        <v>2.7397906280694269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2.7397906280694269</v>
      </c>
    </row>
    <row r="195" spans="1:15" x14ac:dyDescent="0.35">
      <c r="A195" s="24" t="s">
        <v>616</v>
      </c>
      <c r="B195" s="25" t="s">
        <v>617</v>
      </c>
      <c r="C195" s="46">
        <f>'[6]2017'!$C42</f>
        <v>157.26207471611281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157.26207471611281</v>
      </c>
    </row>
    <row r="196" spans="1:15" x14ac:dyDescent="0.35">
      <c r="A196" s="24" t="s">
        <v>618</v>
      </c>
      <c r="B196" s="25" t="s">
        <v>619</v>
      </c>
      <c r="C196" s="46">
        <f>'[6]2017'!$C43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'[6]2017'!$C44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f>'[6]2017'!$C46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f>'[6]2017'!$C48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f>'[6]2017'!$C49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'[6]2017'!$C50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'[6]2017'!$C51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'[6]2017'!$C52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'[6]2017'!$C53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1.8672257370000001E-2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4.9481482030499997</v>
      </c>
    </row>
    <row r="208" spans="1:15" ht="13" x14ac:dyDescent="0.35">
      <c r="A208" s="24" t="s">
        <v>696</v>
      </c>
      <c r="B208" s="25" t="s">
        <v>697</v>
      </c>
      <c r="C208" s="46">
        <f>'[6]2017'!$C55</f>
        <v>0</v>
      </c>
      <c r="D208" s="46">
        <f>'[6]2017'!$D55</f>
        <v>0</v>
      </c>
      <c r="E208" s="46">
        <f>'[6]2017'!$E55</f>
        <v>1.8672257370000001E-2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15.532049089356144</v>
      </c>
      <c r="D209" s="21">
        <f t="shared" ref="D209:E209" si="62">+D210+D214+D217+D220+D224</f>
        <v>37.548236946684774</v>
      </c>
      <c r="E209" s="21">
        <f t="shared" si="62"/>
        <v>0.22991050513700506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1127.8089674578362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33.656871314858918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942.39239681604977</v>
      </c>
    </row>
    <row r="211" spans="1:15" x14ac:dyDescent="0.35">
      <c r="A211" s="24" t="s">
        <v>645</v>
      </c>
      <c r="B211" s="25" t="s">
        <v>646</v>
      </c>
      <c r="C211" s="46">
        <f>'[4]2017'!$C6</f>
        <v>0</v>
      </c>
      <c r="D211" s="46">
        <f>'[4]2017'!$D6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'[4]2017'!$C7</f>
        <v>0</v>
      </c>
      <c r="D212" s="46">
        <f>'[4]2017'!$D7</f>
        <v>28.659636194614702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802.46981344921164</v>
      </c>
    </row>
    <row r="213" spans="1:15" x14ac:dyDescent="0.35">
      <c r="A213" s="24" t="s">
        <v>649</v>
      </c>
      <c r="B213" s="25" t="s">
        <v>650</v>
      </c>
      <c r="C213" s="46">
        <f>'[4]2017'!$C8</f>
        <v>0</v>
      </c>
      <c r="D213" s="46">
        <f>'[4]2017'!$D8</f>
        <v>4.9972351202442162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139.92258336683807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'[4]2017'!$D10</f>
        <v>0</v>
      </c>
      <c r="E215" s="46">
        <f>'[4]2017'!$E10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'[4]2017'!$D11</f>
        <v>0</v>
      </c>
      <c r="E216" s="46">
        <f>'[4]2017'!$E11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15.532049089356144</v>
      </c>
      <c r="D217" s="26">
        <f t="shared" ref="D217" si="67">+SUM(D218:D219)</f>
        <v>1.1980726568230111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49.078083480400451</v>
      </c>
    </row>
    <row r="218" spans="1:15" x14ac:dyDescent="0.35">
      <c r="A218" s="24" t="s">
        <v>659</v>
      </c>
      <c r="B218" s="25" t="s">
        <v>660</v>
      </c>
      <c r="C218" s="46">
        <f>'[4]2017'!$C13</f>
        <v>0</v>
      </c>
      <c r="D218" s="46">
        <f>'[4]2017'!$D13</f>
        <v>0</v>
      </c>
      <c r="E218" s="46">
        <f>'[4]2017'!$E13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'[4]2017'!$C14</f>
        <v>15.532049089356144</v>
      </c>
      <c r="D219" s="46">
        <f>'[4]2017'!$D14</f>
        <v>1.1980726568230111</v>
      </c>
      <c r="E219" s="46">
        <f>'[4]2017'!$E14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49.078083480400451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2.6932929750028469</v>
      </c>
      <c r="E220" s="26">
        <f t="shared" ref="E220" si="70">+SUM(E221:E223)</f>
        <v>0.22991050513700506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136.33848716138604</v>
      </c>
    </row>
    <row r="221" spans="1:15" x14ac:dyDescent="0.35">
      <c r="A221" s="24" t="s">
        <v>665</v>
      </c>
      <c r="B221" s="25" t="s">
        <v>666</v>
      </c>
      <c r="C221" s="32"/>
      <c r="D221" s="46">
        <f>'[4]2017'!$D16</f>
        <v>2.6932929750028469</v>
      </c>
      <c r="E221" s="46">
        <f>'[4]2017'!$E16</f>
        <v>0.22991050513700506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136.33848716138604</v>
      </c>
    </row>
    <row r="222" spans="1:15" x14ac:dyDescent="0.35">
      <c r="A222" s="24" t="s">
        <v>667</v>
      </c>
      <c r="B222" s="25" t="s">
        <v>668</v>
      </c>
      <c r="C222" s="32"/>
      <c r="D222" s="46">
        <f>'[4]2017'!$D17</f>
        <v>0</v>
      </c>
      <c r="E222" s="46">
        <f>'[4]2017'!$E17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'[4]2017'!$D18</f>
        <v>0</v>
      </c>
      <c r="E223" s="46">
        <f>'[4]2017'!$E18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'[4]2017'!$C19</f>
        <v>0</v>
      </c>
      <c r="D224" s="46">
        <f>'[4]2017'!$D19</f>
        <v>0</v>
      </c>
      <c r="E224" s="46">
        <f>'[4]2017'!$E19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16466.77120826584</v>
      </c>
      <c r="D227" s="26">
        <f t="shared" ref="D227:E227" si="73">+SUM(D228:D229)</f>
        <v>1.3146388664880406</v>
      </c>
      <c r="E227" s="26">
        <f t="shared" si="73"/>
        <v>0.42995947830856868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16617.520358279275</v>
      </c>
    </row>
    <row r="228" spans="1:15" x14ac:dyDescent="0.35">
      <c r="A228" s="24"/>
      <c r="B228" s="44" t="s">
        <v>674</v>
      </c>
      <c r="C228" s="46">
        <f>'[2]2017'!$C48</f>
        <v>2092.4123835114501</v>
      </c>
      <c r="D228" s="46">
        <f>'[2]2017'!$D48</f>
        <v>1.463225443015E-2</v>
      </c>
      <c r="E228" s="46">
        <f>'[2]2017'!$E48</f>
        <v>5.8529017720599999E-2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2108.3322763314536</v>
      </c>
    </row>
    <row r="229" spans="1:15" x14ac:dyDescent="0.35">
      <c r="A229" s="24"/>
      <c r="B229" s="44" t="s">
        <v>675</v>
      </c>
      <c r="C229" s="46">
        <f>'[2]2017'!$C49</f>
        <v>14374.358824754388</v>
      </c>
      <c r="D229" s="46">
        <f>'[2]2017'!$D49</f>
        <v>1.3000066120578906</v>
      </c>
      <c r="E229" s="46">
        <f>'[2]2017'!$E49</f>
        <v>0.37143046058796869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14509.188081947821</v>
      </c>
    </row>
    <row r="230" spans="1:15" x14ac:dyDescent="0.35">
      <c r="A230" s="24"/>
      <c r="B230" s="25" t="s">
        <v>676</v>
      </c>
      <c r="C230" s="46">
        <f>'[2]2017'!$C50</f>
        <v>0</v>
      </c>
      <c r="D230" s="46">
        <f>'[2]2017'!$D50</f>
        <v>0</v>
      </c>
      <c r="E230" s="46">
        <f>'[2]2017'!$E50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'[2]2017'!$C51</f>
        <v>1431.992630955277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1431.992630955277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-14770.768924852284</v>
      </c>
      <c r="D242" s="21">
        <f t="shared" si="76"/>
        <v>175.44452854314437</v>
      </c>
      <c r="E242" s="21">
        <f t="shared" si="76"/>
        <v>3.2499320908086706</v>
      </c>
      <c r="F242" s="21">
        <f t="shared" si="76"/>
        <v>647.44428839556588</v>
      </c>
      <c r="G242" s="21">
        <f t="shared" si="76"/>
        <v>0</v>
      </c>
      <c r="H242" s="21">
        <f t="shared" si="76"/>
        <v>10.786134622759169</v>
      </c>
      <c r="I242" s="21">
        <f t="shared" si="76"/>
        <v>0</v>
      </c>
      <c r="J242" s="21">
        <f t="shared" si="76"/>
        <v>5.4845446822161845</v>
      </c>
      <c r="K242" s="21">
        <f t="shared" si="76"/>
        <v>196.36087102041154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-8338.8596985616168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11094.61261286138</v>
      </c>
      <c r="D243" s="21">
        <f t="shared" ref="D243:E243" si="78">+D244+D250+D253</f>
        <v>4.0847937016820914</v>
      </c>
      <c r="E243" s="21">
        <f t="shared" si="78"/>
        <v>0.33856496892805149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11298.706553274413</v>
      </c>
    </row>
    <row r="244" spans="1:15" x14ac:dyDescent="0.35">
      <c r="A244" s="24" t="s">
        <v>266</v>
      </c>
      <c r="B244" s="25" t="s">
        <v>267</v>
      </c>
      <c r="C244" s="26">
        <f>+SUM(C245:C249)</f>
        <v>11094.61261286138</v>
      </c>
      <c r="D244" s="26">
        <f t="shared" ref="D244:E244" si="80">+SUM(D245:D249)</f>
        <v>4.0847937016820914</v>
      </c>
      <c r="E244" s="26">
        <f t="shared" si="80"/>
        <v>0.33856496892805149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11298.706553274413</v>
      </c>
    </row>
    <row r="245" spans="1:15" x14ac:dyDescent="0.35">
      <c r="A245" s="24" t="s">
        <v>268</v>
      </c>
      <c r="B245" s="25" t="s">
        <v>269</v>
      </c>
      <c r="C245" s="46">
        <f>+C7</f>
        <v>2096.1897454388936</v>
      </c>
      <c r="D245" s="46">
        <f>+D7</f>
        <v>7.4848221075566407E-2</v>
      </c>
      <c r="E245" s="46">
        <f>+E7</f>
        <v>1.8287634579014639E-2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2103.1317187924483</v>
      </c>
    </row>
    <row r="246" spans="1:15" x14ac:dyDescent="0.35">
      <c r="A246" s="24" t="s">
        <v>276</v>
      </c>
      <c r="B246" s="25" t="s">
        <v>277</v>
      </c>
      <c r="C246" s="46">
        <f>+C11</f>
        <v>1843.4444531967413</v>
      </c>
      <c r="D246" s="46">
        <f>+D11</f>
        <v>0.25609757948015499</v>
      </c>
      <c r="E246" s="46">
        <f>+E11</f>
        <v>3.8587883855310992E-2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1860.8409746438431</v>
      </c>
    </row>
    <row r="247" spans="1:15" x14ac:dyDescent="0.35">
      <c r="A247" s="24" t="s">
        <v>292</v>
      </c>
      <c r="B247" s="25" t="s">
        <v>293</v>
      </c>
      <c r="C247" s="46">
        <f>+C19</f>
        <v>6569.9170279255995</v>
      </c>
      <c r="D247" s="46">
        <f>+D19</f>
        <v>1.5844380740334705</v>
      </c>
      <c r="E247" s="46">
        <f>+E19</f>
        <v>0.25131401849729185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6680.8795089003197</v>
      </c>
    </row>
    <row r="248" spans="1:15" x14ac:dyDescent="0.35">
      <c r="A248" s="24" t="s">
        <v>304</v>
      </c>
      <c r="B248" s="25" t="s">
        <v>305</v>
      </c>
      <c r="C248" s="46">
        <f>+C25</f>
        <v>585.06138630014607</v>
      </c>
      <c r="D248" s="46">
        <f>+D25</f>
        <v>2.1694098270928994</v>
      </c>
      <c r="E248" s="46">
        <f>+E25</f>
        <v>3.0375431996433992E-2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653.85435093780222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769.82839176888888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647.44428839556588</v>
      </c>
      <c r="G254" s="21">
        <f t="shared" si="84"/>
        <v>0</v>
      </c>
      <c r="H254" s="21">
        <f t="shared" si="84"/>
        <v>10.786134622759169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1428.058814787214</v>
      </c>
    </row>
    <row r="255" spans="1:15" x14ac:dyDescent="0.35">
      <c r="A255" s="24" t="s">
        <v>345</v>
      </c>
      <c r="B255" s="25" t="s">
        <v>346</v>
      </c>
      <c r="C255" s="46">
        <f>+C47</f>
        <v>766.72173959999998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766.72173959999998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3.1066521688888882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3.1066521688888882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647.44428839556588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647.44428839556588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10.786134622759169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10.786134622759169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24.676152503200001</v>
      </c>
      <c r="D263" s="21">
        <f t="shared" ref="D263:E263" si="89">+SUM(D264:D273)</f>
        <v>123.64888220584928</v>
      </c>
      <c r="E263" s="21">
        <f t="shared" si="89"/>
        <v>2.2533398431446559</v>
      </c>
      <c r="F263" s="35"/>
      <c r="G263" s="35"/>
      <c r="H263" s="35"/>
      <c r="I263" s="35"/>
      <c r="J263" s="21">
        <f t="shared" ref="J263:L263" si="90">+SUM(J264:J273)</f>
        <v>0.48504944999999999</v>
      </c>
      <c r="K263" s="21">
        <f t="shared" si="90"/>
        <v>17.773194799999999</v>
      </c>
      <c r="L263" s="21">
        <f t="shared" si="90"/>
        <v>0</v>
      </c>
      <c r="M263" s="35"/>
      <c r="N263" s="64"/>
      <c r="O263" s="21">
        <f>+SUM(O264:O273)</f>
        <v>4083.9799127003143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116.60110052390804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3264.8308146694253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3.2519279263636367</v>
      </c>
      <c r="E265" s="46">
        <f>+E111</f>
        <v>0.47178854783288582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216.07794711389658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3.2725772855776007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91.632163996172821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1.7680282123117701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468.52747626261907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0.5232764700000001</v>
      </c>
      <c r="E269" s="46">
        <f>+E145</f>
        <v>1.3523083000000002E-2</v>
      </c>
      <c r="F269" s="32"/>
      <c r="G269" s="32"/>
      <c r="H269" s="32"/>
      <c r="I269" s="32"/>
      <c r="J269" s="46">
        <f t="shared" si="91"/>
        <v>0.48504944999999999</v>
      </c>
      <c r="K269" s="46">
        <f t="shared" si="91"/>
        <v>17.773194799999999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18.235358155000004</v>
      </c>
    </row>
    <row r="270" spans="1:15" x14ac:dyDescent="0.35">
      <c r="A270" s="24" t="s">
        <v>529</v>
      </c>
      <c r="B270" s="25" t="s">
        <v>530</v>
      </c>
      <c r="C270" s="46">
        <f>+C151</f>
        <v>2.2981602365333327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2.2981602365333327</v>
      </c>
    </row>
    <row r="271" spans="1:15" x14ac:dyDescent="0.35">
      <c r="A271" s="24" t="s">
        <v>535</v>
      </c>
      <c r="B271" s="25" t="s">
        <v>536</v>
      </c>
      <c r="C271" s="46">
        <f>+C154</f>
        <v>22.37799226666667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22.37799226666667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-26675.418131075108</v>
      </c>
      <c r="D274" s="21">
        <f t="shared" ref="D274:E274" si="92">+SUM(D275:D282)</f>
        <v>10.162615688928238</v>
      </c>
      <c r="E274" s="21">
        <f t="shared" si="92"/>
        <v>0.42811677359895828</v>
      </c>
      <c r="F274" s="35"/>
      <c r="G274" s="35"/>
      <c r="H274" s="35"/>
      <c r="I274" s="35"/>
      <c r="J274" s="21">
        <f t="shared" ref="J274:L274" si="93">+SUM(J275:J282)</f>
        <v>4.9994952322161845</v>
      </c>
      <c r="K274" s="21">
        <f t="shared" si="93"/>
        <v>178.58767622041154</v>
      </c>
      <c r="L274" s="21">
        <f t="shared" si="93"/>
        <v>0</v>
      </c>
      <c r="M274" s="35"/>
      <c r="N274" s="64"/>
      <c r="O274" s="21">
        <f>+SUM(O275:O282)</f>
        <v>-26277.413946781395</v>
      </c>
    </row>
    <row r="275" spans="1:15" x14ac:dyDescent="0.35">
      <c r="A275" s="24" t="s">
        <v>542</v>
      </c>
      <c r="B275" s="25" t="s">
        <v>543</v>
      </c>
      <c r="C275" s="46">
        <f>+C158</f>
        <v>-32146.018723036159</v>
      </c>
      <c r="D275" s="46">
        <f>+D158</f>
        <v>0.33316542652988007</v>
      </c>
      <c r="E275" s="46">
        <f>+E158</f>
        <v>1.4033449108700004E-2</v>
      </c>
      <c r="F275" s="32"/>
      <c r="G275" s="32"/>
      <c r="H275" s="32"/>
      <c r="I275" s="32"/>
      <c r="J275" s="46">
        <f>+J158</f>
        <v>0.17830426473496006</v>
      </c>
      <c r="K275" s="46">
        <f>+K158</f>
        <v>5.9826093489344014</v>
      </c>
      <c r="L275" s="46">
        <f>+L158</f>
        <v>0</v>
      </c>
      <c r="M275" s="32"/>
      <c r="N275" s="65"/>
      <c r="O275" s="30">
        <f>+C275*'PCG-PTG'!$F$5+D275*'PCG-PTG'!$F$6+E275*'PCG-PTG'!$F$8+SUM(F275:I275)</f>
        <v>-32132.971227079517</v>
      </c>
    </row>
    <row r="276" spans="1:15" x14ac:dyDescent="0.35">
      <c r="A276" s="24" t="s">
        <v>558</v>
      </c>
      <c r="B276" s="25" t="s">
        <v>559</v>
      </c>
      <c r="C276" s="46">
        <f>+C166</f>
        <v>1601.3238752939815</v>
      </c>
      <c r="D276" s="46">
        <f>+D166</f>
        <v>1.4973875907192724</v>
      </c>
      <c r="E276" s="46">
        <f>+E166</f>
        <v>7.0098375852699443E-2</v>
      </c>
      <c r="F276" s="32"/>
      <c r="G276" s="32"/>
      <c r="H276" s="32"/>
      <c r="I276" s="32"/>
      <c r="J276" s="46">
        <f>+J166</f>
        <v>0.96715579978956434</v>
      </c>
      <c r="K276" s="46">
        <f>+K166</f>
        <v>28.360389385212617</v>
      </c>
      <c r="L276" s="46">
        <f>+L166</f>
        <v>0</v>
      </c>
      <c r="M276" s="32"/>
      <c r="N276" s="65"/>
      <c r="O276" s="30">
        <f>+C276*'PCG-PTG'!$F$5+D276*'PCG-PTG'!$F$6+E276*'PCG-PTG'!$F$8+SUM(F276:I276)</f>
        <v>1661.8267974350865</v>
      </c>
    </row>
    <row r="277" spans="1:15" x14ac:dyDescent="0.35">
      <c r="A277" s="24" t="s">
        <v>574</v>
      </c>
      <c r="B277" s="25" t="s">
        <v>575</v>
      </c>
      <c r="C277" s="46">
        <f>+C174</f>
        <v>3185.2041691387826</v>
      </c>
      <c r="D277" s="46">
        <f>+D174</f>
        <v>8.3320626716790862</v>
      </c>
      <c r="E277" s="46">
        <f>+E174</f>
        <v>0.3253126912675588</v>
      </c>
      <c r="F277" s="32"/>
      <c r="G277" s="32"/>
      <c r="H277" s="32"/>
      <c r="I277" s="32"/>
      <c r="J277" s="46">
        <f>+J174</f>
        <v>3.8540351676916602</v>
      </c>
      <c r="K277" s="46">
        <f>+K174</f>
        <v>144.24467748626452</v>
      </c>
      <c r="L277" s="46">
        <f>+L174</f>
        <v>0</v>
      </c>
      <c r="M277" s="32"/>
      <c r="N277" s="65"/>
      <c r="O277" s="30">
        <f>+C277*'PCG-PTG'!$F$5+D277*'PCG-PTG'!$F$6+E277*'PCG-PTG'!$F$8+SUM(F277:I277)</f>
        <v>3504.7097871317001</v>
      </c>
    </row>
    <row r="278" spans="1:15" x14ac:dyDescent="0.35">
      <c r="A278" s="24" t="s">
        <v>590</v>
      </c>
      <c r="B278" s="25" t="s">
        <v>591</v>
      </c>
      <c r="C278" s="46">
        <f>+C182</f>
        <v>81.910469969042197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81.910469969042197</v>
      </c>
    </row>
    <row r="279" spans="1:15" x14ac:dyDescent="0.35">
      <c r="A279" s="24" t="s">
        <v>606</v>
      </c>
      <c r="B279" s="25" t="s">
        <v>607</v>
      </c>
      <c r="C279" s="46">
        <f>+C190</f>
        <v>602.16207755924188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602.16207755924188</v>
      </c>
    </row>
    <row r="280" spans="1:15" x14ac:dyDescent="0.35">
      <c r="A280" s="24" t="s">
        <v>622</v>
      </c>
      <c r="B280" s="25" t="s">
        <v>623</v>
      </c>
      <c r="C280" s="46">
        <f>+C198</f>
        <v>0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1.8672257370000001E-2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4.9481482030499997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15.532049089356144</v>
      </c>
      <c r="D283" s="21">
        <f t="shared" ref="D283:E283" si="95">+SUM(D284:D288)</f>
        <v>37.548236946684774</v>
      </c>
      <c r="E283" s="21">
        <f t="shared" si="95"/>
        <v>0.22991050513700506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1127.8089674578362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33.656871314858918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942.39239681604977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15.532049089356144</v>
      </c>
      <c r="D286" s="46">
        <f t="shared" ref="D286:M286" si="99">+D217</f>
        <v>1.1980726568230111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49.078083480400451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2.6932929750028469</v>
      </c>
      <c r="E287" s="46">
        <f t="shared" si="100"/>
        <v>0.22991050513700506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136.33848716138604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16466.77120826584</v>
      </c>
      <c r="D291" s="26">
        <f t="shared" ref="D291:E291" si="102">+D292+D293</f>
        <v>1.3146388664880406</v>
      </c>
      <c r="E291" s="26">
        <f t="shared" si="102"/>
        <v>0.42995947830856868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16617.520358279275</v>
      </c>
    </row>
    <row r="292" spans="1:15" x14ac:dyDescent="0.35">
      <c r="A292" s="24"/>
      <c r="B292" s="44" t="s">
        <v>674</v>
      </c>
      <c r="C292" s="46">
        <f>+C228</f>
        <v>2092.4123835114501</v>
      </c>
      <c r="D292" s="46">
        <f t="shared" ref="D292:M294" si="104">+D228</f>
        <v>1.463225443015E-2</v>
      </c>
      <c r="E292" s="46">
        <f t="shared" si="104"/>
        <v>5.8529017720599999E-2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2108.3322763314536</v>
      </c>
    </row>
    <row r="293" spans="1:15" x14ac:dyDescent="0.35">
      <c r="A293" s="24"/>
      <c r="B293" s="44" t="s">
        <v>675</v>
      </c>
      <c r="C293" s="46">
        <f>+C229</f>
        <v>14374.358824754388</v>
      </c>
      <c r="D293" s="46">
        <f t="shared" si="104"/>
        <v>1.3000066120578906</v>
      </c>
      <c r="E293" s="46">
        <f t="shared" si="104"/>
        <v>0.37143046058796869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14509.188081947821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1431.992630955277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1431.992630955277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-14770.768924852284</v>
      </c>
      <c r="D304" s="21">
        <f t="shared" ref="D304:M304" si="107">+SUM(D305:D309)</f>
        <v>175.44452854314437</v>
      </c>
      <c r="E304" s="21">
        <f t="shared" si="107"/>
        <v>3.2499320908086706</v>
      </c>
      <c r="F304" s="21">
        <f t="shared" si="107"/>
        <v>647.44428839556588</v>
      </c>
      <c r="G304" s="21">
        <f t="shared" si="107"/>
        <v>0</v>
      </c>
      <c r="H304" s="21">
        <f t="shared" si="107"/>
        <v>10.786134622759169</v>
      </c>
      <c r="I304" s="21">
        <f t="shared" si="107"/>
        <v>0</v>
      </c>
      <c r="J304" s="21">
        <f t="shared" si="107"/>
        <v>5.4845446822161845</v>
      </c>
      <c r="K304" s="21">
        <f t="shared" si="107"/>
        <v>196.36087102041154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-8338.8596985616168</v>
      </c>
    </row>
    <row r="305" spans="1:15" x14ac:dyDescent="0.35">
      <c r="A305" s="48" t="s">
        <v>264</v>
      </c>
      <c r="B305" s="49" t="s">
        <v>265</v>
      </c>
      <c r="C305" s="67">
        <f>+C243</f>
        <v>11094.61261286138</v>
      </c>
      <c r="D305" s="67">
        <f t="shared" ref="D305:M305" si="108">+D243</f>
        <v>4.0847937016820914</v>
      </c>
      <c r="E305" s="67">
        <f t="shared" si="108"/>
        <v>0.33856496892805149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11298.706553274413</v>
      </c>
    </row>
    <row r="306" spans="1:15" x14ac:dyDescent="0.35">
      <c r="A306" s="48" t="s">
        <v>343</v>
      </c>
      <c r="B306" s="49" t="s">
        <v>344</v>
      </c>
      <c r="C306" s="67">
        <f>+C254</f>
        <v>769.82839176888888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647.44428839556588</v>
      </c>
      <c r="G306" s="67">
        <f t="shared" si="109"/>
        <v>0</v>
      </c>
      <c r="H306" s="67">
        <f t="shared" si="109"/>
        <v>10.786134622759169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1428.058814787214</v>
      </c>
    </row>
    <row r="307" spans="1:15" x14ac:dyDescent="0.35">
      <c r="A307" s="48" t="s">
        <v>434</v>
      </c>
      <c r="B307" s="49" t="s">
        <v>435</v>
      </c>
      <c r="C307" s="67">
        <f>+C263</f>
        <v>24.676152503200001</v>
      </c>
      <c r="D307" s="67">
        <f t="shared" ref="D307:L307" si="110">+D263</f>
        <v>123.64888220584928</v>
      </c>
      <c r="E307" s="67">
        <f t="shared" si="110"/>
        <v>2.2533398431446559</v>
      </c>
      <c r="F307" s="32"/>
      <c r="G307" s="32"/>
      <c r="H307" s="32"/>
      <c r="I307" s="32"/>
      <c r="J307" s="67">
        <f t="shared" si="110"/>
        <v>0.48504944999999999</v>
      </c>
      <c r="K307" s="67">
        <f t="shared" si="110"/>
        <v>17.773194799999999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4083.9799127003134</v>
      </c>
    </row>
    <row r="308" spans="1:15" x14ac:dyDescent="0.35">
      <c r="A308" s="48" t="s">
        <v>540</v>
      </c>
      <c r="B308" s="49" t="s">
        <v>541</v>
      </c>
      <c r="C308" s="67">
        <f>+C274</f>
        <v>-26675.418131075108</v>
      </c>
      <c r="D308" s="67">
        <f t="shared" ref="D308:L308" si="111">+D274</f>
        <v>10.162615688928238</v>
      </c>
      <c r="E308" s="67">
        <f t="shared" si="111"/>
        <v>0.42811677359895828</v>
      </c>
      <c r="F308" s="32"/>
      <c r="G308" s="32"/>
      <c r="H308" s="32"/>
      <c r="I308" s="32"/>
      <c r="J308" s="67">
        <f t="shared" si="111"/>
        <v>4.9994952322161845</v>
      </c>
      <c r="K308" s="67">
        <f t="shared" si="111"/>
        <v>178.58767622041154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-26277.413946781395</v>
      </c>
    </row>
    <row r="309" spans="1:15" x14ac:dyDescent="0.35">
      <c r="A309" s="48" t="s">
        <v>641</v>
      </c>
      <c r="B309" s="49" t="s">
        <v>642</v>
      </c>
      <c r="C309" s="67">
        <f>+C283</f>
        <v>15.532049089356144</v>
      </c>
      <c r="D309" s="67">
        <f t="shared" ref="D309:M309" si="112">+D283</f>
        <v>37.548236946684774</v>
      </c>
      <c r="E309" s="67">
        <f t="shared" si="112"/>
        <v>0.22991050513700506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1127.8089674578362</v>
      </c>
    </row>
  </sheetData>
  <conditionalFormatting sqref="C240:M240">
    <cfRule type="cellIs" dxfId="43" priority="6" operator="equal">
      <formula>0</formula>
    </cfRule>
  </conditionalFormatting>
  <conditionalFormatting sqref="C302:M302">
    <cfRule type="cellIs" dxfId="42" priority="2" operator="equal">
      <formula>0</formula>
    </cfRule>
  </conditionalFormatting>
  <conditionalFormatting sqref="O240">
    <cfRule type="cellIs" dxfId="41" priority="5" operator="equal">
      <formula>0</formula>
    </cfRule>
  </conditionalFormatting>
  <conditionalFormatting sqref="O302">
    <cfRule type="cellIs" dxfId="40" priority="1" operator="equal">
      <formula>0</formula>
    </cfRule>
  </conditionalFormatting>
  <dataValidations count="1">
    <dataValidation allowBlank="1" showInputMessage="1" showErrorMessage="1" sqref="B144:B157 B136 A226:B237 B268:B274 A290:B299 B308" xr:uid="{B6ADF603-6820-43E6-9589-E473F52E9ADA}"/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34FD-5F88-49BB-A6D5-E83B1BD896D8}">
  <dimension ref="A2:P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542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-14800.52954291859</v>
      </c>
      <c r="D4" s="21">
        <f t="shared" si="0"/>
        <v>175.70323871382794</v>
      </c>
      <c r="E4" s="21">
        <f t="shared" si="0"/>
        <v>3.2452814316973311</v>
      </c>
      <c r="F4" s="21">
        <f t="shared" si="0"/>
        <v>800.78933405148075</v>
      </c>
      <c r="G4" s="21">
        <f t="shared" si="0"/>
        <v>0</v>
      </c>
      <c r="H4" s="21">
        <f t="shared" si="0"/>
        <v>12.704044265959171</v>
      </c>
      <c r="I4" s="21">
        <f t="shared" si="0"/>
        <v>0</v>
      </c>
      <c r="J4" s="21">
        <f t="shared" si="0"/>
        <v>5.5268146378008627</v>
      </c>
      <c r="K4" s="21">
        <f t="shared" si="0"/>
        <v>186.1620602539401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-8207.3459012141757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11292.608203657834</v>
      </c>
      <c r="D5" s="21">
        <f t="shared" ref="D5:E5" si="1">+D6+D32+D42</f>
        <v>4.0962839677184348</v>
      </c>
      <c r="E5" s="21">
        <f t="shared" si="1"/>
        <v>0.33647964155495952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11496.471259766013</v>
      </c>
    </row>
    <row r="6" spans="1:15" x14ac:dyDescent="0.35">
      <c r="A6" s="24" t="s">
        <v>266</v>
      </c>
      <c r="B6" s="25" t="s">
        <v>267</v>
      </c>
      <c r="C6" s="26">
        <f>+C7+C11+C19+C25+C29</f>
        <v>11292.608203657834</v>
      </c>
      <c r="D6" s="26">
        <f t="shared" ref="D6:E6" si="4">+D7+D11+D19+D25+D29</f>
        <v>4.0962839677184348</v>
      </c>
      <c r="E6" s="26">
        <f t="shared" si="4"/>
        <v>0.33647964155495952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11496.471259766013</v>
      </c>
    </row>
    <row r="7" spans="1:15" x14ac:dyDescent="0.35">
      <c r="A7" s="24" t="s">
        <v>268</v>
      </c>
      <c r="B7" s="25" t="s">
        <v>269</v>
      </c>
      <c r="C7" s="26">
        <f>'[2]2018'!$C6</f>
        <v>2020.1932509622275</v>
      </c>
      <c r="D7" s="26">
        <f>'[2]2018'!$D6</f>
        <v>5.0897852389155299E-2</v>
      </c>
      <c r="E7" s="26">
        <f>'[2]2018'!$E6</f>
        <v>1.6761561368140079E-2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2026.060204591681</v>
      </c>
    </row>
    <row r="8" spans="1:15" x14ac:dyDescent="0.35">
      <c r="A8" s="24" t="s">
        <v>270</v>
      </c>
      <c r="B8" s="25" t="s">
        <v>271</v>
      </c>
      <c r="C8" s="30">
        <f>'[2]2018'!$C7</f>
        <v>2020.1932509622275</v>
      </c>
      <c r="D8" s="30">
        <f>'[2]2018'!$D7</f>
        <v>5.0897852389155299E-2</v>
      </c>
      <c r="E8" s="30">
        <f>'[2]2018'!$E7</f>
        <v>1.6761561368140079E-2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2026.060204591681</v>
      </c>
    </row>
    <row r="9" spans="1:15" x14ac:dyDescent="0.35">
      <c r="A9" s="24" t="s">
        <v>272</v>
      </c>
      <c r="B9" s="25" t="s">
        <v>273</v>
      </c>
      <c r="C9" s="30">
        <f>'[2]2018'!$C8</f>
        <v>0</v>
      </c>
      <c r="D9" s="30">
        <f>'[2]2018'!$D8</f>
        <v>0</v>
      </c>
      <c r="E9" s="30">
        <f>'[2]2018'!$E8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'[2]2018'!$C9</f>
        <v>0</v>
      </c>
      <c r="D10" s="30">
        <f>'[2]2018'!$D9</f>
        <v>0</v>
      </c>
      <c r="E10" s="30">
        <f>'[2]2018'!$E9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'[2]2018'!$C10</f>
        <v>1899.7433493756344</v>
      </c>
      <c r="D11" s="26">
        <f>'[2]2018'!$D10</f>
        <v>0.25756427055179937</v>
      </c>
      <c r="E11" s="26">
        <f>'[2]2018'!$E10</f>
        <v>3.887605313815793E-2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1917.2573030326967</v>
      </c>
    </row>
    <row r="12" spans="1:15" x14ac:dyDescent="0.35">
      <c r="A12" s="24" t="s">
        <v>278</v>
      </c>
      <c r="B12" s="25" t="s">
        <v>279</v>
      </c>
      <c r="C12" s="30">
        <f>'[2]2018'!$C11</f>
        <v>0</v>
      </c>
      <c r="D12" s="30">
        <f>'[2]2018'!$D11</f>
        <v>0</v>
      </c>
      <c r="E12" s="30">
        <f>'[2]2018'!$E11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'[2]2018'!$C12</f>
        <v>0</v>
      </c>
      <c r="D13" s="30">
        <f>'[2]2018'!$D12</f>
        <v>0</v>
      </c>
      <c r="E13" s="30">
        <f>'[2]2018'!$E12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'[2]2018'!$C13</f>
        <v>0</v>
      </c>
      <c r="D14" s="30">
        <f>'[2]2018'!$D13</f>
        <v>0</v>
      </c>
      <c r="E14" s="30">
        <f>'[2]2018'!$E13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'[2]2018'!$C14</f>
        <v>0</v>
      </c>
      <c r="D15" s="30">
        <f>'[2]2018'!$D14</f>
        <v>0</v>
      </c>
      <c r="E15" s="30">
        <f>'[2]2018'!$E14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'[2]2018'!$C15</f>
        <v>0</v>
      </c>
      <c r="D16" s="30">
        <f>'[2]2018'!$D15</f>
        <v>0</v>
      </c>
      <c r="E16" s="30">
        <f>'[2]2018'!$E15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'[2]2018'!$C16</f>
        <v>0</v>
      </c>
      <c r="D17" s="30">
        <f>'[2]2018'!$D16</f>
        <v>0</v>
      </c>
      <c r="E17" s="30">
        <f>'[2]2018'!$E16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'[2]2018'!$C17</f>
        <v>1899.7433493756344</v>
      </c>
      <c r="D18" s="30">
        <f>'[2]2018'!$D17</f>
        <v>0.25756427055179937</v>
      </c>
      <c r="E18" s="30">
        <f>'[2]2018'!$E17</f>
        <v>3.887605313815793E-2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1917.2573030326967</v>
      </c>
    </row>
    <row r="19" spans="1:15" x14ac:dyDescent="0.35">
      <c r="A19" s="24" t="s">
        <v>292</v>
      </c>
      <c r="B19" s="25" t="s">
        <v>293</v>
      </c>
      <c r="C19" s="26">
        <f>'[2]2018'!$C18</f>
        <v>6732.5123545056895</v>
      </c>
      <c r="D19" s="26">
        <f>'[2]2018'!$D18</f>
        <v>1.6180240187963801</v>
      </c>
      <c r="E19" s="26">
        <f>'[2]2018'!$E18</f>
        <v>0.2501996144284015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6844.1199248555149</v>
      </c>
    </row>
    <row r="20" spans="1:15" x14ac:dyDescent="0.35">
      <c r="A20" s="24" t="s">
        <v>294</v>
      </c>
      <c r="B20" s="25" t="s">
        <v>295</v>
      </c>
      <c r="C20" s="30">
        <f>'[2]2018'!$C19</f>
        <v>67.942852316554564</v>
      </c>
      <c r="D20" s="30">
        <f>'[2]2018'!$D19</f>
        <v>4.764175960156648E-4</v>
      </c>
      <c r="E20" s="30">
        <f>'[2]2018'!$E19</f>
        <v>1.9056703840626592E-3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68.461194661019604</v>
      </c>
    </row>
    <row r="21" spans="1:15" x14ac:dyDescent="0.35">
      <c r="A21" s="24" t="s">
        <v>296</v>
      </c>
      <c r="B21" s="25" t="s">
        <v>297</v>
      </c>
      <c r="C21" s="30">
        <f>'[2]2018'!$C20</f>
        <v>4744.4078592789201</v>
      </c>
      <c r="D21" s="30">
        <f>'[2]2018'!$D20</f>
        <v>1.35841647530155</v>
      </c>
      <c r="E21" s="30">
        <f>'[2]2018'!$E20</f>
        <v>0.23274607649040999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4844.1212308573222</v>
      </c>
    </row>
    <row r="22" spans="1:15" x14ac:dyDescent="0.35">
      <c r="A22" s="24" t="s">
        <v>298</v>
      </c>
      <c r="B22" s="25" t="s">
        <v>299</v>
      </c>
      <c r="C22" s="30">
        <f>'[2]2018'!$C21</f>
        <v>0</v>
      </c>
      <c r="D22" s="30">
        <f>'[2]2018'!$D21</f>
        <v>0</v>
      </c>
      <c r="E22" s="30">
        <f>'[2]2018'!$E21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'[2]2018'!$C22</f>
        <v>1920.1616429102148</v>
      </c>
      <c r="D23" s="30">
        <f>'[2]2018'!$D22</f>
        <v>0.25913112589881443</v>
      </c>
      <c r="E23" s="30">
        <f>'[2]2018'!$E22</f>
        <v>1.5547867553928865E-2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1931.5374993371729</v>
      </c>
    </row>
    <row r="24" spans="1:15" x14ac:dyDescent="0.35">
      <c r="A24" s="24" t="s">
        <v>302</v>
      </c>
      <c r="B24" s="25" t="s">
        <v>303</v>
      </c>
      <c r="C24" s="30">
        <f>'[2]2018'!$C23</f>
        <v>0</v>
      </c>
      <c r="D24" s="30">
        <f>'[2]2018'!$D23</f>
        <v>0</v>
      </c>
      <c r="E24" s="30">
        <f>'[2]2018'!$E23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'[2]2018'!$C24</f>
        <v>640.15924881428089</v>
      </c>
      <c r="D25" s="26">
        <f>'[2]2018'!$D24</f>
        <v>2.1697978259810999</v>
      </c>
      <c r="E25" s="26">
        <f>'[2]2018'!$E24</f>
        <v>3.0642412620259997E-2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709.03382728612064</v>
      </c>
    </row>
    <row r="26" spans="1:15" x14ac:dyDescent="0.35">
      <c r="A26" s="24" t="s">
        <v>306</v>
      </c>
      <c r="B26" s="25" t="s">
        <v>307</v>
      </c>
      <c r="C26" s="30">
        <f>'[2]2018'!$C25</f>
        <v>212.25319951863997</v>
      </c>
      <c r="D26" s="30">
        <f>'[2]2018'!$D25</f>
        <v>3.4400428418999998E-2</v>
      </c>
      <c r="E26" s="30">
        <f>'[2]2018'!$E25</f>
        <v>1.7438190938000001E-3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213.67852357422896</v>
      </c>
    </row>
    <row r="27" spans="1:15" x14ac:dyDescent="0.35">
      <c r="A27" s="24" t="s">
        <v>308</v>
      </c>
      <c r="B27" s="25" t="s">
        <v>309</v>
      </c>
      <c r="C27" s="30">
        <f>'[2]2018'!$C26</f>
        <v>387.63369324224993</v>
      </c>
      <c r="D27" s="30">
        <f>'[2]2018'!$D26</f>
        <v>2.1299396236411998</v>
      </c>
      <c r="E27" s="30">
        <f>'[2]2018'!$E26</f>
        <v>2.8571127091205996E-2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454.84335138337315</v>
      </c>
    </row>
    <row r="28" spans="1:15" x14ac:dyDescent="0.35">
      <c r="A28" s="24" t="s">
        <v>310</v>
      </c>
      <c r="B28" s="25" t="s">
        <v>311</v>
      </c>
      <c r="C28" s="30">
        <f>'[2]2018'!$C27</f>
        <v>40.272356053390993</v>
      </c>
      <c r="D28" s="30">
        <f>'[2]2018'!$D27</f>
        <v>5.4577739208999986E-3</v>
      </c>
      <c r="E28" s="30">
        <f>'[2]2018'!$E27</f>
        <v>3.2746643525399994E-4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40.511952328518504</v>
      </c>
    </row>
    <row r="29" spans="1:15" x14ac:dyDescent="0.35">
      <c r="A29" s="24" t="s">
        <v>312</v>
      </c>
      <c r="B29" s="25" t="s">
        <v>291</v>
      </c>
      <c r="C29" s="26">
        <f>'[2]2018'!$C28</f>
        <v>0</v>
      </c>
      <c r="D29" s="26">
        <f>'[2]2018'!$D28</f>
        <v>0</v>
      </c>
      <c r="E29" s="26">
        <f>'[2]2018'!$E28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'[2]2018'!$C29</f>
        <v>0</v>
      </c>
      <c r="D30" s="30">
        <f>'[2]2018'!$D29</f>
        <v>0</v>
      </c>
      <c r="E30" s="30">
        <f>'[2]2018'!$E29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'[2]2018'!$C30</f>
        <v>0</v>
      </c>
      <c r="D31" s="30">
        <f>'[2]2018'!$D30</f>
        <v>0</v>
      </c>
      <c r="E31" s="30">
        <f>'[2]2018'!$E30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645.91407119833332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800.78933405148075</v>
      </c>
      <c r="G46" s="21">
        <f t="shared" si="23"/>
        <v>0</v>
      </c>
      <c r="H46" s="21">
        <f t="shared" si="23"/>
        <v>12.704044265959171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1459.4074495157734</v>
      </c>
    </row>
    <row r="47" spans="1:15" x14ac:dyDescent="0.35">
      <c r="A47" s="24" t="s">
        <v>345</v>
      </c>
      <c r="B47" s="25" t="s">
        <v>346</v>
      </c>
      <c r="C47" s="26">
        <f>+SUM(C48:C52)</f>
        <v>642.79553399999998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642.79553399999998</v>
      </c>
    </row>
    <row r="48" spans="1:15" x14ac:dyDescent="0.35">
      <c r="A48" s="24" t="s">
        <v>347</v>
      </c>
      <c r="B48" s="25" t="s">
        <v>348</v>
      </c>
      <c r="C48" s="46">
        <f>'[3]2018'!$C6</f>
        <v>642.79553399999998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642.79553399999998</v>
      </c>
    </row>
    <row r="49" spans="1:15" x14ac:dyDescent="0.35">
      <c r="A49" s="24" t="s">
        <v>349</v>
      </c>
      <c r="B49" s="25" t="s">
        <v>350</v>
      </c>
      <c r="C49" s="46">
        <f>'[3]2018'!$C7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'[3]2018'!$C8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'[3]2018'!$C9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'[3]2018'!$C10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3.1185371983333328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3.1185371983333328</v>
      </c>
    </row>
    <row r="73" spans="1:15" x14ac:dyDescent="0.35">
      <c r="A73" s="24" t="s">
        <v>394</v>
      </c>
      <c r="B73" s="25" t="s">
        <v>395</v>
      </c>
      <c r="C73" s="46">
        <f>'[3]2018'!$C31</f>
        <v>2.854985998333333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2.854985998333333</v>
      </c>
    </row>
    <row r="74" spans="1:15" x14ac:dyDescent="0.35">
      <c r="A74" s="24" t="s">
        <v>396</v>
      </c>
      <c r="B74" s="25" t="s">
        <v>397</v>
      </c>
      <c r="C74" s="46">
        <f>'[3]2018'!$C32</f>
        <v>0.26355119999999999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0.26355119999999999</v>
      </c>
    </row>
    <row r="75" spans="1:15" x14ac:dyDescent="0.35">
      <c r="A75" s="24" t="s">
        <v>398</v>
      </c>
      <c r="B75" s="25" t="s">
        <v>291</v>
      </c>
      <c r="C75" s="46">
        <f>'[3]2018'!$C33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800.78933405148075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800.78933405148075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'[3]2018'!$F41</f>
        <v>800.73514290748244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800.73514290748244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'[3]2018'!$F42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'[3]2018'!$F43</f>
        <v>5.4191143998341122E-2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5.4191143998341122E-2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'[3]2018'!$F44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'[3]2018'!$F45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'[3]2018'!$F46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12.704044265959171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12.704044265959171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'[3]2018'!$H48</f>
        <v>12.704044265959171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12.704044265959171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'[3]2018'!$H49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20.641524989066671</v>
      </c>
      <c r="D95" s="21">
        <f>+D96+D111+D127+D132+D144+D145+D151+D154+D155+D156</f>
        <v>126.27891562110739</v>
      </c>
      <c r="E95" s="21">
        <f>+E96+E111+E127+E132+E144+E145+E151+E154+E155+E156</f>
        <v>2.2501961513086877</v>
      </c>
      <c r="F95" s="35"/>
      <c r="G95" s="35"/>
      <c r="H95" s="35"/>
      <c r="I95" s="35"/>
      <c r="J95" s="21">
        <f>+J96+J111+J127+J132+J144+J145+J151+J154+J155+J156</f>
        <v>0.47524338000000005</v>
      </c>
      <c r="K95" s="21">
        <f>+K96+K111+K127+K132+K144+K145+K151+K154+K155+K156</f>
        <v>17.488956383999998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4152.7531424768758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119.33767993321649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3341.4550381300614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116.20661102412558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3253.7851086755163</v>
      </c>
    </row>
    <row r="98" spans="1:15" x14ac:dyDescent="0.35">
      <c r="A98" s="24" t="s">
        <v>440</v>
      </c>
      <c r="B98" s="25" t="s">
        <v>441</v>
      </c>
      <c r="C98" s="32"/>
      <c r="D98" s="46">
        <f>'[5]2018'!$D7</f>
        <v>17.297645713735555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484.33407998459552</v>
      </c>
    </row>
    <row r="99" spans="1:15" x14ac:dyDescent="0.35">
      <c r="A99" s="24" t="s">
        <v>442</v>
      </c>
      <c r="B99" s="25" t="s">
        <v>443</v>
      </c>
      <c r="C99" s="32"/>
      <c r="D99" s="46">
        <f>'[5]2018'!$D8</f>
        <v>98.90896531039003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2769.4510286909208</v>
      </c>
    </row>
    <row r="100" spans="1:15" x14ac:dyDescent="0.35">
      <c r="A100" s="24" t="s">
        <v>444</v>
      </c>
      <c r="B100" s="25" t="s">
        <v>445</v>
      </c>
      <c r="C100" s="32"/>
      <c r="D100" s="46">
        <f>'[5]2018'!$D9</f>
        <v>0.13399999999999998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3.7519999999999993</v>
      </c>
    </row>
    <row r="101" spans="1:15" x14ac:dyDescent="0.35">
      <c r="A101" s="24" t="s">
        <v>446</v>
      </c>
      <c r="B101" s="25" t="s">
        <v>447</v>
      </c>
      <c r="C101" s="32"/>
      <c r="D101" s="46">
        <f>'[5]2018'!$D10</f>
        <v>0.36919999999999997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10.337599999999998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2.6278689090909086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73.580329454545449</v>
      </c>
    </row>
    <row r="103" spans="1:15" x14ac:dyDescent="0.35">
      <c r="A103" s="24" t="s">
        <v>450</v>
      </c>
      <c r="B103" s="25" t="s">
        <v>451</v>
      </c>
      <c r="C103" s="32"/>
      <c r="D103" s="46">
        <f>'[5]2018'!$D12</f>
        <v>0.57864290909090887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16.202001454545449</v>
      </c>
    </row>
    <row r="104" spans="1:15" x14ac:dyDescent="0.35">
      <c r="A104" s="24" t="s">
        <v>452</v>
      </c>
      <c r="B104" s="25" t="s">
        <v>453</v>
      </c>
      <c r="C104" s="32"/>
      <c r="D104" s="46">
        <f>'[5]2018'!$D13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'[5]2018'!$D14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'[5]2018'!$D15</f>
        <v>8.4999999999999992E-2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2.38</v>
      </c>
    </row>
    <row r="107" spans="1:15" x14ac:dyDescent="0.35">
      <c r="A107" s="24" t="s">
        <v>458</v>
      </c>
      <c r="B107" s="25" t="s">
        <v>459</v>
      </c>
      <c r="C107" s="32"/>
      <c r="D107" s="46">
        <f>'[5]2018'!$D16</f>
        <v>1.9414259999999999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54.359927999999996</v>
      </c>
    </row>
    <row r="108" spans="1:15" x14ac:dyDescent="0.35">
      <c r="A108" s="24" t="s">
        <v>460</v>
      </c>
      <c r="B108" s="25" t="s">
        <v>461</v>
      </c>
      <c r="C108" s="32"/>
      <c r="D108" s="46">
        <f>'[5]2018'!$D17</f>
        <v>2.2799999999999997E-2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0.63839999999999997</v>
      </c>
    </row>
    <row r="109" spans="1:15" x14ac:dyDescent="0.35">
      <c r="A109" s="24" t="s">
        <v>462</v>
      </c>
      <c r="B109" s="25" t="s">
        <v>463</v>
      </c>
      <c r="C109" s="32"/>
      <c r="D109" s="46">
        <f>'[5]2018'!$D18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'[5]2018'!$D19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3.2364487390909087</v>
      </c>
      <c r="E111" s="26">
        <f>+E112+E115+E116+E117+E126</f>
        <v>0.46689393997557721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214.34745878807342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1.7050649999999998</v>
      </c>
      <c r="E112" s="26">
        <f>+SUM(E113:E114)</f>
        <v>2.406724527428572E-3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48.379601999768568</v>
      </c>
    </row>
    <row r="113" spans="1:15" x14ac:dyDescent="0.35">
      <c r="A113" s="24" t="s">
        <v>469</v>
      </c>
      <c r="B113" s="25" t="s">
        <v>441</v>
      </c>
      <c r="C113" s="32"/>
      <c r="D113" s="46">
        <f>'[5]2018'!$D22</f>
        <v>0.29633000000000009</v>
      </c>
      <c r="E113" s="46">
        <f>'[5]2018'!$E22</f>
        <v>2.406724527428572E-3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8.9350219997685745</v>
      </c>
    </row>
    <row r="114" spans="1:15" x14ac:dyDescent="0.35">
      <c r="A114" s="24" t="s">
        <v>470</v>
      </c>
      <c r="B114" s="25" t="s">
        <v>443</v>
      </c>
      <c r="C114" s="32"/>
      <c r="D114" s="46">
        <f>'[5]2018'!$D23</f>
        <v>1.4087349999999998</v>
      </c>
      <c r="E114" s="46">
        <f>'[5]2018'!$E23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39.444579999999995</v>
      </c>
    </row>
    <row r="115" spans="1:15" x14ac:dyDescent="0.35">
      <c r="A115" s="24" t="s">
        <v>471</v>
      </c>
      <c r="B115" s="25" t="s">
        <v>445</v>
      </c>
      <c r="C115" s="32"/>
      <c r="D115" s="46">
        <f>'[5]2018'!$D24</f>
        <v>5.3600000000000002E-3</v>
      </c>
      <c r="E115" s="46">
        <f>'[5]2018'!$E24</f>
        <v>2.4279622714285715E-3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0.79349000192857144</v>
      </c>
    </row>
    <row r="116" spans="1:15" x14ac:dyDescent="0.35">
      <c r="A116" s="24" t="s">
        <v>472</v>
      </c>
      <c r="B116" s="25" t="s">
        <v>447</v>
      </c>
      <c r="C116" s="32"/>
      <c r="D116" s="46">
        <f>'[5]2018'!$D25</f>
        <v>0.73839999999999995</v>
      </c>
      <c r="E116" s="46">
        <f>'[5]2018'!$E25</f>
        <v>5.0079306992E-2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33.94621635288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0.7876237390909091</v>
      </c>
      <c r="E117" s="26">
        <f>+SUM(E118:E125)</f>
        <v>0.15815894120320001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63.965584113393462</v>
      </c>
    </row>
    <row r="118" spans="1:15" x14ac:dyDescent="0.35">
      <c r="A118" s="24" t="s">
        <v>474</v>
      </c>
      <c r="B118" s="25" t="s">
        <v>451</v>
      </c>
      <c r="C118" s="32"/>
      <c r="D118" s="46">
        <f>'[5]2018'!$D27</f>
        <v>1.7018909090909088E-2</v>
      </c>
      <c r="E118" s="46">
        <f>'[5]2018'!$E27</f>
        <v>7.0283231999999999E-5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0.49515451102545449</v>
      </c>
    </row>
    <row r="119" spans="1:15" x14ac:dyDescent="0.35">
      <c r="A119" s="24" t="s">
        <v>475</v>
      </c>
      <c r="B119" s="25" t="s">
        <v>453</v>
      </c>
      <c r="C119" s="32"/>
      <c r="D119" s="46">
        <f>'[5]2018'!$D28</f>
        <v>0</v>
      </c>
      <c r="E119" s="46">
        <f>'[5]2018'!$E28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'[5]2018'!$D29</f>
        <v>0</v>
      </c>
      <c r="E120" s="46">
        <f>'[5]2018'!$E29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'[5]2018'!$D30</f>
        <v>3.7399999999999998E-3</v>
      </c>
      <c r="E121" s="46">
        <f>'[5]2018'!$E30</f>
        <v>7.9482947500000012E-3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2.2110181087500003</v>
      </c>
    </row>
    <row r="122" spans="1:15" x14ac:dyDescent="0.35">
      <c r="A122" s="24" t="s">
        <v>478</v>
      </c>
      <c r="B122" s="25" t="s">
        <v>459</v>
      </c>
      <c r="C122" s="32"/>
      <c r="D122" s="46">
        <f>'[5]2018'!$D31</f>
        <v>0.23620682999999998</v>
      </c>
      <c r="E122" s="46">
        <f>'[5]2018'!$E31</f>
        <v>5.9760327990000001E-2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22.450278157349999</v>
      </c>
    </row>
    <row r="123" spans="1:15" x14ac:dyDescent="0.35">
      <c r="A123" s="24" t="s">
        <v>479</v>
      </c>
      <c r="B123" s="25" t="s">
        <v>461</v>
      </c>
      <c r="C123" s="32"/>
      <c r="D123" s="46">
        <f>'[5]2018'!$D32</f>
        <v>2.7359999999999997E-3</v>
      </c>
      <c r="E123" s="46">
        <f>'[5]2018'!$E32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7.6607999999999996E-2</v>
      </c>
    </row>
    <row r="124" spans="1:15" x14ac:dyDescent="0.35">
      <c r="A124" s="24" t="s">
        <v>480</v>
      </c>
      <c r="B124" s="25" t="s">
        <v>463</v>
      </c>
      <c r="C124" s="32"/>
      <c r="D124" s="46">
        <f>'[5]2018'!$D33</f>
        <v>0.527922</v>
      </c>
      <c r="E124" s="46">
        <f>'[5]2018'!$E33</f>
        <v>9.0380035231200015E-2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38.732525336268004</v>
      </c>
    </row>
    <row r="125" spans="1:15" x14ac:dyDescent="0.35">
      <c r="A125" s="24" t="s">
        <v>481</v>
      </c>
      <c r="B125" s="25" t="s">
        <v>465</v>
      </c>
      <c r="C125" s="32"/>
      <c r="D125" s="46">
        <f>'[5]2018'!$D34</f>
        <v>0</v>
      </c>
      <c r="E125" s="46">
        <f>'[5]2018'!$E34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'[5]2018'!$E35</f>
        <v>0.25382100498152005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67.262566320102806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3.1910115952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89.348324665600018</v>
      </c>
    </row>
    <row r="128" spans="1:15" x14ac:dyDescent="0.35">
      <c r="A128" s="24" t="s">
        <v>486</v>
      </c>
      <c r="B128" s="25" t="s">
        <v>487</v>
      </c>
      <c r="C128" s="32"/>
      <c r="D128" s="46">
        <f>'[5]2018'!$D37</f>
        <v>1.47322032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41.250168960000003</v>
      </c>
    </row>
    <row r="129" spans="1:15" x14ac:dyDescent="0.35">
      <c r="A129" s="24" t="s">
        <v>488</v>
      </c>
      <c r="B129" s="25" t="s">
        <v>489</v>
      </c>
      <c r="C129" s="32"/>
      <c r="D129" s="46">
        <f>'[5]2018'!$D38</f>
        <v>1.7177912752000002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48.098155705600007</v>
      </c>
    </row>
    <row r="130" spans="1:15" x14ac:dyDescent="0.35">
      <c r="A130" s="24" t="s">
        <v>490</v>
      </c>
      <c r="B130" s="25" t="s">
        <v>491</v>
      </c>
      <c r="C130" s="32"/>
      <c r="D130" s="46">
        <f>'[5]2018'!$D39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'[5]2018'!$D40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1.7699953966931103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469.04878012367419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0.97886859110984337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259.40017664410846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'[5]2018'!$E$43</f>
        <v>0.25668808028000001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68.022341274200002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'[5]2018'!$E$44</f>
        <v>0.20964881363557242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55.556935613426688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'[5]2018'!$E48</f>
        <v>0.3748919656676637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99.346370901930882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'[5]2018'!$E49</f>
        <v>0.11445218419348613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30.329828811273824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'[5]2018'!$E50</f>
        <v>2.3187547333121127E-2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6.1447000432770986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'[5]2018'!$E51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'[5]2018'!$E52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0.79112680558326698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209.64860347956574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'[5]2018'!$E54</f>
        <v>0.38018117359492354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100.74801100265474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'[5]2018'!$E55</f>
        <v>0.41094563198834344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108.90059247691102</v>
      </c>
    </row>
    <row r="144" spans="1:15" x14ac:dyDescent="0.35">
      <c r="A144" s="24" t="s">
        <v>516</v>
      </c>
      <c r="B144" s="25" t="s">
        <v>517</v>
      </c>
      <c r="C144" s="32"/>
      <c r="D144" s="46">
        <f>'[5]2018'!$D$56</f>
        <v>0</v>
      </c>
      <c r="E144" s="46">
        <f>'[5]2018'!$E56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0.51377535360000004</v>
      </c>
      <c r="E145" s="26">
        <f>+SUM(E146:E150)</f>
        <v>1.3306814640000001E-2</v>
      </c>
      <c r="F145" s="32"/>
      <c r="G145" s="32"/>
      <c r="H145" s="32"/>
      <c r="I145" s="32"/>
      <c r="J145" s="26">
        <f>+SUM(J146:J150)</f>
        <v>0.47524338000000005</v>
      </c>
      <c r="K145" s="26">
        <f>+SUM(K146:K150)</f>
        <v>17.488956383999998</v>
      </c>
      <c r="L145" s="26">
        <f>+SUM(L146:L150)</f>
        <v>0</v>
      </c>
      <c r="M145" s="32"/>
      <c r="N145" s="65"/>
      <c r="O145" s="26">
        <f>+SUM(O146:O150)</f>
        <v>17.912015780400004</v>
      </c>
    </row>
    <row r="146" spans="1:16" x14ac:dyDescent="0.35">
      <c r="A146" s="24" t="s">
        <v>520</v>
      </c>
      <c r="B146" s="25" t="s">
        <v>521</v>
      </c>
      <c r="C146" s="32"/>
      <c r="D146" s="46">
        <f>'[5]2018'!$D58</f>
        <v>1.8791784000000004E-3</v>
      </c>
      <c r="E146" s="46">
        <f>'[5]2018'!$E58</f>
        <v>3.5432320000000011E-5</v>
      </c>
      <c r="F146" s="32"/>
      <c r="G146" s="32"/>
      <c r="H146" s="32"/>
      <c r="I146" s="32"/>
      <c r="J146" s="46">
        <f>'[5]2018'!$J58</f>
        <v>1.2654400000000003E-3</v>
      </c>
      <c r="K146" s="46">
        <f>'[5]2018'!$K58</f>
        <v>4.6568192000000008E-2</v>
      </c>
      <c r="L146" s="46">
        <v>0</v>
      </c>
      <c r="M146" s="32"/>
      <c r="N146" s="65"/>
      <c r="O146" s="30">
        <f>+C146*'PCG-PTG'!$F$5+D146*'PCG-PTG'!$F$6+E146*'PCG-PTG'!$F$8+SUM(F146:I146)</f>
        <v>6.2006560000000016E-2</v>
      </c>
    </row>
    <row r="147" spans="1:16" x14ac:dyDescent="0.35">
      <c r="A147" s="24" t="s">
        <v>522</v>
      </c>
      <c r="B147" s="25" t="s">
        <v>523</v>
      </c>
      <c r="C147" s="32"/>
      <c r="D147" s="46">
        <f>'[5]2018'!$D59</f>
        <v>0</v>
      </c>
      <c r="E147" s="46">
        <f>'[5]2018'!$E59</f>
        <v>0</v>
      </c>
      <c r="F147" s="32"/>
      <c r="G147" s="32"/>
      <c r="H147" s="32"/>
      <c r="I147" s="32"/>
      <c r="J147" s="46">
        <f>'[5]2018'!$J59</f>
        <v>0</v>
      </c>
      <c r="K147" s="46">
        <f>'[5]2018'!$K59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'[5]2018'!$D60</f>
        <v>0</v>
      </c>
      <c r="E148" s="46">
        <f>'[5]2018'!$E60</f>
        <v>0</v>
      </c>
      <c r="F148" s="32"/>
      <c r="G148" s="32"/>
      <c r="H148" s="32"/>
      <c r="I148" s="32"/>
      <c r="J148" s="46">
        <f>'[5]2018'!$J60</f>
        <v>0</v>
      </c>
      <c r="K148" s="46">
        <f>'[5]2018'!$K60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'[5]2018'!$D61</f>
        <v>0.51189617520000008</v>
      </c>
      <c r="E149" s="46">
        <f>'[5]2018'!$E61</f>
        <v>1.327138232E-2</v>
      </c>
      <c r="F149" s="32"/>
      <c r="G149" s="32"/>
      <c r="H149" s="32"/>
      <c r="I149" s="32"/>
      <c r="J149" s="46">
        <f>'[5]2018'!$J61</f>
        <v>0.47397794000000004</v>
      </c>
      <c r="K149" s="46">
        <f>'[5]2018'!$K61</f>
        <v>17.442388191999999</v>
      </c>
      <c r="L149" s="46">
        <v>0</v>
      </c>
      <c r="M149" s="32"/>
      <c r="N149" s="65"/>
      <c r="O149" s="30">
        <f>+C149*'PCG-PTG'!$F$5+D149*'PCG-PTG'!$F$6+E149*'PCG-PTG'!$F$8+SUM(F149:I149)</f>
        <v>17.850009220400004</v>
      </c>
    </row>
    <row r="150" spans="1:16" x14ac:dyDescent="0.35">
      <c r="A150" s="24" t="s">
        <v>528</v>
      </c>
      <c r="B150" s="25" t="s">
        <v>291</v>
      </c>
      <c r="C150" s="32"/>
      <c r="D150" s="46">
        <f>'[5]2018'!$D62</f>
        <v>0</v>
      </c>
      <c r="E150" s="46">
        <f>'[5]2018'!$E62</f>
        <v>0</v>
      </c>
      <c r="F150" s="32"/>
      <c r="G150" s="32"/>
      <c r="H150" s="32"/>
      <c r="I150" s="32"/>
      <c r="J150" s="46">
        <f>'[5]2018'!$J62</f>
        <v>0</v>
      </c>
      <c r="K150" s="46">
        <f>'[5]2018'!$K62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2.2782485557333332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2.2782485557333332</v>
      </c>
    </row>
    <row r="152" spans="1:16" x14ac:dyDescent="0.35">
      <c r="A152" s="24" t="s">
        <v>531</v>
      </c>
      <c r="B152" s="25" t="s">
        <v>532</v>
      </c>
      <c r="C152" s="46">
        <f>'[5]2018'!$C64</f>
        <v>2.1829152223999997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2.1829152223999997</v>
      </c>
    </row>
    <row r="153" spans="1:16" x14ac:dyDescent="0.35">
      <c r="A153" s="24" t="s">
        <v>533</v>
      </c>
      <c r="B153" s="25" t="s">
        <v>534</v>
      </c>
      <c r="C153" s="46">
        <f>'[5]2018'!$C65</f>
        <v>9.5333333333333325E-2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9.5333333333333325E-2</v>
      </c>
    </row>
    <row r="154" spans="1:16" x14ac:dyDescent="0.35">
      <c r="A154" s="24" t="s">
        <v>535</v>
      </c>
      <c r="B154" s="25" t="s">
        <v>536</v>
      </c>
      <c r="C154" s="46">
        <f>'[5]2018'!$C66</f>
        <v>18.363276433333336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18.363276433333336</v>
      </c>
    </row>
    <row r="155" spans="1:16" x14ac:dyDescent="0.35">
      <c r="A155" s="24" t="s">
        <v>537</v>
      </c>
      <c r="B155" s="25" t="s">
        <v>538</v>
      </c>
      <c r="C155" s="46">
        <f>'[5]2018'!$C67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'[5]2018'!$C68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-26776.638345663803</v>
      </c>
      <c r="D157" s="21">
        <f>+D158+D166+D174+D182+D190+D198+D206+D207</f>
        <v>9.8717714398278034</v>
      </c>
      <c r="E157" s="21">
        <f>+E158+E166+E174+E182+E190+E198+E207</f>
        <v>0.41949997316246845</v>
      </c>
      <c r="F157" s="35"/>
      <c r="G157" s="35"/>
      <c r="H157" s="35"/>
      <c r="I157" s="35"/>
      <c r="J157" s="21">
        <f>+J158+J166+J174+J182+J190+J198+J206+J207</f>
        <v>5.0515712578008625</v>
      </c>
      <c r="K157" s="21">
        <f>+K158+K166+K174+K182+K190+K198+K206+K207</f>
        <v>168.67310386994009</v>
      </c>
      <c r="L157" s="21">
        <f>+L158+L166+L174+L182+L190+L198+L206+L207</f>
        <v>0</v>
      </c>
      <c r="M157" s="35"/>
      <c r="N157" s="64"/>
      <c r="O157" s="21">
        <f>+O158+O166+O174+O182+O190+O198+O206+O207</f>
        <v>-26389.061252460571</v>
      </c>
      <c r="P157" s="107">
        <f>O157-'[6]2018'!$O$4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-32078.340490415037</v>
      </c>
      <c r="D158" s="26">
        <f t="shared" ref="D158:E158" si="36">+SUM(D159:D160)</f>
        <v>0.52145128703460009</v>
      </c>
      <c r="E158" s="26">
        <f t="shared" si="36"/>
        <v>1.8455564686580009E-2</v>
      </c>
      <c r="F158" s="32"/>
      <c r="G158" s="32"/>
      <c r="H158" s="32"/>
      <c r="I158" s="32"/>
      <c r="J158" s="26">
        <f t="shared" ref="J158:L158" si="37">+SUM(J159:J160)</f>
        <v>0.19628174173360005</v>
      </c>
      <c r="K158" s="26">
        <f t="shared" si="37"/>
        <v>8.6285308841160013</v>
      </c>
      <c r="L158" s="26">
        <f t="shared" si="37"/>
        <v>0</v>
      </c>
      <c r="M158" s="32"/>
      <c r="N158" s="65"/>
      <c r="O158" s="26">
        <f>+SUM(O159:O160)</f>
        <v>-32058.849129736125</v>
      </c>
    </row>
    <row r="159" spans="1:16" x14ac:dyDescent="0.35">
      <c r="A159" s="24" t="s">
        <v>544</v>
      </c>
      <c r="B159" s="25" t="s">
        <v>545</v>
      </c>
      <c r="C159" s="46">
        <f>'[6]2018'!$C$6</f>
        <v>-31180.773371339601</v>
      </c>
      <c r="D159" s="46">
        <f>'[6]2018'!$D6</f>
        <v>0.52145128703460009</v>
      </c>
      <c r="E159" s="46">
        <f>'[6]2018'!$E6</f>
        <v>1.8455564686580009E-2</v>
      </c>
      <c r="F159" s="32"/>
      <c r="G159" s="32"/>
      <c r="H159" s="32"/>
      <c r="I159" s="32"/>
      <c r="J159" s="46">
        <f>'[6]2018'!$J6</f>
        <v>0.19628174173360005</v>
      </c>
      <c r="K159" s="46">
        <f>'[6]2018'!$K6</f>
        <v>8.6285308841160013</v>
      </c>
      <c r="L159" s="46">
        <v>0</v>
      </c>
      <c r="M159" s="32"/>
      <c r="N159" s="65"/>
      <c r="O159" s="30">
        <f>+C159*'PCG-PTG'!$F$5+D159*'PCG-PTG'!$F$6+E159*'PCG-PTG'!$F$8+SUM(F159:I159)</f>
        <v>-31161.282010660689</v>
      </c>
    </row>
    <row r="160" spans="1:16" x14ac:dyDescent="0.35">
      <c r="A160" s="24" t="s">
        <v>546</v>
      </c>
      <c r="B160" s="25" t="s">
        <v>547</v>
      </c>
      <c r="C160" s="26">
        <f>+SUM(C161:C165)</f>
        <v>-897.56711907543809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-897.56711907543809</v>
      </c>
    </row>
    <row r="161" spans="1:15" x14ac:dyDescent="0.35">
      <c r="A161" s="24" t="s">
        <v>548</v>
      </c>
      <c r="B161" s="25" t="s">
        <v>549</v>
      </c>
      <c r="C161" s="46">
        <f>'[6]2018'!$C8</f>
        <v>-388.41984182400711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-388.41984182400711</v>
      </c>
    </row>
    <row r="162" spans="1:15" x14ac:dyDescent="0.35">
      <c r="A162" s="24" t="s">
        <v>550</v>
      </c>
      <c r="B162" s="25" t="s">
        <v>551</v>
      </c>
      <c r="C162" s="46">
        <f>'[6]2018'!$C9</f>
        <v>-503.96005236784055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-503.96005236784055</v>
      </c>
    </row>
    <row r="163" spans="1:15" x14ac:dyDescent="0.35">
      <c r="A163" s="24" t="s">
        <v>552</v>
      </c>
      <c r="B163" s="25" t="s">
        <v>553</v>
      </c>
      <c r="C163" s="46">
        <f>'[6]2018'!$C10</f>
        <v>-0.32272294154077857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-0.32272294154077857</v>
      </c>
    </row>
    <row r="164" spans="1:15" x14ac:dyDescent="0.35">
      <c r="A164" s="24" t="s">
        <v>554</v>
      </c>
      <c r="B164" s="25" t="s">
        <v>555</v>
      </c>
      <c r="C164" s="46">
        <f>'[6]2018'!$C11</f>
        <v>-2.8571368517619842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-2.8571368517619842</v>
      </c>
    </row>
    <row r="165" spans="1:15" x14ac:dyDescent="0.35">
      <c r="A165" s="24" t="s">
        <v>556</v>
      </c>
      <c r="B165" s="25" t="s">
        <v>557</v>
      </c>
      <c r="C165" s="46">
        <f>'[6]2018'!$C12</f>
        <v>-2.0073650902877587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-2.0073650902877587</v>
      </c>
    </row>
    <row r="166" spans="1:15" x14ac:dyDescent="0.35">
      <c r="A166" s="24" t="s">
        <v>558</v>
      </c>
      <c r="B166" s="25" t="s">
        <v>559</v>
      </c>
      <c r="C166" s="26">
        <f>+SUM(C167:C168)</f>
        <v>1517.0561353312687</v>
      </c>
      <c r="D166" s="26">
        <f t="shared" ref="D166" si="40">+SUM(D167:D168)</f>
        <v>1.2616269310120731</v>
      </c>
      <c r="E166" s="26">
        <f t="shared" ref="E166" si="41">+SUM(E167:E168)</f>
        <v>6.9097842180746161E-2</v>
      </c>
      <c r="F166" s="32"/>
      <c r="G166" s="32"/>
      <c r="H166" s="32"/>
      <c r="I166" s="32"/>
      <c r="J166" s="26">
        <f t="shared" ref="J166:L166" si="42">+SUM(J167:J168)</f>
        <v>1.0516863202881013</v>
      </c>
      <c r="K166" s="26">
        <f t="shared" si="42"/>
        <v>25.997752545869883</v>
      </c>
      <c r="L166" s="26">
        <f t="shared" si="42"/>
        <v>0</v>
      </c>
      <c r="M166" s="32"/>
      <c r="N166" s="65"/>
      <c r="O166" s="26">
        <f>+SUM(O167:O168)</f>
        <v>1570.6926175775045</v>
      </c>
    </row>
    <row r="167" spans="1:15" x14ac:dyDescent="0.35">
      <c r="A167" s="24" t="s">
        <v>560</v>
      </c>
      <c r="B167" s="25" t="s">
        <v>561</v>
      </c>
      <c r="C167" s="46">
        <f>'[6]2018'!$C$14</f>
        <v>-374.88893707370704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-374.88893707370704</v>
      </c>
    </row>
    <row r="168" spans="1:15" x14ac:dyDescent="0.35">
      <c r="A168" s="24" t="s">
        <v>562</v>
      </c>
      <c r="B168" s="25" t="s">
        <v>563</v>
      </c>
      <c r="C168" s="26">
        <f>+SUM(C169:C173)</f>
        <v>1891.9450724049757</v>
      </c>
      <c r="D168" s="26">
        <f t="shared" ref="D168" si="43">+SUM(D169:D173)</f>
        <v>1.2616269310120731</v>
      </c>
      <c r="E168" s="26">
        <f>+SUM(E169:E173)</f>
        <v>6.9097842180746161E-2</v>
      </c>
      <c r="F168" s="32"/>
      <c r="G168" s="32"/>
      <c r="H168" s="32"/>
      <c r="I168" s="32"/>
      <c r="J168" s="26">
        <f>+SUM(J169:J173)</f>
        <v>1.0516863202881013</v>
      </c>
      <c r="K168" s="26">
        <f t="shared" ref="K168" si="44">+SUM(K169:K173)</f>
        <v>25.997752545869883</v>
      </c>
      <c r="L168" s="26">
        <f>+SUM(L169:L173)</f>
        <v>0</v>
      </c>
      <c r="M168" s="32"/>
      <c r="N168" s="65"/>
      <c r="O168" s="26">
        <f>+SUM(O169:O173)</f>
        <v>1945.5815546512115</v>
      </c>
    </row>
    <row r="169" spans="1:15" x14ac:dyDescent="0.35">
      <c r="A169" s="24" t="s">
        <v>564</v>
      </c>
      <c r="B169" s="25" t="s">
        <v>565</v>
      </c>
      <c r="C169" s="46">
        <f>'[6]2018'!$C16</f>
        <v>1482.7013740200287</v>
      </c>
      <c r="D169" s="46">
        <f>'[6]2018'!$D16</f>
        <v>1.1304904417188972</v>
      </c>
      <c r="E169" s="46">
        <f>'[6]2018'!$E16</f>
        <v>5.7124510549630102E-2</v>
      </c>
      <c r="F169" s="32"/>
      <c r="G169" s="32"/>
      <c r="H169" s="32"/>
      <c r="I169" s="32"/>
      <c r="J169" s="46">
        <f>'[6]2018'!$J16</f>
        <v>0.82932444713880293</v>
      </c>
      <c r="K169" s="46">
        <f>'[6]2018'!$K16</f>
        <v>22.291721326714914</v>
      </c>
      <c r="L169" s="46">
        <v>0</v>
      </c>
      <c r="M169" s="32"/>
      <c r="N169" s="65"/>
      <c r="O169" s="30">
        <f>+C169*'PCG-PTG'!$F$5+D169*'PCG-PTG'!$F$6+E169*'PCG-PTG'!$F$8+SUM(F169:I169)</f>
        <v>1529.4931016838098</v>
      </c>
    </row>
    <row r="170" spans="1:15" x14ac:dyDescent="0.35">
      <c r="A170" s="24" t="s">
        <v>566</v>
      </c>
      <c r="B170" s="25" t="s">
        <v>567</v>
      </c>
      <c r="C170" s="46">
        <f>'[6]2018'!$C17</f>
        <v>408.33931069211997</v>
      </c>
      <c r="D170" s="46">
        <f>'[6]2018'!$D17</f>
        <v>0.1311364892931759</v>
      </c>
      <c r="E170" s="46">
        <f>'[6]2018'!$E17</f>
        <v>1.1973331631116061E-2</v>
      </c>
      <c r="F170" s="32"/>
      <c r="G170" s="32"/>
      <c r="H170" s="32"/>
      <c r="I170" s="32"/>
      <c r="J170" s="46">
        <f>'[6]2018'!$J17</f>
        <v>0.22236187314929826</v>
      </c>
      <c r="K170" s="46">
        <f>'[6]2018'!$K17</f>
        <v>3.7060312191549705</v>
      </c>
      <c r="L170" s="46">
        <v>0</v>
      </c>
      <c r="M170" s="32"/>
      <c r="N170" s="65"/>
      <c r="O170" s="30">
        <f>+C170*'PCG-PTG'!$F$5+D170*'PCG-PTG'!$F$6+E170*'PCG-PTG'!$F$8+SUM(F170:I170)</f>
        <v>415.18406527457461</v>
      </c>
    </row>
    <row r="171" spans="1:15" x14ac:dyDescent="0.35">
      <c r="A171" s="24" t="s">
        <v>568</v>
      </c>
      <c r="B171" s="25" t="s">
        <v>569</v>
      </c>
      <c r="C171" s="46">
        <f>'[6]2018'!$C18</f>
        <v>0.90438769282720288</v>
      </c>
      <c r="D171" s="46">
        <f>'[6]2018'!$D18</f>
        <v>0</v>
      </c>
      <c r="E171" s="46">
        <f>'[6]2018'!$E18</f>
        <v>0</v>
      </c>
      <c r="F171" s="32"/>
      <c r="G171" s="32"/>
      <c r="H171" s="32"/>
      <c r="I171" s="32"/>
      <c r="J171" s="46">
        <f>'[6]2018'!$J18</f>
        <v>0</v>
      </c>
      <c r="K171" s="46">
        <f>'[6]2018'!$K18</f>
        <v>0</v>
      </c>
      <c r="L171" s="46">
        <v>0</v>
      </c>
      <c r="M171" s="32"/>
      <c r="N171" s="65"/>
      <c r="O171" s="30">
        <f>+C171*'PCG-PTG'!$F$5+D171*'PCG-PTG'!$F$6+E171*'PCG-PTG'!$F$8+SUM(F171:I171)</f>
        <v>0.90438769282720288</v>
      </c>
    </row>
    <row r="172" spans="1:15" x14ac:dyDescent="0.35">
      <c r="A172" s="24" t="s">
        <v>570</v>
      </c>
      <c r="B172" s="25" t="s">
        <v>571</v>
      </c>
      <c r="C172" s="46">
        <f>'[6]2018'!$C19</f>
        <v>0</v>
      </c>
      <c r="D172" s="46">
        <f>'[6]2018'!$D19</f>
        <v>0</v>
      </c>
      <c r="E172" s="46">
        <f>'[6]2018'!$E19</f>
        <v>0</v>
      </c>
      <c r="F172" s="32"/>
      <c r="G172" s="32"/>
      <c r="H172" s="32"/>
      <c r="I172" s="32"/>
      <c r="J172" s="46">
        <f>'[6]2018'!$J19</f>
        <v>0</v>
      </c>
      <c r="K172" s="46">
        <f>'[6]2018'!$K19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'[6]2018'!$C20</f>
        <v>0</v>
      </c>
      <c r="D173" s="46">
        <f>'[6]2018'!$D20</f>
        <v>0</v>
      </c>
      <c r="E173" s="46">
        <f>'[6]2018'!$E20</f>
        <v>0</v>
      </c>
      <c r="F173" s="32"/>
      <c r="G173" s="32"/>
      <c r="H173" s="32"/>
      <c r="I173" s="32"/>
      <c r="J173" s="46">
        <f>'[6]2018'!$J20</f>
        <v>0</v>
      </c>
      <c r="K173" s="46">
        <f>'[6]2018'!$K20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3026.0241966854255</v>
      </c>
      <c r="D174" s="26">
        <f t="shared" ref="D174" si="45">+SUM(D175:D176)</f>
        <v>8.0886932217811296</v>
      </c>
      <c r="E174" s="26">
        <f t="shared" ref="E174" si="46">+SUM(E175:E176)</f>
        <v>0.31844429439514232</v>
      </c>
      <c r="F174" s="32"/>
      <c r="G174" s="32"/>
      <c r="H174" s="32"/>
      <c r="I174" s="32"/>
      <c r="J174" s="26">
        <f t="shared" ref="J174:K174" si="47">+SUM(J175:J176)</f>
        <v>3.8036031957791612</v>
      </c>
      <c r="K174" s="26">
        <f t="shared" si="47"/>
        <v>134.04682043995422</v>
      </c>
      <c r="L174" s="26">
        <f>+SUM(L175:L176)</f>
        <v>0</v>
      </c>
      <c r="M174" s="32"/>
      <c r="N174" s="65"/>
      <c r="O174" s="26">
        <f>+SUM(O175:O176)</f>
        <v>3336.89534491001</v>
      </c>
    </row>
    <row r="175" spans="1:15" x14ac:dyDescent="0.35">
      <c r="A175" s="24" t="s">
        <v>576</v>
      </c>
      <c r="B175" s="25" t="s">
        <v>577</v>
      </c>
      <c r="C175" s="46">
        <f>'[6]2018'!$C$22</f>
        <v>0</v>
      </c>
      <c r="D175" s="46">
        <f>'[6]2018'!$D22</f>
        <v>0.2928435070896</v>
      </c>
      <c r="E175" s="46">
        <f>'[6]2018'!$E22</f>
        <v>2.6737885429919998E-2</v>
      </c>
      <c r="F175" s="32"/>
      <c r="G175" s="32"/>
      <c r="H175" s="32"/>
      <c r="I175" s="32"/>
      <c r="J175" s="46">
        <f>'[6]2018'!$J22</f>
        <v>0.49656072941279999</v>
      </c>
      <c r="K175" s="46">
        <f>'[6]2018'!$K22</f>
        <v>8.2760121568800002</v>
      </c>
      <c r="L175" s="46">
        <v>0</v>
      </c>
      <c r="M175" s="32"/>
      <c r="N175" s="65"/>
      <c r="O175" s="30">
        <f>+C175*'PCG-PTG'!$F$5+D175*'PCG-PTG'!$F$6+E175*'PCG-PTG'!$F$8+SUM(F175:I175)</f>
        <v>15.285157837437598</v>
      </c>
    </row>
    <row r="176" spans="1:15" x14ac:dyDescent="0.35">
      <c r="A176" s="24" t="s">
        <v>578</v>
      </c>
      <c r="B176" s="25" t="s">
        <v>579</v>
      </c>
      <c r="C176" s="26">
        <f>+SUM(C177:C181)</f>
        <v>3026.0241966854255</v>
      </c>
      <c r="D176" s="26">
        <f t="shared" ref="D176" si="48">+SUM(D177:D181)</f>
        <v>7.7958497146915295</v>
      </c>
      <c r="E176" s="26">
        <f>+SUM(E177:E181)</f>
        <v>0.29170640896522232</v>
      </c>
      <c r="F176" s="32"/>
      <c r="G176" s="32"/>
      <c r="H176" s="32"/>
      <c r="I176" s="32"/>
      <c r="J176" s="26">
        <f>+SUM(J177:J181)</f>
        <v>3.3070424663663611</v>
      </c>
      <c r="K176" s="26">
        <f t="shared" ref="K176" si="49">+SUM(K177:K181)</f>
        <v>125.77080828307422</v>
      </c>
      <c r="L176" s="26">
        <f>+SUM(L177:L181)</f>
        <v>0</v>
      </c>
      <c r="M176" s="32"/>
      <c r="N176" s="65"/>
      <c r="O176" s="26">
        <f>+SUM(O177:O181)</f>
        <v>3321.6101870725724</v>
      </c>
    </row>
    <row r="177" spans="1:15" x14ac:dyDescent="0.35">
      <c r="A177" s="24" t="s">
        <v>580</v>
      </c>
      <c r="B177" s="25" t="s">
        <v>581</v>
      </c>
      <c r="C177" s="46">
        <f>'[6]2018'!$C24</f>
        <v>3205.9388870630819</v>
      </c>
      <c r="D177" s="46">
        <f>'[6]2018'!$D24</f>
        <v>7.7958497146915295</v>
      </c>
      <c r="E177" s="46">
        <f>'[6]2018'!$E24</f>
        <v>0.29170640896522232</v>
      </c>
      <c r="F177" s="32"/>
      <c r="G177" s="32"/>
      <c r="H177" s="32"/>
      <c r="I177" s="32"/>
      <c r="J177" s="46">
        <f>'[6]2018'!$J$24</f>
        <v>3.3070424663663611</v>
      </c>
      <c r="K177" s="46">
        <f>'[6]2018'!$K$24</f>
        <v>125.77080828307422</v>
      </c>
      <c r="L177" s="46">
        <v>0</v>
      </c>
      <c r="M177" s="32"/>
      <c r="N177" s="65"/>
      <c r="O177" s="30">
        <f>+C177*'PCG-PTG'!$F$5+D177*'PCG-PTG'!$F$6+E177*'PCG-PTG'!$F$8+SUM(F177:I177)</f>
        <v>3501.5248774502288</v>
      </c>
    </row>
    <row r="178" spans="1:15" x14ac:dyDescent="0.35">
      <c r="A178" s="24" t="s">
        <v>582</v>
      </c>
      <c r="B178" s="25" t="s">
        <v>583</v>
      </c>
      <c r="C178" s="46">
        <f>'[6]2018'!$C25</f>
        <v>-144.58237210406168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-144.58237210406168</v>
      </c>
    </row>
    <row r="179" spans="1:15" x14ac:dyDescent="0.35">
      <c r="A179" s="24" t="s">
        <v>584</v>
      </c>
      <c r="B179" s="25" t="s">
        <v>585</v>
      </c>
      <c r="C179" s="46">
        <f>'[6]2018'!$C26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'[6]2018'!$C27</f>
        <v>-35.332318273594986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-35.332318273594986</v>
      </c>
    </row>
    <row r="181" spans="1:15" x14ac:dyDescent="0.35">
      <c r="A181" s="24" t="s">
        <v>588</v>
      </c>
      <c r="B181" s="25" t="s">
        <v>589</v>
      </c>
      <c r="C181" s="46">
        <f>'[6]2018'!$C28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1.8392117842689983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1.8392117842689983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1.8392117842689983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1.8392117842689983</v>
      </c>
    </row>
    <row r="185" spans="1:15" x14ac:dyDescent="0.35">
      <c r="A185" s="24" t="s">
        <v>596</v>
      </c>
      <c r="B185" s="25" t="s">
        <v>597</v>
      </c>
      <c r="C185" s="46">
        <f>'[6]2018'!$C32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'[6]2018'!$C33</f>
        <v>1.8392117842689983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1.8392117842689983</v>
      </c>
    </row>
    <row r="187" spans="1:15" x14ac:dyDescent="0.35">
      <c r="A187" s="24" t="s">
        <v>600</v>
      </c>
      <c r="B187" s="25" t="s">
        <v>601</v>
      </c>
      <c r="C187" s="46">
        <f>'[6]2018'!$C34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'[6]2018'!$C35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'[6]2018'!$C36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696.93842688555083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696.93842688555083</v>
      </c>
    </row>
    <row r="191" spans="1:15" x14ac:dyDescent="0.35">
      <c r="A191" s="24" t="s">
        <v>608</v>
      </c>
      <c r="B191" s="25" t="s">
        <v>609</v>
      </c>
      <c r="C191" s="46">
        <f>'[6]2018'!$C$38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696.93842688555083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696.93842688555083</v>
      </c>
    </row>
    <row r="193" spans="1:15" x14ac:dyDescent="0.35">
      <c r="A193" s="24" t="s">
        <v>612</v>
      </c>
      <c r="B193" s="25" t="s">
        <v>613</v>
      </c>
      <c r="C193" s="46">
        <f>'[6]2018'!$C40</f>
        <v>257.89292737048942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257.89292737048942</v>
      </c>
    </row>
    <row r="194" spans="1:15" x14ac:dyDescent="0.35">
      <c r="A194" s="24" t="s">
        <v>614</v>
      </c>
      <c r="B194" s="25" t="s">
        <v>615</v>
      </c>
      <c r="C194" s="46">
        <f>'[6]2018'!$C41</f>
        <v>26.177437641991499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26.177437641991499</v>
      </c>
    </row>
    <row r="195" spans="1:15" x14ac:dyDescent="0.35">
      <c r="A195" s="24" t="s">
        <v>616</v>
      </c>
      <c r="B195" s="25" t="s">
        <v>617</v>
      </c>
      <c r="C195" s="46">
        <f>'[6]2018'!$C42</f>
        <v>412.86806187306996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412.86806187306996</v>
      </c>
    </row>
    <row r="196" spans="1:15" x14ac:dyDescent="0.35">
      <c r="A196" s="24" t="s">
        <v>618</v>
      </c>
      <c r="B196" s="25" t="s">
        <v>619</v>
      </c>
      <c r="C196" s="46">
        <f>'[6]2018'!$C43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'[6]2018'!$C44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59.844174064718402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59.844174064718402</v>
      </c>
    </row>
    <row r="199" spans="1:15" x14ac:dyDescent="0.35">
      <c r="A199" s="24" t="s">
        <v>624</v>
      </c>
      <c r="B199" s="25" t="s">
        <v>625</v>
      </c>
      <c r="C199" s="46">
        <f>'[6]2018'!$C46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59.844174064718402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59.844174064718402</v>
      </c>
    </row>
    <row r="201" spans="1:15" x14ac:dyDescent="0.35">
      <c r="A201" s="24" t="s">
        <v>628</v>
      </c>
      <c r="B201" s="25" t="s">
        <v>629</v>
      </c>
      <c r="C201" s="46">
        <f>'[6]2018'!$C48</f>
        <v>59.844174064718402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59.844174064718402</v>
      </c>
    </row>
    <row r="202" spans="1:15" x14ac:dyDescent="0.35">
      <c r="A202" s="24" t="s">
        <v>630</v>
      </c>
      <c r="B202" s="25" t="s">
        <v>631</v>
      </c>
      <c r="C202" s="46">
        <f>'[6]2018'!$C49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'[6]2018'!$C50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'[6]2018'!$C51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'[6]2018'!$C52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'[6]2018'!$C53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1.3502271900000001E-2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3.5781020535000003</v>
      </c>
    </row>
    <row r="208" spans="1:15" ht="13" x14ac:dyDescent="0.35">
      <c r="A208" s="24" t="s">
        <v>696</v>
      </c>
      <c r="B208" s="25" t="s">
        <v>697</v>
      </c>
      <c r="C208" s="46">
        <f>'[6]2018'!$C55</f>
        <v>0</v>
      </c>
      <c r="D208" s="46">
        <f>'[6]2018'!$D55</f>
        <v>0</v>
      </c>
      <c r="E208" s="46">
        <f>'[6]2018'!$E55</f>
        <v>1.3502271900000001E-2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16.945002899980185</v>
      </c>
      <c r="D209" s="21">
        <f t="shared" ref="D209:E209" si="62">+D210+D214+D217+D220+D224</f>
        <v>35.456267685174346</v>
      </c>
      <c r="E209" s="21">
        <f t="shared" si="62"/>
        <v>0.23910566567121533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1073.0834994877339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31.394624121772257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879.04947540962314</v>
      </c>
    </row>
    <row r="211" spans="1:15" x14ac:dyDescent="0.35">
      <c r="A211" s="24" t="s">
        <v>645</v>
      </c>
      <c r="B211" s="25" t="s">
        <v>646</v>
      </c>
      <c r="C211" s="46">
        <f>'[4]2018'!$C6</f>
        <v>0</v>
      </c>
      <c r="D211" s="46">
        <f>'[4]2018'!$D6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'[4]2018'!$C7</f>
        <v>0</v>
      </c>
      <c r="D212" s="46">
        <f>'[4]2018'!$D7</f>
        <v>26.416846945710727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739.6717144799004</v>
      </c>
    </row>
    <row r="213" spans="1:15" x14ac:dyDescent="0.35">
      <c r="A213" s="24" t="s">
        <v>649</v>
      </c>
      <c r="B213" s="25" t="s">
        <v>650</v>
      </c>
      <c r="C213" s="46">
        <f>'[4]2018'!$C8</f>
        <v>0</v>
      </c>
      <c r="D213" s="46">
        <f>'[4]2018'!$D8</f>
        <v>4.9777771760615286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139.3777609297228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'[4]2018'!$D10</f>
        <v>0</v>
      </c>
      <c r="E215" s="46">
        <f>'[4]2018'!$E10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'[4]2018'!$D11</f>
        <v>0</v>
      </c>
      <c r="E216" s="46">
        <f>'[4]2018'!$E11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16.945002899980185</v>
      </c>
      <c r="D217" s="26">
        <f t="shared" ref="D217" si="67">+SUM(D218:D219)</f>
        <v>1.3070615813444131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53.542727177623746</v>
      </c>
    </row>
    <row r="218" spans="1:15" x14ac:dyDescent="0.35">
      <c r="A218" s="24" t="s">
        <v>659</v>
      </c>
      <c r="B218" s="25" t="s">
        <v>660</v>
      </c>
      <c r="C218" s="46">
        <f>'[4]2018'!$C13</f>
        <v>0</v>
      </c>
      <c r="D218" s="46">
        <f>'[4]2018'!$D13</f>
        <v>0</v>
      </c>
      <c r="E218" s="46">
        <f>'[4]2018'!$E13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'[4]2018'!$C14</f>
        <v>16.945002899980185</v>
      </c>
      <c r="D219" s="46">
        <f>'[4]2018'!$D14</f>
        <v>1.3070615813444131</v>
      </c>
      <c r="E219" s="46">
        <f>'[4]2018'!$E14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53.542727177623746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2.7545819820576773</v>
      </c>
      <c r="E220" s="26">
        <f t="shared" ref="E220" si="70">+SUM(E221:E223)</f>
        <v>0.23910566567121533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140.49129690048704</v>
      </c>
    </row>
    <row r="221" spans="1:15" x14ac:dyDescent="0.35">
      <c r="A221" s="24" t="s">
        <v>665</v>
      </c>
      <c r="B221" s="25" t="s">
        <v>666</v>
      </c>
      <c r="C221" s="32"/>
      <c r="D221" s="46">
        <f>'[4]2018'!$D16</f>
        <v>2.7545819820576773</v>
      </c>
      <c r="E221" s="46">
        <f>'[4]2018'!$E16</f>
        <v>0.23910566567121533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140.49129690048704</v>
      </c>
    </row>
    <row r="222" spans="1:15" x14ac:dyDescent="0.35">
      <c r="A222" s="24" t="s">
        <v>667</v>
      </c>
      <c r="B222" s="25" t="s">
        <v>668</v>
      </c>
      <c r="C222" s="32"/>
      <c r="D222" s="46">
        <f>'[4]2018'!$D17</f>
        <v>0</v>
      </c>
      <c r="E222" s="46">
        <f>'[4]2018'!$E17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'[4]2018'!$D18</f>
        <v>0</v>
      </c>
      <c r="E223" s="46">
        <f>'[4]2018'!$E18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'[4]2018'!$C19</f>
        <v>0</v>
      </c>
      <c r="D224" s="46">
        <f>'[4]2018'!$D19</f>
        <v>0</v>
      </c>
      <c r="E224" s="46">
        <f>'[4]2018'!$E19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16063.103452785439</v>
      </c>
      <c r="D227" s="26">
        <f t="shared" ref="D227:E227" si="73">+SUM(D228:D229)</f>
        <v>1.2686572999446546</v>
      </c>
      <c r="E227" s="26">
        <f t="shared" si="73"/>
        <v>0.41977087212400127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16209.865138296751</v>
      </c>
    </row>
    <row r="228" spans="1:15" x14ac:dyDescent="0.35">
      <c r="A228" s="24"/>
      <c r="B228" s="44" t="s">
        <v>674</v>
      </c>
      <c r="C228" s="46">
        <f>'[2]2018'!$C48</f>
        <v>2205.9482773828504</v>
      </c>
      <c r="D228" s="46">
        <f>'[2]2018'!$D48</f>
        <v>1.542621172995E-2</v>
      </c>
      <c r="E228" s="46">
        <f>'[2]2018'!$E48</f>
        <v>6.1704846919800001E-2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2222.7319957450359</v>
      </c>
    </row>
    <row r="229" spans="1:15" x14ac:dyDescent="0.35">
      <c r="A229" s="24"/>
      <c r="B229" s="44" t="s">
        <v>675</v>
      </c>
      <c r="C229" s="46">
        <f>'[2]2018'!$C49</f>
        <v>13857.15517540259</v>
      </c>
      <c r="D229" s="46">
        <f>'[2]2018'!$D49</f>
        <v>1.2532310882147046</v>
      </c>
      <c r="E229" s="46">
        <f>'[2]2018'!$E49</f>
        <v>0.35806602520420128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13987.133142551715</v>
      </c>
    </row>
    <row r="230" spans="1:15" x14ac:dyDescent="0.35">
      <c r="A230" s="24"/>
      <c r="B230" s="25" t="s">
        <v>676</v>
      </c>
      <c r="C230" s="46">
        <f>'[2]2018'!$C50</f>
        <v>0</v>
      </c>
      <c r="D230" s="46">
        <f>'[2]2018'!$D50</f>
        <v>0</v>
      </c>
      <c r="E230" s="46">
        <f>'[2]2018'!$E50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'[2]2018'!$C51</f>
        <v>1428.3045302078681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1428.3045302078681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21">
        <f t="shared" ref="C242:M242" si="76">+C243+C254+C263+C274+C283</f>
        <v>-14800.52954291859</v>
      </c>
      <c r="D242" s="21">
        <f t="shared" si="76"/>
        <v>175.70323871382794</v>
      </c>
      <c r="E242" s="21">
        <f t="shared" si="76"/>
        <v>3.2452814316973311</v>
      </c>
      <c r="F242" s="21">
        <f t="shared" si="76"/>
        <v>800.78933405148075</v>
      </c>
      <c r="G242" s="21">
        <f t="shared" si="76"/>
        <v>0</v>
      </c>
      <c r="H242" s="21">
        <f t="shared" si="76"/>
        <v>12.704044265959171</v>
      </c>
      <c r="I242" s="21">
        <f t="shared" si="76"/>
        <v>0</v>
      </c>
      <c r="J242" s="21">
        <f t="shared" si="76"/>
        <v>5.5268146378008627</v>
      </c>
      <c r="K242" s="21">
        <f t="shared" si="76"/>
        <v>186.1620602539401</v>
      </c>
      <c r="L242" s="21">
        <f t="shared" si="76"/>
        <v>0</v>
      </c>
      <c r="M242" s="21">
        <f t="shared" si="76"/>
        <v>0</v>
      </c>
      <c r="N242" s="64"/>
      <c r="O242" s="21">
        <f t="shared" ref="O242" si="77">+O243+O254+O263+O274+O283</f>
        <v>-8207.3459012141757</v>
      </c>
    </row>
    <row r="243" spans="1:15" s="13" customFormat="1" x14ac:dyDescent="0.35">
      <c r="A243" s="19" t="s">
        <v>264</v>
      </c>
      <c r="B243" s="20" t="s">
        <v>265</v>
      </c>
      <c r="C243" s="21">
        <f>+C244+C250+C253</f>
        <v>11292.608203657834</v>
      </c>
      <c r="D243" s="21">
        <f t="shared" ref="D243:E243" si="78">+D244+D250+D253</f>
        <v>4.0962839677184348</v>
      </c>
      <c r="E243" s="21">
        <f t="shared" si="78"/>
        <v>0.33647964155495952</v>
      </c>
      <c r="F243" s="35"/>
      <c r="G243" s="35"/>
      <c r="H243" s="35"/>
      <c r="I243" s="35"/>
      <c r="J243" s="21">
        <f t="shared" ref="J243:M243" si="79">+J244+J250+J253</f>
        <v>0</v>
      </c>
      <c r="K243" s="21">
        <f t="shared" si="79"/>
        <v>0</v>
      </c>
      <c r="L243" s="21">
        <f t="shared" si="79"/>
        <v>0</v>
      </c>
      <c r="M243" s="21">
        <f t="shared" si="79"/>
        <v>0</v>
      </c>
      <c r="N243" s="64"/>
      <c r="O243" s="21">
        <f>+O244+O250+O253</f>
        <v>11496.471259766013</v>
      </c>
    </row>
    <row r="244" spans="1:15" x14ac:dyDescent="0.35">
      <c r="A244" s="24" t="s">
        <v>266</v>
      </c>
      <c r="B244" s="25" t="s">
        <v>267</v>
      </c>
      <c r="C244" s="26">
        <f>+SUM(C245:C249)</f>
        <v>11292.608203657834</v>
      </c>
      <c r="D244" s="26">
        <f t="shared" ref="D244:E244" si="80">+SUM(D245:D249)</f>
        <v>4.0962839677184348</v>
      </c>
      <c r="E244" s="26">
        <f t="shared" si="80"/>
        <v>0.33647964155495952</v>
      </c>
      <c r="F244" s="32"/>
      <c r="G244" s="32"/>
      <c r="H244" s="32"/>
      <c r="I244" s="32"/>
      <c r="J244" s="26">
        <f t="shared" ref="J244:M244" si="81">+SUM(J245:J249)</f>
        <v>0</v>
      </c>
      <c r="K244" s="26">
        <f t="shared" si="81"/>
        <v>0</v>
      </c>
      <c r="L244" s="26">
        <f t="shared" si="81"/>
        <v>0</v>
      </c>
      <c r="M244" s="26">
        <f t="shared" si="81"/>
        <v>0</v>
      </c>
      <c r="N244" s="65"/>
      <c r="O244" s="26">
        <f>+SUM(O245:O249)</f>
        <v>11496.471259766013</v>
      </c>
    </row>
    <row r="245" spans="1:15" x14ac:dyDescent="0.35">
      <c r="A245" s="24" t="s">
        <v>268</v>
      </c>
      <c r="B245" s="25" t="s">
        <v>269</v>
      </c>
      <c r="C245" s="46">
        <f>+C7</f>
        <v>2020.1932509622275</v>
      </c>
      <c r="D245" s="46">
        <f>+D7</f>
        <v>5.0897852389155299E-2</v>
      </c>
      <c r="E245" s="46">
        <f>+E7</f>
        <v>1.6761561368140079E-2</v>
      </c>
      <c r="F245" s="32"/>
      <c r="G245" s="32"/>
      <c r="H245" s="32"/>
      <c r="I245" s="32"/>
      <c r="J245" s="46">
        <f>+J7</f>
        <v>0</v>
      </c>
      <c r="K245" s="46">
        <f>+K7</f>
        <v>0</v>
      </c>
      <c r="L245" s="46">
        <f>+L7</f>
        <v>0</v>
      </c>
      <c r="M245" s="46">
        <f>+M7</f>
        <v>0</v>
      </c>
      <c r="N245" s="65"/>
      <c r="O245" s="30">
        <f>+C245*'PCG-PTG'!$F$5+D245*'PCG-PTG'!$F$6+E245*'PCG-PTG'!$F$8+SUM(F245:I245)</f>
        <v>2026.060204591681</v>
      </c>
    </row>
    <row r="246" spans="1:15" x14ac:dyDescent="0.35">
      <c r="A246" s="24" t="s">
        <v>276</v>
      </c>
      <c r="B246" s="25" t="s">
        <v>277</v>
      </c>
      <c r="C246" s="46">
        <f>+C11</f>
        <v>1899.7433493756344</v>
      </c>
      <c r="D246" s="46">
        <f>+D11</f>
        <v>0.25756427055179937</v>
      </c>
      <c r="E246" s="46">
        <f>+E11</f>
        <v>3.887605313815793E-2</v>
      </c>
      <c r="F246" s="32"/>
      <c r="G246" s="32"/>
      <c r="H246" s="32"/>
      <c r="I246" s="32"/>
      <c r="J246" s="46">
        <f>+J11</f>
        <v>0</v>
      </c>
      <c r="K246" s="46">
        <f>+K11</f>
        <v>0</v>
      </c>
      <c r="L246" s="46">
        <f>+L11</f>
        <v>0</v>
      </c>
      <c r="M246" s="46">
        <f>+M11</f>
        <v>0</v>
      </c>
      <c r="N246" s="65"/>
      <c r="O246" s="30">
        <f>+C246*'PCG-PTG'!$F$5+D246*'PCG-PTG'!$F$6+E246*'PCG-PTG'!$F$8+SUM(F246:I246)</f>
        <v>1917.2573030326967</v>
      </c>
    </row>
    <row r="247" spans="1:15" x14ac:dyDescent="0.35">
      <c r="A247" s="24" t="s">
        <v>292</v>
      </c>
      <c r="B247" s="25" t="s">
        <v>293</v>
      </c>
      <c r="C247" s="46">
        <f>+C19</f>
        <v>6732.5123545056895</v>
      </c>
      <c r="D247" s="46">
        <f>+D19</f>
        <v>1.6180240187963801</v>
      </c>
      <c r="E247" s="46">
        <f>+E19</f>
        <v>0.2501996144284015</v>
      </c>
      <c r="F247" s="32"/>
      <c r="G247" s="32"/>
      <c r="H247" s="32"/>
      <c r="I247" s="32"/>
      <c r="J247" s="46">
        <f>+J19</f>
        <v>0</v>
      </c>
      <c r="K247" s="46">
        <f>+K19</f>
        <v>0</v>
      </c>
      <c r="L247" s="46">
        <f>+L19</f>
        <v>0</v>
      </c>
      <c r="M247" s="46">
        <f>+M19</f>
        <v>0</v>
      </c>
      <c r="N247" s="65"/>
      <c r="O247" s="30">
        <f>+C247*'PCG-PTG'!$F$5+D247*'PCG-PTG'!$F$6+E247*'PCG-PTG'!$F$8+SUM(F247:I247)</f>
        <v>6844.119924855514</v>
      </c>
    </row>
    <row r="248" spans="1:15" x14ac:dyDescent="0.35">
      <c r="A248" s="24" t="s">
        <v>304</v>
      </c>
      <c r="B248" s="25" t="s">
        <v>305</v>
      </c>
      <c r="C248" s="46">
        <f>+C25</f>
        <v>640.15924881428089</v>
      </c>
      <c r="D248" s="46">
        <f>+D25</f>
        <v>2.1697978259810999</v>
      </c>
      <c r="E248" s="46">
        <f>+E25</f>
        <v>3.0642412620259997E-2</v>
      </c>
      <c r="F248" s="32"/>
      <c r="G248" s="32"/>
      <c r="H248" s="32"/>
      <c r="I248" s="32"/>
      <c r="J248" s="46">
        <f>+J25</f>
        <v>0</v>
      </c>
      <c r="K248" s="46">
        <f>+K25</f>
        <v>0</v>
      </c>
      <c r="L248" s="46">
        <f>+L25</f>
        <v>0</v>
      </c>
      <c r="M248" s="46">
        <f>+M25</f>
        <v>0</v>
      </c>
      <c r="N248" s="65"/>
      <c r="O248" s="30">
        <f>+C248*'PCG-PTG'!$F$5+D248*'PCG-PTG'!$F$6+E248*'PCG-PTG'!$F$8+SUM(F248:I248)</f>
        <v>709.03382728612053</v>
      </c>
    </row>
    <row r="249" spans="1:15" x14ac:dyDescent="0.35">
      <c r="A249" s="24" t="s">
        <v>312</v>
      </c>
      <c r="B249" s="25" t="s">
        <v>291</v>
      </c>
      <c r="C249" s="46">
        <f>+C29</f>
        <v>0</v>
      </c>
      <c r="D249" s="46">
        <f>+D29</f>
        <v>0</v>
      </c>
      <c r="E249" s="46">
        <f>+E29</f>
        <v>0</v>
      </c>
      <c r="F249" s="32"/>
      <c r="G249" s="32"/>
      <c r="H249" s="32"/>
      <c r="I249" s="32"/>
      <c r="J249" s="46">
        <f>+J29</f>
        <v>0</v>
      </c>
      <c r="K249" s="46">
        <f>+K29</f>
        <v>0</v>
      </c>
      <c r="L249" s="46">
        <f>+L29</f>
        <v>0</v>
      </c>
      <c r="M249" s="46">
        <f>+M29</f>
        <v>0</v>
      </c>
      <c r="N249" s="65"/>
      <c r="O249" s="30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E250" si="82">+SUM(D251:D252)</f>
        <v>0</v>
      </c>
      <c r="E250" s="26">
        <f t="shared" si="82"/>
        <v>0</v>
      </c>
      <c r="F250" s="32"/>
      <c r="G250" s="32"/>
      <c r="H250" s="32"/>
      <c r="I250" s="32"/>
      <c r="J250" s="26">
        <f t="shared" ref="J250:M250" si="83">+SUM(J251:J252)</f>
        <v>0</v>
      </c>
      <c r="K250" s="26">
        <f t="shared" si="83"/>
        <v>0</v>
      </c>
      <c r="L250" s="26">
        <f t="shared" si="83"/>
        <v>0</v>
      </c>
      <c r="M250" s="26">
        <f t="shared" si="83"/>
        <v>0</v>
      </c>
      <c r="N250" s="65"/>
      <c r="O250" s="26">
        <f>+SUM(O251:O252)</f>
        <v>0</v>
      </c>
    </row>
    <row r="251" spans="1:15" x14ac:dyDescent="0.35">
      <c r="A251" s="24" t="s">
        <v>319</v>
      </c>
      <c r="B251" s="25" t="s">
        <v>320</v>
      </c>
      <c r="C251" s="46">
        <f>+C33</f>
        <v>0</v>
      </c>
      <c r="D251" s="46">
        <f>+D33</f>
        <v>0</v>
      </c>
      <c r="E251" s="46">
        <f>+E33</f>
        <v>0</v>
      </c>
      <c r="F251" s="32"/>
      <c r="G251" s="32"/>
      <c r="H251" s="32"/>
      <c r="I251" s="32"/>
      <c r="J251" s="46">
        <f>+J33</f>
        <v>0</v>
      </c>
      <c r="K251" s="46">
        <f>+K33</f>
        <v>0</v>
      </c>
      <c r="L251" s="46">
        <f>+L33</f>
        <v>0</v>
      </c>
      <c r="M251" s="46">
        <f>+M33</f>
        <v>0</v>
      </c>
      <c r="N251" s="65"/>
      <c r="O251" s="30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46">
        <f>+C37</f>
        <v>0</v>
      </c>
      <c r="D252" s="46">
        <f>+D37</f>
        <v>0</v>
      </c>
      <c r="E252" s="46">
        <f>+E37</f>
        <v>0</v>
      </c>
      <c r="F252" s="32"/>
      <c r="G252" s="32"/>
      <c r="H252" s="32"/>
      <c r="I252" s="32"/>
      <c r="J252" s="46">
        <f>+J37</f>
        <v>0</v>
      </c>
      <c r="K252" s="46">
        <f>+K37</f>
        <v>0</v>
      </c>
      <c r="L252" s="46">
        <f>+L37</f>
        <v>0</v>
      </c>
      <c r="M252" s="46">
        <f>+M37</f>
        <v>0</v>
      </c>
      <c r="N252" s="65"/>
      <c r="O252" s="30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46">
        <f>+C42</f>
        <v>0</v>
      </c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65"/>
      <c r="O253" s="30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21">
        <f>+SUM(C255:C262)</f>
        <v>645.91407119833332</v>
      </c>
      <c r="D254" s="21">
        <f t="shared" ref="D254:M254" si="84">+SUM(D255:D262)</f>
        <v>0</v>
      </c>
      <c r="E254" s="21">
        <f t="shared" si="84"/>
        <v>0</v>
      </c>
      <c r="F254" s="21">
        <f t="shared" si="84"/>
        <v>800.78933405148075</v>
      </c>
      <c r="G254" s="21">
        <f t="shared" si="84"/>
        <v>0</v>
      </c>
      <c r="H254" s="21">
        <f t="shared" si="84"/>
        <v>12.704044265959171</v>
      </c>
      <c r="I254" s="21">
        <f t="shared" si="84"/>
        <v>0</v>
      </c>
      <c r="J254" s="21">
        <f t="shared" si="84"/>
        <v>0</v>
      </c>
      <c r="K254" s="21">
        <f t="shared" si="84"/>
        <v>0</v>
      </c>
      <c r="L254" s="21">
        <f t="shared" si="84"/>
        <v>0</v>
      </c>
      <c r="M254" s="21">
        <f t="shared" si="84"/>
        <v>0</v>
      </c>
      <c r="N254" s="64"/>
      <c r="O254" s="21">
        <f>+SUM(O255:O262)</f>
        <v>1459.4074495157734</v>
      </c>
    </row>
    <row r="255" spans="1:15" x14ac:dyDescent="0.35">
      <c r="A255" s="24" t="s">
        <v>345</v>
      </c>
      <c r="B255" s="25" t="s">
        <v>346</v>
      </c>
      <c r="C255" s="46">
        <f>+C47</f>
        <v>642.79553399999998</v>
      </c>
      <c r="D255" s="32"/>
      <c r="E255" s="32"/>
      <c r="F255" s="32"/>
      <c r="G255" s="32"/>
      <c r="H255" s="32"/>
      <c r="I255" s="32"/>
      <c r="J255" s="46">
        <f>+J47</f>
        <v>0</v>
      </c>
      <c r="K255" s="46">
        <f>+K47</f>
        <v>0</v>
      </c>
      <c r="L255" s="46">
        <f>+L47</f>
        <v>0</v>
      </c>
      <c r="M255" s="46">
        <f>+M47</f>
        <v>0</v>
      </c>
      <c r="N255" s="65"/>
      <c r="O255" s="30">
        <f>+C255*'PCG-PTG'!$F$5+D255*'PCG-PTG'!$F$6+E255*'PCG-PTG'!$F$8+SUM(F255:I255)</f>
        <v>642.79553399999998</v>
      </c>
    </row>
    <row r="256" spans="1:15" x14ac:dyDescent="0.35">
      <c r="A256" s="24" t="s">
        <v>356</v>
      </c>
      <c r="B256" s="25" t="s">
        <v>357</v>
      </c>
      <c r="C256" s="46">
        <f t="shared" ref="C256:M256" si="85">+C53</f>
        <v>0</v>
      </c>
      <c r="D256" s="46">
        <f t="shared" si="85"/>
        <v>0</v>
      </c>
      <c r="E256" s="46">
        <f t="shared" si="85"/>
        <v>0</v>
      </c>
      <c r="F256" s="46">
        <f t="shared" si="85"/>
        <v>0</v>
      </c>
      <c r="G256" s="46">
        <f t="shared" si="85"/>
        <v>0</v>
      </c>
      <c r="H256" s="46">
        <f t="shared" si="85"/>
        <v>0</v>
      </c>
      <c r="I256" s="46">
        <f t="shared" si="85"/>
        <v>0</v>
      </c>
      <c r="J256" s="46">
        <f t="shared" si="85"/>
        <v>0</v>
      </c>
      <c r="K256" s="46">
        <f t="shared" si="85"/>
        <v>0</v>
      </c>
      <c r="L256" s="46">
        <f t="shared" si="85"/>
        <v>0</v>
      </c>
      <c r="M256" s="46">
        <f t="shared" si="85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46">
        <f t="shared" ref="C257:M257" si="86">+C64</f>
        <v>0</v>
      </c>
      <c r="D257" s="46">
        <f t="shared" si="86"/>
        <v>0</v>
      </c>
      <c r="E257" s="46">
        <f t="shared" si="86"/>
        <v>0</v>
      </c>
      <c r="F257" s="46">
        <f t="shared" si="86"/>
        <v>0</v>
      </c>
      <c r="G257" s="46">
        <f t="shared" si="86"/>
        <v>0</v>
      </c>
      <c r="H257" s="46">
        <f t="shared" si="86"/>
        <v>0</v>
      </c>
      <c r="I257" s="46">
        <f t="shared" si="86"/>
        <v>0</v>
      </c>
      <c r="J257" s="46">
        <f t="shared" si="86"/>
        <v>0</v>
      </c>
      <c r="K257" s="46">
        <f t="shared" si="86"/>
        <v>0</v>
      </c>
      <c r="L257" s="46">
        <f t="shared" si="86"/>
        <v>0</v>
      </c>
      <c r="M257" s="46">
        <f t="shared" si="86"/>
        <v>0</v>
      </c>
      <c r="N257" s="65"/>
      <c r="O257" s="30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46">
        <f>+C72</f>
        <v>3.1185371983333328</v>
      </c>
      <c r="D258" s="46">
        <f>+D72</f>
        <v>0</v>
      </c>
      <c r="E258" s="46">
        <f>+E72</f>
        <v>0</v>
      </c>
      <c r="F258" s="32"/>
      <c r="G258" s="32"/>
      <c r="H258" s="32"/>
      <c r="I258" s="32"/>
      <c r="J258" s="46">
        <f>+J72</f>
        <v>0</v>
      </c>
      <c r="K258" s="46">
        <f>+K72</f>
        <v>0</v>
      </c>
      <c r="L258" s="46">
        <f>+L72</f>
        <v>0</v>
      </c>
      <c r="M258" s="46">
        <f>+M72</f>
        <v>0</v>
      </c>
      <c r="N258" s="65"/>
      <c r="O258" s="30">
        <f>+C258*'PCG-PTG'!$F$5+D258*'PCG-PTG'!$F$6+E258*'PCG-PTG'!$F$8+SUM(F258:I258)</f>
        <v>3.1185371983333328</v>
      </c>
    </row>
    <row r="259" spans="1:15" x14ac:dyDescent="0.35">
      <c r="A259" s="24" t="s">
        <v>399</v>
      </c>
      <c r="B259" s="25" t="s">
        <v>400</v>
      </c>
      <c r="C259" s="32"/>
      <c r="D259" s="32"/>
      <c r="E259" s="32"/>
      <c r="F259" s="46">
        <f>+F76</f>
        <v>0</v>
      </c>
      <c r="G259" s="46">
        <f>+G76</f>
        <v>0</v>
      </c>
      <c r="H259" s="46">
        <f>+H76</f>
        <v>0</v>
      </c>
      <c r="I259" s="46">
        <f>+I76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32"/>
      <c r="D260" s="32"/>
      <c r="E260" s="32"/>
      <c r="F260" s="46">
        <f>+F82</f>
        <v>800.78933405148075</v>
      </c>
      <c r="G260" s="46">
        <f>+G82</f>
        <v>0</v>
      </c>
      <c r="H260" s="46">
        <f>+H82</f>
        <v>0</v>
      </c>
      <c r="I260" s="46">
        <f>+I82</f>
        <v>0</v>
      </c>
      <c r="J260" s="32"/>
      <c r="K260" s="32"/>
      <c r="L260" s="32"/>
      <c r="M260" s="32"/>
      <c r="N260" s="65"/>
      <c r="O260" s="30">
        <f>+C260*'PCG-PTG'!$F$5+D260*'PCG-PTG'!$F$6+E260*'PCG-PTG'!$F$8+SUM(F260:I260)</f>
        <v>800.78933405148075</v>
      </c>
    </row>
    <row r="261" spans="1:15" x14ac:dyDescent="0.35">
      <c r="A261" s="24" t="s">
        <v>424</v>
      </c>
      <c r="B261" s="25" t="s">
        <v>425</v>
      </c>
      <c r="C261" s="46">
        <f t="shared" ref="C261:M261" si="87">+C89</f>
        <v>0</v>
      </c>
      <c r="D261" s="46">
        <f t="shared" si="87"/>
        <v>0</v>
      </c>
      <c r="E261" s="46">
        <f t="shared" si="87"/>
        <v>0</v>
      </c>
      <c r="F261" s="46">
        <f t="shared" si="87"/>
        <v>0</v>
      </c>
      <c r="G261" s="46">
        <f t="shared" si="87"/>
        <v>0</v>
      </c>
      <c r="H261" s="46">
        <f t="shared" si="87"/>
        <v>12.704044265959171</v>
      </c>
      <c r="I261" s="46">
        <f t="shared" si="87"/>
        <v>0</v>
      </c>
      <c r="J261" s="46">
        <f t="shared" si="87"/>
        <v>0</v>
      </c>
      <c r="K261" s="46">
        <f t="shared" si="87"/>
        <v>0</v>
      </c>
      <c r="L261" s="46">
        <f t="shared" si="87"/>
        <v>0</v>
      </c>
      <c r="M261" s="46">
        <f t="shared" si="87"/>
        <v>0</v>
      </c>
      <c r="N261" s="65"/>
      <c r="O261" s="30">
        <f>+C261*'PCG-PTG'!$F$5+D261*'PCG-PTG'!$F$6+E261*'PCG-PTG'!$F$8+SUM(F261:I261)</f>
        <v>12.704044265959171</v>
      </c>
    </row>
    <row r="262" spans="1:15" x14ac:dyDescent="0.35">
      <c r="A262" s="24" t="s">
        <v>433</v>
      </c>
      <c r="B262" s="25" t="s">
        <v>291</v>
      </c>
      <c r="C262" s="46">
        <f t="shared" ref="C262:M262" si="88">+C94</f>
        <v>0</v>
      </c>
      <c r="D262" s="46">
        <f t="shared" si="88"/>
        <v>0</v>
      </c>
      <c r="E262" s="46">
        <f t="shared" si="88"/>
        <v>0</v>
      </c>
      <c r="F262" s="46">
        <f t="shared" si="88"/>
        <v>0</v>
      </c>
      <c r="G262" s="46">
        <f t="shared" si="88"/>
        <v>0</v>
      </c>
      <c r="H262" s="46">
        <f t="shared" si="88"/>
        <v>0</v>
      </c>
      <c r="I262" s="46">
        <f t="shared" si="88"/>
        <v>0</v>
      </c>
      <c r="J262" s="46">
        <f t="shared" si="88"/>
        <v>0</v>
      </c>
      <c r="K262" s="46">
        <f t="shared" si="88"/>
        <v>0</v>
      </c>
      <c r="L262" s="46">
        <f t="shared" si="88"/>
        <v>0</v>
      </c>
      <c r="M262" s="46">
        <f t="shared" si="88"/>
        <v>0</v>
      </c>
      <c r="N262" s="65"/>
      <c r="O262" s="30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21">
        <f>+SUM(C264:C273)</f>
        <v>20.641524989066671</v>
      </c>
      <c r="D263" s="21">
        <f t="shared" ref="D263:E263" si="89">+SUM(D264:D273)</f>
        <v>126.27891562110739</v>
      </c>
      <c r="E263" s="21">
        <f t="shared" si="89"/>
        <v>2.2501961513086877</v>
      </c>
      <c r="F263" s="35"/>
      <c r="G263" s="35"/>
      <c r="H263" s="35"/>
      <c r="I263" s="35"/>
      <c r="J263" s="21">
        <f t="shared" ref="J263:L263" si="90">+SUM(J264:J273)</f>
        <v>0.47524338000000005</v>
      </c>
      <c r="K263" s="21">
        <f t="shared" si="90"/>
        <v>17.488956383999998</v>
      </c>
      <c r="L263" s="21">
        <f t="shared" si="90"/>
        <v>0</v>
      </c>
      <c r="M263" s="35"/>
      <c r="N263" s="64"/>
      <c r="O263" s="21">
        <f>+SUM(O264:O273)</f>
        <v>4152.7531424768767</v>
      </c>
    </row>
    <row r="264" spans="1:15" x14ac:dyDescent="0.35">
      <c r="A264" s="24" t="s">
        <v>436</v>
      </c>
      <c r="B264" s="25" t="s">
        <v>437</v>
      </c>
      <c r="C264" s="32"/>
      <c r="D264" s="46">
        <f>+D96</f>
        <v>119.33767993321649</v>
      </c>
      <c r="E264" s="32"/>
      <c r="F264" s="32"/>
      <c r="G264" s="32"/>
      <c r="H264" s="32"/>
      <c r="I264" s="32"/>
      <c r="J264" s="32"/>
      <c r="K264" s="32"/>
      <c r="L264" s="32"/>
      <c r="M264" s="32"/>
      <c r="N264" s="65"/>
      <c r="O264" s="30">
        <f>+C264*'PCG-PTG'!$F$5+D264*'PCG-PTG'!$F$6+E264*'PCG-PTG'!$F$8+SUM(F264:I264)</f>
        <v>3341.4550381300619</v>
      </c>
    </row>
    <row r="265" spans="1:15" x14ac:dyDescent="0.35">
      <c r="A265" s="24" t="s">
        <v>466</v>
      </c>
      <c r="B265" s="25" t="s">
        <v>467</v>
      </c>
      <c r="C265" s="32"/>
      <c r="D265" s="46">
        <f>+D111</f>
        <v>3.2364487390909087</v>
      </c>
      <c r="E265" s="46">
        <f>+E111</f>
        <v>0.46689393997557721</v>
      </c>
      <c r="F265" s="32"/>
      <c r="G265" s="32"/>
      <c r="H265" s="32"/>
      <c r="I265" s="32"/>
      <c r="J265" s="32"/>
      <c r="K265" s="32"/>
      <c r="L265" s="46">
        <f>+L111</f>
        <v>0</v>
      </c>
      <c r="M265" s="32"/>
      <c r="N265" s="65"/>
      <c r="O265" s="30">
        <f>+C265*'PCG-PTG'!$F$5+D265*'PCG-PTG'!$F$6+E265*'PCG-PTG'!$F$8+SUM(F265:I265)</f>
        <v>214.3474587880734</v>
      </c>
    </row>
    <row r="266" spans="1:15" x14ac:dyDescent="0.35">
      <c r="A266" s="24" t="s">
        <v>484</v>
      </c>
      <c r="B266" s="25" t="s">
        <v>485</v>
      </c>
      <c r="C266" s="32"/>
      <c r="D266" s="46">
        <f>+D127</f>
        <v>3.1910115952</v>
      </c>
      <c r="E266" s="32"/>
      <c r="F266" s="32"/>
      <c r="G266" s="32"/>
      <c r="H266" s="32"/>
      <c r="I266" s="32"/>
      <c r="J266" s="32"/>
      <c r="K266" s="32"/>
      <c r="L266" s="46">
        <f>+L127</f>
        <v>0</v>
      </c>
      <c r="M266" s="32"/>
      <c r="N266" s="65"/>
      <c r="O266" s="30">
        <f>+C266*'PCG-PTG'!$F$5+D266*'PCG-PTG'!$F$6+E266*'PCG-PTG'!$F$8+SUM(F266:I266)</f>
        <v>89.348324665600003</v>
      </c>
    </row>
    <row r="267" spans="1:15" x14ac:dyDescent="0.35">
      <c r="A267" s="24" t="s">
        <v>493</v>
      </c>
      <c r="B267" s="25" t="s">
        <v>494</v>
      </c>
      <c r="C267" s="32"/>
      <c r="D267" s="32"/>
      <c r="E267" s="46">
        <f>+E132</f>
        <v>1.7699953966931103</v>
      </c>
      <c r="F267" s="32"/>
      <c r="G267" s="32"/>
      <c r="H267" s="32"/>
      <c r="I267" s="32"/>
      <c r="J267" s="32"/>
      <c r="K267" s="32"/>
      <c r="L267" s="46">
        <f>+L132</f>
        <v>0</v>
      </c>
      <c r="M267" s="32"/>
      <c r="N267" s="65"/>
      <c r="O267" s="30">
        <f>+C267*'PCG-PTG'!$F$5+D267*'PCG-PTG'!$F$6+E267*'PCG-PTG'!$F$8+SUM(F267:I267)</f>
        <v>469.04878012367425</v>
      </c>
    </row>
    <row r="268" spans="1:15" x14ac:dyDescent="0.35">
      <c r="A268" s="24" t="s">
        <v>516</v>
      </c>
      <c r="B268" s="25" t="s">
        <v>517</v>
      </c>
      <c r="C268" s="32"/>
      <c r="D268" s="46">
        <f>+D144</f>
        <v>0</v>
      </c>
      <c r="E268" s="46">
        <f>+E144</f>
        <v>0</v>
      </c>
      <c r="F268" s="32"/>
      <c r="G268" s="32"/>
      <c r="H268" s="32"/>
      <c r="I268" s="32"/>
      <c r="J268" s="46">
        <f t="shared" ref="J268:L269" si="91">+J144</f>
        <v>0</v>
      </c>
      <c r="K268" s="46">
        <f t="shared" si="91"/>
        <v>0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32"/>
      <c r="D269" s="46">
        <f>+D145</f>
        <v>0.51377535360000004</v>
      </c>
      <c r="E269" s="46">
        <f>+E145</f>
        <v>1.3306814640000001E-2</v>
      </c>
      <c r="F269" s="32"/>
      <c r="G269" s="32"/>
      <c r="H269" s="32"/>
      <c r="I269" s="32"/>
      <c r="J269" s="46">
        <f t="shared" si="91"/>
        <v>0.47524338000000005</v>
      </c>
      <c r="K269" s="46">
        <f t="shared" si="91"/>
        <v>17.488956383999998</v>
      </c>
      <c r="L269" s="46">
        <f t="shared" si="91"/>
        <v>0</v>
      </c>
      <c r="M269" s="32"/>
      <c r="N269" s="65"/>
      <c r="O269" s="30">
        <f>+C269*'PCG-PTG'!$F$5+D269*'PCG-PTG'!$F$6+E269*'PCG-PTG'!$F$8+SUM(F269:I269)</f>
        <v>17.912015780400001</v>
      </c>
    </row>
    <row r="270" spans="1:15" x14ac:dyDescent="0.35">
      <c r="A270" s="24" t="s">
        <v>529</v>
      </c>
      <c r="B270" s="25" t="s">
        <v>530</v>
      </c>
      <c r="C270" s="46">
        <f>+C151</f>
        <v>2.2782485557333332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2.2782485557333332</v>
      </c>
    </row>
    <row r="271" spans="1:15" x14ac:dyDescent="0.35">
      <c r="A271" s="24" t="s">
        <v>535</v>
      </c>
      <c r="B271" s="25" t="s">
        <v>536</v>
      </c>
      <c r="C271" s="46">
        <f>+C154</f>
        <v>18.363276433333336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18.363276433333336</v>
      </c>
    </row>
    <row r="272" spans="1:15" x14ac:dyDescent="0.35">
      <c r="A272" s="24" t="s">
        <v>537</v>
      </c>
      <c r="B272" s="25" t="s">
        <v>538</v>
      </c>
      <c r="C272" s="46">
        <f>+C155</f>
        <v>0</v>
      </c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65"/>
      <c r="O272" s="30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46">
        <f>+C156</f>
        <v>0</v>
      </c>
      <c r="D273" s="46">
        <f>+D156</f>
        <v>0</v>
      </c>
      <c r="E273" s="46">
        <f>+E156</f>
        <v>0</v>
      </c>
      <c r="F273" s="32"/>
      <c r="G273" s="32"/>
      <c r="H273" s="32"/>
      <c r="I273" s="32"/>
      <c r="J273" s="46">
        <f>+J156</f>
        <v>0</v>
      </c>
      <c r="K273" s="46">
        <f>+K156</f>
        <v>0</v>
      </c>
      <c r="L273" s="46">
        <f>+L156</f>
        <v>0</v>
      </c>
      <c r="M273" s="32"/>
      <c r="N273" s="65"/>
      <c r="O273" s="30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21">
        <f>+SUM(C275:C282)</f>
        <v>-26776.638345663803</v>
      </c>
      <c r="D274" s="21">
        <f t="shared" ref="D274:E274" si="92">+SUM(D275:D282)</f>
        <v>9.8717714398278034</v>
      </c>
      <c r="E274" s="21">
        <f t="shared" si="92"/>
        <v>0.41949997316246845</v>
      </c>
      <c r="F274" s="35"/>
      <c r="G274" s="35"/>
      <c r="H274" s="35"/>
      <c r="I274" s="35"/>
      <c r="J274" s="21">
        <f t="shared" ref="J274:L274" si="93">+SUM(J275:J282)</f>
        <v>5.0515712578008625</v>
      </c>
      <c r="K274" s="21">
        <f t="shared" si="93"/>
        <v>168.67310386994009</v>
      </c>
      <c r="L274" s="21">
        <f t="shared" si="93"/>
        <v>0</v>
      </c>
      <c r="M274" s="35"/>
      <c r="N274" s="64"/>
      <c r="O274" s="21">
        <f>+SUM(O275:O282)</f>
        <v>-26389.061252460571</v>
      </c>
    </row>
    <row r="275" spans="1:15" x14ac:dyDescent="0.35">
      <c r="A275" s="24" t="s">
        <v>542</v>
      </c>
      <c r="B275" s="25" t="s">
        <v>543</v>
      </c>
      <c r="C275" s="46">
        <f>+C158</f>
        <v>-32078.340490415037</v>
      </c>
      <c r="D275" s="46">
        <f>+D158</f>
        <v>0.52145128703460009</v>
      </c>
      <c r="E275" s="46">
        <f>+E158</f>
        <v>1.8455564686580009E-2</v>
      </c>
      <c r="F275" s="32"/>
      <c r="G275" s="32"/>
      <c r="H275" s="32"/>
      <c r="I275" s="32"/>
      <c r="J275" s="46">
        <f>+J158</f>
        <v>0.19628174173360005</v>
      </c>
      <c r="K275" s="46">
        <f>+K158</f>
        <v>8.6285308841160013</v>
      </c>
      <c r="L275" s="46">
        <f>+L158</f>
        <v>0</v>
      </c>
      <c r="M275" s="32"/>
      <c r="N275" s="65"/>
      <c r="O275" s="30">
        <f>+C275*'PCG-PTG'!$F$5+D275*'PCG-PTG'!$F$6+E275*'PCG-PTG'!$F$8+SUM(F275:I275)</f>
        <v>-32058.849129736125</v>
      </c>
    </row>
    <row r="276" spans="1:15" x14ac:dyDescent="0.35">
      <c r="A276" s="24" t="s">
        <v>558</v>
      </c>
      <c r="B276" s="25" t="s">
        <v>559</v>
      </c>
      <c r="C276" s="46">
        <f>+C166</f>
        <v>1517.0561353312687</v>
      </c>
      <c r="D276" s="46">
        <f>+D166</f>
        <v>1.2616269310120731</v>
      </c>
      <c r="E276" s="46">
        <f>+E166</f>
        <v>6.9097842180746161E-2</v>
      </c>
      <c r="F276" s="32"/>
      <c r="G276" s="32"/>
      <c r="H276" s="32"/>
      <c r="I276" s="32"/>
      <c r="J276" s="46">
        <f>+J166</f>
        <v>1.0516863202881013</v>
      </c>
      <c r="K276" s="46">
        <f>+K166</f>
        <v>25.997752545869883</v>
      </c>
      <c r="L276" s="46">
        <f>+L166</f>
        <v>0</v>
      </c>
      <c r="M276" s="32"/>
      <c r="N276" s="65"/>
      <c r="O276" s="30">
        <f>+C276*'PCG-PTG'!$F$5+D276*'PCG-PTG'!$F$6+E276*'PCG-PTG'!$F$8+SUM(F276:I276)</f>
        <v>1570.6926175775045</v>
      </c>
    </row>
    <row r="277" spans="1:15" x14ac:dyDescent="0.35">
      <c r="A277" s="24" t="s">
        <v>574</v>
      </c>
      <c r="B277" s="25" t="s">
        <v>575</v>
      </c>
      <c r="C277" s="46">
        <f>+C174</f>
        <v>3026.0241966854255</v>
      </c>
      <c r="D277" s="46">
        <f>+D174</f>
        <v>8.0886932217811296</v>
      </c>
      <c r="E277" s="46">
        <f>+E174</f>
        <v>0.31844429439514232</v>
      </c>
      <c r="F277" s="32"/>
      <c r="G277" s="32"/>
      <c r="H277" s="32"/>
      <c r="I277" s="32"/>
      <c r="J277" s="46">
        <f>+J174</f>
        <v>3.8036031957791612</v>
      </c>
      <c r="K277" s="46">
        <f>+K174</f>
        <v>134.04682043995422</v>
      </c>
      <c r="L277" s="46">
        <f>+L174</f>
        <v>0</v>
      </c>
      <c r="M277" s="32"/>
      <c r="N277" s="65"/>
      <c r="O277" s="30">
        <f>+C277*'PCG-PTG'!$F$5+D277*'PCG-PTG'!$F$6+E277*'PCG-PTG'!$F$8+SUM(F277:I277)</f>
        <v>3336.89534491001</v>
      </c>
    </row>
    <row r="278" spans="1:15" x14ac:dyDescent="0.35">
      <c r="A278" s="24" t="s">
        <v>590</v>
      </c>
      <c r="B278" s="25" t="s">
        <v>591</v>
      </c>
      <c r="C278" s="46">
        <f>+C182</f>
        <v>1.8392117842689983</v>
      </c>
      <c r="D278" s="46">
        <f>+D182</f>
        <v>0</v>
      </c>
      <c r="E278" s="46">
        <f>+E182</f>
        <v>0</v>
      </c>
      <c r="F278" s="32"/>
      <c r="G278" s="32"/>
      <c r="H278" s="32"/>
      <c r="I278" s="32"/>
      <c r="J278" s="46">
        <f>+J182</f>
        <v>0</v>
      </c>
      <c r="K278" s="46">
        <f>+K182</f>
        <v>0</v>
      </c>
      <c r="L278" s="46">
        <f>+L182</f>
        <v>0</v>
      </c>
      <c r="M278" s="32"/>
      <c r="N278" s="65"/>
      <c r="O278" s="30">
        <f>+C278*'PCG-PTG'!$F$5+D278*'PCG-PTG'!$F$6+E278*'PCG-PTG'!$F$8+SUM(F278:I278)</f>
        <v>1.8392117842689983</v>
      </c>
    </row>
    <row r="279" spans="1:15" x14ac:dyDescent="0.35">
      <c r="A279" s="24" t="s">
        <v>606</v>
      </c>
      <c r="B279" s="25" t="s">
        <v>607</v>
      </c>
      <c r="C279" s="46">
        <f>+C190</f>
        <v>696.93842688555083</v>
      </c>
      <c r="D279" s="46">
        <f>+D190</f>
        <v>0</v>
      </c>
      <c r="E279" s="46">
        <f>+E190</f>
        <v>0</v>
      </c>
      <c r="F279" s="32"/>
      <c r="G279" s="32"/>
      <c r="H279" s="32"/>
      <c r="I279" s="32"/>
      <c r="J279" s="46">
        <f>+J190</f>
        <v>0</v>
      </c>
      <c r="K279" s="46">
        <f>+K190</f>
        <v>0</v>
      </c>
      <c r="L279" s="46">
        <f>+L190</f>
        <v>0</v>
      </c>
      <c r="M279" s="32"/>
      <c r="N279" s="65"/>
      <c r="O279" s="30">
        <f>+C279*'PCG-PTG'!$F$5+D279*'PCG-PTG'!$F$6+E279*'PCG-PTG'!$F$8+SUM(F279:I279)</f>
        <v>696.93842688555083</v>
      </c>
    </row>
    <row r="280" spans="1:15" x14ac:dyDescent="0.35">
      <c r="A280" s="24" t="s">
        <v>622</v>
      </c>
      <c r="B280" s="25" t="s">
        <v>623</v>
      </c>
      <c r="C280" s="46">
        <f>+C198</f>
        <v>59.844174064718402</v>
      </c>
      <c r="D280" s="46">
        <f>+D198</f>
        <v>0</v>
      </c>
      <c r="E280" s="46">
        <f>+E198</f>
        <v>0</v>
      </c>
      <c r="F280" s="32"/>
      <c r="G280" s="32"/>
      <c r="H280" s="32"/>
      <c r="I280" s="32"/>
      <c r="J280" s="46">
        <f>+J198</f>
        <v>0</v>
      </c>
      <c r="K280" s="46">
        <f>+K198</f>
        <v>0</v>
      </c>
      <c r="L280" s="46">
        <f>+L198</f>
        <v>0</v>
      </c>
      <c r="M280" s="32"/>
      <c r="N280" s="65"/>
      <c r="O280" s="30">
        <f>+C280*'PCG-PTG'!$F$5+D280*'PCG-PTG'!$F$6+E280*'PCG-PTG'!$F$8+SUM(F280:I280)</f>
        <v>59.844174064718402</v>
      </c>
    </row>
    <row r="281" spans="1:15" x14ac:dyDescent="0.35">
      <c r="A281" s="24" t="s">
        <v>638</v>
      </c>
      <c r="B281" s="25" t="s">
        <v>639</v>
      </c>
      <c r="C281" s="46">
        <f>+C206</f>
        <v>0</v>
      </c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65"/>
      <c r="O281" s="30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46">
        <f>+C207</f>
        <v>0</v>
      </c>
      <c r="D282" s="46">
        <f t="shared" ref="D282:L282" si="94">+D207</f>
        <v>0</v>
      </c>
      <c r="E282" s="46">
        <f t="shared" si="94"/>
        <v>1.3502271900000001E-2</v>
      </c>
      <c r="F282" s="32"/>
      <c r="G282" s="32"/>
      <c r="H282" s="32"/>
      <c r="I282" s="32"/>
      <c r="J282" s="46">
        <f t="shared" si="94"/>
        <v>0</v>
      </c>
      <c r="K282" s="46">
        <f t="shared" si="94"/>
        <v>0</v>
      </c>
      <c r="L282" s="46">
        <f t="shared" si="94"/>
        <v>0</v>
      </c>
      <c r="M282" s="32"/>
      <c r="N282" s="65"/>
      <c r="O282" s="30">
        <f>+C282*'PCG-PTG'!$F$5+D282*'PCG-PTG'!$F$6+E282*'PCG-PTG'!$F$8+SUM(F282:I282)</f>
        <v>3.5781020535000003</v>
      </c>
    </row>
    <row r="283" spans="1:15" s="13" customFormat="1" x14ac:dyDescent="0.35">
      <c r="A283" s="19" t="s">
        <v>641</v>
      </c>
      <c r="B283" s="20" t="s">
        <v>642</v>
      </c>
      <c r="C283" s="21">
        <f>+SUM(C284:C288)</f>
        <v>16.945002899980185</v>
      </c>
      <c r="D283" s="21">
        <f t="shared" ref="D283:E283" si="95">+SUM(D284:D288)</f>
        <v>35.456267685174346</v>
      </c>
      <c r="E283" s="21">
        <f t="shared" si="95"/>
        <v>0.23910566567121533</v>
      </c>
      <c r="F283" s="35"/>
      <c r="G283" s="35"/>
      <c r="H283" s="35"/>
      <c r="I283" s="35"/>
      <c r="J283" s="21">
        <f t="shared" ref="J283:M283" si="96">+SUM(J284:J288)</f>
        <v>0</v>
      </c>
      <c r="K283" s="21">
        <f t="shared" si="96"/>
        <v>0</v>
      </c>
      <c r="L283" s="21">
        <f t="shared" si="96"/>
        <v>0</v>
      </c>
      <c r="M283" s="21">
        <f t="shared" si="96"/>
        <v>0</v>
      </c>
      <c r="N283" s="64"/>
      <c r="O283" s="21">
        <f>+SUM(O284:O288)</f>
        <v>1073.0834994877339</v>
      </c>
    </row>
    <row r="284" spans="1:15" x14ac:dyDescent="0.35">
      <c r="A284" s="24" t="s">
        <v>643</v>
      </c>
      <c r="B284" s="25" t="s">
        <v>644</v>
      </c>
      <c r="C284" s="46">
        <f>+C210</f>
        <v>0</v>
      </c>
      <c r="D284" s="46">
        <f t="shared" ref="D284:L284" si="97">+D210</f>
        <v>31.394624121772257</v>
      </c>
      <c r="E284" s="32"/>
      <c r="F284" s="32"/>
      <c r="G284" s="32"/>
      <c r="H284" s="32"/>
      <c r="I284" s="32"/>
      <c r="J284" s="46">
        <f t="shared" si="97"/>
        <v>0</v>
      </c>
      <c r="K284" s="46">
        <f t="shared" si="97"/>
        <v>0</v>
      </c>
      <c r="L284" s="46">
        <f t="shared" si="97"/>
        <v>0</v>
      </c>
      <c r="M284" s="32"/>
      <c r="N284" s="65"/>
      <c r="O284" s="30">
        <f>+C284*'PCG-PTG'!$F$5+D284*'PCG-PTG'!$F$6+E284*'PCG-PTG'!$F$8+SUM(F284:I284)</f>
        <v>879.04947540962314</v>
      </c>
    </row>
    <row r="285" spans="1:15" x14ac:dyDescent="0.35">
      <c r="A285" s="24" t="s">
        <v>651</v>
      </c>
      <c r="B285" s="25" t="s">
        <v>652</v>
      </c>
      <c r="C285" s="32"/>
      <c r="D285" s="46">
        <f t="shared" ref="D285:L285" si="98">+D214</f>
        <v>0</v>
      </c>
      <c r="E285" s="46">
        <f t="shared" si="98"/>
        <v>0</v>
      </c>
      <c r="F285" s="32"/>
      <c r="G285" s="32"/>
      <c r="H285" s="32"/>
      <c r="I285" s="32"/>
      <c r="J285" s="46">
        <f t="shared" si="98"/>
        <v>0</v>
      </c>
      <c r="K285" s="46">
        <f t="shared" si="98"/>
        <v>0</v>
      </c>
      <c r="L285" s="46">
        <f t="shared" si="98"/>
        <v>0</v>
      </c>
      <c r="M285" s="32"/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46">
        <f>+C217</f>
        <v>16.945002899980185</v>
      </c>
      <c r="D286" s="46">
        <f t="shared" ref="D286:M286" si="99">+D217</f>
        <v>1.3070615813444131</v>
      </c>
      <c r="E286" s="46">
        <f t="shared" si="99"/>
        <v>0</v>
      </c>
      <c r="F286" s="32"/>
      <c r="G286" s="32"/>
      <c r="H286" s="32"/>
      <c r="I286" s="32"/>
      <c r="J286" s="46">
        <f t="shared" si="99"/>
        <v>0</v>
      </c>
      <c r="K286" s="46">
        <f t="shared" si="99"/>
        <v>0</v>
      </c>
      <c r="L286" s="46">
        <f t="shared" si="99"/>
        <v>0</v>
      </c>
      <c r="M286" s="46">
        <f t="shared" si="99"/>
        <v>0</v>
      </c>
      <c r="N286" s="65"/>
      <c r="O286" s="30">
        <f>+C286*'PCG-PTG'!$F$5+D286*'PCG-PTG'!$F$6+E286*'PCG-PTG'!$F$8+SUM(F286:I286)</f>
        <v>53.542727177623746</v>
      </c>
    </row>
    <row r="287" spans="1:15" x14ac:dyDescent="0.35">
      <c r="A287" s="24" t="s">
        <v>663</v>
      </c>
      <c r="B287" s="25" t="s">
        <v>664</v>
      </c>
      <c r="C287" s="32"/>
      <c r="D287" s="46">
        <f t="shared" ref="D287:L287" si="100">+D220</f>
        <v>2.7545819820576773</v>
      </c>
      <c r="E287" s="46">
        <f t="shared" si="100"/>
        <v>0.23910566567121533</v>
      </c>
      <c r="F287" s="32"/>
      <c r="G287" s="32"/>
      <c r="H287" s="32"/>
      <c r="I287" s="32"/>
      <c r="J287" s="46">
        <f t="shared" si="100"/>
        <v>0</v>
      </c>
      <c r="K287" s="46">
        <f t="shared" si="100"/>
        <v>0</v>
      </c>
      <c r="L287" s="46">
        <f t="shared" si="100"/>
        <v>0</v>
      </c>
      <c r="M287" s="32"/>
      <c r="N287" s="65"/>
      <c r="O287" s="30">
        <f>+C287*'PCG-PTG'!$F$5+D287*'PCG-PTG'!$F$6+E287*'PCG-PTG'!$F$8+SUM(F287:I287)</f>
        <v>140.49129690048704</v>
      </c>
    </row>
    <row r="288" spans="1:15" x14ac:dyDescent="0.35">
      <c r="A288" s="24" t="s">
        <v>670</v>
      </c>
      <c r="B288" s="25" t="s">
        <v>291</v>
      </c>
      <c r="C288" s="46">
        <f>+C224</f>
        <v>0</v>
      </c>
      <c r="D288" s="46">
        <f t="shared" ref="D288:M288" si="101">+D224</f>
        <v>0</v>
      </c>
      <c r="E288" s="46">
        <f t="shared" si="101"/>
        <v>0</v>
      </c>
      <c r="F288" s="32"/>
      <c r="G288" s="32"/>
      <c r="H288" s="32"/>
      <c r="I288" s="32"/>
      <c r="J288" s="46">
        <f t="shared" si="101"/>
        <v>0</v>
      </c>
      <c r="K288" s="46">
        <f t="shared" si="101"/>
        <v>0</v>
      </c>
      <c r="L288" s="46">
        <f t="shared" si="101"/>
        <v>0</v>
      </c>
      <c r="M288" s="46">
        <f t="shared" si="101"/>
        <v>0</v>
      </c>
      <c r="N288" s="65"/>
      <c r="O288" s="30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65"/>
      <c r="O289" s="39"/>
    </row>
    <row r="290" spans="1:15" s="13" customFormat="1" x14ac:dyDescent="0.35">
      <c r="A290" s="19"/>
      <c r="B290" s="66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64"/>
      <c r="O290" s="42"/>
    </row>
    <row r="291" spans="1:15" x14ac:dyDescent="0.35">
      <c r="A291" s="24"/>
      <c r="B291" s="25" t="s">
        <v>673</v>
      </c>
      <c r="C291" s="26">
        <f>+C292+C293</f>
        <v>16063.103452785439</v>
      </c>
      <c r="D291" s="26">
        <f t="shared" ref="D291:E291" si="102">+D292+D293</f>
        <v>1.2686572999446546</v>
      </c>
      <c r="E291" s="26">
        <f t="shared" si="102"/>
        <v>0.41977087212400127</v>
      </c>
      <c r="F291" s="32"/>
      <c r="G291" s="32"/>
      <c r="H291" s="32"/>
      <c r="I291" s="32"/>
      <c r="J291" s="26">
        <f t="shared" ref="J291:M291" si="103">+J292+J293</f>
        <v>0</v>
      </c>
      <c r="K291" s="26">
        <f t="shared" si="103"/>
        <v>0</v>
      </c>
      <c r="L291" s="26">
        <f t="shared" si="103"/>
        <v>0</v>
      </c>
      <c r="M291" s="26">
        <f t="shared" si="103"/>
        <v>0</v>
      </c>
      <c r="N291" s="65"/>
      <c r="O291" s="26">
        <f>+O292+O293</f>
        <v>16209.865138296751</v>
      </c>
    </row>
    <row r="292" spans="1:15" x14ac:dyDescent="0.35">
      <c r="A292" s="24"/>
      <c r="B292" s="44" t="s">
        <v>674</v>
      </c>
      <c r="C292" s="46">
        <f>+C228</f>
        <v>2205.9482773828504</v>
      </c>
      <c r="D292" s="46">
        <f t="shared" ref="D292:M294" si="104">+D228</f>
        <v>1.542621172995E-2</v>
      </c>
      <c r="E292" s="46">
        <f t="shared" si="104"/>
        <v>6.1704846919800001E-2</v>
      </c>
      <c r="F292" s="32"/>
      <c r="G292" s="32"/>
      <c r="H292" s="32"/>
      <c r="I292" s="32"/>
      <c r="J292" s="46">
        <f t="shared" si="104"/>
        <v>0</v>
      </c>
      <c r="K292" s="46">
        <f t="shared" si="104"/>
        <v>0</v>
      </c>
      <c r="L292" s="46">
        <f t="shared" si="104"/>
        <v>0</v>
      </c>
      <c r="M292" s="46">
        <f t="shared" si="104"/>
        <v>0</v>
      </c>
      <c r="N292" s="65"/>
      <c r="O292" s="30">
        <f>+C292*'PCG-PTG'!$F$5+D292*'PCG-PTG'!$F$6+E292*'PCG-PTG'!$F$8+SUM(F292:I292)</f>
        <v>2222.7319957450359</v>
      </c>
    </row>
    <row r="293" spans="1:15" x14ac:dyDescent="0.35">
      <c r="A293" s="24"/>
      <c r="B293" s="44" t="s">
        <v>675</v>
      </c>
      <c r="C293" s="46">
        <f>+C229</f>
        <v>13857.15517540259</v>
      </c>
      <c r="D293" s="46">
        <f t="shared" si="104"/>
        <v>1.2532310882147046</v>
      </c>
      <c r="E293" s="46">
        <f t="shared" si="104"/>
        <v>0.35806602520420128</v>
      </c>
      <c r="F293" s="32"/>
      <c r="G293" s="32"/>
      <c r="H293" s="32"/>
      <c r="I293" s="32"/>
      <c r="J293" s="46">
        <f t="shared" si="104"/>
        <v>0</v>
      </c>
      <c r="K293" s="46">
        <f t="shared" si="104"/>
        <v>0</v>
      </c>
      <c r="L293" s="46">
        <f t="shared" si="104"/>
        <v>0</v>
      </c>
      <c r="M293" s="46">
        <f t="shared" si="104"/>
        <v>0</v>
      </c>
      <c r="N293" s="65"/>
      <c r="O293" s="30">
        <f>+C293*'PCG-PTG'!$F$5+D293*'PCG-PTG'!$F$6+E293*'PCG-PTG'!$F$8+SUM(F293:I293)</f>
        <v>13987.133142551715</v>
      </c>
    </row>
    <row r="294" spans="1:15" x14ac:dyDescent="0.35">
      <c r="A294" s="24"/>
      <c r="B294" s="25" t="s">
        <v>676</v>
      </c>
      <c r="C294" s="46">
        <f>+C230</f>
        <v>0</v>
      </c>
      <c r="D294" s="46">
        <f t="shared" si="104"/>
        <v>0</v>
      </c>
      <c r="E294" s="46">
        <f t="shared" si="104"/>
        <v>0</v>
      </c>
      <c r="F294" s="32"/>
      <c r="G294" s="32"/>
      <c r="H294" s="32"/>
      <c r="I294" s="32"/>
      <c r="J294" s="46">
        <f t="shared" si="104"/>
        <v>0</v>
      </c>
      <c r="K294" s="46">
        <f t="shared" si="104"/>
        <v>0</v>
      </c>
      <c r="L294" s="46">
        <f t="shared" si="104"/>
        <v>0</v>
      </c>
      <c r="M294" s="46">
        <f t="shared" si="104"/>
        <v>0</v>
      </c>
      <c r="N294" s="65"/>
      <c r="O294" s="30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46">
        <f>+C231</f>
        <v>1428.3045302078681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1428.3045302078681</v>
      </c>
    </row>
    <row r="296" spans="1:15" ht="13" x14ac:dyDescent="0.35">
      <c r="A296" s="24"/>
      <c r="B296" s="25" t="s">
        <v>678</v>
      </c>
      <c r="C296" s="46">
        <f>+C232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46">
        <f>+C235</f>
        <v>0</v>
      </c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32"/>
      <c r="D298" s="32"/>
      <c r="E298" s="46">
        <f t="shared" ref="E298" si="105">+E236</f>
        <v>0</v>
      </c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46">
        <f>+C237</f>
        <v>0</v>
      </c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65"/>
      <c r="O299" s="30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-14800.52954291859</v>
      </c>
      <c r="D304" s="21">
        <f t="shared" ref="D304:M304" si="107">+SUM(D305:D309)</f>
        <v>175.70323871382794</v>
      </c>
      <c r="E304" s="21">
        <f t="shared" si="107"/>
        <v>3.2452814316973311</v>
      </c>
      <c r="F304" s="21">
        <f t="shared" si="107"/>
        <v>800.78933405148075</v>
      </c>
      <c r="G304" s="21">
        <f t="shared" si="107"/>
        <v>0</v>
      </c>
      <c r="H304" s="21">
        <f t="shared" si="107"/>
        <v>12.704044265959171</v>
      </c>
      <c r="I304" s="21">
        <f t="shared" si="107"/>
        <v>0</v>
      </c>
      <c r="J304" s="21">
        <f t="shared" si="107"/>
        <v>5.5268146378008627</v>
      </c>
      <c r="K304" s="21">
        <f t="shared" si="107"/>
        <v>186.1620602539401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-8207.3459012141757</v>
      </c>
    </row>
    <row r="305" spans="1:15" x14ac:dyDescent="0.35">
      <c r="A305" s="48" t="s">
        <v>264</v>
      </c>
      <c r="B305" s="49" t="s">
        <v>265</v>
      </c>
      <c r="C305" s="67">
        <f>+C243</f>
        <v>11292.608203657834</v>
      </c>
      <c r="D305" s="67">
        <f t="shared" ref="D305:M305" si="108">+D243</f>
        <v>4.0962839677184348</v>
      </c>
      <c r="E305" s="67">
        <f t="shared" si="108"/>
        <v>0.33647964155495952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11496.471259766015</v>
      </c>
    </row>
    <row r="306" spans="1:15" x14ac:dyDescent="0.35">
      <c r="A306" s="48" t="s">
        <v>343</v>
      </c>
      <c r="B306" s="49" t="s">
        <v>344</v>
      </c>
      <c r="C306" s="67">
        <f>+C254</f>
        <v>645.91407119833332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800.78933405148075</v>
      </c>
      <c r="G306" s="67">
        <f t="shared" si="109"/>
        <v>0</v>
      </c>
      <c r="H306" s="67">
        <f t="shared" si="109"/>
        <v>12.704044265959171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1459.4074495157734</v>
      </c>
    </row>
    <row r="307" spans="1:15" x14ac:dyDescent="0.35">
      <c r="A307" s="48" t="s">
        <v>434</v>
      </c>
      <c r="B307" s="49" t="s">
        <v>435</v>
      </c>
      <c r="C307" s="67">
        <f>+C263</f>
        <v>20.641524989066671</v>
      </c>
      <c r="D307" s="67">
        <f t="shared" ref="D307:L307" si="110">+D263</f>
        <v>126.27891562110739</v>
      </c>
      <c r="E307" s="67">
        <f t="shared" si="110"/>
        <v>2.2501961513086877</v>
      </c>
      <c r="F307" s="32"/>
      <c r="G307" s="32"/>
      <c r="H307" s="32"/>
      <c r="I307" s="32"/>
      <c r="J307" s="67">
        <f t="shared" si="110"/>
        <v>0.47524338000000005</v>
      </c>
      <c r="K307" s="67">
        <f t="shared" si="110"/>
        <v>17.488956383999998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4152.7531424768749</v>
      </c>
    </row>
    <row r="308" spans="1:15" x14ac:dyDescent="0.35">
      <c r="A308" s="48" t="s">
        <v>540</v>
      </c>
      <c r="B308" s="49" t="s">
        <v>541</v>
      </c>
      <c r="C308" s="67">
        <f>+C274</f>
        <v>-26776.638345663803</v>
      </c>
      <c r="D308" s="67">
        <f t="shared" ref="D308:L308" si="111">+D274</f>
        <v>9.8717714398278034</v>
      </c>
      <c r="E308" s="67">
        <f t="shared" si="111"/>
        <v>0.41949997316246845</v>
      </c>
      <c r="F308" s="32"/>
      <c r="G308" s="32"/>
      <c r="H308" s="32"/>
      <c r="I308" s="32"/>
      <c r="J308" s="67">
        <f t="shared" si="111"/>
        <v>5.0515712578008625</v>
      </c>
      <c r="K308" s="67">
        <f t="shared" si="111"/>
        <v>168.67310386994009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-26389.061252460571</v>
      </c>
    </row>
    <row r="309" spans="1:15" x14ac:dyDescent="0.35">
      <c r="A309" s="48" t="s">
        <v>641</v>
      </c>
      <c r="B309" s="49" t="s">
        <v>642</v>
      </c>
      <c r="C309" s="67">
        <f>+C283</f>
        <v>16.945002899980185</v>
      </c>
      <c r="D309" s="67">
        <f t="shared" ref="D309:M309" si="112">+D283</f>
        <v>35.456267685174346</v>
      </c>
      <c r="E309" s="67">
        <f t="shared" si="112"/>
        <v>0.23910566567121533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1073.0834994877339</v>
      </c>
    </row>
  </sheetData>
  <conditionalFormatting sqref="C240:M240">
    <cfRule type="cellIs" dxfId="39" priority="6" operator="equal">
      <formula>0</formula>
    </cfRule>
  </conditionalFormatting>
  <conditionalFormatting sqref="C302:M302">
    <cfRule type="cellIs" dxfId="38" priority="2" operator="equal">
      <formula>0</formula>
    </cfRule>
  </conditionalFormatting>
  <conditionalFormatting sqref="O240">
    <cfRule type="cellIs" dxfId="37" priority="5" operator="equal">
      <formula>0</formula>
    </cfRule>
  </conditionalFormatting>
  <conditionalFormatting sqref="O302">
    <cfRule type="cellIs" dxfId="36" priority="1" operator="equal">
      <formula>0</formula>
    </cfRule>
  </conditionalFormatting>
  <dataValidations count="1">
    <dataValidation allowBlank="1" showInputMessage="1" showErrorMessage="1" sqref="B144:B157 B136 A226:B237 B268:B274 A290:B299 B308" xr:uid="{B883FDE2-913E-4B8E-8F4C-EE7C9259AFA0}"/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B26B6-5508-4C3D-95C3-EA55DBCF308B}">
  <dimension ref="A2:P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17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-11698.368569255299</v>
      </c>
      <c r="D4" s="21">
        <f t="shared" si="0"/>
        <v>177.3696024211342</v>
      </c>
      <c r="E4" s="21">
        <f t="shared" si="0"/>
        <v>3.6158533066083023</v>
      </c>
      <c r="F4" s="21">
        <f t="shared" si="0"/>
        <v>902.17001615459833</v>
      </c>
      <c r="G4" s="21">
        <f t="shared" si="0"/>
        <v>0</v>
      </c>
      <c r="H4" s="21">
        <f t="shared" si="0"/>
        <v>13.343754490759171</v>
      </c>
      <c r="I4" s="21">
        <f t="shared" si="0"/>
        <v>0</v>
      </c>
      <c r="J4" s="21">
        <f t="shared" si="0"/>
        <v>9.190892156650218</v>
      </c>
      <c r="K4" s="21">
        <f t="shared" si="0"/>
        <v>277.19876816718511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-4858.304804566983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14978.934699328276</v>
      </c>
      <c r="D5" s="21">
        <f t="shared" ref="D5:E5" si="1">+D6+D32+D42</f>
        <v>4.3763008178715488</v>
      </c>
      <c r="E5" s="21">
        <f t="shared" si="1"/>
        <v>0.38490509716476068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15203.47097297734</v>
      </c>
    </row>
    <row r="6" spans="1:15" x14ac:dyDescent="0.35">
      <c r="A6" s="24" t="s">
        <v>266</v>
      </c>
      <c r="B6" s="25" t="s">
        <v>267</v>
      </c>
      <c r="C6" s="26">
        <f>+C7+C11+C19+C25+C29</f>
        <v>14978.934699328276</v>
      </c>
      <c r="D6" s="26">
        <f t="shared" ref="D6:E6" si="4">+D7+D11+D19+D25+D29</f>
        <v>4.3763008178715488</v>
      </c>
      <c r="E6" s="26">
        <f t="shared" si="4"/>
        <v>0.38490509716476068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15203.47097297734</v>
      </c>
    </row>
    <row r="7" spans="1:15" x14ac:dyDescent="0.35">
      <c r="A7" s="24" t="s">
        <v>268</v>
      </c>
      <c r="B7" s="25" t="s">
        <v>269</v>
      </c>
      <c r="C7" s="26">
        <f>'[2]2019'!$C6</f>
        <v>3896.2244185117797</v>
      </c>
      <c r="D7" s="26">
        <f>'[2]2019'!$D6</f>
        <v>8.3014558355547746E-2</v>
      </c>
      <c r="E7" s="26">
        <f>'[2]2019'!$E6</f>
        <v>2.8334259976880619E-2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3906.0574050396081</v>
      </c>
    </row>
    <row r="8" spans="1:15" x14ac:dyDescent="0.35">
      <c r="A8" s="24" t="s">
        <v>270</v>
      </c>
      <c r="B8" s="25" t="s">
        <v>271</v>
      </c>
      <c r="C8" s="30">
        <f>'[2]2019'!$C7</f>
        <v>3896.2244185117797</v>
      </c>
      <c r="D8" s="30">
        <f>'[2]2019'!$D7</f>
        <v>8.3014558355547746E-2</v>
      </c>
      <c r="E8" s="30">
        <f>'[2]2019'!$E7</f>
        <v>2.8334259976880619E-2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3906.0574050396081</v>
      </c>
    </row>
    <row r="9" spans="1:15" x14ac:dyDescent="0.35">
      <c r="A9" s="24" t="s">
        <v>272</v>
      </c>
      <c r="B9" s="25" t="s">
        <v>273</v>
      </c>
      <c r="C9" s="30">
        <f>'[2]2019'!$C8</f>
        <v>0</v>
      </c>
      <c r="D9" s="30">
        <f>'[2]2019'!$D8</f>
        <v>0</v>
      </c>
      <c r="E9" s="30">
        <f>'[2]2019'!$E8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'[2]2019'!$C9</f>
        <v>0</v>
      </c>
      <c r="D10" s="30">
        <f>'[2]2019'!$D9</f>
        <v>0</v>
      </c>
      <c r="E10" s="30">
        <f>'[2]2019'!$E9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'[2]2019'!$C10</f>
        <v>3226.7084245336118</v>
      </c>
      <c r="D11" s="26">
        <f>'[2]2019'!$D10</f>
        <v>0.40138821928302948</v>
      </c>
      <c r="E11" s="26">
        <f>'[2]2019'!$E10</f>
        <v>6.0178877957131761E-2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3253.8946973321767</v>
      </c>
    </row>
    <row r="12" spans="1:15" x14ac:dyDescent="0.35">
      <c r="A12" s="24" t="s">
        <v>278</v>
      </c>
      <c r="B12" s="25" t="s">
        <v>279</v>
      </c>
      <c r="C12" s="30">
        <f>'[2]2019'!$C11</f>
        <v>0</v>
      </c>
      <c r="D12" s="30">
        <f>'[2]2019'!$D11</f>
        <v>0</v>
      </c>
      <c r="E12" s="30">
        <f>'[2]2019'!$E11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'[2]2019'!$C12</f>
        <v>0</v>
      </c>
      <c r="D13" s="30">
        <f>'[2]2019'!$D12</f>
        <v>0</v>
      </c>
      <c r="E13" s="30">
        <f>'[2]2019'!$E12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'[2]2019'!$C13</f>
        <v>0</v>
      </c>
      <c r="D14" s="30">
        <f>'[2]2019'!$D13</f>
        <v>0</v>
      </c>
      <c r="E14" s="30">
        <f>'[2]2019'!$E13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'[2]2019'!$C14</f>
        <v>0</v>
      </c>
      <c r="D15" s="30">
        <f>'[2]2019'!$D14</f>
        <v>0</v>
      </c>
      <c r="E15" s="30">
        <f>'[2]2019'!$E14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'[2]2019'!$C15</f>
        <v>0</v>
      </c>
      <c r="D16" s="30">
        <f>'[2]2019'!$D15</f>
        <v>0</v>
      </c>
      <c r="E16" s="30">
        <f>'[2]2019'!$E15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'[2]2019'!$C16</f>
        <v>0</v>
      </c>
      <c r="D17" s="30">
        <f>'[2]2019'!$D16</f>
        <v>0</v>
      </c>
      <c r="E17" s="30">
        <f>'[2]2019'!$E16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'[2]2019'!$C17</f>
        <v>3226.7084245336118</v>
      </c>
      <c r="D18" s="30">
        <f>'[2]2019'!$D17</f>
        <v>0.40138821928302948</v>
      </c>
      <c r="E18" s="30">
        <f>'[2]2019'!$E17</f>
        <v>6.0178877957131761E-2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3253.8946973321767</v>
      </c>
    </row>
    <row r="19" spans="1:15" x14ac:dyDescent="0.35">
      <c r="A19" s="24" t="s">
        <v>292</v>
      </c>
      <c r="B19" s="25" t="s">
        <v>293</v>
      </c>
      <c r="C19" s="26">
        <f>'[2]2019'!$C18</f>
        <v>7113.7342711671017</v>
      </c>
      <c r="D19" s="26">
        <f>'[2]2019'!$D18</f>
        <v>1.7173250867225314</v>
      </c>
      <c r="E19" s="26">
        <f>'[2]2019'!$E18</f>
        <v>0.26508935025739788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7232.0680514135438</v>
      </c>
    </row>
    <row r="20" spans="1:15" x14ac:dyDescent="0.35">
      <c r="A20" s="24" t="s">
        <v>294</v>
      </c>
      <c r="B20" s="25" t="s">
        <v>295</v>
      </c>
      <c r="C20" s="30">
        <f>'[2]2019'!$C19</f>
        <v>64.378166781075564</v>
      </c>
      <c r="D20" s="30">
        <f>'[2]2019'!$D19</f>
        <v>4.5144397219366649E-4</v>
      </c>
      <c r="E20" s="30">
        <f>'[2]2019'!$E19</f>
        <v>1.805775888774666E-3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64.869337822822274</v>
      </c>
    </row>
    <row r="21" spans="1:15" x14ac:dyDescent="0.35">
      <c r="A21" s="24" t="s">
        <v>296</v>
      </c>
      <c r="B21" s="25" t="s">
        <v>297</v>
      </c>
      <c r="C21" s="30">
        <f>'[2]2019'!$C20</f>
        <v>5035.180400015227</v>
      </c>
      <c r="D21" s="30">
        <f>'[2]2019'!$D20</f>
        <v>1.4450550591645348</v>
      </c>
      <c r="E21" s="30">
        <f>'[2]2019'!$E20</f>
        <v>0.24697445935347501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5141.0901734005047</v>
      </c>
    </row>
    <row r="22" spans="1:15" x14ac:dyDescent="0.35">
      <c r="A22" s="24" t="s">
        <v>298</v>
      </c>
      <c r="B22" s="25" t="s">
        <v>299</v>
      </c>
      <c r="C22" s="30">
        <f>'[2]2019'!$C21</f>
        <v>0</v>
      </c>
      <c r="D22" s="30">
        <f>'[2]2019'!$D21</f>
        <v>0</v>
      </c>
      <c r="E22" s="30">
        <f>'[2]2019'!$E21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'[2]2019'!$C22</f>
        <v>2014.1757043707994</v>
      </c>
      <c r="D23" s="30">
        <f>'[2]2019'!$D22</f>
        <v>0.27181858358580285</v>
      </c>
      <c r="E23" s="30">
        <f>'[2]2019'!$E22</f>
        <v>1.6309115015148173E-2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2026.1085401902162</v>
      </c>
    </row>
    <row r="24" spans="1:15" x14ac:dyDescent="0.35">
      <c r="A24" s="24" t="s">
        <v>302</v>
      </c>
      <c r="B24" s="25" t="s">
        <v>303</v>
      </c>
      <c r="C24" s="30">
        <f>'[2]2019'!$C23</f>
        <v>0</v>
      </c>
      <c r="D24" s="30">
        <f>'[2]2019'!$D23</f>
        <v>0</v>
      </c>
      <c r="E24" s="30">
        <f>'[2]2019'!$E23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'[2]2019'!$C24</f>
        <v>742.26758511578248</v>
      </c>
      <c r="D25" s="26">
        <f>'[2]2019'!$D24</f>
        <v>2.1745729535104399</v>
      </c>
      <c r="E25" s="26">
        <f>'[2]2019'!$E24</f>
        <v>3.1302608973350396E-2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811.45081919201266</v>
      </c>
    </row>
    <row r="26" spans="1:15" x14ac:dyDescent="0.35">
      <c r="A26" s="24" t="s">
        <v>306</v>
      </c>
      <c r="B26" s="25" t="s">
        <v>307</v>
      </c>
      <c r="C26" s="30">
        <f>'[2]2019'!$C25</f>
        <v>293.65701803496091</v>
      </c>
      <c r="D26" s="30">
        <f>'[2]2019'!$D25</f>
        <v>4.5265626713649983E-2</v>
      </c>
      <c r="E26" s="30">
        <f>'[2]2019'!$E25</f>
        <v>2.402576499644999E-3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295.56113835534904</v>
      </c>
    </row>
    <row r="27" spans="1:15" x14ac:dyDescent="0.35">
      <c r="A27" s="24" t="s">
        <v>308</v>
      </c>
      <c r="B27" s="25" t="s">
        <v>309</v>
      </c>
      <c r="C27" s="30">
        <f>'[2]2019'!$C26</f>
        <v>396.44220275588458</v>
      </c>
      <c r="D27" s="30">
        <f>'[2]2019'!$D26</f>
        <v>2.1222283290814898</v>
      </c>
      <c r="E27" s="30">
        <f>'[2]2019'!$E26</f>
        <v>2.8475292610787399E-2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463.41054851202495</v>
      </c>
    </row>
    <row r="28" spans="1:15" x14ac:dyDescent="0.35">
      <c r="A28" s="24" t="s">
        <v>310</v>
      </c>
      <c r="B28" s="25" t="s">
        <v>311</v>
      </c>
      <c r="C28" s="30">
        <f>'[2]2019'!$C27</f>
        <v>52.168364324936995</v>
      </c>
      <c r="D28" s="30">
        <f>'[2]2019'!$D27</f>
        <v>7.0789977153000007E-3</v>
      </c>
      <c r="E28" s="30">
        <f>'[2]2019'!$E27</f>
        <v>4.2473986291800001E-4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52.479132324638663</v>
      </c>
    </row>
    <row r="29" spans="1:15" x14ac:dyDescent="0.35">
      <c r="A29" s="24" t="s">
        <v>312</v>
      </c>
      <c r="B29" s="25" t="s">
        <v>291</v>
      </c>
      <c r="C29" s="26">
        <f>'[2]2019'!$C28</f>
        <v>0</v>
      </c>
      <c r="D29" s="26">
        <f>'[2]2019'!$D28</f>
        <v>0</v>
      </c>
      <c r="E29" s="26">
        <f>'[2]2019'!$E28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'[2]2019'!$C29</f>
        <v>0</v>
      </c>
      <c r="D30" s="30">
        <f>'[2]2019'!$D29</f>
        <v>0</v>
      </c>
      <c r="E30" s="30">
        <f>'[2]2019'!$E29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'[2]2019'!$C30</f>
        <v>0</v>
      </c>
      <c r="D31" s="30">
        <f>'[2]2019'!$D30</f>
        <v>0</v>
      </c>
      <c r="E31" s="30">
        <f>'[2]2019'!$E30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558.56547738722224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902.17001615459833</v>
      </c>
      <c r="G46" s="21">
        <f t="shared" si="23"/>
        <v>0</v>
      </c>
      <c r="H46" s="21">
        <f t="shared" si="23"/>
        <v>13.343754490759171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1474.0792480325799</v>
      </c>
    </row>
    <row r="47" spans="1:15" x14ac:dyDescent="0.35">
      <c r="A47" s="24" t="s">
        <v>345</v>
      </c>
      <c r="B47" s="25" t="s">
        <v>346</v>
      </c>
      <c r="C47" s="26">
        <f>+SUM(C48:C52)</f>
        <v>555.43470660000003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555.43470660000003</v>
      </c>
    </row>
    <row r="48" spans="1:15" x14ac:dyDescent="0.35">
      <c r="A48" s="24" t="s">
        <v>347</v>
      </c>
      <c r="B48" s="25" t="s">
        <v>348</v>
      </c>
      <c r="C48" s="46">
        <f>'[3]2019'!$C6</f>
        <v>555.43470660000003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555.43470660000003</v>
      </c>
    </row>
    <row r="49" spans="1:15" x14ac:dyDescent="0.35">
      <c r="A49" s="24" t="s">
        <v>349</v>
      </c>
      <c r="B49" s="25" t="s">
        <v>350</v>
      </c>
      <c r="C49" s="46">
        <f>'[3]2019'!$C7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'[3]2019'!$C8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'[3]2019'!$C9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'[3]2019'!$C10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3.1307707872222221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3.1307707872222221</v>
      </c>
    </row>
    <row r="73" spans="1:15" x14ac:dyDescent="0.35">
      <c r="A73" s="24" t="s">
        <v>394</v>
      </c>
      <c r="B73" s="25" t="s">
        <v>395</v>
      </c>
      <c r="C73" s="46">
        <f>'[3]2019'!$C31</f>
        <v>2.8430459872222222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2.8430459872222222</v>
      </c>
    </row>
    <row r="74" spans="1:15" x14ac:dyDescent="0.35">
      <c r="A74" s="24" t="s">
        <v>396</v>
      </c>
      <c r="B74" s="25" t="s">
        <v>397</v>
      </c>
      <c r="C74" s="46">
        <f>'[3]2019'!$C32</f>
        <v>0.28772479999999995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0.28772479999999995</v>
      </c>
    </row>
    <row r="75" spans="1:15" x14ac:dyDescent="0.35">
      <c r="A75" s="24" t="s">
        <v>398</v>
      </c>
      <c r="B75" s="25" t="s">
        <v>291</v>
      </c>
      <c r="C75" s="46">
        <f>'[3]2019'!$C33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902.17001615459833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902.17001615459833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'[3]2019'!$F41</f>
        <v>902.11574145635996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902.11574145635996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'[3]2019'!$F42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'[3]2019'!$F43</f>
        <v>5.4274698238407477E-2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5.4274698238407477E-2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'[3]2019'!$F44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'[3]2019'!$F45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'[3]2019'!$F46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13.343754490759171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13.343754490759171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'[3]2019'!$H48</f>
        <v>13.343754490759171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13.343754490759171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'[3]2019'!$H49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18.589397654666666</v>
      </c>
      <c r="D95" s="21">
        <f>+D96+D111+D127+D132+D144+D145+D151+D154+D155+D156</f>
        <v>121.82314962608503</v>
      </c>
      <c r="E95" s="21">
        <f>+E96+E111+E127+E132+E144+E145+E151+E154+E155+E156</f>
        <v>2.3420571520000237</v>
      </c>
      <c r="F95" s="35"/>
      <c r="G95" s="35"/>
      <c r="H95" s="35"/>
      <c r="I95" s="35"/>
      <c r="J95" s="21">
        <f>+J96+J111+J127+J132+J144+J145+J151+J154+J155+J156</f>
        <v>0.51635739000000003</v>
      </c>
      <c r="K95" s="21">
        <f>+K96+K111+K127+K132+K144+K145+K151+K154+K155+K156</f>
        <v>19.001951951999999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4050.2827324650534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114.87391887106685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3216.4697283898713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111.72277868924866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3128.2378032989623</v>
      </c>
    </row>
    <row r="98" spans="1:15" x14ac:dyDescent="0.35">
      <c r="A98" s="24" t="s">
        <v>440</v>
      </c>
      <c r="B98" s="25" t="s">
        <v>441</v>
      </c>
      <c r="C98" s="32"/>
      <c r="D98" s="46">
        <f>'[5]2019'!$D7</f>
        <v>16.805095062324966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470.54266174509905</v>
      </c>
    </row>
    <row r="99" spans="1:15" x14ac:dyDescent="0.35">
      <c r="A99" s="24" t="s">
        <v>442</v>
      </c>
      <c r="B99" s="25" t="s">
        <v>443</v>
      </c>
      <c r="C99" s="32"/>
      <c r="D99" s="46">
        <f>'[5]2019'!$D8</f>
        <v>94.91768362692369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2657.6951415538633</v>
      </c>
    </row>
    <row r="100" spans="1:15" x14ac:dyDescent="0.35">
      <c r="A100" s="24" t="s">
        <v>444</v>
      </c>
      <c r="B100" s="25" t="s">
        <v>445</v>
      </c>
      <c r="C100" s="32"/>
      <c r="D100" s="46">
        <f>'[5]2019'!$D9</f>
        <v>0.13799999999999998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3.8639999999999994</v>
      </c>
    </row>
    <row r="101" spans="1:15" x14ac:dyDescent="0.35">
      <c r="A101" s="24" t="s">
        <v>446</v>
      </c>
      <c r="B101" s="25" t="s">
        <v>447</v>
      </c>
      <c r="C101" s="32"/>
      <c r="D101" s="46">
        <f>'[5]2019'!$D10</f>
        <v>0.35630000000000001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9.9763999999999999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2.6568401818181817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74.391525090909084</v>
      </c>
    </row>
    <row r="103" spans="1:15" x14ac:dyDescent="0.35">
      <c r="A103" s="24" t="s">
        <v>450</v>
      </c>
      <c r="B103" s="25" t="s">
        <v>451</v>
      </c>
      <c r="C103" s="32"/>
      <c r="D103" s="46">
        <f>'[5]2019'!$D12</f>
        <v>0.63798218181818178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17.863501090909089</v>
      </c>
    </row>
    <row r="104" spans="1:15" x14ac:dyDescent="0.35">
      <c r="A104" s="24" t="s">
        <v>452</v>
      </c>
      <c r="B104" s="25" t="s">
        <v>453</v>
      </c>
      <c r="C104" s="32"/>
      <c r="D104" s="46">
        <f>'[5]2019'!$D13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'[5]2019'!$D14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'[5]2019'!$D15</f>
        <v>9.5000000000000001E-2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2.66</v>
      </c>
    </row>
    <row r="107" spans="1:15" x14ac:dyDescent="0.35">
      <c r="A107" s="24" t="s">
        <v>458</v>
      </c>
      <c r="B107" s="25" t="s">
        <v>459</v>
      </c>
      <c r="C107" s="32"/>
      <c r="D107" s="46">
        <f>'[5]2019'!$D16</f>
        <v>1.9016279999999999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53.245583999999994</v>
      </c>
    </row>
    <row r="108" spans="1:15" x14ac:dyDescent="0.35">
      <c r="A108" s="24" t="s">
        <v>460</v>
      </c>
      <c r="B108" s="25" t="s">
        <v>461</v>
      </c>
      <c r="C108" s="32"/>
      <c r="D108" s="46">
        <f>'[5]2019'!$D17</f>
        <v>2.223E-2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0.62243999999999999</v>
      </c>
    </row>
    <row r="109" spans="1:15" x14ac:dyDescent="0.35">
      <c r="A109" s="24" t="s">
        <v>462</v>
      </c>
      <c r="B109" s="25" t="s">
        <v>463</v>
      </c>
      <c r="C109" s="32"/>
      <c r="D109" s="46">
        <f>'[5]2019'!$D18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'[5]2019'!$D19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3.1833645218181816</v>
      </c>
      <c r="E111" s="26">
        <f>+E112+E115+E116+E117+E126</f>
        <v>0.47843699599245432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215.92001054890949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1.6425459999999998</v>
      </c>
      <c r="E112" s="26">
        <f>+SUM(E113:E114)</f>
        <v>2.3381930201142862E-3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46.610909150330286</v>
      </c>
    </row>
    <row r="113" spans="1:15" x14ac:dyDescent="0.35">
      <c r="A113" s="24" t="s">
        <v>469</v>
      </c>
      <c r="B113" s="25" t="s">
        <v>441</v>
      </c>
      <c r="C113" s="32"/>
      <c r="D113" s="46">
        <f>'[5]2019'!$D22</f>
        <v>0.28789200000000015</v>
      </c>
      <c r="E113" s="46">
        <f>'[5]2019'!$E22</f>
        <v>2.3381930201142862E-3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8.6805971503302892</v>
      </c>
    </row>
    <row r="114" spans="1:15" x14ac:dyDescent="0.35">
      <c r="A114" s="24" t="s">
        <v>470</v>
      </c>
      <c r="B114" s="25" t="s">
        <v>443</v>
      </c>
      <c r="C114" s="32"/>
      <c r="D114" s="46">
        <f>'[5]2019'!$D23</f>
        <v>1.3546539999999998</v>
      </c>
      <c r="E114" s="46">
        <f>'[5]2019'!$E23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37.930311999999994</v>
      </c>
    </row>
    <row r="115" spans="1:15" x14ac:dyDescent="0.35">
      <c r="A115" s="24" t="s">
        <v>471</v>
      </c>
      <c r="B115" s="25" t="s">
        <v>445</v>
      </c>
      <c r="C115" s="32"/>
      <c r="D115" s="46">
        <f>'[5]2019'!$D24</f>
        <v>5.5199999999999997E-3</v>
      </c>
      <c r="E115" s="46">
        <f>'[5]2019'!$E24</f>
        <v>2.5004387571428565E-3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0.81717627064285703</v>
      </c>
    </row>
    <row r="116" spans="1:15" x14ac:dyDescent="0.35">
      <c r="A116" s="24" t="s">
        <v>472</v>
      </c>
      <c r="B116" s="25" t="s">
        <v>447</v>
      </c>
      <c r="C116" s="32"/>
      <c r="D116" s="46">
        <f>'[5]2019'!$D25</f>
        <v>0.71260000000000001</v>
      </c>
      <c r="E116" s="46">
        <f>'[5]2019'!$E25</f>
        <v>4.8329515387999997E-2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32.760121577820001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0.82269852181818171</v>
      </c>
      <c r="E117" s="26">
        <f>+SUM(E118:E125)</f>
        <v>0.16434753829091431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66.587656258001374</v>
      </c>
    </row>
    <row r="118" spans="1:15" x14ac:dyDescent="0.35">
      <c r="A118" s="24" t="s">
        <v>474</v>
      </c>
      <c r="B118" s="25" t="s">
        <v>451</v>
      </c>
      <c r="C118" s="32"/>
      <c r="D118" s="46">
        <f>'[5]2019'!$D27</f>
        <v>1.8764181818181815E-2</v>
      </c>
      <c r="E118" s="46">
        <f>'[5]2019'!$E27</f>
        <v>7.7490709714285704E-5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0.54593212898337651</v>
      </c>
    </row>
    <row r="119" spans="1:15" x14ac:dyDescent="0.35">
      <c r="A119" s="24" t="s">
        <v>475</v>
      </c>
      <c r="B119" s="25" t="s">
        <v>453</v>
      </c>
      <c r="C119" s="32"/>
      <c r="D119" s="46">
        <f>'[5]2019'!$D28</f>
        <v>0</v>
      </c>
      <c r="E119" s="46">
        <f>'[5]2019'!$E28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'[5]2019'!$D29</f>
        <v>0</v>
      </c>
      <c r="E120" s="46">
        <f>'[5]2019'!$E29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'[5]2019'!$D30</f>
        <v>4.1799999999999997E-3</v>
      </c>
      <c r="E121" s="46">
        <f>'[5]2019'!$E30</f>
        <v>8.8833882499999989E-3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2.4711378862499993</v>
      </c>
    </row>
    <row r="122" spans="1:15" x14ac:dyDescent="0.35">
      <c r="A122" s="24" t="s">
        <v>478</v>
      </c>
      <c r="B122" s="25" t="s">
        <v>459</v>
      </c>
      <c r="C122" s="32"/>
      <c r="D122" s="46">
        <f>'[5]2019'!$D31</f>
        <v>0.23136473999999999</v>
      </c>
      <c r="E122" s="46">
        <f>'[5]2019'!$E31</f>
        <v>5.853527922E-2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21.990061713299998</v>
      </c>
    </row>
    <row r="123" spans="1:15" x14ac:dyDescent="0.35">
      <c r="A123" s="24" t="s">
        <v>479</v>
      </c>
      <c r="B123" s="25" t="s">
        <v>461</v>
      </c>
      <c r="C123" s="32"/>
      <c r="D123" s="46">
        <f>'[5]2019'!$D32</f>
        <v>2.6675999999999996E-3</v>
      </c>
      <c r="E123" s="46">
        <f>'[5]2019'!$E32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7.469279999999999E-2</v>
      </c>
    </row>
    <row r="124" spans="1:15" x14ac:dyDescent="0.35">
      <c r="A124" s="24" t="s">
        <v>480</v>
      </c>
      <c r="B124" s="25" t="s">
        <v>463</v>
      </c>
      <c r="C124" s="32"/>
      <c r="D124" s="46">
        <f>'[5]2019'!$D33</f>
        <v>0.56572199999999995</v>
      </c>
      <c r="E124" s="46">
        <f>'[5]2019'!$E33</f>
        <v>9.6851380111200022E-2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41.505831729467999</v>
      </c>
    </row>
    <row r="125" spans="1:15" x14ac:dyDescent="0.35">
      <c r="A125" s="24" t="s">
        <v>481</v>
      </c>
      <c r="B125" s="25" t="s">
        <v>465</v>
      </c>
      <c r="C125" s="32"/>
      <c r="D125" s="46">
        <f>'[5]2019'!$D34</f>
        <v>0</v>
      </c>
      <c r="E125" s="46">
        <f>'[5]2019'!$E34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'[5]2019'!$E35</f>
        <v>0.26092131053628287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69.144147292114965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3.2004711023999999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89.613190867200004</v>
      </c>
    </row>
    <row r="128" spans="1:15" x14ac:dyDescent="0.35">
      <c r="A128" s="24" t="s">
        <v>486</v>
      </c>
      <c r="B128" s="25" t="s">
        <v>487</v>
      </c>
      <c r="C128" s="32"/>
      <c r="D128" s="46">
        <f>'[5]2019'!$D37</f>
        <v>1.3594495199999999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38.064586559999995</v>
      </c>
    </row>
    <row r="129" spans="1:15" x14ac:dyDescent="0.35">
      <c r="A129" s="24" t="s">
        <v>488</v>
      </c>
      <c r="B129" s="25" t="s">
        <v>489</v>
      </c>
      <c r="C129" s="32"/>
      <c r="D129" s="46">
        <f>'[5]2019'!$D38</f>
        <v>1.8410215824000002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51.548604307200009</v>
      </c>
    </row>
    <row r="130" spans="1:15" x14ac:dyDescent="0.35">
      <c r="A130" s="24" t="s">
        <v>490</v>
      </c>
      <c r="B130" s="25" t="s">
        <v>491</v>
      </c>
      <c r="C130" s="32"/>
      <c r="D130" s="46">
        <f>'[5]2019'!$D39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'[5]2019'!$D40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1.8491621490875694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490.0279695082059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1.044732292007496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276.85405738198642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'[5]2019'!$E$43</f>
        <v>0.33516964398000004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88.81995565470001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'[5]2019'!$E$44</f>
        <v>0.20824217100378717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55.184175316003596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'[5]2019'!$E48</f>
        <v>0.36122110075237274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95.723591699378773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'[5]2019'!$E49</f>
        <v>0.1302547501970861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34.517508802227816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'[5]2019'!$E50</f>
        <v>9.8446260742500163E-3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2.6088259096762543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'[5]2019'!$E51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'[5]2019'!$E52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0.80442985708007342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213.17391212621948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'[5]2019'!$E54</f>
        <v>0.38168863366858491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101.147487922175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'[5]2019'!$E55</f>
        <v>0.42274122341148856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112.02642420404447</v>
      </c>
    </row>
    <row r="144" spans="1:15" x14ac:dyDescent="0.35">
      <c r="A144" s="24" t="s">
        <v>516</v>
      </c>
      <c r="B144" s="25" t="s">
        <v>517</v>
      </c>
      <c r="C144" s="32"/>
      <c r="D144" s="46">
        <f>'[5]2019'!$D$56</f>
        <v>0</v>
      </c>
      <c r="E144" s="46">
        <f>'[5]2019'!$E56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0.56539513079999992</v>
      </c>
      <c r="E145" s="26">
        <f>+SUM(E146:E150)</f>
        <v>1.4458006920000004E-2</v>
      </c>
      <c r="F145" s="32"/>
      <c r="G145" s="32"/>
      <c r="H145" s="32"/>
      <c r="I145" s="32"/>
      <c r="J145" s="26">
        <f>+SUM(J146:J150)</f>
        <v>0.51635739000000003</v>
      </c>
      <c r="K145" s="26">
        <f>+SUM(K146:K150)</f>
        <v>19.001951951999999</v>
      </c>
      <c r="L145" s="26">
        <f>+SUM(L146:L150)</f>
        <v>0</v>
      </c>
      <c r="M145" s="32"/>
      <c r="N145" s="65"/>
      <c r="O145" s="26">
        <f>+SUM(O146:O150)</f>
        <v>19.662435496200001</v>
      </c>
    </row>
    <row r="146" spans="1:16" x14ac:dyDescent="0.35">
      <c r="A146" s="24" t="s">
        <v>520</v>
      </c>
      <c r="B146" s="25" t="s">
        <v>521</v>
      </c>
      <c r="C146" s="32"/>
      <c r="D146" s="46">
        <f>'[5]2019'!$D58</f>
        <v>2.8340215200000005E-2</v>
      </c>
      <c r="E146" s="46">
        <f>'[5]2019'!$E58</f>
        <v>5.3436096000000007E-4</v>
      </c>
      <c r="F146" s="32"/>
      <c r="G146" s="32"/>
      <c r="H146" s="32"/>
      <c r="I146" s="32"/>
      <c r="J146" s="46">
        <f>'[5]2019'!$J58</f>
        <v>1.9084320000000002E-2</v>
      </c>
      <c r="K146" s="46">
        <f>'[5]2019'!$K58</f>
        <v>0.70230297600000002</v>
      </c>
      <c r="L146" s="46">
        <v>0</v>
      </c>
      <c r="M146" s="32"/>
      <c r="N146" s="65"/>
      <c r="O146" s="30">
        <f>+C146*'PCG-PTG'!$F$5+D146*'PCG-PTG'!$F$6+E146*'PCG-PTG'!$F$8+SUM(F146:I146)</f>
        <v>0.93513168000000013</v>
      </c>
    </row>
    <row r="147" spans="1:16" x14ac:dyDescent="0.35">
      <c r="A147" s="24" t="s">
        <v>522</v>
      </c>
      <c r="B147" s="25" t="s">
        <v>523</v>
      </c>
      <c r="C147" s="32"/>
      <c r="D147" s="46">
        <f>'[5]2019'!$D59</f>
        <v>0</v>
      </c>
      <c r="E147" s="46">
        <f>'[5]2019'!$E59</f>
        <v>0</v>
      </c>
      <c r="F147" s="32"/>
      <c r="G147" s="32"/>
      <c r="H147" s="32"/>
      <c r="I147" s="32"/>
      <c r="J147" s="46">
        <f>'[5]2019'!$J59</f>
        <v>0</v>
      </c>
      <c r="K147" s="46">
        <f>'[5]2019'!$K59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'[5]2019'!$D60</f>
        <v>0</v>
      </c>
      <c r="E148" s="46">
        <f>'[5]2019'!$E60</f>
        <v>0</v>
      </c>
      <c r="F148" s="32"/>
      <c r="G148" s="32"/>
      <c r="H148" s="32"/>
      <c r="I148" s="32"/>
      <c r="J148" s="46">
        <f>'[5]2019'!$J60</f>
        <v>0</v>
      </c>
      <c r="K148" s="46">
        <f>'[5]2019'!$K60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'[5]2019'!$D61</f>
        <v>0.53705491559999996</v>
      </c>
      <c r="E149" s="46">
        <f>'[5]2019'!$E61</f>
        <v>1.3923645960000003E-2</v>
      </c>
      <c r="F149" s="32"/>
      <c r="G149" s="32"/>
      <c r="H149" s="32"/>
      <c r="I149" s="32"/>
      <c r="J149" s="46">
        <f>'[5]2019'!$J61</f>
        <v>0.49727307000000004</v>
      </c>
      <c r="K149" s="46">
        <f>'[5]2019'!$K61</f>
        <v>18.299648976</v>
      </c>
      <c r="L149" s="46">
        <v>0</v>
      </c>
      <c r="M149" s="32"/>
      <c r="N149" s="65"/>
      <c r="O149" s="30">
        <f>+C149*'PCG-PTG'!$F$5+D149*'PCG-PTG'!$F$6+E149*'PCG-PTG'!$F$8+SUM(F149:I149)</f>
        <v>18.727303816199999</v>
      </c>
    </row>
    <row r="150" spans="1:16" x14ac:dyDescent="0.35">
      <c r="A150" s="24" t="s">
        <v>528</v>
      </c>
      <c r="B150" s="25" t="s">
        <v>291</v>
      </c>
      <c r="C150" s="32"/>
      <c r="D150" s="46">
        <f>'[5]2019'!$D62</f>
        <v>0</v>
      </c>
      <c r="E150" s="46">
        <f>'[5]2019'!$E62</f>
        <v>0</v>
      </c>
      <c r="F150" s="32"/>
      <c r="G150" s="32"/>
      <c r="H150" s="32"/>
      <c r="I150" s="32"/>
      <c r="J150" s="46">
        <f>'[5]2019'!$J62</f>
        <v>0</v>
      </c>
      <c r="K150" s="46">
        <f>'[5]2019'!$K62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2.3338541746666666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2.3338541746666666</v>
      </c>
    </row>
    <row r="152" spans="1:16" x14ac:dyDescent="0.35">
      <c r="A152" s="24" t="s">
        <v>531</v>
      </c>
      <c r="B152" s="25" t="s">
        <v>532</v>
      </c>
      <c r="C152" s="46">
        <f>'[5]2019'!$C64</f>
        <v>2.2769439879999998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2.2769439879999998</v>
      </c>
    </row>
    <row r="153" spans="1:16" x14ac:dyDescent="0.35">
      <c r="A153" s="24" t="s">
        <v>533</v>
      </c>
      <c r="B153" s="25" t="s">
        <v>534</v>
      </c>
      <c r="C153" s="46">
        <f>'[5]2019'!$C65</f>
        <v>5.6910186666666668E-2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5.6910186666666668E-2</v>
      </c>
    </row>
    <row r="154" spans="1:16" x14ac:dyDescent="0.35">
      <c r="A154" s="24" t="s">
        <v>535</v>
      </c>
      <c r="B154" s="25" t="s">
        <v>536</v>
      </c>
      <c r="C154" s="46">
        <f>'[5]2019'!$C66</f>
        <v>16.25554348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16.25554348</v>
      </c>
    </row>
    <row r="155" spans="1:16" x14ac:dyDescent="0.35">
      <c r="A155" s="24" t="s">
        <v>537</v>
      </c>
      <c r="B155" s="25" t="s">
        <v>538</v>
      </c>
      <c r="C155" s="46">
        <f>'[5]2019'!$C67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'[5]2019'!$C68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-27272.939645342114</v>
      </c>
      <c r="D157" s="21">
        <f>+D158+D166+D174+D182+D190+D198+D206+D207</f>
        <v>13.720224242964735</v>
      </c>
      <c r="E157" s="21">
        <f>+E158+E166+E174+E182+E190+E198+E207</f>
        <v>0.64476642717088228</v>
      </c>
      <c r="F157" s="35"/>
      <c r="G157" s="35"/>
      <c r="H157" s="35"/>
      <c r="I157" s="35"/>
      <c r="J157" s="21">
        <f>+J158+J166+J174+J182+J190+J198+J206+J207</f>
        <v>8.6745347666502184</v>
      </c>
      <c r="K157" s="21">
        <f>+K158+K166+K174+K182+K190+K198+K206+K207</f>
        <v>258.19681621518509</v>
      </c>
      <c r="L157" s="21">
        <f>+L158+L166+L174+L182+L190+L198+L206+L207</f>
        <v>0</v>
      </c>
      <c r="M157" s="35"/>
      <c r="N157" s="64"/>
      <c r="O157" s="21">
        <f>+O158+O166+O174+O182+O190+O198+O206+O207</f>
        <v>-26717.910263338817</v>
      </c>
      <c r="P157" s="107">
        <f>O157-'[6]2019'!$O$4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-29952.329004284897</v>
      </c>
      <c r="D158" s="26">
        <f t="shared" ref="D158:E158" si="36">+SUM(D159:D160)</f>
        <v>6.3140346083417995</v>
      </c>
      <c r="E158" s="26">
        <f t="shared" si="36"/>
        <v>0.23126806742545999</v>
      </c>
      <c r="F158" s="32"/>
      <c r="G158" s="32"/>
      <c r="H158" s="32"/>
      <c r="I158" s="32"/>
      <c r="J158" s="26">
        <f t="shared" ref="J158:L158" si="37">+SUM(J159:J160)</f>
        <v>2.5606728242704002</v>
      </c>
      <c r="K158" s="26">
        <f t="shared" si="37"/>
        <v>106.1128409211</v>
      </c>
      <c r="L158" s="26">
        <f t="shared" si="37"/>
        <v>0</v>
      </c>
      <c r="M158" s="32"/>
      <c r="N158" s="65"/>
      <c r="O158" s="26">
        <f>+SUM(O159:O160)</f>
        <v>-29714.24999738358</v>
      </c>
    </row>
    <row r="159" spans="1:16" x14ac:dyDescent="0.35">
      <c r="A159" s="24" t="s">
        <v>544</v>
      </c>
      <c r="B159" s="25" t="s">
        <v>545</v>
      </c>
      <c r="C159" s="46">
        <f>'[6]2019'!$C$6</f>
        <v>-29101.136582723178</v>
      </c>
      <c r="D159" s="46">
        <f>'[6]2019'!$D6</f>
        <v>6.3140346083417995</v>
      </c>
      <c r="E159" s="46">
        <f>'[6]2019'!$E6</f>
        <v>0.23126806742545999</v>
      </c>
      <c r="F159" s="32"/>
      <c r="G159" s="32"/>
      <c r="H159" s="32"/>
      <c r="I159" s="32"/>
      <c r="J159" s="46">
        <f>'[6]2019'!$J6</f>
        <v>2.5606728242704002</v>
      </c>
      <c r="K159" s="46">
        <f>'[6]2019'!$K6</f>
        <v>106.1128409211</v>
      </c>
      <c r="L159" s="46">
        <v>0</v>
      </c>
      <c r="M159" s="32"/>
      <c r="N159" s="65"/>
      <c r="O159" s="30">
        <f>+C159*'PCG-PTG'!$F$5+D159*'PCG-PTG'!$F$6+E159*'PCG-PTG'!$F$8+SUM(F159:I159)</f>
        <v>-28863.057575821862</v>
      </c>
    </row>
    <row r="160" spans="1:16" x14ac:dyDescent="0.35">
      <c r="A160" s="24" t="s">
        <v>546</v>
      </c>
      <c r="B160" s="25" t="s">
        <v>547</v>
      </c>
      <c r="C160" s="26">
        <f>+SUM(C161:C165)</f>
        <v>-851.19242156171811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-851.19242156171811</v>
      </c>
    </row>
    <row r="161" spans="1:15" x14ac:dyDescent="0.35">
      <c r="A161" s="24" t="s">
        <v>548</v>
      </c>
      <c r="B161" s="25" t="s">
        <v>549</v>
      </c>
      <c r="C161" s="46">
        <f>'[6]2019'!$C8</f>
        <v>-409.8288007514584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-409.8288007514584</v>
      </c>
    </row>
    <row r="162" spans="1:15" x14ac:dyDescent="0.35">
      <c r="A162" s="24" t="s">
        <v>550</v>
      </c>
      <c r="B162" s="25" t="s">
        <v>551</v>
      </c>
      <c r="C162" s="46">
        <f>'[6]2019'!$C9</f>
        <v>-422.42641633371335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-422.42641633371335</v>
      </c>
    </row>
    <row r="163" spans="1:15" x14ac:dyDescent="0.35">
      <c r="A163" s="24" t="s">
        <v>552</v>
      </c>
      <c r="B163" s="25" t="s">
        <v>553</v>
      </c>
      <c r="C163" s="46">
        <f>'[6]2019'!$C10</f>
        <v>-0.32272294154077857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-0.32272294154077857</v>
      </c>
    </row>
    <row r="164" spans="1:15" x14ac:dyDescent="0.35">
      <c r="A164" s="24" t="s">
        <v>554</v>
      </c>
      <c r="B164" s="25" t="s">
        <v>555</v>
      </c>
      <c r="C164" s="46">
        <f>'[6]2019'!$C11</f>
        <v>-3.7788667327188485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-3.7788667327188485</v>
      </c>
    </row>
    <row r="165" spans="1:15" x14ac:dyDescent="0.35">
      <c r="A165" s="24" t="s">
        <v>556</v>
      </c>
      <c r="B165" s="25" t="s">
        <v>557</v>
      </c>
      <c r="C165" s="46">
        <f>'[6]2019'!$C12</f>
        <v>-14.835614802286779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-14.835614802286779</v>
      </c>
    </row>
    <row r="166" spans="1:15" x14ac:dyDescent="0.35">
      <c r="A166" s="24" t="s">
        <v>558</v>
      </c>
      <c r="B166" s="25" t="s">
        <v>559</v>
      </c>
      <c r="C166" s="26">
        <f>+SUM(C167:C168)</f>
        <v>955.99793353301538</v>
      </c>
      <c r="D166" s="26">
        <f t="shared" ref="D166" si="40">+SUM(D167:D168)</f>
        <v>1.0693311652913879</v>
      </c>
      <c r="E166" s="26">
        <f t="shared" ref="E166" si="41">+SUM(E167:E168)</f>
        <v>3.9891851370004651E-2</v>
      </c>
      <c r="F166" s="32"/>
      <c r="G166" s="32"/>
      <c r="H166" s="32"/>
      <c r="I166" s="32"/>
      <c r="J166" s="26">
        <f t="shared" ref="J166:L166" si="42">+SUM(J167:J168)</f>
        <v>0.4507715370883576</v>
      </c>
      <c r="K166" s="26">
        <f t="shared" si="42"/>
        <v>18.122887354352081</v>
      </c>
      <c r="L166" s="26">
        <f t="shared" si="42"/>
        <v>0</v>
      </c>
      <c r="M166" s="32"/>
      <c r="N166" s="65"/>
      <c r="O166" s="26">
        <f>+SUM(O167:O168)</f>
        <v>996.5105467742253</v>
      </c>
    </row>
    <row r="167" spans="1:15" x14ac:dyDescent="0.35">
      <c r="A167" s="24" t="s">
        <v>560</v>
      </c>
      <c r="B167" s="25" t="s">
        <v>561</v>
      </c>
      <c r="C167" s="46">
        <f>'[6]2019'!$C$14</f>
        <v>-369.75132194528874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-369.75132194528874</v>
      </c>
    </row>
    <row r="168" spans="1:15" x14ac:dyDescent="0.35">
      <c r="A168" s="24" t="s">
        <v>562</v>
      </c>
      <c r="B168" s="25" t="s">
        <v>563</v>
      </c>
      <c r="C168" s="26">
        <f>+SUM(C169:C173)</f>
        <v>1325.7492554783041</v>
      </c>
      <c r="D168" s="26">
        <f t="shared" ref="D168" si="43">+SUM(D169:D173)</f>
        <v>1.0693311652913879</v>
      </c>
      <c r="E168" s="26">
        <f>+SUM(E169:E173)</f>
        <v>3.9891851370004651E-2</v>
      </c>
      <c r="F168" s="32"/>
      <c r="G168" s="32"/>
      <c r="H168" s="32"/>
      <c r="I168" s="32"/>
      <c r="J168" s="26">
        <f>+SUM(J169:J173)</f>
        <v>0.4507715370883576</v>
      </c>
      <c r="K168" s="26">
        <f t="shared" ref="K168" si="44">+SUM(K169:K173)</f>
        <v>18.122887354352081</v>
      </c>
      <c r="L168" s="26">
        <f>+SUM(L169:L173)</f>
        <v>0</v>
      </c>
      <c r="M168" s="32"/>
      <c r="N168" s="65"/>
      <c r="O168" s="26">
        <f>+SUM(O169:O173)</f>
        <v>1366.261868719514</v>
      </c>
    </row>
    <row r="169" spans="1:15" x14ac:dyDescent="0.35">
      <c r="A169" s="24" t="s">
        <v>564</v>
      </c>
      <c r="B169" s="25" t="s">
        <v>565</v>
      </c>
      <c r="C169" s="46">
        <f>'[6]2019'!$C16</f>
        <v>1020.6870292357074</v>
      </c>
      <c r="D169" s="46">
        <f>'[6]2019'!$D16</f>
        <v>1.0018831414733573</v>
      </c>
      <c r="E169" s="46">
        <f>'[6]2019'!$E16</f>
        <v>3.373355354314099E-2</v>
      </c>
      <c r="F169" s="32"/>
      <c r="G169" s="32"/>
      <c r="H169" s="32"/>
      <c r="I169" s="32"/>
      <c r="J169" s="46">
        <f>'[6]2019'!$J16</f>
        <v>0.33640314887517536</v>
      </c>
      <c r="K169" s="46">
        <f>'[6]2019'!$K16</f>
        <v>16.216747550799042</v>
      </c>
      <c r="L169" s="46">
        <v>0</v>
      </c>
      <c r="M169" s="32"/>
      <c r="N169" s="65"/>
      <c r="O169" s="30">
        <f>+C169*'PCG-PTG'!$F$5+D169*'PCG-PTG'!$F$6+E169*'PCG-PTG'!$F$8+SUM(F169:I169)</f>
        <v>1057.6791488858937</v>
      </c>
    </row>
    <row r="170" spans="1:15" x14ac:dyDescent="0.35">
      <c r="A170" s="24" t="s">
        <v>566</v>
      </c>
      <c r="B170" s="25" t="s">
        <v>567</v>
      </c>
      <c r="C170" s="46">
        <f>'[6]2019'!$C17</f>
        <v>304.15783854976951</v>
      </c>
      <c r="D170" s="46">
        <f>'[6]2019'!$D17</f>
        <v>6.7448023818030584E-2</v>
      </c>
      <c r="E170" s="46">
        <f>'[6]2019'!$E17</f>
        <v>6.1582978268636618E-3</v>
      </c>
      <c r="F170" s="32"/>
      <c r="G170" s="32"/>
      <c r="H170" s="32"/>
      <c r="I170" s="32"/>
      <c r="J170" s="46">
        <f>'[6]2019'!$J17</f>
        <v>0.11436838821318226</v>
      </c>
      <c r="K170" s="46">
        <f>'[6]2019'!$K17</f>
        <v>1.9061398035530381</v>
      </c>
      <c r="L170" s="46">
        <v>0</v>
      </c>
      <c r="M170" s="32"/>
      <c r="N170" s="65"/>
      <c r="O170" s="30">
        <f>+C170*'PCG-PTG'!$F$5+D170*'PCG-PTG'!$F$6+E170*'PCG-PTG'!$F$8+SUM(F170:I170)</f>
        <v>307.67833214079326</v>
      </c>
    </row>
    <row r="171" spans="1:15" x14ac:dyDescent="0.35">
      <c r="A171" s="24" t="s">
        <v>568</v>
      </c>
      <c r="B171" s="25" t="s">
        <v>569</v>
      </c>
      <c r="C171" s="46">
        <f>'[6]2019'!$C18</f>
        <v>0.90438769282720288</v>
      </c>
      <c r="D171" s="46">
        <f>'[6]2019'!$D18</f>
        <v>0</v>
      </c>
      <c r="E171" s="46">
        <f>'[6]2019'!$E18</f>
        <v>0</v>
      </c>
      <c r="F171" s="32"/>
      <c r="G171" s="32"/>
      <c r="H171" s="32"/>
      <c r="I171" s="32"/>
      <c r="J171" s="46">
        <f>'[6]2019'!$J18</f>
        <v>0</v>
      </c>
      <c r="K171" s="46">
        <f>'[6]2019'!$K18</f>
        <v>0</v>
      </c>
      <c r="L171" s="46">
        <v>0</v>
      </c>
      <c r="M171" s="32"/>
      <c r="N171" s="65"/>
      <c r="O171" s="30">
        <f>+C171*'PCG-PTG'!$F$5+D171*'PCG-PTG'!$F$6+E171*'PCG-PTG'!$F$8+SUM(F171:I171)</f>
        <v>0.90438769282720288</v>
      </c>
    </row>
    <row r="172" spans="1:15" x14ac:dyDescent="0.35">
      <c r="A172" s="24" t="s">
        <v>570</v>
      </c>
      <c r="B172" s="25" t="s">
        <v>571</v>
      </c>
      <c r="C172" s="46">
        <f>'[6]2019'!$C19</f>
        <v>0</v>
      </c>
      <c r="D172" s="46">
        <f>'[6]2019'!$D19</f>
        <v>0</v>
      </c>
      <c r="E172" s="46">
        <f>'[6]2019'!$E19</f>
        <v>0</v>
      </c>
      <c r="F172" s="32"/>
      <c r="G172" s="32"/>
      <c r="H172" s="32"/>
      <c r="I172" s="32"/>
      <c r="J172" s="46">
        <f>'[6]2019'!$J19</f>
        <v>0</v>
      </c>
      <c r="K172" s="46">
        <f>'[6]2019'!$K19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'[6]2019'!$C20</f>
        <v>0</v>
      </c>
      <c r="D173" s="46">
        <f>'[6]2019'!$D20</f>
        <v>0</v>
      </c>
      <c r="E173" s="46">
        <f>'[6]2019'!$E20</f>
        <v>0</v>
      </c>
      <c r="F173" s="32"/>
      <c r="G173" s="32"/>
      <c r="H173" s="32"/>
      <c r="I173" s="32"/>
      <c r="J173" s="46">
        <f>'[6]2019'!$J20</f>
        <v>0</v>
      </c>
      <c r="K173" s="46">
        <f>'[6]2019'!$K20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1590.3009503716535</v>
      </c>
      <c r="D174" s="26">
        <f t="shared" ref="D174" si="45">+SUM(D175:D176)</f>
        <v>6.3368584693315473</v>
      </c>
      <c r="E174" s="26">
        <f t="shared" ref="E174" si="46">+SUM(E175:E176)</f>
        <v>0.36319775274541766</v>
      </c>
      <c r="F174" s="32"/>
      <c r="G174" s="32"/>
      <c r="H174" s="32"/>
      <c r="I174" s="32"/>
      <c r="J174" s="26">
        <f t="shared" ref="J174:K174" si="47">+SUM(J175:J176)</f>
        <v>5.6630904052914595</v>
      </c>
      <c r="K174" s="26">
        <f t="shared" si="47"/>
        <v>133.96108793973303</v>
      </c>
      <c r="L174" s="26">
        <f>+SUM(L175:L176)</f>
        <v>0</v>
      </c>
      <c r="M174" s="32"/>
      <c r="N174" s="65"/>
      <c r="O174" s="26">
        <f>+SUM(O175:O176)</f>
        <v>1863.9803919904725</v>
      </c>
    </row>
    <row r="175" spans="1:15" x14ac:dyDescent="0.35">
      <c r="A175" s="24" t="s">
        <v>576</v>
      </c>
      <c r="B175" s="25" t="s">
        <v>577</v>
      </c>
      <c r="C175" s="46">
        <f>'[6]2019'!$C$22</f>
        <v>0</v>
      </c>
      <c r="D175" s="46">
        <f>'[6]2019'!$D22</f>
        <v>2.2670290878951995</v>
      </c>
      <c r="E175" s="46">
        <f>'[6]2019'!$E22</f>
        <v>0.20698961237303995</v>
      </c>
      <c r="F175" s="32"/>
      <c r="G175" s="32"/>
      <c r="H175" s="32"/>
      <c r="I175" s="32"/>
      <c r="J175" s="46">
        <f>'[6]2019'!$J22</f>
        <v>3.8440928012135998</v>
      </c>
      <c r="K175" s="46">
        <f>'[6]2019'!$K22</f>
        <v>64.068213353559997</v>
      </c>
      <c r="L175" s="46">
        <v>0</v>
      </c>
      <c r="M175" s="32"/>
      <c r="N175" s="65"/>
      <c r="O175" s="30">
        <f>+C175*'PCG-PTG'!$F$5+D175*'PCG-PTG'!$F$6+E175*'PCG-PTG'!$F$8+SUM(F175:I175)</f>
        <v>118.32906173992117</v>
      </c>
    </row>
    <row r="176" spans="1:15" x14ac:dyDescent="0.35">
      <c r="A176" s="24" t="s">
        <v>578</v>
      </c>
      <c r="B176" s="25" t="s">
        <v>579</v>
      </c>
      <c r="C176" s="26">
        <f>+SUM(C177:C181)</f>
        <v>1590.3009503716535</v>
      </c>
      <c r="D176" s="26">
        <f t="shared" ref="D176" si="48">+SUM(D177:D181)</f>
        <v>4.0698293814363478</v>
      </c>
      <c r="E176" s="26">
        <f>+SUM(E177:E181)</f>
        <v>0.15620814037237774</v>
      </c>
      <c r="F176" s="32"/>
      <c r="G176" s="32"/>
      <c r="H176" s="32"/>
      <c r="I176" s="32"/>
      <c r="J176" s="26">
        <f>+SUM(J177:J181)</f>
        <v>1.8189976040778602</v>
      </c>
      <c r="K176" s="26">
        <f t="shared" ref="K176" si="49">+SUM(K177:K181)</f>
        <v>69.892874586173036</v>
      </c>
      <c r="L176" s="26">
        <f>+SUM(L177:L181)</f>
        <v>0</v>
      </c>
      <c r="M176" s="32"/>
      <c r="N176" s="65"/>
      <c r="O176" s="26">
        <f>+SUM(O177:O181)</f>
        <v>1745.6513302505514</v>
      </c>
    </row>
    <row r="177" spans="1:15" x14ac:dyDescent="0.35">
      <c r="A177" s="24" t="s">
        <v>580</v>
      </c>
      <c r="B177" s="25" t="s">
        <v>581</v>
      </c>
      <c r="C177" s="46">
        <f>'[6]2019'!$C24</f>
        <v>1760.223489757587</v>
      </c>
      <c r="D177" s="46">
        <f>'[6]2019'!$D24</f>
        <v>4.0698293814363478</v>
      </c>
      <c r="E177" s="46">
        <f>'[6]2019'!$E24</f>
        <v>0.15620814037237774</v>
      </c>
      <c r="F177" s="32"/>
      <c r="G177" s="32"/>
      <c r="H177" s="32"/>
      <c r="I177" s="32"/>
      <c r="J177" s="46">
        <f>'[6]2019'!$J$24</f>
        <v>1.8189976040778602</v>
      </c>
      <c r="K177" s="46">
        <f>'[6]2019'!$K$24</f>
        <v>69.892874586173036</v>
      </c>
      <c r="L177" s="46">
        <v>0</v>
      </c>
      <c r="M177" s="32"/>
      <c r="N177" s="65"/>
      <c r="O177" s="30">
        <f>+C177*'PCG-PTG'!$F$5+D177*'PCG-PTG'!$F$6+E177*'PCG-PTG'!$F$8+SUM(F177:I177)</f>
        <v>1915.5738696364849</v>
      </c>
    </row>
    <row r="178" spans="1:15" x14ac:dyDescent="0.35">
      <c r="A178" s="24" t="s">
        <v>582</v>
      </c>
      <c r="B178" s="25" t="s">
        <v>583</v>
      </c>
      <c r="C178" s="46">
        <f>'[6]2019'!$C25</f>
        <v>-161.4993460743398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-161.4993460743398</v>
      </c>
    </row>
    <row r="179" spans="1:15" x14ac:dyDescent="0.35">
      <c r="A179" s="24" t="s">
        <v>584</v>
      </c>
      <c r="B179" s="25" t="s">
        <v>585</v>
      </c>
      <c r="C179" s="46">
        <f>'[6]2019'!$C26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'[6]2019'!$C27</f>
        <v>-8.4231933115935611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-8.4231933115935611</v>
      </c>
    </row>
    <row r="181" spans="1:15" x14ac:dyDescent="0.35">
      <c r="A181" s="24" t="s">
        <v>588</v>
      </c>
      <c r="B181" s="25" t="s">
        <v>589</v>
      </c>
      <c r="C181" s="46">
        <f>'[6]2019'!$C28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f>'[6]2019'!$C32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f>'[6]2019'!$C33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'[6]2019'!$C34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f>'[6]2019'!$C35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'[6]2019'!$C36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132.00811330039437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132.00811330039437</v>
      </c>
    </row>
    <row r="191" spans="1:15" x14ac:dyDescent="0.35">
      <c r="A191" s="24" t="s">
        <v>608</v>
      </c>
      <c r="B191" s="25" t="s">
        <v>609</v>
      </c>
      <c r="C191" s="46">
        <f>'[6]2019'!$C$38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132.00811330039437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132.00811330039437</v>
      </c>
    </row>
    <row r="193" spans="1:15" x14ac:dyDescent="0.35">
      <c r="A193" s="24" t="s">
        <v>612</v>
      </c>
      <c r="B193" s="25" t="s">
        <v>613</v>
      </c>
      <c r="C193" s="46">
        <f>'[6]2019'!$C40</f>
        <v>48.108719507960672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48.108719507960672</v>
      </c>
    </row>
    <row r="194" spans="1:15" x14ac:dyDescent="0.35">
      <c r="A194" s="24" t="s">
        <v>614</v>
      </c>
      <c r="B194" s="25" t="s">
        <v>615</v>
      </c>
      <c r="C194" s="46">
        <f>'[6]2019'!$C41</f>
        <v>10.472113610509862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10.472113610509862</v>
      </c>
    </row>
    <row r="195" spans="1:15" x14ac:dyDescent="0.35">
      <c r="A195" s="24" t="s">
        <v>616</v>
      </c>
      <c r="B195" s="25" t="s">
        <v>617</v>
      </c>
      <c r="C195" s="46">
        <f>'[6]2019'!$C42</f>
        <v>73.427280181923848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73.427280181923848</v>
      </c>
    </row>
    <row r="196" spans="1:15" x14ac:dyDescent="0.35">
      <c r="A196" s="24" t="s">
        <v>618</v>
      </c>
      <c r="B196" s="25" t="s">
        <v>619</v>
      </c>
      <c r="C196" s="46">
        <f>'[6]2019'!$C43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'[6]2019'!$C44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1.0823617377216845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1.0823617377216845</v>
      </c>
    </row>
    <row r="199" spans="1:15" x14ac:dyDescent="0.35">
      <c r="A199" s="24" t="s">
        <v>624</v>
      </c>
      <c r="B199" s="25" t="s">
        <v>625</v>
      </c>
      <c r="C199" s="46">
        <f>'[6]2019'!$C46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1.0823617377216845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1.0823617377216845</v>
      </c>
    </row>
    <row r="201" spans="1:15" x14ac:dyDescent="0.35">
      <c r="A201" s="24" t="s">
        <v>628</v>
      </c>
      <c r="B201" s="25" t="s">
        <v>629</v>
      </c>
      <c r="C201" s="46">
        <f>'[6]2019'!$C48</f>
        <v>1.0823617377216845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1.0823617377216845</v>
      </c>
    </row>
    <row r="202" spans="1:15" x14ac:dyDescent="0.35">
      <c r="A202" s="24" t="s">
        <v>630</v>
      </c>
      <c r="B202" s="25" t="s">
        <v>631</v>
      </c>
      <c r="C202" s="46">
        <f>'[6]2019'!$C49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'[6]2019'!$C50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f>'[6]2019'!$C51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'[6]2019'!$C52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'[6]2019'!$C53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1.0408755630000002E-2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2.7583202419500008</v>
      </c>
    </row>
    <row r="208" spans="1:15" ht="13" x14ac:dyDescent="0.35">
      <c r="A208" s="24" t="s">
        <v>696</v>
      </c>
      <c r="B208" s="25" t="s">
        <v>697</v>
      </c>
      <c r="C208" s="46">
        <f>'[6]2019'!$C55</f>
        <v>0</v>
      </c>
      <c r="D208" s="46">
        <f>'[6]2019'!$D55</f>
        <v>0</v>
      </c>
      <c r="E208" s="46">
        <f>'[6]2019'!$E55</f>
        <v>1.0408755630000002E-2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18.481501716649966</v>
      </c>
      <c r="D209" s="21">
        <f t="shared" ref="D209:E209" si="62">+D210+D214+D217+D220+D224</f>
        <v>37.449927734212885</v>
      </c>
      <c r="E209" s="21">
        <f t="shared" si="62"/>
        <v>0.24412463027263548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1131.7725052968592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33.21113307183353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929.91172601133883</v>
      </c>
    </row>
    <row r="211" spans="1:15" x14ac:dyDescent="0.35">
      <c r="A211" s="24" t="s">
        <v>645</v>
      </c>
      <c r="B211" s="25" t="s">
        <v>646</v>
      </c>
      <c r="C211" s="46">
        <f>'[4]2019'!$C6</f>
        <v>0</v>
      </c>
      <c r="D211" s="46">
        <f>'[4]2019'!$D6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'[4]2019'!$C7</f>
        <v>0</v>
      </c>
      <c r="D212" s="46">
        <f>'[4]2019'!$D7</f>
        <v>28.249847023148853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790.9957166481679</v>
      </c>
    </row>
    <row r="213" spans="1:15" x14ac:dyDescent="0.35">
      <c r="A213" s="24" t="s">
        <v>649</v>
      </c>
      <c r="B213" s="25" t="s">
        <v>650</v>
      </c>
      <c r="C213" s="46">
        <f>'[4]2019'!$C8</f>
        <v>0</v>
      </c>
      <c r="D213" s="46">
        <f>'[4]2019'!$D8</f>
        <v>4.9612860486846735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138.91600936317087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'[4]2019'!$D10</f>
        <v>0</v>
      </c>
      <c r="E215" s="46">
        <f>'[4]2019'!$E10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'[4]2019'!$D11</f>
        <v>0</v>
      </c>
      <c r="E216" s="46">
        <f>'[4]2019'!$E11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18.481501716649966</v>
      </c>
      <c r="D217" s="26">
        <f t="shared" ref="D217" si="67">+SUM(D218:D219)</f>
        <v>1.4255802139409626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58.397747706996917</v>
      </c>
    </row>
    <row r="218" spans="1:15" x14ac:dyDescent="0.35">
      <c r="A218" s="24" t="s">
        <v>659</v>
      </c>
      <c r="B218" s="25" t="s">
        <v>660</v>
      </c>
      <c r="C218" s="46">
        <f>'[4]2019'!$C13</f>
        <v>0</v>
      </c>
      <c r="D218" s="46">
        <f>'[4]2019'!$D13</f>
        <v>0</v>
      </c>
      <c r="E218" s="46">
        <f>'[4]2019'!$E13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'[4]2019'!$C14</f>
        <v>18.481501716649966</v>
      </c>
      <c r="D219" s="46">
        <f>'[4]2019'!$D14</f>
        <v>1.4255802139409626</v>
      </c>
      <c r="E219" s="46">
        <f>'[4]2019'!$E14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58.397747706996917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2.8132144484383943</v>
      </c>
      <c r="E220" s="26">
        <f t="shared" ref="E220" si="70">+SUM(E221:E223)</f>
        <v>0.24412463027263548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143.46303157852344</v>
      </c>
    </row>
    <row r="221" spans="1:15" x14ac:dyDescent="0.35">
      <c r="A221" s="24" t="s">
        <v>665</v>
      </c>
      <c r="B221" s="25" t="s">
        <v>666</v>
      </c>
      <c r="C221" s="32"/>
      <c r="D221" s="46">
        <f>'[4]2019'!$D16</f>
        <v>2.8132144484383943</v>
      </c>
      <c r="E221" s="46">
        <f>'[4]2019'!$E16</f>
        <v>0.24412463027263548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143.46303157852344</v>
      </c>
    </row>
    <row r="222" spans="1:15" x14ac:dyDescent="0.35">
      <c r="A222" s="24" t="s">
        <v>667</v>
      </c>
      <c r="B222" s="25" t="s">
        <v>668</v>
      </c>
      <c r="C222" s="32"/>
      <c r="D222" s="46">
        <f>'[4]2019'!$D17</f>
        <v>0</v>
      </c>
      <c r="E222" s="46">
        <f>'[4]2019'!$E17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'[4]2019'!$D18</f>
        <v>0</v>
      </c>
      <c r="E223" s="46">
        <f>'[4]2019'!$E18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'[4]2019'!$C19</f>
        <v>0</v>
      </c>
      <c r="D224" s="46">
        <f>'[4]2019'!$D19</f>
        <v>0</v>
      </c>
      <c r="E224" s="46">
        <f>'[4]2019'!$E19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17393.420844716322</v>
      </c>
      <c r="D227" s="26">
        <f t="shared" ref="D227:E227" si="73">+SUM(D228:D229)</f>
        <v>1.3876554221351243</v>
      </c>
      <c r="E227" s="26">
        <f t="shared" si="73"/>
        <v>0.45417959506305267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17552.632789227813</v>
      </c>
    </row>
    <row r="228" spans="1:15" x14ac:dyDescent="0.35">
      <c r="A228" s="24"/>
      <c r="B228" s="44" t="s">
        <v>674</v>
      </c>
      <c r="C228" s="46">
        <f>'[2]2019'!$C48</f>
        <v>2221.7047664411598</v>
      </c>
      <c r="D228" s="46">
        <f>'[2]2019'!$D48</f>
        <v>1.553639696812E-2</v>
      </c>
      <c r="E228" s="46">
        <f>'[2]2019'!$E48</f>
        <v>6.214558787248E-2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2238.6083663424743</v>
      </c>
    </row>
    <row r="229" spans="1:15" x14ac:dyDescent="0.35">
      <c r="A229" s="24"/>
      <c r="B229" s="44" t="s">
        <v>675</v>
      </c>
      <c r="C229" s="46">
        <f>'[2]2019'!$C49</f>
        <v>15171.716078275163</v>
      </c>
      <c r="D229" s="46">
        <f>'[2]2019'!$D49</f>
        <v>1.3721190251670043</v>
      </c>
      <c r="E229" s="46">
        <f>'[2]2019'!$E49</f>
        <v>0.39203400719057269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15314.024422885341</v>
      </c>
    </row>
    <row r="230" spans="1:15" x14ac:dyDescent="0.35">
      <c r="A230" s="24"/>
      <c r="B230" s="25" t="s">
        <v>676</v>
      </c>
      <c r="C230" s="46">
        <f>'[2]2019'!$C50</f>
        <v>0</v>
      </c>
      <c r="D230" s="46">
        <f>'[2]2019'!$D50</f>
        <v>0</v>
      </c>
      <c r="E230" s="46">
        <f>'[2]2019'!$E50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'[2]2019'!$C51</f>
        <v>1444.3432342640281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1444.3432342640281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96">
        <f t="shared" ref="C242:M242" si="76">+C243+C254+C263+C274+C283</f>
        <v>-11698.368569255299</v>
      </c>
      <c r="D242" s="96">
        <f t="shared" si="76"/>
        <v>177.3696024211342</v>
      </c>
      <c r="E242" s="96">
        <f t="shared" si="76"/>
        <v>3.6158533066083023</v>
      </c>
      <c r="F242" s="96">
        <f t="shared" si="76"/>
        <v>902.17001615459833</v>
      </c>
      <c r="G242" s="96">
        <f t="shared" si="76"/>
        <v>0</v>
      </c>
      <c r="H242" s="96">
        <f t="shared" si="76"/>
        <v>13.343754490759171</v>
      </c>
      <c r="I242" s="96">
        <f t="shared" si="76"/>
        <v>0</v>
      </c>
      <c r="J242" s="96">
        <f t="shared" si="76"/>
        <v>9.190892156650218</v>
      </c>
      <c r="K242" s="96">
        <f t="shared" si="76"/>
        <v>277.19876816718511</v>
      </c>
      <c r="L242" s="96">
        <f t="shared" si="76"/>
        <v>0</v>
      </c>
      <c r="M242" s="96">
        <f t="shared" si="76"/>
        <v>0</v>
      </c>
      <c r="N242" s="97"/>
      <c r="O242" s="96">
        <f t="shared" ref="O242" si="77">+O243+O254+O263+O274+O283</f>
        <v>-4858.304804566983</v>
      </c>
    </row>
    <row r="243" spans="1:15" s="13" customFormat="1" x14ac:dyDescent="0.35">
      <c r="A243" s="19" t="s">
        <v>264</v>
      </c>
      <c r="B243" s="20" t="s">
        <v>265</v>
      </c>
      <c r="C243" s="96">
        <f>+C244+C250+C253</f>
        <v>14978.934699328276</v>
      </c>
      <c r="D243" s="96">
        <f t="shared" ref="D243:E243" si="78">+D244+D250+D253</f>
        <v>4.3763008178715488</v>
      </c>
      <c r="E243" s="96">
        <f t="shared" si="78"/>
        <v>0.38490509716476068</v>
      </c>
      <c r="F243" s="98"/>
      <c r="G243" s="98"/>
      <c r="H243" s="98"/>
      <c r="I243" s="98"/>
      <c r="J243" s="96">
        <f t="shared" ref="J243:M243" si="79">+J244+J250+J253</f>
        <v>0</v>
      </c>
      <c r="K243" s="96">
        <f t="shared" si="79"/>
        <v>0</v>
      </c>
      <c r="L243" s="96">
        <f t="shared" si="79"/>
        <v>0</v>
      </c>
      <c r="M243" s="96">
        <f t="shared" si="79"/>
        <v>0</v>
      </c>
      <c r="N243" s="97"/>
      <c r="O243" s="96">
        <f>+O244+O250+O253</f>
        <v>15203.47097297734</v>
      </c>
    </row>
    <row r="244" spans="1:15" x14ac:dyDescent="0.35">
      <c r="A244" s="24" t="s">
        <v>266</v>
      </c>
      <c r="B244" s="25" t="s">
        <v>267</v>
      </c>
      <c r="C244" s="99">
        <f>+SUM(C245:C249)</f>
        <v>14978.934699328276</v>
      </c>
      <c r="D244" s="99">
        <f t="shared" ref="D244:E244" si="80">+SUM(D245:D249)</f>
        <v>4.3763008178715488</v>
      </c>
      <c r="E244" s="99">
        <f t="shared" si="80"/>
        <v>0.38490509716476068</v>
      </c>
      <c r="F244" s="100"/>
      <c r="G244" s="100"/>
      <c r="H244" s="100"/>
      <c r="I244" s="100"/>
      <c r="J244" s="99">
        <f t="shared" ref="J244:M244" si="81">+SUM(J245:J249)</f>
        <v>0</v>
      </c>
      <c r="K244" s="99">
        <f t="shared" si="81"/>
        <v>0</v>
      </c>
      <c r="L244" s="99">
        <f t="shared" si="81"/>
        <v>0</v>
      </c>
      <c r="M244" s="99">
        <f t="shared" si="81"/>
        <v>0</v>
      </c>
      <c r="N244" s="59"/>
      <c r="O244" s="99">
        <f>+SUM(O245:O249)</f>
        <v>15203.47097297734</v>
      </c>
    </row>
    <row r="245" spans="1:15" x14ac:dyDescent="0.35">
      <c r="A245" s="24" t="s">
        <v>268</v>
      </c>
      <c r="B245" s="25" t="s">
        <v>269</v>
      </c>
      <c r="C245" s="101">
        <f>+C7</f>
        <v>3896.2244185117797</v>
      </c>
      <c r="D245" s="101">
        <f>+D7</f>
        <v>8.3014558355547746E-2</v>
      </c>
      <c r="E245" s="101">
        <f>+E7</f>
        <v>2.8334259976880619E-2</v>
      </c>
      <c r="F245" s="100"/>
      <c r="G245" s="100"/>
      <c r="H245" s="100"/>
      <c r="I245" s="100"/>
      <c r="J245" s="101">
        <f>+J7</f>
        <v>0</v>
      </c>
      <c r="K245" s="101">
        <f>+K7</f>
        <v>0</v>
      </c>
      <c r="L245" s="101">
        <f>+L7</f>
        <v>0</v>
      </c>
      <c r="M245" s="101">
        <f>+M7</f>
        <v>0</v>
      </c>
      <c r="N245" s="59"/>
      <c r="O245" s="102">
        <f>+C245*'PCG-PTG'!$F$5+D245*'PCG-PTG'!$F$6+E245*'PCG-PTG'!$F$8+SUM(F245:I245)</f>
        <v>3906.0574050396081</v>
      </c>
    </row>
    <row r="246" spans="1:15" x14ac:dyDescent="0.35">
      <c r="A246" s="24" t="s">
        <v>276</v>
      </c>
      <c r="B246" s="25" t="s">
        <v>277</v>
      </c>
      <c r="C246" s="101">
        <f>+C11</f>
        <v>3226.7084245336118</v>
      </c>
      <c r="D246" s="101">
        <f>+D11</f>
        <v>0.40138821928302948</v>
      </c>
      <c r="E246" s="101">
        <f>+E11</f>
        <v>6.0178877957131761E-2</v>
      </c>
      <c r="F246" s="100"/>
      <c r="G246" s="100"/>
      <c r="H246" s="100"/>
      <c r="I246" s="100"/>
      <c r="J246" s="101">
        <f>+J11</f>
        <v>0</v>
      </c>
      <c r="K246" s="101">
        <f>+K11</f>
        <v>0</v>
      </c>
      <c r="L246" s="101">
        <f>+L11</f>
        <v>0</v>
      </c>
      <c r="M246" s="101">
        <f>+M11</f>
        <v>0</v>
      </c>
      <c r="N246" s="59"/>
      <c r="O246" s="102">
        <f>+C246*'PCG-PTG'!$F$5+D246*'PCG-PTG'!$F$6+E246*'PCG-PTG'!$F$8+SUM(F246:I246)</f>
        <v>3253.8946973321767</v>
      </c>
    </row>
    <row r="247" spans="1:15" x14ac:dyDescent="0.35">
      <c r="A247" s="24" t="s">
        <v>292</v>
      </c>
      <c r="B247" s="25" t="s">
        <v>293</v>
      </c>
      <c r="C247" s="101">
        <f>+C19</f>
        <v>7113.7342711671017</v>
      </c>
      <c r="D247" s="101">
        <f>+D19</f>
        <v>1.7173250867225314</v>
      </c>
      <c r="E247" s="101">
        <f>+E19</f>
        <v>0.26508935025739788</v>
      </c>
      <c r="F247" s="100"/>
      <c r="G247" s="100"/>
      <c r="H247" s="100"/>
      <c r="I247" s="100"/>
      <c r="J247" s="101">
        <f>+J19</f>
        <v>0</v>
      </c>
      <c r="K247" s="101">
        <f>+K19</f>
        <v>0</v>
      </c>
      <c r="L247" s="101">
        <f>+L19</f>
        <v>0</v>
      </c>
      <c r="M247" s="101">
        <f>+M19</f>
        <v>0</v>
      </c>
      <c r="N247" s="59"/>
      <c r="O247" s="102">
        <f>+C247*'PCG-PTG'!$F$5+D247*'PCG-PTG'!$F$6+E247*'PCG-PTG'!$F$8+SUM(F247:I247)</f>
        <v>7232.0680514135429</v>
      </c>
    </row>
    <row r="248" spans="1:15" x14ac:dyDescent="0.35">
      <c r="A248" s="24" t="s">
        <v>304</v>
      </c>
      <c r="B248" s="25" t="s">
        <v>305</v>
      </c>
      <c r="C248" s="101">
        <f>+C25</f>
        <v>742.26758511578248</v>
      </c>
      <c r="D248" s="101">
        <f>+D25</f>
        <v>2.1745729535104399</v>
      </c>
      <c r="E248" s="101">
        <f>+E25</f>
        <v>3.1302608973350396E-2</v>
      </c>
      <c r="F248" s="100"/>
      <c r="G248" s="100"/>
      <c r="H248" s="100"/>
      <c r="I248" s="100"/>
      <c r="J248" s="101">
        <f>+J25</f>
        <v>0</v>
      </c>
      <c r="K248" s="101">
        <f>+K25</f>
        <v>0</v>
      </c>
      <c r="L248" s="101">
        <f>+L25</f>
        <v>0</v>
      </c>
      <c r="M248" s="101">
        <f>+M25</f>
        <v>0</v>
      </c>
      <c r="N248" s="59"/>
      <c r="O248" s="102">
        <f>+C248*'PCG-PTG'!$F$5+D248*'PCG-PTG'!$F$6+E248*'PCG-PTG'!$F$8+SUM(F248:I248)</f>
        <v>811.45081919201266</v>
      </c>
    </row>
    <row r="249" spans="1:15" x14ac:dyDescent="0.35">
      <c r="A249" s="24" t="s">
        <v>312</v>
      </c>
      <c r="B249" s="25" t="s">
        <v>291</v>
      </c>
      <c r="C249" s="101">
        <f>+C29</f>
        <v>0</v>
      </c>
      <c r="D249" s="101">
        <f>+D29</f>
        <v>0</v>
      </c>
      <c r="E249" s="101">
        <f>+E29</f>
        <v>0</v>
      </c>
      <c r="F249" s="100"/>
      <c r="G249" s="100"/>
      <c r="H249" s="100"/>
      <c r="I249" s="100"/>
      <c r="J249" s="101">
        <f>+J29</f>
        <v>0</v>
      </c>
      <c r="K249" s="101">
        <f>+K29</f>
        <v>0</v>
      </c>
      <c r="L249" s="101">
        <f>+L29</f>
        <v>0</v>
      </c>
      <c r="M249" s="101">
        <f>+M29</f>
        <v>0</v>
      </c>
      <c r="N249" s="59"/>
      <c r="O249" s="102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99">
        <f>+SUM(C251:C252)</f>
        <v>0</v>
      </c>
      <c r="D250" s="99">
        <f t="shared" ref="D250:E250" si="82">+SUM(D251:D252)</f>
        <v>0</v>
      </c>
      <c r="E250" s="99">
        <f t="shared" si="82"/>
        <v>0</v>
      </c>
      <c r="F250" s="100"/>
      <c r="G250" s="100"/>
      <c r="H250" s="100"/>
      <c r="I250" s="100"/>
      <c r="J250" s="99">
        <f t="shared" ref="J250:M250" si="83">+SUM(J251:J252)</f>
        <v>0</v>
      </c>
      <c r="K250" s="99">
        <f t="shared" si="83"/>
        <v>0</v>
      </c>
      <c r="L250" s="99">
        <f t="shared" si="83"/>
        <v>0</v>
      </c>
      <c r="M250" s="99">
        <f t="shared" si="83"/>
        <v>0</v>
      </c>
      <c r="N250" s="59"/>
      <c r="O250" s="99">
        <f>+SUM(O251:O252)</f>
        <v>0</v>
      </c>
    </row>
    <row r="251" spans="1:15" x14ac:dyDescent="0.35">
      <c r="A251" s="24" t="s">
        <v>319</v>
      </c>
      <c r="B251" s="25" t="s">
        <v>320</v>
      </c>
      <c r="C251" s="101">
        <f>+C33</f>
        <v>0</v>
      </c>
      <c r="D251" s="101">
        <f>+D33</f>
        <v>0</v>
      </c>
      <c r="E251" s="101">
        <f>+E33</f>
        <v>0</v>
      </c>
      <c r="F251" s="100"/>
      <c r="G251" s="100"/>
      <c r="H251" s="100"/>
      <c r="I251" s="100"/>
      <c r="J251" s="101">
        <f>+J33</f>
        <v>0</v>
      </c>
      <c r="K251" s="101">
        <f>+K33</f>
        <v>0</v>
      </c>
      <c r="L251" s="101">
        <f>+L33</f>
        <v>0</v>
      </c>
      <c r="M251" s="101">
        <f>+M33</f>
        <v>0</v>
      </c>
      <c r="N251" s="59"/>
      <c r="O251" s="102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101">
        <f>+C37</f>
        <v>0</v>
      </c>
      <c r="D252" s="101">
        <f>+D37</f>
        <v>0</v>
      </c>
      <c r="E252" s="101">
        <f>+E37</f>
        <v>0</v>
      </c>
      <c r="F252" s="100"/>
      <c r="G252" s="100"/>
      <c r="H252" s="100"/>
      <c r="I252" s="100"/>
      <c r="J252" s="101">
        <f>+J37</f>
        <v>0</v>
      </c>
      <c r="K252" s="101">
        <f>+K37</f>
        <v>0</v>
      </c>
      <c r="L252" s="101">
        <f>+L37</f>
        <v>0</v>
      </c>
      <c r="M252" s="101">
        <f>+M37</f>
        <v>0</v>
      </c>
      <c r="N252" s="59"/>
      <c r="O252" s="102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101">
        <f>+C42</f>
        <v>0</v>
      </c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59"/>
      <c r="O253" s="102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96">
        <f>+SUM(C255:C262)</f>
        <v>558.56547738722224</v>
      </c>
      <c r="D254" s="96">
        <f t="shared" ref="D254:M254" si="84">+SUM(D255:D262)</f>
        <v>0</v>
      </c>
      <c r="E254" s="96">
        <f t="shared" si="84"/>
        <v>0</v>
      </c>
      <c r="F254" s="96">
        <f t="shared" si="84"/>
        <v>902.17001615459833</v>
      </c>
      <c r="G254" s="96">
        <f t="shared" si="84"/>
        <v>0</v>
      </c>
      <c r="H254" s="96">
        <f t="shared" si="84"/>
        <v>13.343754490759171</v>
      </c>
      <c r="I254" s="96">
        <f t="shared" si="84"/>
        <v>0</v>
      </c>
      <c r="J254" s="96">
        <f t="shared" si="84"/>
        <v>0</v>
      </c>
      <c r="K254" s="96">
        <f t="shared" si="84"/>
        <v>0</v>
      </c>
      <c r="L254" s="96">
        <f t="shared" si="84"/>
        <v>0</v>
      </c>
      <c r="M254" s="96">
        <f t="shared" si="84"/>
        <v>0</v>
      </c>
      <c r="N254" s="97"/>
      <c r="O254" s="96">
        <f>+SUM(O255:O262)</f>
        <v>1474.0792480325799</v>
      </c>
    </row>
    <row r="255" spans="1:15" x14ac:dyDescent="0.35">
      <c r="A255" s="24" t="s">
        <v>345</v>
      </c>
      <c r="B255" s="25" t="s">
        <v>346</v>
      </c>
      <c r="C255" s="101">
        <f>+C47</f>
        <v>555.43470660000003</v>
      </c>
      <c r="D255" s="100"/>
      <c r="E255" s="100"/>
      <c r="F255" s="100"/>
      <c r="G255" s="100"/>
      <c r="H255" s="100"/>
      <c r="I255" s="100"/>
      <c r="J255" s="101">
        <f>+J47</f>
        <v>0</v>
      </c>
      <c r="K255" s="101">
        <f>+K47</f>
        <v>0</v>
      </c>
      <c r="L255" s="101">
        <f>+L47</f>
        <v>0</v>
      </c>
      <c r="M255" s="101">
        <f>+M47</f>
        <v>0</v>
      </c>
      <c r="N255" s="59"/>
      <c r="O255" s="102">
        <f>+C255*'PCG-PTG'!$F$5+D255*'PCG-PTG'!$F$6+E255*'PCG-PTG'!$F$8+SUM(F255:I255)</f>
        <v>555.43470660000003</v>
      </c>
    </row>
    <row r="256" spans="1:15" x14ac:dyDescent="0.35">
      <c r="A256" s="24" t="s">
        <v>356</v>
      </c>
      <c r="B256" s="25" t="s">
        <v>357</v>
      </c>
      <c r="C256" s="101">
        <f t="shared" ref="C256:M256" si="85">+C53</f>
        <v>0</v>
      </c>
      <c r="D256" s="101">
        <f t="shared" si="85"/>
        <v>0</v>
      </c>
      <c r="E256" s="101">
        <f t="shared" si="85"/>
        <v>0</v>
      </c>
      <c r="F256" s="101">
        <f t="shared" si="85"/>
        <v>0</v>
      </c>
      <c r="G256" s="101">
        <f t="shared" si="85"/>
        <v>0</v>
      </c>
      <c r="H256" s="101">
        <f t="shared" si="85"/>
        <v>0</v>
      </c>
      <c r="I256" s="101">
        <f t="shared" si="85"/>
        <v>0</v>
      </c>
      <c r="J256" s="101">
        <f t="shared" si="85"/>
        <v>0</v>
      </c>
      <c r="K256" s="101">
        <f t="shared" si="85"/>
        <v>0</v>
      </c>
      <c r="L256" s="101">
        <f t="shared" si="85"/>
        <v>0</v>
      </c>
      <c r="M256" s="101">
        <f t="shared" si="85"/>
        <v>0</v>
      </c>
      <c r="N256" s="59"/>
      <c r="O256" s="102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101">
        <f t="shared" ref="C257:M257" si="86">+C64</f>
        <v>0</v>
      </c>
      <c r="D257" s="101">
        <f t="shared" si="86"/>
        <v>0</v>
      </c>
      <c r="E257" s="101">
        <f t="shared" si="86"/>
        <v>0</v>
      </c>
      <c r="F257" s="101">
        <f t="shared" si="86"/>
        <v>0</v>
      </c>
      <c r="G257" s="101">
        <f t="shared" si="86"/>
        <v>0</v>
      </c>
      <c r="H257" s="101">
        <f t="shared" si="86"/>
        <v>0</v>
      </c>
      <c r="I257" s="101">
        <f t="shared" si="86"/>
        <v>0</v>
      </c>
      <c r="J257" s="101">
        <f t="shared" si="86"/>
        <v>0</v>
      </c>
      <c r="K257" s="101">
        <f t="shared" si="86"/>
        <v>0</v>
      </c>
      <c r="L257" s="101">
        <f t="shared" si="86"/>
        <v>0</v>
      </c>
      <c r="M257" s="101">
        <f t="shared" si="86"/>
        <v>0</v>
      </c>
      <c r="N257" s="59"/>
      <c r="O257" s="102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101">
        <f>+C72</f>
        <v>3.1307707872222221</v>
      </c>
      <c r="D258" s="101">
        <f>+D72</f>
        <v>0</v>
      </c>
      <c r="E258" s="101">
        <f>+E72</f>
        <v>0</v>
      </c>
      <c r="F258" s="100"/>
      <c r="G258" s="100"/>
      <c r="H258" s="100"/>
      <c r="I258" s="100"/>
      <c r="J258" s="101">
        <f>+J72</f>
        <v>0</v>
      </c>
      <c r="K258" s="101">
        <f>+K72</f>
        <v>0</v>
      </c>
      <c r="L258" s="101">
        <f>+L72</f>
        <v>0</v>
      </c>
      <c r="M258" s="101">
        <f>+M72</f>
        <v>0</v>
      </c>
      <c r="N258" s="59"/>
      <c r="O258" s="102">
        <f>+C258*'PCG-PTG'!$F$5+D258*'PCG-PTG'!$F$6+E258*'PCG-PTG'!$F$8+SUM(F258:I258)</f>
        <v>3.1307707872222221</v>
      </c>
    </row>
    <row r="259" spans="1:15" x14ac:dyDescent="0.35">
      <c r="A259" s="24" t="s">
        <v>399</v>
      </c>
      <c r="B259" s="25" t="s">
        <v>400</v>
      </c>
      <c r="C259" s="100"/>
      <c r="D259" s="100"/>
      <c r="E259" s="100"/>
      <c r="F259" s="101">
        <f>+F76</f>
        <v>0</v>
      </c>
      <c r="G259" s="101">
        <f>+G76</f>
        <v>0</v>
      </c>
      <c r="H259" s="101">
        <f>+H76</f>
        <v>0</v>
      </c>
      <c r="I259" s="101">
        <f>+I76</f>
        <v>0</v>
      </c>
      <c r="J259" s="100"/>
      <c r="K259" s="100"/>
      <c r="L259" s="100"/>
      <c r="M259" s="100"/>
      <c r="N259" s="59"/>
      <c r="O259" s="102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100"/>
      <c r="D260" s="100"/>
      <c r="E260" s="100"/>
      <c r="F260" s="101">
        <f>+F82</f>
        <v>902.17001615459833</v>
      </c>
      <c r="G260" s="101">
        <f>+G82</f>
        <v>0</v>
      </c>
      <c r="H260" s="101">
        <f>+H82</f>
        <v>0</v>
      </c>
      <c r="I260" s="101">
        <f>+I82</f>
        <v>0</v>
      </c>
      <c r="J260" s="100"/>
      <c r="K260" s="100"/>
      <c r="L260" s="100"/>
      <c r="M260" s="100"/>
      <c r="N260" s="59"/>
      <c r="O260" s="102">
        <f>+C260*'PCG-PTG'!$F$5+D260*'PCG-PTG'!$F$6+E260*'PCG-PTG'!$F$8+SUM(F260:I260)</f>
        <v>902.17001615459833</v>
      </c>
    </row>
    <row r="261" spans="1:15" x14ac:dyDescent="0.35">
      <c r="A261" s="24" t="s">
        <v>424</v>
      </c>
      <c r="B261" s="25" t="s">
        <v>425</v>
      </c>
      <c r="C261" s="101">
        <f t="shared" ref="C261:M261" si="87">+C89</f>
        <v>0</v>
      </c>
      <c r="D261" s="101">
        <f t="shared" si="87"/>
        <v>0</v>
      </c>
      <c r="E261" s="101">
        <f t="shared" si="87"/>
        <v>0</v>
      </c>
      <c r="F261" s="101">
        <f t="shared" si="87"/>
        <v>0</v>
      </c>
      <c r="G261" s="101">
        <f t="shared" si="87"/>
        <v>0</v>
      </c>
      <c r="H261" s="101">
        <f t="shared" si="87"/>
        <v>13.343754490759171</v>
      </c>
      <c r="I261" s="101">
        <f t="shared" si="87"/>
        <v>0</v>
      </c>
      <c r="J261" s="101">
        <f t="shared" si="87"/>
        <v>0</v>
      </c>
      <c r="K261" s="101">
        <f t="shared" si="87"/>
        <v>0</v>
      </c>
      <c r="L261" s="101">
        <f t="shared" si="87"/>
        <v>0</v>
      </c>
      <c r="M261" s="101">
        <f t="shared" si="87"/>
        <v>0</v>
      </c>
      <c r="N261" s="59"/>
      <c r="O261" s="102">
        <f>+C261*'PCG-PTG'!$F$5+D261*'PCG-PTG'!$F$6+E261*'PCG-PTG'!$F$8+SUM(F261:I261)</f>
        <v>13.343754490759171</v>
      </c>
    </row>
    <row r="262" spans="1:15" x14ac:dyDescent="0.35">
      <c r="A262" s="24" t="s">
        <v>433</v>
      </c>
      <c r="B262" s="25" t="s">
        <v>291</v>
      </c>
      <c r="C262" s="101">
        <f t="shared" ref="C262:M262" si="88">+C94</f>
        <v>0</v>
      </c>
      <c r="D262" s="101">
        <f t="shared" si="88"/>
        <v>0</v>
      </c>
      <c r="E262" s="101">
        <f t="shared" si="88"/>
        <v>0</v>
      </c>
      <c r="F262" s="101">
        <f t="shared" si="88"/>
        <v>0</v>
      </c>
      <c r="G262" s="101">
        <f t="shared" si="88"/>
        <v>0</v>
      </c>
      <c r="H262" s="101">
        <f t="shared" si="88"/>
        <v>0</v>
      </c>
      <c r="I262" s="101">
        <f t="shared" si="88"/>
        <v>0</v>
      </c>
      <c r="J262" s="101">
        <f t="shared" si="88"/>
        <v>0</v>
      </c>
      <c r="K262" s="101">
        <f t="shared" si="88"/>
        <v>0</v>
      </c>
      <c r="L262" s="101">
        <f t="shared" si="88"/>
        <v>0</v>
      </c>
      <c r="M262" s="101">
        <f t="shared" si="88"/>
        <v>0</v>
      </c>
      <c r="N262" s="59"/>
      <c r="O262" s="102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96">
        <f>+SUM(C264:C273)</f>
        <v>18.589397654666666</v>
      </c>
      <c r="D263" s="96">
        <f t="shared" ref="D263:E263" si="89">+SUM(D264:D273)</f>
        <v>121.82314962608503</v>
      </c>
      <c r="E263" s="96">
        <f t="shared" si="89"/>
        <v>2.3420571520000237</v>
      </c>
      <c r="F263" s="98"/>
      <c r="G263" s="98"/>
      <c r="H263" s="98"/>
      <c r="I263" s="98"/>
      <c r="J263" s="96">
        <f t="shared" ref="J263:L263" si="90">+SUM(J264:J273)</f>
        <v>0.51635739000000003</v>
      </c>
      <c r="K263" s="96">
        <f t="shared" si="90"/>
        <v>19.001951951999999</v>
      </c>
      <c r="L263" s="96">
        <f t="shared" si="90"/>
        <v>0</v>
      </c>
      <c r="M263" s="98"/>
      <c r="N263" s="97"/>
      <c r="O263" s="96">
        <f>+SUM(O264:O273)</f>
        <v>4050.2827324650539</v>
      </c>
    </row>
    <row r="264" spans="1:15" x14ac:dyDescent="0.35">
      <c r="A264" s="24" t="s">
        <v>436</v>
      </c>
      <c r="B264" s="25" t="s">
        <v>437</v>
      </c>
      <c r="C264" s="100"/>
      <c r="D264" s="101">
        <f>+D96</f>
        <v>114.87391887106685</v>
      </c>
      <c r="E264" s="100"/>
      <c r="F264" s="100"/>
      <c r="G264" s="100"/>
      <c r="H264" s="100"/>
      <c r="I264" s="100"/>
      <c r="J264" s="100"/>
      <c r="K264" s="100"/>
      <c r="L264" s="100"/>
      <c r="M264" s="100"/>
      <c r="N264" s="59"/>
      <c r="O264" s="102">
        <f>+C264*'PCG-PTG'!$F$5+D264*'PCG-PTG'!$F$6+E264*'PCG-PTG'!$F$8+SUM(F264:I264)</f>
        <v>3216.4697283898718</v>
      </c>
    </row>
    <row r="265" spans="1:15" x14ac:dyDescent="0.35">
      <c r="A265" s="24" t="s">
        <v>466</v>
      </c>
      <c r="B265" s="25" t="s">
        <v>467</v>
      </c>
      <c r="C265" s="100"/>
      <c r="D265" s="101">
        <f>+D111</f>
        <v>3.1833645218181816</v>
      </c>
      <c r="E265" s="101">
        <f>+E111</f>
        <v>0.47843699599245432</v>
      </c>
      <c r="F265" s="100"/>
      <c r="G265" s="100"/>
      <c r="H265" s="100"/>
      <c r="I265" s="100"/>
      <c r="J265" s="100"/>
      <c r="K265" s="100"/>
      <c r="L265" s="101">
        <f>+L111</f>
        <v>0</v>
      </c>
      <c r="M265" s="100"/>
      <c r="N265" s="59"/>
      <c r="O265" s="102">
        <f>+C265*'PCG-PTG'!$F$5+D265*'PCG-PTG'!$F$6+E265*'PCG-PTG'!$F$8+SUM(F265:I265)</f>
        <v>215.92001054890949</v>
      </c>
    </row>
    <row r="266" spans="1:15" x14ac:dyDescent="0.35">
      <c r="A266" s="24" t="s">
        <v>484</v>
      </c>
      <c r="B266" s="25" t="s">
        <v>485</v>
      </c>
      <c r="C266" s="100"/>
      <c r="D266" s="101">
        <f>+D127</f>
        <v>3.2004711023999999</v>
      </c>
      <c r="E266" s="100"/>
      <c r="F266" s="100"/>
      <c r="G266" s="100"/>
      <c r="H266" s="100"/>
      <c r="I266" s="100"/>
      <c r="J266" s="100"/>
      <c r="K266" s="100"/>
      <c r="L266" s="101">
        <f>+L127</f>
        <v>0</v>
      </c>
      <c r="M266" s="100"/>
      <c r="N266" s="59"/>
      <c r="O266" s="102">
        <f>+C266*'PCG-PTG'!$F$5+D266*'PCG-PTG'!$F$6+E266*'PCG-PTG'!$F$8+SUM(F266:I266)</f>
        <v>89.613190867199989</v>
      </c>
    </row>
    <row r="267" spans="1:15" x14ac:dyDescent="0.35">
      <c r="A267" s="24" t="s">
        <v>493</v>
      </c>
      <c r="B267" s="25" t="s">
        <v>494</v>
      </c>
      <c r="C267" s="100"/>
      <c r="D267" s="100"/>
      <c r="E267" s="101">
        <f>+E132</f>
        <v>1.8491621490875694</v>
      </c>
      <c r="F267" s="100"/>
      <c r="G267" s="100"/>
      <c r="H267" s="100"/>
      <c r="I267" s="100"/>
      <c r="J267" s="100"/>
      <c r="K267" s="100"/>
      <c r="L267" s="101">
        <f>+L132</f>
        <v>0</v>
      </c>
      <c r="M267" s="100"/>
      <c r="N267" s="59"/>
      <c r="O267" s="102">
        <f>+C267*'PCG-PTG'!$F$5+D267*'PCG-PTG'!$F$6+E267*'PCG-PTG'!$F$8+SUM(F267:I267)</f>
        <v>490.0279695082059</v>
      </c>
    </row>
    <row r="268" spans="1:15" x14ac:dyDescent="0.35">
      <c r="A268" s="24" t="s">
        <v>516</v>
      </c>
      <c r="B268" s="25" t="s">
        <v>517</v>
      </c>
      <c r="C268" s="100"/>
      <c r="D268" s="101">
        <f>+D144</f>
        <v>0</v>
      </c>
      <c r="E268" s="101">
        <f>+E144</f>
        <v>0</v>
      </c>
      <c r="F268" s="100"/>
      <c r="G268" s="100"/>
      <c r="H268" s="100"/>
      <c r="I268" s="100"/>
      <c r="J268" s="101">
        <f t="shared" ref="J268:L269" si="91">+J144</f>
        <v>0</v>
      </c>
      <c r="K268" s="101">
        <f t="shared" si="91"/>
        <v>0</v>
      </c>
      <c r="L268" s="101">
        <f t="shared" si="91"/>
        <v>0</v>
      </c>
      <c r="M268" s="100"/>
      <c r="N268" s="59"/>
      <c r="O268" s="102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100"/>
      <c r="D269" s="101">
        <f>+D145</f>
        <v>0.56539513079999992</v>
      </c>
      <c r="E269" s="101">
        <f>+E145</f>
        <v>1.4458006920000004E-2</v>
      </c>
      <c r="F269" s="100"/>
      <c r="G269" s="100"/>
      <c r="H269" s="100"/>
      <c r="I269" s="100"/>
      <c r="J269" s="101">
        <f t="shared" si="91"/>
        <v>0.51635739000000003</v>
      </c>
      <c r="K269" s="101">
        <f t="shared" si="91"/>
        <v>19.001951951999999</v>
      </c>
      <c r="L269" s="101">
        <f t="shared" si="91"/>
        <v>0</v>
      </c>
      <c r="M269" s="100"/>
      <c r="N269" s="59"/>
      <c r="O269" s="102">
        <f>+C269*'PCG-PTG'!$F$5+D269*'PCG-PTG'!$F$6+E269*'PCG-PTG'!$F$8+SUM(F269:I269)</f>
        <v>19.662435496200001</v>
      </c>
    </row>
    <row r="270" spans="1:15" x14ac:dyDescent="0.35">
      <c r="A270" s="24" t="s">
        <v>529</v>
      </c>
      <c r="B270" s="25" t="s">
        <v>530</v>
      </c>
      <c r="C270" s="101">
        <f>+C151</f>
        <v>2.3338541746666666</v>
      </c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59"/>
      <c r="O270" s="102">
        <f>+C270*'PCG-PTG'!$F$5+D270*'PCG-PTG'!$F$6+E270*'PCG-PTG'!$F$8+SUM(F270:I270)</f>
        <v>2.3338541746666666</v>
      </c>
    </row>
    <row r="271" spans="1:15" x14ac:dyDescent="0.35">
      <c r="A271" s="24" t="s">
        <v>535</v>
      </c>
      <c r="B271" s="25" t="s">
        <v>536</v>
      </c>
      <c r="C271" s="101">
        <f>+C154</f>
        <v>16.25554348</v>
      </c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59"/>
      <c r="O271" s="102">
        <f>+C271*'PCG-PTG'!$F$5+D271*'PCG-PTG'!$F$6+E271*'PCG-PTG'!$F$8+SUM(F271:I271)</f>
        <v>16.25554348</v>
      </c>
    </row>
    <row r="272" spans="1:15" x14ac:dyDescent="0.35">
      <c r="A272" s="24" t="s">
        <v>537</v>
      </c>
      <c r="B272" s="25" t="s">
        <v>538</v>
      </c>
      <c r="C272" s="101">
        <f>+C155</f>
        <v>0</v>
      </c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59"/>
      <c r="O272" s="102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101">
        <f>+C156</f>
        <v>0</v>
      </c>
      <c r="D273" s="101">
        <f>+D156</f>
        <v>0</v>
      </c>
      <c r="E273" s="101">
        <f>+E156</f>
        <v>0</v>
      </c>
      <c r="F273" s="100"/>
      <c r="G273" s="100"/>
      <c r="H273" s="100"/>
      <c r="I273" s="100"/>
      <c r="J273" s="101">
        <f>+J156</f>
        <v>0</v>
      </c>
      <c r="K273" s="101">
        <f>+K156</f>
        <v>0</v>
      </c>
      <c r="L273" s="101">
        <f>+L156</f>
        <v>0</v>
      </c>
      <c r="M273" s="100"/>
      <c r="N273" s="59"/>
      <c r="O273" s="102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96">
        <f>+SUM(C275:C282)</f>
        <v>-27272.939645342114</v>
      </c>
      <c r="D274" s="96">
        <f t="shared" ref="D274:E274" si="92">+SUM(D275:D282)</f>
        <v>13.720224242964735</v>
      </c>
      <c r="E274" s="96">
        <f t="shared" si="92"/>
        <v>0.64476642717088228</v>
      </c>
      <c r="F274" s="98"/>
      <c r="G274" s="98"/>
      <c r="H274" s="98"/>
      <c r="I274" s="98"/>
      <c r="J274" s="96">
        <f t="shared" ref="J274:L274" si="93">+SUM(J275:J282)</f>
        <v>8.6745347666502184</v>
      </c>
      <c r="K274" s="96">
        <f t="shared" si="93"/>
        <v>258.19681621518509</v>
      </c>
      <c r="L274" s="96">
        <f t="shared" si="93"/>
        <v>0</v>
      </c>
      <c r="M274" s="98"/>
      <c r="N274" s="97"/>
      <c r="O274" s="96">
        <f>+SUM(O275:O282)</f>
        <v>-26717.910263338817</v>
      </c>
    </row>
    <row r="275" spans="1:15" x14ac:dyDescent="0.35">
      <c r="A275" s="24" t="s">
        <v>542</v>
      </c>
      <c r="B275" s="25" t="s">
        <v>543</v>
      </c>
      <c r="C275" s="101">
        <f>+C158</f>
        <v>-29952.329004284897</v>
      </c>
      <c r="D275" s="101">
        <f>+D158</f>
        <v>6.3140346083417995</v>
      </c>
      <c r="E275" s="101">
        <f>+E158</f>
        <v>0.23126806742545999</v>
      </c>
      <c r="F275" s="100"/>
      <c r="G275" s="100"/>
      <c r="H275" s="100"/>
      <c r="I275" s="100"/>
      <c r="J275" s="101">
        <f>+J158</f>
        <v>2.5606728242704002</v>
      </c>
      <c r="K275" s="101">
        <f>+K158</f>
        <v>106.1128409211</v>
      </c>
      <c r="L275" s="101">
        <f>+L158</f>
        <v>0</v>
      </c>
      <c r="M275" s="100"/>
      <c r="N275" s="59"/>
      <c r="O275" s="102">
        <f>+C275*'PCG-PTG'!$F$5+D275*'PCG-PTG'!$F$6+E275*'PCG-PTG'!$F$8+SUM(F275:I275)</f>
        <v>-29714.24999738358</v>
      </c>
    </row>
    <row r="276" spans="1:15" x14ac:dyDescent="0.35">
      <c r="A276" s="24" t="s">
        <v>558</v>
      </c>
      <c r="B276" s="25" t="s">
        <v>559</v>
      </c>
      <c r="C276" s="101">
        <f>+C166</f>
        <v>955.99793353301538</v>
      </c>
      <c r="D276" s="101">
        <f>+D166</f>
        <v>1.0693311652913879</v>
      </c>
      <c r="E276" s="101">
        <f>+E166</f>
        <v>3.9891851370004651E-2</v>
      </c>
      <c r="F276" s="100"/>
      <c r="G276" s="100"/>
      <c r="H276" s="100"/>
      <c r="I276" s="100"/>
      <c r="J276" s="101">
        <f>+J166</f>
        <v>0.4507715370883576</v>
      </c>
      <c r="K276" s="101">
        <f>+K166</f>
        <v>18.122887354352081</v>
      </c>
      <c r="L276" s="101">
        <f>+L166</f>
        <v>0</v>
      </c>
      <c r="M276" s="100"/>
      <c r="N276" s="59"/>
      <c r="O276" s="102">
        <f>+C276*'PCG-PTG'!$F$5+D276*'PCG-PTG'!$F$6+E276*'PCG-PTG'!$F$8+SUM(F276:I276)</f>
        <v>996.51054677422553</v>
      </c>
    </row>
    <row r="277" spans="1:15" x14ac:dyDescent="0.35">
      <c r="A277" s="24" t="s">
        <v>574</v>
      </c>
      <c r="B277" s="25" t="s">
        <v>575</v>
      </c>
      <c r="C277" s="101">
        <f>+C174</f>
        <v>1590.3009503716535</v>
      </c>
      <c r="D277" s="101">
        <f>+D174</f>
        <v>6.3368584693315473</v>
      </c>
      <c r="E277" s="101">
        <f>+E174</f>
        <v>0.36319775274541766</v>
      </c>
      <c r="F277" s="100"/>
      <c r="G277" s="100"/>
      <c r="H277" s="100"/>
      <c r="I277" s="100"/>
      <c r="J277" s="101">
        <f>+J174</f>
        <v>5.6630904052914595</v>
      </c>
      <c r="K277" s="101">
        <f>+K174</f>
        <v>133.96108793973303</v>
      </c>
      <c r="L277" s="101">
        <f>+L174</f>
        <v>0</v>
      </c>
      <c r="M277" s="100"/>
      <c r="N277" s="59"/>
      <c r="O277" s="102">
        <f>+C277*'PCG-PTG'!$F$5+D277*'PCG-PTG'!$F$6+E277*'PCG-PTG'!$F$8+SUM(F277:I277)</f>
        <v>1863.9803919904723</v>
      </c>
    </row>
    <row r="278" spans="1:15" x14ac:dyDescent="0.35">
      <c r="A278" s="24" t="s">
        <v>590</v>
      </c>
      <c r="B278" s="25" t="s">
        <v>591</v>
      </c>
      <c r="C278" s="101">
        <f>+C182</f>
        <v>0</v>
      </c>
      <c r="D278" s="101">
        <f>+D182</f>
        <v>0</v>
      </c>
      <c r="E278" s="101">
        <f>+E182</f>
        <v>0</v>
      </c>
      <c r="F278" s="100"/>
      <c r="G278" s="100"/>
      <c r="H278" s="100"/>
      <c r="I278" s="100"/>
      <c r="J278" s="101">
        <f>+J182</f>
        <v>0</v>
      </c>
      <c r="K278" s="101">
        <f>+K182</f>
        <v>0</v>
      </c>
      <c r="L278" s="101">
        <f>+L182</f>
        <v>0</v>
      </c>
      <c r="M278" s="100"/>
      <c r="N278" s="59"/>
      <c r="O278" s="102">
        <f>+C278*'PCG-PTG'!$F$5+D278*'PCG-PTG'!$F$6+E278*'PCG-PTG'!$F$8+SUM(F278:I278)</f>
        <v>0</v>
      </c>
    </row>
    <row r="279" spans="1:15" x14ac:dyDescent="0.35">
      <c r="A279" s="24" t="s">
        <v>606</v>
      </c>
      <c r="B279" s="25" t="s">
        <v>607</v>
      </c>
      <c r="C279" s="101">
        <f>+C190</f>
        <v>132.00811330039437</v>
      </c>
      <c r="D279" s="101">
        <f>+D190</f>
        <v>0</v>
      </c>
      <c r="E279" s="101">
        <f>+E190</f>
        <v>0</v>
      </c>
      <c r="F279" s="100"/>
      <c r="G279" s="100"/>
      <c r="H279" s="100"/>
      <c r="I279" s="100"/>
      <c r="J279" s="101">
        <f>+J190</f>
        <v>0</v>
      </c>
      <c r="K279" s="101">
        <f>+K190</f>
        <v>0</v>
      </c>
      <c r="L279" s="101">
        <f>+L190</f>
        <v>0</v>
      </c>
      <c r="M279" s="100"/>
      <c r="N279" s="59"/>
      <c r="O279" s="102">
        <f>+C279*'PCG-PTG'!$F$5+D279*'PCG-PTG'!$F$6+E279*'PCG-PTG'!$F$8+SUM(F279:I279)</f>
        <v>132.00811330039437</v>
      </c>
    </row>
    <row r="280" spans="1:15" x14ac:dyDescent="0.35">
      <c r="A280" s="24" t="s">
        <v>622</v>
      </c>
      <c r="B280" s="25" t="s">
        <v>623</v>
      </c>
      <c r="C280" s="101">
        <f>+C198</f>
        <v>1.0823617377216845</v>
      </c>
      <c r="D280" s="101">
        <f>+D198</f>
        <v>0</v>
      </c>
      <c r="E280" s="101">
        <f>+E198</f>
        <v>0</v>
      </c>
      <c r="F280" s="100"/>
      <c r="G280" s="100"/>
      <c r="H280" s="100"/>
      <c r="I280" s="100"/>
      <c r="J280" s="101">
        <f>+J198</f>
        <v>0</v>
      </c>
      <c r="K280" s="101">
        <f>+K198</f>
        <v>0</v>
      </c>
      <c r="L280" s="101">
        <f>+L198</f>
        <v>0</v>
      </c>
      <c r="M280" s="100"/>
      <c r="N280" s="59"/>
      <c r="O280" s="102">
        <f>+C280*'PCG-PTG'!$F$5+D280*'PCG-PTG'!$F$6+E280*'PCG-PTG'!$F$8+SUM(F280:I280)</f>
        <v>1.0823617377216845</v>
      </c>
    </row>
    <row r="281" spans="1:15" x14ac:dyDescent="0.35">
      <c r="A281" s="24" t="s">
        <v>638</v>
      </c>
      <c r="B281" s="25" t="s">
        <v>639</v>
      </c>
      <c r="C281" s="101">
        <f>+C206</f>
        <v>0</v>
      </c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59"/>
      <c r="O281" s="102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101">
        <f>+C207</f>
        <v>0</v>
      </c>
      <c r="D282" s="101">
        <f t="shared" ref="D282:L282" si="94">+D207</f>
        <v>0</v>
      </c>
      <c r="E282" s="101">
        <f t="shared" si="94"/>
        <v>1.0408755630000002E-2</v>
      </c>
      <c r="F282" s="100"/>
      <c r="G282" s="100"/>
      <c r="H282" s="100"/>
      <c r="I282" s="100"/>
      <c r="J282" s="101">
        <f t="shared" si="94"/>
        <v>0</v>
      </c>
      <c r="K282" s="101">
        <f t="shared" si="94"/>
        <v>0</v>
      </c>
      <c r="L282" s="101">
        <f t="shared" si="94"/>
        <v>0</v>
      </c>
      <c r="M282" s="100"/>
      <c r="N282" s="59"/>
      <c r="O282" s="102">
        <f>+C282*'PCG-PTG'!$F$5+D282*'PCG-PTG'!$F$6+E282*'PCG-PTG'!$F$8+SUM(F282:I282)</f>
        <v>2.7583202419500008</v>
      </c>
    </row>
    <row r="283" spans="1:15" s="13" customFormat="1" x14ac:dyDescent="0.35">
      <c r="A283" s="19" t="s">
        <v>641</v>
      </c>
      <c r="B283" s="20" t="s">
        <v>642</v>
      </c>
      <c r="C283" s="96">
        <f>+SUM(C284:C288)</f>
        <v>18.481501716649966</v>
      </c>
      <c r="D283" s="96">
        <f t="shared" ref="D283:E283" si="95">+SUM(D284:D288)</f>
        <v>37.449927734212885</v>
      </c>
      <c r="E283" s="96">
        <f t="shared" si="95"/>
        <v>0.24412463027263548</v>
      </c>
      <c r="F283" s="98"/>
      <c r="G283" s="98"/>
      <c r="H283" s="98"/>
      <c r="I283" s="98"/>
      <c r="J283" s="96">
        <f t="shared" ref="J283:M283" si="96">+SUM(J284:J288)</f>
        <v>0</v>
      </c>
      <c r="K283" s="96">
        <f t="shared" si="96"/>
        <v>0</v>
      </c>
      <c r="L283" s="96">
        <f t="shared" si="96"/>
        <v>0</v>
      </c>
      <c r="M283" s="96">
        <f t="shared" si="96"/>
        <v>0</v>
      </c>
      <c r="N283" s="97"/>
      <c r="O283" s="96">
        <f>+SUM(O284:O288)</f>
        <v>1131.7725052968592</v>
      </c>
    </row>
    <row r="284" spans="1:15" x14ac:dyDescent="0.35">
      <c r="A284" s="24" t="s">
        <v>643</v>
      </c>
      <c r="B284" s="25" t="s">
        <v>644</v>
      </c>
      <c r="C284" s="101">
        <f>+C210</f>
        <v>0</v>
      </c>
      <c r="D284" s="101">
        <f t="shared" ref="D284:L284" si="97">+D210</f>
        <v>33.21113307183353</v>
      </c>
      <c r="E284" s="100"/>
      <c r="F284" s="100"/>
      <c r="G284" s="100"/>
      <c r="H284" s="100"/>
      <c r="I284" s="100"/>
      <c r="J284" s="101">
        <f t="shared" si="97"/>
        <v>0</v>
      </c>
      <c r="K284" s="101">
        <f t="shared" si="97"/>
        <v>0</v>
      </c>
      <c r="L284" s="101">
        <f t="shared" si="97"/>
        <v>0</v>
      </c>
      <c r="M284" s="100"/>
      <c r="N284" s="59"/>
      <c r="O284" s="102">
        <f>+C284*'PCG-PTG'!$F$5+D284*'PCG-PTG'!$F$6+E284*'PCG-PTG'!$F$8+SUM(F284:I284)</f>
        <v>929.91172601133883</v>
      </c>
    </row>
    <row r="285" spans="1:15" x14ac:dyDescent="0.35">
      <c r="A285" s="24" t="s">
        <v>651</v>
      </c>
      <c r="B285" s="25" t="s">
        <v>652</v>
      </c>
      <c r="C285" s="100"/>
      <c r="D285" s="101">
        <f t="shared" ref="D285:L285" si="98">+D214</f>
        <v>0</v>
      </c>
      <c r="E285" s="101">
        <f t="shared" si="98"/>
        <v>0</v>
      </c>
      <c r="F285" s="100"/>
      <c r="G285" s="100"/>
      <c r="H285" s="100"/>
      <c r="I285" s="100"/>
      <c r="J285" s="101">
        <f t="shared" si="98"/>
        <v>0</v>
      </c>
      <c r="K285" s="101">
        <f t="shared" si="98"/>
        <v>0</v>
      </c>
      <c r="L285" s="101">
        <f t="shared" si="98"/>
        <v>0</v>
      </c>
      <c r="M285" s="100"/>
      <c r="N285" s="59"/>
      <c r="O285" s="102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101">
        <f>+C217</f>
        <v>18.481501716649966</v>
      </c>
      <c r="D286" s="101">
        <f t="shared" ref="D286:M286" si="99">+D217</f>
        <v>1.4255802139409626</v>
      </c>
      <c r="E286" s="101">
        <f t="shared" si="99"/>
        <v>0</v>
      </c>
      <c r="F286" s="100"/>
      <c r="G286" s="100"/>
      <c r="H286" s="100"/>
      <c r="I286" s="100"/>
      <c r="J286" s="101">
        <f t="shared" si="99"/>
        <v>0</v>
      </c>
      <c r="K286" s="101">
        <f t="shared" si="99"/>
        <v>0</v>
      </c>
      <c r="L286" s="101">
        <f t="shared" si="99"/>
        <v>0</v>
      </c>
      <c r="M286" s="101">
        <f t="shared" si="99"/>
        <v>0</v>
      </c>
      <c r="N286" s="59"/>
      <c r="O286" s="102">
        <f>+C286*'PCG-PTG'!$F$5+D286*'PCG-PTG'!$F$6+E286*'PCG-PTG'!$F$8+SUM(F286:I286)</f>
        <v>58.397747706996917</v>
      </c>
    </row>
    <row r="287" spans="1:15" x14ac:dyDescent="0.35">
      <c r="A287" s="24" t="s">
        <v>663</v>
      </c>
      <c r="B287" s="25" t="s">
        <v>664</v>
      </c>
      <c r="C287" s="100"/>
      <c r="D287" s="101">
        <f t="shared" ref="D287:L287" si="100">+D220</f>
        <v>2.8132144484383943</v>
      </c>
      <c r="E287" s="101">
        <f t="shared" si="100"/>
        <v>0.24412463027263548</v>
      </c>
      <c r="F287" s="100"/>
      <c r="G287" s="100"/>
      <c r="H287" s="100"/>
      <c r="I287" s="100"/>
      <c r="J287" s="101">
        <f t="shared" si="100"/>
        <v>0</v>
      </c>
      <c r="K287" s="101">
        <f t="shared" si="100"/>
        <v>0</v>
      </c>
      <c r="L287" s="101">
        <f t="shared" si="100"/>
        <v>0</v>
      </c>
      <c r="M287" s="100"/>
      <c r="N287" s="59"/>
      <c r="O287" s="102">
        <f>+C287*'PCG-PTG'!$F$5+D287*'PCG-PTG'!$F$6+E287*'PCG-PTG'!$F$8+SUM(F287:I287)</f>
        <v>143.46303157852344</v>
      </c>
    </row>
    <row r="288" spans="1:15" x14ac:dyDescent="0.35">
      <c r="A288" s="24" t="s">
        <v>670</v>
      </c>
      <c r="B288" s="25" t="s">
        <v>291</v>
      </c>
      <c r="C288" s="101">
        <f>+C224</f>
        <v>0</v>
      </c>
      <c r="D288" s="101">
        <f t="shared" ref="D288:M288" si="101">+D224</f>
        <v>0</v>
      </c>
      <c r="E288" s="101">
        <f t="shared" si="101"/>
        <v>0</v>
      </c>
      <c r="F288" s="100"/>
      <c r="G288" s="100"/>
      <c r="H288" s="100"/>
      <c r="I288" s="100"/>
      <c r="J288" s="101">
        <f t="shared" si="101"/>
        <v>0</v>
      </c>
      <c r="K288" s="101">
        <f t="shared" si="101"/>
        <v>0</v>
      </c>
      <c r="L288" s="101">
        <f t="shared" si="101"/>
        <v>0</v>
      </c>
      <c r="M288" s="101">
        <f t="shared" si="101"/>
        <v>0</v>
      </c>
      <c r="N288" s="59"/>
      <c r="O288" s="102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59"/>
      <c r="O289" s="103"/>
    </row>
    <row r="290" spans="1:15" s="13" customFormat="1" x14ac:dyDescent="0.35">
      <c r="A290" s="19"/>
      <c r="B290" s="66" t="s">
        <v>672</v>
      </c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97"/>
      <c r="O290" s="104"/>
    </row>
    <row r="291" spans="1:15" x14ac:dyDescent="0.35">
      <c r="A291" s="24"/>
      <c r="B291" s="25" t="s">
        <v>673</v>
      </c>
      <c r="C291" s="99">
        <f>+C292+C293</f>
        <v>17393.420844716322</v>
      </c>
      <c r="D291" s="99">
        <f t="shared" ref="D291:E291" si="102">+D292+D293</f>
        <v>1.3876554221351243</v>
      </c>
      <c r="E291" s="99">
        <f t="shared" si="102"/>
        <v>0.45417959506305267</v>
      </c>
      <c r="F291" s="100"/>
      <c r="G291" s="100"/>
      <c r="H291" s="100"/>
      <c r="I291" s="100"/>
      <c r="J291" s="99">
        <f t="shared" ref="J291:M291" si="103">+J292+J293</f>
        <v>0</v>
      </c>
      <c r="K291" s="99">
        <f t="shared" si="103"/>
        <v>0</v>
      </c>
      <c r="L291" s="99">
        <f t="shared" si="103"/>
        <v>0</v>
      </c>
      <c r="M291" s="99">
        <f t="shared" si="103"/>
        <v>0</v>
      </c>
      <c r="N291" s="59"/>
      <c r="O291" s="99">
        <f>+O292+O293</f>
        <v>17552.632789227813</v>
      </c>
    </row>
    <row r="292" spans="1:15" x14ac:dyDescent="0.35">
      <c r="A292" s="24"/>
      <c r="B292" s="44" t="s">
        <v>674</v>
      </c>
      <c r="C292" s="101">
        <f>+C228</f>
        <v>2221.7047664411598</v>
      </c>
      <c r="D292" s="101">
        <f t="shared" ref="D292:M294" si="104">+D228</f>
        <v>1.553639696812E-2</v>
      </c>
      <c r="E292" s="101">
        <f t="shared" si="104"/>
        <v>6.214558787248E-2</v>
      </c>
      <c r="F292" s="100"/>
      <c r="G292" s="100"/>
      <c r="H292" s="100"/>
      <c r="I292" s="100"/>
      <c r="J292" s="101">
        <f t="shared" si="104"/>
        <v>0</v>
      </c>
      <c r="K292" s="101">
        <f t="shared" si="104"/>
        <v>0</v>
      </c>
      <c r="L292" s="101">
        <f t="shared" si="104"/>
        <v>0</v>
      </c>
      <c r="M292" s="101">
        <f t="shared" si="104"/>
        <v>0</v>
      </c>
      <c r="N292" s="59"/>
      <c r="O292" s="102">
        <f>+C292*'PCG-PTG'!$F$5+D292*'PCG-PTG'!$F$6+E292*'PCG-PTG'!$F$8+SUM(F292:I292)</f>
        <v>2238.6083663424743</v>
      </c>
    </row>
    <row r="293" spans="1:15" x14ac:dyDescent="0.35">
      <c r="A293" s="24"/>
      <c r="B293" s="44" t="s">
        <v>675</v>
      </c>
      <c r="C293" s="101">
        <f>+C229</f>
        <v>15171.716078275163</v>
      </c>
      <c r="D293" s="101">
        <f t="shared" si="104"/>
        <v>1.3721190251670043</v>
      </c>
      <c r="E293" s="101">
        <f t="shared" si="104"/>
        <v>0.39203400719057269</v>
      </c>
      <c r="F293" s="100"/>
      <c r="G293" s="100"/>
      <c r="H293" s="100"/>
      <c r="I293" s="100"/>
      <c r="J293" s="101">
        <f t="shared" si="104"/>
        <v>0</v>
      </c>
      <c r="K293" s="101">
        <f t="shared" si="104"/>
        <v>0</v>
      </c>
      <c r="L293" s="101">
        <f t="shared" si="104"/>
        <v>0</v>
      </c>
      <c r="M293" s="101">
        <f t="shared" si="104"/>
        <v>0</v>
      </c>
      <c r="N293" s="59"/>
      <c r="O293" s="102">
        <f>+C293*'PCG-PTG'!$F$5+D293*'PCG-PTG'!$F$6+E293*'PCG-PTG'!$F$8+SUM(F293:I293)</f>
        <v>15314.024422885341</v>
      </c>
    </row>
    <row r="294" spans="1:15" x14ac:dyDescent="0.35">
      <c r="A294" s="24"/>
      <c r="B294" s="25" t="s">
        <v>676</v>
      </c>
      <c r="C294" s="101">
        <f>+C230</f>
        <v>0</v>
      </c>
      <c r="D294" s="101">
        <f t="shared" si="104"/>
        <v>0</v>
      </c>
      <c r="E294" s="101">
        <f t="shared" si="104"/>
        <v>0</v>
      </c>
      <c r="F294" s="100"/>
      <c r="G294" s="100"/>
      <c r="H294" s="100"/>
      <c r="I294" s="100"/>
      <c r="J294" s="101">
        <f t="shared" si="104"/>
        <v>0</v>
      </c>
      <c r="K294" s="101">
        <f t="shared" si="104"/>
        <v>0</v>
      </c>
      <c r="L294" s="101">
        <f t="shared" si="104"/>
        <v>0</v>
      </c>
      <c r="M294" s="101">
        <f t="shared" si="104"/>
        <v>0</v>
      </c>
      <c r="N294" s="59"/>
      <c r="O294" s="102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101">
        <f>+C231</f>
        <v>1444.3432342640281</v>
      </c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59"/>
      <c r="O295" s="102">
        <f>+C295*'PCG-PTG'!$F$5+D295*'PCG-PTG'!$F$6+E295*'PCG-PTG'!$F$8+SUM(F295:I295)</f>
        <v>1444.3432342640281</v>
      </c>
    </row>
    <row r="296" spans="1:15" ht="13" x14ac:dyDescent="0.35">
      <c r="A296" s="24"/>
      <c r="B296" s="25" t="s">
        <v>678</v>
      </c>
      <c r="C296" s="101">
        <f>+C232</f>
        <v>0</v>
      </c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59"/>
      <c r="O296" s="102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101">
        <f>+C235</f>
        <v>0</v>
      </c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59"/>
      <c r="O297" s="102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100"/>
      <c r="D298" s="100"/>
      <c r="E298" s="101">
        <f t="shared" ref="E298" si="105">+E236</f>
        <v>0</v>
      </c>
      <c r="F298" s="100"/>
      <c r="G298" s="100"/>
      <c r="H298" s="100"/>
      <c r="I298" s="100"/>
      <c r="J298" s="100"/>
      <c r="K298" s="100"/>
      <c r="L298" s="100"/>
      <c r="M298" s="100"/>
      <c r="N298" s="59"/>
      <c r="O298" s="102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101">
        <f>+C237</f>
        <v>0</v>
      </c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59"/>
      <c r="O299" s="102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-11698.368569255299</v>
      </c>
      <c r="D304" s="21">
        <f t="shared" ref="D304:M304" si="107">+SUM(D305:D309)</f>
        <v>177.3696024211342</v>
      </c>
      <c r="E304" s="21">
        <f t="shared" si="107"/>
        <v>3.6158533066083023</v>
      </c>
      <c r="F304" s="21">
        <f t="shared" si="107"/>
        <v>902.17001615459833</v>
      </c>
      <c r="G304" s="21">
        <f t="shared" si="107"/>
        <v>0</v>
      </c>
      <c r="H304" s="21">
        <f t="shared" si="107"/>
        <v>13.343754490759171</v>
      </c>
      <c r="I304" s="21">
        <f t="shared" si="107"/>
        <v>0</v>
      </c>
      <c r="J304" s="21">
        <f t="shared" si="107"/>
        <v>9.190892156650218</v>
      </c>
      <c r="K304" s="21">
        <f t="shared" si="107"/>
        <v>277.19876816718511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-4858.3048045669866</v>
      </c>
    </row>
    <row r="305" spans="1:15" x14ac:dyDescent="0.35">
      <c r="A305" s="48" t="s">
        <v>264</v>
      </c>
      <c r="B305" s="49" t="s">
        <v>265</v>
      </c>
      <c r="C305" s="67">
        <f>+C243</f>
        <v>14978.934699328276</v>
      </c>
      <c r="D305" s="67">
        <f t="shared" ref="D305:M305" si="108">+D243</f>
        <v>4.3763008178715488</v>
      </c>
      <c r="E305" s="67">
        <f t="shared" si="108"/>
        <v>0.38490509716476068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15203.47097297734</v>
      </c>
    </row>
    <row r="306" spans="1:15" x14ac:dyDescent="0.35">
      <c r="A306" s="48" t="s">
        <v>343</v>
      </c>
      <c r="B306" s="49" t="s">
        <v>344</v>
      </c>
      <c r="C306" s="67">
        <f>+C254</f>
        <v>558.56547738722224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902.17001615459833</v>
      </c>
      <c r="G306" s="67">
        <f t="shared" si="109"/>
        <v>0</v>
      </c>
      <c r="H306" s="67">
        <f t="shared" si="109"/>
        <v>13.343754490759171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1474.0792480325797</v>
      </c>
    </row>
    <row r="307" spans="1:15" x14ac:dyDescent="0.35">
      <c r="A307" s="48" t="s">
        <v>434</v>
      </c>
      <c r="B307" s="49" t="s">
        <v>435</v>
      </c>
      <c r="C307" s="67">
        <f>+C263</f>
        <v>18.589397654666666</v>
      </c>
      <c r="D307" s="67">
        <f t="shared" ref="D307:L307" si="110">+D263</f>
        <v>121.82314962608503</v>
      </c>
      <c r="E307" s="67">
        <f t="shared" si="110"/>
        <v>2.3420571520000237</v>
      </c>
      <c r="F307" s="32"/>
      <c r="G307" s="32"/>
      <c r="H307" s="32"/>
      <c r="I307" s="32"/>
      <c r="J307" s="67">
        <f t="shared" si="110"/>
        <v>0.51635739000000003</v>
      </c>
      <c r="K307" s="67">
        <f t="shared" si="110"/>
        <v>19.001951951999999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4050.2827324650534</v>
      </c>
    </row>
    <row r="308" spans="1:15" x14ac:dyDescent="0.35">
      <c r="A308" s="48" t="s">
        <v>540</v>
      </c>
      <c r="B308" s="49" t="s">
        <v>541</v>
      </c>
      <c r="C308" s="67">
        <f>+C274</f>
        <v>-27272.939645342114</v>
      </c>
      <c r="D308" s="67">
        <f t="shared" ref="D308:L308" si="111">+D274</f>
        <v>13.720224242964735</v>
      </c>
      <c r="E308" s="67">
        <f t="shared" si="111"/>
        <v>0.64476642717088228</v>
      </c>
      <c r="F308" s="32"/>
      <c r="G308" s="32"/>
      <c r="H308" s="32"/>
      <c r="I308" s="32"/>
      <c r="J308" s="67">
        <f t="shared" si="111"/>
        <v>8.6745347666502184</v>
      </c>
      <c r="K308" s="67">
        <f t="shared" si="111"/>
        <v>258.19681621518509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-26717.910263338817</v>
      </c>
    </row>
    <row r="309" spans="1:15" x14ac:dyDescent="0.35">
      <c r="A309" s="48" t="s">
        <v>641</v>
      </c>
      <c r="B309" s="49" t="s">
        <v>642</v>
      </c>
      <c r="C309" s="67">
        <f>+C283</f>
        <v>18.481501716649966</v>
      </c>
      <c r="D309" s="67">
        <f t="shared" ref="D309:M309" si="112">+D283</f>
        <v>37.449927734212885</v>
      </c>
      <c r="E309" s="67">
        <f t="shared" si="112"/>
        <v>0.24412463027263548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1131.772505296859</v>
      </c>
    </row>
  </sheetData>
  <conditionalFormatting sqref="C240:M240">
    <cfRule type="cellIs" dxfId="35" priority="6" operator="equal">
      <formula>0</formula>
    </cfRule>
  </conditionalFormatting>
  <conditionalFormatting sqref="C302:M302">
    <cfRule type="cellIs" dxfId="34" priority="2" operator="equal">
      <formula>0</formula>
    </cfRule>
  </conditionalFormatting>
  <conditionalFormatting sqref="O240">
    <cfRule type="cellIs" dxfId="33" priority="5" operator="equal">
      <formula>0</formula>
    </cfRule>
  </conditionalFormatting>
  <conditionalFormatting sqref="O302">
    <cfRule type="cellIs" dxfId="32" priority="1" operator="equal">
      <formula>0</formula>
    </cfRule>
  </conditionalFormatting>
  <dataValidations count="1">
    <dataValidation allowBlank="1" showInputMessage="1" showErrorMessage="1" sqref="B144:B157 B136 A226:B237 B268:B274 A290:B299 B308" xr:uid="{F1801579-1FE2-4563-80CC-97A85A1D07E1}"/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C3F65-C6C7-42E7-AF6C-8AD190BB56CF}">
  <dimension ref="A2:P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17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718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-14561.406302695303</v>
      </c>
      <c r="D4" s="21">
        <f t="shared" si="0"/>
        <v>182.01580088311084</v>
      </c>
      <c r="E4" s="21">
        <f t="shared" si="0"/>
        <v>3.5668044409273376</v>
      </c>
      <c r="F4" s="21">
        <f t="shared" si="0"/>
        <v>976.89788606421496</v>
      </c>
      <c r="G4" s="21">
        <f t="shared" si="0"/>
        <v>0</v>
      </c>
      <c r="H4" s="21">
        <f t="shared" si="0"/>
        <v>13.58395714195917</v>
      </c>
      <c r="I4" s="21">
        <f t="shared" si="0"/>
        <v>0</v>
      </c>
      <c r="J4" s="21">
        <f t="shared" si="0"/>
        <v>8.8248252300907826</v>
      </c>
      <c r="K4" s="21">
        <f t="shared" si="0"/>
        <v>282.30970983027811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-7529.2788579162789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11352.234691855116</v>
      </c>
      <c r="D5" s="21">
        <f t="shared" ref="D5:E5" si="1">+D6+D32+D42</f>
        <v>3.9150540096040478</v>
      </c>
      <c r="E5" s="21">
        <f t="shared" si="1"/>
        <v>0.30506399295868258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11542.698162258079</v>
      </c>
    </row>
    <row r="6" spans="1:15" x14ac:dyDescent="0.35">
      <c r="A6" s="24" t="s">
        <v>266</v>
      </c>
      <c r="B6" s="25" t="s">
        <v>267</v>
      </c>
      <c r="C6" s="26">
        <f>+C7+C11+C19+C25+C29</f>
        <v>11352.234691855116</v>
      </c>
      <c r="D6" s="26">
        <f t="shared" ref="D6:E6" si="4">+D7+D11+D19+D25+D29</f>
        <v>3.9150540096040478</v>
      </c>
      <c r="E6" s="26">
        <f t="shared" si="4"/>
        <v>0.30506399295868258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11542.698162258079</v>
      </c>
    </row>
    <row r="7" spans="1:15" x14ac:dyDescent="0.35">
      <c r="A7" s="24" t="s">
        <v>268</v>
      </c>
      <c r="B7" s="25" t="s">
        <v>269</v>
      </c>
      <c r="C7" s="26">
        <f>'[2]2020'!$C6</f>
        <v>1836.7196641237538</v>
      </c>
      <c r="D7" s="26">
        <f>'[2]2020'!$D6</f>
        <v>3.1978452383238203E-2</v>
      </c>
      <c r="E7" s="26">
        <f>'[2]2020'!$E6</f>
        <v>1.4024091695827494E-2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1841.3314450898788</v>
      </c>
    </row>
    <row r="8" spans="1:15" x14ac:dyDescent="0.35">
      <c r="A8" s="24" t="s">
        <v>270</v>
      </c>
      <c r="B8" s="25" t="s">
        <v>271</v>
      </c>
      <c r="C8" s="30">
        <f>'[2]2020'!$C7</f>
        <v>1836.7196641237538</v>
      </c>
      <c r="D8" s="30">
        <f>'[2]2020'!$D7</f>
        <v>3.1978452383238203E-2</v>
      </c>
      <c r="E8" s="30">
        <f>'[2]2020'!$E7</f>
        <v>1.4024091695827494E-2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1841.3314450898788</v>
      </c>
    </row>
    <row r="9" spans="1:15" x14ac:dyDescent="0.35">
      <c r="A9" s="24" t="s">
        <v>272</v>
      </c>
      <c r="B9" s="25" t="s">
        <v>273</v>
      </c>
      <c r="C9" s="30">
        <f>'[2]2020'!$C8</f>
        <v>0</v>
      </c>
      <c r="D9" s="30">
        <f>'[2]2020'!$D8</f>
        <v>0</v>
      </c>
      <c r="E9" s="30">
        <f>'[2]2020'!$E8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'[2]2020'!$C9</f>
        <v>0</v>
      </c>
      <c r="D10" s="30">
        <f>'[2]2020'!$D9</f>
        <v>0</v>
      </c>
      <c r="E10" s="30">
        <f>'[2]2020'!$E9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'[2]2020'!$C10</f>
        <v>3249.9749571557913</v>
      </c>
      <c r="D11" s="26">
        <f>'[2]2020'!$D10</f>
        <v>0.44112490637579005</v>
      </c>
      <c r="E11" s="26">
        <f>'[2]2020'!$E10</f>
        <v>6.52320545538361E-2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3279.61294899108</v>
      </c>
    </row>
    <row r="12" spans="1:15" x14ac:dyDescent="0.35">
      <c r="A12" s="24" t="s">
        <v>278</v>
      </c>
      <c r="B12" s="25" t="s">
        <v>279</v>
      </c>
      <c r="C12" s="30">
        <f>'[2]2020'!$C11</f>
        <v>0</v>
      </c>
      <c r="D12" s="30">
        <f>'[2]2020'!$D11</f>
        <v>0</v>
      </c>
      <c r="E12" s="30">
        <f>'[2]2020'!$E11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'[2]2020'!$C12</f>
        <v>0</v>
      </c>
      <c r="D13" s="30">
        <f>'[2]2020'!$D12</f>
        <v>0</v>
      </c>
      <c r="E13" s="30">
        <f>'[2]2020'!$E12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'[2]2020'!$C13</f>
        <v>0</v>
      </c>
      <c r="D14" s="30">
        <f>'[2]2020'!$D13</f>
        <v>0</v>
      </c>
      <c r="E14" s="30">
        <f>'[2]2020'!$E13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'[2]2020'!$C14</f>
        <v>0</v>
      </c>
      <c r="D15" s="30">
        <f>'[2]2020'!$D14</f>
        <v>0</v>
      </c>
      <c r="E15" s="30">
        <f>'[2]2020'!$E14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'[2]2020'!$C15</f>
        <v>0</v>
      </c>
      <c r="D16" s="30">
        <f>'[2]2020'!$D15</f>
        <v>0</v>
      </c>
      <c r="E16" s="30">
        <f>'[2]2020'!$E15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'[2]2020'!$C16</f>
        <v>0</v>
      </c>
      <c r="D17" s="30">
        <f>'[2]2020'!$D16</f>
        <v>0</v>
      </c>
      <c r="E17" s="30">
        <f>'[2]2020'!$E16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'[2]2020'!$C17</f>
        <v>3249.9749571557913</v>
      </c>
      <c r="D18" s="30">
        <f>'[2]2020'!$D17</f>
        <v>0.44112490637579005</v>
      </c>
      <c r="E18" s="30">
        <f>'[2]2020'!$E17</f>
        <v>6.52320545538361E-2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3279.61294899108</v>
      </c>
    </row>
    <row r="19" spans="1:15" x14ac:dyDescent="0.35">
      <c r="A19" s="24" t="s">
        <v>292</v>
      </c>
      <c r="B19" s="25" t="s">
        <v>293</v>
      </c>
      <c r="C19" s="26">
        <f>'[2]2020'!$C18</f>
        <v>5555.3851479778923</v>
      </c>
      <c r="D19" s="26">
        <f>'[2]2020'!$D18</f>
        <v>1.2817820925934695</v>
      </c>
      <c r="E19" s="26">
        <f>'[2]2020'!$E18</f>
        <v>0.19505336172831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5642.9641874285117</v>
      </c>
    </row>
    <row r="20" spans="1:15" x14ac:dyDescent="0.35">
      <c r="A20" s="24" t="s">
        <v>294</v>
      </c>
      <c r="B20" s="25" t="s">
        <v>295</v>
      </c>
      <c r="C20" s="30">
        <f>'[2]2020'!$C19</f>
        <v>29.856750273389046</v>
      </c>
      <c r="D20" s="30">
        <f>'[2]2020'!$D19</f>
        <v>2.094862406991664E-4</v>
      </c>
      <c r="E20" s="30">
        <f>'[2]2020'!$E19</f>
        <v>8.3794496279666561E-4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30.08467130326974</v>
      </c>
    </row>
    <row r="21" spans="1:15" x14ac:dyDescent="0.35">
      <c r="A21" s="24" t="s">
        <v>296</v>
      </c>
      <c r="B21" s="25" t="s">
        <v>297</v>
      </c>
      <c r="C21" s="30">
        <f>'[2]2020'!$C20</f>
        <v>3643.0323462788288</v>
      </c>
      <c r="D21" s="30">
        <f>'[2]2020'!$D20</f>
        <v>1.0275245562278481</v>
      </c>
      <c r="E21" s="30">
        <f>'[2]2020'!$E20</f>
        <v>0.17897253375801803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3719.2307552990833</v>
      </c>
    </row>
    <row r="22" spans="1:15" x14ac:dyDescent="0.35">
      <c r="A22" s="24" t="s">
        <v>298</v>
      </c>
      <c r="B22" s="25" t="s">
        <v>299</v>
      </c>
      <c r="C22" s="30">
        <f>'[2]2020'!$C21</f>
        <v>0</v>
      </c>
      <c r="D22" s="30">
        <f>'[2]2020'!$D21</f>
        <v>0</v>
      </c>
      <c r="E22" s="30">
        <f>'[2]2020'!$E21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x14ac:dyDescent="0.35">
      <c r="A23" s="24" t="s">
        <v>300</v>
      </c>
      <c r="B23" s="25" t="s">
        <v>301</v>
      </c>
      <c r="C23" s="30">
        <f>'[2]2020'!$C22</f>
        <v>1882.4960514256743</v>
      </c>
      <c r="D23" s="30">
        <f>'[2]2020'!$D22</f>
        <v>0.25404805012492232</v>
      </c>
      <c r="E23" s="30">
        <f>'[2]2020'!$E22</f>
        <v>1.5242883007495336E-2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1893.6487608261584</v>
      </c>
    </row>
    <row r="24" spans="1:15" x14ac:dyDescent="0.35">
      <c r="A24" s="24" t="s">
        <v>302</v>
      </c>
      <c r="B24" s="25" t="s">
        <v>303</v>
      </c>
      <c r="C24" s="30">
        <f>'[2]2020'!$C23</f>
        <v>0</v>
      </c>
      <c r="D24" s="30">
        <f>'[2]2020'!$D23</f>
        <v>0</v>
      </c>
      <c r="E24" s="30">
        <f>'[2]2020'!$E23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'[2]2020'!$C24</f>
        <v>710.15492259767802</v>
      </c>
      <c r="D25" s="26">
        <f>'[2]2020'!$D24</f>
        <v>2.16016855825155</v>
      </c>
      <c r="E25" s="26">
        <f>'[2]2020'!$E24</f>
        <v>3.0754484980708992E-2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778.7895807486093</v>
      </c>
    </row>
    <row r="26" spans="1:15" x14ac:dyDescent="0.35">
      <c r="A26" s="24" t="s">
        <v>306</v>
      </c>
      <c r="B26" s="25" t="s">
        <v>307</v>
      </c>
      <c r="C26" s="30">
        <f>'[2]2020'!$C25</f>
        <v>254.939346915393</v>
      </c>
      <c r="D26" s="30">
        <f>'[2]2020'!$D25</f>
        <v>3.9769743056399992E-2</v>
      </c>
      <c r="E26" s="30">
        <f>'[2]2020'!$E25</f>
        <v>2.0886342227519998E-3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256.60638779000152</v>
      </c>
    </row>
    <row r="27" spans="1:15" x14ac:dyDescent="0.35">
      <c r="A27" s="24" t="s">
        <v>308</v>
      </c>
      <c r="B27" s="25" t="s">
        <v>309</v>
      </c>
      <c r="C27" s="30">
        <f>'[2]2020'!$C26</f>
        <v>423.66926291702254</v>
      </c>
      <c r="D27" s="30">
        <f>'[2]2020'!$D26</f>
        <v>2.11611732103415</v>
      </c>
      <c r="E27" s="30">
        <f>'[2]2020'!$E26</f>
        <v>2.8408961108296993E-2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490.44892259967747</v>
      </c>
    </row>
    <row r="28" spans="1:15" x14ac:dyDescent="0.35">
      <c r="A28" s="24" t="s">
        <v>310</v>
      </c>
      <c r="B28" s="25" t="s">
        <v>311</v>
      </c>
      <c r="C28" s="30">
        <f>'[2]2020'!$C27</f>
        <v>31.546312765262396</v>
      </c>
      <c r="D28" s="30">
        <f>'[2]2020'!$D27</f>
        <v>4.2814941609999992E-3</v>
      </c>
      <c r="E28" s="30">
        <f>'[2]2020'!$E27</f>
        <v>2.5688964965999995E-4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31.734270358930296</v>
      </c>
    </row>
    <row r="29" spans="1:15" x14ac:dyDescent="0.35">
      <c r="A29" s="24" t="s">
        <v>312</v>
      </c>
      <c r="B29" s="25" t="s">
        <v>291</v>
      </c>
      <c r="C29" s="26">
        <f>'[2]2020'!$C28</f>
        <v>0</v>
      </c>
      <c r="D29" s="26">
        <f>'[2]2020'!$D28</f>
        <v>0</v>
      </c>
      <c r="E29" s="26">
        <f>'[2]2020'!$E28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'[2]2020'!$C29</f>
        <v>0</v>
      </c>
      <c r="D30" s="30">
        <f>'[2]2020'!$D29</f>
        <v>0</v>
      </c>
      <c r="E30" s="30">
        <f>'[2]2020'!$E29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'[2]2020'!$C30</f>
        <v>0</v>
      </c>
      <c r="D31" s="30">
        <f>'[2]2020'!$D30</f>
        <v>0</v>
      </c>
      <c r="E31" s="30">
        <f>'[2]2020'!$E30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276.05618167166671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976.89788606421496</v>
      </c>
      <c r="G46" s="21">
        <f t="shared" si="23"/>
        <v>0</v>
      </c>
      <c r="H46" s="21">
        <f t="shared" si="23"/>
        <v>13.58395714195917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1266.5380248778408</v>
      </c>
    </row>
    <row r="47" spans="1:15" x14ac:dyDescent="0.35">
      <c r="A47" s="24" t="s">
        <v>345</v>
      </c>
      <c r="B47" s="25" t="s">
        <v>346</v>
      </c>
      <c r="C47" s="26">
        <f>+SUM(C48:C52)</f>
        <v>273.57682140000003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273.57682140000003</v>
      </c>
    </row>
    <row r="48" spans="1:15" x14ac:dyDescent="0.35">
      <c r="A48" s="24" t="s">
        <v>347</v>
      </c>
      <c r="B48" s="25" t="s">
        <v>348</v>
      </c>
      <c r="C48" s="46">
        <f>'[3]2020'!$C6</f>
        <v>273.57682140000003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273.57682140000003</v>
      </c>
    </row>
    <row r="49" spans="1:15" x14ac:dyDescent="0.35">
      <c r="A49" s="24" t="s">
        <v>349</v>
      </c>
      <c r="B49" s="25" t="s">
        <v>350</v>
      </c>
      <c r="C49" s="46">
        <f>'[3]2020'!$C7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'[3]2020'!$C8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'[3]2020'!$C9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'[3]2020'!$C10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2.4793602716666663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2.4793602716666663</v>
      </c>
    </row>
    <row r="73" spans="1:15" x14ac:dyDescent="0.35">
      <c r="A73" s="24" t="s">
        <v>394</v>
      </c>
      <c r="B73" s="25" t="s">
        <v>395</v>
      </c>
      <c r="C73" s="46">
        <f>'[3]2020'!$C31</f>
        <v>2.2441098716666663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2.2441098716666663</v>
      </c>
    </row>
    <row r="74" spans="1:15" x14ac:dyDescent="0.35">
      <c r="A74" s="24" t="s">
        <v>396</v>
      </c>
      <c r="B74" s="25" t="s">
        <v>397</v>
      </c>
      <c r="C74" s="46">
        <f>'[3]2020'!$C32</f>
        <v>0.23525040000000005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0.23525040000000005</v>
      </c>
    </row>
    <row r="75" spans="1:15" x14ac:dyDescent="0.35">
      <c r="A75" s="24" t="s">
        <v>398</v>
      </c>
      <c r="B75" s="25" t="s">
        <v>291</v>
      </c>
      <c r="C75" s="46">
        <f>'[3]2020'!$C33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976.89788606421496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976.89788606421496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'[3]2020'!$F41</f>
        <v>962.76880175790609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962.76880175790609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'[3]2020'!$F42</f>
        <v>14.076980596000002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14.076980596000002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'[3]2020'!$F43</f>
        <v>5.2103710308871169E-2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5.2103710308871169E-2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'[3]2020'!$F44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'[3]2020'!$F45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'[3]2020'!$F46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13.58395714195917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13.58395714195917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'[3]2020'!$H48</f>
        <v>13.58395714195917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13.58395714195917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'[3]2020'!$H49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27.377280455066668</v>
      </c>
      <c r="D95" s="21">
        <f>+D96+D111+D127+D132+D144+D145+D151+D154+D155+D156</f>
        <v>122.95625716977496</v>
      </c>
      <c r="E95" s="21">
        <f>+E96+E111+E127+E132+E144+E145+E151+E154+E155+E156</f>
        <v>2.3592811229849446</v>
      </c>
      <c r="F95" s="35"/>
      <c r="G95" s="35"/>
      <c r="H95" s="35"/>
      <c r="I95" s="35"/>
      <c r="J95" s="21">
        <f>+J96+J111+J127+J132+J144+J145+J151+J154+J155+J156</f>
        <v>0.33763947499999997</v>
      </c>
      <c r="K95" s="21">
        <f>+K96+K111+K127+K132+K144+K145+K151+K154+K155+K156</f>
        <v>12.425132679999997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4095.361978799775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115.4203528588295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3231.7698800472253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112.22243940428405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3142.2283033199528</v>
      </c>
    </row>
    <row r="98" spans="1:15" x14ac:dyDescent="0.35">
      <c r="A98" s="24" t="s">
        <v>440</v>
      </c>
      <c r="B98" s="25" t="s">
        <v>441</v>
      </c>
      <c r="C98" s="32"/>
      <c r="D98" s="46">
        <f>'[5]2020'!$D7</f>
        <v>16.872223913844543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472.42226958764718</v>
      </c>
    </row>
    <row r="99" spans="1:15" x14ac:dyDescent="0.35">
      <c r="A99" s="24" t="s">
        <v>442</v>
      </c>
      <c r="B99" s="25" t="s">
        <v>443</v>
      </c>
      <c r="C99" s="32"/>
      <c r="D99" s="46">
        <f>'[5]2020'!$D8</f>
        <v>95.350215490439496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2669.8060337323059</v>
      </c>
    </row>
    <row r="100" spans="1:15" x14ac:dyDescent="0.35">
      <c r="A100" s="24" t="s">
        <v>444</v>
      </c>
      <c r="B100" s="25" t="s">
        <v>445</v>
      </c>
      <c r="C100" s="32"/>
      <c r="D100" s="46">
        <f>'[5]2020'!$D9</f>
        <v>0.14199999999999999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3.9759999999999995</v>
      </c>
    </row>
    <row r="101" spans="1:15" x14ac:dyDescent="0.35">
      <c r="A101" s="24" t="s">
        <v>446</v>
      </c>
      <c r="B101" s="25" t="s">
        <v>447</v>
      </c>
      <c r="C101" s="32"/>
      <c r="D101" s="46">
        <f>'[5]2020'!$D10</f>
        <v>0.36569999999999997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10.239599999999999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2.6902134545454541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75.325976727272717</v>
      </c>
    </row>
    <row r="103" spans="1:15" x14ac:dyDescent="0.35">
      <c r="A103" s="24" t="s">
        <v>450</v>
      </c>
      <c r="B103" s="25" t="s">
        <v>451</v>
      </c>
      <c r="C103" s="32"/>
      <c r="D103" s="46">
        <f>'[5]2020'!$D12</f>
        <v>0.69732145454545447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19.525000727272726</v>
      </c>
    </row>
    <row r="104" spans="1:15" x14ac:dyDescent="0.35">
      <c r="A104" s="24" t="s">
        <v>452</v>
      </c>
      <c r="B104" s="25" t="s">
        <v>453</v>
      </c>
      <c r="C104" s="32"/>
      <c r="D104" s="46">
        <f>'[5]2020'!$D13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'[5]2020'!$D14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'[5]2020'!$D15</f>
        <v>0.105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2.94</v>
      </c>
    </row>
    <row r="107" spans="1:15" x14ac:dyDescent="0.35">
      <c r="A107" s="24" t="s">
        <v>458</v>
      </c>
      <c r="B107" s="25" t="s">
        <v>459</v>
      </c>
      <c r="C107" s="32"/>
      <c r="D107" s="46">
        <f>'[5]2020'!$D16</f>
        <v>1.8661319999999999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52.251695999999995</v>
      </c>
    </row>
    <row r="108" spans="1:15" x14ac:dyDescent="0.35">
      <c r="A108" s="24" t="s">
        <v>460</v>
      </c>
      <c r="B108" s="25" t="s">
        <v>461</v>
      </c>
      <c r="C108" s="32"/>
      <c r="D108" s="46">
        <f>'[5]2020'!$D17</f>
        <v>2.1759999999999998E-2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0.60927999999999993</v>
      </c>
    </row>
    <row r="109" spans="1:15" x14ac:dyDescent="0.35">
      <c r="A109" s="24" t="s">
        <v>462</v>
      </c>
      <c r="B109" s="25" t="s">
        <v>463</v>
      </c>
      <c r="C109" s="32"/>
      <c r="D109" s="46">
        <f>'[5]2020'!$D18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'[5]2020'!$D19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3.1562617145454546</v>
      </c>
      <c r="E111" s="26">
        <f>+E112+E115+E116+E117+E126</f>
        <v>0.47914474998065748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215.34868675214693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1.6500210000000002</v>
      </c>
      <c r="E112" s="26">
        <f>+SUM(E113:E114)</f>
        <v>2.3475330572571436E-3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46.822684260173141</v>
      </c>
    </row>
    <row r="113" spans="1:15" x14ac:dyDescent="0.35">
      <c r="A113" s="24" t="s">
        <v>469</v>
      </c>
      <c r="B113" s="25" t="s">
        <v>441</v>
      </c>
      <c r="C113" s="32"/>
      <c r="D113" s="46">
        <f>'[5]2020'!$D22</f>
        <v>0.28904200000000013</v>
      </c>
      <c r="E113" s="46">
        <f>'[5]2020'!$E22</f>
        <v>2.3475330572571436E-3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8.7152722601731458</v>
      </c>
    </row>
    <row r="114" spans="1:15" x14ac:dyDescent="0.35">
      <c r="A114" s="24" t="s">
        <v>470</v>
      </c>
      <c r="B114" s="25" t="s">
        <v>443</v>
      </c>
      <c r="C114" s="32"/>
      <c r="D114" s="46">
        <f>'[5]2020'!$D23</f>
        <v>1.3609789999999999</v>
      </c>
      <c r="E114" s="46">
        <f>'[5]2020'!$E23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38.107411999999997</v>
      </c>
    </row>
    <row r="115" spans="1:15" x14ac:dyDescent="0.35">
      <c r="A115" s="24" t="s">
        <v>471</v>
      </c>
      <c r="B115" s="25" t="s">
        <v>445</v>
      </c>
      <c r="C115" s="32"/>
      <c r="D115" s="46">
        <f>'[5]2020'!$D24</f>
        <v>5.6800000000000002E-3</v>
      </c>
      <c r="E115" s="46">
        <f>'[5]2020'!$E24</f>
        <v>2.5729152428571427E-3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0.84086253935714272</v>
      </c>
    </row>
    <row r="116" spans="1:15" x14ac:dyDescent="0.35">
      <c r="A116" s="24" t="s">
        <v>472</v>
      </c>
      <c r="B116" s="25" t="s">
        <v>447</v>
      </c>
      <c r="C116" s="32"/>
      <c r="D116" s="46">
        <f>'[5]2020'!$D25</f>
        <v>0.73139999999999994</v>
      </c>
      <c r="E116" s="46">
        <f>'[5]2020'!$E25</f>
        <v>4.9604557332000011E-2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33.62440769298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0.76916071454545454</v>
      </c>
      <c r="E117" s="26">
        <f>+SUM(E118:E125)</f>
        <v>0.17583121252585454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68.131771326624175</v>
      </c>
    </row>
    <row r="118" spans="1:15" x14ac:dyDescent="0.35">
      <c r="A118" s="24" t="s">
        <v>474</v>
      </c>
      <c r="B118" s="25" t="s">
        <v>451</v>
      </c>
      <c r="C118" s="32"/>
      <c r="D118" s="46">
        <f>'[5]2020'!$D27</f>
        <v>2.0509454545454543E-2</v>
      </c>
      <c r="E118" s="46">
        <f>'[5]2020'!$E27</f>
        <v>2.0509454545454543E-2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6.0092701818181808</v>
      </c>
    </row>
    <row r="119" spans="1:15" x14ac:dyDescent="0.35">
      <c r="A119" s="24" t="s">
        <v>475</v>
      </c>
      <c r="B119" s="25" t="s">
        <v>453</v>
      </c>
      <c r="C119" s="32"/>
      <c r="D119" s="46">
        <f>'[5]2020'!$D28</f>
        <v>0</v>
      </c>
      <c r="E119" s="46">
        <f>'[5]2020'!$E28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'[5]2020'!$D29</f>
        <v>0</v>
      </c>
      <c r="E120" s="46">
        <f>'[5]2020'!$E29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'[5]2020'!$D30</f>
        <v>4.62E-3</v>
      </c>
      <c r="E121" s="46">
        <f>'[5]2020'!$E30</f>
        <v>9.81848175E-3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2.7312576637500001</v>
      </c>
    </row>
    <row r="122" spans="1:15" x14ac:dyDescent="0.35">
      <c r="A122" s="24" t="s">
        <v>478</v>
      </c>
      <c r="B122" s="25" t="s">
        <v>459</v>
      </c>
      <c r="C122" s="32"/>
      <c r="D122" s="46">
        <f>'[5]2020'!$D31</f>
        <v>0.22704605999999999</v>
      </c>
      <c r="E122" s="46">
        <f>'[5]2020'!$E31</f>
        <v>5.7442653179999997E-2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21.5795927727</v>
      </c>
    </row>
    <row r="123" spans="1:15" x14ac:dyDescent="0.35">
      <c r="A123" s="24" t="s">
        <v>479</v>
      </c>
      <c r="B123" s="25" t="s">
        <v>461</v>
      </c>
      <c r="C123" s="32"/>
      <c r="D123" s="46">
        <f>'[5]2020'!$D32</f>
        <v>2.6111999999999997E-3</v>
      </c>
      <c r="E123" s="46">
        <f>'[5]2020'!$E32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7.3113599999999987E-2</v>
      </c>
    </row>
    <row r="124" spans="1:15" x14ac:dyDescent="0.35">
      <c r="A124" s="24" t="s">
        <v>480</v>
      </c>
      <c r="B124" s="25" t="s">
        <v>463</v>
      </c>
      <c r="C124" s="32"/>
      <c r="D124" s="46">
        <f>'[5]2020'!$D33</f>
        <v>0.514374</v>
      </c>
      <c r="E124" s="46">
        <f>'[5]2020'!$E33</f>
        <v>8.8060623050400008E-2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37.738537108355999</v>
      </c>
    </row>
    <row r="125" spans="1:15" x14ac:dyDescent="0.35">
      <c r="A125" s="24" t="s">
        <v>481</v>
      </c>
      <c r="B125" s="25" t="s">
        <v>465</v>
      </c>
      <c r="C125" s="32"/>
      <c r="D125" s="46">
        <f>'[5]2020'!$D34</f>
        <v>0</v>
      </c>
      <c r="E125" s="46">
        <f>'[5]2020'!$E34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'[5]2020'!$E35</f>
        <v>0.24878853182268865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65.92896093301249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3.8142474655999998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106.79892903679999</v>
      </c>
    </row>
    <row r="128" spans="1:15" x14ac:dyDescent="0.35">
      <c r="A128" s="24" t="s">
        <v>486</v>
      </c>
      <c r="B128" s="25" t="s">
        <v>487</v>
      </c>
      <c r="C128" s="32"/>
      <c r="D128" s="46">
        <f>'[5]2020'!$D37</f>
        <v>1.6592690399999999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46.459533119999996</v>
      </c>
    </row>
    <row r="129" spans="1:15" x14ac:dyDescent="0.35">
      <c r="A129" s="24" t="s">
        <v>488</v>
      </c>
      <c r="B129" s="25" t="s">
        <v>489</v>
      </c>
      <c r="C129" s="32"/>
      <c r="D129" s="46">
        <f>'[5]2020'!$D38</f>
        <v>2.1549784256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60.339395916800001</v>
      </c>
    </row>
    <row r="130" spans="1:15" x14ac:dyDescent="0.35">
      <c r="A130" s="24" t="s">
        <v>490</v>
      </c>
      <c r="B130" s="25" t="s">
        <v>491</v>
      </c>
      <c r="C130" s="32"/>
      <c r="D130" s="46">
        <f>'[5]2020'!$D39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'[5]2020'!$D40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1.870682467704287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495.73085394163604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1.057764564172172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280.30760950562558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'[5]2020'!$E$43</f>
        <v>0.35437143936999999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93.908431433049998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'[5]2020'!$E$44</f>
        <v>0.20572550718101265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54.517259402968349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'[5]2020'!$E48</f>
        <v>0.36319129569908187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96.245693360256695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'[5]2020'!$E49</f>
        <v>0.13266567150650591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35.156402949224066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'[5]2020'!$E50</f>
        <v>1.8106504155715355E-3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0.4798223601264569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'[5]2020'!$E51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'[5]2020'!$E52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0.81291790353211502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215.42324443601049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'[5]2020'!$E54</f>
        <v>0.38556899475775536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102.17578361080517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'[5]2020'!$E55</f>
        <v>0.42734890877435971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113.24746082520532</v>
      </c>
    </row>
    <row r="144" spans="1:15" x14ac:dyDescent="0.35">
      <c r="A144" s="24" t="s">
        <v>516</v>
      </c>
      <c r="B144" s="25" t="s">
        <v>517</v>
      </c>
      <c r="C144" s="32"/>
      <c r="D144" s="46">
        <f>'[5]2020'!$D$56</f>
        <v>0</v>
      </c>
      <c r="E144" s="46">
        <f>'[5]2020'!$E56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0.56539513079999992</v>
      </c>
      <c r="E145" s="26">
        <f>+SUM(E146:E150)</f>
        <v>9.4539052999999991E-3</v>
      </c>
      <c r="F145" s="32"/>
      <c r="G145" s="32"/>
      <c r="H145" s="32"/>
      <c r="I145" s="32"/>
      <c r="J145" s="26">
        <f>+SUM(J146:J150)</f>
        <v>0.33763947499999997</v>
      </c>
      <c r="K145" s="26">
        <f>+SUM(K146:K150)</f>
        <v>12.425132679999997</v>
      </c>
      <c r="L145" s="26">
        <f>+SUM(L146:L150)</f>
        <v>0</v>
      </c>
      <c r="M145" s="32"/>
      <c r="N145" s="65"/>
      <c r="O145" s="26">
        <f>+SUM(O146:O150)</f>
        <v>18.3363485669</v>
      </c>
    </row>
    <row r="146" spans="1:16" x14ac:dyDescent="0.35">
      <c r="A146" s="24" t="s">
        <v>520</v>
      </c>
      <c r="B146" s="25" t="s">
        <v>521</v>
      </c>
      <c r="C146" s="32"/>
      <c r="D146" s="46">
        <f>'[5]2020'!$D58</f>
        <v>2.8340215200000005E-2</v>
      </c>
      <c r="E146" s="46">
        <f>'[5]2020'!$E58</f>
        <v>3.1248000000000003E-5</v>
      </c>
      <c r="F146" s="32"/>
      <c r="G146" s="32"/>
      <c r="H146" s="32"/>
      <c r="I146" s="32"/>
      <c r="J146" s="46">
        <f>'[5]2020'!$J58</f>
        <v>1.116E-3</v>
      </c>
      <c r="K146" s="46">
        <f>'[5]2020'!$K58</f>
        <v>4.1068800000000003E-2</v>
      </c>
      <c r="L146" s="46">
        <v>0</v>
      </c>
      <c r="M146" s="32"/>
      <c r="N146" s="65"/>
      <c r="O146" s="30">
        <f>+C146*'PCG-PTG'!$F$5+D146*'PCG-PTG'!$F$6+E146*'PCG-PTG'!$F$8+SUM(F146:I146)</f>
        <v>0.80180674560000009</v>
      </c>
    </row>
    <row r="147" spans="1:16" x14ac:dyDescent="0.35">
      <c r="A147" s="24" t="s">
        <v>522</v>
      </c>
      <c r="B147" s="25" t="s">
        <v>523</v>
      </c>
      <c r="C147" s="32"/>
      <c r="D147" s="46">
        <f>'[5]2020'!$D59</f>
        <v>0</v>
      </c>
      <c r="E147" s="46">
        <f>'[5]2020'!$E59</f>
        <v>0</v>
      </c>
      <c r="F147" s="32"/>
      <c r="G147" s="32"/>
      <c r="H147" s="32"/>
      <c r="I147" s="32"/>
      <c r="J147" s="46">
        <f>'[5]2020'!$J59</f>
        <v>0</v>
      </c>
      <c r="K147" s="46">
        <f>'[5]2020'!$K59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'[5]2020'!$D60</f>
        <v>0</v>
      </c>
      <c r="E148" s="46">
        <f>'[5]2020'!$E60</f>
        <v>0</v>
      </c>
      <c r="F148" s="32"/>
      <c r="G148" s="32"/>
      <c r="H148" s="32"/>
      <c r="I148" s="32"/>
      <c r="J148" s="46">
        <f>'[5]2020'!$J60</f>
        <v>0</v>
      </c>
      <c r="K148" s="46">
        <f>'[5]2020'!$K60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'[5]2020'!$D61</f>
        <v>0.53705491559999996</v>
      </c>
      <c r="E149" s="46">
        <f>'[5]2020'!$E61</f>
        <v>9.4226572999999997E-3</v>
      </c>
      <c r="F149" s="32"/>
      <c r="G149" s="32"/>
      <c r="H149" s="32"/>
      <c r="I149" s="32"/>
      <c r="J149" s="46">
        <f>'[5]2020'!$J61</f>
        <v>0.33652347499999996</v>
      </c>
      <c r="K149" s="46">
        <f>'[5]2020'!$K61</f>
        <v>12.384063879999998</v>
      </c>
      <c r="L149" s="46">
        <v>0</v>
      </c>
      <c r="M149" s="32"/>
      <c r="N149" s="65"/>
      <c r="O149" s="30">
        <f>+C149*'PCG-PTG'!$F$5+D149*'PCG-PTG'!$F$6+E149*'PCG-PTG'!$F$8+SUM(F149:I149)</f>
        <v>17.534541821299999</v>
      </c>
    </row>
    <row r="150" spans="1:16" x14ac:dyDescent="0.35">
      <c r="A150" s="24" t="s">
        <v>528</v>
      </c>
      <c r="B150" s="25" t="s">
        <v>291</v>
      </c>
      <c r="C150" s="32"/>
      <c r="D150" s="46">
        <f>'[5]2020'!$D62</f>
        <v>0</v>
      </c>
      <c r="E150" s="46">
        <f>'[5]2020'!$E62</f>
        <v>0</v>
      </c>
      <c r="F150" s="32"/>
      <c r="G150" s="32"/>
      <c r="H150" s="32"/>
      <c r="I150" s="32"/>
      <c r="J150" s="46">
        <f>'[5]2020'!$J62</f>
        <v>0</v>
      </c>
      <c r="K150" s="46">
        <f>'[5]2020'!$K62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1.6284059117333332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1.6284059117333332</v>
      </c>
    </row>
    <row r="152" spans="1:16" x14ac:dyDescent="0.35">
      <c r="A152" s="24" t="s">
        <v>531</v>
      </c>
      <c r="B152" s="25" t="s">
        <v>532</v>
      </c>
      <c r="C152" s="46">
        <f>'[5]2020'!$C64</f>
        <v>1.5925605783999999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1.5925605783999999</v>
      </c>
    </row>
    <row r="153" spans="1:16" x14ac:dyDescent="0.35">
      <c r="A153" s="24" t="s">
        <v>533</v>
      </c>
      <c r="B153" s="25" t="s">
        <v>534</v>
      </c>
      <c r="C153" s="46">
        <f>'[5]2020'!$C65</f>
        <v>3.584533333333334E-2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3.584533333333334E-2</v>
      </c>
    </row>
    <row r="154" spans="1:16" x14ac:dyDescent="0.35">
      <c r="A154" s="24" t="s">
        <v>535</v>
      </c>
      <c r="B154" s="25" t="s">
        <v>536</v>
      </c>
      <c r="C154" s="46">
        <f>'[5]2020'!$C66</f>
        <v>25.748874543333333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25.748874543333333</v>
      </c>
    </row>
    <row r="155" spans="1:16" x14ac:dyDescent="0.35">
      <c r="A155" s="24" t="s">
        <v>537</v>
      </c>
      <c r="B155" s="25" t="s">
        <v>538</v>
      </c>
      <c r="C155" s="46">
        <f>'[5]2020'!$C67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'[5]2020'!$C68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-26237.225748160949</v>
      </c>
      <c r="D157" s="21">
        <f>+D158+D166+D174+D182+D190+D198+D206+D207</f>
        <v>14.731307927652324</v>
      </c>
      <c r="E157" s="21">
        <f>+E158+E166+E174+E182+E190+E198+E207</f>
        <v>0.65338776697845502</v>
      </c>
      <c r="F157" s="35"/>
      <c r="G157" s="35"/>
      <c r="H157" s="35"/>
      <c r="I157" s="35"/>
      <c r="J157" s="21">
        <f>+J158+J166+J174+J182+J190+J198+J206+J207</f>
        <v>8.487185755090783</v>
      </c>
      <c r="K157" s="21">
        <f>+K158+K166+K174+K182+K190+K198+K206+K207</f>
        <v>269.88457715027812</v>
      </c>
      <c r="L157" s="21">
        <f>+L158+L166+L174+L182+L190+L198+L206+L207</f>
        <v>0</v>
      </c>
      <c r="M157" s="35"/>
      <c r="N157" s="64"/>
      <c r="O157" s="21">
        <f>+O158+O166+O174+O182+O190+O198+O206+O207</f>
        <v>-25651.60136793739</v>
      </c>
      <c r="P157" s="107">
        <f>O157-'[6]2020'!$O$4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-33972.797069852168</v>
      </c>
      <c r="D158" s="26">
        <f t="shared" ref="D158:E158" si="36">+SUM(D159:D160)</f>
        <v>0.30389861420660008</v>
      </c>
      <c r="E158" s="26">
        <f t="shared" si="36"/>
        <v>9.8441671169000027E-3</v>
      </c>
      <c r="F158" s="32"/>
      <c r="G158" s="32"/>
      <c r="H158" s="32"/>
      <c r="I158" s="32"/>
      <c r="J158" s="26">
        <f t="shared" ref="J158:L158" si="37">+SUM(J159:J160)</f>
        <v>9.2882016779200036E-2</v>
      </c>
      <c r="K158" s="26">
        <f t="shared" si="37"/>
        <v>4.8376661579480009</v>
      </c>
      <c r="L158" s="26">
        <f t="shared" si="37"/>
        <v>0</v>
      </c>
      <c r="M158" s="32"/>
      <c r="N158" s="65"/>
      <c r="O158" s="26">
        <f>+SUM(O159:O160)</f>
        <v>-33961.679204368404</v>
      </c>
    </row>
    <row r="159" spans="1:16" x14ac:dyDescent="0.35">
      <c r="A159" s="24" t="s">
        <v>544</v>
      </c>
      <c r="B159" s="25" t="s">
        <v>545</v>
      </c>
      <c r="C159" s="46">
        <f>'[6]2020'!$C$6</f>
        <v>-33218.170386011356</v>
      </c>
      <c r="D159" s="46">
        <f>'[6]2020'!$D6</f>
        <v>0.30389861420660008</v>
      </c>
      <c r="E159" s="46">
        <f>'[6]2020'!$E6</f>
        <v>9.8441671169000027E-3</v>
      </c>
      <c r="F159" s="32"/>
      <c r="G159" s="32"/>
      <c r="H159" s="32"/>
      <c r="I159" s="32"/>
      <c r="J159" s="46">
        <f>'[6]2020'!$J6</f>
        <v>9.2882016779200036E-2</v>
      </c>
      <c r="K159" s="46">
        <f>'[6]2020'!$K6</f>
        <v>4.8376661579480009</v>
      </c>
      <c r="L159" s="46">
        <v>0</v>
      </c>
      <c r="M159" s="32"/>
      <c r="N159" s="65"/>
      <c r="O159" s="30">
        <f>+C159*'PCG-PTG'!$F$5+D159*'PCG-PTG'!$F$6+E159*'PCG-PTG'!$F$8+SUM(F159:I159)</f>
        <v>-33207.052520527592</v>
      </c>
    </row>
    <row r="160" spans="1:16" x14ac:dyDescent="0.35">
      <c r="A160" s="24" t="s">
        <v>546</v>
      </c>
      <c r="B160" s="25" t="s">
        <v>547</v>
      </c>
      <c r="C160" s="26">
        <f>+SUM(C161:C165)</f>
        <v>-754.62668384080928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-754.62668384080928</v>
      </c>
    </row>
    <row r="161" spans="1:15" x14ac:dyDescent="0.35">
      <c r="A161" s="24" t="s">
        <v>548</v>
      </c>
      <c r="B161" s="25" t="s">
        <v>549</v>
      </c>
      <c r="C161" s="46">
        <f>'[6]2020'!$C8</f>
        <v>-391.1886851946158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-391.1886851946158</v>
      </c>
    </row>
    <row r="162" spans="1:15" x14ac:dyDescent="0.35">
      <c r="A162" s="24" t="s">
        <v>550</v>
      </c>
      <c r="B162" s="25" t="s">
        <v>551</v>
      </c>
      <c r="C162" s="46">
        <f>'[6]2020'!$C9</f>
        <v>-344.01115073714749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-344.01115073714749</v>
      </c>
    </row>
    <row r="163" spans="1:15" x14ac:dyDescent="0.35">
      <c r="A163" s="24" t="s">
        <v>552</v>
      </c>
      <c r="B163" s="25" t="s">
        <v>553</v>
      </c>
      <c r="C163" s="46">
        <f>'[6]2020'!$C10</f>
        <v>-1.4449200364805126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-1.4449200364805126</v>
      </c>
    </row>
    <row r="164" spans="1:15" x14ac:dyDescent="0.35">
      <c r="A164" s="24" t="s">
        <v>554</v>
      </c>
      <c r="B164" s="25" t="s">
        <v>555</v>
      </c>
      <c r="C164" s="46">
        <f>'[6]2020'!$C11</f>
        <v>-5.8234897911066259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-5.8234897911066259</v>
      </c>
    </row>
    <row r="165" spans="1:15" x14ac:dyDescent="0.35">
      <c r="A165" s="24" t="s">
        <v>556</v>
      </c>
      <c r="B165" s="25" t="s">
        <v>557</v>
      </c>
      <c r="C165" s="46">
        <f>'[6]2020'!$C12</f>
        <v>-12.158438081458678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-12.158438081458678</v>
      </c>
    </row>
    <row r="166" spans="1:15" x14ac:dyDescent="0.35">
      <c r="A166" s="24" t="s">
        <v>558</v>
      </c>
      <c r="B166" s="25" t="s">
        <v>559</v>
      </c>
      <c r="C166" s="26">
        <f>+SUM(C167:C168)</f>
        <v>1852.4973495434187</v>
      </c>
      <c r="D166" s="26">
        <f t="shared" ref="D166" si="40">+SUM(D167:D168)</f>
        <v>1.7231312577007212</v>
      </c>
      <c r="E166" s="26">
        <f t="shared" ref="E166" si="41">+SUM(E167:E168)</f>
        <v>7.1536761190288123E-2</v>
      </c>
      <c r="F166" s="32"/>
      <c r="G166" s="32"/>
      <c r="H166" s="32"/>
      <c r="I166" s="32"/>
      <c r="J166" s="26">
        <f t="shared" ref="J166:L166" si="42">+SUM(J167:J168)</f>
        <v>0.89755097847836796</v>
      </c>
      <c r="K166" s="26">
        <f t="shared" si="42"/>
        <v>30.723280462257026</v>
      </c>
      <c r="L166" s="26">
        <f t="shared" si="42"/>
        <v>0</v>
      </c>
      <c r="M166" s="32"/>
      <c r="N166" s="65"/>
      <c r="O166" s="26">
        <f>+SUM(O167:O168)</f>
        <v>1919.7022664744654</v>
      </c>
    </row>
    <row r="167" spans="1:15" x14ac:dyDescent="0.35">
      <c r="A167" s="24" t="s">
        <v>560</v>
      </c>
      <c r="B167" s="25" t="s">
        <v>561</v>
      </c>
      <c r="C167" s="46">
        <f>'[6]2020'!$C$14</f>
        <v>-172.61269918913342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-172.61269918913342</v>
      </c>
    </row>
    <row r="168" spans="1:15" x14ac:dyDescent="0.35">
      <c r="A168" s="24" t="s">
        <v>562</v>
      </c>
      <c r="B168" s="25" t="s">
        <v>563</v>
      </c>
      <c r="C168" s="26">
        <f>+SUM(C169:C173)</f>
        <v>2025.1100487325521</v>
      </c>
      <c r="D168" s="26">
        <f t="shared" ref="D168" si="43">+SUM(D169:D173)</f>
        <v>1.7231312577007212</v>
      </c>
      <c r="E168" s="26">
        <f>+SUM(E169:E173)</f>
        <v>7.1536761190288123E-2</v>
      </c>
      <c r="F168" s="32"/>
      <c r="G168" s="32"/>
      <c r="H168" s="32"/>
      <c r="I168" s="32"/>
      <c r="J168" s="26">
        <f>+SUM(J169:J173)</f>
        <v>0.89755097847836796</v>
      </c>
      <c r="K168" s="26">
        <f t="shared" ref="K168" si="44">+SUM(K169:K173)</f>
        <v>30.723280462257026</v>
      </c>
      <c r="L168" s="26">
        <f>+SUM(L169:L173)</f>
        <v>0</v>
      </c>
      <c r="M168" s="32"/>
      <c r="N168" s="65"/>
      <c r="O168" s="26">
        <f>+SUM(O169:O173)</f>
        <v>2092.3149656635987</v>
      </c>
    </row>
    <row r="169" spans="1:15" x14ac:dyDescent="0.35">
      <c r="A169" s="24" t="s">
        <v>564</v>
      </c>
      <c r="B169" s="25" t="s">
        <v>565</v>
      </c>
      <c r="C169" s="46">
        <f>'[6]2020'!$C16</f>
        <v>1666.6270738671979</v>
      </c>
      <c r="D169" s="46">
        <f>'[6]2020'!$D16</f>
        <v>1.6220088314872085</v>
      </c>
      <c r="E169" s="46">
        <f>'[6]2020'!$E16</f>
        <v>6.2303844014271748E-2</v>
      </c>
      <c r="F169" s="32"/>
      <c r="G169" s="32"/>
      <c r="H169" s="32"/>
      <c r="I169" s="32"/>
      <c r="J169" s="46">
        <f>'[6]2020'!$J16</f>
        <v>0.726082516638064</v>
      </c>
      <c r="K169" s="46">
        <f>'[6]2020'!$K16</f>
        <v>27.865472764918625</v>
      </c>
      <c r="L169" s="46">
        <v>0</v>
      </c>
      <c r="M169" s="32"/>
      <c r="N169" s="65"/>
      <c r="O169" s="30">
        <f>+C169*'PCG-PTG'!$F$5+D169*'PCG-PTG'!$F$6+E169*'PCG-PTG'!$F$8+SUM(F169:I169)</f>
        <v>1728.5538398126216</v>
      </c>
    </row>
    <row r="170" spans="1:15" x14ac:dyDescent="0.35">
      <c r="A170" s="24" t="s">
        <v>566</v>
      </c>
      <c r="B170" s="25" t="s">
        <v>567</v>
      </c>
      <c r="C170" s="46">
        <f>'[6]2020'!$C17</f>
        <v>357.57858717252708</v>
      </c>
      <c r="D170" s="46">
        <f>'[6]2020'!$D17</f>
        <v>0.10112242621351261</v>
      </c>
      <c r="E170" s="46">
        <f>'[6]2020'!$E17</f>
        <v>9.2329171760163684E-3</v>
      </c>
      <c r="F170" s="32"/>
      <c r="G170" s="32"/>
      <c r="H170" s="32"/>
      <c r="I170" s="32"/>
      <c r="J170" s="46">
        <f>'[6]2020'!$J17</f>
        <v>0.17146846184030401</v>
      </c>
      <c r="K170" s="46">
        <f>'[6]2020'!$K17</f>
        <v>2.8578076973384001</v>
      </c>
      <c r="L170" s="46">
        <v>0</v>
      </c>
      <c r="M170" s="32"/>
      <c r="N170" s="65"/>
      <c r="O170" s="30">
        <f>+C170*'PCG-PTG'!$F$5+D170*'PCG-PTG'!$F$6+E170*'PCG-PTG'!$F$8+SUM(F170:I170)</f>
        <v>362.85673815814977</v>
      </c>
    </row>
    <row r="171" spans="1:15" x14ac:dyDescent="0.35">
      <c r="A171" s="24" t="s">
        <v>568</v>
      </c>
      <c r="B171" s="25" t="s">
        <v>569</v>
      </c>
      <c r="C171" s="46">
        <f>'[6]2020'!$C18</f>
        <v>0.90438769282720288</v>
      </c>
      <c r="D171" s="46">
        <f>'[6]2020'!$D18</f>
        <v>0</v>
      </c>
      <c r="E171" s="46">
        <f>'[6]2020'!$E18</f>
        <v>0</v>
      </c>
      <c r="F171" s="32"/>
      <c r="G171" s="32"/>
      <c r="H171" s="32"/>
      <c r="I171" s="32"/>
      <c r="J171" s="46">
        <f>'[6]2020'!$J18</f>
        <v>0</v>
      </c>
      <c r="K171" s="46">
        <f>'[6]2020'!$K18</f>
        <v>0</v>
      </c>
      <c r="L171" s="46">
        <v>0</v>
      </c>
      <c r="M171" s="32"/>
      <c r="N171" s="65"/>
      <c r="O171" s="30">
        <f>+C171*'PCG-PTG'!$F$5+D171*'PCG-PTG'!$F$6+E171*'PCG-PTG'!$F$8+SUM(F171:I171)</f>
        <v>0.90438769282720288</v>
      </c>
    </row>
    <row r="172" spans="1:15" x14ac:dyDescent="0.35">
      <c r="A172" s="24" t="s">
        <v>570</v>
      </c>
      <c r="B172" s="25" t="s">
        <v>571</v>
      </c>
      <c r="C172" s="46">
        <f>'[6]2020'!$C19</f>
        <v>0</v>
      </c>
      <c r="D172" s="46">
        <f>'[6]2020'!$D19</f>
        <v>0</v>
      </c>
      <c r="E172" s="46">
        <f>'[6]2020'!$E19</f>
        <v>0</v>
      </c>
      <c r="F172" s="32"/>
      <c r="G172" s="32"/>
      <c r="H172" s="32"/>
      <c r="I172" s="32"/>
      <c r="J172" s="46">
        <f>'[6]2020'!$J19</f>
        <v>0</v>
      </c>
      <c r="K172" s="46">
        <f>'[6]2020'!$K19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'[6]2020'!$C20</f>
        <v>0</v>
      </c>
      <c r="D173" s="46">
        <f>'[6]2020'!$D20</f>
        <v>0</v>
      </c>
      <c r="E173" s="46">
        <f>'[6]2020'!$E20</f>
        <v>0</v>
      </c>
      <c r="F173" s="32"/>
      <c r="G173" s="32"/>
      <c r="H173" s="32"/>
      <c r="I173" s="32"/>
      <c r="J173" s="46">
        <f>'[6]2020'!$J20</f>
        <v>0</v>
      </c>
      <c r="K173" s="46">
        <f>'[6]2020'!$K20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4967.570405783451</v>
      </c>
      <c r="D174" s="26">
        <f t="shared" ref="D174" si="45">+SUM(D175:D176)</f>
        <v>12.704278055745004</v>
      </c>
      <c r="E174" s="26">
        <f t="shared" ref="E174" si="46">+SUM(E175:E176)</f>
        <v>0.56469159931126689</v>
      </c>
      <c r="F174" s="32"/>
      <c r="G174" s="32"/>
      <c r="H174" s="32"/>
      <c r="I174" s="32"/>
      <c r="J174" s="26">
        <f t="shared" ref="J174:K174" si="47">+SUM(J175:J176)</f>
        <v>7.4967527598332158</v>
      </c>
      <c r="K174" s="26">
        <f t="shared" si="47"/>
        <v>234.3236305300731</v>
      </c>
      <c r="L174" s="26">
        <f>+SUM(L175:L176)</f>
        <v>0</v>
      </c>
      <c r="M174" s="32"/>
      <c r="N174" s="65"/>
      <c r="O174" s="26">
        <f>+SUM(O175:O176)</f>
        <v>5472.9334651617964</v>
      </c>
    </row>
    <row r="175" spans="1:15" x14ac:dyDescent="0.35">
      <c r="A175" s="24" t="s">
        <v>576</v>
      </c>
      <c r="B175" s="25" t="s">
        <v>577</v>
      </c>
      <c r="C175" s="46">
        <f>'[6]2020'!$C$22</f>
        <v>0</v>
      </c>
      <c r="D175" s="46">
        <f>'[6]2020'!$D22</f>
        <v>0.13457034331829995</v>
      </c>
      <c r="E175" s="46">
        <f>'[6]2020'!$E22</f>
        <v>1.2286857433409999E-2</v>
      </c>
      <c r="F175" s="32"/>
      <c r="G175" s="32"/>
      <c r="H175" s="32"/>
      <c r="I175" s="32"/>
      <c r="J175" s="46">
        <f>'[6]2020'!$J22</f>
        <v>0.22818449519189998</v>
      </c>
      <c r="K175" s="46">
        <f>'[6]2020'!$K22</f>
        <v>3.8030749198649998</v>
      </c>
      <c r="L175" s="46">
        <v>0</v>
      </c>
      <c r="M175" s="32"/>
      <c r="N175" s="65"/>
      <c r="O175" s="30">
        <f>+C175*'PCG-PTG'!$F$5+D175*'PCG-PTG'!$F$6+E175*'PCG-PTG'!$F$8+SUM(F175:I175)</f>
        <v>7.0239868327660488</v>
      </c>
    </row>
    <row r="176" spans="1:15" x14ac:dyDescent="0.35">
      <c r="A176" s="24" t="s">
        <v>578</v>
      </c>
      <c r="B176" s="25" t="s">
        <v>579</v>
      </c>
      <c r="C176" s="26">
        <f>+SUM(C177:C181)</f>
        <v>4967.570405783451</v>
      </c>
      <c r="D176" s="26">
        <f t="shared" ref="D176" si="48">+SUM(D177:D181)</f>
        <v>12.569707712426704</v>
      </c>
      <c r="E176" s="26">
        <f>+SUM(E177:E181)</f>
        <v>0.55240474187785693</v>
      </c>
      <c r="F176" s="32"/>
      <c r="G176" s="32"/>
      <c r="H176" s="32"/>
      <c r="I176" s="32"/>
      <c r="J176" s="26">
        <f>+SUM(J177:J181)</f>
        <v>7.2685682646413161</v>
      </c>
      <c r="K176" s="26">
        <f t="shared" ref="K176" si="49">+SUM(K177:K181)</f>
        <v>230.52055561020811</v>
      </c>
      <c r="L176" s="26">
        <f>+SUM(L177:L181)</f>
        <v>0</v>
      </c>
      <c r="M176" s="32"/>
      <c r="N176" s="65"/>
      <c r="O176" s="26">
        <f>+SUM(O177:O181)</f>
        <v>5465.9094783290302</v>
      </c>
    </row>
    <row r="177" spans="1:15" x14ac:dyDescent="0.35">
      <c r="A177" s="24" t="s">
        <v>580</v>
      </c>
      <c r="B177" s="25" t="s">
        <v>581</v>
      </c>
      <c r="C177" s="46">
        <f>'[6]2020'!$C24</f>
        <v>5197.2756260074548</v>
      </c>
      <c r="D177" s="46">
        <f>'[6]2020'!$D24</f>
        <v>12.569707712426704</v>
      </c>
      <c r="E177" s="46">
        <f>'[6]2020'!$E24</f>
        <v>0.55240474187785693</v>
      </c>
      <c r="F177" s="32"/>
      <c r="G177" s="32"/>
      <c r="H177" s="32"/>
      <c r="I177" s="32"/>
      <c r="J177" s="46">
        <f>'[6]2020'!$J$24</f>
        <v>7.2685682646413161</v>
      </c>
      <c r="K177" s="46">
        <f>'[6]2020'!$K$24</f>
        <v>230.52055561020811</v>
      </c>
      <c r="L177" s="46">
        <v>0</v>
      </c>
      <c r="M177" s="32"/>
      <c r="N177" s="65"/>
      <c r="O177" s="30">
        <f>+C177*'PCG-PTG'!$F$5+D177*'PCG-PTG'!$F$6+E177*'PCG-PTG'!$F$8+SUM(F177:I177)</f>
        <v>5695.614698553034</v>
      </c>
    </row>
    <row r="178" spans="1:15" x14ac:dyDescent="0.35">
      <c r="A178" s="24" t="s">
        <v>582</v>
      </c>
      <c r="B178" s="25" t="s">
        <v>583</v>
      </c>
      <c r="C178" s="46">
        <f>'[6]2020'!$C25</f>
        <v>-174.04661056342604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-174.04661056342604</v>
      </c>
    </row>
    <row r="179" spans="1:15" x14ac:dyDescent="0.35">
      <c r="A179" s="24" t="s">
        <v>584</v>
      </c>
      <c r="B179" s="25" t="s">
        <v>585</v>
      </c>
      <c r="C179" s="46">
        <f>'[6]2020'!$C26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'[6]2020'!$C27</f>
        <v>-55.658609660577774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-55.658609660577774</v>
      </c>
    </row>
    <row r="181" spans="1:15" x14ac:dyDescent="0.35">
      <c r="A181" s="24" t="s">
        <v>588</v>
      </c>
      <c r="B181" s="25" t="s">
        <v>589</v>
      </c>
      <c r="C181" s="46">
        <f>'[6]2020'!$C28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69.212214947338296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69.212214947338296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69.212214947338296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69.212214947338296</v>
      </c>
    </row>
    <row r="185" spans="1:15" x14ac:dyDescent="0.35">
      <c r="A185" s="24" t="s">
        <v>596</v>
      </c>
      <c r="B185" s="25" t="s">
        <v>597</v>
      </c>
      <c r="C185" s="46">
        <f>'[6]2020'!$C32</f>
        <v>28.694094542495197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28.694094542495197</v>
      </c>
    </row>
    <row r="186" spans="1:15" x14ac:dyDescent="0.35">
      <c r="A186" s="24" t="s">
        <v>598</v>
      </c>
      <c r="B186" s="25" t="s">
        <v>599</v>
      </c>
      <c r="C186" s="46">
        <f>'[6]2020'!$C33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'[6]2020'!$C34</f>
        <v>40.518120404843103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40.518120404843103</v>
      </c>
    </row>
    <row r="188" spans="1:15" x14ac:dyDescent="0.35">
      <c r="A188" s="24" t="s">
        <v>602</v>
      </c>
      <c r="B188" s="25" t="s">
        <v>603</v>
      </c>
      <c r="C188" s="46">
        <f>'[6]2020'!$C35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'[6]2020'!$C36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585.63705402260462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585.63705402260462</v>
      </c>
    </row>
    <row r="191" spans="1:15" x14ac:dyDescent="0.35">
      <c r="A191" s="24" t="s">
        <v>608</v>
      </c>
      <c r="B191" s="25" t="s">
        <v>609</v>
      </c>
      <c r="C191" s="46">
        <f>'[6]2020'!$C$38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585.63705402260462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585.63705402260462</v>
      </c>
    </row>
    <row r="193" spans="1:15" x14ac:dyDescent="0.35">
      <c r="A193" s="24" t="s">
        <v>612</v>
      </c>
      <c r="B193" s="25" t="s">
        <v>613</v>
      </c>
      <c r="C193" s="46">
        <f>'[6]2020'!$C40</f>
        <v>370.61959199591575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370.61959199591575</v>
      </c>
    </row>
    <row r="194" spans="1:15" x14ac:dyDescent="0.35">
      <c r="A194" s="24" t="s">
        <v>614</v>
      </c>
      <c r="B194" s="25" t="s">
        <v>615</v>
      </c>
      <c r="C194" s="46">
        <f>'[6]2020'!$C41</f>
        <v>0.51428283549268794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0.51428283549268794</v>
      </c>
    </row>
    <row r="195" spans="1:15" x14ac:dyDescent="0.35">
      <c r="A195" s="24" t="s">
        <v>616</v>
      </c>
      <c r="B195" s="25" t="s">
        <v>617</v>
      </c>
      <c r="C195" s="46">
        <f>'[6]2020'!$C42</f>
        <v>214.50317919119618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214.50317919119618</v>
      </c>
    </row>
    <row r="196" spans="1:15" x14ac:dyDescent="0.35">
      <c r="A196" s="24" t="s">
        <v>618</v>
      </c>
      <c r="B196" s="25" t="s">
        <v>619</v>
      </c>
      <c r="C196" s="46">
        <f>'[6]2020'!$C43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'[6]2020'!$C44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260.65429739440498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260.65429739440498</v>
      </c>
    </row>
    <row r="199" spans="1:15" x14ac:dyDescent="0.35">
      <c r="A199" s="24" t="s">
        <v>624</v>
      </c>
      <c r="B199" s="25" t="s">
        <v>625</v>
      </c>
      <c r="C199" s="46">
        <f>'[6]2020'!$C46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260.65429739440498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260.65429739440498</v>
      </c>
    </row>
    <row r="201" spans="1:15" x14ac:dyDescent="0.35">
      <c r="A201" s="24" t="s">
        <v>628</v>
      </c>
      <c r="B201" s="25" t="s">
        <v>629</v>
      </c>
      <c r="C201" s="46">
        <f>'[6]2020'!$C48</f>
        <v>239.57808001723402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239.57808001723402</v>
      </c>
    </row>
    <row r="202" spans="1:15" x14ac:dyDescent="0.35">
      <c r="A202" s="24" t="s">
        <v>630</v>
      </c>
      <c r="B202" s="25" t="s">
        <v>631</v>
      </c>
      <c r="C202" s="46">
        <f>'[6]2020'!$C49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'[6]2020'!$C50</f>
        <v>21.07621737717097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21.07621737717097</v>
      </c>
    </row>
    <row r="204" spans="1:15" x14ac:dyDescent="0.35">
      <c r="A204" s="24" t="s">
        <v>634</v>
      </c>
      <c r="B204" s="25" t="s">
        <v>635</v>
      </c>
      <c r="C204" s="46">
        <f>'[6]2020'!$C51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'[6]2020'!$C52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'[6]2020'!$C53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7.3152393600000006E-3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1.9385384304000002</v>
      </c>
    </row>
    <row r="208" spans="1:15" ht="13" x14ac:dyDescent="0.35">
      <c r="A208" s="24" t="s">
        <v>696</v>
      </c>
      <c r="B208" s="25" t="s">
        <v>697</v>
      </c>
      <c r="C208" s="46">
        <f>'[6]2020'!$C55</f>
        <v>0</v>
      </c>
      <c r="D208" s="46">
        <f>'[6]2020'!$D55</f>
        <v>0</v>
      </c>
      <c r="E208" s="46">
        <f>'[6]2020'!$E55</f>
        <v>7.3152393600000006E-3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20.151291483797195</v>
      </c>
      <c r="D209" s="21">
        <f t="shared" ref="D209:E209" si="62">+D210+D214+D217+D220+D224</f>
        <v>40.413181776079504</v>
      </c>
      <c r="E209" s="21">
        <f t="shared" si="62"/>
        <v>0.24907155800525582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1217.7243440854163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35.989830818382089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1007.7152629146985</v>
      </c>
    </row>
    <row r="211" spans="1:15" x14ac:dyDescent="0.35">
      <c r="A211" s="24" t="s">
        <v>645</v>
      </c>
      <c r="B211" s="25" t="s">
        <v>646</v>
      </c>
      <c r="C211" s="46">
        <f>'[4]2020'!$C6</f>
        <v>0</v>
      </c>
      <c r="D211" s="46">
        <f>'[4]2020'!$D6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'[4]2020'!$C7</f>
        <v>0</v>
      </c>
      <c r="D212" s="46">
        <f>'[4]2020'!$D7</f>
        <v>31.042819510139914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869.19894628391762</v>
      </c>
    </row>
    <row r="213" spans="1:15" x14ac:dyDescent="0.35">
      <c r="A213" s="24" t="s">
        <v>649</v>
      </c>
      <c r="B213" s="25" t="s">
        <v>650</v>
      </c>
      <c r="C213" s="46">
        <f>'[4]2020'!$C8</f>
        <v>0</v>
      </c>
      <c r="D213" s="46">
        <f>'[4]2020'!$D8</f>
        <v>4.9470113082421729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138.51631663078084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'[4]2020'!$D10</f>
        <v>0</v>
      </c>
      <c r="E215" s="46">
        <f>'[4]2020'!$E10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'[4]2020'!$D11</f>
        <v>0</v>
      </c>
      <c r="E216" s="46">
        <f>'[4]2020'!$E11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20.151291483797195</v>
      </c>
      <c r="D217" s="26">
        <f t="shared" ref="D217" si="67">+SUM(D218:D219)</f>
        <v>1.5543803130877574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63.673940250254404</v>
      </c>
    </row>
    <row r="218" spans="1:15" x14ac:dyDescent="0.35">
      <c r="A218" s="24" t="s">
        <v>659</v>
      </c>
      <c r="B218" s="25" t="s">
        <v>660</v>
      </c>
      <c r="C218" s="46">
        <f>'[4]2020'!$C13</f>
        <v>0</v>
      </c>
      <c r="D218" s="46">
        <f>'[4]2020'!$D13</f>
        <v>0</v>
      </c>
      <c r="E218" s="46">
        <f>'[4]2020'!$E13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'[4]2020'!$C14</f>
        <v>20.151291483797195</v>
      </c>
      <c r="D219" s="46">
        <f>'[4]2020'!$D14</f>
        <v>1.5543803130877574</v>
      </c>
      <c r="E219" s="46">
        <f>'[4]2020'!$E14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63.673940250254404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2.8689706446096586</v>
      </c>
      <c r="E220" s="26">
        <f t="shared" ref="E220" si="70">+SUM(E221:E223)</f>
        <v>0.24907155800525582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146.33514092046323</v>
      </c>
    </row>
    <row r="221" spans="1:15" x14ac:dyDescent="0.35">
      <c r="A221" s="24" t="s">
        <v>665</v>
      </c>
      <c r="B221" s="25" t="s">
        <v>666</v>
      </c>
      <c r="C221" s="32"/>
      <c r="D221" s="46">
        <f>'[4]2020'!$D16</f>
        <v>2.8689706446096586</v>
      </c>
      <c r="E221" s="46">
        <f>'[4]2020'!$E16</f>
        <v>0.24907155800525582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146.33514092046323</v>
      </c>
    </row>
    <row r="222" spans="1:15" x14ac:dyDescent="0.35">
      <c r="A222" s="24" t="s">
        <v>667</v>
      </c>
      <c r="B222" s="25" t="s">
        <v>668</v>
      </c>
      <c r="C222" s="32"/>
      <c r="D222" s="46">
        <f>'[4]2020'!$D17</f>
        <v>0</v>
      </c>
      <c r="E222" s="46">
        <f>'[4]2020'!$E17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'[4]2020'!$D18</f>
        <v>0</v>
      </c>
      <c r="E223" s="46">
        <f>'[4]2020'!$E18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'[4]2020'!$C19</f>
        <v>0</v>
      </c>
      <c r="D224" s="46">
        <f>'[4]2020'!$D19</f>
        <v>0</v>
      </c>
      <c r="E224" s="46">
        <f>'[4]2020'!$E19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16688.614415572189</v>
      </c>
      <c r="D227" s="26">
        <f t="shared" ref="D227:E227" si="73">+SUM(D228:D229)</f>
        <v>1.4446644286034143</v>
      </c>
      <c r="E227" s="26">
        <f t="shared" si="73"/>
        <v>0.43288208563213121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16843.778772265599</v>
      </c>
    </row>
    <row r="228" spans="1:15" x14ac:dyDescent="0.35">
      <c r="A228" s="24"/>
      <c r="B228" s="44" t="s">
        <v>674</v>
      </c>
      <c r="C228" s="46">
        <f>'[2]2020'!$C48</f>
        <v>774.65158219949512</v>
      </c>
      <c r="D228" s="46">
        <f>'[2]2020'!$D48</f>
        <v>5.4171439314650007E-3</v>
      </c>
      <c r="E228" s="46">
        <f>'[2]2020'!$E48</f>
        <v>2.1668575725860003E-2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780.54543479692904</v>
      </c>
    </row>
    <row r="229" spans="1:15" x14ac:dyDescent="0.35">
      <c r="A229" s="24"/>
      <c r="B229" s="44" t="s">
        <v>675</v>
      </c>
      <c r="C229" s="46">
        <f>'[2]2020'!$C49</f>
        <v>15913.962833372694</v>
      </c>
      <c r="D229" s="46">
        <f>'[2]2020'!$D49</f>
        <v>1.4392472846719493</v>
      </c>
      <c r="E229" s="46">
        <f>'[2]2020'!$E49</f>
        <v>0.4112135099062712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16063.233337468671</v>
      </c>
    </row>
    <row r="230" spans="1:15" x14ac:dyDescent="0.35">
      <c r="A230" s="24"/>
      <c r="B230" s="25" t="s">
        <v>676</v>
      </c>
      <c r="C230" s="46">
        <f>'[2]2020'!$C50</f>
        <v>0</v>
      </c>
      <c r="D230" s="46">
        <f>'[2]2020'!$D50</f>
        <v>0</v>
      </c>
      <c r="E230" s="46">
        <f>'[2]2020'!$E50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'[2]2020'!$C51</f>
        <v>1432.7113653141237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1432.7113653141237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96">
        <f t="shared" ref="C242:M242" si="76">+C243+C254+C263+C274+C283</f>
        <v>-14561.406302695303</v>
      </c>
      <c r="D242" s="96">
        <f t="shared" si="76"/>
        <v>182.01580088311084</v>
      </c>
      <c r="E242" s="96">
        <f t="shared" si="76"/>
        <v>3.5668044409273376</v>
      </c>
      <c r="F242" s="96">
        <f t="shared" si="76"/>
        <v>976.89788606421496</v>
      </c>
      <c r="G242" s="96">
        <f t="shared" si="76"/>
        <v>0</v>
      </c>
      <c r="H242" s="96">
        <f t="shared" si="76"/>
        <v>13.58395714195917</v>
      </c>
      <c r="I242" s="96">
        <f t="shared" si="76"/>
        <v>0</v>
      </c>
      <c r="J242" s="96">
        <f t="shared" si="76"/>
        <v>8.8248252300907826</v>
      </c>
      <c r="K242" s="96">
        <f t="shared" si="76"/>
        <v>282.30970983027811</v>
      </c>
      <c r="L242" s="96">
        <f t="shared" si="76"/>
        <v>0</v>
      </c>
      <c r="M242" s="96">
        <f t="shared" si="76"/>
        <v>0</v>
      </c>
      <c r="N242" s="97"/>
      <c r="O242" s="96">
        <f t="shared" ref="O242" si="77">+O243+O254+O263+O274+O283</f>
        <v>-7529.2788579162789</v>
      </c>
    </row>
    <row r="243" spans="1:15" s="13" customFormat="1" x14ac:dyDescent="0.35">
      <c r="A243" s="19" t="s">
        <v>264</v>
      </c>
      <c r="B243" s="20" t="s">
        <v>265</v>
      </c>
      <c r="C243" s="96">
        <f>+C244+C250+C253</f>
        <v>11352.234691855116</v>
      </c>
      <c r="D243" s="96">
        <f t="shared" ref="D243:E243" si="78">+D244+D250+D253</f>
        <v>3.9150540096040478</v>
      </c>
      <c r="E243" s="96">
        <f t="shared" si="78"/>
        <v>0.30506399295868258</v>
      </c>
      <c r="F243" s="98"/>
      <c r="G243" s="98"/>
      <c r="H243" s="98"/>
      <c r="I243" s="98"/>
      <c r="J243" s="96">
        <f t="shared" ref="J243:M243" si="79">+J244+J250+J253</f>
        <v>0</v>
      </c>
      <c r="K243" s="96">
        <f t="shared" si="79"/>
        <v>0</v>
      </c>
      <c r="L243" s="96">
        <f t="shared" si="79"/>
        <v>0</v>
      </c>
      <c r="M243" s="96">
        <f t="shared" si="79"/>
        <v>0</v>
      </c>
      <c r="N243" s="97"/>
      <c r="O243" s="96">
        <f>+O244+O250+O253</f>
        <v>11542.698162258079</v>
      </c>
    </row>
    <row r="244" spans="1:15" x14ac:dyDescent="0.35">
      <c r="A244" s="24" t="s">
        <v>266</v>
      </c>
      <c r="B244" s="25" t="s">
        <v>267</v>
      </c>
      <c r="C244" s="99">
        <f>+SUM(C245:C249)</f>
        <v>11352.234691855116</v>
      </c>
      <c r="D244" s="99">
        <f t="shared" ref="D244:E244" si="80">+SUM(D245:D249)</f>
        <v>3.9150540096040478</v>
      </c>
      <c r="E244" s="99">
        <f t="shared" si="80"/>
        <v>0.30506399295868258</v>
      </c>
      <c r="F244" s="100"/>
      <c r="G244" s="100"/>
      <c r="H244" s="100"/>
      <c r="I244" s="100"/>
      <c r="J244" s="99">
        <f t="shared" ref="J244:M244" si="81">+SUM(J245:J249)</f>
        <v>0</v>
      </c>
      <c r="K244" s="99">
        <f t="shared" si="81"/>
        <v>0</v>
      </c>
      <c r="L244" s="99">
        <f t="shared" si="81"/>
        <v>0</v>
      </c>
      <c r="M244" s="99">
        <f t="shared" si="81"/>
        <v>0</v>
      </c>
      <c r="N244" s="59"/>
      <c r="O244" s="99">
        <f>+SUM(O245:O249)</f>
        <v>11542.698162258079</v>
      </c>
    </row>
    <row r="245" spans="1:15" x14ac:dyDescent="0.35">
      <c r="A245" s="24" t="s">
        <v>268</v>
      </c>
      <c r="B245" s="25" t="s">
        <v>269</v>
      </c>
      <c r="C245" s="101">
        <f>+C7</f>
        <v>1836.7196641237538</v>
      </c>
      <c r="D245" s="101">
        <f>+D7</f>
        <v>3.1978452383238203E-2</v>
      </c>
      <c r="E245" s="101">
        <f>+E7</f>
        <v>1.4024091695827494E-2</v>
      </c>
      <c r="F245" s="100"/>
      <c r="G245" s="100"/>
      <c r="H245" s="100"/>
      <c r="I245" s="100"/>
      <c r="J245" s="101">
        <f>+J7</f>
        <v>0</v>
      </c>
      <c r="K245" s="101">
        <f>+K7</f>
        <v>0</v>
      </c>
      <c r="L245" s="101">
        <f>+L7</f>
        <v>0</v>
      </c>
      <c r="M245" s="101">
        <f>+M7</f>
        <v>0</v>
      </c>
      <c r="N245" s="59"/>
      <c r="O245" s="102">
        <f>+C245*'PCG-PTG'!$F$5+D245*'PCG-PTG'!$F$6+E245*'PCG-PTG'!$F$8+SUM(F245:I245)</f>
        <v>1841.3314450898788</v>
      </c>
    </row>
    <row r="246" spans="1:15" x14ac:dyDescent="0.35">
      <c r="A246" s="24" t="s">
        <v>276</v>
      </c>
      <c r="B246" s="25" t="s">
        <v>277</v>
      </c>
      <c r="C246" s="101">
        <f>+C11</f>
        <v>3249.9749571557913</v>
      </c>
      <c r="D246" s="101">
        <f>+D11</f>
        <v>0.44112490637579005</v>
      </c>
      <c r="E246" s="101">
        <f>+E11</f>
        <v>6.52320545538361E-2</v>
      </c>
      <c r="F246" s="100"/>
      <c r="G246" s="100"/>
      <c r="H246" s="100"/>
      <c r="I246" s="100"/>
      <c r="J246" s="101">
        <f>+J11</f>
        <v>0</v>
      </c>
      <c r="K246" s="101">
        <f>+K11</f>
        <v>0</v>
      </c>
      <c r="L246" s="101">
        <f>+L11</f>
        <v>0</v>
      </c>
      <c r="M246" s="101">
        <f>+M11</f>
        <v>0</v>
      </c>
      <c r="N246" s="59"/>
      <c r="O246" s="102">
        <f>+C246*'PCG-PTG'!$F$5+D246*'PCG-PTG'!$F$6+E246*'PCG-PTG'!$F$8+SUM(F246:I246)</f>
        <v>3279.61294899108</v>
      </c>
    </row>
    <row r="247" spans="1:15" x14ac:dyDescent="0.35">
      <c r="A247" s="24" t="s">
        <v>292</v>
      </c>
      <c r="B247" s="25" t="s">
        <v>293</v>
      </c>
      <c r="C247" s="101">
        <f>+C19</f>
        <v>5555.3851479778923</v>
      </c>
      <c r="D247" s="101">
        <f>+D19</f>
        <v>1.2817820925934695</v>
      </c>
      <c r="E247" s="101">
        <f>+E19</f>
        <v>0.19505336172831</v>
      </c>
      <c r="F247" s="100"/>
      <c r="G247" s="100"/>
      <c r="H247" s="100"/>
      <c r="I247" s="100"/>
      <c r="J247" s="101">
        <f>+J19</f>
        <v>0</v>
      </c>
      <c r="K247" s="101">
        <f>+K19</f>
        <v>0</v>
      </c>
      <c r="L247" s="101">
        <f>+L19</f>
        <v>0</v>
      </c>
      <c r="M247" s="101">
        <f>+M19</f>
        <v>0</v>
      </c>
      <c r="N247" s="59"/>
      <c r="O247" s="102">
        <f>+C247*'PCG-PTG'!$F$5+D247*'PCG-PTG'!$F$6+E247*'PCG-PTG'!$F$8+SUM(F247:I247)</f>
        <v>5642.9641874285117</v>
      </c>
    </row>
    <row r="248" spans="1:15" x14ac:dyDescent="0.35">
      <c r="A248" s="24" t="s">
        <v>304</v>
      </c>
      <c r="B248" s="25" t="s">
        <v>305</v>
      </c>
      <c r="C248" s="101">
        <f>+C25</f>
        <v>710.15492259767802</v>
      </c>
      <c r="D248" s="101">
        <f>+D25</f>
        <v>2.16016855825155</v>
      </c>
      <c r="E248" s="101">
        <f>+E25</f>
        <v>3.0754484980708992E-2</v>
      </c>
      <c r="F248" s="100"/>
      <c r="G248" s="100"/>
      <c r="H248" s="100"/>
      <c r="I248" s="100"/>
      <c r="J248" s="101">
        <f>+J25</f>
        <v>0</v>
      </c>
      <c r="K248" s="101">
        <f>+K25</f>
        <v>0</v>
      </c>
      <c r="L248" s="101">
        <f>+L25</f>
        <v>0</v>
      </c>
      <c r="M248" s="101">
        <f>+M25</f>
        <v>0</v>
      </c>
      <c r="N248" s="59"/>
      <c r="O248" s="102">
        <f>+C248*'PCG-PTG'!$F$5+D248*'PCG-PTG'!$F$6+E248*'PCG-PTG'!$F$8+SUM(F248:I248)</f>
        <v>778.7895807486093</v>
      </c>
    </row>
    <row r="249" spans="1:15" x14ac:dyDescent="0.35">
      <c r="A249" s="24" t="s">
        <v>312</v>
      </c>
      <c r="B249" s="25" t="s">
        <v>291</v>
      </c>
      <c r="C249" s="101">
        <f>+C29</f>
        <v>0</v>
      </c>
      <c r="D249" s="101">
        <f>+D29</f>
        <v>0</v>
      </c>
      <c r="E249" s="101">
        <f>+E29</f>
        <v>0</v>
      </c>
      <c r="F249" s="100"/>
      <c r="G249" s="100"/>
      <c r="H249" s="100"/>
      <c r="I249" s="100"/>
      <c r="J249" s="101">
        <f>+J29</f>
        <v>0</v>
      </c>
      <c r="K249" s="101">
        <f>+K29</f>
        <v>0</v>
      </c>
      <c r="L249" s="101">
        <f>+L29</f>
        <v>0</v>
      </c>
      <c r="M249" s="101">
        <f>+M29</f>
        <v>0</v>
      </c>
      <c r="N249" s="59"/>
      <c r="O249" s="102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99">
        <f>+SUM(C251:C252)</f>
        <v>0</v>
      </c>
      <c r="D250" s="99">
        <f t="shared" ref="D250:E250" si="82">+SUM(D251:D252)</f>
        <v>0</v>
      </c>
      <c r="E250" s="99">
        <f t="shared" si="82"/>
        <v>0</v>
      </c>
      <c r="F250" s="100"/>
      <c r="G250" s="100"/>
      <c r="H250" s="100"/>
      <c r="I250" s="100"/>
      <c r="J250" s="99">
        <f t="shared" ref="J250:M250" si="83">+SUM(J251:J252)</f>
        <v>0</v>
      </c>
      <c r="K250" s="99">
        <f t="shared" si="83"/>
        <v>0</v>
      </c>
      <c r="L250" s="99">
        <f t="shared" si="83"/>
        <v>0</v>
      </c>
      <c r="M250" s="99">
        <f t="shared" si="83"/>
        <v>0</v>
      </c>
      <c r="N250" s="59"/>
      <c r="O250" s="99">
        <f>+SUM(O251:O252)</f>
        <v>0</v>
      </c>
    </row>
    <row r="251" spans="1:15" x14ac:dyDescent="0.35">
      <c r="A251" s="24" t="s">
        <v>319</v>
      </c>
      <c r="B251" s="25" t="s">
        <v>320</v>
      </c>
      <c r="C251" s="101">
        <f>+C33</f>
        <v>0</v>
      </c>
      <c r="D251" s="101">
        <f>+D33</f>
        <v>0</v>
      </c>
      <c r="E251" s="101">
        <f>+E33</f>
        <v>0</v>
      </c>
      <c r="F251" s="100"/>
      <c r="G251" s="100"/>
      <c r="H251" s="100"/>
      <c r="I251" s="100"/>
      <c r="J251" s="101">
        <f>+J33</f>
        <v>0</v>
      </c>
      <c r="K251" s="101">
        <f>+K33</f>
        <v>0</v>
      </c>
      <c r="L251" s="101">
        <f>+L33</f>
        <v>0</v>
      </c>
      <c r="M251" s="101">
        <f>+M33</f>
        <v>0</v>
      </c>
      <c r="N251" s="59"/>
      <c r="O251" s="102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101">
        <f>+C37</f>
        <v>0</v>
      </c>
      <c r="D252" s="101">
        <f>+D37</f>
        <v>0</v>
      </c>
      <c r="E252" s="101">
        <f>+E37</f>
        <v>0</v>
      </c>
      <c r="F252" s="100"/>
      <c r="G252" s="100"/>
      <c r="H252" s="100"/>
      <c r="I252" s="100"/>
      <c r="J252" s="101">
        <f>+J37</f>
        <v>0</v>
      </c>
      <c r="K252" s="101">
        <f>+K37</f>
        <v>0</v>
      </c>
      <c r="L252" s="101">
        <f>+L37</f>
        <v>0</v>
      </c>
      <c r="M252" s="101">
        <f>+M37</f>
        <v>0</v>
      </c>
      <c r="N252" s="59"/>
      <c r="O252" s="102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101">
        <f>+C42</f>
        <v>0</v>
      </c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59"/>
      <c r="O253" s="102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96">
        <f>+SUM(C255:C262)</f>
        <v>276.05618167166671</v>
      </c>
      <c r="D254" s="96">
        <f t="shared" ref="D254:M254" si="84">+SUM(D255:D262)</f>
        <v>0</v>
      </c>
      <c r="E254" s="96">
        <f t="shared" si="84"/>
        <v>0</v>
      </c>
      <c r="F254" s="96">
        <f t="shared" si="84"/>
        <v>976.89788606421496</v>
      </c>
      <c r="G254" s="96">
        <f t="shared" si="84"/>
        <v>0</v>
      </c>
      <c r="H254" s="96">
        <f t="shared" si="84"/>
        <v>13.58395714195917</v>
      </c>
      <c r="I254" s="96">
        <f t="shared" si="84"/>
        <v>0</v>
      </c>
      <c r="J254" s="96">
        <f t="shared" si="84"/>
        <v>0</v>
      </c>
      <c r="K254" s="96">
        <f t="shared" si="84"/>
        <v>0</v>
      </c>
      <c r="L254" s="96">
        <f t="shared" si="84"/>
        <v>0</v>
      </c>
      <c r="M254" s="96">
        <f t="shared" si="84"/>
        <v>0</v>
      </c>
      <c r="N254" s="97"/>
      <c r="O254" s="96">
        <f>+SUM(O255:O262)</f>
        <v>1266.5380248778408</v>
      </c>
    </row>
    <row r="255" spans="1:15" x14ac:dyDescent="0.35">
      <c r="A255" s="24" t="s">
        <v>345</v>
      </c>
      <c r="B255" s="25" t="s">
        <v>346</v>
      </c>
      <c r="C255" s="101">
        <f>+C47</f>
        <v>273.57682140000003</v>
      </c>
      <c r="D255" s="100"/>
      <c r="E255" s="100"/>
      <c r="F255" s="100"/>
      <c r="G255" s="100"/>
      <c r="H255" s="100"/>
      <c r="I255" s="100"/>
      <c r="J255" s="101">
        <f>+J47</f>
        <v>0</v>
      </c>
      <c r="K255" s="101">
        <f>+K47</f>
        <v>0</v>
      </c>
      <c r="L255" s="101">
        <f>+L47</f>
        <v>0</v>
      </c>
      <c r="M255" s="101">
        <f>+M47</f>
        <v>0</v>
      </c>
      <c r="N255" s="59"/>
      <c r="O255" s="102">
        <f>+C255*'PCG-PTG'!$F$5+D255*'PCG-PTG'!$F$6+E255*'PCG-PTG'!$F$8+SUM(F255:I255)</f>
        <v>273.57682140000003</v>
      </c>
    </row>
    <row r="256" spans="1:15" x14ac:dyDescent="0.35">
      <c r="A256" s="24" t="s">
        <v>356</v>
      </c>
      <c r="B256" s="25" t="s">
        <v>357</v>
      </c>
      <c r="C256" s="101">
        <f t="shared" ref="C256:M256" si="85">+C53</f>
        <v>0</v>
      </c>
      <c r="D256" s="101">
        <f t="shared" si="85"/>
        <v>0</v>
      </c>
      <c r="E256" s="101">
        <f t="shared" si="85"/>
        <v>0</v>
      </c>
      <c r="F256" s="101">
        <f t="shared" si="85"/>
        <v>0</v>
      </c>
      <c r="G256" s="101">
        <f t="shared" si="85"/>
        <v>0</v>
      </c>
      <c r="H256" s="101">
        <f t="shared" si="85"/>
        <v>0</v>
      </c>
      <c r="I256" s="101">
        <f t="shared" si="85"/>
        <v>0</v>
      </c>
      <c r="J256" s="101">
        <f t="shared" si="85"/>
        <v>0</v>
      </c>
      <c r="K256" s="101">
        <f t="shared" si="85"/>
        <v>0</v>
      </c>
      <c r="L256" s="101">
        <f t="shared" si="85"/>
        <v>0</v>
      </c>
      <c r="M256" s="101">
        <f t="shared" si="85"/>
        <v>0</v>
      </c>
      <c r="N256" s="59"/>
      <c r="O256" s="102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101">
        <f t="shared" ref="C257:M257" si="86">+C64</f>
        <v>0</v>
      </c>
      <c r="D257" s="101">
        <f t="shared" si="86"/>
        <v>0</v>
      </c>
      <c r="E257" s="101">
        <f t="shared" si="86"/>
        <v>0</v>
      </c>
      <c r="F257" s="101">
        <f t="shared" si="86"/>
        <v>0</v>
      </c>
      <c r="G257" s="101">
        <f t="shared" si="86"/>
        <v>0</v>
      </c>
      <c r="H257" s="101">
        <f t="shared" si="86"/>
        <v>0</v>
      </c>
      <c r="I257" s="101">
        <f t="shared" si="86"/>
        <v>0</v>
      </c>
      <c r="J257" s="101">
        <f t="shared" si="86"/>
        <v>0</v>
      </c>
      <c r="K257" s="101">
        <f t="shared" si="86"/>
        <v>0</v>
      </c>
      <c r="L257" s="101">
        <f t="shared" si="86"/>
        <v>0</v>
      </c>
      <c r="M257" s="101">
        <f t="shared" si="86"/>
        <v>0</v>
      </c>
      <c r="N257" s="59"/>
      <c r="O257" s="102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101">
        <f>+C72</f>
        <v>2.4793602716666663</v>
      </c>
      <c r="D258" s="101">
        <f>+D72</f>
        <v>0</v>
      </c>
      <c r="E258" s="101">
        <f>+E72</f>
        <v>0</v>
      </c>
      <c r="F258" s="100"/>
      <c r="G258" s="100"/>
      <c r="H258" s="100"/>
      <c r="I258" s="100"/>
      <c r="J258" s="101">
        <f>+J72</f>
        <v>0</v>
      </c>
      <c r="K258" s="101">
        <f>+K72</f>
        <v>0</v>
      </c>
      <c r="L258" s="101">
        <f>+L72</f>
        <v>0</v>
      </c>
      <c r="M258" s="101">
        <f>+M72</f>
        <v>0</v>
      </c>
      <c r="N258" s="59"/>
      <c r="O258" s="102">
        <f>+C258*'PCG-PTG'!$F$5+D258*'PCG-PTG'!$F$6+E258*'PCG-PTG'!$F$8+SUM(F258:I258)</f>
        <v>2.4793602716666663</v>
      </c>
    </row>
    <row r="259" spans="1:15" x14ac:dyDescent="0.35">
      <c r="A259" s="24" t="s">
        <v>399</v>
      </c>
      <c r="B259" s="25" t="s">
        <v>400</v>
      </c>
      <c r="C259" s="100"/>
      <c r="D259" s="100"/>
      <c r="E259" s="100"/>
      <c r="F259" s="101">
        <f>+F76</f>
        <v>0</v>
      </c>
      <c r="G259" s="101">
        <f>+G76</f>
        <v>0</v>
      </c>
      <c r="H259" s="101">
        <f>+H76</f>
        <v>0</v>
      </c>
      <c r="I259" s="101">
        <f>+I76</f>
        <v>0</v>
      </c>
      <c r="J259" s="100"/>
      <c r="K259" s="100"/>
      <c r="L259" s="100"/>
      <c r="M259" s="100"/>
      <c r="N259" s="59"/>
      <c r="O259" s="102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100"/>
      <c r="D260" s="100"/>
      <c r="E260" s="100"/>
      <c r="F260" s="101">
        <f>+F82</f>
        <v>976.89788606421496</v>
      </c>
      <c r="G260" s="101">
        <f>+G82</f>
        <v>0</v>
      </c>
      <c r="H260" s="101">
        <f>+H82</f>
        <v>0</v>
      </c>
      <c r="I260" s="101">
        <f>+I82</f>
        <v>0</v>
      </c>
      <c r="J260" s="100"/>
      <c r="K260" s="100"/>
      <c r="L260" s="100"/>
      <c r="M260" s="100"/>
      <c r="N260" s="59"/>
      <c r="O260" s="102">
        <f>+C260*'PCG-PTG'!$F$5+D260*'PCG-PTG'!$F$6+E260*'PCG-PTG'!$F$8+SUM(F260:I260)</f>
        <v>976.89788606421496</v>
      </c>
    </row>
    <row r="261" spans="1:15" x14ac:dyDescent="0.35">
      <c r="A261" s="24" t="s">
        <v>424</v>
      </c>
      <c r="B261" s="25" t="s">
        <v>425</v>
      </c>
      <c r="C261" s="101">
        <f t="shared" ref="C261:M261" si="87">+C89</f>
        <v>0</v>
      </c>
      <c r="D261" s="101">
        <f t="shared" si="87"/>
        <v>0</v>
      </c>
      <c r="E261" s="101">
        <f t="shared" si="87"/>
        <v>0</v>
      </c>
      <c r="F261" s="101">
        <f t="shared" si="87"/>
        <v>0</v>
      </c>
      <c r="G261" s="101">
        <f t="shared" si="87"/>
        <v>0</v>
      </c>
      <c r="H261" s="101">
        <f t="shared" si="87"/>
        <v>13.58395714195917</v>
      </c>
      <c r="I261" s="101">
        <f t="shared" si="87"/>
        <v>0</v>
      </c>
      <c r="J261" s="101">
        <f t="shared" si="87"/>
        <v>0</v>
      </c>
      <c r="K261" s="101">
        <f t="shared" si="87"/>
        <v>0</v>
      </c>
      <c r="L261" s="101">
        <f t="shared" si="87"/>
        <v>0</v>
      </c>
      <c r="M261" s="101">
        <f t="shared" si="87"/>
        <v>0</v>
      </c>
      <c r="N261" s="59"/>
      <c r="O261" s="102">
        <f>+C261*'PCG-PTG'!$F$5+D261*'PCG-PTG'!$F$6+E261*'PCG-PTG'!$F$8+SUM(F261:I261)</f>
        <v>13.58395714195917</v>
      </c>
    </row>
    <row r="262" spans="1:15" x14ac:dyDescent="0.35">
      <c r="A262" s="24" t="s">
        <v>433</v>
      </c>
      <c r="B262" s="25" t="s">
        <v>291</v>
      </c>
      <c r="C262" s="101">
        <f t="shared" ref="C262:M262" si="88">+C94</f>
        <v>0</v>
      </c>
      <c r="D262" s="101">
        <f t="shared" si="88"/>
        <v>0</v>
      </c>
      <c r="E262" s="101">
        <f t="shared" si="88"/>
        <v>0</v>
      </c>
      <c r="F262" s="101">
        <f t="shared" si="88"/>
        <v>0</v>
      </c>
      <c r="G262" s="101">
        <f t="shared" si="88"/>
        <v>0</v>
      </c>
      <c r="H262" s="101">
        <f t="shared" si="88"/>
        <v>0</v>
      </c>
      <c r="I262" s="101">
        <f t="shared" si="88"/>
        <v>0</v>
      </c>
      <c r="J262" s="101">
        <f t="shared" si="88"/>
        <v>0</v>
      </c>
      <c r="K262" s="101">
        <f t="shared" si="88"/>
        <v>0</v>
      </c>
      <c r="L262" s="101">
        <f t="shared" si="88"/>
        <v>0</v>
      </c>
      <c r="M262" s="101">
        <f t="shared" si="88"/>
        <v>0</v>
      </c>
      <c r="N262" s="59"/>
      <c r="O262" s="102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96">
        <f>+SUM(C264:C273)</f>
        <v>27.377280455066668</v>
      </c>
      <c r="D263" s="96">
        <f t="shared" ref="D263:E263" si="89">+SUM(D264:D273)</f>
        <v>122.95625716977496</v>
      </c>
      <c r="E263" s="96">
        <f t="shared" si="89"/>
        <v>2.3592811229849446</v>
      </c>
      <c r="F263" s="98"/>
      <c r="G263" s="98"/>
      <c r="H263" s="98"/>
      <c r="I263" s="98"/>
      <c r="J263" s="96">
        <f t="shared" ref="J263:L263" si="90">+SUM(J264:J273)</f>
        <v>0.33763947499999997</v>
      </c>
      <c r="K263" s="96">
        <f t="shared" si="90"/>
        <v>12.425132679999997</v>
      </c>
      <c r="L263" s="96">
        <f t="shared" si="90"/>
        <v>0</v>
      </c>
      <c r="M263" s="98"/>
      <c r="N263" s="97"/>
      <c r="O263" s="96">
        <f>+SUM(O264:O273)</f>
        <v>4095.3619787997759</v>
      </c>
    </row>
    <row r="264" spans="1:15" x14ac:dyDescent="0.35">
      <c r="A264" s="24" t="s">
        <v>436</v>
      </c>
      <c r="B264" s="25" t="s">
        <v>437</v>
      </c>
      <c r="C264" s="100"/>
      <c r="D264" s="101">
        <f>+D96</f>
        <v>115.4203528588295</v>
      </c>
      <c r="E264" s="100"/>
      <c r="F264" s="100"/>
      <c r="G264" s="100"/>
      <c r="H264" s="100"/>
      <c r="I264" s="100"/>
      <c r="J264" s="100"/>
      <c r="K264" s="100"/>
      <c r="L264" s="100"/>
      <c r="M264" s="100"/>
      <c r="N264" s="59"/>
      <c r="O264" s="102">
        <f>+C264*'PCG-PTG'!$F$5+D264*'PCG-PTG'!$F$6+E264*'PCG-PTG'!$F$8+SUM(F264:I264)</f>
        <v>3231.7698800472263</v>
      </c>
    </row>
    <row r="265" spans="1:15" x14ac:dyDescent="0.35">
      <c r="A265" s="24" t="s">
        <v>466</v>
      </c>
      <c r="B265" s="25" t="s">
        <v>467</v>
      </c>
      <c r="C265" s="100"/>
      <c r="D265" s="101">
        <f>+D111</f>
        <v>3.1562617145454546</v>
      </c>
      <c r="E265" s="101">
        <f>+E111</f>
        <v>0.47914474998065748</v>
      </c>
      <c r="F265" s="100"/>
      <c r="G265" s="100"/>
      <c r="H265" s="100"/>
      <c r="I265" s="100"/>
      <c r="J265" s="100"/>
      <c r="K265" s="100"/>
      <c r="L265" s="101">
        <f>+L111</f>
        <v>0</v>
      </c>
      <c r="M265" s="100"/>
      <c r="N265" s="59"/>
      <c r="O265" s="102">
        <f>+C265*'PCG-PTG'!$F$5+D265*'PCG-PTG'!$F$6+E265*'PCG-PTG'!$F$8+SUM(F265:I265)</f>
        <v>215.34868675214696</v>
      </c>
    </row>
    <row r="266" spans="1:15" x14ac:dyDescent="0.35">
      <c r="A266" s="24" t="s">
        <v>484</v>
      </c>
      <c r="B266" s="25" t="s">
        <v>485</v>
      </c>
      <c r="C266" s="100"/>
      <c r="D266" s="101">
        <f>+D127</f>
        <v>3.8142474655999998</v>
      </c>
      <c r="E266" s="100"/>
      <c r="F266" s="100"/>
      <c r="G266" s="100"/>
      <c r="H266" s="100"/>
      <c r="I266" s="100"/>
      <c r="J266" s="100"/>
      <c r="K266" s="100"/>
      <c r="L266" s="101">
        <f>+L127</f>
        <v>0</v>
      </c>
      <c r="M266" s="100"/>
      <c r="N266" s="59"/>
      <c r="O266" s="102">
        <f>+C266*'PCG-PTG'!$F$5+D266*'PCG-PTG'!$F$6+E266*'PCG-PTG'!$F$8+SUM(F266:I266)</f>
        <v>106.79892903679999</v>
      </c>
    </row>
    <row r="267" spans="1:15" x14ac:dyDescent="0.35">
      <c r="A267" s="24" t="s">
        <v>493</v>
      </c>
      <c r="B267" s="25" t="s">
        <v>494</v>
      </c>
      <c r="C267" s="100"/>
      <c r="D267" s="100"/>
      <c r="E267" s="101">
        <f>+E132</f>
        <v>1.870682467704287</v>
      </c>
      <c r="F267" s="100"/>
      <c r="G267" s="100"/>
      <c r="H267" s="100"/>
      <c r="I267" s="100"/>
      <c r="J267" s="100"/>
      <c r="K267" s="100"/>
      <c r="L267" s="101">
        <f>+L132</f>
        <v>0</v>
      </c>
      <c r="M267" s="100"/>
      <c r="N267" s="59"/>
      <c r="O267" s="102">
        <f>+C267*'PCG-PTG'!$F$5+D267*'PCG-PTG'!$F$6+E267*'PCG-PTG'!$F$8+SUM(F267:I267)</f>
        <v>495.73085394163604</v>
      </c>
    </row>
    <row r="268" spans="1:15" x14ac:dyDescent="0.35">
      <c r="A268" s="24" t="s">
        <v>516</v>
      </c>
      <c r="B268" s="25" t="s">
        <v>517</v>
      </c>
      <c r="C268" s="100"/>
      <c r="D268" s="101">
        <f>+D144</f>
        <v>0</v>
      </c>
      <c r="E268" s="101">
        <f>+E144</f>
        <v>0</v>
      </c>
      <c r="F268" s="100"/>
      <c r="G268" s="100"/>
      <c r="H268" s="100"/>
      <c r="I268" s="100"/>
      <c r="J268" s="101">
        <f t="shared" ref="J268:L269" si="91">+J144</f>
        <v>0</v>
      </c>
      <c r="K268" s="101">
        <f t="shared" si="91"/>
        <v>0</v>
      </c>
      <c r="L268" s="101">
        <f t="shared" si="91"/>
        <v>0</v>
      </c>
      <c r="M268" s="100"/>
      <c r="N268" s="59"/>
      <c r="O268" s="102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100"/>
      <c r="D269" s="101">
        <f>+D145</f>
        <v>0.56539513079999992</v>
      </c>
      <c r="E269" s="101">
        <f>+E145</f>
        <v>9.4539052999999991E-3</v>
      </c>
      <c r="F269" s="100"/>
      <c r="G269" s="100"/>
      <c r="H269" s="100"/>
      <c r="I269" s="100"/>
      <c r="J269" s="101">
        <f t="shared" si="91"/>
        <v>0.33763947499999997</v>
      </c>
      <c r="K269" s="101">
        <f t="shared" si="91"/>
        <v>12.425132679999997</v>
      </c>
      <c r="L269" s="101">
        <f t="shared" si="91"/>
        <v>0</v>
      </c>
      <c r="M269" s="100"/>
      <c r="N269" s="59"/>
      <c r="O269" s="102">
        <f>+C269*'PCG-PTG'!$F$5+D269*'PCG-PTG'!$F$6+E269*'PCG-PTG'!$F$8+SUM(F269:I269)</f>
        <v>18.3363485669</v>
      </c>
    </row>
    <row r="270" spans="1:15" x14ac:dyDescent="0.35">
      <c r="A270" s="24" t="s">
        <v>529</v>
      </c>
      <c r="B270" s="25" t="s">
        <v>530</v>
      </c>
      <c r="C270" s="101">
        <f>+C151</f>
        <v>1.6284059117333332</v>
      </c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59"/>
      <c r="O270" s="102">
        <f>+C270*'PCG-PTG'!$F$5+D270*'PCG-PTG'!$F$6+E270*'PCG-PTG'!$F$8+SUM(F270:I270)</f>
        <v>1.6284059117333332</v>
      </c>
    </row>
    <row r="271" spans="1:15" x14ac:dyDescent="0.35">
      <c r="A271" s="24" t="s">
        <v>535</v>
      </c>
      <c r="B271" s="25" t="s">
        <v>536</v>
      </c>
      <c r="C271" s="101">
        <f>+C154</f>
        <v>25.748874543333333</v>
      </c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59"/>
      <c r="O271" s="102">
        <f>+C271*'PCG-PTG'!$F$5+D271*'PCG-PTG'!$F$6+E271*'PCG-PTG'!$F$8+SUM(F271:I271)</f>
        <v>25.748874543333333</v>
      </c>
    </row>
    <row r="272" spans="1:15" x14ac:dyDescent="0.35">
      <c r="A272" s="24" t="s">
        <v>537</v>
      </c>
      <c r="B272" s="25" t="s">
        <v>538</v>
      </c>
      <c r="C272" s="101">
        <f>+C155</f>
        <v>0</v>
      </c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59"/>
      <c r="O272" s="102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101">
        <f>+C156</f>
        <v>0</v>
      </c>
      <c r="D273" s="101">
        <f>+D156</f>
        <v>0</v>
      </c>
      <c r="E273" s="101">
        <f>+E156</f>
        <v>0</v>
      </c>
      <c r="F273" s="100"/>
      <c r="G273" s="100"/>
      <c r="H273" s="100"/>
      <c r="I273" s="100"/>
      <c r="J273" s="101">
        <f>+J156</f>
        <v>0</v>
      </c>
      <c r="K273" s="101">
        <f>+K156</f>
        <v>0</v>
      </c>
      <c r="L273" s="101">
        <f>+L156</f>
        <v>0</v>
      </c>
      <c r="M273" s="100"/>
      <c r="N273" s="59"/>
      <c r="O273" s="102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96">
        <f>+SUM(C275:C282)</f>
        <v>-26237.225748160949</v>
      </c>
      <c r="D274" s="96">
        <f t="shared" ref="D274:E274" si="92">+SUM(D275:D282)</f>
        <v>14.731307927652324</v>
      </c>
      <c r="E274" s="96">
        <f t="shared" si="92"/>
        <v>0.65338776697845502</v>
      </c>
      <c r="F274" s="98"/>
      <c r="G274" s="98"/>
      <c r="H274" s="98"/>
      <c r="I274" s="98"/>
      <c r="J274" s="96">
        <f t="shared" ref="J274:L274" si="93">+SUM(J275:J282)</f>
        <v>8.487185755090783</v>
      </c>
      <c r="K274" s="96">
        <f t="shared" si="93"/>
        <v>269.88457715027812</v>
      </c>
      <c r="L274" s="96">
        <f t="shared" si="93"/>
        <v>0</v>
      </c>
      <c r="M274" s="98"/>
      <c r="N274" s="97"/>
      <c r="O274" s="96">
        <f>+SUM(O275:O282)</f>
        <v>-25651.60136793739</v>
      </c>
    </row>
    <row r="275" spans="1:15" x14ac:dyDescent="0.35">
      <c r="A275" s="24" t="s">
        <v>542</v>
      </c>
      <c r="B275" s="25" t="s">
        <v>543</v>
      </c>
      <c r="C275" s="101">
        <f>+C158</f>
        <v>-33972.797069852168</v>
      </c>
      <c r="D275" s="101">
        <f>+D158</f>
        <v>0.30389861420660008</v>
      </c>
      <c r="E275" s="101">
        <f>+E158</f>
        <v>9.8441671169000027E-3</v>
      </c>
      <c r="F275" s="100"/>
      <c r="G275" s="100"/>
      <c r="H275" s="100"/>
      <c r="I275" s="100"/>
      <c r="J275" s="101">
        <f>+J158</f>
        <v>9.2882016779200036E-2</v>
      </c>
      <c r="K275" s="101">
        <f>+K158</f>
        <v>4.8376661579480009</v>
      </c>
      <c r="L275" s="101">
        <f>+L158</f>
        <v>0</v>
      </c>
      <c r="M275" s="100"/>
      <c r="N275" s="59"/>
      <c r="O275" s="102">
        <f>+C275*'PCG-PTG'!$F$5+D275*'PCG-PTG'!$F$6+E275*'PCG-PTG'!$F$8+SUM(F275:I275)</f>
        <v>-33961.679204368404</v>
      </c>
    </row>
    <row r="276" spans="1:15" x14ac:dyDescent="0.35">
      <c r="A276" s="24" t="s">
        <v>558</v>
      </c>
      <c r="B276" s="25" t="s">
        <v>559</v>
      </c>
      <c r="C276" s="101">
        <f>+C166</f>
        <v>1852.4973495434187</v>
      </c>
      <c r="D276" s="101">
        <f>+D166</f>
        <v>1.7231312577007212</v>
      </c>
      <c r="E276" s="101">
        <f>+E166</f>
        <v>7.1536761190288123E-2</v>
      </c>
      <c r="F276" s="100"/>
      <c r="G276" s="100"/>
      <c r="H276" s="100"/>
      <c r="I276" s="100"/>
      <c r="J276" s="101">
        <f>+J166</f>
        <v>0.89755097847836796</v>
      </c>
      <c r="K276" s="101">
        <f>+K166</f>
        <v>30.723280462257026</v>
      </c>
      <c r="L276" s="101">
        <f>+L166</f>
        <v>0</v>
      </c>
      <c r="M276" s="100"/>
      <c r="N276" s="59"/>
      <c r="O276" s="102">
        <f>+C276*'PCG-PTG'!$F$5+D276*'PCG-PTG'!$F$6+E276*'PCG-PTG'!$F$8+SUM(F276:I276)</f>
        <v>1919.7022664744652</v>
      </c>
    </row>
    <row r="277" spans="1:15" x14ac:dyDescent="0.35">
      <c r="A277" s="24" t="s">
        <v>574</v>
      </c>
      <c r="B277" s="25" t="s">
        <v>575</v>
      </c>
      <c r="C277" s="101">
        <f>+C174</f>
        <v>4967.570405783451</v>
      </c>
      <c r="D277" s="101">
        <f>+D174</f>
        <v>12.704278055745004</v>
      </c>
      <c r="E277" s="101">
        <f>+E174</f>
        <v>0.56469159931126689</v>
      </c>
      <c r="F277" s="100"/>
      <c r="G277" s="100"/>
      <c r="H277" s="100"/>
      <c r="I277" s="100"/>
      <c r="J277" s="101">
        <f>+J174</f>
        <v>7.4967527598332158</v>
      </c>
      <c r="K277" s="101">
        <f>+K174</f>
        <v>234.3236305300731</v>
      </c>
      <c r="L277" s="101">
        <f>+L174</f>
        <v>0</v>
      </c>
      <c r="M277" s="100"/>
      <c r="N277" s="59"/>
      <c r="O277" s="102">
        <f>+C277*'PCG-PTG'!$F$5+D277*'PCG-PTG'!$F$6+E277*'PCG-PTG'!$F$8+SUM(F277:I277)</f>
        <v>5472.9334651617964</v>
      </c>
    </row>
    <row r="278" spans="1:15" x14ac:dyDescent="0.35">
      <c r="A278" s="24" t="s">
        <v>590</v>
      </c>
      <c r="B278" s="25" t="s">
        <v>591</v>
      </c>
      <c r="C278" s="101">
        <f>+C182</f>
        <v>69.212214947338296</v>
      </c>
      <c r="D278" s="101">
        <f>+D182</f>
        <v>0</v>
      </c>
      <c r="E278" s="101">
        <f>+E182</f>
        <v>0</v>
      </c>
      <c r="F278" s="100"/>
      <c r="G278" s="100"/>
      <c r="H278" s="100"/>
      <c r="I278" s="100"/>
      <c r="J278" s="101">
        <f>+J182</f>
        <v>0</v>
      </c>
      <c r="K278" s="101">
        <f>+K182</f>
        <v>0</v>
      </c>
      <c r="L278" s="101">
        <f>+L182</f>
        <v>0</v>
      </c>
      <c r="M278" s="100"/>
      <c r="N278" s="59"/>
      <c r="O278" s="102">
        <f>+C278*'PCG-PTG'!$F$5+D278*'PCG-PTG'!$F$6+E278*'PCG-PTG'!$F$8+SUM(F278:I278)</f>
        <v>69.212214947338296</v>
      </c>
    </row>
    <row r="279" spans="1:15" x14ac:dyDescent="0.35">
      <c r="A279" s="24" t="s">
        <v>606</v>
      </c>
      <c r="B279" s="25" t="s">
        <v>607</v>
      </c>
      <c r="C279" s="101">
        <f>+C190</f>
        <v>585.63705402260462</v>
      </c>
      <c r="D279" s="101">
        <f>+D190</f>
        <v>0</v>
      </c>
      <c r="E279" s="101">
        <f>+E190</f>
        <v>0</v>
      </c>
      <c r="F279" s="100"/>
      <c r="G279" s="100"/>
      <c r="H279" s="100"/>
      <c r="I279" s="100"/>
      <c r="J279" s="101">
        <f>+J190</f>
        <v>0</v>
      </c>
      <c r="K279" s="101">
        <f>+K190</f>
        <v>0</v>
      </c>
      <c r="L279" s="101">
        <f>+L190</f>
        <v>0</v>
      </c>
      <c r="M279" s="100"/>
      <c r="N279" s="59"/>
      <c r="O279" s="102">
        <f>+C279*'PCG-PTG'!$F$5+D279*'PCG-PTG'!$F$6+E279*'PCG-PTG'!$F$8+SUM(F279:I279)</f>
        <v>585.63705402260462</v>
      </c>
    </row>
    <row r="280" spans="1:15" x14ac:dyDescent="0.35">
      <c r="A280" s="24" t="s">
        <v>622</v>
      </c>
      <c r="B280" s="25" t="s">
        <v>623</v>
      </c>
      <c r="C280" s="101">
        <f>+C198</f>
        <v>260.65429739440498</v>
      </c>
      <c r="D280" s="101">
        <f>+D198</f>
        <v>0</v>
      </c>
      <c r="E280" s="101">
        <f>+E198</f>
        <v>0</v>
      </c>
      <c r="F280" s="100"/>
      <c r="G280" s="100"/>
      <c r="H280" s="100"/>
      <c r="I280" s="100"/>
      <c r="J280" s="101">
        <f>+J198</f>
        <v>0</v>
      </c>
      <c r="K280" s="101">
        <f>+K198</f>
        <v>0</v>
      </c>
      <c r="L280" s="101">
        <f>+L198</f>
        <v>0</v>
      </c>
      <c r="M280" s="100"/>
      <c r="N280" s="59"/>
      <c r="O280" s="102">
        <f>+C280*'PCG-PTG'!$F$5+D280*'PCG-PTG'!$F$6+E280*'PCG-PTG'!$F$8+SUM(F280:I280)</f>
        <v>260.65429739440498</v>
      </c>
    </row>
    <row r="281" spans="1:15" x14ac:dyDescent="0.35">
      <c r="A281" s="24" t="s">
        <v>638</v>
      </c>
      <c r="B281" s="25" t="s">
        <v>639</v>
      </c>
      <c r="C281" s="101">
        <f>+C206</f>
        <v>0</v>
      </c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59"/>
      <c r="O281" s="102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101">
        <f>+C207</f>
        <v>0</v>
      </c>
      <c r="D282" s="101">
        <f t="shared" ref="D282:L282" si="94">+D207</f>
        <v>0</v>
      </c>
      <c r="E282" s="101">
        <f t="shared" si="94"/>
        <v>7.3152393600000006E-3</v>
      </c>
      <c r="F282" s="100"/>
      <c r="G282" s="100"/>
      <c r="H282" s="100"/>
      <c r="I282" s="100"/>
      <c r="J282" s="101">
        <f t="shared" si="94"/>
        <v>0</v>
      </c>
      <c r="K282" s="101">
        <f t="shared" si="94"/>
        <v>0</v>
      </c>
      <c r="L282" s="101">
        <f t="shared" si="94"/>
        <v>0</v>
      </c>
      <c r="M282" s="100"/>
      <c r="N282" s="59"/>
      <c r="O282" s="102">
        <f>+C282*'PCG-PTG'!$F$5+D282*'PCG-PTG'!$F$6+E282*'PCG-PTG'!$F$8+SUM(F282:I282)</f>
        <v>1.9385384304000002</v>
      </c>
    </row>
    <row r="283" spans="1:15" s="13" customFormat="1" x14ac:dyDescent="0.35">
      <c r="A283" s="19" t="s">
        <v>641</v>
      </c>
      <c r="B283" s="20" t="s">
        <v>642</v>
      </c>
      <c r="C283" s="96">
        <f>+SUM(C284:C288)</f>
        <v>20.151291483797195</v>
      </c>
      <c r="D283" s="96">
        <f t="shared" ref="D283:E283" si="95">+SUM(D284:D288)</f>
        <v>40.413181776079504</v>
      </c>
      <c r="E283" s="96">
        <f t="shared" si="95"/>
        <v>0.24907155800525582</v>
      </c>
      <c r="F283" s="98"/>
      <c r="G283" s="98"/>
      <c r="H283" s="98"/>
      <c r="I283" s="98"/>
      <c r="J283" s="96">
        <f t="shared" ref="J283:M283" si="96">+SUM(J284:J288)</f>
        <v>0</v>
      </c>
      <c r="K283" s="96">
        <f t="shared" si="96"/>
        <v>0</v>
      </c>
      <c r="L283" s="96">
        <f t="shared" si="96"/>
        <v>0</v>
      </c>
      <c r="M283" s="96">
        <f t="shared" si="96"/>
        <v>0</v>
      </c>
      <c r="N283" s="97"/>
      <c r="O283" s="96">
        <f>+SUM(O284:O288)</f>
        <v>1217.7243440854163</v>
      </c>
    </row>
    <row r="284" spans="1:15" x14ac:dyDescent="0.35">
      <c r="A284" s="24" t="s">
        <v>643</v>
      </c>
      <c r="B284" s="25" t="s">
        <v>644</v>
      </c>
      <c r="C284" s="101">
        <f>+C210</f>
        <v>0</v>
      </c>
      <c r="D284" s="101">
        <f t="shared" ref="D284:L284" si="97">+D210</f>
        <v>35.989830818382089</v>
      </c>
      <c r="E284" s="100"/>
      <c r="F284" s="100"/>
      <c r="G284" s="100"/>
      <c r="H284" s="100"/>
      <c r="I284" s="100"/>
      <c r="J284" s="101">
        <f t="shared" si="97"/>
        <v>0</v>
      </c>
      <c r="K284" s="101">
        <f t="shared" si="97"/>
        <v>0</v>
      </c>
      <c r="L284" s="101">
        <f t="shared" si="97"/>
        <v>0</v>
      </c>
      <c r="M284" s="100"/>
      <c r="N284" s="59"/>
      <c r="O284" s="102">
        <f>+C284*'PCG-PTG'!$F$5+D284*'PCG-PTG'!$F$6+E284*'PCG-PTG'!$F$8+SUM(F284:I284)</f>
        <v>1007.7152629146985</v>
      </c>
    </row>
    <row r="285" spans="1:15" x14ac:dyDescent="0.35">
      <c r="A285" s="24" t="s">
        <v>651</v>
      </c>
      <c r="B285" s="25" t="s">
        <v>652</v>
      </c>
      <c r="C285" s="100"/>
      <c r="D285" s="101">
        <f t="shared" ref="D285:L285" si="98">+D214</f>
        <v>0</v>
      </c>
      <c r="E285" s="101">
        <f t="shared" si="98"/>
        <v>0</v>
      </c>
      <c r="F285" s="100"/>
      <c r="G285" s="100"/>
      <c r="H285" s="100"/>
      <c r="I285" s="100"/>
      <c r="J285" s="101">
        <f t="shared" si="98"/>
        <v>0</v>
      </c>
      <c r="K285" s="101">
        <f t="shared" si="98"/>
        <v>0</v>
      </c>
      <c r="L285" s="101">
        <f t="shared" si="98"/>
        <v>0</v>
      </c>
      <c r="M285" s="100"/>
      <c r="N285" s="59"/>
      <c r="O285" s="102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101">
        <f>+C217</f>
        <v>20.151291483797195</v>
      </c>
      <c r="D286" s="101">
        <f t="shared" ref="D286:M286" si="99">+D217</f>
        <v>1.5543803130877574</v>
      </c>
      <c r="E286" s="101">
        <f t="shared" si="99"/>
        <v>0</v>
      </c>
      <c r="F286" s="100"/>
      <c r="G286" s="100"/>
      <c r="H286" s="100"/>
      <c r="I286" s="100"/>
      <c r="J286" s="101">
        <f t="shared" si="99"/>
        <v>0</v>
      </c>
      <c r="K286" s="101">
        <f t="shared" si="99"/>
        <v>0</v>
      </c>
      <c r="L286" s="101">
        <f t="shared" si="99"/>
        <v>0</v>
      </c>
      <c r="M286" s="101">
        <f t="shared" si="99"/>
        <v>0</v>
      </c>
      <c r="N286" s="59"/>
      <c r="O286" s="102">
        <f>+C286*'PCG-PTG'!$F$5+D286*'PCG-PTG'!$F$6+E286*'PCG-PTG'!$F$8+SUM(F286:I286)</f>
        <v>63.673940250254404</v>
      </c>
    </row>
    <row r="287" spans="1:15" x14ac:dyDescent="0.35">
      <c r="A287" s="24" t="s">
        <v>663</v>
      </c>
      <c r="B287" s="25" t="s">
        <v>664</v>
      </c>
      <c r="C287" s="100"/>
      <c r="D287" s="101">
        <f t="shared" ref="D287:L287" si="100">+D220</f>
        <v>2.8689706446096586</v>
      </c>
      <c r="E287" s="101">
        <f t="shared" si="100"/>
        <v>0.24907155800525582</v>
      </c>
      <c r="F287" s="100"/>
      <c r="G287" s="100"/>
      <c r="H287" s="100"/>
      <c r="I287" s="100"/>
      <c r="J287" s="101">
        <f t="shared" si="100"/>
        <v>0</v>
      </c>
      <c r="K287" s="101">
        <f t="shared" si="100"/>
        <v>0</v>
      </c>
      <c r="L287" s="101">
        <f t="shared" si="100"/>
        <v>0</v>
      </c>
      <c r="M287" s="100"/>
      <c r="N287" s="59"/>
      <c r="O287" s="102">
        <f>+C287*'PCG-PTG'!$F$5+D287*'PCG-PTG'!$F$6+E287*'PCG-PTG'!$F$8+SUM(F287:I287)</f>
        <v>146.33514092046323</v>
      </c>
    </row>
    <row r="288" spans="1:15" x14ac:dyDescent="0.35">
      <c r="A288" s="24" t="s">
        <v>670</v>
      </c>
      <c r="B288" s="25" t="s">
        <v>291</v>
      </c>
      <c r="C288" s="101">
        <f>+C224</f>
        <v>0</v>
      </c>
      <c r="D288" s="101">
        <f t="shared" ref="D288:M288" si="101">+D224</f>
        <v>0</v>
      </c>
      <c r="E288" s="101">
        <f t="shared" si="101"/>
        <v>0</v>
      </c>
      <c r="F288" s="100"/>
      <c r="G288" s="100"/>
      <c r="H288" s="100"/>
      <c r="I288" s="100"/>
      <c r="J288" s="101">
        <f t="shared" si="101"/>
        <v>0</v>
      </c>
      <c r="K288" s="101">
        <f t="shared" si="101"/>
        <v>0</v>
      </c>
      <c r="L288" s="101">
        <f t="shared" si="101"/>
        <v>0</v>
      </c>
      <c r="M288" s="101">
        <f t="shared" si="101"/>
        <v>0</v>
      </c>
      <c r="N288" s="59"/>
      <c r="O288" s="102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59"/>
      <c r="O289" s="103"/>
    </row>
    <row r="290" spans="1:15" s="13" customFormat="1" x14ac:dyDescent="0.35">
      <c r="A290" s="19"/>
      <c r="B290" s="66" t="s">
        <v>672</v>
      </c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97"/>
      <c r="O290" s="104"/>
    </row>
    <row r="291" spans="1:15" x14ac:dyDescent="0.35">
      <c r="A291" s="24"/>
      <c r="B291" s="25" t="s">
        <v>673</v>
      </c>
      <c r="C291" s="99">
        <f>+C292+C293</f>
        <v>16688.614415572189</v>
      </c>
      <c r="D291" s="99">
        <f t="shared" ref="D291:E291" si="102">+D292+D293</f>
        <v>1.4446644286034143</v>
      </c>
      <c r="E291" s="99">
        <f t="shared" si="102"/>
        <v>0.43288208563213121</v>
      </c>
      <c r="F291" s="100"/>
      <c r="G291" s="100"/>
      <c r="H291" s="100"/>
      <c r="I291" s="100"/>
      <c r="J291" s="99">
        <f t="shared" ref="J291:M291" si="103">+J292+J293</f>
        <v>0</v>
      </c>
      <c r="K291" s="99">
        <f t="shared" si="103"/>
        <v>0</v>
      </c>
      <c r="L291" s="99">
        <f t="shared" si="103"/>
        <v>0</v>
      </c>
      <c r="M291" s="99">
        <f t="shared" si="103"/>
        <v>0</v>
      </c>
      <c r="N291" s="59"/>
      <c r="O291" s="99">
        <f>+O292+O293</f>
        <v>16843.778772265599</v>
      </c>
    </row>
    <row r="292" spans="1:15" x14ac:dyDescent="0.35">
      <c r="A292" s="24"/>
      <c r="B292" s="44" t="s">
        <v>674</v>
      </c>
      <c r="C292" s="101">
        <f>+C228</f>
        <v>774.65158219949512</v>
      </c>
      <c r="D292" s="101">
        <f t="shared" ref="D292:M294" si="104">+D228</f>
        <v>5.4171439314650007E-3</v>
      </c>
      <c r="E292" s="101">
        <f t="shared" si="104"/>
        <v>2.1668575725860003E-2</v>
      </c>
      <c r="F292" s="100"/>
      <c r="G292" s="100"/>
      <c r="H292" s="100"/>
      <c r="I292" s="100"/>
      <c r="J292" s="101">
        <f t="shared" si="104"/>
        <v>0</v>
      </c>
      <c r="K292" s="101">
        <f t="shared" si="104"/>
        <v>0</v>
      </c>
      <c r="L292" s="101">
        <f t="shared" si="104"/>
        <v>0</v>
      </c>
      <c r="M292" s="101">
        <f t="shared" si="104"/>
        <v>0</v>
      </c>
      <c r="N292" s="59"/>
      <c r="O292" s="102">
        <f>+C292*'PCG-PTG'!$F$5+D292*'PCG-PTG'!$F$6+E292*'PCG-PTG'!$F$8+SUM(F292:I292)</f>
        <v>780.54543479692904</v>
      </c>
    </row>
    <row r="293" spans="1:15" x14ac:dyDescent="0.35">
      <c r="A293" s="24"/>
      <c r="B293" s="44" t="s">
        <v>675</v>
      </c>
      <c r="C293" s="101">
        <f>+C229</f>
        <v>15913.962833372694</v>
      </c>
      <c r="D293" s="101">
        <f t="shared" si="104"/>
        <v>1.4392472846719493</v>
      </c>
      <c r="E293" s="101">
        <f t="shared" si="104"/>
        <v>0.4112135099062712</v>
      </c>
      <c r="F293" s="100"/>
      <c r="G293" s="100"/>
      <c r="H293" s="100"/>
      <c r="I293" s="100"/>
      <c r="J293" s="101">
        <f t="shared" si="104"/>
        <v>0</v>
      </c>
      <c r="K293" s="101">
        <f t="shared" si="104"/>
        <v>0</v>
      </c>
      <c r="L293" s="101">
        <f t="shared" si="104"/>
        <v>0</v>
      </c>
      <c r="M293" s="101">
        <f t="shared" si="104"/>
        <v>0</v>
      </c>
      <c r="N293" s="59"/>
      <c r="O293" s="102">
        <f>+C293*'PCG-PTG'!$F$5+D293*'PCG-PTG'!$F$6+E293*'PCG-PTG'!$F$8+SUM(F293:I293)</f>
        <v>16063.233337468671</v>
      </c>
    </row>
    <row r="294" spans="1:15" x14ac:dyDescent="0.35">
      <c r="A294" s="24"/>
      <c r="B294" s="25" t="s">
        <v>676</v>
      </c>
      <c r="C294" s="101">
        <f>+C230</f>
        <v>0</v>
      </c>
      <c r="D294" s="101">
        <f t="shared" si="104"/>
        <v>0</v>
      </c>
      <c r="E294" s="101">
        <f t="shared" si="104"/>
        <v>0</v>
      </c>
      <c r="F294" s="100"/>
      <c r="G294" s="100"/>
      <c r="H294" s="100"/>
      <c r="I294" s="100"/>
      <c r="J294" s="101">
        <f t="shared" si="104"/>
        <v>0</v>
      </c>
      <c r="K294" s="101">
        <f t="shared" si="104"/>
        <v>0</v>
      </c>
      <c r="L294" s="101">
        <f t="shared" si="104"/>
        <v>0</v>
      </c>
      <c r="M294" s="101">
        <f t="shared" si="104"/>
        <v>0</v>
      </c>
      <c r="N294" s="59"/>
      <c r="O294" s="102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101">
        <f>+C231</f>
        <v>1432.7113653141237</v>
      </c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59"/>
      <c r="O295" s="102">
        <f>+C295*'PCG-PTG'!$F$5+D295*'PCG-PTG'!$F$6+E295*'PCG-PTG'!$F$8+SUM(F295:I295)</f>
        <v>1432.7113653141237</v>
      </c>
    </row>
    <row r="296" spans="1:15" ht="13" x14ac:dyDescent="0.35">
      <c r="A296" s="24"/>
      <c r="B296" s="25" t="s">
        <v>678</v>
      </c>
      <c r="C296" s="101">
        <f>+C232</f>
        <v>0</v>
      </c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59"/>
      <c r="O296" s="102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101">
        <f>+C235</f>
        <v>0</v>
      </c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59"/>
      <c r="O297" s="102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100"/>
      <c r="D298" s="100"/>
      <c r="E298" s="101">
        <f t="shared" ref="E298" si="105">+E236</f>
        <v>0</v>
      </c>
      <c r="F298" s="100"/>
      <c r="G298" s="100"/>
      <c r="H298" s="100"/>
      <c r="I298" s="100"/>
      <c r="J298" s="100"/>
      <c r="K298" s="100"/>
      <c r="L298" s="100"/>
      <c r="M298" s="100"/>
      <c r="N298" s="59"/>
      <c r="O298" s="102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101">
        <f>+C237</f>
        <v>0</v>
      </c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59"/>
      <c r="O299" s="102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-14561.406302695303</v>
      </c>
      <c r="D304" s="21">
        <f t="shared" ref="D304:M304" si="107">+SUM(D305:D309)</f>
        <v>182.01580088311084</v>
      </c>
      <c r="E304" s="21">
        <f t="shared" si="107"/>
        <v>3.5668044409273376</v>
      </c>
      <c r="F304" s="21">
        <f t="shared" si="107"/>
        <v>976.89788606421496</v>
      </c>
      <c r="G304" s="21">
        <f t="shared" si="107"/>
        <v>0</v>
      </c>
      <c r="H304" s="21">
        <f t="shared" si="107"/>
        <v>13.58395714195917</v>
      </c>
      <c r="I304" s="21">
        <f t="shared" si="107"/>
        <v>0</v>
      </c>
      <c r="J304" s="21">
        <f t="shared" si="107"/>
        <v>8.8248252300907826</v>
      </c>
      <c r="K304" s="21">
        <f t="shared" si="107"/>
        <v>282.30970983027811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-7529.2788579162752</v>
      </c>
    </row>
    <row r="305" spans="1:15" x14ac:dyDescent="0.35">
      <c r="A305" s="48" t="s">
        <v>264</v>
      </c>
      <c r="B305" s="49" t="s">
        <v>265</v>
      </c>
      <c r="C305" s="67">
        <f>+C243</f>
        <v>11352.234691855116</v>
      </c>
      <c r="D305" s="67">
        <f t="shared" ref="D305:M305" si="108">+D243</f>
        <v>3.9150540096040478</v>
      </c>
      <c r="E305" s="67">
        <f t="shared" si="108"/>
        <v>0.30506399295868258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11542.698162258081</v>
      </c>
    </row>
    <row r="306" spans="1:15" x14ac:dyDescent="0.35">
      <c r="A306" s="48" t="s">
        <v>343</v>
      </c>
      <c r="B306" s="49" t="s">
        <v>344</v>
      </c>
      <c r="C306" s="67">
        <f>+C254</f>
        <v>276.05618167166671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976.89788606421496</v>
      </c>
      <c r="G306" s="67">
        <f t="shared" si="109"/>
        <v>0</v>
      </c>
      <c r="H306" s="67">
        <f t="shared" si="109"/>
        <v>13.58395714195917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1266.5380248778408</v>
      </c>
    </row>
    <row r="307" spans="1:15" x14ac:dyDescent="0.35">
      <c r="A307" s="48" t="s">
        <v>434</v>
      </c>
      <c r="B307" s="49" t="s">
        <v>435</v>
      </c>
      <c r="C307" s="67">
        <f>+C263</f>
        <v>27.377280455066668</v>
      </c>
      <c r="D307" s="67">
        <f t="shared" ref="D307:L307" si="110">+D263</f>
        <v>122.95625716977496</v>
      </c>
      <c r="E307" s="67">
        <f t="shared" si="110"/>
        <v>2.3592811229849446</v>
      </c>
      <c r="F307" s="32"/>
      <c r="G307" s="32"/>
      <c r="H307" s="32"/>
      <c r="I307" s="32"/>
      <c r="J307" s="67">
        <f t="shared" si="110"/>
        <v>0.33763947499999997</v>
      </c>
      <c r="K307" s="67">
        <f t="shared" si="110"/>
        <v>12.425132679999997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4095.3619787997759</v>
      </c>
    </row>
    <row r="308" spans="1:15" x14ac:dyDescent="0.35">
      <c r="A308" s="48" t="s">
        <v>540</v>
      </c>
      <c r="B308" s="49" t="s">
        <v>541</v>
      </c>
      <c r="C308" s="67">
        <f>+C274</f>
        <v>-26237.225748160949</v>
      </c>
      <c r="D308" s="67">
        <f t="shared" ref="D308:L308" si="111">+D274</f>
        <v>14.731307927652324</v>
      </c>
      <c r="E308" s="67">
        <f t="shared" si="111"/>
        <v>0.65338776697845502</v>
      </c>
      <c r="F308" s="32"/>
      <c r="G308" s="32"/>
      <c r="H308" s="32"/>
      <c r="I308" s="32"/>
      <c r="J308" s="67">
        <f t="shared" si="111"/>
        <v>8.487185755090783</v>
      </c>
      <c r="K308" s="67">
        <f t="shared" si="111"/>
        <v>269.88457715027812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-25651.60136793739</v>
      </c>
    </row>
    <row r="309" spans="1:15" x14ac:dyDescent="0.35">
      <c r="A309" s="48" t="s">
        <v>641</v>
      </c>
      <c r="B309" s="49" t="s">
        <v>642</v>
      </c>
      <c r="C309" s="67">
        <f>+C283</f>
        <v>20.151291483797195</v>
      </c>
      <c r="D309" s="67">
        <f t="shared" ref="D309:M309" si="112">+D283</f>
        <v>40.413181776079504</v>
      </c>
      <c r="E309" s="67">
        <f t="shared" si="112"/>
        <v>0.24907155800525582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1217.7243440854161</v>
      </c>
    </row>
  </sheetData>
  <conditionalFormatting sqref="C240:M240">
    <cfRule type="cellIs" dxfId="31" priority="4" operator="equal">
      <formula>0</formula>
    </cfRule>
  </conditionalFormatting>
  <conditionalFormatting sqref="C302:M302">
    <cfRule type="cellIs" dxfId="30" priority="2" operator="equal">
      <formula>0</formula>
    </cfRule>
  </conditionalFormatting>
  <conditionalFormatting sqref="O240">
    <cfRule type="cellIs" dxfId="29" priority="3" operator="equal">
      <formula>0</formula>
    </cfRule>
  </conditionalFormatting>
  <conditionalFormatting sqref="O302">
    <cfRule type="cellIs" dxfId="28" priority="1" operator="equal">
      <formula>0</formula>
    </cfRule>
  </conditionalFormatting>
  <dataValidations disablePrompts="1" count="1">
    <dataValidation allowBlank="1" showInputMessage="1" showErrorMessage="1" sqref="B144:B157 B136 A226:B237 B268:B274 A290:B299 B308" xr:uid="{E71D32F7-F0CA-44E5-AC79-CEFAEC01FC28}"/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07047-FDD7-49C8-AE42-683A21948392}">
  <dimension ref="A2:P309"/>
  <sheetViews>
    <sheetView showGridLines="0" zoomScale="85" zoomScaleNormal="85" workbookViewId="0">
      <selection activeCell="M30" sqref="M30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3" width="12.1796875" style="52" bestFit="1" customWidth="1"/>
    <col min="4" max="13" width="11.453125" style="52" customWidth="1"/>
    <col min="14" max="14" width="5.7265625" style="52" customWidth="1"/>
    <col min="15" max="15" width="12.1796875" style="52" bestFit="1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719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+C5+C46+C95+C157+C209</f>
        <v>-14154.64308385342</v>
      </c>
      <c r="D4" s="21">
        <f t="shared" si="0"/>
        <v>186.7429530337231</v>
      </c>
      <c r="E4" s="21">
        <f t="shared" si="0"/>
        <v>3.7773270725965418</v>
      </c>
      <c r="F4" s="21">
        <f t="shared" si="0"/>
        <v>1105.7216281876167</v>
      </c>
      <c r="G4" s="21">
        <f t="shared" si="0"/>
        <v>0</v>
      </c>
      <c r="H4" s="21">
        <f t="shared" si="0"/>
        <v>13.810669215559169</v>
      </c>
      <c r="I4" s="21">
        <f t="shared" si="0"/>
        <v>0</v>
      </c>
      <c r="J4" s="21">
        <f t="shared" si="0"/>
        <v>8.9263456471555394</v>
      </c>
      <c r="K4" s="21">
        <f t="shared" si="0"/>
        <v>286.38833312131715</v>
      </c>
      <c r="L4" s="21">
        <f t="shared" si="0"/>
        <v>0</v>
      </c>
      <c r="M4" s="21">
        <f t="shared" si="0"/>
        <v>0</v>
      </c>
      <c r="N4" s="64"/>
      <c r="O4" s="21">
        <f>+O5+O46+O95+O157+O209</f>
        <v>-6805.3164272679123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13222.607004916179</v>
      </c>
      <c r="D5" s="21">
        <f t="shared" ref="D5:E5" si="1">+D6+D32+D42</f>
        <v>4.3344482850775279</v>
      </c>
      <c r="E5" s="21">
        <f t="shared" si="1"/>
        <v>0.36222387528564726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13439.960883849046</v>
      </c>
    </row>
    <row r="6" spans="1:15" x14ac:dyDescent="0.35">
      <c r="A6" s="24" t="s">
        <v>266</v>
      </c>
      <c r="B6" s="25" t="s">
        <v>267</v>
      </c>
      <c r="C6" s="26">
        <f>+C7+C11+C19+C25+C29</f>
        <v>13222.607004916179</v>
      </c>
      <c r="D6" s="26">
        <f t="shared" ref="D6:E6" si="4">+D7+D11+D19+D25+D29</f>
        <v>4.3344482850775279</v>
      </c>
      <c r="E6" s="26">
        <f t="shared" si="4"/>
        <v>0.36222387528564726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13439.960883849046</v>
      </c>
    </row>
    <row r="7" spans="1:15" x14ac:dyDescent="0.35">
      <c r="A7" s="24" t="s">
        <v>268</v>
      </c>
      <c r="B7" s="25" t="s">
        <v>269</v>
      </c>
      <c r="C7" s="26">
        <f>'[2]2021'!$C6</f>
        <v>1509.0413081521278</v>
      </c>
      <c r="D7" s="26">
        <f>'[2]2021'!$D6</f>
        <v>3.252379303496733E-2</v>
      </c>
      <c r="E7" s="26">
        <f>'[2]2021'!$E6</f>
        <v>5.4164563021290007E-3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1511.3873352771711</v>
      </c>
    </row>
    <row r="8" spans="1:15" x14ac:dyDescent="0.35">
      <c r="A8" s="24" t="s">
        <v>270</v>
      </c>
      <c r="B8" s="25" t="s">
        <v>271</v>
      </c>
      <c r="C8" s="30">
        <f>'[2]2021'!$C7</f>
        <v>1509.0413081521278</v>
      </c>
      <c r="D8" s="30">
        <f>'[2]2021'!$D7</f>
        <v>3.252379303496733E-2</v>
      </c>
      <c r="E8" s="30">
        <f>'[2]2021'!$E7</f>
        <v>5.4164563021290007E-3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1511.3873352771711</v>
      </c>
    </row>
    <row r="9" spans="1:15" x14ac:dyDescent="0.35">
      <c r="A9" s="24" t="s">
        <v>272</v>
      </c>
      <c r="B9" s="25" t="s">
        <v>273</v>
      </c>
      <c r="C9" s="30">
        <f>'[2]2021'!$C8</f>
        <v>0</v>
      </c>
      <c r="D9" s="30">
        <f>'[2]2021'!$D8</f>
        <v>0</v>
      </c>
      <c r="E9" s="30">
        <f>'[2]2021'!$E8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x14ac:dyDescent="0.35">
      <c r="A10" s="24" t="s">
        <v>274</v>
      </c>
      <c r="B10" s="25" t="s">
        <v>275</v>
      </c>
      <c r="C10" s="30">
        <f>'[2]2021'!$C9</f>
        <v>0</v>
      </c>
      <c r="D10" s="30">
        <f>'[2]2021'!$D9</f>
        <v>0</v>
      </c>
      <c r="E10" s="30">
        <f>'[2]2021'!$E9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x14ac:dyDescent="0.35">
      <c r="A11" s="24" t="s">
        <v>276</v>
      </c>
      <c r="B11" s="25" t="s">
        <v>277</v>
      </c>
      <c r="C11" s="26">
        <f>'[2]2021'!$C10</f>
        <v>3785.0419054870217</v>
      </c>
      <c r="D11" s="26">
        <f>'[2]2021'!$D10</f>
        <v>0.48282540801935464</v>
      </c>
      <c r="E11" s="26">
        <f>'[2]2021'!$E10</f>
        <v>7.1853237048852603E-2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3817.6021247295093</v>
      </c>
    </row>
    <row r="12" spans="1:15" x14ac:dyDescent="0.35">
      <c r="A12" s="24" t="s">
        <v>278</v>
      </c>
      <c r="B12" s="25" t="s">
        <v>279</v>
      </c>
      <c r="C12" s="30">
        <f>'[2]2021'!$C11</f>
        <v>0</v>
      </c>
      <c r="D12" s="30">
        <f>'[2]2021'!$D11</f>
        <v>0</v>
      </c>
      <c r="E12" s="30">
        <f>'[2]2021'!$E11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x14ac:dyDescent="0.35">
      <c r="A13" s="24" t="s">
        <v>280</v>
      </c>
      <c r="B13" s="25" t="s">
        <v>281</v>
      </c>
      <c r="C13" s="30">
        <f>'[2]2021'!$C12</f>
        <v>0</v>
      </c>
      <c r="D13" s="30">
        <f>'[2]2021'!$D12</f>
        <v>0</v>
      </c>
      <c r="E13" s="30">
        <f>'[2]2021'!$E12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x14ac:dyDescent="0.35">
      <c r="A14" s="24" t="s">
        <v>282</v>
      </c>
      <c r="B14" s="25" t="s">
        <v>283</v>
      </c>
      <c r="C14" s="30">
        <f>'[2]2021'!$C13</f>
        <v>0</v>
      </c>
      <c r="D14" s="30">
        <f>'[2]2021'!$D13</f>
        <v>0</v>
      </c>
      <c r="E14" s="30">
        <f>'[2]2021'!$E13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x14ac:dyDescent="0.35">
      <c r="A15" s="24" t="s">
        <v>284</v>
      </c>
      <c r="B15" s="25" t="s">
        <v>285</v>
      </c>
      <c r="C15" s="30">
        <f>'[2]2021'!$C14</f>
        <v>0</v>
      </c>
      <c r="D15" s="30">
        <f>'[2]2021'!$D14</f>
        <v>0</v>
      </c>
      <c r="E15" s="30">
        <f>'[2]2021'!$E14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x14ac:dyDescent="0.35">
      <c r="A16" s="24" t="s">
        <v>286</v>
      </c>
      <c r="B16" s="25" t="s">
        <v>287</v>
      </c>
      <c r="C16" s="30">
        <f>'[2]2021'!$C15</f>
        <v>0</v>
      </c>
      <c r="D16" s="30">
        <f>'[2]2021'!$D15</f>
        <v>0</v>
      </c>
      <c r="E16" s="30">
        <f>'[2]2021'!$E15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x14ac:dyDescent="0.35">
      <c r="A17" s="24" t="s">
        <v>288</v>
      </c>
      <c r="B17" s="25" t="s">
        <v>289</v>
      </c>
      <c r="C17" s="30">
        <f>'[2]2021'!$C16</f>
        <v>0</v>
      </c>
      <c r="D17" s="30">
        <f>'[2]2021'!$D16</f>
        <v>0</v>
      </c>
      <c r="E17" s="30">
        <f>'[2]2021'!$E16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x14ac:dyDescent="0.35">
      <c r="A18" s="24" t="s">
        <v>290</v>
      </c>
      <c r="B18" s="25" t="s">
        <v>291</v>
      </c>
      <c r="C18" s="30">
        <f>'[2]2021'!$C17</f>
        <v>3785.0419054870217</v>
      </c>
      <c r="D18" s="30">
        <f>'[2]2021'!$D17</f>
        <v>0.48282540801935464</v>
      </c>
      <c r="E18" s="30">
        <f>'[2]2021'!$E17</f>
        <v>7.1853237048852603E-2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3817.6021247295093</v>
      </c>
    </row>
    <row r="19" spans="1:15" x14ac:dyDescent="0.35">
      <c r="A19" s="24" t="s">
        <v>292</v>
      </c>
      <c r="B19" s="25" t="s">
        <v>293</v>
      </c>
      <c r="C19" s="26">
        <f>'[2]2021'!$C18</f>
        <v>7190.9529059879469</v>
      </c>
      <c r="D19" s="26">
        <f>'[2]2021'!$D18</f>
        <v>1.6619193431614665</v>
      </c>
      <c r="E19" s="26">
        <f>'[2]2021'!$E18</f>
        <v>0.25412889482437523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7304.8308047249284</v>
      </c>
    </row>
    <row r="20" spans="1:15" x14ac:dyDescent="0.35">
      <c r="A20" s="24" t="s">
        <v>294</v>
      </c>
      <c r="B20" s="25" t="s">
        <v>295</v>
      </c>
      <c r="C20" s="30">
        <f>'[2]2021'!$C19</f>
        <v>41.548260412049302</v>
      </c>
      <c r="D20" s="30">
        <f>'[2]2021'!$D19</f>
        <v>2.9158814918683244E-4</v>
      </c>
      <c r="E20" s="30">
        <f>'[2]2021'!$E19</f>
        <v>1.1663525967473298E-3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41.865508318364576</v>
      </c>
    </row>
    <row r="21" spans="1:15" x14ac:dyDescent="0.35">
      <c r="A21" s="24" t="s">
        <v>296</v>
      </c>
      <c r="B21" s="25" t="s">
        <v>297</v>
      </c>
      <c r="C21" s="30">
        <f>'[2]2021'!$C20</f>
        <v>4656.7791769956448</v>
      </c>
      <c r="D21" s="30">
        <f>'[2]2021'!$D20</f>
        <v>1.3261179553999647</v>
      </c>
      <c r="E21" s="30">
        <f>'[2]2021'!$E20</f>
        <v>0.22858219605288901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4754.4847617008591</v>
      </c>
    </row>
    <row r="22" spans="1:15" x14ac:dyDescent="0.35">
      <c r="A22" s="24" t="s">
        <v>298</v>
      </c>
      <c r="B22" s="25" t="s">
        <v>299</v>
      </c>
      <c r="C22" s="30">
        <f>'[2]2021'!$C21</f>
        <v>11.107441799999998</v>
      </c>
      <c r="D22" s="30">
        <f>'[2]2021'!$D21</f>
        <v>6.2207670000000007E-4</v>
      </c>
      <c r="E22" s="30">
        <f>'[2]2021'!$E21</f>
        <v>4.2870828000000005E-3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12.2609368896</v>
      </c>
    </row>
    <row r="23" spans="1:15" x14ac:dyDescent="0.35">
      <c r="A23" s="24" t="s">
        <v>300</v>
      </c>
      <c r="B23" s="25" t="s">
        <v>301</v>
      </c>
      <c r="C23" s="30">
        <f>'[2]2021'!$C22</f>
        <v>2481.5180267802534</v>
      </c>
      <c r="D23" s="30">
        <f>'[2]2021'!$D22</f>
        <v>0.33488772291231494</v>
      </c>
      <c r="E23" s="30">
        <f>'[2]2021'!$E22</f>
        <v>2.0093263374738893E-2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2496.2195978161039</v>
      </c>
    </row>
    <row r="24" spans="1:15" x14ac:dyDescent="0.35">
      <c r="A24" s="24" t="s">
        <v>302</v>
      </c>
      <c r="B24" s="25" t="s">
        <v>303</v>
      </c>
      <c r="C24" s="30">
        <f>'[2]2021'!$C23</f>
        <v>0</v>
      </c>
      <c r="D24" s="30">
        <f>'[2]2021'!$D23</f>
        <v>0</v>
      </c>
      <c r="E24" s="30">
        <f>'[2]2021'!$E23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x14ac:dyDescent="0.35">
      <c r="A25" s="24" t="s">
        <v>304</v>
      </c>
      <c r="B25" s="25" t="s">
        <v>305</v>
      </c>
      <c r="C25" s="26">
        <f>'[2]2021'!$C24</f>
        <v>737.57088528908253</v>
      </c>
      <c r="D25" s="26">
        <f>'[2]2021'!$D24</f>
        <v>2.1571797408617397</v>
      </c>
      <c r="E25" s="26">
        <f>'[2]2021'!$E24</f>
        <v>3.0825287110290402E-2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806.14061911743829</v>
      </c>
    </row>
    <row r="26" spans="1:15" x14ac:dyDescent="0.35">
      <c r="A26" s="24" t="s">
        <v>306</v>
      </c>
      <c r="B26" s="25" t="s">
        <v>307</v>
      </c>
      <c r="C26" s="30">
        <f>'[2]2021'!$C25</f>
        <v>264.85245174681995</v>
      </c>
      <c r="D26" s="30">
        <f>'[2]2021'!$D25</f>
        <v>4.2659588513849996E-2</v>
      </c>
      <c r="E26" s="30">
        <f>'[2]2021'!$E25</f>
        <v>2.1722445598489994E-3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266.62256503356775</v>
      </c>
    </row>
    <row r="27" spans="1:15" x14ac:dyDescent="0.35">
      <c r="A27" s="24" t="s">
        <v>308</v>
      </c>
      <c r="B27" s="25" t="s">
        <v>309</v>
      </c>
      <c r="C27" s="30">
        <f>'[2]2021'!$C26</f>
        <v>431.69328004585861</v>
      </c>
      <c r="D27" s="30">
        <f>'[2]2021'!$D26</f>
        <v>2.1089451280370897</v>
      </c>
      <c r="E27" s="30">
        <f>'[2]2021'!$E26</f>
        <v>2.8318541091793402E-2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498.24815702022238</v>
      </c>
    </row>
    <row r="28" spans="1:15" x14ac:dyDescent="0.35">
      <c r="A28" s="24" t="s">
        <v>310</v>
      </c>
      <c r="B28" s="25" t="s">
        <v>311</v>
      </c>
      <c r="C28" s="30">
        <f>'[2]2021'!$C27</f>
        <v>41.025153496404002</v>
      </c>
      <c r="D28" s="30">
        <f>'[2]2021'!$D27</f>
        <v>5.5750243107999999E-3</v>
      </c>
      <c r="E28" s="30">
        <f>'[2]2021'!$E27</f>
        <v>3.3450145864799997E-4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41.269897063648123</v>
      </c>
    </row>
    <row r="29" spans="1:15" x14ac:dyDescent="0.35">
      <c r="A29" s="24" t="s">
        <v>312</v>
      </c>
      <c r="B29" s="25" t="s">
        <v>291</v>
      </c>
      <c r="C29" s="26">
        <f>'[2]2021'!$C28</f>
        <v>0</v>
      </c>
      <c r="D29" s="26">
        <f>'[2]2021'!$D28</f>
        <v>0</v>
      </c>
      <c r="E29" s="26">
        <f>'[2]2021'!$E28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x14ac:dyDescent="0.35">
      <c r="A30" s="24" t="s">
        <v>313</v>
      </c>
      <c r="B30" s="25" t="s">
        <v>314</v>
      </c>
      <c r="C30" s="30">
        <f>'[2]2021'!$C29</f>
        <v>0</v>
      </c>
      <c r="D30" s="30">
        <f>'[2]2021'!$D29</f>
        <v>0</v>
      </c>
      <c r="E30" s="30">
        <f>'[2]2021'!$E29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x14ac:dyDescent="0.35">
      <c r="A31" s="24" t="s">
        <v>315</v>
      </c>
      <c r="B31" s="25" t="s">
        <v>316</v>
      </c>
      <c r="C31" s="30">
        <f>'[2]2021'!$C30</f>
        <v>0</v>
      </c>
      <c r="D31" s="30">
        <f>'[2]2021'!$D30</f>
        <v>0</v>
      </c>
      <c r="E31" s="30">
        <f>'[2]2021'!$E30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496.97825695222224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1105.7216281876167</v>
      </c>
      <c r="G46" s="21">
        <f t="shared" si="23"/>
        <v>0</v>
      </c>
      <c r="H46" s="21">
        <f t="shared" si="23"/>
        <v>13.810669215559169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1616.510554355398</v>
      </c>
    </row>
    <row r="47" spans="1:15" x14ac:dyDescent="0.35">
      <c r="A47" s="24" t="s">
        <v>345</v>
      </c>
      <c r="B47" s="25" t="s">
        <v>346</v>
      </c>
      <c r="C47" s="26">
        <f>+SUM(C48:C52)</f>
        <v>493.63702740000002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493.63702740000002</v>
      </c>
    </row>
    <row r="48" spans="1:15" x14ac:dyDescent="0.35">
      <c r="A48" s="24" t="s">
        <v>347</v>
      </c>
      <c r="B48" s="25" t="s">
        <v>348</v>
      </c>
      <c r="C48" s="46">
        <f>'[3]2021'!$C6</f>
        <v>493.63702740000002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493.63702740000002</v>
      </c>
    </row>
    <row r="49" spans="1:15" x14ac:dyDescent="0.35">
      <c r="A49" s="24" t="s">
        <v>349</v>
      </c>
      <c r="B49" s="25" t="s">
        <v>350</v>
      </c>
      <c r="C49" s="46">
        <f>'[3]2021'!$C7</f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x14ac:dyDescent="0.35">
      <c r="A50" s="24" t="s">
        <v>351</v>
      </c>
      <c r="B50" s="25" t="s">
        <v>352</v>
      </c>
      <c r="C50" s="46">
        <f>'[3]2021'!$C8</f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x14ac:dyDescent="0.35">
      <c r="A51" s="24" t="s">
        <v>353</v>
      </c>
      <c r="B51" s="25" t="s">
        <v>354</v>
      </c>
      <c r="C51" s="46">
        <f>'[3]2021'!$C9</f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x14ac:dyDescent="0.35">
      <c r="A52" s="24" t="s">
        <v>355</v>
      </c>
      <c r="B52" s="25" t="s">
        <v>291</v>
      </c>
      <c r="C52" s="46">
        <f>'[3]2021'!$C10</f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x14ac:dyDescent="0.35">
      <c r="A72" s="24" t="s">
        <v>392</v>
      </c>
      <c r="B72" s="25" t="s">
        <v>393</v>
      </c>
      <c r="C72" s="26">
        <f>+SUM(C73:C75)</f>
        <v>3.341229552222222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3.341229552222222</v>
      </c>
    </row>
    <row r="73" spans="1:15" x14ac:dyDescent="0.35">
      <c r="A73" s="24" t="s">
        <v>394</v>
      </c>
      <c r="B73" s="25" t="s">
        <v>395</v>
      </c>
      <c r="C73" s="46">
        <f>'[3]2021'!$C31</f>
        <v>2.761063152222222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2.761063152222222</v>
      </c>
    </row>
    <row r="74" spans="1:15" x14ac:dyDescent="0.35">
      <c r="A74" s="24" t="s">
        <v>396</v>
      </c>
      <c r="B74" s="25" t="s">
        <v>397</v>
      </c>
      <c r="C74" s="46">
        <f>'[3]2021'!$C32</f>
        <v>0.58016640000000008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0.58016640000000008</v>
      </c>
    </row>
    <row r="75" spans="1:15" x14ac:dyDescent="0.35">
      <c r="A75" s="24" t="s">
        <v>398</v>
      </c>
      <c r="B75" s="25" t="s">
        <v>291</v>
      </c>
      <c r="C75" s="46">
        <f>'[3]2021'!$C33</f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1105.7216281876167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1105.7216281876167</v>
      </c>
    </row>
    <row r="83" spans="1:15" x14ac:dyDescent="0.35">
      <c r="A83" s="24" t="s">
        <v>412</v>
      </c>
      <c r="B83" s="25" t="s">
        <v>413</v>
      </c>
      <c r="C83" s="32"/>
      <c r="D83" s="32"/>
      <c r="E83" s="32"/>
      <c r="F83" s="46">
        <f>'[3]2021'!$F41</f>
        <v>1074.8095686717202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1074.8095686717202</v>
      </c>
    </row>
    <row r="84" spans="1:15" x14ac:dyDescent="0.35">
      <c r="A84" s="24" t="s">
        <v>414</v>
      </c>
      <c r="B84" s="25" t="s">
        <v>415</v>
      </c>
      <c r="C84" s="32"/>
      <c r="D84" s="32"/>
      <c r="E84" s="32"/>
      <c r="F84" s="46">
        <f>'[3]2021'!$F42</f>
        <v>30.862039954000004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30.862039954000004</v>
      </c>
    </row>
    <row r="85" spans="1:15" x14ac:dyDescent="0.35">
      <c r="A85" s="24" t="s">
        <v>416</v>
      </c>
      <c r="B85" s="25" t="s">
        <v>417</v>
      </c>
      <c r="C85" s="32"/>
      <c r="D85" s="32"/>
      <c r="E85" s="32"/>
      <c r="F85" s="46">
        <f>'[3]2021'!$F43</f>
        <v>5.0019561896516317E-2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5.0019561896516317E-2</v>
      </c>
    </row>
    <row r="86" spans="1:15" x14ac:dyDescent="0.35">
      <c r="A86" s="24" t="s">
        <v>418</v>
      </c>
      <c r="B86" s="25" t="s">
        <v>419</v>
      </c>
      <c r="C86" s="32"/>
      <c r="D86" s="32"/>
      <c r="E86" s="32"/>
      <c r="F86" s="46">
        <f>'[3]2021'!$F44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x14ac:dyDescent="0.35">
      <c r="A87" s="24" t="s">
        <v>420</v>
      </c>
      <c r="B87" s="25" t="s">
        <v>421</v>
      </c>
      <c r="C87" s="32"/>
      <c r="D87" s="32"/>
      <c r="E87" s="32"/>
      <c r="F87" s="46">
        <f>'[3]2021'!$F45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x14ac:dyDescent="0.35">
      <c r="A88" s="24" t="s">
        <v>422</v>
      </c>
      <c r="B88" s="25" t="s">
        <v>423</v>
      </c>
      <c r="C88" s="32"/>
      <c r="D88" s="32"/>
      <c r="E88" s="32"/>
      <c r="F88" s="46">
        <f>'[3]2021'!$F46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13.810669215559169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13.810669215559169</v>
      </c>
    </row>
    <row r="90" spans="1:15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f>'[3]2021'!$H48</f>
        <v>13.810669215559169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13.810669215559169</v>
      </c>
    </row>
    <row r="91" spans="1:15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f>'[3]2021'!$H49</f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24.143880079733336</v>
      </c>
      <c r="D95" s="21">
        <f>+D96+D111+D127+D132+D144+D145+D151+D154+D155+D156</f>
        <v>123.72717414802038</v>
      </c>
      <c r="E95" s="21">
        <f>+E96+E111+E127+E132+E144+E145+E151+E154+E155+E156</f>
        <v>2.4969862561804872</v>
      </c>
      <c r="F95" s="35"/>
      <c r="G95" s="35"/>
      <c r="H95" s="35"/>
      <c r="I95" s="35"/>
      <c r="J95" s="21">
        <f>+J96+J111+J127+J132+J144+J145+J151+J154+J155+J156</f>
        <v>0.33725562250000002</v>
      </c>
      <c r="K95" s="21">
        <f>+K96+K111+K127+K132+K144+K145+K151+K154+K155+K156</f>
        <v>12.411006908000001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4150.2061141121339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115.93510107084767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3246.1828299837348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112.66181434357493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3154.5308016200979</v>
      </c>
    </row>
    <row r="98" spans="1:15" x14ac:dyDescent="0.35">
      <c r="A98" s="24" t="s">
        <v>440</v>
      </c>
      <c r="B98" s="25" t="s">
        <v>441</v>
      </c>
      <c r="C98" s="32"/>
      <c r="D98" s="46">
        <f>'[5]2021'!$D7</f>
        <v>16.919038991165149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473.73309175262415</v>
      </c>
    </row>
    <row r="99" spans="1:15" x14ac:dyDescent="0.35">
      <c r="A99" s="24" t="s">
        <v>442</v>
      </c>
      <c r="B99" s="25" t="s">
        <v>443</v>
      </c>
      <c r="C99" s="32"/>
      <c r="D99" s="46">
        <f>'[5]2021'!$D8</f>
        <v>95.74277535240978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2680.7977098674737</v>
      </c>
    </row>
    <row r="100" spans="1:15" x14ac:dyDescent="0.35">
      <c r="A100" s="24" t="s">
        <v>444</v>
      </c>
      <c r="B100" s="25" t="s">
        <v>445</v>
      </c>
      <c r="C100" s="32"/>
      <c r="D100" s="46">
        <f>'[5]2021'!$D9</f>
        <v>0.14599999999999999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4.0880000000000001</v>
      </c>
    </row>
    <row r="101" spans="1:15" x14ac:dyDescent="0.35">
      <c r="A101" s="24" t="s">
        <v>446</v>
      </c>
      <c r="B101" s="25" t="s">
        <v>447</v>
      </c>
      <c r="C101" s="32"/>
      <c r="D101" s="46">
        <f>'[5]2021'!$D10</f>
        <v>0.4037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11.303599999999999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2.723586727272727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76.260428363636365</v>
      </c>
    </row>
    <row r="103" spans="1:15" x14ac:dyDescent="0.35">
      <c r="A103" s="24" t="s">
        <v>450</v>
      </c>
      <c r="B103" s="25" t="s">
        <v>451</v>
      </c>
      <c r="C103" s="32"/>
      <c r="D103" s="46">
        <f>'[5]2021'!$D12</f>
        <v>0.75666072727272726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21.186500363636362</v>
      </c>
    </row>
    <row r="104" spans="1:15" x14ac:dyDescent="0.35">
      <c r="A104" s="24" t="s">
        <v>452</v>
      </c>
      <c r="B104" s="25" t="s">
        <v>453</v>
      </c>
      <c r="C104" s="32"/>
      <c r="D104" s="46">
        <f>'[5]2021'!$D13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'[5]2021'!$D14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'[5]2021'!$D15</f>
        <v>0.11499999999999999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3.2199999999999998</v>
      </c>
    </row>
    <row r="107" spans="1:15" x14ac:dyDescent="0.35">
      <c r="A107" s="24" t="s">
        <v>458</v>
      </c>
      <c r="B107" s="25" t="s">
        <v>459</v>
      </c>
      <c r="C107" s="32"/>
      <c r="D107" s="46">
        <f>'[5]2021'!$D16</f>
        <v>1.8306359999999999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51.257807999999997</v>
      </c>
    </row>
    <row r="108" spans="1:15" x14ac:dyDescent="0.35">
      <c r="A108" s="24" t="s">
        <v>460</v>
      </c>
      <c r="B108" s="25" t="s">
        <v>461</v>
      </c>
      <c r="C108" s="32"/>
      <c r="D108" s="46">
        <f>'[5]2021'!$D17</f>
        <v>2.129E-2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0.59611999999999998</v>
      </c>
    </row>
    <row r="109" spans="1:15" x14ac:dyDescent="0.35">
      <c r="A109" s="24" t="s">
        <v>462</v>
      </c>
      <c r="B109" s="25" t="s">
        <v>463</v>
      </c>
      <c r="C109" s="32"/>
      <c r="D109" s="46">
        <f>'[5]2021'!$D18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'[5]2021'!$D19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3.2786789072727274</v>
      </c>
      <c r="E111" s="26">
        <f>+E112+E115+E116+E117+E126</f>
        <v>0.49162022634175145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222.08236938420049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1.654722</v>
      </c>
      <c r="E112" s="26">
        <f>+SUM(E113:E114)</f>
        <v>2.3540467179428582E-3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46.95603838025486</v>
      </c>
    </row>
    <row r="113" spans="1:15" x14ac:dyDescent="0.35">
      <c r="A113" s="24" t="s">
        <v>469</v>
      </c>
      <c r="B113" s="25" t="s">
        <v>441</v>
      </c>
      <c r="C113" s="32"/>
      <c r="D113" s="46">
        <f>'[5]2021'!$D22</f>
        <v>0.2898440000000001</v>
      </c>
      <c r="E113" s="46">
        <f>'[5]2021'!$E22</f>
        <v>2.3540467179428582E-3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8.7394543802548608</v>
      </c>
    </row>
    <row r="114" spans="1:15" x14ac:dyDescent="0.35">
      <c r="A114" s="24" t="s">
        <v>470</v>
      </c>
      <c r="B114" s="25" t="s">
        <v>443</v>
      </c>
      <c r="C114" s="32"/>
      <c r="D114" s="46">
        <f>'[5]2021'!$D23</f>
        <v>1.364878</v>
      </c>
      <c r="E114" s="46">
        <f>'[5]2021'!$E23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38.216583999999997</v>
      </c>
    </row>
    <row r="115" spans="1:15" x14ac:dyDescent="0.35">
      <c r="A115" s="24" t="s">
        <v>471</v>
      </c>
      <c r="B115" s="25" t="s">
        <v>445</v>
      </c>
      <c r="C115" s="32"/>
      <c r="D115" s="46">
        <f>'[5]2021'!$D24</f>
        <v>5.8399999999999997E-3</v>
      </c>
      <c r="E115" s="46">
        <f>'[5]2021'!$E24</f>
        <v>2.6453917285714276E-3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0.86454880807142831</v>
      </c>
    </row>
    <row r="116" spans="1:15" x14ac:dyDescent="0.35">
      <c r="A116" s="24" t="s">
        <v>472</v>
      </c>
      <c r="B116" s="25" t="s">
        <v>447</v>
      </c>
      <c r="C116" s="32"/>
      <c r="D116" s="46">
        <f>'[5]2021'!$D25</f>
        <v>0.80740000000000001</v>
      </c>
      <c r="E116" s="46">
        <f>'[5]2021'!$E25</f>
        <v>5.4758982212000006E-2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37.118330286179997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0.81071690727272716</v>
      </c>
      <c r="E117" s="26">
        <f>+SUM(E118:E125)</f>
        <v>0.16274542880714288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65.827612037529221</v>
      </c>
    </row>
    <row r="118" spans="1:15" x14ac:dyDescent="0.35">
      <c r="A118" s="24" t="s">
        <v>474</v>
      </c>
      <c r="B118" s="25" t="s">
        <v>451</v>
      </c>
      <c r="C118" s="32"/>
      <c r="D118" s="46">
        <f>'[5]2021'!$D27</f>
        <v>2.225472727272727E-2</v>
      </c>
      <c r="E118" s="46">
        <f>'[5]2021'!$E27</f>
        <v>9.1905665142857142E-5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0.64748736489922076</v>
      </c>
    </row>
    <row r="119" spans="1:15" x14ac:dyDescent="0.35">
      <c r="A119" s="24" t="s">
        <v>475</v>
      </c>
      <c r="B119" s="25" t="s">
        <v>453</v>
      </c>
      <c r="C119" s="32"/>
      <c r="D119" s="46">
        <f>'[5]2021'!$D28</f>
        <v>0</v>
      </c>
      <c r="E119" s="46">
        <f>'[5]2021'!$E28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'[5]2021'!$D29</f>
        <v>0</v>
      </c>
      <c r="E120" s="46">
        <f>'[5]2021'!$E29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'[5]2021'!$D30</f>
        <v>5.0599999999999994E-3</v>
      </c>
      <c r="E121" s="46">
        <f>'[5]2021'!$E30</f>
        <v>1.0753575249999998E-2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2.9913774412499996</v>
      </c>
    </row>
    <row r="122" spans="1:15" x14ac:dyDescent="0.35">
      <c r="A122" s="24" t="s">
        <v>478</v>
      </c>
      <c r="B122" s="25" t="s">
        <v>459</v>
      </c>
      <c r="C122" s="32"/>
      <c r="D122" s="46">
        <f>'[5]2021'!$D31</f>
        <v>0.22272738</v>
      </c>
      <c r="E122" s="46">
        <f>'[5]2021'!$E31</f>
        <v>5.6350027140000002E-2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21.169123832099999</v>
      </c>
    </row>
    <row r="123" spans="1:15" x14ac:dyDescent="0.35">
      <c r="A123" s="24" t="s">
        <v>479</v>
      </c>
      <c r="B123" s="25" t="s">
        <v>461</v>
      </c>
      <c r="C123" s="32"/>
      <c r="D123" s="46">
        <f>'[5]2021'!$D32</f>
        <v>2.5547999999999994E-3</v>
      </c>
      <c r="E123" s="46">
        <f>'[5]2021'!$E32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7.1534399999999984E-2</v>
      </c>
    </row>
    <row r="124" spans="1:15" x14ac:dyDescent="0.35">
      <c r="A124" s="24" t="s">
        <v>480</v>
      </c>
      <c r="B124" s="25" t="s">
        <v>463</v>
      </c>
      <c r="C124" s="32"/>
      <c r="D124" s="46">
        <f>'[5]2021'!$D33</f>
        <v>0.55811999999999995</v>
      </c>
      <c r="E124" s="46">
        <f>'[5]2021'!$E33</f>
        <v>9.5549920752000014E-2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40.948088999280003</v>
      </c>
    </row>
    <row r="125" spans="1:15" x14ac:dyDescent="0.35">
      <c r="A125" s="24" t="s">
        <v>481</v>
      </c>
      <c r="B125" s="25" t="s">
        <v>465</v>
      </c>
      <c r="C125" s="32"/>
      <c r="D125" s="46">
        <f>'[5]2021'!$D34</f>
        <v>0</v>
      </c>
      <c r="E125" s="46">
        <f>'[5]2021'!$E34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'[5]2021'!$E35</f>
        <v>0.2691163768760943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71.315839872164986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4.1451613632000006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116.06451816960001</v>
      </c>
    </row>
    <row r="128" spans="1:15" x14ac:dyDescent="0.35">
      <c r="A128" s="24" t="s">
        <v>486</v>
      </c>
      <c r="B128" s="25" t="s">
        <v>487</v>
      </c>
      <c r="C128" s="32"/>
      <c r="D128" s="46">
        <f>'[5]2021'!$D37</f>
        <v>1.7774568239999999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49.768791071999999</v>
      </c>
    </row>
    <row r="129" spans="1:15" x14ac:dyDescent="0.35">
      <c r="A129" s="24" t="s">
        <v>488</v>
      </c>
      <c r="B129" s="25" t="s">
        <v>489</v>
      </c>
      <c r="C129" s="32"/>
      <c r="D129" s="46">
        <f>'[5]2021'!$D38</f>
        <v>2.3677045392000005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66.295727097600007</v>
      </c>
    </row>
    <row r="130" spans="1:15" x14ac:dyDescent="0.35">
      <c r="A130" s="24" t="s">
        <v>490</v>
      </c>
      <c r="B130" s="25" t="s">
        <v>491</v>
      </c>
      <c r="C130" s="32"/>
      <c r="D130" s="46">
        <f>'[5]2021'!$D39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'[5]2021'!$D40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1.9959228724087361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528.91956118831513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1.1437371246577799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303.09033803431169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'[5]2021'!$E$43</f>
        <v>0.42242086473399998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111.94152915450999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'[5]2021'!$E$44</f>
        <v>0.21674816011704545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57.438262431017044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'[5]2021'!$E48</f>
        <v>0.36552507152579089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96.86414395433458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'[5]2021'!$E49</f>
        <v>0.12897257618741273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34.177732689664374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'[5]2021'!$E50</f>
        <v>1.0070452093530878E-2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2.6686698047856825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'[5]2021'!$E51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'[5]2021'!$E52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0.85218574775095624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225.82922315400344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'[5]2021'!$E54</f>
        <v>0.40107572418533521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106.28506690911384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'[5]2021'!$E55</f>
        <v>0.45111002356562108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119.54415624488959</v>
      </c>
    </row>
    <row r="144" spans="1:15" x14ac:dyDescent="0.35">
      <c r="A144" s="24" t="s">
        <v>516</v>
      </c>
      <c r="B144" s="25" t="s">
        <v>517</v>
      </c>
      <c r="C144" s="32"/>
      <c r="D144" s="46">
        <f>'[5]2021'!$D$56</f>
        <v>0</v>
      </c>
      <c r="E144" s="46">
        <f>'[5]2021'!$E56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6" x14ac:dyDescent="0.35">
      <c r="A145" s="24" t="s">
        <v>518</v>
      </c>
      <c r="B145" s="25" t="s">
        <v>519</v>
      </c>
      <c r="C145" s="32"/>
      <c r="D145" s="26">
        <f>+SUM(D146:D150)</f>
        <v>0.36823280669999997</v>
      </c>
      <c r="E145" s="26">
        <f>+SUM(E146:E150)</f>
        <v>9.4431574300000015E-3</v>
      </c>
      <c r="F145" s="32"/>
      <c r="G145" s="32"/>
      <c r="H145" s="32"/>
      <c r="I145" s="32"/>
      <c r="J145" s="26">
        <f>+SUM(J146:J150)</f>
        <v>0.33725562250000002</v>
      </c>
      <c r="K145" s="26">
        <f>+SUM(K146:K150)</f>
        <v>12.411006908000001</v>
      </c>
      <c r="L145" s="26">
        <f>+SUM(L146:L150)</f>
        <v>0</v>
      </c>
      <c r="M145" s="32"/>
      <c r="N145" s="65"/>
      <c r="O145" s="26">
        <f>+SUM(O146:O150)</f>
        <v>12.81295530655</v>
      </c>
    </row>
    <row r="146" spans="1:16" x14ac:dyDescent="0.35">
      <c r="A146" s="24" t="s">
        <v>520</v>
      </c>
      <c r="B146" s="25" t="s">
        <v>521</v>
      </c>
      <c r="C146" s="32"/>
      <c r="D146" s="46">
        <f>'[5]2021'!$D58</f>
        <v>1.4654692799999997E-2</v>
      </c>
      <c r="E146" s="46">
        <f>'[5]2021'!$E58</f>
        <v>2.7631743999999997E-4</v>
      </c>
      <c r="F146" s="32"/>
      <c r="G146" s="32"/>
      <c r="H146" s="32"/>
      <c r="I146" s="32"/>
      <c r="J146" s="46">
        <f>'[5]2021'!$J58</f>
        <v>9.8684799999999989E-3</v>
      </c>
      <c r="K146" s="46">
        <f>'[5]2021'!$K58</f>
        <v>0.36316006399999989</v>
      </c>
      <c r="L146" s="46">
        <v>0</v>
      </c>
      <c r="M146" s="32"/>
      <c r="N146" s="65"/>
      <c r="O146" s="30">
        <f>+C146*'PCG-PTG'!$F$5+D146*'PCG-PTG'!$F$6+E146*'PCG-PTG'!$F$8+SUM(F146:I146)</f>
        <v>0.48355551999999991</v>
      </c>
    </row>
    <row r="147" spans="1:16" x14ac:dyDescent="0.35">
      <c r="A147" s="24" t="s">
        <v>522</v>
      </c>
      <c r="B147" s="25" t="s">
        <v>523</v>
      </c>
      <c r="C147" s="32"/>
      <c r="D147" s="46">
        <f>'[5]2021'!$D59</f>
        <v>0</v>
      </c>
      <c r="E147" s="46">
        <f>'[5]2021'!$E59</f>
        <v>0</v>
      </c>
      <c r="F147" s="32"/>
      <c r="G147" s="32"/>
      <c r="H147" s="32"/>
      <c r="I147" s="32"/>
      <c r="J147" s="46">
        <f>'[5]2021'!$J59</f>
        <v>0</v>
      </c>
      <c r="K147" s="46">
        <f>'[5]2021'!$K59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6" x14ac:dyDescent="0.35">
      <c r="A148" s="24" t="s">
        <v>524</v>
      </c>
      <c r="B148" s="25" t="s">
        <v>525</v>
      </c>
      <c r="C148" s="32"/>
      <c r="D148" s="46">
        <f>'[5]2021'!$D60</f>
        <v>0</v>
      </c>
      <c r="E148" s="46">
        <f>'[5]2021'!$E60</f>
        <v>0</v>
      </c>
      <c r="F148" s="32"/>
      <c r="G148" s="32"/>
      <c r="H148" s="32"/>
      <c r="I148" s="32"/>
      <c r="J148" s="46">
        <f>'[5]2021'!$J60</f>
        <v>0</v>
      </c>
      <c r="K148" s="46">
        <f>'[5]2021'!$K60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6" x14ac:dyDescent="0.35">
      <c r="A149" s="24" t="s">
        <v>526</v>
      </c>
      <c r="B149" s="25" t="s">
        <v>527</v>
      </c>
      <c r="C149" s="32"/>
      <c r="D149" s="46">
        <f>'[5]2021'!$D61</f>
        <v>0.35357811389999999</v>
      </c>
      <c r="E149" s="46">
        <f>'[5]2021'!$E61</f>
        <v>9.1668399900000017E-3</v>
      </c>
      <c r="F149" s="32"/>
      <c r="G149" s="32"/>
      <c r="H149" s="32"/>
      <c r="I149" s="32"/>
      <c r="J149" s="46">
        <f>'[5]2021'!$J61</f>
        <v>0.32738714250000001</v>
      </c>
      <c r="K149" s="46">
        <f>'[5]2021'!$K61</f>
        <v>12.047846844</v>
      </c>
      <c r="L149" s="46">
        <v>0</v>
      </c>
      <c r="M149" s="32"/>
      <c r="N149" s="65"/>
      <c r="O149" s="30">
        <f>+C149*'PCG-PTG'!$F$5+D149*'PCG-PTG'!$F$6+E149*'PCG-PTG'!$F$8+SUM(F149:I149)</f>
        <v>12.329399786550001</v>
      </c>
    </row>
    <row r="150" spans="1:16" x14ac:dyDescent="0.35">
      <c r="A150" s="24" t="s">
        <v>528</v>
      </c>
      <c r="B150" s="25" t="s">
        <v>291</v>
      </c>
      <c r="C150" s="32"/>
      <c r="D150" s="46">
        <f>'[5]2021'!$D62</f>
        <v>0</v>
      </c>
      <c r="E150" s="46">
        <f>'[5]2021'!$E62</f>
        <v>0</v>
      </c>
      <c r="F150" s="32"/>
      <c r="G150" s="32"/>
      <c r="H150" s="32"/>
      <c r="I150" s="32"/>
      <c r="J150" s="46">
        <f>'[5]2021'!$J62</f>
        <v>0</v>
      </c>
      <c r="K150" s="46">
        <f>'[5]2021'!$K62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6" x14ac:dyDescent="0.35">
      <c r="A151" s="24" t="s">
        <v>529</v>
      </c>
      <c r="B151" s="25" t="s">
        <v>530</v>
      </c>
      <c r="C151" s="26">
        <f>+SUM(C152:C153)</f>
        <v>1.9931460530666667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1.9931460530666667</v>
      </c>
    </row>
    <row r="152" spans="1:16" x14ac:dyDescent="0.35">
      <c r="A152" s="24" t="s">
        <v>531</v>
      </c>
      <c r="B152" s="25" t="s">
        <v>532</v>
      </c>
      <c r="C152" s="46">
        <f>'[5]2021'!$C64</f>
        <v>1.9715768864000001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1.9715768864000001</v>
      </c>
    </row>
    <row r="153" spans="1:16" x14ac:dyDescent="0.35">
      <c r="A153" s="24" t="s">
        <v>533</v>
      </c>
      <c r="B153" s="25" t="s">
        <v>534</v>
      </c>
      <c r="C153" s="46">
        <f>'[5]2021'!$C65</f>
        <v>2.1569166666666667E-2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2.1569166666666667E-2</v>
      </c>
    </row>
    <row r="154" spans="1:16" x14ac:dyDescent="0.35">
      <c r="A154" s="24" t="s">
        <v>535</v>
      </c>
      <c r="B154" s="25" t="s">
        <v>536</v>
      </c>
      <c r="C154" s="46">
        <f>'[5]2021'!$C66</f>
        <v>22.150734026666669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22.150734026666669</v>
      </c>
    </row>
    <row r="155" spans="1:16" x14ac:dyDescent="0.35">
      <c r="A155" s="24" t="s">
        <v>537</v>
      </c>
      <c r="B155" s="25" t="s">
        <v>538</v>
      </c>
      <c r="C155" s="46">
        <f>'[5]2021'!$C67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6" x14ac:dyDescent="0.35">
      <c r="A156" s="24" t="s">
        <v>539</v>
      </c>
      <c r="B156" s="25" t="s">
        <v>291</v>
      </c>
      <c r="C156" s="46">
        <f>'[5]2021'!$C68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6" s="13" customFormat="1" x14ac:dyDescent="0.35">
      <c r="A157" s="19" t="s">
        <v>540</v>
      </c>
      <c r="B157" s="20" t="s">
        <v>541</v>
      </c>
      <c r="C157" s="21">
        <f>+C158+C166+C174+C182+C190+C198+C206+C207</f>
        <v>-27920.533286285263</v>
      </c>
      <c r="D157" s="21">
        <f>+D158+D166+D174+D182+D190+D198+D206+D207</f>
        <v>15.006722323993584</v>
      </c>
      <c r="E157" s="21">
        <f>+E158+E166+E174+E182+E190+E198+E207</f>
        <v>0.66306059206226431</v>
      </c>
      <c r="F157" s="35"/>
      <c r="G157" s="35"/>
      <c r="H157" s="35"/>
      <c r="I157" s="35"/>
      <c r="J157" s="21">
        <f>+J158+J166+J174+J182+J190+J198+J206+J207</f>
        <v>8.5890900246555386</v>
      </c>
      <c r="K157" s="21">
        <f>+K158+K166+K174+K182+K190+K198+K206+K207</f>
        <v>273.97732621331716</v>
      </c>
      <c r="L157" s="21">
        <f>+L158+L166+L174+L182+L190+L198+L206+L207</f>
        <v>0</v>
      </c>
      <c r="M157" s="35"/>
      <c r="N157" s="64"/>
      <c r="O157" s="21">
        <f>+O158+O166+O174+O182+O190+O198+O206+O207</f>
        <v>-27324.63400431694</v>
      </c>
      <c r="P157" s="107">
        <f>O157-'[6]2021'!$O$4</f>
        <v>0</v>
      </c>
    </row>
    <row r="158" spans="1:16" x14ac:dyDescent="0.35">
      <c r="A158" s="24" t="s">
        <v>542</v>
      </c>
      <c r="B158" s="25" t="s">
        <v>543</v>
      </c>
      <c r="C158" s="26">
        <f>+SUM(C159:C160)</f>
        <v>-35778.684708451568</v>
      </c>
      <c r="D158" s="26">
        <f t="shared" ref="D158:E158" si="36">+SUM(D159:D160)</f>
        <v>0.28157620825360002</v>
      </c>
      <c r="E158" s="26">
        <f t="shared" si="36"/>
        <v>9.2435079273200018E-3</v>
      </c>
      <c r="F158" s="32"/>
      <c r="G158" s="32"/>
      <c r="H158" s="32"/>
      <c r="I158" s="32"/>
      <c r="J158" s="26">
        <f t="shared" ref="J158:L158" si="37">+SUM(J159:J160)</f>
        <v>8.8948227887800019E-2</v>
      </c>
      <c r="K158" s="26">
        <f t="shared" si="37"/>
        <v>4.507972198990001</v>
      </c>
      <c r="L158" s="26">
        <f t="shared" si="37"/>
        <v>0</v>
      </c>
      <c r="M158" s="32"/>
      <c r="N158" s="65"/>
      <c r="O158" s="26">
        <f>+SUM(O159:O160)</f>
        <v>-35768.351045019728</v>
      </c>
    </row>
    <row r="159" spans="1:16" x14ac:dyDescent="0.35">
      <c r="A159" s="24" t="s">
        <v>544</v>
      </c>
      <c r="B159" s="25" t="s">
        <v>545</v>
      </c>
      <c r="C159" s="46">
        <f>'[6]2021'!$C$6</f>
        <v>-35070.967900318101</v>
      </c>
      <c r="D159" s="46">
        <f>'[6]2021'!$D6</f>
        <v>0.28157620825360002</v>
      </c>
      <c r="E159" s="46">
        <f>'[6]2021'!$E6</f>
        <v>9.2435079273200018E-3</v>
      </c>
      <c r="F159" s="32"/>
      <c r="G159" s="32"/>
      <c r="H159" s="32"/>
      <c r="I159" s="32"/>
      <c r="J159" s="46">
        <f>'[6]2021'!$J6</f>
        <v>8.8948227887800019E-2</v>
      </c>
      <c r="K159" s="46">
        <f>'[6]2021'!$K6</f>
        <v>4.507972198990001</v>
      </c>
      <c r="L159" s="46">
        <v>0</v>
      </c>
      <c r="M159" s="32"/>
      <c r="N159" s="65"/>
      <c r="O159" s="30">
        <f>+C159*'PCG-PTG'!$F$5+D159*'PCG-PTG'!$F$6+E159*'PCG-PTG'!$F$8+SUM(F159:I159)</f>
        <v>-35060.634236886261</v>
      </c>
    </row>
    <row r="160" spans="1:16" x14ac:dyDescent="0.35">
      <c r="A160" s="24" t="s">
        <v>546</v>
      </c>
      <c r="B160" s="25" t="s">
        <v>547</v>
      </c>
      <c r="C160" s="26">
        <f>+SUM(C161:C165)</f>
        <v>-707.71680813347018</v>
      </c>
      <c r="D160" s="26">
        <f t="shared" ref="D160" si="38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39">+SUM(K161:K165)</f>
        <v>0</v>
      </c>
      <c r="L160" s="26">
        <f>+SUM(L161:L165)</f>
        <v>0</v>
      </c>
      <c r="M160" s="32"/>
      <c r="N160" s="65"/>
      <c r="O160" s="26">
        <f>+SUM(O161:O165)</f>
        <v>-707.71680813347018</v>
      </c>
    </row>
    <row r="161" spans="1:15" x14ac:dyDescent="0.35">
      <c r="A161" s="24" t="s">
        <v>548</v>
      </c>
      <c r="B161" s="25" t="s">
        <v>549</v>
      </c>
      <c r="C161" s="46">
        <f>'[6]2021'!$C8</f>
        <v>-367.04646368838365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-367.04646368838365</v>
      </c>
    </row>
    <row r="162" spans="1:15" x14ac:dyDescent="0.35">
      <c r="A162" s="24" t="s">
        <v>550</v>
      </c>
      <c r="B162" s="25" t="s">
        <v>551</v>
      </c>
      <c r="C162" s="46">
        <f>'[6]2021'!$C9</f>
        <v>-319.84093619697438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-319.84093619697438</v>
      </c>
    </row>
    <row r="163" spans="1:15" x14ac:dyDescent="0.35">
      <c r="A163" s="24" t="s">
        <v>552</v>
      </c>
      <c r="B163" s="25" t="s">
        <v>553</v>
      </c>
      <c r="C163" s="46">
        <f>'[6]2021'!$C10</f>
        <v>-2.9085091490455484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-2.9085091490455484</v>
      </c>
    </row>
    <row r="164" spans="1:15" x14ac:dyDescent="0.35">
      <c r="A164" s="24" t="s">
        <v>554</v>
      </c>
      <c r="B164" s="25" t="s">
        <v>555</v>
      </c>
      <c r="C164" s="46">
        <f>'[6]2021'!$C11</f>
        <v>-8.4629641166750815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-8.4629641166750815</v>
      </c>
    </row>
    <row r="165" spans="1:15" x14ac:dyDescent="0.35">
      <c r="A165" s="24" t="s">
        <v>556</v>
      </c>
      <c r="B165" s="25" t="s">
        <v>557</v>
      </c>
      <c r="C165" s="46">
        <f>'[6]2021'!$C12</f>
        <v>-9.4579349823915262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-9.4579349823915262</v>
      </c>
    </row>
    <row r="166" spans="1:15" x14ac:dyDescent="0.35">
      <c r="A166" s="24" t="s">
        <v>558</v>
      </c>
      <c r="B166" s="25" t="s">
        <v>559</v>
      </c>
      <c r="C166" s="26">
        <f>+SUM(C167:C168)</f>
        <v>1721.8214169827941</v>
      </c>
      <c r="D166" s="26">
        <f t="shared" ref="D166" si="40">+SUM(D167:D168)</f>
        <v>1.4054611541216093</v>
      </c>
      <c r="E166" s="26">
        <f t="shared" ref="E166" si="41">+SUM(E167:E168)</f>
        <v>6.3632743724291604E-2</v>
      </c>
      <c r="F166" s="32"/>
      <c r="G166" s="32"/>
      <c r="H166" s="32"/>
      <c r="I166" s="32"/>
      <c r="J166" s="26">
        <f t="shared" ref="J166:L166" si="42">+SUM(J167:J168)</f>
        <v>0.85676354776118357</v>
      </c>
      <c r="K166" s="26">
        <f t="shared" si="42"/>
        <v>26.166319245579924</v>
      </c>
      <c r="L166" s="26">
        <f t="shared" si="42"/>
        <v>0</v>
      </c>
      <c r="M166" s="32"/>
      <c r="N166" s="65"/>
      <c r="O166" s="26">
        <f>+SUM(O167:O168)</f>
        <v>1778.0370063851365</v>
      </c>
    </row>
    <row r="167" spans="1:15" x14ac:dyDescent="0.35">
      <c r="A167" s="24" t="s">
        <v>560</v>
      </c>
      <c r="B167" s="25" t="s">
        <v>561</v>
      </c>
      <c r="C167" s="46">
        <f>'[6]2021'!$C$14</f>
        <v>-168.20344128346318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-168.20344128346318</v>
      </c>
    </row>
    <row r="168" spans="1:15" x14ac:dyDescent="0.35">
      <c r="A168" s="24" t="s">
        <v>562</v>
      </c>
      <c r="B168" s="25" t="s">
        <v>563</v>
      </c>
      <c r="C168" s="26">
        <f>+SUM(C169:C173)</f>
        <v>1890.0248582662573</v>
      </c>
      <c r="D168" s="26">
        <f t="shared" ref="D168" si="43">+SUM(D169:D173)</f>
        <v>1.4054611541216093</v>
      </c>
      <c r="E168" s="26">
        <f>+SUM(E169:E173)</f>
        <v>6.3632743724291604E-2</v>
      </c>
      <c r="F168" s="32"/>
      <c r="G168" s="32"/>
      <c r="H168" s="32"/>
      <c r="I168" s="32"/>
      <c r="J168" s="26">
        <f>+SUM(J169:J173)</f>
        <v>0.85676354776118357</v>
      </c>
      <c r="K168" s="26">
        <f t="shared" ref="K168" si="44">+SUM(K169:K173)</f>
        <v>26.166319245579924</v>
      </c>
      <c r="L168" s="26">
        <f>+SUM(L169:L173)</f>
        <v>0</v>
      </c>
      <c r="M168" s="32"/>
      <c r="N168" s="65"/>
      <c r="O168" s="26">
        <f>+SUM(O169:O173)</f>
        <v>1946.2404476685997</v>
      </c>
    </row>
    <row r="169" spans="1:15" x14ac:dyDescent="0.35">
      <c r="A169" s="24" t="s">
        <v>564</v>
      </c>
      <c r="B169" s="25" t="s">
        <v>565</v>
      </c>
      <c r="C169" s="46">
        <f>'[6]2021'!$C16</f>
        <v>1326.3529672016082</v>
      </c>
      <c r="D169" s="46">
        <f>'[6]2021'!$D16</f>
        <v>1.1775718272144262</v>
      </c>
      <c r="E169" s="46">
        <f>'[6]2021'!$E16</f>
        <v>4.2825457354505325E-2</v>
      </c>
      <c r="F169" s="32"/>
      <c r="G169" s="32"/>
      <c r="H169" s="32"/>
      <c r="I169" s="32"/>
      <c r="J169" s="46">
        <f>'[6]2021'!$J16</f>
        <v>0.47034251517943837</v>
      </c>
      <c r="K169" s="46">
        <f>'[6]2021'!$K16</f>
        <v>19.725968702550837</v>
      </c>
      <c r="L169" s="46">
        <v>0</v>
      </c>
      <c r="M169" s="32"/>
      <c r="N169" s="65"/>
      <c r="O169" s="30">
        <f>+C169*'PCG-PTG'!$F$5+D169*'PCG-PTG'!$F$6+E169*'PCG-PTG'!$F$8+SUM(F169:I169)</f>
        <v>1370.6737245625561</v>
      </c>
    </row>
    <row r="170" spans="1:15" x14ac:dyDescent="0.35">
      <c r="A170" s="24" t="s">
        <v>566</v>
      </c>
      <c r="B170" s="25" t="s">
        <v>567</v>
      </c>
      <c r="C170" s="46">
        <f>'[6]2021'!$C17</f>
        <v>562.76750337182193</v>
      </c>
      <c r="D170" s="46">
        <f>'[6]2021'!$D17</f>
        <v>0.22788932690718305</v>
      </c>
      <c r="E170" s="46">
        <f>'[6]2021'!$E17</f>
        <v>2.0807286369786283E-2</v>
      </c>
      <c r="F170" s="32"/>
      <c r="G170" s="32"/>
      <c r="H170" s="32"/>
      <c r="I170" s="32"/>
      <c r="J170" s="46">
        <f>'[6]2021'!$J17</f>
        <v>0.38642103258174521</v>
      </c>
      <c r="K170" s="46">
        <f>'[6]2021'!$K17</f>
        <v>6.440350543029087</v>
      </c>
      <c r="L170" s="46">
        <v>0</v>
      </c>
      <c r="M170" s="32"/>
      <c r="N170" s="65"/>
      <c r="O170" s="30">
        <f>+C170*'PCG-PTG'!$F$5+D170*'PCG-PTG'!$F$6+E170*'PCG-PTG'!$F$8+SUM(F170:I170)</f>
        <v>574.66233541321651</v>
      </c>
    </row>
    <row r="171" spans="1:15" x14ac:dyDescent="0.35">
      <c r="A171" s="24" t="s">
        <v>568</v>
      </c>
      <c r="B171" s="25" t="s">
        <v>569</v>
      </c>
      <c r="C171" s="46">
        <f>'[6]2021'!$C18</f>
        <v>0.90438769282720288</v>
      </c>
      <c r="D171" s="46">
        <f>'[6]2021'!$D18</f>
        <v>0</v>
      </c>
      <c r="E171" s="46">
        <f>'[6]2021'!$E18</f>
        <v>0</v>
      </c>
      <c r="F171" s="32"/>
      <c r="G171" s="32"/>
      <c r="H171" s="32"/>
      <c r="I171" s="32"/>
      <c r="J171" s="46">
        <f>'[6]2021'!$J18</f>
        <v>0</v>
      </c>
      <c r="K171" s="46">
        <f>'[6]2021'!$K18</f>
        <v>0</v>
      </c>
      <c r="L171" s="46">
        <v>0</v>
      </c>
      <c r="M171" s="32"/>
      <c r="N171" s="65"/>
      <c r="O171" s="30">
        <f>+C171*'PCG-PTG'!$F$5+D171*'PCG-PTG'!$F$6+E171*'PCG-PTG'!$F$8+SUM(F171:I171)</f>
        <v>0.90438769282720288</v>
      </c>
    </row>
    <row r="172" spans="1:15" x14ac:dyDescent="0.35">
      <c r="A172" s="24" t="s">
        <v>570</v>
      </c>
      <c r="B172" s="25" t="s">
        <v>571</v>
      </c>
      <c r="C172" s="46">
        <f>'[6]2021'!$C19</f>
        <v>0</v>
      </c>
      <c r="D172" s="46">
        <f>'[6]2021'!$D19</f>
        <v>0</v>
      </c>
      <c r="E172" s="46">
        <f>'[6]2021'!$E19</f>
        <v>0</v>
      </c>
      <c r="F172" s="32"/>
      <c r="G172" s="32"/>
      <c r="H172" s="32"/>
      <c r="I172" s="32"/>
      <c r="J172" s="46">
        <f>'[6]2021'!$J19</f>
        <v>0</v>
      </c>
      <c r="K172" s="46">
        <f>'[6]2021'!$K19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f>'[6]2021'!$C20</f>
        <v>0</v>
      </c>
      <c r="D173" s="46">
        <f>'[6]2021'!$D20</f>
        <v>0</v>
      </c>
      <c r="E173" s="46">
        <f>'[6]2021'!$E20</f>
        <v>0</v>
      </c>
      <c r="F173" s="32"/>
      <c r="G173" s="32"/>
      <c r="H173" s="32"/>
      <c r="I173" s="32"/>
      <c r="J173" s="46">
        <f>'[6]2021'!$J20</f>
        <v>0</v>
      </c>
      <c r="K173" s="46">
        <f>'[6]2021'!$K20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4943.9619589404783</v>
      </c>
      <c r="D174" s="26">
        <f t="shared" ref="D174" si="45">+SUM(D175:D176)</f>
        <v>13.319684961618375</v>
      </c>
      <c r="E174" s="26">
        <f t="shared" ref="E174" si="46">+SUM(E175:E176)</f>
        <v>0.5828691010506527</v>
      </c>
      <c r="F174" s="32"/>
      <c r="G174" s="32"/>
      <c r="H174" s="32"/>
      <c r="I174" s="32"/>
      <c r="J174" s="26">
        <f t="shared" ref="J174:K174" si="47">+SUM(J175:J176)</f>
        <v>7.6433782490065552</v>
      </c>
      <c r="K174" s="26">
        <f t="shared" si="47"/>
        <v>243.30303476874721</v>
      </c>
      <c r="L174" s="26">
        <f>+SUM(L175:L176)</f>
        <v>0</v>
      </c>
      <c r="M174" s="32"/>
      <c r="N174" s="65"/>
      <c r="O174" s="26">
        <f>+SUM(O175:O176)</f>
        <v>5471.3734496442157</v>
      </c>
    </row>
    <row r="175" spans="1:15" x14ac:dyDescent="0.35">
      <c r="A175" s="24" t="s">
        <v>576</v>
      </c>
      <c r="B175" s="25" t="s">
        <v>577</v>
      </c>
      <c r="C175" s="46">
        <f>'[6]2021'!$C$22</f>
        <v>0</v>
      </c>
      <c r="D175" s="46">
        <f>'[6]2021'!$D22</f>
        <v>0.11153088670076997</v>
      </c>
      <c r="E175" s="46">
        <f>'[6]2021'!$E22</f>
        <v>1.0183254872678999E-2</v>
      </c>
      <c r="F175" s="32"/>
      <c r="G175" s="32"/>
      <c r="H175" s="32"/>
      <c r="I175" s="32"/>
      <c r="J175" s="46">
        <f>'[6]2021'!$J22</f>
        <v>0.18911759049260998</v>
      </c>
      <c r="K175" s="46">
        <f>'[6]2021'!$K22</f>
        <v>3.1519598415434995</v>
      </c>
      <c r="L175" s="46">
        <v>0</v>
      </c>
      <c r="M175" s="32"/>
      <c r="N175" s="65"/>
      <c r="O175" s="30">
        <f>+C175*'PCG-PTG'!$F$5+D175*'PCG-PTG'!$F$6+E175*'PCG-PTG'!$F$8+SUM(F175:I175)</f>
        <v>5.8214273688814941</v>
      </c>
    </row>
    <row r="176" spans="1:15" x14ac:dyDescent="0.35">
      <c r="A176" s="24" t="s">
        <v>578</v>
      </c>
      <c r="B176" s="25" t="s">
        <v>579</v>
      </c>
      <c r="C176" s="26">
        <f>+SUM(C177:C181)</f>
        <v>4943.9619589404783</v>
      </c>
      <c r="D176" s="26">
        <f t="shared" ref="D176" si="48">+SUM(D177:D181)</f>
        <v>13.208154074917605</v>
      </c>
      <c r="E176" s="26">
        <f>+SUM(E177:E181)</f>
        <v>0.57268584617797369</v>
      </c>
      <c r="F176" s="32"/>
      <c r="G176" s="32"/>
      <c r="H176" s="32"/>
      <c r="I176" s="32"/>
      <c r="J176" s="26">
        <f>+SUM(J177:J181)</f>
        <v>7.4542606585139453</v>
      </c>
      <c r="K176" s="26">
        <f t="shared" ref="K176" si="49">+SUM(K177:K181)</f>
        <v>240.15107492720372</v>
      </c>
      <c r="L176" s="26">
        <f>+SUM(L177:L181)</f>
        <v>0</v>
      </c>
      <c r="M176" s="32"/>
      <c r="N176" s="65"/>
      <c r="O176" s="26">
        <f>+SUM(O177:O181)</f>
        <v>5465.5520222753339</v>
      </c>
    </row>
    <row r="177" spans="1:15" x14ac:dyDescent="0.35">
      <c r="A177" s="24" t="s">
        <v>580</v>
      </c>
      <c r="B177" s="25" t="s">
        <v>581</v>
      </c>
      <c r="C177" s="46">
        <f>'[6]2021'!$C24</f>
        <v>5311.4482176327192</v>
      </c>
      <c r="D177" s="46">
        <f>'[6]2021'!$D24</f>
        <v>13.208154074917605</v>
      </c>
      <c r="E177" s="46">
        <f>'[6]2021'!$E24</f>
        <v>0.57268584617797369</v>
      </c>
      <c r="F177" s="32"/>
      <c r="G177" s="32"/>
      <c r="H177" s="32"/>
      <c r="I177" s="32"/>
      <c r="J177" s="46">
        <f>'[6]2021'!$J$24</f>
        <v>7.4542606585139453</v>
      </c>
      <c r="K177" s="46">
        <f>'[6]2021'!$K$24</f>
        <v>240.15107492720372</v>
      </c>
      <c r="L177" s="46">
        <v>0</v>
      </c>
      <c r="M177" s="32"/>
      <c r="N177" s="65"/>
      <c r="O177" s="30">
        <f>+C177*'PCG-PTG'!$F$5+D177*'PCG-PTG'!$F$6+E177*'PCG-PTG'!$F$8+SUM(F177:I177)</f>
        <v>5833.0382809675748</v>
      </c>
    </row>
    <row r="178" spans="1:15" x14ac:dyDescent="0.35">
      <c r="A178" s="24" t="s">
        <v>582</v>
      </c>
      <c r="B178" s="25" t="s">
        <v>583</v>
      </c>
      <c r="C178" s="46">
        <f>'[6]2021'!$C25</f>
        <v>-339.59910499077591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-339.59910499077591</v>
      </c>
    </row>
    <row r="179" spans="1:15" x14ac:dyDescent="0.35">
      <c r="A179" s="24" t="s">
        <v>584</v>
      </c>
      <c r="B179" s="25" t="s">
        <v>585</v>
      </c>
      <c r="C179" s="46">
        <f>'[6]2021'!$C26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f>'[6]2021'!$C27</f>
        <v>-27.887153701464594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-27.887153701464594</v>
      </c>
    </row>
    <row r="181" spans="1:15" x14ac:dyDescent="0.35">
      <c r="A181" s="24" t="s">
        <v>588</v>
      </c>
      <c r="B181" s="25" t="s">
        <v>589</v>
      </c>
      <c r="C181" s="46">
        <f>'[6]2021'!$C28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311.10553157572281</v>
      </c>
      <c r="D182" s="26">
        <f t="shared" ref="D182" si="50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1">+SUM(J183:J184)</f>
        <v>0</v>
      </c>
      <c r="K182" s="26">
        <f t="shared" si="51"/>
        <v>0</v>
      </c>
      <c r="L182" s="26">
        <f t="shared" si="51"/>
        <v>0</v>
      </c>
      <c r="M182" s="32"/>
      <c r="N182" s="65"/>
      <c r="O182" s="26">
        <f>+SUM(O183:O184)</f>
        <v>311.10553157572281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311.10553157572281</v>
      </c>
      <c r="D184" s="26">
        <f t="shared" ref="D184" si="52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3">+SUM(K185:K189)</f>
        <v>0</v>
      </c>
      <c r="L184" s="26">
        <f>+SUM(L185:L189)</f>
        <v>0</v>
      </c>
      <c r="M184" s="32"/>
      <c r="N184" s="65"/>
      <c r="O184" s="26">
        <f>+SUM(O185:O189)</f>
        <v>311.10553157572281</v>
      </c>
    </row>
    <row r="185" spans="1:15" x14ac:dyDescent="0.35">
      <c r="A185" s="24" t="s">
        <v>596</v>
      </c>
      <c r="B185" s="25" t="s">
        <v>597</v>
      </c>
      <c r="C185" s="46">
        <f>'[6]2021'!$C32</f>
        <v>189.78988879217138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189.78988879217138</v>
      </c>
    </row>
    <row r="186" spans="1:15" x14ac:dyDescent="0.35">
      <c r="A186" s="24" t="s">
        <v>598</v>
      </c>
      <c r="B186" s="25" t="s">
        <v>599</v>
      </c>
      <c r="C186" s="46">
        <f>'[6]2021'!$C33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f>'[6]2021'!$C34</f>
        <v>121.31564278355141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121.31564278355141</v>
      </c>
    </row>
    <row r="188" spans="1:15" x14ac:dyDescent="0.35">
      <c r="A188" s="24" t="s">
        <v>602</v>
      </c>
      <c r="B188" s="25" t="s">
        <v>603</v>
      </c>
      <c r="C188" s="46">
        <f>'[6]2021'!$C35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f>'[6]2021'!$C36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866.98995064401356</v>
      </c>
      <c r="D190" s="26">
        <f t="shared" ref="D190" si="54">+SUM(D191:D192)</f>
        <v>0</v>
      </c>
      <c r="E190" s="26">
        <f t="shared" ref="E190" si="55">+SUM(E191:E192)</f>
        <v>0</v>
      </c>
      <c r="F190" s="32"/>
      <c r="G190" s="32"/>
      <c r="H190" s="32"/>
      <c r="I190" s="32"/>
      <c r="J190" s="26">
        <f t="shared" ref="J190" si="56">+SUM(J191:J192)</f>
        <v>0</v>
      </c>
      <c r="K190" s="26">
        <f>+SUM(K191:K192)</f>
        <v>0</v>
      </c>
      <c r="L190" s="26">
        <f t="shared" ref="L190" si="57">+SUM(L191:L192)</f>
        <v>0</v>
      </c>
      <c r="M190" s="32"/>
      <c r="N190" s="65"/>
      <c r="O190" s="26">
        <f>+SUM(O191:O192)</f>
        <v>866.98995064401356</v>
      </c>
    </row>
    <row r="191" spans="1:15" x14ac:dyDescent="0.35">
      <c r="A191" s="24" t="s">
        <v>608</v>
      </c>
      <c r="B191" s="25" t="s">
        <v>609</v>
      </c>
      <c r="C191" s="46">
        <f>'[6]2021'!$C$38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866.98995064401356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866.98995064401356</v>
      </c>
    </row>
    <row r="193" spans="1:15" x14ac:dyDescent="0.35">
      <c r="A193" s="24" t="s">
        <v>612</v>
      </c>
      <c r="B193" s="25" t="s">
        <v>613</v>
      </c>
      <c r="C193" s="46">
        <f>'[6]2021'!$C40</f>
        <v>544.41746547061814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544.41746547061814</v>
      </c>
    </row>
    <row r="194" spans="1:15" x14ac:dyDescent="0.35">
      <c r="A194" s="24" t="s">
        <v>614</v>
      </c>
      <c r="B194" s="25" t="s">
        <v>615</v>
      </c>
      <c r="C194" s="46">
        <f>'[6]2021'!$C41</f>
        <v>1.3954140035903855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1.3954140035903855</v>
      </c>
    </row>
    <row r="195" spans="1:15" x14ac:dyDescent="0.35">
      <c r="A195" s="24" t="s">
        <v>616</v>
      </c>
      <c r="B195" s="25" t="s">
        <v>617</v>
      </c>
      <c r="C195" s="46">
        <f>'[6]2021'!$C42</f>
        <v>321.17707116980495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321.17707116980495</v>
      </c>
    </row>
    <row r="196" spans="1:15" x14ac:dyDescent="0.35">
      <c r="A196" s="24" t="s">
        <v>618</v>
      </c>
      <c r="B196" s="25" t="s">
        <v>619</v>
      </c>
      <c r="C196" s="46">
        <f>'[6]2021'!$C43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f>'[6]2021'!$C44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14.272564023298617</v>
      </c>
      <c r="D198" s="26">
        <f t="shared" ref="D198" si="58">+SUM(D199:D200)</f>
        <v>0</v>
      </c>
      <c r="E198" s="26">
        <f t="shared" ref="E198" si="59">+SUM(E199:E200)</f>
        <v>0</v>
      </c>
      <c r="F198" s="32"/>
      <c r="G198" s="32"/>
      <c r="H198" s="32"/>
      <c r="I198" s="32"/>
      <c r="J198" s="26">
        <f t="shared" ref="J198:L198" si="60">+SUM(J199:J200)</f>
        <v>0</v>
      </c>
      <c r="K198" s="26">
        <f t="shared" si="60"/>
        <v>0</v>
      </c>
      <c r="L198" s="26">
        <f t="shared" si="60"/>
        <v>0</v>
      </c>
      <c r="M198" s="32"/>
      <c r="N198" s="65"/>
      <c r="O198" s="26">
        <f>+SUM(O199:O200)</f>
        <v>14.272564023298617</v>
      </c>
    </row>
    <row r="199" spans="1:15" x14ac:dyDescent="0.35">
      <c r="A199" s="24" t="s">
        <v>624</v>
      </c>
      <c r="B199" s="25" t="s">
        <v>625</v>
      </c>
      <c r="C199" s="46">
        <f>'[6]2021'!$C46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14.272564023298617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14.272564023298617</v>
      </c>
    </row>
    <row r="201" spans="1:15" x14ac:dyDescent="0.35">
      <c r="A201" s="24" t="s">
        <v>628</v>
      </c>
      <c r="B201" s="25" t="s">
        <v>629</v>
      </c>
      <c r="C201" s="46">
        <f>'[6]2021'!$C48</f>
        <v>4.4815200173041401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4.4815200173041401</v>
      </c>
    </row>
    <row r="202" spans="1:15" x14ac:dyDescent="0.35">
      <c r="A202" s="24" t="s">
        <v>630</v>
      </c>
      <c r="B202" s="25" t="s">
        <v>631</v>
      </c>
      <c r="C202" s="46">
        <f>'[6]2021'!$C49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f>'[6]2021'!$C50</f>
        <v>9.7910440059944772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9.7910440059944772</v>
      </c>
    </row>
    <row r="204" spans="1:15" x14ac:dyDescent="0.35">
      <c r="A204" s="24" t="s">
        <v>634</v>
      </c>
      <c r="B204" s="25" t="s">
        <v>635</v>
      </c>
      <c r="C204" s="46">
        <f>'[6]2021'!$C51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f>'[6]2021'!$C52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f>'[6]2021'!$C53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26">
        <f>+SUM(C208)</f>
        <v>0</v>
      </c>
      <c r="D207" s="26">
        <f t="shared" ref="D207:E207" si="61">+SUM(D208)</f>
        <v>0</v>
      </c>
      <c r="E207" s="26">
        <f t="shared" si="61"/>
        <v>7.3152393600000006E-3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1.9385384304000002</v>
      </c>
    </row>
    <row r="208" spans="1:15" ht="13" x14ac:dyDescent="0.35">
      <c r="A208" s="24" t="s">
        <v>696</v>
      </c>
      <c r="B208" s="113" t="s">
        <v>720</v>
      </c>
      <c r="C208" s="46">
        <f>'[6]2021'!$C55</f>
        <v>0</v>
      </c>
      <c r="D208" s="46">
        <f>'[6]2021'!$D55</f>
        <v>0</v>
      </c>
      <c r="E208" s="46">
        <f>'[6]2021'!$E55</f>
        <v>7.3152393600000006E-3</v>
      </c>
      <c r="F208" s="32"/>
      <c r="G208" s="32"/>
      <c r="H208" s="32"/>
      <c r="I208" s="32"/>
      <c r="J208" s="46"/>
      <c r="K208" s="46"/>
      <c r="L208" s="46"/>
      <c r="M208" s="32"/>
      <c r="N208" s="65"/>
      <c r="O208" s="30"/>
    </row>
    <row r="209" spans="1:15" s="13" customFormat="1" x14ac:dyDescent="0.35">
      <c r="A209" s="19" t="s">
        <v>641</v>
      </c>
      <c r="B209" s="20" t="s">
        <v>642</v>
      </c>
      <c r="C209" s="21">
        <f>+C210+C214+C217+C220+C224</f>
        <v>22.161060483707928</v>
      </c>
      <c r="D209" s="21">
        <f t="shared" ref="D209:E209" si="62">+D210+D214+D217+D220+D224</f>
        <v>43.674608276631588</v>
      </c>
      <c r="E209" s="21">
        <f t="shared" si="62"/>
        <v>0.25505634906814278</v>
      </c>
      <c r="F209" s="35"/>
      <c r="G209" s="35"/>
      <c r="H209" s="35"/>
      <c r="I209" s="35"/>
      <c r="J209" s="21">
        <f t="shared" ref="J209:M209" si="63">+J210+J214+J217+J220+J224</f>
        <v>0</v>
      </c>
      <c r="K209" s="21">
        <f t="shared" si="63"/>
        <v>0</v>
      </c>
      <c r="L209" s="21">
        <f t="shared" si="63"/>
        <v>0</v>
      </c>
      <c r="M209" s="21">
        <f t="shared" si="63"/>
        <v>0</v>
      </c>
      <c r="N209" s="64"/>
      <c r="O209" s="21">
        <f>+O210+O214+O217+O220+O224</f>
        <v>1312.64002473245</v>
      </c>
    </row>
    <row r="210" spans="1:15" x14ac:dyDescent="0.35">
      <c r="A210" s="24" t="s">
        <v>643</v>
      </c>
      <c r="B210" s="25" t="s">
        <v>644</v>
      </c>
      <c r="C210" s="26">
        <f>+SUM(C211:C213)</f>
        <v>0</v>
      </c>
      <c r="D210" s="26">
        <f>+SUM(D211:D213)</f>
        <v>39.043528636259879</v>
      </c>
      <c r="E210" s="32"/>
      <c r="F210" s="32"/>
      <c r="G210" s="32"/>
      <c r="H210" s="32"/>
      <c r="I210" s="32"/>
      <c r="J210" s="26">
        <f t="shared" ref="J210:L210" si="64">+SUM(J211:J213)</f>
        <v>0</v>
      </c>
      <c r="K210" s="26">
        <f t="shared" si="64"/>
        <v>0</v>
      </c>
      <c r="L210" s="26">
        <f t="shared" si="64"/>
        <v>0</v>
      </c>
      <c r="M210" s="32"/>
      <c r="N210" s="65"/>
      <c r="O210" s="26">
        <f>+C210*'PCG-PTG'!$F$5+D210*'PCG-PTG'!$F$6+E210*'PCG-PTG'!$F$8+SUM(F210:I210)</f>
        <v>1093.2188018152765</v>
      </c>
    </row>
    <row r="211" spans="1:15" x14ac:dyDescent="0.35">
      <c r="A211" s="24" t="s">
        <v>645</v>
      </c>
      <c r="B211" s="25" t="s">
        <v>646</v>
      </c>
      <c r="C211" s="46">
        <f>'[4]2021'!$C6</f>
        <v>0</v>
      </c>
      <c r="D211" s="46">
        <f>'[4]2021'!$D6</f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647</v>
      </c>
      <c r="B212" s="25" t="s">
        <v>648</v>
      </c>
      <c r="C212" s="46">
        <f>'[4]2021'!$C7</f>
        <v>0</v>
      </c>
      <c r="D212" s="46">
        <f>'[4]2021'!$D7</f>
        <v>34.109560546902429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955.06769531326802</v>
      </c>
    </row>
    <row r="213" spans="1:15" x14ac:dyDescent="0.35">
      <c r="A213" s="24" t="s">
        <v>649</v>
      </c>
      <c r="B213" s="25" t="s">
        <v>650</v>
      </c>
      <c r="C213" s="46">
        <f>'[4]2021'!$C8</f>
        <v>0</v>
      </c>
      <c r="D213" s="46">
        <f>'[4]2021'!$D8</f>
        <v>4.9339680893574531</v>
      </c>
      <c r="E213" s="32"/>
      <c r="F213" s="32"/>
      <c r="G213" s="32"/>
      <c r="H213" s="32"/>
      <c r="I213" s="32"/>
      <c r="J213" s="46">
        <v>0</v>
      </c>
      <c r="K213" s="46">
        <v>0</v>
      </c>
      <c r="L213" s="46">
        <v>0</v>
      </c>
      <c r="M213" s="32"/>
      <c r="N213" s="65"/>
      <c r="O213" s="30">
        <f>+C213*'PCG-PTG'!$F$5+D213*'PCG-PTG'!$F$6+E213*'PCG-PTG'!$F$8+SUM(F213:I213)</f>
        <v>138.1511065020087</v>
      </c>
    </row>
    <row r="214" spans="1:15" x14ac:dyDescent="0.35">
      <c r="A214" s="24" t="s">
        <v>651</v>
      </c>
      <c r="B214" s="25" t="s">
        <v>652</v>
      </c>
      <c r="C214" s="32"/>
      <c r="D214" s="26">
        <f>+SUM(D215:D216)</f>
        <v>0</v>
      </c>
      <c r="E214" s="26">
        <f>+SUM(E215:E216)</f>
        <v>0</v>
      </c>
      <c r="F214" s="32"/>
      <c r="G214" s="32"/>
      <c r="H214" s="32"/>
      <c r="I214" s="32"/>
      <c r="J214" s="26">
        <f t="shared" ref="J214:L214" si="65">+SUM(J215:J216)</f>
        <v>0</v>
      </c>
      <c r="K214" s="26">
        <f t="shared" si="65"/>
        <v>0</v>
      </c>
      <c r="L214" s="26">
        <f t="shared" si="65"/>
        <v>0</v>
      </c>
      <c r="M214" s="32"/>
      <c r="N214" s="65"/>
      <c r="O214" s="26">
        <f t="shared" ref="O214" si="66">+SUM(O215:O216)</f>
        <v>0</v>
      </c>
    </row>
    <row r="215" spans="1:15" x14ac:dyDescent="0.35">
      <c r="A215" s="24" t="s">
        <v>653</v>
      </c>
      <c r="B215" s="25" t="s">
        <v>654</v>
      </c>
      <c r="C215" s="32"/>
      <c r="D215" s="46">
        <f>'[4]2021'!$D10</f>
        <v>0</v>
      </c>
      <c r="E215" s="46">
        <f>'[4]2021'!$E10</f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655</v>
      </c>
      <c r="B216" s="25" t="s">
        <v>656</v>
      </c>
      <c r="C216" s="32"/>
      <c r="D216" s="46">
        <f>'[4]2021'!$D11</f>
        <v>0</v>
      </c>
      <c r="E216" s="46">
        <f>'[4]2021'!$E11</f>
        <v>0</v>
      </c>
      <c r="F216" s="32"/>
      <c r="G216" s="32"/>
      <c r="H216" s="32"/>
      <c r="I216" s="32"/>
      <c r="J216" s="46">
        <v>0</v>
      </c>
      <c r="K216" s="46">
        <v>0</v>
      </c>
      <c r="L216" s="46">
        <v>0</v>
      </c>
      <c r="M216" s="32"/>
      <c r="N216" s="65"/>
      <c r="O216" s="30">
        <f>+C216*'PCG-PTG'!$F$5+D216*'PCG-PTG'!$F$6+E216*'PCG-PTG'!$F$8+SUM(F216:I216)</f>
        <v>0</v>
      </c>
    </row>
    <row r="217" spans="1:15" x14ac:dyDescent="0.35">
      <c r="A217" s="24" t="s">
        <v>657</v>
      </c>
      <c r="B217" s="25" t="s">
        <v>658</v>
      </c>
      <c r="C217" s="26">
        <f>+SUM(C218:C219)</f>
        <v>22.161060483707928</v>
      </c>
      <c r="D217" s="26">
        <f t="shared" ref="D217" si="67">+SUM(D218:D219)</f>
        <v>1.7094048865661944</v>
      </c>
      <c r="E217" s="26">
        <f>+SUM(E218:E219)</f>
        <v>0</v>
      </c>
      <c r="F217" s="32"/>
      <c r="G217" s="32"/>
      <c r="H217" s="32"/>
      <c r="I217" s="32"/>
      <c r="J217" s="26">
        <f t="shared" ref="J217:M217" si="68">+SUM(J218:J219)</f>
        <v>0</v>
      </c>
      <c r="K217" s="26">
        <f t="shared" si="68"/>
        <v>0</v>
      </c>
      <c r="L217" s="26">
        <f t="shared" si="68"/>
        <v>0</v>
      </c>
      <c r="M217" s="26">
        <f t="shared" si="68"/>
        <v>0</v>
      </c>
      <c r="N217" s="65"/>
      <c r="O217" s="26">
        <f t="shared" ref="O217" si="69">+SUM(O218:O219)</f>
        <v>70.024397307561372</v>
      </c>
    </row>
    <row r="218" spans="1:15" x14ac:dyDescent="0.35">
      <c r="A218" s="24" t="s">
        <v>659</v>
      </c>
      <c r="B218" s="25" t="s">
        <v>660</v>
      </c>
      <c r="C218" s="46">
        <f>'[4]2021'!$C13</f>
        <v>0</v>
      </c>
      <c r="D218" s="46">
        <f>'[4]2021'!$D13</f>
        <v>0</v>
      </c>
      <c r="E218" s="46">
        <f>'[4]2021'!$E13</f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661</v>
      </c>
      <c r="B219" s="25" t="s">
        <v>662</v>
      </c>
      <c r="C219" s="46">
        <f>'[4]2021'!$C14</f>
        <v>22.161060483707928</v>
      </c>
      <c r="D219" s="46">
        <f>'[4]2021'!$D14</f>
        <v>1.7094048865661944</v>
      </c>
      <c r="E219" s="46">
        <f>'[4]2021'!$E14</f>
        <v>0</v>
      </c>
      <c r="F219" s="32"/>
      <c r="G219" s="32"/>
      <c r="H219" s="32"/>
      <c r="I219" s="32"/>
      <c r="J219" s="46">
        <v>0</v>
      </c>
      <c r="K219" s="46">
        <v>0</v>
      </c>
      <c r="L219" s="46">
        <v>0</v>
      </c>
      <c r="M219" s="46">
        <v>0</v>
      </c>
      <c r="N219" s="65"/>
      <c r="O219" s="30">
        <f>+C219*'PCG-PTG'!$F$5+D219*'PCG-PTG'!$F$6+E219*'PCG-PTG'!$F$8+SUM(F219:I219)</f>
        <v>70.024397307561372</v>
      </c>
    </row>
    <row r="220" spans="1:15" x14ac:dyDescent="0.35">
      <c r="A220" s="24" t="s">
        <v>663</v>
      </c>
      <c r="B220" s="25" t="s">
        <v>664</v>
      </c>
      <c r="C220" s="32"/>
      <c r="D220" s="26">
        <f>+SUM(D221:D223)</f>
        <v>2.9216747538055086</v>
      </c>
      <c r="E220" s="26">
        <f t="shared" ref="E220" si="70">+SUM(E221:E223)</f>
        <v>0.25505634906814278</v>
      </c>
      <c r="F220" s="32"/>
      <c r="G220" s="32"/>
      <c r="H220" s="32"/>
      <c r="I220" s="32"/>
      <c r="J220" s="26">
        <f t="shared" ref="J220:L220" si="71">+SUM(J221:J223)</f>
        <v>0</v>
      </c>
      <c r="K220" s="26">
        <f t="shared" si="71"/>
        <v>0</v>
      </c>
      <c r="L220" s="26">
        <f t="shared" si="71"/>
        <v>0</v>
      </c>
      <c r="M220" s="32"/>
      <c r="N220" s="65"/>
      <c r="O220" s="26">
        <f t="shared" ref="O220" si="72">+SUM(O221:O223)</f>
        <v>149.39682560961208</v>
      </c>
    </row>
    <row r="221" spans="1:15" x14ac:dyDescent="0.35">
      <c r="A221" s="24" t="s">
        <v>665</v>
      </c>
      <c r="B221" s="25" t="s">
        <v>666</v>
      </c>
      <c r="C221" s="32"/>
      <c r="D221" s="46">
        <f>'[4]2021'!$D16</f>
        <v>2.9216747538055086</v>
      </c>
      <c r="E221" s="46">
        <f>'[4]2021'!$E16</f>
        <v>0.25505634906814278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149.39682560961208</v>
      </c>
    </row>
    <row r="222" spans="1:15" x14ac:dyDescent="0.35">
      <c r="A222" s="24" t="s">
        <v>667</v>
      </c>
      <c r="B222" s="25" t="s">
        <v>668</v>
      </c>
      <c r="C222" s="32"/>
      <c r="D222" s="46">
        <f>'[4]2021'!$D17</f>
        <v>0</v>
      </c>
      <c r="E222" s="46">
        <f>'[4]2021'!$E17</f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669</v>
      </c>
      <c r="B223" s="25" t="s">
        <v>698</v>
      </c>
      <c r="C223" s="32"/>
      <c r="D223" s="46">
        <f>'[4]2021'!$D18</f>
        <v>0</v>
      </c>
      <c r="E223" s="46">
        <f>'[4]2021'!$E18</f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32"/>
      <c r="N223" s="65"/>
      <c r="O223" s="30">
        <f>+C223*'PCG-PTG'!$F$5+D223*'PCG-PTG'!$F$6+E223*'PCG-PTG'!$F$8+SUM(F223:I223)</f>
        <v>0</v>
      </c>
    </row>
    <row r="224" spans="1:15" x14ac:dyDescent="0.35">
      <c r="A224" s="24" t="s">
        <v>670</v>
      </c>
      <c r="B224" s="25" t="s">
        <v>291</v>
      </c>
      <c r="C224" s="46">
        <f>'[4]2021'!$C19</f>
        <v>0</v>
      </c>
      <c r="D224" s="46">
        <f>'[4]2021'!$D19</f>
        <v>0</v>
      </c>
      <c r="E224" s="46">
        <f>'[4]2021'!$E19</f>
        <v>0</v>
      </c>
      <c r="F224" s="32"/>
      <c r="G224" s="32"/>
      <c r="H224" s="32"/>
      <c r="I224" s="32"/>
      <c r="J224" s="46">
        <v>0</v>
      </c>
      <c r="K224" s="46">
        <v>0</v>
      </c>
      <c r="L224" s="46">
        <v>0</v>
      </c>
      <c r="M224" s="46">
        <v>0</v>
      </c>
      <c r="N224" s="65"/>
      <c r="O224" s="30">
        <f>+C224*'PCG-PTG'!$F$5+D224*'PCG-PTG'!$F$6+E224*'PCG-PTG'!$F$8+SUM(F224:I224)</f>
        <v>0</v>
      </c>
    </row>
    <row r="225" spans="1:15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65"/>
      <c r="O225" s="39"/>
    </row>
    <row r="226" spans="1:15" s="13" customFormat="1" x14ac:dyDescent="0.35">
      <c r="A226" s="19"/>
      <c r="B226" s="66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64"/>
      <c r="O226" s="35"/>
    </row>
    <row r="227" spans="1:15" x14ac:dyDescent="0.35">
      <c r="A227" s="24"/>
      <c r="B227" s="25" t="s">
        <v>673</v>
      </c>
      <c r="C227" s="26">
        <f>+SUM(C228:C229)</f>
        <v>17393.420844716322</v>
      </c>
      <c r="D227" s="26">
        <f t="shared" ref="D227:E227" si="73">+SUM(D228:D229)</f>
        <v>1.3876554221351243</v>
      </c>
      <c r="E227" s="26">
        <f t="shared" si="73"/>
        <v>0.45417959506305267</v>
      </c>
      <c r="F227" s="32"/>
      <c r="G227" s="32"/>
      <c r="H227" s="32"/>
      <c r="I227" s="32"/>
      <c r="J227" s="26">
        <f t="shared" ref="J227:M227" si="74">+SUM(J228:J229)</f>
        <v>0</v>
      </c>
      <c r="K227" s="26">
        <f t="shared" si="74"/>
        <v>0</v>
      </c>
      <c r="L227" s="26">
        <f t="shared" si="74"/>
        <v>0</v>
      </c>
      <c r="M227" s="26">
        <f t="shared" si="74"/>
        <v>0</v>
      </c>
      <c r="N227" s="65"/>
      <c r="O227" s="26">
        <f>+SUM(O228:O229)</f>
        <v>17552.632789227813</v>
      </c>
    </row>
    <row r="228" spans="1:15" x14ac:dyDescent="0.35">
      <c r="A228" s="24"/>
      <c r="B228" s="44" t="s">
        <v>674</v>
      </c>
      <c r="C228" s="46">
        <f>'[2]2019'!$C48</f>
        <v>2221.7047664411598</v>
      </c>
      <c r="D228" s="46">
        <f>'[2]2019'!$D48</f>
        <v>1.553639696812E-2</v>
      </c>
      <c r="E228" s="46">
        <f>'[2]2019'!$E48</f>
        <v>6.214558787248E-2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2238.6083663424743</v>
      </c>
    </row>
    <row r="229" spans="1:15" x14ac:dyDescent="0.35">
      <c r="A229" s="24"/>
      <c r="B229" s="44" t="s">
        <v>675</v>
      </c>
      <c r="C229" s="46">
        <f>'[2]2019'!$C49</f>
        <v>15171.716078275163</v>
      </c>
      <c r="D229" s="46">
        <f>'[2]2019'!$D49</f>
        <v>1.3721190251670043</v>
      </c>
      <c r="E229" s="46">
        <f>'[2]2019'!$E49</f>
        <v>0.39203400719057269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15314.024422885341</v>
      </c>
    </row>
    <row r="230" spans="1:15" x14ac:dyDescent="0.35">
      <c r="A230" s="24"/>
      <c r="B230" s="25" t="s">
        <v>676</v>
      </c>
      <c r="C230" s="46">
        <f>'[2]2019'!$C50</f>
        <v>0</v>
      </c>
      <c r="D230" s="46">
        <f>'[2]2019'!$D50</f>
        <v>0</v>
      </c>
      <c r="E230" s="46">
        <f>'[2]2019'!$E50</f>
        <v>0</v>
      </c>
      <c r="F230" s="32"/>
      <c r="G230" s="32"/>
      <c r="H230" s="32"/>
      <c r="I230" s="32"/>
      <c r="J230" s="46"/>
      <c r="K230" s="46"/>
      <c r="L230" s="46"/>
      <c r="M230" s="46"/>
      <c r="N230" s="65"/>
      <c r="O230" s="30">
        <f>+C230*'PCG-PTG'!$F$5+D230*'PCG-PTG'!$F$6+E230*'PCG-PTG'!$F$8+SUM(F230:I230)</f>
        <v>0</v>
      </c>
    </row>
    <row r="231" spans="1:15" ht="13" x14ac:dyDescent="0.35">
      <c r="A231" s="24"/>
      <c r="B231" s="25" t="s">
        <v>677</v>
      </c>
      <c r="C231" s="46">
        <f>'[2]2019'!$C51</f>
        <v>1444.3432342640281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30">
        <f>+C231*'PCG-PTG'!$F$5+D231*'PCG-PTG'!$F$6+E231*'PCG-PTG'!$F$8+SUM(F231:I231)</f>
        <v>1444.3432342640281</v>
      </c>
    </row>
    <row r="232" spans="1:15" ht="13" x14ac:dyDescent="0.35">
      <c r="A232" s="24"/>
      <c r="B232" s="25" t="s">
        <v>678</v>
      </c>
      <c r="C232" s="26">
        <f>+SUM(C233:C234)</f>
        <v>0</v>
      </c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26">
        <f>+SUM(O233:O234)</f>
        <v>0</v>
      </c>
    </row>
    <row r="233" spans="1:15" x14ac:dyDescent="0.3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44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x14ac:dyDescent="0.35">
      <c r="A235" s="24"/>
      <c r="B235" s="25" t="s">
        <v>681</v>
      </c>
      <c r="C235" s="46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682</v>
      </c>
      <c r="C236" s="32"/>
      <c r="D236" s="32"/>
      <c r="E236" s="46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7" spans="1:15" ht="13" x14ac:dyDescent="0.35">
      <c r="A237" s="24"/>
      <c r="B237" s="25" t="s">
        <v>683</v>
      </c>
      <c r="C237" s="46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65"/>
      <c r="O237" s="30">
        <f>+C237*'PCG-PTG'!$F$5+D237*'PCG-PTG'!$F$6+E237*'PCG-PTG'!$F$8+SUM(F237:I237)</f>
        <v>0</v>
      </c>
    </row>
    <row r="240" spans="1:15" s="13" customFormat="1" x14ac:dyDescent="0.35">
      <c r="A240" s="11" t="s">
        <v>684</v>
      </c>
      <c r="B240" s="11"/>
      <c r="C240" s="64">
        <f t="shared" ref="C240:M240" si="75">+C4-C242</f>
        <v>0</v>
      </c>
      <c r="D240" s="64">
        <f t="shared" si="75"/>
        <v>0</v>
      </c>
      <c r="E240" s="64">
        <f t="shared" si="75"/>
        <v>0</v>
      </c>
      <c r="F240" s="64">
        <f t="shared" si="75"/>
        <v>0</v>
      </c>
      <c r="G240" s="64">
        <f t="shared" si="75"/>
        <v>0</v>
      </c>
      <c r="H240" s="64">
        <f t="shared" si="75"/>
        <v>0</v>
      </c>
      <c r="I240" s="64">
        <f t="shared" si="75"/>
        <v>0</v>
      </c>
      <c r="J240" s="64">
        <f t="shared" si="75"/>
        <v>0</v>
      </c>
      <c r="K240" s="64">
        <f t="shared" si="75"/>
        <v>0</v>
      </c>
      <c r="L240" s="64">
        <f t="shared" si="75"/>
        <v>0</v>
      </c>
      <c r="M240" s="64">
        <f t="shared" si="75"/>
        <v>0</v>
      </c>
      <c r="N240" s="64"/>
      <c r="O240" s="64">
        <f>+O4-O242</f>
        <v>0</v>
      </c>
    </row>
    <row r="241" spans="1:15" s="91" customFormat="1" ht="26" x14ac:dyDescent="0.35">
      <c r="A241" s="87" t="s">
        <v>248</v>
      </c>
      <c r="B241" s="87" t="s">
        <v>249</v>
      </c>
      <c r="C241" s="88" t="s">
        <v>250</v>
      </c>
      <c r="D241" s="88" t="s">
        <v>251</v>
      </c>
      <c r="E241" s="88" t="s">
        <v>252</v>
      </c>
      <c r="F241" s="88" t="s">
        <v>253</v>
      </c>
      <c r="G241" s="88" t="s">
        <v>254</v>
      </c>
      <c r="H241" s="88" t="s">
        <v>255</v>
      </c>
      <c r="I241" s="88" t="s">
        <v>256</v>
      </c>
      <c r="J241" s="88" t="s">
        <v>257</v>
      </c>
      <c r="K241" s="88" t="s">
        <v>258</v>
      </c>
      <c r="L241" s="88" t="s">
        <v>259</v>
      </c>
      <c r="M241" s="88" t="s">
        <v>260</v>
      </c>
      <c r="N241" s="90"/>
      <c r="O241" s="88" t="s">
        <v>261</v>
      </c>
    </row>
    <row r="242" spans="1:15" s="13" customFormat="1" x14ac:dyDescent="0.35">
      <c r="A242" s="19" t="s">
        <v>262</v>
      </c>
      <c r="B242" s="20" t="s">
        <v>263</v>
      </c>
      <c r="C242" s="96">
        <f t="shared" ref="C242:M242" si="76">+C243+C254+C263+C274+C283</f>
        <v>-14154.64308385342</v>
      </c>
      <c r="D242" s="96">
        <f t="shared" si="76"/>
        <v>186.7429530337231</v>
      </c>
      <c r="E242" s="96">
        <f t="shared" si="76"/>
        <v>3.7773270725965418</v>
      </c>
      <c r="F242" s="96">
        <f t="shared" si="76"/>
        <v>1105.7216281876167</v>
      </c>
      <c r="G242" s="96">
        <f t="shared" si="76"/>
        <v>0</v>
      </c>
      <c r="H242" s="96">
        <f t="shared" si="76"/>
        <v>13.810669215559169</v>
      </c>
      <c r="I242" s="96">
        <f t="shared" si="76"/>
        <v>0</v>
      </c>
      <c r="J242" s="96">
        <f t="shared" si="76"/>
        <v>8.9263456471555394</v>
      </c>
      <c r="K242" s="96">
        <f t="shared" si="76"/>
        <v>286.38833312131715</v>
      </c>
      <c r="L242" s="96">
        <f t="shared" si="76"/>
        <v>0</v>
      </c>
      <c r="M242" s="96">
        <f t="shared" si="76"/>
        <v>0</v>
      </c>
      <c r="N242" s="97"/>
      <c r="O242" s="96">
        <f t="shared" ref="O242" si="77">+O243+O254+O263+O274+O283</f>
        <v>-6805.3164272679123</v>
      </c>
    </row>
    <row r="243" spans="1:15" s="13" customFormat="1" x14ac:dyDescent="0.35">
      <c r="A243" s="19" t="s">
        <v>264</v>
      </c>
      <c r="B243" s="20" t="s">
        <v>265</v>
      </c>
      <c r="C243" s="96">
        <f>+C244+C250+C253</f>
        <v>13222.607004916179</v>
      </c>
      <c r="D243" s="96">
        <f t="shared" ref="D243:E243" si="78">+D244+D250+D253</f>
        <v>4.3344482850775279</v>
      </c>
      <c r="E243" s="96">
        <f t="shared" si="78"/>
        <v>0.36222387528564726</v>
      </c>
      <c r="F243" s="98"/>
      <c r="G243" s="98"/>
      <c r="H243" s="98"/>
      <c r="I243" s="98"/>
      <c r="J243" s="96">
        <f t="shared" ref="J243:M243" si="79">+J244+J250+J253</f>
        <v>0</v>
      </c>
      <c r="K243" s="96">
        <f t="shared" si="79"/>
        <v>0</v>
      </c>
      <c r="L243" s="96">
        <f t="shared" si="79"/>
        <v>0</v>
      </c>
      <c r="M243" s="96">
        <f t="shared" si="79"/>
        <v>0</v>
      </c>
      <c r="N243" s="97"/>
      <c r="O243" s="96">
        <f>+O244+O250+O253</f>
        <v>13439.960883849046</v>
      </c>
    </row>
    <row r="244" spans="1:15" x14ac:dyDescent="0.35">
      <c r="A244" s="24" t="s">
        <v>266</v>
      </c>
      <c r="B244" s="25" t="s">
        <v>267</v>
      </c>
      <c r="C244" s="99">
        <f>+SUM(C245:C249)</f>
        <v>13222.607004916179</v>
      </c>
      <c r="D244" s="99">
        <f t="shared" ref="D244:E244" si="80">+SUM(D245:D249)</f>
        <v>4.3344482850775279</v>
      </c>
      <c r="E244" s="99">
        <f t="shared" si="80"/>
        <v>0.36222387528564726</v>
      </c>
      <c r="F244" s="100"/>
      <c r="G244" s="100"/>
      <c r="H244" s="100"/>
      <c r="I244" s="100"/>
      <c r="J244" s="99">
        <f t="shared" ref="J244:M244" si="81">+SUM(J245:J249)</f>
        <v>0</v>
      </c>
      <c r="K244" s="99">
        <f t="shared" si="81"/>
        <v>0</v>
      </c>
      <c r="L244" s="99">
        <f t="shared" si="81"/>
        <v>0</v>
      </c>
      <c r="M244" s="99">
        <f t="shared" si="81"/>
        <v>0</v>
      </c>
      <c r="N244" s="59"/>
      <c r="O244" s="99">
        <f>+SUM(O245:O249)</f>
        <v>13439.960883849046</v>
      </c>
    </row>
    <row r="245" spans="1:15" x14ac:dyDescent="0.35">
      <c r="A245" s="24" t="s">
        <v>268</v>
      </c>
      <c r="B245" s="25" t="s">
        <v>269</v>
      </c>
      <c r="C245" s="101">
        <f>+C7</f>
        <v>1509.0413081521278</v>
      </c>
      <c r="D245" s="101">
        <f>+D7</f>
        <v>3.252379303496733E-2</v>
      </c>
      <c r="E245" s="101">
        <f>+E7</f>
        <v>5.4164563021290007E-3</v>
      </c>
      <c r="F245" s="100"/>
      <c r="G245" s="100"/>
      <c r="H245" s="100"/>
      <c r="I245" s="100"/>
      <c r="J245" s="101">
        <f>+J7</f>
        <v>0</v>
      </c>
      <c r="K245" s="101">
        <f>+K7</f>
        <v>0</v>
      </c>
      <c r="L245" s="101">
        <f>+L7</f>
        <v>0</v>
      </c>
      <c r="M245" s="101">
        <f>+M7</f>
        <v>0</v>
      </c>
      <c r="N245" s="59"/>
      <c r="O245" s="102">
        <f>+C245*'PCG-PTG'!$F$5+D245*'PCG-PTG'!$F$6+E245*'PCG-PTG'!$F$8+SUM(F245:I245)</f>
        <v>1511.3873352771711</v>
      </c>
    </row>
    <row r="246" spans="1:15" x14ac:dyDescent="0.35">
      <c r="A246" s="24" t="s">
        <v>276</v>
      </c>
      <c r="B246" s="25" t="s">
        <v>277</v>
      </c>
      <c r="C246" s="101">
        <f>+C11</f>
        <v>3785.0419054870217</v>
      </c>
      <c r="D246" s="101">
        <f>+D11</f>
        <v>0.48282540801935464</v>
      </c>
      <c r="E246" s="101">
        <f>+E11</f>
        <v>7.1853237048852603E-2</v>
      </c>
      <c r="F246" s="100"/>
      <c r="G246" s="100"/>
      <c r="H246" s="100"/>
      <c r="I246" s="100"/>
      <c r="J246" s="101">
        <f>+J11</f>
        <v>0</v>
      </c>
      <c r="K246" s="101">
        <f>+K11</f>
        <v>0</v>
      </c>
      <c r="L246" s="101">
        <f>+L11</f>
        <v>0</v>
      </c>
      <c r="M246" s="101">
        <f>+M11</f>
        <v>0</v>
      </c>
      <c r="N246" s="59"/>
      <c r="O246" s="102">
        <f>+C246*'PCG-PTG'!$F$5+D246*'PCG-PTG'!$F$6+E246*'PCG-PTG'!$F$8+SUM(F246:I246)</f>
        <v>3817.6021247295093</v>
      </c>
    </row>
    <row r="247" spans="1:15" x14ac:dyDescent="0.35">
      <c r="A247" s="24" t="s">
        <v>292</v>
      </c>
      <c r="B247" s="25" t="s">
        <v>293</v>
      </c>
      <c r="C247" s="101">
        <f>+C19</f>
        <v>7190.9529059879469</v>
      </c>
      <c r="D247" s="101">
        <f>+D19</f>
        <v>1.6619193431614665</v>
      </c>
      <c r="E247" s="101">
        <f>+E19</f>
        <v>0.25412889482437523</v>
      </c>
      <c r="F247" s="100"/>
      <c r="G247" s="100"/>
      <c r="H247" s="100"/>
      <c r="I247" s="100"/>
      <c r="J247" s="101">
        <f>+J19</f>
        <v>0</v>
      </c>
      <c r="K247" s="101">
        <f>+K19</f>
        <v>0</v>
      </c>
      <c r="L247" s="101">
        <f>+L19</f>
        <v>0</v>
      </c>
      <c r="M247" s="101">
        <f>+M19</f>
        <v>0</v>
      </c>
      <c r="N247" s="59"/>
      <c r="O247" s="102">
        <f>+C247*'PCG-PTG'!$F$5+D247*'PCG-PTG'!$F$6+E247*'PCG-PTG'!$F$8+SUM(F247:I247)</f>
        <v>7304.8308047249275</v>
      </c>
    </row>
    <row r="248" spans="1:15" x14ac:dyDescent="0.35">
      <c r="A248" s="24" t="s">
        <v>304</v>
      </c>
      <c r="B248" s="25" t="s">
        <v>305</v>
      </c>
      <c r="C248" s="101">
        <f>+C25</f>
        <v>737.57088528908253</v>
      </c>
      <c r="D248" s="101">
        <f>+D25</f>
        <v>2.1571797408617397</v>
      </c>
      <c r="E248" s="101">
        <f>+E25</f>
        <v>3.0825287110290402E-2</v>
      </c>
      <c r="F248" s="100"/>
      <c r="G248" s="100"/>
      <c r="H248" s="100"/>
      <c r="I248" s="100"/>
      <c r="J248" s="101">
        <f>+J25</f>
        <v>0</v>
      </c>
      <c r="K248" s="101">
        <f>+K25</f>
        <v>0</v>
      </c>
      <c r="L248" s="101">
        <f>+L25</f>
        <v>0</v>
      </c>
      <c r="M248" s="101">
        <f>+M25</f>
        <v>0</v>
      </c>
      <c r="N248" s="59"/>
      <c r="O248" s="102">
        <f>+C248*'PCG-PTG'!$F$5+D248*'PCG-PTG'!$F$6+E248*'PCG-PTG'!$F$8+SUM(F248:I248)</f>
        <v>806.14061911743829</v>
      </c>
    </row>
    <row r="249" spans="1:15" x14ac:dyDescent="0.35">
      <c r="A249" s="24" t="s">
        <v>312</v>
      </c>
      <c r="B249" s="25" t="s">
        <v>291</v>
      </c>
      <c r="C249" s="101">
        <f>+C29</f>
        <v>0</v>
      </c>
      <c r="D249" s="101">
        <f>+D29</f>
        <v>0</v>
      </c>
      <c r="E249" s="101">
        <f>+E29</f>
        <v>0</v>
      </c>
      <c r="F249" s="100"/>
      <c r="G249" s="100"/>
      <c r="H249" s="100"/>
      <c r="I249" s="100"/>
      <c r="J249" s="101">
        <f>+J29</f>
        <v>0</v>
      </c>
      <c r="K249" s="101">
        <f>+K29</f>
        <v>0</v>
      </c>
      <c r="L249" s="101">
        <f>+L29</f>
        <v>0</v>
      </c>
      <c r="M249" s="101">
        <f>+M29</f>
        <v>0</v>
      </c>
      <c r="N249" s="59"/>
      <c r="O249" s="102">
        <f>+C249*'PCG-PTG'!$F$5+D249*'PCG-PTG'!$F$6+E249*'PCG-PTG'!$F$8+SUM(F249:I249)</f>
        <v>0</v>
      </c>
    </row>
    <row r="250" spans="1:15" x14ac:dyDescent="0.35">
      <c r="A250" s="24" t="s">
        <v>317</v>
      </c>
      <c r="B250" s="25" t="s">
        <v>318</v>
      </c>
      <c r="C250" s="99">
        <f>+SUM(C251:C252)</f>
        <v>0</v>
      </c>
      <c r="D250" s="99">
        <f t="shared" ref="D250:E250" si="82">+SUM(D251:D252)</f>
        <v>0</v>
      </c>
      <c r="E250" s="99">
        <f t="shared" si="82"/>
        <v>0</v>
      </c>
      <c r="F250" s="100"/>
      <c r="G250" s="100"/>
      <c r="H250" s="100"/>
      <c r="I250" s="100"/>
      <c r="J250" s="99">
        <f t="shared" ref="J250:M250" si="83">+SUM(J251:J252)</f>
        <v>0</v>
      </c>
      <c r="K250" s="99">
        <f t="shared" si="83"/>
        <v>0</v>
      </c>
      <c r="L250" s="99">
        <f t="shared" si="83"/>
        <v>0</v>
      </c>
      <c r="M250" s="99">
        <f t="shared" si="83"/>
        <v>0</v>
      </c>
      <c r="N250" s="59"/>
      <c r="O250" s="99">
        <f>+SUM(O251:O252)</f>
        <v>0</v>
      </c>
    </row>
    <row r="251" spans="1:15" x14ac:dyDescent="0.35">
      <c r="A251" s="24" t="s">
        <v>319</v>
      </c>
      <c r="B251" s="25" t="s">
        <v>320</v>
      </c>
      <c r="C251" s="101">
        <f>+C33</f>
        <v>0</v>
      </c>
      <c r="D251" s="101">
        <f>+D33</f>
        <v>0</v>
      </c>
      <c r="E251" s="101">
        <f>+E33</f>
        <v>0</v>
      </c>
      <c r="F251" s="100"/>
      <c r="G251" s="100"/>
      <c r="H251" s="100"/>
      <c r="I251" s="100"/>
      <c r="J251" s="101">
        <f>+J33</f>
        <v>0</v>
      </c>
      <c r="K251" s="101">
        <f>+K33</f>
        <v>0</v>
      </c>
      <c r="L251" s="101">
        <f>+L33</f>
        <v>0</v>
      </c>
      <c r="M251" s="101">
        <f>+M33</f>
        <v>0</v>
      </c>
      <c r="N251" s="59"/>
      <c r="O251" s="102">
        <f>+C251*'PCG-PTG'!$F$5+D251*'PCG-PTG'!$F$6+E251*'PCG-PTG'!$F$8+SUM(F251:I251)</f>
        <v>0</v>
      </c>
    </row>
    <row r="252" spans="1:15" x14ac:dyDescent="0.35">
      <c r="A252" s="24" t="s">
        <v>326</v>
      </c>
      <c r="B252" s="34" t="s">
        <v>327</v>
      </c>
      <c r="C252" s="101">
        <f>+C37</f>
        <v>0</v>
      </c>
      <c r="D252" s="101">
        <f>+D37</f>
        <v>0</v>
      </c>
      <c r="E252" s="101">
        <f>+E37</f>
        <v>0</v>
      </c>
      <c r="F252" s="100"/>
      <c r="G252" s="100"/>
      <c r="H252" s="100"/>
      <c r="I252" s="100"/>
      <c r="J252" s="101">
        <f>+J37</f>
        <v>0</v>
      </c>
      <c r="K252" s="101">
        <f>+K37</f>
        <v>0</v>
      </c>
      <c r="L252" s="101">
        <f>+L37</f>
        <v>0</v>
      </c>
      <c r="M252" s="101">
        <f>+M37</f>
        <v>0</v>
      </c>
      <c r="N252" s="59"/>
      <c r="O252" s="102">
        <f>+C252*'PCG-PTG'!$F$5+D252*'PCG-PTG'!$F$6+E252*'PCG-PTG'!$F$8+SUM(F252:I252)</f>
        <v>0</v>
      </c>
    </row>
    <row r="253" spans="1:15" ht="13" x14ac:dyDescent="0.35">
      <c r="A253" s="24" t="s">
        <v>335</v>
      </c>
      <c r="B253" s="25" t="s">
        <v>336</v>
      </c>
      <c r="C253" s="101">
        <f>+C42</f>
        <v>0</v>
      </c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59"/>
      <c r="O253" s="102">
        <f>+C253*'PCG-PTG'!$F$5+D253*'PCG-PTG'!$F$6+E253*'PCG-PTG'!$F$8+SUM(F253:I253)</f>
        <v>0</v>
      </c>
    </row>
    <row r="254" spans="1:15" s="13" customFormat="1" x14ac:dyDescent="0.35">
      <c r="A254" s="19" t="s">
        <v>343</v>
      </c>
      <c r="B254" s="20" t="s">
        <v>344</v>
      </c>
      <c r="C254" s="96">
        <f>+SUM(C255:C262)</f>
        <v>496.97825695222224</v>
      </c>
      <c r="D254" s="96">
        <f t="shared" ref="D254:M254" si="84">+SUM(D255:D262)</f>
        <v>0</v>
      </c>
      <c r="E254" s="96">
        <f t="shared" si="84"/>
        <v>0</v>
      </c>
      <c r="F254" s="96">
        <f t="shared" si="84"/>
        <v>1105.7216281876167</v>
      </c>
      <c r="G254" s="96">
        <f t="shared" si="84"/>
        <v>0</v>
      </c>
      <c r="H254" s="96">
        <f t="shared" si="84"/>
        <v>13.810669215559169</v>
      </c>
      <c r="I254" s="96">
        <f t="shared" si="84"/>
        <v>0</v>
      </c>
      <c r="J254" s="96">
        <f t="shared" si="84"/>
        <v>0</v>
      </c>
      <c r="K254" s="96">
        <f t="shared" si="84"/>
        <v>0</v>
      </c>
      <c r="L254" s="96">
        <f t="shared" si="84"/>
        <v>0</v>
      </c>
      <c r="M254" s="96">
        <f t="shared" si="84"/>
        <v>0</v>
      </c>
      <c r="N254" s="97"/>
      <c r="O254" s="96">
        <f>+SUM(O255:O262)</f>
        <v>1616.510554355398</v>
      </c>
    </row>
    <row r="255" spans="1:15" x14ac:dyDescent="0.35">
      <c r="A255" s="24" t="s">
        <v>345</v>
      </c>
      <c r="B255" s="25" t="s">
        <v>346</v>
      </c>
      <c r="C255" s="101">
        <f>+C47</f>
        <v>493.63702740000002</v>
      </c>
      <c r="D255" s="100"/>
      <c r="E255" s="100"/>
      <c r="F255" s="100"/>
      <c r="G255" s="100"/>
      <c r="H255" s="100"/>
      <c r="I255" s="100"/>
      <c r="J255" s="101">
        <f>+J47</f>
        <v>0</v>
      </c>
      <c r="K255" s="101">
        <f>+K47</f>
        <v>0</v>
      </c>
      <c r="L255" s="101">
        <f>+L47</f>
        <v>0</v>
      </c>
      <c r="M255" s="101">
        <f>+M47</f>
        <v>0</v>
      </c>
      <c r="N255" s="59"/>
      <c r="O255" s="102">
        <f>+C255*'PCG-PTG'!$F$5+D255*'PCG-PTG'!$F$6+E255*'PCG-PTG'!$F$8+SUM(F255:I255)</f>
        <v>493.63702740000002</v>
      </c>
    </row>
    <row r="256" spans="1:15" x14ac:dyDescent="0.35">
      <c r="A256" s="24" t="s">
        <v>356</v>
      </c>
      <c r="B256" s="25" t="s">
        <v>357</v>
      </c>
      <c r="C256" s="101">
        <f t="shared" ref="C256:M256" si="85">+C53</f>
        <v>0</v>
      </c>
      <c r="D256" s="101">
        <f t="shared" si="85"/>
        <v>0</v>
      </c>
      <c r="E256" s="101">
        <f t="shared" si="85"/>
        <v>0</v>
      </c>
      <c r="F256" s="101">
        <f t="shared" si="85"/>
        <v>0</v>
      </c>
      <c r="G256" s="101">
        <f t="shared" si="85"/>
        <v>0</v>
      </c>
      <c r="H256" s="101">
        <f t="shared" si="85"/>
        <v>0</v>
      </c>
      <c r="I256" s="101">
        <f t="shared" si="85"/>
        <v>0</v>
      </c>
      <c r="J256" s="101">
        <f t="shared" si="85"/>
        <v>0</v>
      </c>
      <c r="K256" s="101">
        <f t="shared" si="85"/>
        <v>0</v>
      </c>
      <c r="L256" s="101">
        <f t="shared" si="85"/>
        <v>0</v>
      </c>
      <c r="M256" s="101">
        <f t="shared" si="85"/>
        <v>0</v>
      </c>
      <c r="N256" s="59"/>
      <c r="O256" s="102">
        <f>+C256*'PCG-PTG'!$F$5+D256*'PCG-PTG'!$F$6+E256*'PCG-PTG'!$F$8+SUM(F256:I256)</f>
        <v>0</v>
      </c>
    </row>
    <row r="257" spans="1:15" x14ac:dyDescent="0.35">
      <c r="A257" s="24" t="s">
        <v>377</v>
      </c>
      <c r="B257" s="25" t="s">
        <v>378</v>
      </c>
      <c r="C257" s="101">
        <f t="shared" ref="C257:M257" si="86">+C64</f>
        <v>0</v>
      </c>
      <c r="D257" s="101">
        <f t="shared" si="86"/>
        <v>0</v>
      </c>
      <c r="E257" s="101">
        <f t="shared" si="86"/>
        <v>0</v>
      </c>
      <c r="F257" s="101">
        <f t="shared" si="86"/>
        <v>0</v>
      </c>
      <c r="G257" s="101">
        <f t="shared" si="86"/>
        <v>0</v>
      </c>
      <c r="H257" s="101">
        <f t="shared" si="86"/>
        <v>0</v>
      </c>
      <c r="I257" s="101">
        <f t="shared" si="86"/>
        <v>0</v>
      </c>
      <c r="J257" s="101">
        <f t="shared" si="86"/>
        <v>0</v>
      </c>
      <c r="K257" s="101">
        <f t="shared" si="86"/>
        <v>0</v>
      </c>
      <c r="L257" s="101">
        <f t="shared" si="86"/>
        <v>0</v>
      </c>
      <c r="M257" s="101">
        <f t="shared" si="86"/>
        <v>0</v>
      </c>
      <c r="N257" s="59"/>
      <c r="O257" s="102">
        <f>+C257*'PCG-PTG'!$F$5+D257*'PCG-PTG'!$F$6+E257*'PCG-PTG'!$F$8+SUM(F257:I257)</f>
        <v>0</v>
      </c>
    </row>
    <row r="258" spans="1:15" x14ac:dyDescent="0.35">
      <c r="A258" s="24" t="s">
        <v>392</v>
      </c>
      <c r="B258" s="25" t="s">
        <v>393</v>
      </c>
      <c r="C258" s="101">
        <f>+C72</f>
        <v>3.341229552222222</v>
      </c>
      <c r="D258" s="101">
        <f>+D72</f>
        <v>0</v>
      </c>
      <c r="E258" s="101">
        <f>+E72</f>
        <v>0</v>
      </c>
      <c r="F258" s="100"/>
      <c r="G258" s="100"/>
      <c r="H258" s="100"/>
      <c r="I258" s="100"/>
      <c r="J258" s="101">
        <f>+J72</f>
        <v>0</v>
      </c>
      <c r="K258" s="101">
        <f>+K72</f>
        <v>0</v>
      </c>
      <c r="L258" s="101">
        <f>+L72</f>
        <v>0</v>
      </c>
      <c r="M258" s="101">
        <f>+M72</f>
        <v>0</v>
      </c>
      <c r="N258" s="59"/>
      <c r="O258" s="102">
        <f>+C258*'PCG-PTG'!$F$5+D258*'PCG-PTG'!$F$6+E258*'PCG-PTG'!$F$8+SUM(F258:I258)</f>
        <v>3.341229552222222</v>
      </c>
    </row>
    <row r="259" spans="1:15" x14ac:dyDescent="0.35">
      <c r="A259" s="24" t="s">
        <v>399</v>
      </c>
      <c r="B259" s="25" t="s">
        <v>400</v>
      </c>
      <c r="C259" s="100"/>
      <c r="D259" s="100"/>
      <c r="E259" s="100"/>
      <c r="F259" s="101">
        <f>+F76</f>
        <v>0</v>
      </c>
      <c r="G259" s="101">
        <f>+G76</f>
        <v>0</v>
      </c>
      <c r="H259" s="101">
        <f>+H76</f>
        <v>0</v>
      </c>
      <c r="I259" s="101">
        <f>+I76</f>
        <v>0</v>
      </c>
      <c r="J259" s="100"/>
      <c r="K259" s="100"/>
      <c r="L259" s="100"/>
      <c r="M259" s="100"/>
      <c r="N259" s="59"/>
      <c r="O259" s="102">
        <f>+C259*'PCG-PTG'!$F$5+D259*'PCG-PTG'!$F$6+E259*'PCG-PTG'!$F$8+SUM(F259:I259)</f>
        <v>0</v>
      </c>
    </row>
    <row r="260" spans="1:15" x14ac:dyDescent="0.35">
      <c r="A260" s="24" t="s">
        <v>410</v>
      </c>
      <c r="B260" s="25" t="s">
        <v>411</v>
      </c>
      <c r="C260" s="100"/>
      <c r="D260" s="100"/>
      <c r="E260" s="100"/>
      <c r="F260" s="101">
        <f>+F82</f>
        <v>1105.7216281876167</v>
      </c>
      <c r="G260" s="101">
        <f>+G82</f>
        <v>0</v>
      </c>
      <c r="H260" s="101">
        <f>+H82</f>
        <v>0</v>
      </c>
      <c r="I260" s="101">
        <f>+I82</f>
        <v>0</v>
      </c>
      <c r="J260" s="100"/>
      <c r="K260" s="100"/>
      <c r="L260" s="100"/>
      <c r="M260" s="100"/>
      <c r="N260" s="59"/>
      <c r="O260" s="102">
        <f>+C260*'PCG-PTG'!$F$5+D260*'PCG-PTG'!$F$6+E260*'PCG-PTG'!$F$8+SUM(F260:I260)</f>
        <v>1105.7216281876167</v>
      </c>
    </row>
    <row r="261" spans="1:15" x14ac:dyDescent="0.35">
      <c r="A261" s="24" t="s">
        <v>424</v>
      </c>
      <c r="B261" s="25" t="s">
        <v>425</v>
      </c>
      <c r="C261" s="101">
        <f t="shared" ref="C261:M261" si="87">+C89</f>
        <v>0</v>
      </c>
      <c r="D261" s="101">
        <f t="shared" si="87"/>
        <v>0</v>
      </c>
      <c r="E261" s="101">
        <f t="shared" si="87"/>
        <v>0</v>
      </c>
      <c r="F261" s="101">
        <f t="shared" si="87"/>
        <v>0</v>
      </c>
      <c r="G261" s="101">
        <f t="shared" si="87"/>
        <v>0</v>
      </c>
      <c r="H261" s="101">
        <f t="shared" si="87"/>
        <v>13.810669215559169</v>
      </c>
      <c r="I261" s="101">
        <f t="shared" si="87"/>
        <v>0</v>
      </c>
      <c r="J261" s="101">
        <f t="shared" si="87"/>
        <v>0</v>
      </c>
      <c r="K261" s="101">
        <f t="shared" si="87"/>
        <v>0</v>
      </c>
      <c r="L261" s="101">
        <f t="shared" si="87"/>
        <v>0</v>
      </c>
      <c r="M261" s="101">
        <f t="shared" si="87"/>
        <v>0</v>
      </c>
      <c r="N261" s="59"/>
      <c r="O261" s="102">
        <f>+C261*'PCG-PTG'!$F$5+D261*'PCG-PTG'!$F$6+E261*'PCG-PTG'!$F$8+SUM(F261:I261)</f>
        <v>13.810669215559169</v>
      </c>
    </row>
    <row r="262" spans="1:15" x14ac:dyDescent="0.35">
      <c r="A262" s="24" t="s">
        <v>433</v>
      </c>
      <c r="B262" s="25" t="s">
        <v>291</v>
      </c>
      <c r="C262" s="101">
        <f t="shared" ref="C262:M262" si="88">+C94</f>
        <v>0</v>
      </c>
      <c r="D262" s="101">
        <f t="shared" si="88"/>
        <v>0</v>
      </c>
      <c r="E262" s="101">
        <f t="shared" si="88"/>
        <v>0</v>
      </c>
      <c r="F262" s="101">
        <f t="shared" si="88"/>
        <v>0</v>
      </c>
      <c r="G262" s="101">
        <f t="shared" si="88"/>
        <v>0</v>
      </c>
      <c r="H262" s="101">
        <f t="shared" si="88"/>
        <v>0</v>
      </c>
      <c r="I262" s="101">
        <f t="shared" si="88"/>
        <v>0</v>
      </c>
      <c r="J262" s="101">
        <f t="shared" si="88"/>
        <v>0</v>
      </c>
      <c r="K262" s="101">
        <f t="shared" si="88"/>
        <v>0</v>
      </c>
      <c r="L262" s="101">
        <f t="shared" si="88"/>
        <v>0</v>
      </c>
      <c r="M262" s="101">
        <f t="shared" si="88"/>
        <v>0</v>
      </c>
      <c r="N262" s="59"/>
      <c r="O262" s="102">
        <f>+C262*'PCG-PTG'!$F$5+D262*'PCG-PTG'!$F$6+E262*'PCG-PTG'!$F$8+SUM(F262:I262)</f>
        <v>0</v>
      </c>
    </row>
    <row r="263" spans="1:15" s="13" customFormat="1" x14ac:dyDescent="0.35">
      <c r="A263" s="19" t="s">
        <v>434</v>
      </c>
      <c r="B263" s="20" t="s">
        <v>435</v>
      </c>
      <c r="C263" s="96">
        <f>+SUM(C264:C273)</f>
        <v>24.143880079733336</v>
      </c>
      <c r="D263" s="96">
        <f t="shared" ref="D263:E263" si="89">+SUM(D264:D273)</f>
        <v>123.72717414802038</v>
      </c>
      <c r="E263" s="96">
        <f t="shared" si="89"/>
        <v>2.4969862561804872</v>
      </c>
      <c r="F263" s="98"/>
      <c r="G263" s="98"/>
      <c r="H263" s="98"/>
      <c r="I263" s="98"/>
      <c r="J263" s="96">
        <f t="shared" ref="J263:L263" si="90">+SUM(J264:J273)</f>
        <v>0.33725562250000002</v>
      </c>
      <c r="K263" s="96">
        <f t="shared" si="90"/>
        <v>12.411006908000001</v>
      </c>
      <c r="L263" s="96">
        <f t="shared" si="90"/>
        <v>0</v>
      </c>
      <c r="M263" s="98"/>
      <c r="N263" s="97"/>
      <c r="O263" s="96">
        <f>+SUM(O264:O273)</f>
        <v>4150.2061141121339</v>
      </c>
    </row>
    <row r="264" spans="1:15" x14ac:dyDescent="0.35">
      <c r="A264" s="24" t="s">
        <v>436</v>
      </c>
      <c r="B264" s="25" t="s">
        <v>437</v>
      </c>
      <c r="C264" s="100"/>
      <c r="D264" s="101">
        <f>+D96</f>
        <v>115.93510107084767</v>
      </c>
      <c r="E264" s="100"/>
      <c r="F264" s="100"/>
      <c r="G264" s="100"/>
      <c r="H264" s="100"/>
      <c r="I264" s="100"/>
      <c r="J264" s="100"/>
      <c r="K264" s="100"/>
      <c r="L264" s="100"/>
      <c r="M264" s="100"/>
      <c r="N264" s="59"/>
      <c r="O264" s="102">
        <f>+C264*'PCG-PTG'!$F$5+D264*'PCG-PTG'!$F$6+E264*'PCG-PTG'!$F$8+SUM(F264:I264)</f>
        <v>3246.1828299837348</v>
      </c>
    </row>
    <row r="265" spans="1:15" x14ac:dyDescent="0.35">
      <c r="A265" s="24" t="s">
        <v>466</v>
      </c>
      <c r="B265" s="25" t="s">
        <v>467</v>
      </c>
      <c r="C265" s="100"/>
      <c r="D265" s="101">
        <f>+D111</f>
        <v>3.2786789072727274</v>
      </c>
      <c r="E265" s="101">
        <f>+E111</f>
        <v>0.49162022634175145</v>
      </c>
      <c r="F265" s="100"/>
      <c r="G265" s="100"/>
      <c r="H265" s="100"/>
      <c r="I265" s="100"/>
      <c r="J265" s="100"/>
      <c r="K265" s="100"/>
      <c r="L265" s="101">
        <f>+L111</f>
        <v>0</v>
      </c>
      <c r="M265" s="100"/>
      <c r="N265" s="59"/>
      <c r="O265" s="102">
        <f>+C265*'PCG-PTG'!$F$5+D265*'PCG-PTG'!$F$6+E265*'PCG-PTG'!$F$8+SUM(F265:I265)</f>
        <v>222.08236938420049</v>
      </c>
    </row>
    <row r="266" spans="1:15" x14ac:dyDescent="0.35">
      <c r="A266" s="24" t="s">
        <v>484</v>
      </c>
      <c r="B266" s="25" t="s">
        <v>485</v>
      </c>
      <c r="C266" s="100"/>
      <c r="D266" s="101">
        <f>+D127</f>
        <v>4.1451613632000006</v>
      </c>
      <c r="E266" s="100"/>
      <c r="F266" s="100"/>
      <c r="G266" s="100"/>
      <c r="H266" s="100"/>
      <c r="I266" s="100"/>
      <c r="J266" s="100"/>
      <c r="K266" s="100"/>
      <c r="L266" s="101">
        <f>+L127</f>
        <v>0</v>
      </c>
      <c r="M266" s="100"/>
      <c r="N266" s="59"/>
      <c r="O266" s="102">
        <f>+C266*'PCG-PTG'!$F$5+D266*'PCG-PTG'!$F$6+E266*'PCG-PTG'!$F$8+SUM(F266:I266)</f>
        <v>116.06451816960002</v>
      </c>
    </row>
    <row r="267" spans="1:15" x14ac:dyDescent="0.35">
      <c r="A267" s="24" t="s">
        <v>493</v>
      </c>
      <c r="B267" s="25" t="s">
        <v>494</v>
      </c>
      <c r="C267" s="100"/>
      <c r="D267" s="100"/>
      <c r="E267" s="101">
        <f>+E132</f>
        <v>1.9959228724087361</v>
      </c>
      <c r="F267" s="100"/>
      <c r="G267" s="100"/>
      <c r="H267" s="100"/>
      <c r="I267" s="100"/>
      <c r="J267" s="100"/>
      <c r="K267" s="100"/>
      <c r="L267" s="101">
        <f>+L132</f>
        <v>0</v>
      </c>
      <c r="M267" s="100"/>
      <c r="N267" s="59"/>
      <c r="O267" s="102">
        <f>+C267*'PCG-PTG'!$F$5+D267*'PCG-PTG'!$F$6+E267*'PCG-PTG'!$F$8+SUM(F267:I267)</f>
        <v>528.91956118831501</v>
      </c>
    </row>
    <row r="268" spans="1:15" x14ac:dyDescent="0.35">
      <c r="A268" s="24" t="s">
        <v>516</v>
      </c>
      <c r="B268" s="25" t="s">
        <v>517</v>
      </c>
      <c r="C268" s="100"/>
      <c r="D268" s="101">
        <f>+D144</f>
        <v>0</v>
      </c>
      <c r="E268" s="101">
        <f>+E144</f>
        <v>0</v>
      </c>
      <c r="F268" s="100"/>
      <c r="G268" s="100"/>
      <c r="H268" s="100"/>
      <c r="I268" s="100"/>
      <c r="J268" s="101">
        <f t="shared" ref="J268:L269" si="91">+J144</f>
        <v>0</v>
      </c>
      <c r="K268" s="101">
        <f t="shared" si="91"/>
        <v>0</v>
      </c>
      <c r="L268" s="101">
        <f t="shared" si="91"/>
        <v>0</v>
      </c>
      <c r="M268" s="100"/>
      <c r="N268" s="59"/>
      <c r="O268" s="102">
        <f>+C268*'PCG-PTG'!$F$5+D268*'PCG-PTG'!$F$6+E268*'PCG-PTG'!$F$8+SUM(F268:I268)</f>
        <v>0</v>
      </c>
    </row>
    <row r="269" spans="1:15" x14ac:dyDescent="0.35">
      <c r="A269" s="24" t="s">
        <v>518</v>
      </c>
      <c r="B269" s="25" t="s">
        <v>519</v>
      </c>
      <c r="C269" s="100"/>
      <c r="D269" s="101">
        <f>+D145</f>
        <v>0.36823280669999997</v>
      </c>
      <c r="E269" s="101">
        <f>+E145</f>
        <v>9.4431574300000015E-3</v>
      </c>
      <c r="F269" s="100"/>
      <c r="G269" s="100"/>
      <c r="H269" s="100"/>
      <c r="I269" s="100"/>
      <c r="J269" s="101">
        <f t="shared" si="91"/>
        <v>0.33725562250000002</v>
      </c>
      <c r="K269" s="101">
        <f t="shared" si="91"/>
        <v>12.411006908000001</v>
      </c>
      <c r="L269" s="101">
        <f t="shared" si="91"/>
        <v>0</v>
      </c>
      <c r="M269" s="100"/>
      <c r="N269" s="59"/>
      <c r="O269" s="102">
        <f>+C269*'PCG-PTG'!$F$5+D269*'PCG-PTG'!$F$6+E269*'PCG-PTG'!$F$8+SUM(F269:I269)</f>
        <v>12.812955306549998</v>
      </c>
    </row>
    <row r="270" spans="1:15" x14ac:dyDescent="0.35">
      <c r="A270" s="24" t="s">
        <v>529</v>
      </c>
      <c r="B270" s="25" t="s">
        <v>530</v>
      </c>
      <c r="C270" s="101">
        <f>+C151</f>
        <v>1.9931460530666667</v>
      </c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59"/>
      <c r="O270" s="102">
        <f>+C270*'PCG-PTG'!$F$5+D270*'PCG-PTG'!$F$6+E270*'PCG-PTG'!$F$8+SUM(F270:I270)</f>
        <v>1.9931460530666667</v>
      </c>
    </row>
    <row r="271" spans="1:15" x14ac:dyDescent="0.35">
      <c r="A271" s="24" t="s">
        <v>535</v>
      </c>
      <c r="B271" s="25" t="s">
        <v>536</v>
      </c>
      <c r="C271" s="101">
        <f>+C154</f>
        <v>22.150734026666669</v>
      </c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59"/>
      <c r="O271" s="102">
        <f>+C271*'PCG-PTG'!$F$5+D271*'PCG-PTG'!$F$6+E271*'PCG-PTG'!$F$8+SUM(F271:I271)</f>
        <v>22.150734026666669</v>
      </c>
    </row>
    <row r="272" spans="1:15" x14ac:dyDescent="0.35">
      <c r="A272" s="24" t="s">
        <v>537</v>
      </c>
      <c r="B272" s="25" t="s">
        <v>538</v>
      </c>
      <c r="C272" s="101">
        <f>+C155</f>
        <v>0</v>
      </c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59"/>
      <c r="O272" s="102">
        <f>+C272*'PCG-PTG'!$F$5+D272*'PCG-PTG'!$F$6+E272*'PCG-PTG'!$F$8+SUM(F272:I272)</f>
        <v>0</v>
      </c>
    </row>
    <row r="273" spans="1:15" x14ac:dyDescent="0.35">
      <c r="A273" s="24" t="s">
        <v>539</v>
      </c>
      <c r="B273" s="25" t="s">
        <v>291</v>
      </c>
      <c r="C273" s="101">
        <f>+C156</f>
        <v>0</v>
      </c>
      <c r="D273" s="101">
        <f>+D156</f>
        <v>0</v>
      </c>
      <c r="E273" s="101">
        <f>+E156</f>
        <v>0</v>
      </c>
      <c r="F273" s="100"/>
      <c r="G273" s="100"/>
      <c r="H273" s="100"/>
      <c r="I273" s="100"/>
      <c r="J273" s="101">
        <f>+J156</f>
        <v>0</v>
      </c>
      <c r="K273" s="101">
        <f>+K156</f>
        <v>0</v>
      </c>
      <c r="L273" s="101">
        <f>+L156</f>
        <v>0</v>
      </c>
      <c r="M273" s="100"/>
      <c r="N273" s="59"/>
      <c r="O273" s="102">
        <f>+C273*'PCG-PTG'!$F$5+D273*'PCG-PTG'!$F$6+E273*'PCG-PTG'!$F$8+SUM(F273:I273)</f>
        <v>0</v>
      </c>
    </row>
    <row r="274" spans="1:15" s="13" customFormat="1" x14ac:dyDescent="0.35">
      <c r="A274" s="19" t="s">
        <v>540</v>
      </c>
      <c r="B274" s="20" t="s">
        <v>541</v>
      </c>
      <c r="C274" s="96">
        <f>+SUM(C275:C282)</f>
        <v>-27920.533286285263</v>
      </c>
      <c r="D274" s="96">
        <f t="shared" ref="D274:E274" si="92">+SUM(D275:D282)</f>
        <v>15.006722323993584</v>
      </c>
      <c r="E274" s="96">
        <f t="shared" si="92"/>
        <v>0.66306059206226431</v>
      </c>
      <c r="F274" s="98"/>
      <c r="G274" s="98"/>
      <c r="H274" s="98"/>
      <c r="I274" s="98"/>
      <c r="J274" s="96">
        <f t="shared" ref="J274:L274" si="93">+SUM(J275:J282)</f>
        <v>8.5890900246555386</v>
      </c>
      <c r="K274" s="96">
        <f t="shared" si="93"/>
        <v>273.97732621331716</v>
      </c>
      <c r="L274" s="96">
        <f t="shared" si="93"/>
        <v>0</v>
      </c>
      <c r="M274" s="98"/>
      <c r="N274" s="97"/>
      <c r="O274" s="96">
        <f>+SUM(O275:O282)</f>
        <v>-27324.63400431694</v>
      </c>
    </row>
    <row r="275" spans="1:15" x14ac:dyDescent="0.35">
      <c r="A275" s="24" t="s">
        <v>542</v>
      </c>
      <c r="B275" s="25" t="s">
        <v>543</v>
      </c>
      <c r="C275" s="101">
        <f>+C158</f>
        <v>-35778.684708451568</v>
      </c>
      <c r="D275" s="101">
        <f>+D158</f>
        <v>0.28157620825360002</v>
      </c>
      <c r="E275" s="101">
        <f>+E158</f>
        <v>9.2435079273200018E-3</v>
      </c>
      <c r="F275" s="100"/>
      <c r="G275" s="100"/>
      <c r="H275" s="100"/>
      <c r="I275" s="100"/>
      <c r="J275" s="101">
        <f>+J158</f>
        <v>8.8948227887800019E-2</v>
      </c>
      <c r="K275" s="101">
        <f>+K158</f>
        <v>4.507972198990001</v>
      </c>
      <c r="L275" s="101">
        <f>+L158</f>
        <v>0</v>
      </c>
      <c r="M275" s="100"/>
      <c r="N275" s="59"/>
      <c r="O275" s="102">
        <f>+C275*'PCG-PTG'!$F$5+D275*'PCG-PTG'!$F$6+E275*'PCG-PTG'!$F$8+SUM(F275:I275)</f>
        <v>-35768.351045019728</v>
      </c>
    </row>
    <row r="276" spans="1:15" x14ac:dyDescent="0.35">
      <c r="A276" s="24" t="s">
        <v>558</v>
      </c>
      <c r="B276" s="25" t="s">
        <v>559</v>
      </c>
      <c r="C276" s="101">
        <f>+C166</f>
        <v>1721.8214169827941</v>
      </c>
      <c r="D276" s="101">
        <f>+D166</f>
        <v>1.4054611541216093</v>
      </c>
      <c r="E276" s="101">
        <f>+E166</f>
        <v>6.3632743724291604E-2</v>
      </c>
      <c r="F276" s="100"/>
      <c r="G276" s="100"/>
      <c r="H276" s="100"/>
      <c r="I276" s="100"/>
      <c r="J276" s="101">
        <f>+J166</f>
        <v>0.85676354776118357</v>
      </c>
      <c r="K276" s="101">
        <f>+K166</f>
        <v>26.166319245579924</v>
      </c>
      <c r="L276" s="101">
        <f>+L166</f>
        <v>0</v>
      </c>
      <c r="M276" s="100"/>
      <c r="N276" s="59"/>
      <c r="O276" s="102">
        <f>+C276*'PCG-PTG'!$F$5+D276*'PCG-PTG'!$F$6+E276*'PCG-PTG'!$F$8+SUM(F276:I276)</f>
        <v>1778.0370063851365</v>
      </c>
    </row>
    <row r="277" spans="1:15" x14ac:dyDescent="0.35">
      <c r="A277" s="24" t="s">
        <v>574</v>
      </c>
      <c r="B277" s="25" t="s">
        <v>575</v>
      </c>
      <c r="C277" s="101">
        <f>+C174</f>
        <v>4943.9619589404783</v>
      </c>
      <c r="D277" s="101">
        <f>+D174</f>
        <v>13.319684961618375</v>
      </c>
      <c r="E277" s="101">
        <f>+E174</f>
        <v>0.5828691010506527</v>
      </c>
      <c r="F277" s="100"/>
      <c r="G277" s="100"/>
      <c r="H277" s="100"/>
      <c r="I277" s="100"/>
      <c r="J277" s="101">
        <f>+J174</f>
        <v>7.6433782490065552</v>
      </c>
      <c r="K277" s="101">
        <f>+K174</f>
        <v>243.30303476874721</v>
      </c>
      <c r="L277" s="101">
        <f>+L174</f>
        <v>0</v>
      </c>
      <c r="M277" s="100"/>
      <c r="N277" s="59"/>
      <c r="O277" s="102">
        <f>+C277*'PCG-PTG'!$F$5+D277*'PCG-PTG'!$F$6+E277*'PCG-PTG'!$F$8+SUM(F277:I277)</f>
        <v>5471.3734496442157</v>
      </c>
    </row>
    <row r="278" spans="1:15" x14ac:dyDescent="0.35">
      <c r="A278" s="24" t="s">
        <v>590</v>
      </c>
      <c r="B278" s="25" t="s">
        <v>591</v>
      </c>
      <c r="C278" s="101">
        <f>+C182</f>
        <v>311.10553157572281</v>
      </c>
      <c r="D278" s="101">
        <f>+D182</f>
        <v>0</v>
      </c>
      <c r="E278" s="101">
        <f>+E182</f>
        <v>0</v>
      </c>
      <c r="F278" s="100"/>
      <c r="G278" s="100"/>
      <c r="H278" s="100"/>
      <c r="I278" s="100"/>
      <c r="J278" s="101">
        <f>+J182</f>
        <v>0</v>
      </c>
      <c r="K278" s="101">
        <f>+K182</f>
        <v>0</v>
      </c>
      <c r="L278" s="101">
        <f>+L182</f>
        <v>0</v>
      </c>
      <c r="M278" s="100"/>
      <c r="N278" s="59"/>
      <c r="O278" s="102">
        <f>+C278*'PCG-PTG'!$F$5+D278*'PCG-PTG'!$F$6+E278*'PCG-PTG'!$F$8+SUM(F278:I278)</f>
        <v>311.10553157572281</v>
      </c>
    </row>
    <row r="279" spans="1:15" x14ac:dyDescent="0.35">
      <c r="A279" s="24" t="s">
        <v>606</v>
      </c>
      <c r="B279" s="25" t="s">
        <v>607</v>
      </c>
      <c r="C279" s="101">
        <f>+C190</f>
        <v>866.98995064401356</v>
      </c>
      <c r="D279" s="101">
        <f>+D190</f>
        <v>0</v>
      </c>
      <c r="E279" s="101">
        <f>+E190</f>
        <v>0</v>
      </c>
      <c r="F279" s="100"/>
      <c r="G279" s="100"/>
      <c r="H279" s="100"/>
      <c r="I279" s="100"/>
      <c r="J279" s="101">
        <f>+J190</f>
        <v>0</v>
      </c>
      <c r="K279" s="101">
        <f>+K190</f>
        <v>0</v>
      </c>
      <c r="L279" s="101">
        <f>+L190</f>
        <v>0</v>
      </c>
      <c r="M279" s="100"/>
      <c r="N279" s="59"/>
      <c r="O279" s="102">
        <f>+C279*'PCG-PTG'!$F$5+D279*'PCG-PTG'!$F$6+E279*'PCG-PTG'!$F$8+SUM(F279:I279)</f>
        <v>866.98995064401356</v>
      </c>
    </row>
    <row r="280" spans="1:15" x14ac:dyDescent="0.35">
      <c r="A280" s="24" t="s">
        <v>622</v>
      </c>
      <c r="B280" s="25" t="s">
        <v>623</v>
      </c>
      <c r="C280" s="101">
        <f>+C198</f>
        <v>14.272564023298617</v>
      </c>
      <c r="D280" s="101">
        <f>+D198</f>
        <v>0</v>
      </c>
      <c r="E280" s="101">
        <f>+E198</f>
        <v>0</v>
      </c>
      <c r="F280" s="100"/>
      <c r="G280" s="100"/>
      <c r="H280" s="100"/>
      <c r="I280" s="100"/>
      <c r="J280" s="101">
        <f>+J198</f>
        <v>0</v>
      </c>
      <c r="K280" s="101">
        <f>+K198</f>
        <v>0</v>
      </c>
      <c r="L280" s="101">
        <f>+L198</f>
        <v>0</v>
      </c>
      <c r="M280" s="100"/>
      <c r="N280" s="59"/>
      <c r="O280" s="102">
        <f>+C280*'PCG-PTG'!$F$5+D280*'PCG-PTG'!$F$6+E280*'PCG-PTG'!$F$8+SUM(F280:I280)</f>
        <v>14.272564023298617</v>
      </c>
    </row>
    <row r="281" spans="1:15" x14ac:dyDescent="0.35">
      <c r="A281" s="24" t="s">
        <v>638</v>
      </c>
      <c r="B281" s="25" t="s">
        <v>639</v>
      </c>
      <c r="C281" s="101">
        <f>+C206</f>
        <v>0</v>
      </c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59"/>
      <c r="O281" s="102">
        <f>+C281*'PCG-PTG'!$F$5+D281*'PCG-PTG'!$F$6+E281*'PCG-PTG'!$F$8+SUM(F281:I281)</f>
        <v>0</v>
      </c>
    </row>
    <row r="282" spans="1:15" x14ac:dyDescent="0.35">
      <c r="A282" s="24" t="s">
        <v>640</v>
      </c>
      <c r="B282" s="25" t="s">
        <v>291</v>
      </c>
      <c r="C282" s="101">
        <f>+C207</f>
        <v>0</v>
      </c>
      <c r="D282" s="101">
        <f t="shared" ref="D282:L282" si="94">+D207</f>
        <v>0</v>
      </c>
      <c r="E282" s="101">
        <f t="shared" si="94"/>
        <v>7.3152393600000006E-3</v>
      </c>
      <c r="F282" s="100"/>
      <c r="G282" s="100"/>
      <c r="H282" s="100"/>
      <c r="I282" s="100"/>
      <c r="J282" s="101">
        <f t="shared" si="94"/>
        <v>0</v>
      </c>
      <c r="K282" s="101">
        <f t="shared" si="94"/>
        <v>0</v>
      </c>
      <c r="L282" s="101">
        <f t="shared" si="94"/>
        <v>0</v>
      </c>
      <c r="M282" s="100"/>
      <c r="N282" s="59"/>
      <c r="O282" s="102">
        <f>+C282*'PCG-PTG'!$F$5+D282*'PCG-PTG'!$F$6+E282*'PCG-PTG'!$F$8+SUM(F282:I282)</f>
        <v>1.9385384304000002</v>
      </c>
    </row>
    <row r="283" spans="1:15" s="13" customFormat="1" x14ac:dyDescent="0.35">
      <c r="A283" s="19" t="s">
        <v>641</v>
      </c>
      <c r="B283" s="20" t="s">
        <v>642</v>
      </c>
      <c r="C283" s="96">
        <f>+SUM(C284:C288)</f>
        <v>22.161060483707928</v>
      </c>
      <c r="D283" s="96">
        <f t="shared" ref="D283:E283" si="95">+SUM(D284:D288)</f>
        <v>43.674608276631588</v>
      </c>
      <c r="E283" s="96">
        <f t="shared" si="95"/>
        <v>0.25505634906814278</v>
      </c>
      <c r="F283" s="98"/>
      <c r="G283" s="98"/>
      <c r="H283" s="98"/>
      <c r="I283" s="98"/>
      <c r="J283" s="96">
        <f t="shared" ref="J283:M283" si="96">+SUM(J284:J288)</f>
        <v>0</v>
      </c>
      <c r="K283" s="96">
        <f t="shared" si="96"/>
        <v>0</v>
      </c>
      <c r="L283" s="96">
        <f t="shared" si="96"/>
        <v>0</v>
      </c>
      <c r="M283" s="96">
        <f t="shared" si="96"/>
        <v>0</v>
      </c>
      <c r="N283" s="97"/>
      <c r="O283" s="96">
        <f>+SUM(O284:O288)</f>
        <v>1312.64002473245</v>
      </c>
    </row>
    <row r="284" spans="1:15" x14ac:dyDescent="0.35">
      <c r="A284" s="24" t="s">
        <v>643</v>
      </c>
      <c r="B284" s="25" t="s">
        <v>644</v>
      </c>
      <c r="C284" s="101">
        <f>+C210</f>
        <v>0</v>
      </c>
      <c r="D284" s="101">
        <f t="shared" ref="D284:L284" si="97">+D210</f>
        <v>39.043528636259879</v>
      </c>
      <c r="E284" s="100"/>
      <c r="F284" s="100"/>
      <c r="G284" s="100"/>
      <c r="H284" s="100"/>
      <c r="I284" s="100"/>
      <c r="J284" s="101">
        <f t="shared" si="97"/>
        <v>0</v>
      </c>
      <c r="K284" s="101">
        <f t="shared" si="97"/>
        <v>0</v>
      </c>
      <c r="L284" s="101">
        <f t="shared" si="97"/>
        <v>0</v>
      </c>
      <c r="M284" s="100"/>
      <c r="N284" s="59"/>
      <c r="O284" s="102">
        <f>+C284*'PCG-PTG'!$F$5+D284*'PCG-PTG'!$F$6+E284*'PCG-PTG'!$F$8+SUM(F284:I284)</f>
        <v>1093.2188018152765</v>
      </c>
    </row>
    <row r="285" spans="1:15" x14ac:dyDescent="0.35">
      <c r="A285" s="24" t="s">
        <v>651</v>
      </c>
      <c r="B285" s="25" t="s">
        <v>652</v>
      </c>
      <c r="C285" s="100"/>
      <c r="D285" s="101">
        <f t="shared" ref="D285:L285" si="98">+D214</f>
        <v>0</v>
      </c>
      <c r="E285" s="101">
        <f t="shared" si="98"/>
        <v>0</v>
      </c>
      <c r="F285" s="100"/>
      <c r="G285" s="100"/>
      <c r="H285" s="100"/>
      <c r="I285" s="100"/>
      <c r="J285" s="101">
        <f t="shared" si="98"/>
        <v>0</v>
      </c>
      <c r="K285" s="101">
        <f t="shared" si="98"/>
        <v>0</v>
      </c>
      <c r="L285" s="101">
        <f t="shared" si="98"/>
        <v>0</v>
      </c>
      <c r="M285" s="100"/>
      <c r="N285" s="59"/>
      <c r="O285" s="102">
        <f>+C285*'PCG-PTG'!$F$5+D285*'PCG-PTG'!$F$6+E285*'PCG-PTG'!$F$8+SUM(F285:I285)</f>
        <v>0</v>
      </c>
    </row>
    <row r="286" spans="1:15" x14ac:dyDescent="0.35">
      <c r="A286" s="24" t="s">
        <v>657</v>
      </c>
      <c r="B286" s="25" t="s">
        <v>658</v>
      </c>
      <c r="C286" s="101">
        <f>+C217</f>
        <v>22.161060483707928</v>
      </c>
      <c r="D286" s="101">
        <f t="shared" ref="D286:M286" si="99">+D217</f>
        <v>1.7094048865661944</v>
      </c>
      <c r="E286" s="101">
        <f t="shared" si="99"/>
        <v>0</v>
      </c>
      <c r="F286" s="100"/>
      <c r="G286" s="100"/>
      <c r="H286" s="100"/>
      <c r="I286" s="100"/>
      <c r="J286" s="101">
        <f t="shared" si="99"/>
        <v>0</v>
      </c>
      <c r="K286" s="101">
        <f t="shared" si="99"/>
        <v>0</v>
      </c>
      <c r="L286" s="101">
        <f t="shared" si="99"/>
        <v>0</v>
      </c>
      <c r="M286" s="101">
        <f t="shared" si="99"/>
        <v>0</v>
      </c>
      <c r="N286" s="59"/>
      <c r="O286" s="102">
        <f>+C286*'PCG-PTG'!$F$5+D286*'PCG-PTG'!$F$6+E286*'PCG-PTG'!$F$8+SUM(F286:I286)</f>
        <v>70.024397307561372</v>
      </c>
    </row>
    <row r="287" spans="1:15" x14ac:dyDescent="0.35">
      <c r="A287" s="24" t="s">
        <v>663</v>
      </c>
      <c r="B287" s="25" t="s">
        <v>664</v>
      </c>
      <c r="C287" s="100"/>
      <c r="D287" s="101">
        <f t="shared" ref="D287:L287" si="100">+D220</f>
        <v>2.9216747538055086</v>
      </c>
      <c r="E287" s="101">
        <f t="shared" si="100"/>
        <v>0.25505634906814278</v>
      </c>
      <c r="F287" s="100"/>
      <c r="G287" s="100"/>
      <c r="H287" s="100"/>
      <c r="I287" s="100"/>
      <c r="J287" s="101">
        <f t="shared" si="100"/>
        <v>0</v>
      </c>
      <c r="K287" s="101">
        <f t="shared" si="100"/>
        <v>0</v>
      </c>
      <c r="L287" s="101">
        <f t="shared" si="100"/>
        <v>0</v>
      </c>
      <c r="M287" s="100"/>
      <c r="N287" s="59"/>
      <c r="O287" s="102">
        <f>+C287*'PCG-PTG'!$F$5+D287*'PCG-PTG'!$F$6+E287*'PCG-PTG'!$F$8+SUM(F287:I287)</f>
        <v>149.39682560961208</v>
      </c>
    </row>
    <row r="288" spans="1:15" x14ac:dyDescent="0.35">
      <c r="A288" s="24" t="s">
        <v>670</v>
      </c>
      <c r="B288" s="25" t="s">
        <v>291</v>
      </c>
      <c r="C288" s="101">
        <f>+C224</f>
        <v>0</v>
      </c>
      <c r="D288" s="101">
        <f t="shared" ref="D288:M288" si="101">+D224</f>
        <v>0</v>
      </c>
      <c r="E288" s="101">
        <f t="shared" si="101"/>
        <v>0</v>
      </c>
      <c r="F288" s="100"/>
      <c r="G288" s="100"/>
      <c r="H288" s="100"/>
      <c r="I288" s="100"/>
      <c r="J288" s="101">
        <f t="shared" si="101"/>
        <v>0</v>
      </c>
      <c r="K288" s="101">
        <f t="shared" si="101"/>
        <v>0</v>
      </c>
      <c r="L288" s="101">
        <f t="shared" si="101"/>
        <v>0</v>
      </c>
      <c r="M288" s="101">
        <f t="shared" si="101"/>
        <v>0</v>
      </c>
      <c r="N288" s="59"/>
      <c r="O288" s="102">
        <f>+C288*'PCG-PTG'!$F$5+D288*'PCG-PTG'!$F$6+E288*'PCG-PTG'!$F$8+SUM(F288:I288)</f>
        <v>0</v>
      </c>
    </row>
    <row r="289" spans="1:15" x14ac:dyDescent="0.35">
      <c r="A289" s="37"/>
      <c r="B289" s="38" t="s">
        <v>671</v>
      </c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59"/>
      <c r="O289" s="103"/>
    </row>
    <row r="290" spans="1:15" s="13" customFormat="1" x14ac:dyDescent="0.35">
      <c r="A290" s="19"/>
      <c r="B290" s="66" t="s">
        <v>672</v>
      </c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97"/>
      <c r="O290" s="104"/>
    </row>
    <row r="291" spans="1:15" x14ac:dyDescent="0.35">
      <c r="A291" s="24"/>
      <c r="B291" s="25" t="s">
        <v>673</v>
      </c>
      <c r="C291" s="99">
        <f>+C292+C293</f>
        <v>17393.420844716322</v>
      </c>
      <c r="D291" s="99">
        <f t="shared" ref="D291:E291" si="102">+D292+D293</f>
        <v>1.3876554221351243</v>
      </c>
      <c r="E291" s="99">
        <f t="shared" si="102"/>
        <v>0.45417959506305267</v>
      </c>
      <c r="F291" s="100"/>
      <c r="G291" s="100"/>
      <c r="H291" s="100"/>
      <c r="I291" s="100"/>
      <c r="J291" s="99">
        <f t="shared" ref="J291:M291" si="103">+J292+J293</f>
        <v>0</v>
      </c>
      <c r="K291" s="99">
        <f t="shared" si="103"/>
        <v>0</v>
      </c>
      <c r="L291" s="99">
        <f t="shared" si="103"/>
        <v>0</v>
      </c>
      <c r="M291" s="99">
        <f t="shared" si="103"/>
        <v>0</v>
      </c>
      <c r="N291" s="59"/>
      <c r="O291" s="99">
        <f>+O292+O293</f>
        <v>17552.632789227813</v>
      </c>
    </row>
    <row r="292" spans="1:15" x14ac:dyDescent="0.35">
      <c r="A292" s="24"/>
      <c r="B292" s="44" t="s">
        <v>674</v>
      </c>
      <c r="C292" s="101">
        <f>+C228</f>
        <v>2221.7047664411598</v>
      </c>
      <c r="D292" s="101">
        <f t="shared" ref="D292:M294" si="104">+D228</f>
        <v>1.553639696812E-2</v>
      </c>
      <c r="E292" s="101">
        <f t="shared" si="104"/>
        <v>6.214558787248E-2</v>
      </c>
      <c r="F292" s="100"/>
      <c r="G292" s="100"/>
      <c r="H292" s="100"/>
      <c r="I292" s="100"/>
      <c r="J292" s="101">
        <f t="shared" si="104"/>
        <v>0</v>
      </c>
      <c r="K292" s="101">
        <f t="shared" si="104"/>
        <v>0</v>
      </c>
      <c r="L292" s="101">
        <f t="shared" si="104"/>
        <v>0</v>
      </c>
      <c r="M292" s="101">
        <f t="shared" si="104"/>
        <v>0</v>
      </c>
      <c r="N292" s="59"/>
      <c r="O292" s="102">
        <f>+C292*'PCG-PTG'!$F$5+D292*'PCG-PTG'!$F$6+E292*'PCG-PTG'!$F$8+SUM(F292:I292)</f>
        <v>2238.6083663424743</v>
      </c>
    </row>
    <row r="293" spans="1:15" x14ac:dyDescent="0.35">
      <c r="A293" s="24"/>
      <c r="B293" s="44" t="s">
        <v>675</v>
      </c>
      <c r="C293" s="101">
        <f>+C229</f>
        <v>15171.716078275163</v>
      </c>
      <c r="D293" s="101">
        <f t="shared" si="104"/>
        <v>1.3721190251670043</v>
      </c>
      <c r="E293" s="101">
        <f t="shared" si="104"/>
        <v>0.39203400719057269</v>
      </c>
      <c r="F293" s="100"/>
      <c r="G293" s="100"/>
      <c r="H293" s="100"/>
      <c r="I293" s="100"/>
      <c r="J293" s="101">
        <f t="shared" si="104"/>
        <v>0</v>
      </c>
      <c r="K293" s="101">
        <f t="shared" si="104"/>
        <v>0</v>
      </c>
      <c r="L293" s="101">
        <f t="shared" si="104"/>
        <v>0</v>
      </c>
      <c r="M293" s="101">
        <f t="shared" si="104"/>
        <v>0</v>
      </c>
      <c r="N293" s="59"/>
      <c r="O293" s="102">
        <f>+C293*'PCG-PTG'!$F$5+D293*'PCG-PTG'!$F$6+E293*'PCG-PTG'!$F$8+SUM(F293:I293)</f>
        <v>15314.024422885341</v>
      </c>
    </row>
    <row r="294" spans="1:15" x14ac:dyDescent="0.35">
      <c r="A294" s="24"/>
      <c r="B294" s="25" t="s">
        <v>676</v>
      </c>
      <c r="C294" s="101">
        <f>+C230</f>
        <v>0</v>
      </c>
      <c r="D294" s="101">
        <f t="shared" si="104"/>
        <v>0</v>
      </c>
      <c r="E294" s="101">
        <f t="shared" si="104"/>
        <v>0</v>
      </c>
      <c r="F294" s="100"/>
      <c r="G294" s="100"/>
      <c r="H294" s="100"/>
      <c r="I294" s="100"/>
      <c r="J294" s="101">
        <f t="shared" si="104"/>
        <v>0</v>
      </c>
      <c r="K294" s="101">
        <f t="shared" si="104"/>
        <v>0</v>
      </c>
      <c r="L294" s="101">
        <f t="shared" si="104"/>
        <v>0</v>
      </c>
      <c r="M294" s="101">
        <f t="shared" si="104"/>
        <v>0</v>
      </c>
      <c r="N294" s="59"/>
      <c r="O294" s="102">
        <f>+C294*'PCG-PTG'!$F$5+D294*'PCG-PTG'!$F$6+E294*'PCG-PTG'!$F$8+SUM(F294:I294)</f>
        <v>0</v>
      </c>
    </row>
    <row r="295" spans="1:15" ht="13" x14ac:dyDescent="0.35">
      <c r="A295" s="24"/>
      <c r="B295" s="25" t="s">
        <v>677</v>
      </c>
      <c r="C295" s="101">
        <f>+C231</f>
        <v>1444.3432342640281</v>
      </c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59"/>
      <c r="O295" s="102">
        <f>+C295*'PCG-PTG'!$F$5+D295*'PCG-PTG'!$F$6+E295*'PCG-PTG'!$F$8+SUM(F295:I295)</f>
        <v>1444.3432342640281</v>
      </c>
    </row>
    <row r="296" spans="1:15" ht="13" x14ac:dyDescent="0.35">
      <c r="A296" s="24"/>
      <c r="B296" s="25" t="s">
        <v>678</v>
      </c>
      <c r="C296" s="101">
        <f>+C232</f>
        <v>0</v>
      </c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59"/>
      <c r="O296" s="102">
        <f>+C296*'PCG-PTG'!$F$5+D296*'PCG-PTG'!$F$6+E296*'PCG-PTG'!$F$8+SUM(F296:I296)</f>
        <v>0</v>
      </c>
    </row>
    <row r="297" spans="1:15" x14ac:dyDescent="0.35">
      <c r="A297" s="24"/>
      <c r="B297" s="25" t="s">
        <v>681</v>
      </c>
      <c r="C297" s="101">
        <f>+C235</f>
        <v>0</v>
      </c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59"/>
      <c r="O297" s="102">
        <f>+C297*'PCG-PTG'!$F$5+D297*'PCG-PTG'!$F$6+E297*'PCG-PTG'!$F$8+SUM(F297:I297)</f>
        <v>0</v>
      </c>
    </row>
    <row r="298" spans="1:15" ht="13" x14ac:dyDescent="0.35">
      <c r="A298" s="24"/>
      <c r="B298" s="25" t="s">
        <v>682</v>
      </c>
      <c r="C298" s="100"/>
      <c r="D298" s="100"/>
      <c r="E298" s="101">
        <f t="shared" ref="E298" si="105">+E236</f>
        <v>0</v>
      </c>
      <c r="F298" s="100"/>
      <c r="G298" s="100"/>
      <c r="H298" s="100"/>
      <c r="I298" s="100"/>
      <c r="J298" s="100"/>
      <c r="K298" s="100"/>
      <c r="L298" s="100"/>
      <c r="M298" s="100"/>
      <c r="N298" s="59"/>
      <c r="O298" s="102">
        <f>+C298*'PCG-PTG'!$F$5+D298*'PCG-PTG'!$F$6+E298*'PCG-PTG'!$F$8+SUM(F298:I298)</f>
        <v>0</v>
      </c>
    </row>
    <row r="299" spans="1:15" ht="13" x14ac:dyDescent="0.35">
      <c r="A299" s="24"/>
      <c r="B299" s="25" t="s">
        <v>683</v>
      </c>
      <c r="C299" s="101">
        <f>+C237</f>
        <v>0</v>
      </c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59"/>
      <c r="O299" s="102">
        <f>+C299*'PCG-PTG'!$F$5+D299*'PCG-PTG'!$F$6+E299*'PCG-PTG'!$F$8+SUM(F299:I299)</f>
        <v>0</v>
      </c>
    </row>
    <row r="302" spans="1:15" s="13" customFormat="1" x14ac:dyDescent="0.35">
      <c r="A302" s="11" t="s">
        <v>685</v>
      </c>
      <c r="B302" s="11"/>
      <c r="C302" s="64">
        <f>C242-C304</f>
        <v>0</v>
      </c>
      <c r="D302" s="64">
        <f t="shared" ref="D302:O302" si="106">D242-D304</f>
        <v>0</v>
      </c>
      <c r="E302" s="64">
        <f t="shared" si="106"/>
        <v>0</v>
      </c>
      <c r="F302" s="64">
        <f t="shared" si="106"/>
        <v>0</v>
      </c>
      <c r="G302" s="64">
        <f t="shared" si="106"/>
        <v>0</v>
      </c>
      <c r="H302" s="64">
        <f t="shared" si="106"/>
        <v>0</v>
      </c>
      <c r="I302" s="64">
        <f t="shared" si="106"/>
        <v>0</v>
      </c>
      <c r="J302" s="64">
        <f t="shared" si="106"/>
        <v>0</v>
      </c>
      <c r="K302" s="64">
        <f t="shared" si="106"/>
        <v>0</v>
      </c>
      <c r="L302" s="64">
        <f t="shared" si="106"/>
        <v>0</v>
      </c>
      <c r="M302" s="64">
        <f t="shared" si="106"/>
        <v>0</v>
      </c>
      <c r="N302" s="64"/>
      <c r="O302" s="64">
        <f t="shared" si="106"/>
        <v>0</v>
      </c>
    </row>
    <row r="303" spans="1:15" s="17" customFormat="1" ht="26" x14ac:dyDescent="0.35">
      <c r="A303" s="15" t="s">
        <v>248</v>
      </c>
      <c r="B303" s="15" t="s">
        <v>238</v>
      </c>
      <c r="C303" s="16" t="s">
        <v>686</v>
      </c>
      <c r="D303" s="16" t="s">
        <v>687</v>
      </c>
      <c r="E303" s="16" t="s">
        <v>688</v>
      </c>
      <c r="F303" s="16" t="s">
        <v>689</v>
      </c>
      <c r="G303" s="16" t="s">
        <v>690</v>
      </c>
      <c r="H303" s="16" t="s">
        <v>691</v>
      </c>
      <c r="I303" s="16" t="s">
        <v>692</v>
      </c>
      <c r="J303" s="16" t="s">
        <v>693</v>
      </c>
      <c r="K303" s="16" t="s">
        <v>258</v>
      </c>
      <c r="L303" s="16" t="s">
        <v>259</v>
      </c>
      <c r="M303" s="16" t="s">
        <v>694</v>
      </c>
      <c r="N303" s="63"/>
      <c r="O303" s="16" t="s">
        <v>261</v>
      </c>
    </row>
    <row r="304" spans="1:15" s="13" customFormat="1" x14ac:dyDescent="0.35">
      <c r="A304" s="19" t="s">
        <v>262</v>
      </c>
      <c r="B304" s="20" t="s">
        <v>263</v>
      </c>
      <c r="C304" s="21">
        <f>+SUM(C305:C309)</f>
        <v>-14154.64308385342</v>
      </c>
      <c r="D304" s="21">
        <f t="shared" ref="D304:M304" si="107">+SUM(D305:D309)</f>
        <v>186.7429530337231</v>
      </c>
      <c r="E304" s="21">
        <f t="shared" si="107"/>
        <v>3.7773270725965418</v>
      </c>
      <c r="F304" s="21">
        <f t="shared" si="107"/>
        <v>1105.7216281876167</v>
      </c>
      <c r="G304" s="21">
        <f t="shared" si="107"/>
        <v>0</v>
      </c>
      <c r="H304" s="21">
        <f t="shared" si="107"/>
        <v>13.810669215559169</v>
      </c>
      <c r="I304" s="21">
        <f t="shared" si="107"/>
        <v>0</v>
      </c>
      <c r="J304" s="21">
        <f t="shared" si="107"/>
        <v>8.9263456471555394</v>
      </c>
      <c r="K304" s="21">
        <f t="shared" si="107"/>
        <v>286.38833312131715</v>
      </c>
      <c r="L304" s="21">
        <f t="shared" si="107"/>
        <v>0</v>
      </c>
      <c r="M304" s="21">
        <f t="shared" si="107"/>
        <v>0</v>
      </c>
      <c r="N304" s="64"/>
      <c r="O304" s="21">
        <f>+SUM(O305:O309)</f>
        <v>-6805.316427267916</v>
      </c>
    </row>
    <row r="305" spans="1:15" x14ac:dyDescent="0.35">
      <c r="A305" s="48" t="s">
        <v>264</v>
      </c>
      <c r="B305" s="49" t="s">
        <v>265</v>
      </c>
      <c r="C305" s="67">
        <f>+C243</f>
        <v>13222.607004916179</v>
      </c>
      <c r="D305" s="67">
        <f t="shared" ref="D305:M305" si="108">+D243</f>
        <v>4.3344482850775279</v>
      </c>
      <c r="E305" s="67">
        <f t="shared" si="108"/>
        <v>0.36222387528564726</v>
      </c>
      <c r="F305" s="32"/>
      <c r="G305" s="32"/>
      <c r="H305" s="32"/>
      <c r="I305" s="32"/>
      <c r="J305" s="67">
        <f t="shared" si="108"/>
        <v>0</v>
      </c>
      <c r="K305" s="67">
        <f t="shared" si="108"/>
        <v>0</v>
      </c>
      <c r="L305" s="67">
        <f t="shared" si="108"/>
        <v>0</v>
      </c>
      <c r="M305" s="67">
        <f t="shared" si="108"/>
        <v>0</v>
      </c>
      <c r="N305" s="65"/>
      <c r="O305" s="30">
        <f>+C305*'PCG-PTG'!$F$5+D305*'PCG-PTG'!$F$6+E305*'PCG-PTG'!$F$8+SUM(F305:I305)</f>
        <v>13439.960883849046</v>
      </c>
    </row>
    <row r="306" spans="1:15" x14ac:dyDescent="0.35">
      <c r="A306" s="48" t="s">
        <v>343</v>
      </c>
      <c r="B306" s="49" t="s">
        <v>344</v>
      </c>
      <c r="C306" s="67">
        <f>+C254</f>
        <v>496.97825695222224</v>
      </c>
      <c r="D306" s="67">
        <f t="shared" ref="D306:M306" si="109">+D254</f>
        <v>0</v>
      </c>
      <c r="E306" s="67">
        <f t="shared" si="109"/>
        <v>0</v>
      </c>
      <c r="F306" s="67">
        <f t="shared" si="109"/>
        <v>1105.7216281876167</v>
      </c>
      <c r="G306" s="67">
        <f t="shared" si="109"/>
        <v>0</v>
      </c>
      <c r="H306" s="67">
        <f t="shared" si="109"/>
        <v>13.810669215559169</v>
      </c>
      <c r="I306" s="67">
        <f t="shared" si="109"/>
        <v>0</v>
      </c>
      <c r="J306" s="67">
        <f t="shared" si="109"/>
        <v>0</v>
      </c>
      <c r="K306" s="67">
        <f t="shared" si="109"/>
        <v>0</v>
      </c>
      <c r="L306" s="67">
        <f t="shared" si="109"/>
        <v>0</v>
      </c>
      <c r="M306" s="67">
        <f t="shared" si="109"/>
        <v>0</v>
      </c>
      <c r="N306" s="65"/>
      <c r="O306" s="30">
        <f>+C306*'PCG-PTG'!$F$5+D306*'PCG-PTG'!$F$6+E306*'PCG-PTG'!$F$8+SUM(F306:I306)</f>
        <v>1616.510554355398</v>
      </c>
    </row>
    <row r="307" spans="1:15" x14ac:dyDescent="0.35">
      <c r="A307" s="48" t="s">
        <v>434</v>
      </c>
      <c r="B307" s="49" t="s">
        <v>435</v>
      </c>
      <c r="C307" s="67">
        <f>+C263</f>
        <v>24.143880079733336</v>
      </c>
      <c r="D307" s="67">
        <f t="shared" ref="D307:L307" si="110">+D263</f>
        <v>123.72717414802038</v>
      </c>
      <c r="E307" s="67">
        <f t="shared" si="110"/>
        <v>2.4969862561804872</v>
      </c>
      <c r="F307" s="32"/>
      <c r="G307" s="32"/>
      <c r="H307" s="32"/>
      <c r="I307" s="32"/>
      <c r="J307" s="67">
        <f t="shared" si="110"/>
        <v>0.33725562250000002</v>
      </c>
      <c r="K307" s="67">
        <f t="shared" si="110"/>
        <v>12.411006908000001</v>
      </c>
      <c r="L307" s="67">
        <f t="shared" si="110"/>
        <v>0</v>
      </c>
      <c r="M307" s="32"/>
      <c r="N307" s="65"/>
      <c r="O307" s="30">
        <f>+C307*'PCG-PTG'!$F$5+D307*'PCG-PTG'!$F$6+E307*'PCG-PTG'!$F$8+SUM(F307:I307)</f>
        <v>4150.206114112133</v>
      </c>
    </row>
    <row r="308" spans="1:15" x14ac:dyDescent="0.35">
      <c r="A308" s="48" t="s">
        <v>540</v>
      </c>
      <c r="B308" s="49" t="s">
        <v>541</v>
      </c>
      <c r="C308" s="67">
        <f>+C274</f>
        <v>-27920.533286285263</v>
      </c>
      <c r="D308" s="67">
        <f t="shared" ref="D308:L308" si="111">+D274</f>
        <v>15.006722323993584</v>
      </c>
      <c r="E308" s="67">
        <f t="shared" si="111"/>
        <v>0.66306059206226431</v>
      </c>
      <c r="F308" s="32"/>
      <c r="G308" s="32"/>
      <c r="H308" s="32"/>
      <c r="I308" s="32"/>
      <c r="J308" s="67">
        <f t="shared" si="111"/>
        <v>8.5890900246555386</v>
      </c>
      <c r="K308" s="67">
        <f t="shared" si="111"/>
        <v>273.97732621331716</v>
      </c>
      <c r="L308" s="67">
        <f t="shared" si="111"/>
        <v>0</v>
      </c>
      <c r="M308" s="32"/>
      <c r="N308" s="65"/>
      <c r="O308" s="30">
        <f>+C308*'PCG-PTG'!$F$5+D308*'PCG-PTG'!$F$6+E308*'PCG-PTG'!$F$8+SUM(F308:I308)</f>
        <v>-27324.634004316944</v>
      </c>
    </row>
    <row r="309" spans="1:15" x14ac:dyDescent="0.35">
      <c r="A309" s="48" t="s">
        <v>641</v>
      </c>
      <c r="B309" s="49" t="s">
        <v>642</v>
      </c>
      <c r="C309" s="67">
        <f>+C283</f>
        <v>22.161060483707928</v>
      </c>
      <c r="D309" s="67">
        <f t="shared" ref="D309:M309" si="112">+D283</f>
        <v>43.674608276631588</v>
      </c>
      <c r="E309" s="67">
        <f t="shared" si="112"/>
        <v>0.25505634906814278</v>
      </c>
      <c r="F309" s="32"/>
      <c r="G309" s="32"/>
      <c r="H309" s="32"/>
      <c r="I309" s="32"/>
      <c r="J309" s="67">
        <f t="shared" si="112"/>
        <v>0</v>
      </c>
      <c r="K309" s="67">
        <f t="shared" si="112"/>
        <v>0</v>
      </c>
      <c r="L309" s="67">
        <f t="shared" si="112"/>
        <v>0</v>
      </c>
      <c r="M309" s="67">
        <f t="shared" si="112"/>
        <v>0</v>
      </c>
      <c r="N309" s="65"/>
      <c r="O309" s="30">
        <f>+C309*'PCG-PTG'!$F$5+D309*'PCG-PTG'!$F$6+E309*'PCG-PTG'!$F$8+SUM(F309:I309)</f>
        <v>1312.64002473245</v>
      </c>
    </row>
  </sheetData>
  <conditionalFormatting sqref="C240:M240">
    <cfRule type="cellIs" dxfId="27" priority="4" operator="equal">
      <formula>0</formula>
    </cfRule>
  </conditionalFormatting>
  <conditionalFormatting sqref="C302:M302">
    <cfRule type="cellIs" dxfId="26" priority="2" operator="equal">
      <formula>0</formula>
    </cfRule>
  </conditionalFormatting>
  <conditionalFormatting sqref="O240">
    <cfRule type="cellIs" dxfId="25" priority="3" operator="equal">
      <formula>0</formula>
    </cfRule>
  </conditionalFormatting>
  <conditionalFormatting sqref="O302">
    <cfRule type="cellIs" dxfId="24" priority="1" operator="equal">
      <formula>0</formula>
    </cfRule>
  </conditionalFormatting>
  <dataValidations count="1">
    <dataValidation allowBlank="1" showInputMessage="1" showErrorMessage="1" sqref="B144:B157 B136 A226:B237 B268:B274 A290:B299 B308" xr:uid="{728257A7-E1D0-436F-9077-0DD21EAE0B3E}"/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1E19D-4CEC-4265-A7F2-22682AD0C919}">
  <dimension ref="A2:AP320"/>
  <sheetViews>
    <sheetView showGridLines="0" topLeftCell="Y298" zoomScale="80" zoomScaleNormal="80" workbookViewId="0">
      <selection activeCell="T42" sqref="T4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6" width="11.453125" style="52" hidden="1" customWidth="1"/>
    <col min="7" max="12" width="0" style="52" hidden="1" customWidth="1"/>
    <col min="13" max="13" width="12.54296875" style="52" bestFit="1" customWidth="1"/>
    <col min="14" max="14" width="12.81640625" style="52" bestFit="1" customWidth="1"/>
    <col min="15" max="15" width="12.1796875" style="52" bestFit="1" customWidth="1"/>
    <col min="16" max="16" width="12.81640625" style="52" bestFit="1" customWidth="1"/>
    <col min="17" max="17" width="12.54296875" style="52" bestFit="1" customWidth="1"/>
    <col min="18" max="18" width="12.81640625" style="52" bestFit="1" customWidth="1"/>
    <col min="19" max="20" width="13.1796875" style="52" bestFit="1" customWidth="1"/>
    <col min="21" max="21" width="12.81640625" style="52" bestFit="1" customWidth="1"/>
    <col min="22" max="22" width="13.1796875" style="52" bestFit="1" customWidth="1"/>
    <col min="23" max="23" width="12.81640625" style="52" bestFit="1" customWidth="1"/>
    <col min="24" max="24" width="12.54296875" style="52" bestFit="1" customWidth="1"/>
    <col min="25" max="25" width="13.1796875" style="52" bestFit="1" customWidth="1"/>
    <col min="26" max="27" width="12.54296875" style="52" bestFit="1" customWidth="1"/>
    <col min="28" max="28" width="12.1796875" style="52" bestFit="1" customWidth="1"/>
    <col min="29" max="29" width="13.1796875" style="52" bestFit="1" customWidth="1"/>
    <col min="30" max="30" width="12.81640625" style="52" customWidth="1"/>
    <col min="31" max="31" width="13.1796875" style="52" bestFit="1" customWidth="1"/>
    <col min="32" max="32" width="12.1796875" style="52" bestFit="1" customWidth="1"/>
    <col min="33" max="33" width="12.81640625" style="52" bestFit="1" customWidth="1"/>
    <col min="34" max="34" width="13.1796875" style="52" bestFit="1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9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9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9" s="13" customFormat="1" hidden="1" x14ac:dyDescent="0.35">
      <c r="A4" s="19" t="s">
        <v>262</v>
      </c>
      <c r="B4" s="20" t="s">
        <v>263</v>
      </c>
      <c r="C4" s="21">
        <f t="shared" ref="C4:AH4" si="0">+C5+C46+C95+C157+C209</f>
        <v>3006.0951874369116</v>
      </c>
      <c r="D4" s="21">
        <f t="shared" si="0"/>
        <v>3425.2117393702611</v>
      </c>
      <c r="E4" s="21">
        <f t="shared" si="0"/>
        <v>4090.5765606056502</v>
      </c>
      <c r="F4" s="21">
        <f t="shared" si="0"/>
        <v>4103.0868072211961</v>
      </c>
      <c r="G4" s="21">
        <f t="shared" si="0"/>
        <v>7340.4828205939557</v>
      </c>
      <c r="H4" s="21">
        <f t="shared" si="0"/>
        <v>4561.4215294134792</v>
      </c>
      <c r="I4" s="21">
        <f t="shared" si="0"/>
        <v>7454.7345690079519</v>
      </c>
      <c r="J4" s="21">
        <f t="shared" si="0"/>
        <v>7545.9992006105786</v>
      </c>
      <c r="K4" s="21">
        <f t="shared" si="0"/>
        <v>8522.8817599703871</v>
      </c>
      <c r="L4" s="21">
        <f t="shared" si="0"/>
        <v>8008.928032572212</v>
      </c>
      <c r="M4" s="21">
        <f t="shared" si="0"/>
        <v>-11525.784734682909</v>
      </c>
      <c r="N4" s="21">
        <f t="shared" si="0"/>
        <v>-7815.8608621219746</v>
      </c>
      <c r="O4" s="21">
        <f t="shared" si="0"/>
        <v>-6880.4338312798654</v>
      </c>
      <c r="P4" s="21">
        <f t="shared" si="0"/>
        <v>-7914.3719431038726</v>
      </c>
      <c r="Q4" s="21">
        <f t="shared" si="0"/>
        <v>-13200.533459612374</v>
      </c>
      <c r="R4" s="21">
        <f t="shared" si="0"/>
        <v>-4736.1729755129754</v>
      </c>
      <c r="S4" s="21">
        <f t="shared" si="0"/>
        <v>-11215.474043576449</v>
      </c>
      <c r="T4" s="21">
        <f t="shared" si="0"/>
        <v>-8612.3953479641877</v>
      </c>
      <c r="U4" s="21">
        <f t="shared" si="0"/>
        <v>-6364.8817407909628</v>
      </c>
      <c r="V4" s="21">
        <f t="shared" si="0"/>
        <v>-10492.781201313708</v>
      </c>
      <c r="W4" s="21">
        <f t="shared" si="0"/>
        <v>-8423.8285189618418</v>
      </c>
      <c r="X4" s="21">
        <f t="shared" si="0"/>
        <v>-6703.8994358919099</v>
      </c>
      <c r="Y4" s="21">
        <f t="shared" si="0"/>
        <v>-8300.0091017361774</v>
      </c>
      <c r="Z4" s="21">
        <f t="shared" si="0"/>
        <v>-9697.2410225919375</v>
      </c>
      <c r="AA4" s="21">
        <f t="shared" si="0"/>
        <v>-7424.3993885738591</v>
      </c>
      <c r="AB4" s="21">
        <f t="shared" si="0"/>
        <v>-4607.3072977470001</v>
      </c>
      <c r="AC4" s="21">
        <f t="shared" si="0"/>
        <v>-4292.9141024697938</v>
      </c>
      <c r="AD4" s="21">
        <f t="shared" si="0"/>
        <v>-8338.8596985616168</v>
      </c>
      <c r="AE4" s="21">
        <f t="shared" si="0"/>
        <v>-8207.3459012141757</v>
      </c>
      <c r="AF4" s="21">
        <f t="shared" si="0"/>
        <v>-4858.304804566983</v>
      </c>
      <c r="AG4" s="21">
        <f t="shared" si="0"/>
        <v>-7529.2788579162789</v>
      </c>
      <c r="AH4" s="21">
        <f t="shared" si="0"/>
        <v>-6805.3164272679123</v>
      </c>
      <c r="AI4" s="22"/>
      <c r="AJ4" s="23">
        <f>+(AH4/M4)-1</f>
        <v>-0.40955721593605343</v>
      </c>
    </row>
    <row r="5" spans="1:39" s="13" customFormat="1" hidden="1" x14ac:dyDescent="0.35">
      <c r="A5" s="19" t="s">
        <v>264</v>
      </c>
      <c r="B5" s="20" t="s">
        <v>265</v>
      </c>
      <c r="C5" s="21">
        <f t="shared" ref="C5" si="1">+C6+C32+C42</f>
        <v>2768.2448819085848</v>
      </c>
      <c r="D5" s="21">
        <f t="shared" ref="D5:AE5" si="2">+D6+D32+D42</f>
        <v>3189.180414990758</v>
      </c>
      <c r="E5" s="21">
        <f t="shared" si="2"/>
        <v>3851.9430131341137</v>
      </c>
      <c r="F5" s="21">
        <f t="shared" si="2"/>
        <v>3864.147790525843</v>
      </c>
      <c r="G5" s="21">
        <f t="shared" si="2"/>
        <v>4090.6510554739671</v>
      </c>
      <c r="H5" s="21">
        <f t="shared" si="2"/>
        <v>4045.8003321628357</v>
      </c>
      <c r="I5" s="21">
        <f t="shared" si="2"/>
        <v>4576.6344864023522</v>
      </c>
      <c r="J5" s="21">
        <f t="shared" si="2"/>
        <v>4488.4177080728296</v>
      </c>
      <c r="K5" s="21">
        <f t="shared" si="2"/>
        <v>5430.7269900663505</v>
      </c>
      <c r="L5" s="21">
        <f t="shared" si="2"/>
        <v>4861.9256038121994</v>
      </c>
      <c r="M5" s="21">
        <f t="shared" si="2"/>
        <v>5133.2870412504917</v>
      </c>
      <c r="N5" s="21">
        <f t="shared" si="2"/>
        <v>6058.3922742459426</v>
      </c>
      <c r="O5" s="21">
        <f t="shared" si="2"/>
        <v>5386.6878378498686</v>
      </c>
      <c r="P5" s="21">
        <f t="shared" si="2"/>
        <v>5880.2954139311169</v>
      </c>
      <c r="Q5" s="21">
        <f t="shared" si="2"/>
        <v>5654.6558838025121</v>
      </c>
      <c r="R5" s="21">
        <f t="shared" si="2"/>
        <v>5753.822574352319</v>
      </c>
      <c r="S5" s="21">
        <f t="shared" si="2"/>
        <v>6369.2173810267659</v>
      </c>
      <c r="T5" s="21">
        <f t="shared" si="2"/>
        <v>7182.9873005980935</v>
      </c>
      <c r="U5" s="21">
        <f t="shared" si="2"/>
        <v>7192.9291797225624</v>
      </c>
      <c r="V5" s="21">
        <f t="shared" si="2"/>
        <v>8422.2481599097409</v>
      </c>
      <c r="W5" s="21">
        <f t="shared" si="2"/>
        <v>9071.785968613558</v>
      </c>
      <c r="X5" s="21">
        <f t="shared" si="2"/>
        <v>10202.629367773556</v>
      </c>
      <c r="Y5" s="21">
        <f t="shared" si="2"/>
        <v>10161.940643683305</v>
      </c>
      <c r="Z5" s="21">
        <f t="shared" si="2"/>
        <v>10000.085011645313</v>
      </c>
      <c r="AA5" s="21">
        <f t="shared" si="2"/>
        <v>10083.202721461594</v>
      </c>
      <c r="AB5" s="21">
        <f t="shared" si="2"/>
        <v>11543.089415066526</v>
      </c>
      <c r="AC5" s="21">
        <f t="shared" si="2"/>
        <v>11446.282757158624</v>
      </c>
      <c r="AD5" s="21">
        <f t="shared" si="2"/>
        <v>11298.706553274413</v>
      </c>
      <c r="AE5" s="21">
        <f t="shared" si="2"/>
        <v>11496.471259766013</v>
      </c>
      <c r="AF5" s="21">
        <f t="shared" ref="AF5" si="3">+AF6+AF32+AF42</f>
        <v>15203.47097297734</v>
      </c>
      <c r="AG5" s="21">
        <f t="shared" ref="AG5:AH5" si="4">+AG6+AG32+AG42</f>
        <v>11542.698162258079</v>
      </c>
      <c r="AH5" s="21">
        <f t="shared" si="4"/>
        <v>13439.960883849046</v>
      </c>
      <c r="AI5" s="22"/>
      <c r="AJ5" s="23">
        <f t="shared" ref="AJ5:AJ68" si="5">+(AH5/M5)-1</f>
        <v>1.618197808898489</v>
      </c>
    </row>
    <row r="6" spans="1:39" hidden="1" x14ac:dyDescent="0.35">
      <c r="A6" s="24" t="s">
        <v>266</v>
      </c>
      <c r="B6" s="25" t="s">
        <v>267</v>
      </c>
      <c r="C6" s="26">
        <f t="shared" ref="C6" si="6">+C7+C11+C19+C25+C29</f>
        <v>2768.2448819085848</v>
      </c>
      <c r="D6" s="26">
        <f t="shared" ref="D6:AE6" si="7">+D7+D11+D19+D25+D29</f>
        <v>3189.180414990758</v>
      </c>
      <c r="E6" s="26">
        <f t="shared" si="7"/>
        <v>3851.9430131341137</v>
      </c>
      <c r="F6" s="26">
        <f t="shared" si="7"/>
        <v>3864.147790525843</v>
      </c>
      <c r="G6" s="26">
        <f t="shared" si="7"/>
        <v>4090.6510554739671</v>
      </c>
      <c r="H6" s="26">
        <f t="shared" si="7"/>
        <v>4045.8003321628357</v>
      </c>
      <c r="I6" s="26">
        <f t="shared" si="7"/>
        <v>4576.6344864023522</v>
      </c>
      <c r="J6" s="26">
        <f t="shared" si="7"/>
        <v>4488.4177080728296</v>
      </c>
      <c r="K6" s="26">
        <f t="shared" si="7"/>
        <v>5430.7269900663505</v>
      </c>
      <c r="L6" s="26">
        <f t="shared" si="7"/>
        <v>4861.9256038121994</v>
      </c>
      <c r="M6" s="26">
        <f t="shared" si="7"/>
        <v>5133.2870412504917</v>
      </c>
      <c r="N6" s="26">
        <f t="shared" si="7"/>
        <v>6058.3922742459426</v>
      </c>
      <c r="O6" s="26">
        <f t="shared" si="7"/>
        <v>5386.6878378498686</v>
      </c>
      <c r="P6" s="26">
        <f t="shared" si="7"/>
        <v>5880.2954139311169</v>
      </c>
      <c r="Q6" s="26">
        <f t="shared" si="7"/>
        <v>5654.6558838025121</v>
      </c>
      <c r="R6" s="26">
        <f t="shared" si="7"/>
        <v>5753.822574352319</v>
      </c>
      <c r="S6" s="26">
        <f t="shared" si="7"/>
        <v>6369.2173810267659</v>
      </c>
      <c r="T6" s="26">
        <f t="shared" si="7"/>
        <v>7182.9873005980935</v>
      </c>
      <c r="U6" s="26">
        <f t="shared" si="7"/>
        <v>7192.9291797225624</v>
      </c>
      <c r="V6" s="26">
        <f t="shared" si="7"/>
        <v>8422.2481599097409</v>
      </c>
      <c r="W6" s="26">
        <f t="shared" si="7"/>
        <v>9071.785968613558</v>
      </c>
      <c r="X6" s="26">
        <f t="shared" si="7"/>
        <v>10202.629367773556</v>
      </c>
      <c r="Y6" s="26">
        <f t="shared" si="7"/>
        <v>10161.940643683305</v>
      </c>
      <c r="Z6" s="26">
        <f t="shared" si="7"/>
        <v>10000.085011645313</v>
      </c>
      <c r="AA6" s="26">
        <f t="shared" si="7"/>
        <v>10083.202721461594</v>
      </c>
      <c r="AB6" s="26">
        <f t="shared" si="7"/>
        <v>11543.089415066526</v>
      </c>
      <c r="AC6" s="26">
        <f t="shared" si="7"/>
        <v>11446.282757158624</v>
      </c>
      <c r="AD6" s="26">
        <f t="shared" si="7"/>
        <v>11298.706553274413</v>
      </c>
      <c r="AE6" s="26">
        <f t="shared" si="7"/>
        <v>11496.471259766013</v>
      </c>
      <c r="AF6" s="26">
        <f t="shared" ref="AF6" si="8">+AF7+AF11+AF19+AF25+AF29</f>
        <v>15203.47097297734</v>
      </c>
      <c r="AG6" s="26">
        <f t="shared" ref="AG6:AH6" si="9">+AG7+AG11+AG19+AG25+AG29</f>
        <v>11542.698162258079</v>
      </c>
      <c r="AH6" s="26">
        <f t="shared" si="9"/>
        <v>13439.960883849046</v>
      </c>
      <c r="AI6" s="27"/>
      <c r="AJ6" s="23">
        <f t="shared" si="5"/>
        <v>1.618197808898489</v>
      </c>
    </row>
    <row r="7" spans="1:39" hidden="1" x14ac:dyDescent="0.35">
      <c r="A7" s="24" t="s">
        <v>268</v>
      </c>
      <c r="B7" s="25" t="s">
        <v>269</v>
      </c>
      <c r="C7" s="26">
        <f t="shared" ref="C7" si="10">+SUM(C8:C10)</f>
        <v>673.25972582098348</v>
      </c>
      <c r="D7" s="26">
        <f t="shared" ref="D7:AE7" si="11">+SUM(D8:D10)</f>
        <v>966.63647302326626</v>
      </c>
      <c r="E7" s="26">
        <f t="shared" si="11"/>
        <v>1318.0869088512165</v>
      </c>
      <c r="F7" s="26">
        <f t="shared" si="11"/>
        <v>1160.1184527398073</v>
      </c>
      <c r="G7" s="26">
        <f t="shared" si="11"/>
        <v>1198.8775302416511</v>
      </c>
      <c r="H7" s="26">
        <f t="shared" si="11"/>
        <v>1230.0754592055057</v>
      </c>
      <c r="I7" s="26">
        <f t="shared" si="11"/>
        <v>1226.0856572268108</v>
      </c>
      <c r="J7" s="26">
        <f t="shared" si="11"/>
        <v>1217.5763014106999</v>
      </c>
      <c r="K7" s="26">
        <f t="shared" si="11"/>
        <v>1840.0536278691002</v>
      </c>
      <c r="L7" s="26">
        <f t="shared" si="11"/>
        <v>1321.3097270660001</v>
      </c>
      <c r="M7" s="26">
        <f t="shared" si="11"/>
        <v>1391.5929506737998</v>
      </c>
      <c r="N7" s="26">
        <f t="shared" si="11"/>
        <v>1754.5302649981998</v>
      </c>
      <c r="O7" s="26">
        <f t="shared" si="11"/>
        <v>1442.6678843431437</v>
      </c>
      <c r="P7" s="26">
        <f t="shared" si="11"/>
        <v>1685.0595694142498</v>
      </c>
      <c r="Q7" s="26">
        <f t="shared" si="11"/>
        <v>1562.4180322479247</v>
      </c>
      <c r="R7" s="26">
        <f t="shared" si="11"/>
        <v>1336.6700532507</v>
      </c>
      <c r="S7" s="26">
        <f t="shared" si="11"/>
        <v>1866.2889642473997</v>
      </c>
      <c r="T7" s="26">
        <f t="shared" si="11"/>
        <v>2060.809336370231</v>
      </c>
      <c r="U7" s="26">
        <f t="shared" si="11"/>
        <v>1769.069634423</v>
      </c>
      <c r="V7" s="26">
        <f t="shared" si="11"/>
        <v>2114.5390634969999</v>
      </c>
      <c r="W7" s="26">
        <f t="shared" si="11"/>
        <v>2248.3651462707394</v>
      </c>
      <c r="X7" s="26">
        <f t="shared" si="11"/>
        <v>2918.8036334717181</v>
      </c>
      <c r="Y7" s="26">
        <f t="shared" si="11"/>
        <v>2512.5461388061563</v>
      </c>
      <c r="Z7" s="26">
        <f t="shared" si="11"/>
        <v>2369.7232569285256</v>
      </c>
      <c r="AA7" s="26">
        <f t="shared" si="11"/>
        <v>2203.7644403840141</v>
      </c>
      <c r="AB7" s="26">
        <f t="shared" si="11"/>
        <v>2760.8194279281511</v>
      </c>
      <c r="AC7" s="26">
        <f t="shared" si="11"/>
        <v>2758.1613867458373</v>
      </c>
      <c r="AD7" s="26">
        <f t="shared" si="11"/>
        <v>2103.1317187924483</v>
      </c>
      <c r="AE7" s="26">
        <f t="shared" si="11"/>
        <v>2026.060204591681</v>
      </c>
      <c r="AF7" s="26">
        <f t="shared" ref="AF7" si="12">+SUM(AF8:AF10)</f>
        <v>3906.0574050396081</v>
      </c>
      <c r="AG7" s="26">
        <f t="shared" ref="AG7:AH7" si="13">+SUM(AG8:AG10)</f>
        <v>1841.3314450898788</v>
      </c>
      <c r="AH7" s="26">
        <f t="shared" si="13"/>
        <v>1511.3873352771711</v>
      </c>
      <c r="AI7" s="27"/>
      <c r="AJ7" s="23">
        <f t="shared" si="5"/>
        <v>8.608435717166274E-2</v>
      </c>
      <c r="AM7" s="70">
        <f>+AH7/$AH$6</f>
        <v>0.11245474211858923</v>
      </c>
    </row>
    <row r="8" spans="1:39" hidden="1" x14ac:dyDescent="0.35">
      <c r="A8" s="24" t="s">
        <v>270</v>
      </c>
      <c r="B8" s="25" t="s">
        <v>271</v>
      </c>
      <c r="C8" s="30">
        <f>+'1990'!$O8</f>
        <v>425.90192970954007</v>
      </c>
      <c r="D8" s="30">
        <f>+'1991'!$O8</f>
        <v>736.31150124550174</v>
      </c>
      <c r="E8" s="30">
        <f>+'1992'!$O8</f>
        <v>1024.2123824418825</v>
      </c>
      <c r="F8" s="30">
        <f>+'1993'!$O8</f>
        <v>864.88857306507248</v>
      </c>
      <c r="G8" s="30">
        <f>+'1994'!$O8</f>
        <v>935.27356212741597</v>
      </c>
      <c r="H8" s="30">
        <f>+'1995'!$O8</f>
        <v>919.98388573048578</v>
      </c>
      <c r="I8" s="30">
        <f>+'1996'!$O8</f>
        <v>820.70266289126334</v>
      </c>
      <c r="J8" s="30">
        <f>+'1997'!$O8</f>
        <v>1094.2791412286999</v>
      </c>
      <c r="K8" s="30">
        <f>+'1998'!$O8</f>
        <v>1715.7515497521001</v>
      </c>
      <c r="L8" s="30">
        <f>+'1999'!$O8</f>
        <v>1196.769636489</v>
      </c>
      <c r="M8" s="30">
        <f>+'2000'!$O8</f>
        <v>1269.1995662618999</v>
      </c>
      <c r="N8" s="30">
        <f>+'2001'!$O8</f>
        <v>1629.6951118862999</v>
      </c>
      <c r="O8" s="30">
        <f>+'2002'!$O8</f>
        <v>1153.8596819984998</v>
      </c>
      <c r="P8" s="30">
        <f>+'2003'!$O8</f>
        <v>1685.0595694142498</v>
      </c>
      <c r="Q8" s="30">
        <f>+'2004'!$O8</f>
        <v>1562.4180322479247</v>
      </c>
      <c r="R8" s="30">
        <f>+'2005'!$O8</f>
        <v>1336.6700532507</v>
      </c>
      <c r="S8" s="30">
        <f>+'2006'!$O8</f>
        <v>1866.2889642473997</v>
      </c>
      <c r="T8" s="30">
        <f>+'2007'!$O8</f>
        <v>2060.809336370231</v>
      </c>
      <c r="U8" s="30">
        <f>+'2008'!$O8</f>
        <v>1769.069634423</v>
      </c>
      <c r="V8" s="30">
        <f>+'2009'!$O8</f>
        <v>2114.5390634969999</v>
      </c>
      <c r="W8" s="30">
        <f>+'2010'!$O8</f>
        <v>2248.3651462707394</v>
      </c>
      <c r="X8" s="30">
        <f>+'2011'!$O8</f>
        <v>2918.8036334717181</v>
      </c>
      <c r="Y8" s="30">
        <f>+'2012'!$O8</f>
        <v>2512.5461388061563</v>
      </c>
      <c r="Z8" s="30">
        <f>+'2013'!$O8</f>
        <v>2369.7232569285256</v>
      </c>
      <c r="AA8" s="30">
        <f>+'2014'!$O8</f>
        <v>2203.7644403840141</v>
      </c>
      <c r="AB8" s="30">
        <f>+'2015'!$O8</f>
        <v>2760.8194279281511</v>
      </c>
      <c r="AC8" s="30">
        <f>+'2016'!$O8</f>
        <v>2758.1613867458373</v>
      </c>
      <c r="AD8" s="30">
        <f>+'2017'!$O8</f>
        <v>2103.1317187924483</v>
      </c>
      <c r="AE8" s="30">
        <f>+'2018'!$O8</f>
        <v>2026.060204591681</v>
      </c>
      <c r="AF8" s="30">
        <f>+'2019'!$O8</f>
        <v>3906.0574050396081</v>
      </c>
      <c r="AG8" s="30">
        <f>+'2020'!$O8</f>
        <v>1841.3314450898788</v>
      </c>
      <c r="AH8" s="30">
        <f>+'2021'!$O8</f>
        <v>1511.3873352771711</v>
      </c>
      <c r="AI8" s="27"/>
      <c r="AJ8" s="30">
        <f t="shared" si="5"/>
        <v>0.19081929702243183</v>
      </c>
    </row>
    <row r="9" spans="1:39" hidden="1" x14ac:dyDescent="0.35">
      <c r="A9" s="24" t="s">
        <v>272</v>
      </c>
      <c r="B9" s="25" t="s">
        <v>273</v>
      </c>
      <c r="C9" s="30">
        <f>+'1990'!$O9</f>
        <v>247.35779611144341</v>
      </c>
      <c r="D9" s="30">
        <f>+'1991'!$O9</f>
        <v>230.32497177776455</v>
      </c>
      <c r="E9" s="30">
        <f>+'1992'!$O9</f>
        <v>293.87452640933412</v>
      </c>
      <c r="F9" s="30">
        <f>+'1993'!$O9</f>
        <v>295.22987967473489</v>
      </c>
      <c r="G9" s="30">
        <f>+'1994'!$O9</f>
        <v>263.60396811423504</v>
      </c>
      <c r="H9" s="30">
        <f>+'1995'!$O9</f>
        <v>310.09157347501991</v>
      </c>
      <c r="I9" s="30">
        <f>+'1996'!$O9</f>
        <v>405.38299433554738</v>
      </c>
      <c r="J9" s="30">
        <f>+'1997'!$O9</f>
        <v>123.29716018199998</v>
      </c>
      <c r="K9" s="30">
        <f>+'1998'!$O9</f>
        <v>124.30207811700001</v>
      </c>
      <c r="L9" s="30">
        <f>+'1999'!$O9</f>
        <v>124.54009057699999</v>
      </c>
      <c r="M9" s="30">
        <f>+'2000'!$O9</f>
        <v>122.39338441189999</v>
      </c>
      <c r="N9" s="30">
        <f>+'2001'!$O9</f>
        <v>124.83515311189997</v>
      </c>
      <c r="O9" s="30">
        <f>+'2002'!$O9</f>
        <v>288.8082023446438</v>
      </c>
      <c r="P9" s="30">
        <f>+'2003'!$O9</f>
        <v>0</v>
      </c>
      <c r="Q9" s="30">
        <f>+'2004'!$O9</f>
        <v>0</v>
      </c>
      <c r="R9" s="30">
        <f>+'2005'!$O9</f>
        <v>0</v>
      </c>
      <c r="S9" s="30">
        <f>+'2006'!$O9</f>
        <v>0</v>
      </c>
      <c r="T9" s="30">
        <f>+'2007'!$O9</f>
        <v>0</v>
      </c>
      <c r="U9" s="30">
        <f>+'2008'!$O9</f>
        <v>0</v>
      </c>
      <c r="V9" s="30">
        <f>+'2009'!$O9</f>
        <v>0</v>
      </c>
      <c r="W9" s="30">
        <f>+'2010'!$O9</f>
        <v>0</v>
      </c>
      <c r="X9" s="30">
        <f>+'2011'!$O9</f>
        <v>0</v>
      </c>
      <c r="Y9" s="30">
        <f>+'2012'!$O9</f>
        <v>0</v>
      </c>
      <c r="Z9" s="30">
        <f>+'2013'!$O9</f>
        <v>0</v>
      </c>
      <c r="AA9" s="30">
        <f>+'2014'!$O9</f>
        <v>0</v>
      </c>
      <c r="AB9" s="30">
        <f>+'2015'!$O9</f>
        <v>0</v>
      </c>
      <c r="AC9" s="30">
        <f>+'2016'!$O9</f>
        <v>0</v>
      </c>
      <c r="AD9" s="30">
        <f>+'2017'!$O9</f>
        <v>0</v>
      </c>
      <c r="AE9" s="30">
        <f>+'2018'!$O9</f>
        <v>0</v>
      </c>
      <c r="AF9" s="30">
        <f>+'2019'!$O9</f>
        <v>0</v>
      </c>
      <c r="AG9" s="30">
        <f>+'2020'!$O9</f>
        <v>0</v>
      </c>
      <c r="AH9" s="30">
        <f>+'2021'!$O9</f>
        <v>0</v>
      </c>
      <c r="AI9" s="27"/>
      <c r="AJ9" s="30">
        <f t="shared" si="5"/>
        <v>-1</v>
      </c>
    </row>
    <row r="10" spans="1:39" hidden="1" x14ac:dyDescent="0.35">
      <c r="A10" s="24" t="s">
        <v>274</v>
      </c>
      <c r="B10" s="25" t="s">
        <v>275</v>
      </c>
      <c r="C10" s="30">
        <f>+'1990'!$O10</f>
        <v>0</v>
      </c>
      <c r="D10" s="30">
        <f>+'1991'!$O10</f>
        <v>0</v>
      </c>
      <c r="E10" s="30">
        <f>+'1992'!$O10</f>
        <v>0</v>
      </c>
      <c r="F10" s="30">
        <f>+'1993'!$O10</f>
        <v>0</v>
      </c>
      <c r="G10" s="30">
        <f>+'1994'!$O10</f>
        <v>0</v>
      </c>
      <c r="H10" s="30">
        <f>+'1995'!$O10</f>
        <v>0</v>
      </c>
      <c r="I10" s="30">
        <f>+'1996'!$O10</f>
        <v>0</v>
      </c>
      <c r="J10" s="30">
        <f>+'1997'!$O10</f>
        <v>0</v>
      </c>
      <c r="K10" s="30">
        <f>+'1998'!$O10</f>
        <v>0</v>
      </c>
      <c r="L10" s="30">
        <f>+'1999'!$O10</f>
        <v>0</v>
      </c>
      <c r="M10" s="30">
        <f>+'2000'!$O10</f>
        <v>0</v>
      </c>
      <c r="N10" s="30">
        <f>+'2001'!$O10</f>
        <v>0</v>
      </c>
      <c r="O10" s="30">
        <f>+'2002'!$O10</f>
        <v>0</v>
      </c>
      <c r="P10" s="30">
        <f>+'2003'!$O10</f>
        <v>0</v>
      </c>
      <c r="Q10" s="30">
        <f>+'2004'!$O10</f>
        <v>0</v>
      </c>
      <c r="R10" s="30">
        <f>+'2005'!$O10</f>
        <v>0</v>
      </c>
      <c r="S10" s="30">
        <f>+'2006'!$O10</f>
        <v>0</v>
      </c>
      <c r="T10" s="30">
        <f>+'2007'!$O10</f>
        <v>0</v>
      </c>
      <c r="U10" s="30">
        <f>+'2008'!$O10</f>
        <v>0</v>
      </c>
      <c r="V10" s="30">
        <f>+'2009'!$O10</f>
        <v>0</v>
      </c>
      <c r="W10" s="30">
        <f>+'2010'!$O10</f>
        <v>0</v>
      </c>
      <c r="X10" s="30">
        <f>+'2011'!$O10</f>
        <v>0</v>
      </c>
      <c r="Y10" s="30">
        <f>+'2012'!$O10</f>
        <v>0</v>
      </c>
      <c r="Z10" s="30">
        <f>+'2013'!$O10</f>
        <v>0</v>
      </c>
      <c r="AA10" s="30">
        <f>+'2014'!$O10</f>
        <v>0</v>
      </c>
      <c r="AB10" s="30">
        <f>+'2015'!$O10</f>
        <v>0</v>
      </c>
      <c r="AC10" s="30">
        <f>+'2016'!$O10</f>
        <v>0</v>
      </c>
      <c r="AD10" s="30">
        <f>+'2017'!$O10</f>
        <v>0</v>
      </c>
      <c r="AE10" s="30">
        <f>+'2018'!$O10</f>
        <v>0</v>
      </c>
      <c r="AF10" s="30">
        <f>+'2019'!$O10</f>
        <v>0</v>
      </c>
      <c r="AG10" s="30">
        <f>+'2020'!$O10</f>
        <v>0</v>
      </c>
      <c r="AH10" s="30">
        <f>+'2021'!$O10</f>
        <v>0</v>
      </c>
      <c r="AI10" s="27"/>
      <c r="AJ10" s="30" t="e">
        <f t="shared" si="5"/>
        <v>#DIV/0!</v>
      </c>
    </row>
    <row r="11" spans="1:39" hidden="1" x14ac:dyDescent="0.35">
      <c r="A11" s="24" t="s">
        <v>276</v>
      </c>
      <c r="B11" s="25" t="s">
        <v>277</v>
      </c>
      <c r="C11" s="26">
        <f>+'1990'!$O11</f>
        <v>598.79356453311163</v>
      </c>
      <c r="D11" s="26">
        <f>+'1991'!$O11</f>
        <v>703.45409531530368</v>
      </c>
      <c r="E11" s="26">
        <f>+'1992'!$O11</f>
        <v>833.62485235946292</v>
      </c>
      <c r="F11" s="26">
        <f>+'1993'!$O11</f>
        <v>822.71890252442961</v>
      </c>
      <c r="G11" s="26">
        <f>+'1994'!$O11</f>
        <v>851.00033193182094</v>
      </c>
      <c r="H11" s="26">
        <f>+'1995'!$O11</f>
        <v>837.79862214412151</v>
      </c>
      <c r="I11" s="26">
        <f>+'1996'!$O11</f>
        <v>979.26000361936735</v>
      </c>
      <c r="J11" s="26">
        <f>+'1997'!$O11</f>
        <v>909.21747668667979</v>
      </c>
      <c r="K11" s="26">
        <f>+'1998'!$O11</f>
        <v>977.29156415716</v>
      </c>
      <c r="L11" s="26">
        <f>+'1999'!$O11</f>
        <v>950.55807301042012</v>
      </c>
      <c r="M11" s="26">
        <f>+SUM(M12:M18)</f>
        <v>1022.6225342733397</v>
      </c>
      <c r="N11" s="26">
        <f t="shared" ref="N11:AH11" si="14">+SUM(N12:N18)</f>
        <v>1153.1125308948917</v>
      </c>
      <c r="O11" s="26">
        <f t="shared" si="14"/>
        <v>578.39246151081375</v>
      </c>
      <c r="P11" s="26">
        <f t="shared" si="14"/>
        <v>865.25405716168359</v>
      </c>
      <c r="Q11" s="26">
        <f t="shared" si="14"/>
        <v>793.46454031891858</v>
      </c>
      <c r="R11" s="26">
        <f t="shared" si="14"/>
        <v>1004.0443126651002</v>
      </c>
      <c r="S11" s="26">
        <f t="shared" si="14"/>
        <v>833.19998315784994</v>
      </c>
      <c r="T11" s="26">
        <f t="shared" si="14"/>
        <v>1013.2537072923644</v>
      </c>
      <c r="U11" s="26">
        <f t="shared" si="14"/>
        <v>1193.6182388227314</v>
      </c>
      <c r="V11" s="26">
        <f t="shared" si="14"/>
        <v>1573.4537375301957</v>
      </c>
      <c r="W11" s="26">
        <f t="shared" si="14"/>
        <v>1692.1566318393652</v>
      </c>
      <c r="X11" s="26">
        <f t="shared" si="14"/>
        <v>1917.7311417677647</v>
      </c>
      <c r="Y11" s="26">
        <f t="shared" si="14"/>
        <v>2279.2331107737027</v>
      </c>
      <c r="Z11" s="26">
        <f t="shared" si="14"/>
        <v>2408.5322472211806</v>
      </c>
      <c r="AA11" s="26">
        <f t="shared" si="14"/>
        <v>2454.4970774525968</v>
      </c>
      <c r="AB11" s="26">
        <f t="shared" si="14"/>
        <v>2224.6400690034798</v>
      </c>
      <c r="AC11" s="26">
        <f t="shared" si="14"/>
        <v>1933.6467654960904</v>
      </c>
      <c r="AD11" s="26">
        <f t="shared" si="14"/>
        <v>1860.8409746438431</v>
      </c>
      <c r="AE11" s="26">
        <f t="shared" si="14"/>
        <v>1917.2573030326967</v>
      </c>
      <c r="AF11" s="26">
        <f t="shared" si="14"/>
        <v>3253.8946973321767</v>
      </c>
      <c r="AG11" s="26">
        <f t="shared" si="14"/>
        <v>3279.61294899108</v>
      </c>
      <c r="AH11" s="26">
        <f t="shared" si="14"/>
        <v>3817.6021247295093</v>
      </c>
      <c r="AI11" s="27"/>
      <c r="AJ11" s="23">
        <f t="shared" si="5"/>
        <v>2.7331488372121981</v>
      </c>
      <c r="AM11" s="70">
        <f>+AH11/$AH$6</f>
        <v>0.28404860384059344</v>
      </c>
    </row>
    <row r="12" spans="1:39" hidden="1" x14ac:dyDescent="0.35">
      <c r="A12" s="24" t="s">
        <v>278</v>
      </c>
      <c r="B12" s="25" t="s">
        <v>279</v>
      </c>
      <c r="C12" s="30">
        <f>+'1990'!$O12</f>
        <v>0</v>
      </c>
      <c r="D12" s="30">
        <f>+'1991'!$O12</f>
        <v>0</v>
      </c>
      <c r="E12" s="30">
        <f>+'1992'!$O12</f>
        <v>0</v>
      </c>
      <c r="F12" s="30">
        <f>+'1993'!$O12</f>
        <v>0</v>
      </c>
      <c r="G12" s="30">
        <f>+'1994'!$O12</f>
        <v>0</v>
      </c>
      <c r="H12" s="30">
        <f>+'1995'!$O12</f>
        <v>0</v>
      </c>
      <c r="I12" s="30">
        <f>+'1996'!$O12</f>
        <v>0</v>
      </c>
      <c r="J12" s="30">
        <f>+'1997'!$O12</f>
        <v>0</v>
      </c>
      <c r="K12" s="30">
        <f>+'1998'!$O12</f>
        <v>0</v>
      </c>
      <c r="L12" s="30">
        <f>+'1999'!$O12</f>
        <v>0</v>
      </c>
      <c r="M12" s="30">
        <f>+'2000'!$O12</f>
        <v>0</v>
      </c>
      <c r="N12" s="30">
        <f>+'2001'!$O12</f>
        <v>0</v>
      </c>
      <c r="O12" s="30">
        <f>+'2002'!$O12</f>
        <v>0</v>
      </c>
      <c r="P12" s="30">
        <f>+'2003'!$O12</f>
        <v>0</v>
      </c>
      <c r="Q12" s="30">
        <f>+'2005'!$O12</f>
        <v>0</v>
      </c>
      <c r="R12" s="30">
        <f>+'2005'!$O12</f>
        <v>0</v>
      </c>
      <c r="S12" s="30">
        <f>+'2006'!$O12</f>
        <v>0</v>
      </c>
      <c r="T12" s="30">
        <f>+'2007'!$O12</f>
        <v>0</v>
      </c>
      <c r="U12" s="30">
        <f>+'2008'!$O12</f>
        <v>0</v>
      </c>
      <c r="V12" s="30">
        <f>+'2009'!$O12</f>
        <v>0</v>
      </c>
      <c r="W12" s="30">
        <f>+'2010'!$O12</f>
        <v>0</v>
      </c>
      <c r="X12" s="30">
        <f>+'2011'!$O12</f>
        <v>0</v>
      </c>
      <c r="Y12" s="30">
        <f>+'2012'!$O12</f>
        <v>0</v>
      </c>
      <c r="Z12" s="30">
        <f>+'2013'!$O12</f>
        <v>0</v>
      </c>
      <c r="AA12" s="30">
        <f>+'2014'!$O12</f>
        <v>0</v>
      </c>
      <c r="AB12" s="30">
        <f>+'2015'!$O12</f>
        <v>0</v>
      </c>
      <c r="AC12" s="30">
        <f>+'2016'!$O12</f>
        <v>0</v>
      </c>
      <c r="AD12" s="30">
        <f>+'2017'!$O12</f>
        <v>0</v>
      </c>
      <c r="AE12" s="30">
        <f>+'2018'!$O12</f>
        <v>0</v>
      </c>
      <c r="AF12" s="30">
        <f>+'2019'!$O12</f>
        <v>0</v>
      </c>
      <c r="AG12" s="30">
        <f>+'2020'!$O12</f>
        <v>0</v>
      </c>
      <c r="AH12" s="30">
        <f>+'2021'!$O12</f>
        <v>0</v>
      </c>
      <c r="AI12" s="27"/>
      <c r="AJ12" s="30" t="e">
        <f t="shared" si="5"/>
        <v>#DIV/0!</v>
      </c>
    </row>
    <row r="13" spans="1:39" hidden="1" x14ac:dyDescent="0.35">
      <c r="A13" s="24" t="s">
        <v>280</v>
      </c>
      <c r="B13" s="25" t="s">
        <v>281</v>
      </c>
      <c r="C13" s="30">
        <f>+'1990'!$O13</f>
        <v>0</v>
      </c>
      <c r="D13" s="30">
        <f>+'1991'!$O13</f>
        <v>0</v>
      </c>
      <c r="E13" s="30">
        <f>+'1992'!$O13</f>
        <v>0</v>
      </c>
      <c r="F13" s="30">
        <f>+'1993'!$O13</f>
        <v>0</v>
      </c>
      <c r="G13" s="30">
        <f>+'1994'!$O13</f>
        <v>0</v>
      </c>
      <c r="H13" s="30">
        <f>+'1995'!$O13</f>
        <v>0</v>
      </c>
      <c r="I13" s="30">
        <f>+'1996'!$O13</f>
        <v>0</v>
      </c>
      <c r="J13" s="30">
        <f>+'1997'!$O13</f>
        <v>0</v>
      </c>
      <c r="K13" s="30">
        <f>+'1998'!$O13</f>
        <v>0</v>
      </c>
      <c r="L13" s="30">
        <f>+'1999'!$O13</f>
        <v>0</v>
      </c>
      <c r="M13" s="30">
        <f>+'2000'!$O13</f>
        <v>0</v>
      </c>
      <c r="N13" s="30">
        <f>+'2001'!$O13</f>
        <v>0</v>
      </c>
      <c r="O13" s="30">
        <f>+'2002'!$O13</f>
        <v>0</v>
      </c>
      <c r="P13" s="30">
        <f>+'2003'!$O13</f>
        <v>0</v>
      </c>
      <c r="Q13" s="30">
        <f>+'2004'!$O13</f>
        <v>0</v>
      </c>
      <c r="R13" s="30">
        <f>+'2005'!$O13</f>
        <v>0</v>
      </c>
      <c r="S13" s="30">
        <f>+'2006'!$O13</f>
        <v>0</v>
      </c>
      <c r="T13" s="30">
        <f>+'2007'!$O13</f>
        <v>0</v>
      </c>
      <c r="U13" s="30">
        <f>+'2008'!$O13</f>
        <v>0</v>
      </c>
      <c r="V13" s="30">
        <f>+'2009'!$O13</f>
        <v>0</v>
      </c>
      <c r="W13" s="30">
        <f>+'2010'!$O13</f>
        <v>0</v>
      </c>
      <c r="X13" s="30">
        <f>+'2011'!$O13</f>
        <v>0</v>
      </c>
      <c r="Y13" s="30">
        <f>+'2012'!$O13</f>
        <v>0</v>
      </c>
      <c r="Z13" s="30">
        <f>+'2013'!$O13</f>
        <v>0</v>
      </c>
      <c r="AA13" s="30">
        <f>+'2014'!$O13</f>
        <v>0</v>
      </c>
      <c r="AB13" s="30">
        <f>+'2015'!$O13</f>
        <v>0</v>
      </c>
      <c r="AC13" s="30">
        <f>+'2016'!$O13</f>
        <v>0</v>
      </c>
      <c r="AD13" s="30">
        <f>+'2017'!$O13</f>
        <v>0</v>
      </c>
      <c r="AE13" s="30">
        <f>+'2018'!$O13</f>
        <v>0</v>
      </c>
      <c r="AF13" s="30">
        <f>+'2019'!$O13</f>
        <v>0</v>
      </c>
      <c r="AG13" s="30">
        <f>+'2020'!$O13</f>
        <v>0</v>
      </c>
      <c r="AH13" s="30">
        <f>+'2021'!$O13</f>
        <v>0</v>
      </c>
      <c r="AI13" s="27"/>
      <c r="AJ13" s="30" t="e">
        <f t="shared" si="5"/>
        <v>#DIV/0!</v>
      </c>
    </row>
    <row r="14" spans="1:39" hidden="1" x14ac:dyDescent="0.35">
      <c r="A14" s="24" t="s">
        <v>282</v>
      </c>
      <c r="B14" s="25" t="s">
        <v>283</v>
      </c>
      <c r="C14" s="30">
        <f>+'1990'!$O14</f>
        <v>0</v>
      </c>
      <c r="D14" s="30">
        <f>+'1991'!$O14</f>
        <v>0</v>
      </c>
      <c r="E14" s="30">
        <f>+'1992'!$O14</f>
        <v>0</v>
      </c>
      <c r="F14" s="30">
        <f>+'1993'!$O14</f>
        <v>0</v>
      </c>
      <c r="G14" s="30">
        <f>+'1994'!$O14</f>
        <v>0</v>
      </c>
      <c r="H14" s="30">
        <f>+'1995'!$O14</f>
        <v>0</v>
      </c>
      <c r="I14" s="30">
        <f>+'1996'!$O14</f>
        <v>0</v>
      </c>
      <c r="J14" s="30">
        <f>+'1997'!$O14</f>
        <v>0</v>
      </c>
      <c r="K14" s="30">
        <f>+'1998'!$O14</f>
        <v>0</v>
      </c>
      <c r="L14" s="30">
        <f>+'1999'!$O14</f>
        <v>0</v>
      </c>
      <c r="M14" s="30">
        <f>+'2000'!$O14</f>
        <v>0</v>
      </c>
      <c r="N14" s="30">
        <f>+'2001'!$O14</f>
        <v>0</v>
      </c>
      <c r="O14" s="30">
        <f>+'2002'!$O14</f>
        <v>0</v>
      </c>
      <c r="P14" s="30">
        <f>+'2003'!$O14</f>
        <v>0</v>
      </c>
      <c r="Q14" s="30">
        <f>+'2004'!$O14</f>
        <v>0</v>
      </c>
      <c r="R14" s="30">
        <f>+'2005'!$O14</f>
        <v>0</v>
      </c>
      <c r="S14" s="30">
        <f>+'2006'!$O14</f>
        <v>0</v>
      </c>
      <c r="T14" s="30">
        <f>+'2007'!$O14</f>
        <v>0</v>
      </c>
      <c r="U14" s="30">
        <f>+'2008'!$O14</f>
        <v>0</v>
      </c>
      <c r="V14" s="30">
        <f>+'2009'!$O14</f>
        <v>0</v>
      </c>
      <c r="W14" s="30">
        <f>+'2010'!$O14</f>
        <v>0</v>
      </c>
      <c r="X14" s="30">
        <f>+'2011'!$O14</f>
        <v>0</v>
      </c>
      <c r="Y14" s="30">
        <f>+'2012'!$O14</f>
        <v>0</v>
      </c>
      <c r="Z14" s="30">
        <f>+'2013'!$O14</f>
        <v>0</v>
      </c>
      <c r="AA14" s="30">
        <f>+'2014'!$O14</f>
        <v>0</v>
      </c>
      <c r="AB14" s="30">
        <f>+'2015'!$O14</f>
        <v>0</v>
      </c>
      <c r="AC14" s="30">
        <f>+'2016'!$O14</f>
        <v>0</v>
      </c>
      <c r="AD14" s="30">
        <f>+'2017'!$O14</f>
        <v>0</v>
      </c>
      <c r="AE14" s="30">
        <f>+'2018'!$O14</f>
        <v>0</v>
      </c>
      <c r="AF14" s="30">
        <f>+'2019'!$O14</f>
        <v>0</v>
      </c>
      <c r="AG14" s="30">
        <f>+'2020'!$O14</f>
        <v>0</v>
      </c>
      <c r="AH14" s="30">
        <f>+'2021'!$O14</f>
        <v>0</v>
      </c>
      <c r="AI14" s="27"/>
      <c r="AJ14" s="30" t="e">
        <f t="shared" si="5"/>
        <v>#DIV/0!</v>
      </c>
    </row>
    <row r="15" spans="1:39" hidden="1" x14ac:dyDescent="0.35">
      <c r="A15" s="24" t="s">
        <v>284</v>
      </c>
      <c r="B15" s="25" t="s">
        <v>285</v>
      </c>
      <c r="C15" s="30">
        <f>+'1990'!$O15</f>
        <v>0</v>
      </c>
      <c r="D15" s="30">
        <f>+'1991'!$O15</f>
        <v>0</v>
      </c>
      <c r="E15" s="30">
        <f>+'1992'!$O15</f>
        <v>0</v>
      </c>
      <c r="F15" s="30">
        <f>+'1993'!$O15</f>
        <v>0</v>
      </c>
      <c r="G15" s="30">
        <f>+'1994'!$O15</f>
        <v>0</v>
      </c>
      <c r="H15" s="30">
        <f>+'1995'!$O15</f>
        <v>0</v>
      </c>
      <c r="I15" s="30">
        <f>+'1996'!$O15</f>
        <v>0</v>
      </c>
      <c r="J15" s="30">
        <f>+'1997'!$O15</f>
        <v>0</v>
      </c>
      <c r="K15" s="30">
        <f>+'1998'!$O15</f>
        <v>0</v>
      </c>
      <c r="L15" s="30">
        <f>+'1999'!$O15</f>
        <v>0</v>
      </c>
      <c r="M15" s="30">
        <f>+'2000'!$O15</f>
        <v>0</v>
      </c>
      <c r="N15" s="30">
        <f>+'2001'!$O15</f>
        <v>0</v>
      </c>
      <c r="O15" s="30">
        <f>+'2002'!$O15</f>
        <v>0</v>
      </c>
      <c r="P15" s="30">
        <f>+'2003'!$O15</f>
        <v>0</v>
      </c>
      <c r="Q15" s="30">
        <f>+'2004'!$O15</f>
        <v>0</v>
      </c>
      <c r="R15" s="30">
        <f>+'2005'!$O15</f>
        <v>0</v>
      </c>
      <c r="S15" s="30">
        <f>+'2006'!$O15</f>
        <v>0</v>
      </c>
      <c r="T15" s="30">
        <f>+'2007'!$O15</f>
        <v>0</v>
      </c>
      <c r="U15" s="30">
        <f>+'2008'!$O15</f>
        <v>0</v>
      </c>
      <c r="V15" s="30">
        <f>+'2009'!$O15</f>
        <v>0</v>
      </c>
      <c r="W15" s="30">
        <f>+'2010'!$O15</f>
        <v>0</v>
      </c>
      <c r="X15" s="30">
        <f>+'2011'!$O15</f>
        <v>0</v>
      </c>
      <c r="Y15" s="30">
        <f>+'2012'!$O15</f>
        <v>0</v>
      </c>
      <c r="Z15" s="30">
        <f>+'2013'!$O15</f>
        <v>0</v>
      </c>
      <c r="AA15" s="30">
        <f>+'2014'!$O15</f>
        <v>0</v>
      </c>
      <c r="AB15" s="30">
        <f>+'2015'!$O15</f>
        <v>0</v>
      </c>
      <c r="AC15" s="30">
        <f>+'2016'!$O15</f>
        <v>0</v>
      </c>
      <c r="AD15" s="30">
        <f>+'2017'!$O15</f>
        <v>0</v>
      </c>
      <c r="AE15" s="30">
        <f>+'2018'!$O15</f>
        <v>0</v>
      </c>
      <c r="AF15" s="30">
        <f>+'2019'!$O15</f>
        <v>0</v>
      </c>
      <c r="AG15" s="30">
        <f>+'2020'!$O15</f>
        <v>0</v>
      </c>
      <c r="AH15" s="30">
        <f>+'2021'!$O15</f>
        <v>0</v>
      </c>
      <c r="AI15" s="27"/>
      <c r="AJ15" s="30" t="e">
        <f t="shared" si="5"/>
        <v>#DIV/0!</v>
      </c>
    </row>
    <row r="16" spans="1:39" hidden="1" x14ac:dyDescent="0.35">
      <c r="A16" s="24" t="s">
        <v>286</v>
      </c>
      <c r="B16" s="25" t="s">
        <v>287</v>
      </c>
      <c r="C16" s="30">
        <f>+'1990'!$O16</f>
        <v>0</v>
      </c>
      <c r="D16" s="30">
        <f>+'1991'!$O16</f>
        <v>0</v>
      </c>
      <c r="E16" s="30">
        <f>+'1992'!$O16</f>
        <v>0</v>
      </c>
      <c r="F16" s="30">
        <f>+'1993'!$O16</f>
        <v>0</v>
      </c>
      <c r="G16" s="30">
        <f>+'1994'!$O16</f>
        <v>0</v>
      </c>
      <c r="H16" s="30">
        <f>+'1995'!$O16</f>
        <v>0</v>
      </c>
      <c r="I16" s="30">
        <f>+'1996'!$O16</f>
        <v>0</v>
      </c>
      <c r="J16" s="30">
        <f>+'1997'!$O16</f>
        <v>0</v>
      </c>
      <c r="K16" s="30">
        <f>+'1998'!$O16</f>
        <v>0</v>
      </c>
      <c r="L16" s="30">
        <f>+'1999'!$O16</f>
        <v>0</v>
      </c>
      <c r="M16" s="30">
        <f>+'2000'!$O16</f>
        <v>0</v>
      </c>
      <c r="N16" s="30">
        <f>+'2001'!$O16</f>
        <v>0</v>
      </c>
      <c r="O16" s="30">
        <f>+'2002'!$O16</f>
        <v>0</v>
      </c>
      <c r="P16" s="30">
        <f>+'2003'!$O16</f>
        <v>0</v>
      </c>
      <c r="Q16" s="30">
        <f>+'2004'!$O16</f>
        <v>0</v>
      </c>
      <c r="R16" s="30">
        <f>+'2005'!$O16</f>
        <v>0</v>
      </c>
      <c r="S16" s="30">
        <f>+'2006'!$O16</f>
        <v>0</v>
      </c>
      <c r="T16" s="30">
        <f>+'2007'!$O16</f>
        <v>0</v>
      </c>
      <c r="U16" s="30">
        <f>+'2008'!$O16</f>
        <v>0</v>
      </c>
      <c r="V16" s="30">
        <f>+'2009'!$O16</f>
        <v>0</v>
      </c>
      <c r="W16" s="30">
        <f>+'2010'!$O16</f>
        <v>0</v>
      </c>
      <c r="X16" s="30">
        <f>+'2011'!$O16</f>
        <v>0</v>
      </c>
      <c r="Y16" s="30">
        <f>+'2012'!$O16</f>
        <v>0</v>
      </c>
      <c r="Z16" s="30">
        <f>+'2013'!$O16</f>
        <v>0</v>
      </c>
      <c r="AA16" s="30">
        <f>+'2014'!$O16</f>
        <v>0</v>
      </c>
      <c r="AB16" s="30">
        <f>+'2015'!$O16</f>
        <v>0</v>
      </c>
      <c r="AC16" s="30">
        <f>+'2016'!$O16</f>
        <v>0</v>
      </c>
      <c r="AD16" s="30">
        <f>+'2017'!$O16</f>
        <v>0</v>
      </c>
      <c r="AE16" s="30">
        <f>+'2018'!$O16</f>
        <v>0</v>
      </c>
      <c r="AF16" s="30">
        <f>+'2019'!$O16</f>
        <v>0</v>
      </c>
      <c r="AG16" s="30">
        <f>+'2020'!$O16</f>
        <v>0</v>
      </c>
      <c r="AH16" s="30">
        <f>+'2021'!$O16</f>
        <v>0</v>
      </c>
      <c r="AI16" s="27"/>
      <c r="AJ16" s="30" t="e">
        <f t="shared" si="5"/>
        <v>#DIV/0!</v>
      </c>
    </row>
    <row r="17" spans="1:42" hidden="1" x14ac:dyDescent="0.35">
      <c r="A17" s="24" t="s">
        <v>288</v>
      </c>
      <c r="B17" s="25" t="s">
        <v>289</v>
      </c>
      <c r="C17" s="30">
        <f>+'1990'!$O17</f>
        <v>0</v>
      </c>
      <c r="D17" s="30">
        <f>+'1991'!$O17</f>
        <v>0</v>
      </c>
      <c r="E17" s="30">
        <f>+'1992'!$O17</f>
        <v>0</v>
      </c>
      <c r="F17" s="30">
        <f>+'1993'!$O17</f>
        <v>0</v>
      </c>
      <c r="G17" s="30">
        <f>+'1994'!$O17</f>
        <v>0</v>
      </c>
      <c r="H17" s="30">
        <f>+'1995'!$O17</f>
        <v>0</v>
      </c>
      <c r="I17" s="30">
        <f>+'1996'!$O17</f>
        <v>0</v>
      </c>
      <c r="J17" s="30">
        <f>+'1997'!$O17</f>
        <v>0</v>
      </c>
      <c r="K17" s="30">
        <f>+'1998'!$O17</f>
        <v>0</v>
      </c>
      <c r="L17" s="30">
        <f>+'1999'!$O17</f>
        <v>0</v>
      </c>
      <c r="M17" s="30">
        <f>+'2000'!$O17</f>
        <v>0</v>
      </c>
      <c r="N17" s="30">
        <f>+'2001'!$O17</f>
        <v>0</v>
      </c>
      <c r="O17" s="30">
        <f>+'2002'!$O17</f>
        <v>0</v>
      </c>
      <c r="P17" s="30">
        <f>+'2003'!$O17</f>
        <v>0</v>
      </c>
      <c r="Q17" s="30">
        <f>+'2004'!$O17</f>
        <v>0</v>
      </c>
      <c r="R17" s="30">
        <f>+'2005'!$O17</f>
        <v>0</v>
      </c>
      <c r="S17" s="30">
        <f>+'2006'!$O17</f>
        <v>0</v>
      </c>
      <c r="T17" s="30">
        <f>+'2007'!$O17</f>
        <v>0</v>
      </c>
      <c r="U17" s="30">
        <f>+'2008'!$O17</f>
        <v>0</v>
      </c>
      <c r="V17" s="30">
        <f>+'2009'!$O17</f>
        <v>0</v>
      </c>
      <c r="W17" s="30">
        <f>+'2010'!$O17</f>
        <v>0</v>
      </c>
      <c r="X17" s="30">
        <f>+'2011'!$O17</f>
        <v>0</v>
      </c>
      <c r="Y17" s="30">
        <f>+'2012'!$O17</f>
        <v>0</v>
      </c>
      <c r="Z17" s="30">
        <f>+'2013'!$O17</f>
        <v>0</v>
      </c>
      <c r="AA17" s="30">
        <f>+'2014'!$O17</f>
        <v>0</v>
      </c>
      <c r="AB17" s="30">
        <f>+'2015'!$O17</f>
        <v>0</v>
      </c>
      <c r="AC17" s="30">
        <f>+'2016'!$O17</f>
        <v>0</v>
      </c>
      <c r="AD17" s="30">
        <f>+'2017'!$O17</f>
        <v>0</v>
      </c>
      <c r="AE17" s="30">
        <f>+'2018'!$O17</f>
        <v>0</v>
      </c>
      <c r="AF17" s="30">
        <f>+'2019'!$O17</f>
        <v>0</v>
      </c>
      <c r="AG17" s="30">
        <f>+'2020'!$O17</f>
        <v>0</v>
      </c>
      <c r="AH17" s="30">
        <f>+'2021'!$O17</f>
        <v>0</v>
      </c>
      <c r="AI17" s="27"/>
      <c r="AJ17" s="30" t="e">
        <f t="shared" si="5"/>
        <v>#DIV/0!</v>
      </c>
    </row>
    <row r="18" spans="1:42" hidden="1" x14ac:dyDescent="0.35">
      <c r="A18" s="24" t="s">
        <v>290</v>
      </c>
      <c r="B18" s="25" t="s">
        <v>291</v>
      </c>
      <c r="C18" s="30">
        <f>+'1990'!$O18</f>
        <v>598.79356453311163</v>
      </c>
      <c r="D18" s="30">
        <f>+'1991'!$O18</f>
        <v>703.45409531530368</v>
      </c>
      <c r="E18" s="30">
        <f>+'1992'!$O18</f>
        <v>833.62485235946292</v>
      </c>
      <c r="F18" s="30">
        <f>+'1993'!$O18</f>
        <v>822.71890252442961</v>
      </c>
      <c r="G18" s="30">
        <f>+'1994'!$O18</f>
        <v>851.00033193182094</v>
      </c>
      <c r="H18" s="30">
        <f>+'1995'!$O18</f>
        <v>837.79862214412151</v>
      </c>
      <c r="I18" s="30">
        <f>+'1996'!$O18</f>
        <v>979.26000361936735</v>
      </c>
      <c r="J18" s="30">
        <f>+'1997'!$O18</f>
        <v>909.21747668667979</v>
      </c>
      <c r="K18" s="30">
        <f>+'1998'!$O18</f>
        <v>977.29156415716</v>
      </c>
      <c r="L18" s="30">
        <f>+'1999'!$O18</f>
        <v>950.55807301042012</v>
      </c>
      <c r="M18" s="30">
        <f>+'2000'!$O18</f>
        <v>1022.6225342733397</v>
      </c>
      <c r="N18" s="30">
        <f>+'2001'!$O18</f>
        <v>1153.1125308948917</v>
      </c>
      <c r="O18" s="30">
        <f>+'2002'!$O18</f>
        <v>578.39246151081375</v>
      </c>
      <c r="P18" s="30">
        <f>+'2003'!$O18</f>
        <v>865.25405716168359</v>
      </c>
      <c r="Q18" s="30">
        <f>+'2004'!$O18</f>
        <v>793.46454031891858</v>
      </c>
      <c r="R18" s="30">
        <f>+'2005'!$O18</f>
        <v>1004.0443126651002</v>
      </c>
      <c r="S18" s="30">
        <f>+'2006'!$O18</f>
        <v>833.19998315784994</v>
      </c>
      <c r="T18" s="30">
        <f>+'2007'!$O18</f>
        <v>1013.2537072923644</v>
      </c>
      <c r="U18" s="30">
        <f>+'2008'!$O18</f>
        <v>1193.6182388227314</v>
      </c>
      <c r="V18" s="30">
        <f>+'2009'!$O18</f>
        <v>1573.4537375301957</v>
      </c>
      <c r="W18" s="30">
        <f>+'2010'!$O18</f>
        <v>1692.1566318393652</v>
      </c>
      <c r="X18" s="30">
        <f>+'2011'!$O18</f>
        <v>1917.7311417677647</v>
      </c>
      <c r="Y18" s="30">
        <f>+'2012'!$O18</f>
        <v>2279.2331107737027</v>
      </c>
      <c r="Z18" s="30">
        <f>+'2013'!$O18</f>
        <v>2408.5322472211806</v>
      </c>
      <c r="AA18" s="30">
        <f>+'2014'!$O18</f>
        <v>2454.4970774525968</v>
      </c>
      <c r="AB18" s="30">
        <f>+'2015'!$O18</f>
        <v>2224.6400690034798</v>
      </c>
      <c r="AC18" s="30">
        <f>+'2016'!$O18</f>
        <v>1933.6467654960904</v>
      </c>
      <c r="AD18" s="30">
        <f>+'2017'!$O18</f>
        <v>1860.8409746438431</v>
      </c>
      <c r="AE18" s="30">
        <f>+'2018'!$O18</f>
        <v>1917.2573030326967</v>
      </c>
      <c r="AF18" s="30">
        <f>+'2019'!$O18</f>
        <v>3253.8946973321767</v>
      </c>
      <c r="AG18" s="30">
        <f>+'2020'!$O18</f>
        <v>3279.61294899108</v>
      </c>
      <c r="AH18" s="30">
        <f>+'2021'!$O18</f>
        <v>3817.6021247295093</v>
      </c>
      <c r="AI18" s="27"/>
      <c r="AJ18" s="30">
        <f t="shared" si="5"/>
        <v>2.7331488372121981</v>
      </c>
    </row>
    <row r="19" spans="1:42" hidden="1" x14ac:dyDescent="0.35">
      <c r="A19" s="24" t="s">
        <v>292</v>
      </c>
      <c r="B19" s="25" t="s">
        <v>293</v>
      </c>
      <c r="C19" s="26">
        <f t="shared" ref="C19" si="15">+SUM(C20:C24)</f>
        <v>1182.7742301031039</v>
      </c>
      <c r="D19" s="26">
        <f t="shared" ref="D19:AE19" si="16">+SUM(D20:D24)</f>
        <v>1189.1812642519162</v>
      </c>
      <c r="E19" s="26">
        <f t="shared" si="16"/>
        <v>1342.4596726573536</v>
      </c>
      <c r="F19" s="26">
        <f t="shared" si="16"/>
        <v>1523.6168121425053</v>
      </c>
      <c r="G19" s="26">
        <f t="shared" si="16"/>
        <v>1662.8565892480171</v>
      </c>
      <c r="H19" s="26">
        <f t="shared" si="16"/>
        <v>1612.9966196065977</v>
      </c>
      <c r="I19" s="26">
        <f t="shared" si="16"/>
        <v>1973.8892786171807</v>
      </c>
      <c r="J19" s="26">
        <f t="shared" si="16"/>
        <v>1971.7072833954999</v>
      </c>
      <c r="K19" s="26">
        <f t="shared" si="16"/>
        <v>2197.1459162416404</v>
      </c>
      <c r="L19" s="26">
        <f t="shared" si="16"/>
        <v>2157.3654999479795</v>
      </c>
      <c r="M19" s="26">
        <f t="shared" si="16"/>
        <v>2306.9872048921015</v>
      </c>
      <c r="N19" s="26">
        <f t="shared" si="16"/>
        <v>2750.3718626341065</v>
      </c>
      <c r="O19" s="26">
        <f t="shared" si="16"/>
        <v>2821.697229910123</v>
      </c>
      <c r="P19" s="26">
        <f t="shared" si="16"/>
        <v>2760.7188325802676</v>
      </c>
      <c r="Q19" s="26">
        <f t="shared" si="16"/>
        <v>2827.3590878257046</v>
      </c>
      <c r="R19" s="26">
        <f t="shared" si="16"/>
        <v>2929.4625661759692</v>
      </c>
      <c r="S19" s="26">
        <f t="shared" si="16"/>
        <v>3189.4209237816663</v>
      </c>
      <c r="T19" s="26">
        <f t="shared" si="16"/>
        <v>3518.4154593187259</v>
      </c>
      <c r="U19" s="26">
        <f t="shared" si="16"/>
        <v>3735.7511711348311</v>
      </c>
      <c r="V19" s="26">
        <f t="shared" si="16"/>
        <v>4169.1443559659456</v>
      </c>
      <c r="W19" s="26">
        <f t="shared" si="16"/>
        <v>4531.2986736250059</v>
      </c>
      <c r="X19" s="26">
        <f t="shared" si="16"/>
        <v>4817.7531789870227</v>
      </c>
      <c r="Y19" s="26">
        <f t="shared" si="16"/>
        <v>4816.3928975047884</v>
      </c>
      <c r="Z19" s="26">
        <f t="shared" si="16"/>
        <v>4618.6280007759033</v>
      </c>
      <c r="AA19" s="26">
        <f t="shared" si="16"/>
        <v>4691.1326035362226</v>
      </c>
      <c r="AB19" s="26">
        <f t="shared" si="16"/>
        <v>5926.9025350305428</v>
      </c>
      <c r="AC19" s="26">
        <f t="shared" si="16"/>
        <v>6113.3537658785044</v>
      </c>
      <c r="AD19" s="26">
        <f t="shared" si="16"/>
        <v>6680.8795089003197</v>
      </c>
      <c r="AE19" s="26">
        <f t="shared" si="16"/>
        <v>6844.1199248555149</v>
      </c>
      <c r="AF19" s="26">
        <f t="shared" ref="AF19" si="17">+SUM(AF20:AF24)</f>
        <v>7232.0680514135438</v>
      </c>
      <c r="AG19" s="26">
        <f t="shared" ref="AG19:AH19" si="18">+SUM(AG20:AG24)</f>
        <v>5642.9641874285117</v>
      </c>
      <c r="AH19" s="26">
        <f t="shared" si="18"/>
        <v>7304.8308047249284</v>
      </c>
      <c r="AI19" s="27"/>
      <c r="AJ19" s="23">
        <f t="shared" si="5"/>
        <v>2.1663941565148721</v>
      </c>
      <c r="AM19" s="70">
        <f>+AH19/$AH$6</f>
        <v>0.543515778643614</v>
      </c>
    </row>
    <row r="20" spans="1:42" hidden="1" x14ac:dyDescent="0.35">
      <c r="A20" s="24" t="s">
        <v>294</v>
      </c>
      <c r="B20" s="25" t="s">
        <v>295</v>
      </c>
      <c r="C20" s="30">
        <f>+'1990'!$O20</f>
        <v>6.935171714317053</v>
      </c>
      <c r="D20" s="30">
        <f>+'1991'!$O20</f>
        <v>7.8437094934852265</v>
      </c>
      <c r="E20" s="30">
        <f>+'1992'!$O20</f>
        <v>8.7825318652923396</v>
      </c>
      <c r="F20" s="30">
        <f>+'1993'!$O20</f>
        <v>8.6916780873755215</v>
      </c>
      <c r="G20" s="30">
        <f>+'1994'!$O20</f>
        <v>8.6613934947365809</v>
      </c>
      <c r="H20" s="30">
        <f>+'1995'!$O20</f>
        <v>7.9345632714020429</v>
      </c>
      <c r="I20" s="30">
        <f>+'1996'!$O20</f>
        <v>8.8431010505702154</v>
      </c>
      <c r="J20" s="30">
        <f>+'1997'!$O20</f>
        <v>10.0701385764</v>
      </c>
      <c r="K20" s="30">
        <f>+'1998'!$O20</f>
        <v>12.486803718899999</v>
      </c>
      <c r="L20" s="30">
        <f>+'1999'!$O20</f>
        <v>14.0965128486</v>
      </c>
      <c r="M20" s="30">
        <f>+'2000'!$O20</f>
        <v>12.9070933089</v>
      </c>
      <c r="N20" s="30">
        <f>+'2001'!$O20</f>
        <v>15.306946867800001</v>
      </c>
      <c r="O20" s="30">
        <f>+'2002'!$O20</f>
        <v>5.225395627790399</v>
      </c>
      <c r="P20" s="30">
        <f>+'2003'!$O20</f>
        <v>23.796796585799996</v>
      </c>
      <c r="Q20" s="30">
        <f>+'2004'!$O20</f>
        <v>56.554167230399997</v>
      </c>
      <c r="R20" s="30">
        <f>+'2005'!$O20</f>
        <v>72.443421953758843</v>
      </c>
      <c r="S20" s="30">
        <f>+'2006'!$O20</f>
        <v>110.5275943085521</v>
      </c>
      <c r="T20" s="30">
        <f>+'2007'!$O20</f>
        <v>105.72341368359342</v>
      </c>
      <c r="U20" s="30">
        <f>+'2008'!$O20</f>
        <v>128.94011821228952</v>
      </c>
      <c r="V20" s="30">
        <f>+'2009'!$O20</f>
        <v>173.65909981120797</v>
      </c>
      <c r="W20" s="30">
        <f>+'2010'!$O20</f>
        <v>207.55468399015385</v>
      </c>
      <c r="X20" s="30">
        <f>+'2011'!$O20</f>
        <v>240.30773839354828</v>
      </c>
      <c r="Y20" s="30">
        <f>+'2012'!$O20</f>
        <v>308.70718271070297</v>
      </c>
      <c r="Z20" s="30">
        <f>+'2013'!$O20</f>
        <v>130.77192625023454</v>
      </c>
      <c r="AA20" s="30">
        <f>+'2014'!$O20</f>
        <v>51.142643681310204</v>
      </c>
      <c r="AB20" s="30">
        <f>+'2015'!$O20</f>
        <v>73.936863123681164</v>
      </c>
      <c r="AC20" s="30">
        <f>+'2016'!$O20</f>
        <v>79.922146657039931</v>
      </c>
      <c r="AD20" s="30">
        <f>+'2017'!$O20</f>
        <v>79.386795940619095</v>
      </c>
      <c r="AE20" s="30">
        <f>+'2018'!$O20</f>
        <v>68.461194661019604</v>
      </c>
      <c r="AF20" s="30">
        <f>+'2019'!$O20</f>
        <v>64.869337822822274</v>
      </c>
      <c r="AG20" s="30">
        <f>+'2020'!$O20</f>
        <v>30.08467130326974</v>
      </c>
      <c r="AH20" s="30">
        <f>+'2021'!$O20</f>
        <v>41.865508318364576</v>
      </c>
      <c r="AI20" s="27"/>
      <c r="AJ20" s="30">
        <f t="shared" si="5"/>
        <v>2.2436046843712281</v>
      </c>
    </row>
    <row r="21" spans="1:42" x14ac:dyDescent="0.35">
      <c r="A21" s="24" t="s">
        <v>296</v>
      </c>
      <c r="B21" s="25" t="s">
        <v>297</v>
      </c>
      <c r="C21" s="30">
        <f>+'1990'!$O21</f>
        <v>1175.839058388787</v>
      </c>
      <c r="D21" s="30">
        <f>+'1991'!$O21</f>
        <v>1181.337554758431</v>
      </c>
      <c r="E21" s="30">
        <f>+'1992'!$O21</f>
        <v>1333.6771407920612</v>
      </c>
      <c r="F21" s="30">
        <f>+'1993'!$O21</f>
        <v>1514.9251340551298</v>
      </c>
      <c r="G21" s="30">
        <f>+'1994'!$O21</f>
        <v>1654.1951957532806</v>
      </c>
      <c r="H21" s="30">
        <f>+'1995'!$O21</f>
        <v>1605.0620563351956</v>
      </c>
      <c r="I21" s="30">
        <f>+'1996'!$O21</f>
        <v>1965.0461775666106</v>
      </c>
      <c r="J21" s="30">
        <f>+'1997'!$O21</f>
        <v>1961.6371448190998</v>
      </c>
      <c r="K21" s="30">
        <f>+'1998'!$O21</f>
        <v>2184.6591125227405</v>
      </c>
      <c r="L21" s="30">
        <f>+'1999'!$O21</f>
        <v>2143.2689870993795</v>
      </c>
      <c r="M21" s="30">
        <f>+'2000'!$O21</f>
        <v>2095.2458619466502</v>
      </c>
      <c r="N21" s="30">
        <f>+'2001'!$O21</f>
        <v>2511.1162486078838</v>
      </c>
      <c r="O21" s="30">
        <f>+'2002'!$O21</f>
        <v>2564.2365900338764</v>
      </c>
      <c r="P21" s="30">
        <f>+'2003'!$O21</f>
        <v>2452.8273849820043</v>
      </c>
      <c r="Q21" s="30">
        <f>+'2004'!$O21</f>
        <v>2450.8267550761652</v>
      </c>
      <c r="R21" s="30">
        <f>+'2005'!$O21</f>
        <v>2496.62507821601</v>
      </c>
      <c r="S21" s="30">
        <f>+'2006'!$O21</f>
        <v>2672.9784989978693</v>
      </c>
      <c r="T21" s="30">
        <f>+'2007'!$O21</f>
        <v>2955.5067999798616</v>
      </c>
      <c r="U21" s="30">
        <f>+'2008'!$O21</f>
        <v>3091.8795127268995</v>
      </c>
      <c r="V21" s="30">
        <f>+'2009'!$O21</f>
        <v>3396.8916863965997</v>
      </c>
      <c r="W21" s="30">
        <f>+'2010'!$O21</f>
        <v>3574.4699129911551</v>
      </c>
      <c r="X21" s="30">
        <f>+'2011'!$O21</f>
        <v>3699.7169659028086</v>
      </c>
      <c r="Y21" s="30">
        <f>+'2012'!$O21</f>
        <v>3744.7676953260529</v>
      </c>
      <c r="Z21" s="30">
        <f>+'2013'!$O21</f>
        <v>3732.0207348299823</v>
      </c>
      <c r="AA21" s="30">
        <f>+'2014'!$O21</f>
        <v>3981.2317686703236</v>
      </c>
      <c r="AB21" s="30">
        <f>+'2015'!$O21</f>
        <v>4391.0747830293503</v>
      </c>
      <c r="AC21" s="30">
        <f>+'2016'!$O21</f>
        <v>4733.4529198693454</v>
      </c>
      <c r="AD21" s="30">
        <f>+'2017'!$O21</f>
        <v>4892.2911965466174</v>
      </c>
      <c r="AE21" s="30">
        <f>+'2018'!$O21</f>
        <v>4844.1212308573222</v>
      </c>
      <c r="AF21" s="30">
        <f>+'2019'!$O21</f>
        <v>5141.0901734005047</v>
      </c>
      <c r="AG21" s="30">
        <f>+'2020'!$O21</f>
        <v>3719.2307552990833</v>
      </c>
      <c r="AH21" s="30">
        <f>+'2021'!$O21</f>
        <v>4754.4847617008591</v>
      </c>
      <c r="AI21" s="27"/>
      <c r="AJ21" s="30">
        <f t="shared" si="5"/>
        <v>1.2691774975198205</v>
      </c>
      <c r="AO21" s="114">
        <f>+Z21/Y21</f>
        <v>0.99659606108224541</v>
      </c>
      <c r="AP21" s="106">
        <f>+Z21-Y21</f>
        <v>-12.746960496070642</v>
      </c>
    </row>
    <row r="22" spans="1:42" x14ac:dyDescent="0.35">
      <c r="A22" s="24" t="s">
        <v>298</v>
      </c>
      <c r="B22" s="25" t="s">
        <v>299</v>
      </c>
      <c r="C22" s="30">
        <f>+'1990'!$O22</f>
        <v>0</v>
      </c>
      <c r="D22" s="30">
        <f>+'1991'!$O22</f>
        <v>0</v>
      </c>
      <c r="E22" s="30">
        <f>+'1992'!$O22</f>
        <v>0</v>
      </c>
      <c r="F22" s="30">
        <f>+'1993'!$O22</f>
        <v>0</v>
      </c>
      <c r="G22" s="30">
        <f>+'1994'!$O22</f>
        <v>0</v>
      </c>
      <c r="H22" s="30">
        <f>+'1995'!$O22</f>
        <v>0</v>
      </c>
      <c r="I22" s="30">
        <f>+'1996'!$O22</f>
        <v>0</v>
      </c>
      <c r="J22" s="30">
        <f>+'1997'!$O22</f>
        <v>0</v>
      </c>
      <c r="K22" s="30">
        <f>+'1998'!$O22</f>
        <v>0</v>
      </c>
      <c r="L22" s="30">
        <f>+'1999'!$O22</f>
        <v>0</v>
      </c>
      <c r="M22" s="30">
        <f>+'2000'!$O22</f>
        <v>0</v>
      </c>
      <c r="N22" s="30">
        <f>+'2001'!$O22</f>
        <v>0</v>
      </c>
      <c r="O22" s="30">
        <f>+'2002'!$O22</f>
        <v>0</v>
      </c>
      <c r="P22" s="30">
        <f>+'2003'!$O22</f>
        <v>0</v>
      </c>
      <c r="Q22" s="30">
        <f>+'2004'!$O22</f>
        <v>0</v>
      </c>
      <c r="R22" s="30">
        <f>+'2005'!$O22</f>
        <v>0</v>
      </c>
      <c r="S22" s="30">
        <f>+'2006'!$O22</f>
        <v>0</v>
      </c>
      <c r="T22" s="30">
        <f>+'2007'!$O22</f>
        <v>0</v>
      </c>
      <c r="U22" s="30">
        <f>+'2008'!$O22</f>
        <v>0</v>
      </c>
      <c r="V22" s="30">
        <f>+'2009'!$O22</f>
        <v>0</v>
      </c>
      <c r="W22" s="30">
        <f>+'2010'!$O22</f>
        <v>0</v>
      </c>
      <c r="X22" s="30">
        <f>+'2011'!$O22</f>
        <v>0</v>
      </c>
      <c r="Y22" s="30">
        <f>+'2012'!$O22</f>
        <v>0</v>
      </c>
      <c r="Z22" s="30">
        <f>+'2013'!$O22</f>
        <v>0</v>
      </c>
      <c r="AA22" s="30">
        <f>+'2014'!$O22</f>
        <v>0</v>
      </c>
      <c r="AB22" s="30">
        <f>+'2015'!$O22</f>
        <v>0</v>
      </c>
      <c r="AC22" s="30">
        <f>+'2016'!$O22</f>
        <v>0</v>
      </c>
      <c r="AD22" s="30">
        <f>+'2017'!$O22</f>
        <v>0</v>
      </c>
      <c r="AE22" s="30">
        <f>+'2018'!$O22</f>
        <v>0</v>
      </c>
      <c r="AF22" s="30">
        <f>+'2019'!$O22</f>
        <v>0</v>
      </c>
      <c r="AG22" s="30">
        <f>+'2020'!$O22</f>
        <v>0</v>
      </c>
      <c r="AH22" s="30">
        <f>+'2021'!$O22</f>
        <v>12.2609368896</v>
      </c>
      <c r="AI22" s="27"/>
      <c r="AJ22" s="30" t="e">
        <f t="shared" si="5"/>
        <v>#DIV/0!</v>
      </c>
    </row>
    <row r="23" spans="1:42" x14ac:dyDescent="0.35">
      <c r="A23" s="24" t="s">
        <v>300</v>
      </c>
      <c r="B23" s="25" t="s">
        <v>301</v>
      </c>
      <c r="C23" s="30">
        <f>+'1990'!$O23</f>
        <v>0</v>
      </c>
      <c r="D23" s="30">
        <f>+'1991'!$O23</f>
        <v>0</v>
      </c>
      <c r="E23" s="30">
        <f>+'1992'!$O23</f>
        <v>0</v>
      </c>
      <c r="F23" s="30">
        <f>+'1993'!$O23</f>
        <v>0</v>
      </c>
      <c r="G23" s="30">
        <f>+'1994'!$O23</f>
        <v>0</v>
      </c>
      <c r="H23" s="30">
        <f>+'1995'!$O23</f>
        <v>0</v>
      </c>
      <c r="I23" s="30">
        <f>+'1996'!$O23</f>
        <v>0</v>
      </c>
      <c r="J23" s="30">
        <f>+'1997'!$O23</f>
        <v>0</v>
      </c>
      <c r="K23" s="30">
        <f>+'1998'!$O23</f>
        <v>0</v>
      </c>
      <c r="L23" s="30">
        <f>+'1999'!$O23</f>
        <v>0</v>
      </c>
      <c r="M23" s="30">
        <f>+'2000'!$O23</f>
        <v>198.83424963655105</v>
      </c>
      <c r="N23" s="30">
        <f>+'2001'!$O23</f>
        <v>223.94866715842261</v>
      </c>
      <c r="O23" s="30">
        <f>+'2002'!$O23</f>
        <v>252.23524424845607</v>
      </c>
      <c r="P23" s="30">
        <f>+'2003'!$O23</f>
        <v>284.09465101246298</v>
      </c>
      <c r="Q23" s="30">
        <f>+'2004'!$O23</f>
        <v>319.97816551913979</v>
      </c>
      <c r="R23" s="30">
        <f>+'2005'!$O23</f>
        <v>360.39406600620032</v>
      </c>
      <c r="S23" s="30">
        <f>+'2006'!$O23</f>
        <v>405.91483047524486</v>
      </c>
      <c r="T23" s="30">
        <f>+'2007'!$O23</f>
        <v>457.18524565527127</v>
      </c>
      <c r="U23" s="30">
        <f>+'2008'!$O23</f>
        <v>514.9315401956419</v>
      </c>
      <c r="V23" s="30">
        <f>+'2009'!$O23</f>
        <v>598.59356975813796</v>
      </c>
      <c r="W23" s="30">
        <f>+'2010'!$O23</f>
        <v>749.27407664369684</v>
      </c>
      <c r="X23" s="30">
        <f>+'2011'!$O23</f>
        <v>877.72847469066539</v>
      </c>
      <c r="Y23" s="30">
        <f>+'2012'!$O23</f>
        <v>762.91801946803253</v>
      </c>
      <c r="Z23" s="30">
        <f>+'2013'!$O23</f>
        <v>755.83533969568634</v>
      </c>
      <c r="AA23" s="30">
        <f>+'2014'!$O23</f>
        <v>658.75819118458867</v>
      </c>
      <c r="AB23" s="30">
        <f>+'2015'!$O23</f>
        <v>1461.8908888775111</v>
      </c>
      <c r="AC23" s="30">
        <f>+'2016'!$O23</f>
        <v>1299.9786993521197</v>
      </c>
      <c r="AD23" s="30">
        <f>+'2017'!$O23</f>
        <v>1709.2015164130833</v>
      </c>
      <c r="AE23" s="30">
        <f>+'2018'!$O23</f>
        <v>1931.5374993371729</v>
      </c>
      <c r="AF23" s="30">
        <f>+'2019'!$O23</f>
        <v>2026.1085401902162</v>
      </c>
      <c r="AG23" s="30">
        <f>+'2020'!$O23</f>
        <v>1893.6487608261584</v>
      </c>
      <c r="AH23" s="30">
        <f>+'2021'!$O23</f>
        <v>2496.2195978161039</v>
      </c>
      <c r="AI23" s="27"/>
      <c r="AJ23" s="30">
        <f t="shared" si="5"/>
        <v>11.554273734927165</v>
      </c>
    </row>
    <row r="24" spans="1:42" x14ac:dyDescent="0.35">
      <c r="A24" s="24" t="s">
        <v>302</v>
      </c>
      <c r="B24" s="25" t="s">
        <v>303</v>
      </c>
      <c r="C24" s="30">
        <f>+'1990'!$O24</f>
        <v>0</v>
      </c>
      <c r="D24" s="30">
        <f>+'1991'!$O24</f>
        <v>0</v>
      </c>
      <c r="E24" s="30">
        <f>+'1992'!$O24</f>
        <v>0</v>
      </c>
      <c r="F24" s="30">
        <f>+'1993'!$O24</f>
        <v>0</v>
      </c>
      <c r="G24" s="30">
        <f>+'1994'!$O24</f>
        <v>0</v>
      </c>
      <c r="H24" s="30">
        <f>+'1995'!$O24</f>
        <v>0</v>
      </c>
      <c r="I24" s="30">
        <f>+'1996'!$O24</f>
        <v>0</v>
      </c>
      <c r="J24" s="30">
        <f>+'1997'!$O24</f>
        <v>0</v>
      </c>
      <c r="K24" s="30">
        <f>+'1998'!$O24</f>
        <v>0</v>
      </c>
      <c r="L24" s="30">
        <f>+'1999'!$O24</f>
        <v>0</v>
      </c>
      <c r="M24" s="30">
        <f>+'2000'!$O24</f>
        <v>0</v>
      </c>
      <c r="N24" s="30">
        <f>+'2001'!$O24</f>
        <v>0</v>
      </c>
      <c r="O24" s="30">
        <f>+'2002'!$O24</f>
        <v>0</v>
      </c>
      <c r="P24" s="30">
        <f>+'2003'!$O24</f>
        <v>0</v>
      </c>
      <c r="Q24" s="30">
        <f>+'2004'!$O24</f>
        <v>0</v>
      </c>
      <c r="R24" s="30">
        <f>+'2005'!$O24</f>
        <v>0</v>
      </c>
      <c r="S24" s="30">
        <f>+'2006'!$O24</f>
        <v>0</v>
      </c>
      <c r="T24" s="30">
        <f>+'2007'!$O24</f>
        <v>0</v>
      </c>
      <c r="U24" s="30">
        <f>+'2008'!$O24</f>
        <v>0</v>
      </c>
      <c r="V24" s="30">
        <f>+'2009'!$O24</f>
        <v>0</v>
      </c>
      <c r="W24" s="30">
        <f>+'2010'!$O24</f>
        <v>0</v>
      </c>
      <c r="X24" s="30">
        <f>+'2011'!$O24</f>
        <v>0</v>
      </c>
      <c r="Y24" s="30">
        <f>+'2012'!$O24</f>
        <v>0</v>
      </c>
      <c r="Z24" s="30">
        <f>+'2013'!$O24</f>
        <v>0</v>
      </c>
      <c r="AA24" s="30">
        <f>+'2014'!$O24</f>
        <v>0</v>
      </c>
      <c r="AB24" s="30">
        <f>+'2015'!$O24</f>
        <v>0</v>
      </c>
      <c r="AC24" s="30">
        <f>+'2016'!$O24</f>
        <v>0</v>
      </c>
      <c r="AD24" s="30">
        <f>+'2017'!$O24</f>
        <v>0</v>
      </c>
      <c r="AE24" s="30">
        <f>+'2018'!$O24</f>
        <v>0</v>
      </c>
      <c r="AF24" s="30">
        <f>+'2019'!$O24</f>
        <v>0</v>
      </c>
      <c r="AG24" s="30">
        <f>+'2020'!$O24</f>
        <v>0</v>
      </c>
      <c r="AH24" s="30">
        <f>+'2021'!$O24</f>
        <v>0</v>
      </c>
      <c r="AI24" s="27"/>
      <c r="AJ24" s="30" t="e">
        <f t="shared" si="5"/>
        <v>#DIV/0!</v>
      </c>
    </row>
    <row r="25" spans="1:42" x14ac:dyDescent="0.35">
      <c r="A25" s="24" t="s">
        <v>304</v>
      </c>
      <c r="B25" s="25" t="s">
        <v>305</v>
      </c>
      <c r="C25" s="26">
        <f t="shared" ref="C25" si="19">+SUM(C26:C28)</f>
        <v>313.41736145138555</v>
      </c>
      <c r="D25" s="26">
        <f t="shared" ref="D25:AE25" si="20">+SUM(D26:D28)</f>
        <v>329.90858240027171</v>
      </c>
      <c r="E25" s="26">
        <f t="shared" si="20"/>
        <v>357.77157926608061</v>
      </c>
      <c r="F25" s="26">
        <f t="shared" si="20"/>
        <v>357.69362311910089</v>
      </c>
      <c r="G25" s="26">
        <f t="shared" si="20"/>
        <v>377.91660405247774</v>
      </c>
      <c r="H25" s="26">
        <f t="shared" si="20"/>
        <v>364.92963120661102</v>
      </c>
      <c r="I25" s="26">
        <f t="shared" si="20"/>
        <v>397.3995469389925</v>
      </c>
      <c r="J25" s="26">
        <f t="shared" si="20"/>
        <v>389.91664657995</v>
      </c>
      <c r="K25" s="26">
        <f t="shared" si="20"/>
        <v>416.23588179845001</v>
      </c>
      <c r="L25" s="26">
        <f t="shared" si="20"/>
        <v>432.69230378779997</v>
      </c>
      <c r="M25" s="26">
        <f t="shared" si="20"/>
        <v>412.08435141124994</v>
      </c>
      <c r="N25" s="26">
        <f t="shared" si="20"/>
        <v>400.37761571874501</v>
      </c>
      <c r="O25" s="26">
        <f t="shared" si="20"/>
        <v>543.93026208578829</v>
      </c>
      <c r="P25" s="26">
        <f t="shared" si="20"/>
        <v>569.26295477491601</v>
      </c>
      <c r="Q25" s="26">
        <f t="shared" si="20"/>
        <v>471.41422340996405</v>
      </c>
      <c r="R25" s="26">
        <f t="shared" si="20"/>
        <v>483.64564226054995</v>
      </c>
      <c r="S25" s="26">
        <f t="shared" si="20"/>
        <v>480.30750983985001</v>
      </c>
      <c r="T25" s="26">
        <f t="shared" si="20"/>
        <v>590.5087976167722</v>
      </c>
      <c r="U25" s="26">
        <f t="shared" si="20"/>
        <v>494.49013534199992</v>
      </c>
      <c r="V25" s="26">
        <f t="shared" si="20"/>
        <v>565.11100291659989</v>
      </c>
      <c r="W25" s="26">
        <f t="shared" si="20"/>
        <v>599.96551687844681</v>
      </c>
      <c r="X25" s="26">
        <f t="shared" si="20"/>
        <v>548.34141354705116</v>
      </c>
      <c r="Y25" s="26">
        <f t="shared" si="20"/>
        <v>553.76849659865866</v>
      </c>
      <c r="Z25" s="26">
        <f t="shared" si="20"/>
        <v>603.20150671970396</v>
      </c>
      <c r="AA25" s="26">
        <f t="shared" si="20"/>
        <v>733.80860008876118</v>
      </c>
      <c r="AB25" s="26">
        <f t="shared" si="20"/>
        <v>630.72738310435398</v>
      </c>
      <c r="AC25" s="26">
        <f t="shared" si="20"/>
        <v>641.1208390381903</v>
      </c>
      <c r="AD25" s="26">
        <f t="shared" si="20"/>
        <v>653.85435093780222</v>
      </c>
      <c r="AE25" s="26">
        <f t="shared" si="20"/>
        <v>709.03382728612064</v>
      </c>
      <c r="AF25" s="26">
        <f t="shared" ref="AF25" si="21">+SUM(AF26:AF28)</f>
        <v>811.45081919201266</v>
      </c>
      <c r="AG25" s="26">
        <f t="shared" ref="AG25:AH25" si="22">+SUM(AG26:AG28)</f>
        <v>778.7895807486093</v>
      </c>
      <c r="AH25" s="26">
        <f t="shared" si="22"/>
        <v>806.14061911743829</v>
      </c>
      <c r="AI25" s="27"/>
      <c r="AJ25" s="23">
        <f t="shared" si="5"/>
        <v>0.9562514721965989</v>
      </c>
      <c r="AM25" s="70">
        <f>+AH25/$AH$6</f>
        <v>5.9980875397203474E-2</v>
      </c>
    </row>
    <row r="26" spans="1:42" x14ac:dyDescent="0.35">
      <c r="A26" s="24" t="s">
        <v>306</v>
      </c>
      <c r="B26" s="25" t="s">
        <v>307</v>
      </c>
      <c r="C26" s="30">
        <f>+'1990'!$O26</f>
        <v>64.916281259917241</v>
      </c>
      <c r="D26" s="30">
        <f>+'1991'!$O26</f>
        <v>77.732535036831393</v>
      </c>
      <c r="E26" s="30">
        <f>+'1992'!$O26</f>
        <v>97.749058135340292</v>
      </c>
      <c r="F26" s="30">
        <f>+'1993'!$O26</f>
        <v>96.500466256051141</v>
      </c>
      <c r="G26" s="30">
        <f>+'1994'!$O26</f>
        <v>104.47506692751298</v>
      </c>
      <c r="H26" s="30">
        <f>+'1995'!$O26</f>
        <v>103.19110062960917</v>
      </c>
      <c r="I26" s="30">
        <f>+'1996'!$O26</f>
        <v>110.27001819193943</v>
      </c>
      <c r="J26" s="30">
        <f>+'1997'!$O26</f>
        <v>94.797386267850001</v>
      </c>
      <c r="K26" s="30">
        <f>+'1998'!$O26</f>
        <v>105.15928334834999</v>
      </c>
      <c r="L26" s="30">
        <f>+'1999'!$O26</f>
        <v>117.25689829104999</v>
      </c>
      <c r="M26" s="30">
        <f>+'2000'!$O26</f>
        <v>111.99771699689998</v>
      </c>
      <c r="N26" s="30">
        <f>+'2001'!$O26</f>
        <v>113.36327807419998</v>
      </c>
      <c r="O26" s="30">
        <f>+'2002'!$O26</f>
        <v>170.37313640074558</v>
      </c>
      <c r="P26" s="30">
        <f>+'2003'!$O26</f>
        <v>97.11945920445757</v>
      </c>
      <c r="Q26" s="30">
        <f>+'2004'!$O26</f>
        <v>77.440511629984712</v>
      </c>
      <c r="R26" s="30">
        <f>+'2005'!$O26</f>
        <v>94.2235341656</v>
      </c>
      <c r="S26" s="30">
        <f>+'2006'!$O26</f>
        <v>103.49951331230001</v>
      </c>
      <c r="T26" s="30">
        <f>+'2007'!$O26</f>
        <v>219.89465390228662</v>
      </c>
      <c r="U26" s="30">
        <f>+'2008'!$O26</f>
        <v>104.31054875849999</v>
      </c>
      <c r="V26" s="30">
        <f>+'2009'!$O26</f>
        <v>175.74787175399999</v>
      </c>
      <c r="W26" s="30">
        <f>+'2010'!$O26</f>
        <v>177.07881396518249</v>
      </c>
      <c r="X26" s="30">
        <f>+'2011'!$O26</f>
        <v>136.38364852304852</v>
      </c>
      <c r="Y26" s="30">
        <f>+'2012'!$O26</f>
        <v>134.24360448906432</v>
      </c>
      <c r="Z26" s="30">
        <f>+'2013'!$O26</f>
        <v>169.18210128896848</v>
      </c>
      <c r="AA26" s="30">
        <f>+'2014'!$O26</f>
        <v>274.18072689857911</v>
      </c>
      <c r="AB26" s="30">
        <f>+'2015'!$O26</f>
        <v>150.97541178532384</v>
      </c>
      <c r="AC26" s="30">
        <f>+'2016'!$O26</f>
        <v>157.79501334061467</v>
      </c>
      <c r="AD26" s="30">
        <f>+'2017'!$O26</f>
        <v>167.80574872147088</v>
      </c>
      <c r="AE26" s="30">
        <f>+'2018'!$O26</f>
        <v>213.67852357422896</v>
      </c>
      <c r="AF26" s="30">
        <f>+'2019'!$O26</f>
        <v>295.56113835534904</v>
      </c>
      <c r="AG26" s="30">
        <f>+'2020'!$O26</f>
        <v>256.60638779000152</v>
      </c>
      <c r="AH26" s="30">
        <f>+'2021'!$O26</f>
        <v>266.62256503356775</v>
      </c>
      <c r="AI26" s="27"/>
      <c r="AJ26" s="30">
        <f t="shared" si="5"/>
        <v>1.3806071425629836</v>
      </c>
    </row>
    <row r="27" spans="1:42" x14ac:dyDescent="0.35">
      <c r="A27" s="24" t="s">
        <v>308</v>
      </c>
      <c r="B27" s="25" t="s">
        <v>309</v>
      </c>
      <c r="C27" s="30">
        <f>+'1990'!$O27</f>
        <v>248.50108019146828</v>
      </c>
      <c r="D27" s="30">
        <f>+'1991'!$O27</f>
        <v>252.17604736344032</v>
      </c>
      <c r="E27" s="30">
        <f>+'1992'!$O27</f>
        <v>260.0225211307403</v>
      </c>
      <c r="F27" s="30">
        <f>+'1993'!$O27</f>
        <v>261.19315686304975</v>
      </c>
      <c r="G27" s="30">
        <f>+'1994'!$O27</f>
        <v>273.44153712496473</v>
      </c>
      <c r="H27" s="30">
        <f>+'1995'!$O27</f>
        <v>261.73853057700188</v>
      </c>
      <c r="I27" s="30">
        <f>+'1996'!$O27</f>
        <v>287.12952874705309</v>
      </c>
      <c r="J27" s="30">
        <f>+'1997'!$O27</f>
        <v>295.11926031209998</v>
      </c>
      <c r="K27" s="30">
        <f>+'1998'!$O27</f>
        <v>311.07659845009999</v>
      </c>
      <c r="L27" s="30">
        <f>+'1999'!$O27</f>
        <v>315.43540549674998</v>
      </c>
      <c r="M27" s="30">
        <f>+'2000'!$O27</f>
        <v>300.08663441434999</v>
      </c>
      <c r="N27" s="30">
        <f>+'2001'!$O27</f>
        <v>287.01433764454504</v>
      </c>
      <c r="O27" s="30">
        <f>+'2002'!$O27</f>
        <v>307.18869686055797</v>
      </c>
      <c r="P27" s="30">
        <f>+'2003'!$O27</f>
        <v>365.6569066814933</v>
      </c>
      <c r="Q27" s="30">
        <f>+'2004'!$O27</f>
        <v>306.16614629491914</v>
      </c>
      <c r="R27" s="30">
        <f>+'2005'!$O27</f>
        <v>316.95073832275</v>
      </c>
      <c r="S27" s="30">
        <f>+'2006'!$O27</f>
        <v>326.54720014874999</v>
      </c>
      <c r="T27" s="30">
        <f>+'2007'!$O27</f>
        <v>332.9336610514178</v>
      </c>
      <c r="U27" s="30">
        <f>+'2008'!$O27</f>
        <v>338.24706310149998</v>
      </c>
      <c r="V27" s="30">
        <f>+'2009'!$O27</f>
        <v>350.1930947955999</v>
      </c>
      <c r="W27" s="30">
        <f>+'2010'!$O27</f>
        <v>378.66314622662304</v>
      </c>
      <c r="X27" s="30">
        <f>+'2011'!$O27</f>
        <v>371.25573560824449</v>
      </c>
      <c r="Y27" s="30">
        <f>+'2012'!$O27</f>
        <v>374.35453232209733</v>
      </c>
      <c r="Z27" s="30">
        <f>+'2013'!$O27</f>
        <v>384.73427696966189</v>
      </c>
      <c r="AA27" s="30">
        <f>+'2014'!$O27</f>
        <v>398.47494407566143</v>
      </c>
      <c r="AB27" s="30">
        <f>+'2015'!$O27</f>
        <v>411.35246842696012</v>
      </c>
      <c r="AC27" s="30">
        <f>+'2016'!$O27</f>
        <v>429.33546731904215</v>
      </c>
      <c r="AD27" s="30">
        <f>+'2017'!$O27</f>
        <v>442.52990010329972</v>
      </c>
      <c r="AE27" s="30">
        <f>+'2018'!$O27</f>
        <v>454.84335138337315</v>
      </c>
      <c r="AF27" s="30">
        <f>+'2019'!$O27</f>
        <v>463.41054851202495</v>
      </c>
      <c r="AG27" s="30">
        <f>+'2020'!$O27</f>
        <v>490.44892259967747</v>
      </c>
      <c r="AH27" s="30">
        <f>+'2021'!$O27</f>
        <v>498.24815702022238</v>
      </c>
      <c r="AI27" s="27"/>
      <c r="AJ27" s="30">
        <f t="shared" si="5"/>
        <v>0.66034771256175739</v>
      </c>
    </row>
    <row r="28" spans="1:42" x14ac:dyDescent="0.35">
      <c r="A28" s="24" t="s">
        <v>310</v>
      </c>
      <c r="B28" s="25" t="s">
        <v>311</v>
      </c>
      <c r="C28" s="30">
        <f>+'1990'!$O28</f>
        <v>0</v>
      </c>
      <c r="D28" s="30">
        <f>+'1991'!$O28</f>
        <v>0</v>
      </c>
      <c r="E28" s="30">
        <f>+'1992'!$O28</f>
        <v>0</v>
      </c>
      <c r="F28" s="30">
        <f>+'1993'!$O28</f>
        <v>0</v>
      </c>
      <c r="G28" s="30">
        <f>+'1994'!$O28</f>
        <v>0</v>
      </c>
      <c r="H28" s="30">
        <f>+'1995'!$O28</f>
        <v>0</v>
      </c>
      <c r="I28" s="30">
        <f>+'1996'!$O28</f>
        <v>0</v>
      </c>
      <c r="J28" s="30">
        <f>+'1997'!$O28</f>
        <v>0</v>
      </c>
      <c r="K28" s="30">
        <f>+'1998'!$O28</f>
        <v>0</v>
      </c>
      <c r="L28" s="30">
        <f>+'1999'!$O28</f>
        <v>0</v>
      </c>
      <c r="M28" s="30">
        <f>+'2000'!$O28</f>
        <v>0</v>
      </c>
      <c r="N28" s="30">
        <f>+'2001'!$O28</f>
        <v>0</v>
      </c>
      <c r="O28" s="30">
        <f>+'2002'!$O28</f>
        <v>66.368428824484738</v>
      </c>
      <c r="P28" s="30">
        <f>+'2003'!$O28</f>
        <v>106.48658888896512</v>
      </c>
      <c r="Q28" s="30">
        <f>+'2004'!$O28</f>
        <v>87.807565485060181</v>
      </c>
      <c r="R28" s="30">
        <f>+'2005'!$O28</f>
        <v>72.471369772199992</v>
      </c>
      <c r="S28" s="30">
        <f>+'2006'!$O28</f>
        <v>50.260796378799995</v>
      </c>
      <c r="T28" s="30">
        <f>+'2007'!$O28</f>
        <v>37.680482663067757</v>
      </c>
      <c r="U28" s="30">
        <f>+'2008'!$O28</f>
        <v>51.932523481999993</v>
      </c>
      <c r="V28" s="30">
        <f>+'2009'!$O28</f>
        <v>39.170036367000002</v>
      </c>
      <c r="W28" s="30">
        <f>+'2010'!$O28</f>
        <v>44.223556686641288</v>
      </c>
      <c r="X28" s="30">
        <f>+'2011'!$O28</f>
        <v>40.702029415758204</v>
      </c>
      <c r="Y28" s="30">
        <f>+'2012'!$O28</f>
        <v>45.170359787496999</v>
      </c>
      <c r="Z28" s="30">
        <f>+'2013'!$O28</f>
        <v>49.285128461073612</v>
      </c>
      <c r="AA28" s="30">
        <f>+'2014'!$O28</f>
        <v>61.152929114520589</v>
      </c>
      <c r="AB28" s="30">
        <f>+'2015'!$O28</f>
        <v>68.399502892069989</v>
      </c>
      <c r="AC28" s="30">
        <f>+'2016'!$O28</f>
        <v>53.990358378533493</v>
      </c>
      <c r="AD28" s="30">
        <f>+'2017'!$O28</f>
        <v>43.518702113031594</v>
      </c>
      <c r="AE28" s="30">
        <f>+'2018'!$O28</f>
        <v>40.511952328518504</v>
      </c>
      <c r="AF28" s="30">
        <f>+'2019'!$O28</f>
        <v>52.479132324638663</v>
      </c>
      <c r="AG28" s="30">
        <f>+'2020'!$O28</f>
        <v>31.734270358930296</v>
      </c>
      <c r="AH28" s="30">
        <f>+'2021'!$O28</f>
        <v>41.269897063648123</v>
      </c>
      <c r="AI28" s="27"/>
      <c r="AJ28" s="30" t="e">
        <f t="shared" si="5"/>
        <v>#DIV/0!</v>
      </c>
    </row>
    <row r="29" spans="1:42" x14ac:dyDescent="0.35">
      <c r="A29" s="24" t="s">
        <v>312</v>
      </c>
      <c r="B29" s="25" t="s">
        <v>291</v>
      </c>
      <c r="C29" s="26">
        <f t="shared" ref="C29" si="23">+SUM(C30:C31)</f>
        <v>0</v>
      </c>
      <c r="D29" s="26">
        <f t="shared" ref="D29:AE29" si="24">+SUM(D30:D31)</f>
        <v>0</v>
      </c>
      <c r="E29" s="26">
        <f t="shared" si="24"/>
        <v>0</v>
      </c>
      <c r="F29" s="26">
        <f t="shared" si="24"/>
        <v>0</v>
      </c>
      <c r="G29" s="26">
        <f t="shared" si="24"/>
        <v>0</v>
      </c>
      <c r="H29" s="26">
        <f t="shared" si="24"/>
        <v>0</v>
      </c>
      <c r="I29" s="26">
        <f t="shared" si="24"/>
        <v>0</v>
      </c>
      <c r="J29" s="26">
        <f t="shared" si="24"/>
        <v>0</v>
      </c>
      <c r="K29" s="26">
        <f t="shared" si="24"/>
        <v>0</v>
      </c>
      <c r="L29" s="26">
        <f t="shared" si="24"/>
        <v>0</v>
      </c>
      <c r="M29" s="26">
        <f t="shared" si="24"/>
        <v>0</v>
      </c>
      <c r="N29" s="26">
        <f t="shared" si="24"/>
        <v>0</v>
      </c>
      <c r="O29" s="26">
        <f t="shared" si="24"/>
        <v>0</v>
      </c>
      <c r="P29" s="26">
        <f t="shared" si="24"/>
        <v>0</v>
      </c>
      <c r="Q29" s="26">
        <f t="shared" si="24"/>
        <v>0</v>
      </c>
      <c r="R29" s="26">
        <f t="shared" si="24"/>
        <v>0</v>
      </c>
      <c r="S29" s="26">
        <f t="shared" si="24"/>
        <v>0</v>
      </c>
      <c r="T29" s="26">
        <f t="shared" si="24"/>
        <v>0</v>
      </c>
      <c r="U29" s="26">
        <f t="shared" si="24"/>
        <v>0</v>
      </c>
      <c r="V29" s="26">
        <f t="shared" si="24"/>
        <v>0</v>
      </c>
      <c r="W29" s="26">
        <f t="shared" si="24"/>
        <v>0</v>
      </c>
      <c r="X29" s="26">
        <f t="shared" si="24"/>
        <v>0</v>
      </c>
      <c r="Y29" s="26">
        <f t="shared" si="24"/>
        <v>0</v>
      </c>
      <c r="Z29" s="26">
        <f t="shared" si="24"/>
        <v>0</v>
      </c>
      <c r="AA29" s="26">
        <f t="shared" si="24"/>
        <v>0</v>
      </c>
      <c r="AB29" s="26">
        <f t="shared" si="24"/>
        <v>0</v>
      </c>
      <c r="AC29" s="26">
        <f t="shared" si="24"/>
        <v>0</v>
      </c>
      <c r="AD29" s="26">
        <f t="shared" si="24"/>
        <v>0</v>
      </c>
      <c r="AE29" s="26">
        <f t="shared" si="24"/>
        <v>0</v>
      </c>
      <c r="AF29" s="26">
        <f t="shared" ref="AF29" si="25">+SUM(AF30:AF31)</f>
        <v>0</v>
      </c>
      <c r="AG29" s="26">
        <f t="shared" ref="AG29:AH29" si="26">+SUM(AG30:AG31)</f>
        <v>0</v>
      </c>
      <c r="AH29" s="26">
        <f t="shared" si="26"/>
        <v>0</v>
      </c>
      <c r="AI29" s="27"/>
      <c r="AJ29" s="23" t="e">
        <f t="shared" si="5"/>
        <v>#DIV/0!</v>
      </c>
    </row>
    <row r="30" spans="1:42" x14ac:dyDescent="0.35">
      <c r="A30" s="24" t="s">
        <v>313</v>
      </c>
      <c r="B30" s="25" t="s">
        <v>314</v>
      </c>
      <c r="C30" s="30">
        <f>+'1990'!$O30</f>
        <v>0</v>
      </c>
      <c r="D30" s="30">
        <f>+'1991'!$O30</f>
        <v>0</v>
      </c>
      <c r="E30" s="30">
        <f>+'1992'!$O30</f>
        <v>0</v>
      </c>
      <c r="F30" s="30">
        <f>+'1993'!$O30</f>
        <v>0</v>
      </c>
      <c r="G30" s="30">
        <f>+'1994'!$O30</f>
        <v>0</v>
      </c>
      <c r="H30" s="30">
        <f>+'1995'!$O30</f>
        <v>0</v>
      </c>
      <c r="I30" s="30">
        <f>+'1996'!$O30</f>
        <v>0</v>
      </c>
      <c r="J30" s="30">
        <f>+'1997'!$O30</f>
        <v>0</v>
      </c>
      <c r="K30" s="30">
        <f>+'1998'!$O30</f>
        <v>0</v>
      </c>
      <c r="L30" s="30">
        <f>+'1999'!$O30</f>
        <v>0</v>
      </c>
      <c r="M30" s="30">
        <f>+'2000'!$O30</f>
        <v>0</v>
      </c>
      <c r="N30" s="30">
        <f>+'2001'!$O30</f>
        <v>0</v>
      </c>
      <c r="O30" s="30">
        <f>+'2002'!$O30</f>
        <v>0</v>
      </c>
      <c r="P30" s="30">
        <f>+'2003'!$O30</f>
        <v>0</v>
      </c>
      <c r="Q30" s="30">
        <f>+'2005'!$O30</f>
        <v>0</v>
      </c>
      <c r="R30" s="30">
        <f>+'2004'!$O30</f>
        <v>0</v>
      </c>
      <c r="S30" s="30">
        <f>+'2006'!$O30</f>
        <v>0</v>
      </c>
      <c r="T30" s="30">
        <f>+'2007'!$O30</f>
        <v>0</v>
      </c>
      <c r="U30" s="30">
        <f>+'2008'!$O30</f>
        <v>0</v>
      </c>
      <c r="V30" s="30">
        <f>+'2009'!$O30</f>
        <v>0</v>
      </c>
      <c r="W30" s="30">
        <f>+'2010'!$O30</f>
        <v>0</v>
      </c>
      <c r="X30" s="30">
        <f>+'2011'!$O30</f>
        <v>0</v>
      </c>
      <c r="Y30" s="30">
        <f>+'2012'!$O30</f>
        <v>0</v>
      </c>
      <c r="Z30" s="30">
        <f>+'2013'!$O30</f>
        <v>0</v>
      </c>
      <c r="AA30" s="30">
        <f>+'2014'!$O30</f>
        <v>0</v>
      </c>
      <c r="AB30" s="30">
        <f>+'2015'!$O30</f>
        <v>0</v>
      </c>
      <c r="AC30" s="30">
        <f>+'2016'!$O30</f>
        <v>0</v>
      </c>
      <c r="AD30" s="30">
        <f>+'2017'!$O30</f>
        <v>0</v>
      </c>
      <c r="AE30" s="30">
        <f>+'2018'!$O30</f>
        <v>0</v>
      </c>
      <c r="AF30" s="30">
        <f>+'2019'!$O30</f>
        <v>0</v>
      </c>
      <c r="AG30" s="30">
        <f>+'2020'!$O30</f>
        <v>0</v>
      </c>
      <c r="AH30" s="30">
        <f>+'2021'!$O30</f>
        <v>0</v>
      </c>
      <c r="AI30" s="27"/>
      <c r="AJ30" s="30" t="e">
        <f t="shared" si="5"/>
        <v>#DIV/0!</v>
      </c>
    </row>
    <row r="31" spans="1:42" x14ac:dyDescent="0.35">
      <c r="A31" s="24" t="s">
        <v>315</v>
      </c>
      <c r="B31" s="25" t="s">
        <v>316</v>
      </c>
      <c r="C31" s="30">
        <f>+'1990'!$O31</f>
        <v>0</v>
      </c>
      <c r="D31" s="30">
        <f>+'1991'!$O31</f>
        <v>0</v>
      </c>
      <c r="E31" s="30">
        <f>+'1992'!$O31</f>
        <v>0</v>
      </c>
      <c r="F31" s="30">
        <f>+'1993'!$O31</f>
        <v>0</v>
      </c>
      <c r="G31" s="30">
        <f>+'1994'!$O31</f>
        <v>0</v>
      </c>
      <c r="H31" s="30">
        <f>+'1995'!$O31</f>
        <v>0</v>
      </c>
      <c r="I31" s="30">
        <f>+'1996'!$O31</f>
        <v>0</v>
      </c>
      <c r="J31" s="30">
        <f>+'1997'!$O31</f>
        <v>0</v>
      </c>
      <c r="K31" s="30">
        <f>+'1998'!$O31</f>
        <v>0</v>
      </c>
      <c r="L31" s="30">
        <f>+'1999'!$O31</f>
        <v>0</v>
      </c>
      <c r="M31" s="30">
        <f>+'2000'!$O31</f>
        <v>0</v>
      </c>
      <c r="N31" s="30">
        <f>+'2001'!$O31</f>
        <v>0</v>
      </c>
      <c r="O31" s="30">
        <f>+'2002'!$O31</f>
        <v>0</v>
      </c>
      <c r="P31" s="30">
        <f>+'2003'!$O31</f>
        <v>0</v>
      </c>
      <c r="Q31" s="30">
        <f>+'2004'!$O31</f>
        <v>0</v>
      </c>
      <c r="R31" s="30">
        <f>+'2004'!$O31</f>
        <v>0</v>
      </c>
      <c r="S31" s="30">
        <f>+'2006'!$O31</f>
        <v>0</v>
      </c>
      <c r="T31" s="30">
        <f>+'2007'!$O31</f>
        <v>0</v>
      </c>
      <c r="U31" s="30">
        <f>+'2008'!$O31</f>
        <v>0</v>
      </c>
      <c r="V31" s="30">
        <f>+'2009'!$O31</f>
        <v>0</v>
      </c>
      <c r="W31" s="30">
        <f>+'2010'!$O31</f>
        <v>0</v>
      </c>
      <c r="X31" s="30">
        <f>+'2011'!$O31</f>
        <v>0</v>
      </c>
      <c r="Y31" s="30">
        <f>+'2012'!$O31</f>
        <v>0</v>
      </c>
      <c r="Z31" s="30">
        <f>+'2013'!$O31</f>
        <v>0</v>
      </c>
      <c r="AA31" s="30">
        <f>+'2014'!$O31</f>
        <v>0</v>
      </c>
      <c r="AB31" s="30">
        <f>+'2015'!$O31</f>
        <v>0</v>
      </c>
      <c r="AC31" s="30">
        <f>+'2016'!$O31</f>
        <v>0</v>
      </c>
      <c r="AD31" s="30">
        <f>+'2017'!$O31</f>
        <v>0</v>
      </c>
      <c r="AE31" s="30">
        <f>+'2018'!$O31</f>
        <v>0</v>
      </c>
      <c r="AF31" s="30">
        <f>+'2019'!$O31</f>
        <v>0</v>
      </c>
      <c r="AG31" s="30">
        <f>+'2020'!$O31</f>
        <v>0</v>
      </c>
      <c r="AH31" s="30">
        <f>+'2021'!$O31</f>
        <v>0</v>
      </c>
      <c r="AI31" s="27"/>
      <c r="AJ31" s="30" t="e">
        <f t="shared" si="5"/>
        <v>#DIV/0!</v>
      </c>
    </row>
    <row r="32" spans="1:42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AE32" si="27">+D33+D37</f>
        <v>0</v>
      </c>
      <c r="E32" s="26">
        <f t="shared" si="27"/>
        <v>0</v>
      </c>
      <c r="F32" s="26">
        <f t="shared" si="27"/>
        <v>0</v>
      </c>
      <c r="G32" s="26">
        <f t="shared" si="27"/>
        <v>0</v>
      </c>
      <c r="H32" s="26">
        <f t="shared" si="27"/>
        <v>0</v>
      </c>
      <c r="I32" s="26">
        <f t="shared" si="27"/>
        <v>0</v>
      </c>
      <c r="J32" s="26">
        <f t="shared" si="27"/>
        <v>0</v>
      </c>
      <c r="K32" s="26">
        <f t="shared" si="27"/>
        <v>0</v>
      </c>
      <c r="L32" s="26">
        <f t="shared" si="27"/>
        <v>0</v>
      </c>
      <c r="M32" s="26">
        <f t="shared" si="27"/>
        <v>0</v>
      </c>
      <c r="N32" s="26">
        <f t="shared" si="27"/>
        <v>0</v>
      </c>
      <c r="O32" s="26">
        <f t="shared" si="27"/>
        <v>0</v>
      </c>
      <c r="P32" s="26">
        <f t="shared" si="27"/>
        <v>0</v>
      </c>
      <c r="Q32" s="26">
        <f t="shared" si="27"/>
        <v>0</v>
      </c>
      <c r="R32" s="26">
        <f t="shared" si="27"/>
        <v>0</v>
      </c>
      <c r="S32" s="26">
        <f t="shared" si="27"/>
        <v>0</v>
      </c>
      <c r="T32" s="26">
        <f t="shared" si="27"/>
        <v>0</v>
      </c>
      <c r="U32" s="26">
        <f t="shared" si="27"/>
        <v>0</v>
      </c>
      <c r="V32" s="26">
        <f t="shared" si="27"/>
        <v>0</v>
      </c>
      <c r="W32" s="26">
        <f t="shared" si="27"/>
        <v>0</v>
      </c>
      <c r="X32" s="26">
        <f t="shared" si="27"/>
        <v>0</v>
      </c>
      <c r="Y32" s="26">
        <f t="shared" si="27"/>
        <v>0</v>
      </c>
      <c r="Z32" s="26">
        <f t="shared" si="27"/>
        <v>0</v>
      </c>
      <c r="AA32" s="26">
        <f t="shared" si="27"/>
        <v>0</v>
      </c>
      <c r="AB32" s="26">
        <f t="shared" si="27"/>
        <v>0</v>
      </c>
      <c r="AC32" s="26">
        <f t="shared" si="27"/>
        <v>0</v>
      </c>
      <c r="AD32" s="26">
        <f t="shared" si="27"/>
        <v>0</v>
      </c>
      <c r="AE32" s="26">
        <f t="shared" si="27"/>
        <v>0</v>
      </c>
      <c r="AF32" s="26">
        <f t="shared" ref="AF32" si="28">+AF33+AF37</f>
        <v>0</v>
      </c>
      <c r="AG32" s="26">
        <f t="shared" ref="AG32:AH32" si="29">+AG33+AG37</f>
        <v>0</v>
      </c>
      <c r="AH32" s="26">
        <f t="shared" si="29"/>
        <v>0</v>
      </c>
      <c r="AI32" s="27"/>
      <c r="AJ32" s="23" t="e">
        <f t="shared" si="5"/>
        <v>#DIV/0!</v>
      </c>
    </row>
    <row r="33" spans="1:36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AE33" si="30">+SUM(D34:D36)</f>
        <v>0</v>
      </c>
      <c r="E33" s="26">
        <f t="shared" si="30"/>
        <v>0</v>
      </c>
      <c r="F33" s="26">
        <f t="shared" si="30"/>
        <v>0</v>
      </c>
      <c r="G33" s="26">
        <f t="shared" si="30"/>
        <v>0</v>
      </c>
      <c r="H33" s="26">
        <f t="shared" si="30"/>
        <v>0</v>
      </c>
      <c r="I33" s="26">
        <f t="shared" si="30"/>
        <v>0</v>
      </c>
      <c r="J33" s="26">
        <f t="shared" si="30"/>
        <v>0</v>
      </c>
      <c r="K33" s="26">
        <f t="shared" si="30"/>
        <v>0</v>
      </c>
      <c r="L33" s="26">
        <f t="shared" si="30"/>
        <v>0</v>
      </c>
      <c r="M33" s="26">
        <f t="shared" si="30"/>
        <v>0</v>
      </c>
      <c r="N33" s="26">
        <f t="shared" si="30"/>
        <v>0</v>
      </c>
      <c r="O33" s="26">
        <f t="shared" si="30"/>
        <v>0</v>
      </c>
      <c r="P33" s="26">
        <f t="shared" si="30"/>
        <v>0</v>
      </c>
      <c r="Q33" s="26">
        <f t="shared" si="30"/>
        <v>0</v>
      </c>
      <c r="R33" s="26">
        <f t="shared" si="30"/>
        <v>0</v>
      </c>
      <c r="S33" s="26">
        <f t="shared" si="30"/>
        <v>0</v>
      </c>
      <c r="T33" s="26">
        <f t="shared" si="30"/>
        <v>0</v>
      </c>
      <c r="U33" s="26">
        <f t="shared" si="30"/>
        <v>0</v>
      </c>
      <c r="V33" s="26">
        <f t="shared" si="30"/>
        <v>0</v>
      </c>
      <c r="W33" s="26">
        <f t="shared" si="30"/>
        <v>0</v>
      </c>
      <c r="X33" s="26">
        <f t="shared" si="30"/>
        <v>0</v>
      </c>
      <c r="Y33" s="26">
        <f t="shared" si="30"/>
        <v>0</v>
      </c>
      <c r="Z33" s="26">
        <f t="shared" si="30"/>
        <v>0</v>
      </c>
      <c r="AA33" s="26">
        <f t="shared" si="30"/>
        <v>0</v>
      </c>
      <c r="AB33" s="26">
        <f t="shared" si="30"/>
        <v>0</v>
      </c>
      <c r="AC33" s="26">
        <f t="shared" si="30"/>
        <v>0</v>
      </c>
      <c r="AD33" s="26">
        <f t="shared" si="30"/>
        <v>0</v>
      </c>
      <c r="AE33" s="26">
        <f t="shared" si="30"/>
        <v>0</v>
      </c>
      <c r="AF33" s="26">
        <f t="shared" ref="AF33" si="31">+SUM(AF34:AF36)</f>
        <v>0</v>
      </c>
      <c r="AG33" s="26">
        <f t="shared" ref="AG33:AH33" si="32">+SUM(AG34:AG36)</f>
        <v>0</v>
      </c>
      <c r="AH33" s="26">
        <f t="shared" si="32"/>
        <v>0</v>
      </c>
      <c r="AI33" s="27"/>
      <c r="AJ33" s="23" t="e">
        <f t="shared" si="5"/>
        <v>#DIV/0!</v>
      </c>
    </row>
    <row r="34" spans="1:36" x14ac:dyDescent="0.35">
      <c r="A34" s="24" t="s">
        <v>321</v>
      </c>
      <c r="B34" s="25" t="s">
        <v>322</v>
      </c>
      <c r="C34" s="30">
        <f>+'1990'!$O34</f>
        <v>0</v>
      </c>
      <c r="D34" s="30">
        <f>+'1991'!$O34</f>
        <v>0</v>
      </c>
      <c r="E34" s="30">
        <f>+'1992'!$O34</f>
        <v>0</v>
      </c>
      <c r="F34" s="30">
        <f>+'1993'!$O34</f>
        <v>0</v>
      </c>
      <c r="G34" s="30">
        <f>+'1994'!$O34</f>
        <v>0</v>
      </c>
      <c r="H34" s="30">
        <f>+'1995'!$O34</f>
        <v>0</v>
      </c>
      <c r="I34" s="30">
        <f>+'1996'!$O34</f>
        <v>0</v>
      </c>
      <c r="J34" s="30">
        <f>+'1997'!$O34</f>
        <v>0</v>
      </c>
      <c r="K34" s="30">
        <f>+'1998'!$O34</f>
        <v>0</v>
      </c>
      <c r="L34" s="30">
        <f>+'1999'!$O34</f>
        <v>0</v>
      </c>
      <c r="M34" s="30">
        <f>+'2000'!$O34</f>
        <v>0</v>
      </c>
      <c r="N34" s="30">
        <f>+'2001'!$O34</f>
        <v>0</v>
      </c>
      <c r="O34" s="30">
        <f>+'2002'!$O34</f>
        <v>0</v>
      </c>
      <c r="P34" s="30">
        <f>+'2003'!$O34</f>
        <v>0</v>
      </c>
      <c r="Q34" s="30">
        <f>+'2005'!$O34</f>
        <v>0</v>
      </c>
      <c r="R34" s="30">
        <f>+'2005'!$O34</f>
        <v>0</v>
      </c>
      <c r="S34" s="30">
        <f>+'2006'!$O34</f>
        <v>0</v>
      </c>
      <c r="T34" s="30">
        <f>+'2007'!$O34</f>
        <v>0</v>
      </c>
      <c r="U34" s="30">
        <f>+'2008'!$O34</f>
        <v>0</v>
      </c>
      <c r="V34" s="30">
        <f>+'2009'!$O34</f>
        <v>0</v>
      </c>
      <c r="W34" s="30">
        <f>+'2010'!$O34</f>
        <v>0</v>
      </c>
      <c r="X34" s="30">
        <f>+'2011'!$O34</f>
        <v>0</v>
      </c>
      <c r="Y34" s="30">
        <f>+'2012'!$O34</f>
        <v>0</v>
      </c>
      <c r="Z34" s="30">
        <f>+'2013'!$O34</f>
        <v>0</v>
      </c>
      <c r="AA34" s="30">
        <f>+'2014'!$O34</f>
        <v>0</v>
      </c>
      <c r="AB34" s="30">
        <f>+'2015'!$O34</f>
        <v>0</v>
      </c>
      <c r="AC34" s="30">
        <f>+'2016'!$O34</f>
        <v>0</v>
      </c>
      <c r="AD34" s="30">
        <f>+'2017'!$O34</f>
        <v>0</v>
      </c>
      <c r="AE34" s="30">
        <f>+'2018'!$O34</f>
        <v>0</v>
      </c>
      <c r="AF34" s="30">
        <f>+'2019'!$O34</f>
        <v>0</v>
      </c>
      <c r="AG34" s="30">
        <f>+'2020'!$O34</f>
        <v>0</v>
      </c>
      <c r="AH34" s="30">
        <f>+'2021'!$O34</f>
        <v>0</v>
      </c>
      <c r="AI34" s="27"/>
      <c r="AJ34" s="30" t="e">
        <f t="shared" si="5"/>
        <v>#DIV/0!</v>
      </c>
    </row>
    <row r="35" spans="1:36" x14ac:dyDescent="0.35">
      <c r="A35" s="24" t="s">
        <v>323</v>
      </c>
      <c r="B35" s="34" t="s">
        <v>324</v>
      </c>
      <c r="C35" s="30">
        <f>+'1990'!$O35</f>
        <v>0</v>
      </c>
      <c r="D35" s="30">
        <f>+'1991'!$O35</f>
        <v>0</v>
      </c>
      <c r="E35" s="30">
        <f>+'1992'!$O35</f>
        <v>0</v>
      </c>
      <c r="F35" s="30">
        <f>+'1993'!$O35</f>
        <v>0</v>
      </c>
      <c r="G35" s="30">
        <f>+'1994'!$O35</f>
        <v>0</v>
      </c>
      <c r="H35" s="30">
        <f>+'1995'!$O35</f>
        <v>0</v>
      </c>
      <c r="I35" s="30">
        <f>+'1996'!$O35</f>
        <v>0</v>
      </c>
      <c r="J35" s="30">
        <f>+'1997'!$O35</f>
        <v>0</v>
      </c>
      <c r="K35" s="30">
        <f>+'1998'!$O35</f>
        <v>0</v>
      </c>
      <c r="L35" s="30">
        <f>+'1999'!$O35</f>
        <v>0</v>
      </c>
      <c r="M35" s="30">
        <f>+'2000'!$O35</f>
        <v>0</v>
      </c>
      <c r="N35" s="30">
        <f>+'2001'!$O35</f>
        <v>0</v>
      </c>
      <c r="O35" s="30">
        <f>+'2002'!$O35</f>
        <v>0</v>
      </c>
      <c r="P35" s="30">
        <f>+'2003'!$O35</f>
        <v>0</v>
      </c>
      <c r="Q35" s="30">
        <f>+'2004'!$O35</f>
        <v>0</v>
      </c>
      <c r="R35" s="30">
        <f>+'2005'!$O35</f>
        <v>0</v>
      </c>
      <c r="S35" s="30">
        <f>+'2006'!$O35</f>
        <v>0</v>
      </c>
      <c r="T35" s="30">
        <f>+'2007'!$O35</f>
        <v>0</v>
      </c>
      <c r="U35" s="30">
        <f>+'2008'!$O35</f>
        <v>0</v>
      </c>
      <c r="V35" s="30">
        <f>+'2009'!$O35</f>
        <v>0</v>
      </c>
      <c r="W35" s="30">
        <f>+'2010'!$O35</f>
        <v>0</v>
      </c>
      <c r="X35" s="30">
        <f>+'2011'!$O35</f>
        <v>0</v>
      </c>
      <c r="Y35" s="30">
        <f>+'2012'!$O35</f>
        <v>0</v>
      </c>
      <c r="Z35" s="30">
        <f>+'2013'!$O35</f>
        <v>0</v>
      </c>
      <c r="AA35" s="30">
        <f>+'2014'!$O35</f>
        <v>0</v>
      </c>
      <c r="AB35" s="30">
        <f>+'2015'!$O35</f>
        <v>0</v>
      </c>
      <c r="AC35" s="30">
        <f>+'2016'!$O35</f>
        <v>0</v>
      </c>
      <c r="AD35" s="30">
        <f>+'2017'!$O35</f>
        <v>0</v>
      </c>
      <c r="AE35" s="30">
        <f>+'2018'!$O35</f>
        <v>0</v>
      </c>
      <c r="AF35" s="30">
        <f>+'2019'!$O35</f>
        <v>0</v>
      </c>
      <c r="AG35" s="30">
        <f>+'2020'!$O35</f>
        <v>0</v>
      </c>
      <c r="AH35" s="30">
        <f>+'2021'!$O35</f>
        <v>0</v>
      </c>
      <c r="AI35" s="27"/>
      <c r="AJ35" s="30" t="e">
        <f t="shared" si="5"/>
        <v>#DIV/0!</v>
      </c>
    </row>
    <row r="36" spans="1:36" x14ac:dyDescent="0.35">
      <c r="A36" s="24" t="s">
        <v>325</v>
      </c>
      <c r="B36" s="34" t="s">
        <v>291</v>
      </c>
      <c r="C36" s="30">
        <f>+'1990'!$O36</f>
        <v>0</v>
      </c>
      <c r="D36" s="30">
        <f>+'1991'!$O36</f>
        <v>0</v>
      </c>
      <c r="E36" s="30">
        <f>+'1992'!$O36</f>
        <v>0</v>
      </c>
      <c r="F36" s="30">
        <f>+'1993'!$O36</f>
        <v>0</v>
      </c>
      <c r="G36" s="30">
        <f>+'1994'!$O36</f>
        <v>0</v>
      </c>
      <c r="H36" s="30">
        <f>+'1995'!$O36</f>
        <v>0</v>
      </c>
      <c r="I36" s="30">
        <f>+'1996'!$O36</f>
        <v>0</v>
      </c>
      <c r="J36" s="30">
        <f>+'1997'!$O36</f>
        <v>0</v>
      </c>
      <c r="K36" s="30">
        <f>+'1998'!$O36</f>
        <v>0</v>
      </c>
      <c r="L36" s="30">
        <f>+'1999'!$O36</f>
        <v>0</v>
      </c>
      <c r="M36" s="30">
        <f>+'2000'!$O36</f>
        <v>0</v>
      </c>
      <c r="N36" s="30">
        <f>+'2001'!$O36</f>
        <v>0</v>
      </c>
      <c r="O36" s="30">
        <f>+'2002'!$O36</f>
        <v>0</v>
      </c>
      <c r="P36" s="30">
        <f>+'2003'!$O36</f>
        <v>0</v>
      </c>
      <c r="Q36" s="30">
        <f>+'2004'!$O36</f>
        <v>0</v>
      </c>
      <c r="R36" s="30">
        <f>+'2005'!$O36</f>
        <v>0</v>
      </c>
      <c r="S36" s="30">
        <f>+'2006'!$O36</f>
        <v>0</v>
      </c>
      <c r="T36" s="30">
        <f>+'2007'!$O36</f>
        <v>0</v>
      </c>
      <c r="U36" s="30">
        <f>+'2008'!$O36</f>
        <v>0</v>
      </c>
      <c r="V36" s="30">
        <f>+'2009'!$O36</f>
        <v>0</v>
      </c>
      <c r="W36" s="30">
        <f>+'2010'!$O36</f>
        <v>0</v>
      </c>
      <c r="X36" s="30">
        <f>+'2011'!$O36</f>
        <v>0</v>
      </c>
      <c r="Y36" s="30">
        <f>+'2012'!$O36</f>
        <v>0</v>
      </c>
      <c r="Z36" s="30">
        <f>+'2013'!$O36</f>
        <v>0</v>
      </c>
      <c r="AA36" s="30">
        <f>+'2014'!$O36</f>
        <v>0</v>
      </c>
      <c r="AB36" s="30">
        <f>+'2015'!$O36</f>
        <v>0</v>
      </c>
      <c r="AC36" s="30">
        <f>+'2016'!$O36</f>
        <v>0</v>
      </c>
      <c r="AD36" s="30">
        <f>+'2017'!$O36</f>
        <v>0</v>
      </c>
      <c r="AE36" s="30">
        <f>+'2018'!$O36</f>
        <v>0</v>
      </c>
      <c r="AF36" s="30">
        <f>+'2019'!$O36</f>
        <v>0</v>
      </c>
      <c r="AG36" s="30">
        <f>+'2020'!$O36</f>
        <v>0</v>
      </c>
      <c r="AH36" s="30">
        <f>+'2021'!$O36</f>
        <v>0</v>
      </c>
      <c r="AI36" s="27"/>
      <c r="AJ36" s="30" t="e">
        <f t="shared" si="5"/>
        <v>#DIV/0!</v>
      </c>
    </row>
    <row r="37" spans="1:36" x14ac:dyDescent="0.35">
      <c r="A37" s="24" t="s">
        <v>326</v>
      </c>
      <c r="B37" s="34" t="s">
        <v>327</v>
      </c>
      <c r="C37" s="26">
        <f t="shared" ref="C37" si="33">+SUM(C38:C41)</f>
        <v>0</v>
      </c>
      <c r="D37" s="26">
        <f t="shared" ref="D37:AE37" si="34">+SUM(D38:D41)</f>
        <v>0</v>
      </c>
      <c r="E37" s="26">
        <f t="shared" si="34"/>
        <v>0</v>
      </c>
      <c r="F37" s="26">
        <f t="shared" si="34"/>
        <v>0</v>
      </c>
      <c r="G37" s="26">
        <f t="shared" si="34"/>
        <v>0</v>
      </c>
      <c r="H37" s="26">
        <f t="shared" si="34"/>
        <v>0</v>
      </c>
      <c r="I37" s="26">
        <f t="shared" si="34"/>
        <v>0</v>
      </c>
      <c r="J37" s="26">
        <f t="shared" si="34"/>
        <v>0</v>
      </c>
      <c r="K37" s="26">
        <f t="shared" si="34"/>
        <v>0</v>
      </c>
      <c r="L37" s="26">
        <f t="shared" si="34"/>
        <v>0</v>
      </c>
      <c r="M37" s="26">
        <f t="shared" si="34"/>
        <v>0</v>
      </c>
      <c r="N37" s="26">
        <f t="shared" si="34"/>
        <v>0</v>
      </c>
      <c r="O37" s="26">
        <f t="shared" si="34"/>
        <v>0</v>
      </c>
      <c r="P37" s="26">
        <f t="shared" si="34"/>
        <v>0</v>
      </c>
      <c r="Q37" s="26">
        <f t="shared" si="34"/>
        <v>0</v>
      </c>
      <c r="R37" s="26">
        <f t="shared" si="34"/>
        <v>0</v>
      </c>
      <c r="S37" s="26">
        <f t="shared" si="34"/>
        <v>0</v>
      </c>
      <c r="T37" s="26">
        <f t="shared" si="34"/>
        <v>0</v>
      </c>
      <c r="U37" s="26">
        <f t="shared" si="34"/>
        <v>0</v>
      </c>
      <c r="V37" s="26">
        <f t="shared" si="34"/>
        <v>0</v>
      </c>
      <c r="W37" s="26">
        <f t="shared" si="34"/>
        <v>0</v>
      </c>
      <c r="X37" s="26">
        <f t="shared" si="34"/>
        <v>0</v>
      </c>
      <c r="Y37" s="26">
        <f t="shared" si="34"/>
        <v>0</v>
      </c>
      <c r="Z37" s="26">
        <f t="shared" si="34"/>
        <v>0</v>
      </c>
      <c r="AA37" s="26">
        <f t="shared" si="34"/>
        <v>0</v>
      </c>
      <c r="AB37" s="26">
        <f t="shared" si="34"/>
        <v>0</v>
      </c>
      <c r="AC37" s="26">
        <f t="shared" si="34"/>
        <v>0</v>
      </c>
      <c r="AD37" s="26">
        <f t="shared" si="34"/>
        <v>0</v>
      </c>
      <c r="AE37" s="26">
        <f t="shared" si="34"/>
        <v>0</v>
      </c>
      <c r="AF37" s="26">
        <f t="shared" ref="AF37" si="35">+SUM(AF38:AF41)</f>
        <v>0</v>
      </c>
      <c r="AG37" s="26">
        <f t="shared" ref="AG37:AH37" si="36">+SUM(AG38:AG41)</f>
        <v>0</v>
      </c>
      <c r="AH37" s="26">
        <f t="shared" si="36"/>
        <v>0</v>
      </c>
      <c r="AI37" s="27"/>
      <c r="AJ37" s="23" t="e">
        <f t="shared" si="5"/>
        <v>#DIV/0!</v>
      </c>
    </row>
    <row r="38" spans="1:36" x14ac:dyDescent="0.35">
      <c r="A38" s="24" t="s">
        <v>328</v>
      </c>
      <c r="B38" s="25" t="s">
        <v>329</v>
      </c>
      <c r="C38" s="30">
        <f>+'1990'!$O38</f>
        <v>0</v>
      </c>
      <c r="D38" s="30">
        <f>+'1991'!$O38</f>
        <v>0</v>
      </c>
      <c r="E38" s="30">
        <f>+'1992'!$O38</f>
        <v>0</v>
      </c>
      <c r="F38" s="30">
        <f>+'1993'!$O38</f>
        <v>0</v>
      </c>
      <c r="G38" s="30">
        <f>+'1994'!$O38</f>
        <v>0</v>
      </c>
      <c r="H38" s="30">
        <f>+'1995'!$O38</f>
        <v>0</v>
      </c>
      <c r="I38" s="30">
        <f>+'1996'!$O38</f>
        <v>0</v>
      </c>
      <c r="J38" s="30">
        <f>+'1997'!$O38</f>
        <v>0</v>
      </c>
      <c r="K38" s="30">
        <f>+'1998'!$O38</f>
        <v>0</v>
      </c>
      <c r="L38" s="30">
        <f>+'1999'!$O38</f>
        <v>0</v>
      </c>
      <c r="M38" s="30">
        <f>+'2000'!$O38</f>
        <v>0</v>
      </c>
      <c r="N38" s="30">
        <f>+'2001'!$O38</f>
        <v>0</v>
      </c>
      <c r="O38" s="30">
        <f>+'2002'!$O38</f>
        <v>0</v>
      </c>
      <c r="P38" s="30">
        <f>+'2003'!$O38</f>
        <v>0</v>
      </c>
      <c r="Q38" s="30">
        <f>+'2004'!$O38</f>
        <v>0</v>
      </c>
      <c r="R38" s="30">
        <f>+'2005'!$O38</f>
        <v>0</v>
      </c>
      <c r="S38" s="30">
        <f>+'2006'!$O38</f>
        <v>0</v>
      </c>
      <c r="T38" s="30">
        <f>+'2007'!$O38</f>
        <v>0</v>
      </c>
      <c r="U38" s="30">
        <f>+'2008'!$O38</f>
        <v>0</v>
      </c>
      <c r="V38" s="30">
        <f>+'2009'!$O38</f>
        <v>0</v>
      </c>
      <c r="W38" s="30">
        <f>+'2010'!$O38</f>
        <v>0</v>
      </c>
      <c r="X38" s="30">
        <f>+'2011'!$O38</f>
        <v>0</v>
      </c>
      <c r="Y38" s="30">
        <f>+'2012'!$O38</f>
        <v>0</v>
      </c>
      <c r="Z38" s="30">
        <f>+'2013'!$O38</f>
        <v>0</v>
      </c>
      <c r="AA38" s="30">
        <f>+'2014'!$O38</f>
        <v>0</v>
      </c>
      <c r="AB38" s="30">
        <f>+'2015'!$O38</f>
        <v>0</v>
      </c>
      <c r="AC38" s="30">
        <f>+'2016'!$O38</f>
        <v>0</v>
      </c>
      <c r="AD38" s="30">
        <f>+'2017'!$O38</f>
        <v>0</v>
      </c>
      <c r="AE38" s="30">
        <f>+'2018'!$O38</f>
        <v>0</v>
      </c>
      <c r="AF38" s="30">
        <f>+'2019'!$O38</f>
        <v>0</v>
      </c>
      <c r="AG38" s="30">
        <f>+'2020'!$O38</f>
        <v>0</v>
      </c>
      <c r="AH38" s="30">
        <f>+'2021'!$O38</f>
        <v>0</v>
      </c>
      <c r="AI38" s="27"/>
      <c r="AJ38" s="30" t="e">
        <f t="shared" si="5"/>
        <v>#DIV/0!</v>
      </c>
    </row>
    <row r="39" spans="1:36" x14ac:dyDescent="0.35">
      <c r="A39" s="24" t="s">
        <v>330</v>
      </c>
      <c r="B39" s="25" t="s">
        <v>331</v>
      </c>
      <c r="C39" s="30">
        <f>+'1990'!$O39</f>
        <v>0</v>
      </c>
      <c r="D39" s="30">
        <f>+'1991'!$O39</f>
        <v>0</v>
      </c>
      <c r="E39" s="30">
        <f>+'1992'!$O39</f>
        <v>0</v>
      </c>
      <c r="F39" s="30">
        <f>+'1993'!$O39</f>
        <v>0</v>
      </c>
      <c r="G39" s="30">
        <f>+'1994'!$O39</f>
        <v>0</v>
      </c>
      <c r="H39" s="30">
        <f>+'1995'!$O39</f>
        <v>0</v>
      </c>
      <c r="I39" s="30">
        <f>+'1996'!$O39</f>
        <v>0</v>
      </c>
      <c r="J39" s="30">
        <f>+'1997'!$O39</f>
        <v>0</v>
      </c>
      <c r="K39" s="30">
        <f>+'1998'!$O39</f>
        <v>0</v>
      </c>
      <c r="L39" s="30">
        <f>+'1999'!$O39</f>
        <v>0</v>
      </c>
      <c r="M39" s="30">
        <f>+'2000'!$O39</f>
        <v>0</v>
      </c>
      <c r="N39" s="30">
        <f>+'2001'!$O39</f>
        <v>0</v>
      </c>
      <c r="O39" s="30">
        <f>+'2002'!$O39</f>
        <v>0</v>
      </c>
      <c r="P39" s="30">
        <f>+'2003'!$O39</f>
        <v>0</v>
      </c>
      <c r="Q39" s="30">
        <f>+'2004'!$O39</f>
        <v>0</v>
      </c>
      <c r="R39" s="30">
        <f>+'2005'!$O39</f>
        <v>0</v>
      </c>
      <c r="S39" s="30">
        <f>+'2006'!$O39</f>
        <v>0</v>
      </c>
      <c r="T39" s="30">
        <f>+'2007'!$O39</f>
        <v>0</v>
      </c>
      <c r="U39" s="30">
        <f>+'2008'!$O39</f>
        <v>0</v>
      </c>
      <c r="V39" s="30">
        <f>+'2009'!$O39</f>
        <v>0</v>
      </c>
      <c r="W39" s="30">
        <f>+'2010'!$O39</f>
        <v>0</v>
      </c>
      <c r="X39" s="30">
        <f>+'2011'!$O39</f>
        <v>0</v>
      </c>
      <c r="Y39" s="30">
        <f>+'2012'!$O39</f>
        <v>0</v>
      </c>
      <c r="Z39" s="30">
        <f>+'2013'!$O39</f>
        <v>0</v>
      </c>
      <c r="AA39" s="30">
        <f>+'2014'!$O39</f>
        <v>0</v>
      </c>
      <c r="AB39" s="30">
        <f>+'2015'!$O39</f>
        <v>0</v>
      </c>
      <c r="AC39" s="30">
        <f>+'2016'!$O39</f>
        <v>0</v>
      </c>
      <c r="AD39" s="30">
        <f>+'2017'!$O39</f>
        <v>0</v>
      </c>
      <c r="AE39" s="30">
        <f>+'2018'!$O39</f>
        <v>0</v>
      </c>
      <c r="AF39" s="30">
        <f>+'2019'!$O39</f>
        <v>0</v>
      </c>
      <c r="AG39" s="30">
        <f>+'2020'!$O39</f>
        <v>0</v>
      </c>
      <c r="AH39" s="30">
        <f>+'2021'!$O39</f>
        <v>0</v>
      </c>
      <c r="AI39" s="27"/>
      <c r="AJ39" s="30" t="e">
        <f t="shared" si="5"/>
        <v>#DIV/0!</v>
      </c>
    </row>
    <row r="40" spans="1:36" x14ac:dyDescent="0.35">
      <c r="A40" s="24" t="s">
        <v>332</v>
      </c>
      <c r="B40" s="25" t="s">
        <v>333</v>
      </c>
      <c r="C40" s="30">
        <f>+'1990'!$O40</f>
        <v>0</v>
      </c>
      <c r="D40" s="30">
        <f>+'1991'!$O40</f>
        <v>0</v>
      </c>
      <c r="E40" s="30">
        <f>+'1992'!$O40</f>
        <v>0</v>
      </c>
      <c r="F40" s="30">
        <f>+'1993'!$O40</f>
        <v>0</v>
      </c>
      <c r="G40" s="30">
        <f>+'1994'!$O40</f>
        <v>0</v>
      </c>
      <c r="H40" s="30">
        <f>+'1995'!$O40</f>
        <v>0</v>
      </c>
      <c r="I40" s="30">
        <f>+'1996'!$O40</f>
        <v>0</v>
      </c>
      <c r="J40" s="30">
        <f>+'1997'!$O40</f>
        <v>0</v>
      </c>
      <c r="K40" s="30">
        <f>+'1998'!$O40</f>
        <v>0</v>
      </c>
      <c r="L40" s="30">
        <f>+'1999'!$O40</f>
        <v>0</v>
      </c>
      <c r="M40" s="30">
        <f>+'2000'!$O40</f>
        <v>0</v>
      </c>
      <c r="N40" s="30">
        <f>+'2001'!$O40</f>
        <v>0</v>
      </c>
      <c r="O40" s="30">
        <f>+'2002'!$O40</f>
        <v>0</v>
      </c>
      <c r="P40" s="30">
        <f>+'2003'!$O40</f>
        <v>0</v>
      </c>
      <c r="Q40" s="30">
        <f>+'2004'!$O40</f>
        <v>0</v>
      </c>
      <c r="R40" s="30">
        <f>+'2005'!$O40</f>
        <v>0</v>
      </c>
      <c r="S40" s="30">
        <f>+'2006'!$O40</f>
        <v>0</v>
      </c>
      <c r="T40" s="30">
        <f>+'2007'!$O40</f>
        <v>0</v>
      </c>
      <c r="U40" s="30">
        <f>+'2008'!$O40</f>
        <v>0</v>
      </c>
      <c r="V40" s="30">
        <f>+'2009'!$O40</f>
        <v>0</v>
      </c>
      <c r="W40" s="30">
        <f>+'2010'!$O40</f>
        <v>0</v>
      </c>
      <c r="X40" s="30">
        <f>+'2011'!$O40</f>
        <v>0</v>
      </c>
      <c r="Y40" s="30">
        <f>+'2012'!$O40</f>
        <v>0</v>
      </c>
      <c r="Z40" s="30">
        <f>+'2013'!$O40</f>
        <v>0</v>
      </c>
      <c r="AA40" s="30">
        <f>+'2014'!$O40</f>
        <v>0</v>
      </c>
      <c r="AB40" s="30">
        <f>+'2015'!$O40</f>
        <v>0</v>
      </c>
      <c r="AC40" s="30">
        <f>+'2016'!$O40</f>
        <v>0</v>
      </c>
      <c r="AD40" s="30">
        <f>+'2017'!$O40</f>
        <v>0</v>
      </c>
      <c r="AE40" s="30">
        <f>+'2018'!$O40</f>
        <v>0</v>
      </c>
      <c r="AF40" s="30">
        <f>+'2019'!$O40</f>
        <v>0</v>
      </c>
      <c r="AG40" s="30">
        <f>+'2020'!$O40</f>
        <v>0</v>
      </c>
      <c r="AH40" s="30">
        <f>+'2021'!$O40</f>
        <v>0</v>
      </c>
      <c r="AI40" s="27"/>
      <c r="AJ40" s="30" t="e">
        <f t="shared" si="5"/>
        <v>#DIV/0!</v>
      </c>
    </row>
    <row r="41" spans="1:36" x14ac:dyDescent="0.35">
      <c r="A41" s="24" t="s">
        <v>334</v>
      </c>
      <c r="B41" s="25" t="s">
        <v>291</v>
      </c>
      <c r="C41" s="30">
        <f>+'1990'!$O41</f>
        <v>0</v>
      </c>
      <c r="D41" s="30">
        <f>+'1991'!$O41</f>
        <v>0</v>
      </c>
      <c r="E41" s="30">
        <f>+'1992'!$O41</f>
        <v>0</v>
      </c>
      <c r="F41" s="30">
        <f>+'1993'!$O41</f>
        <v>0</v>
      </c>
      <c r="G41" s="30">
        <f>+'1994'!$O41</f>
        <v>0</v>
      </c>
      <c r="H41" s="30">
        <f>+'1995'!$O41</f>
        <v>0</v>
      </c>
      <c r="I41" s="30">
        <f>+'1996'!$O41</f>
        <v>0</v>
      </c>
      <c r="J41" s="30">
        <f>+'1997'!$O41</f>
        <v>0</v>
      </c>
      <c r="K41" s="30">
        <f>+'1998'!$O41</f>
        <v>0</v>
      </c>
      <c r="L41" s="30">
        <f>+'1999'!$O41</f>
        <v>0</v>
      </c>
      <c r="M41" s="30">
        <f>+'2000'!$O41</f>
        <v>0</v>
      </c>
      <c r="N41" s="30">
        <f>+'2001'!$O41</f>
        <v>0</v>
      </c>
      <c r="O41" s="30">
        <f>+'2002'!$O41</f>
        <v>0</v>
      </c>
      <c r="P41" s="30">
        <f>+'2003'!$O41</f>
        <v>0</v>
      </c>
      <c r="Q41" s="30">
        <f>+'2004'!$O41</f>
        <v>0</v>
      </c>
      <c r="R41" s="30">
        <f>+'2005'!$O41</f>
        <v>0</v>
      </c>
      <c r="S41" s="30">
        <f>+'2006'!$O41</f>
        <v>0</v>
      </c>
      <c r="T41" s="30">
        <f>+'2007'!$O41</f>
        <v>0</v>
      </c>
      <c r="U41" s="30">
        <f>+'2008'!$O41</f>
        <v>0</v>
      </c>
      <c r="V41" s="30">
        <f>+'2009'!$O41</f>
        <v>0</v>
      </c>
      <c r="W41" s="30">
        <f>+'2010'!$O41</f>
        <v>0</v>
      </c>
      <c r="X41" s="30">
        <f>+'2011'!$O41</f>
        <v>0</v>
      </c>
      <c r="Y41" s="30">
        <f>+'2012'!$O41</f>
        <v>0</v>
      </c>
      <c r="Z41" s="30">
        <f>+'2013'!$O41</f>
        <v>0</v>
      </c>
      <c r="AA41" s="30">
        <f>+'2014'!$O41</f>
        <v>0</v>
      </c>
      <c r="AB41" s="30">
        <f>+'2015'!$O41</f>
        <v>0</v>
      </c>
      <c r="AC41" s="30">
        <f>+'2016'!$O41</f>
        <v>0</v>
      </c>
      <c r="AD41" s="30">
        <f>+'2017'!$O41</f>
        <v>0</v>
      </c>
      <c r="AE41" s="30">
        <f>+'2018'!$O41</f>
        <v>0</v>
      </c>
      <c r="AF41" s="30">
        <f>+'2019'!$O41</f>
        <v>0</v>
      </c>
      <c r="AG41" s="30">
        <f>+'2020'!$O41</f>
        <v>0</v>
      </c>
      <c r="AH41" s="30">
        <f>+'2021'!$O41</f>
        <v>0</v>
      </c>
      <c r="AI41" s="27"/>
      <c r="AJ41" s="30" t="e">
        <f t="shared" si="5"/>
        <v>#DIV/0!</v>
      </c>
    </row>
    <row r="42" spans="1:36" ht="13" x14ac:dyDescent="0.35">
      <c r="A42" s="24" t="s">
        <v>335</v>
      </c>
      <c r="B42" s="25" t="s">
        <v>336</v>
      </c>
      <c r="C42" s="30">
        <f>+'1990'!$O42</f>
        <v>0</v>
      </c>
      <c r="D42" s="30">
        <f>+'1991'!$O42</f>
        <v>0</v>
      </c>
      <c r="E42" s="30">
        <f>+'1992'!$O42</f>
        <v>0</v>
      </c>
      <c r="F42" s="30">
        <f>+'1993'!$O42</f>
        <v>0</v>
      </c>
      <c r="G42" s="30">
        <f>+'1994'!$O42</f>
        <v>0</v>
      </c>
      <c r="H42" s="30">
        <f>+'1995'!$O42</f>
        <v>0</v>
      </c>
      <c r="I42" s="30">
        <f>+'1996'!$O42</f>
        <v>0</v>
      </c>
      <c r="J42" s="30">
        <f>+'1997'!$O42</f>
        <v>0</v>
      </c>
      <c r="K42" s="30">
        <f>+'1998'!$O42</f>
        <v>0</v>
      </c>
      <c r="L42" s="30">
        <f>+'1999'!$O42</f>
        <v>0</v>
      </c>
      <c r="M42" s="30">
        <f>+'2000'!$O42</f>
        <v>0</v>
      </c>
      <c r="N42" s="30">
        <f>+'2001'!$O42</f>
        <v>0</v>
      </c>
      <c r="O42" s="30">
        <f>+'2002'!$O42</f>
        <v>0</v>
      </c>
      <c r="P42" s="30">
        <f>+'2003'!$O42</f>
        <v>0</v>
      </c>
      <c r="Q42" s="30">
        <f>+'2004'!$O42</f>
        <v>0</v>
      </c>
      <c r="R42" s="30">
        <f>+'2005'!$O42</f>
        <v>0</v>
      </c>
      <c r="S42" s="30">
        <f>+'2006'!$O42</f>
        <v>0</v>
      </c>
      <c r="T42" s="30">
        <f>+'2007'!$O42</f>
        <v>0</v>
      </c>
      <c r="U42" s="30">
        <f>+'2008'!$O42</f>
        <v>0</v>
      </c>
      <c r="V42" s="30">
        <f>+'2009'!$O42</f>
        <v>0</v>
      </c>
      <c r="W42" s="30">
        <f>+'2010'!$O42</f>
        <v>0</v>
      </c>
      <c r="X42" s="30">
        <f>+'2011'!$O42</f>
        <v>0</v>
      </c>
      <c r="Y42" s="30">
        <f>+'2012'!$O42</f>
        <v>0</v>
      </c>
      <c r="Z42" s="30">
        <f>+'2013'!$O42</f>
        <v>0</v>
      </c>
      <c r="AA42" s="30">
        <f>+'2014'!$O42</f>
        <v>0</v>
      </c>
      <c r="AB42" s="30">
        <f>+'2015'!$O42</f>
        <v>0</v>
      </c>
      <c r="AC42" s="30">
        <f>+'2016'!$O42</f>
        <v>0</v>
      </c>
      <c r="AD42" s="30">
        <f>+'2017'!$O42</f>
        <v>0</v>
      </c>
      <c r="AE42" s="30">
        <f>+'2018'!$O42</f>
        <v>0</v>
      </c>
      <c r="AF42" s="30">
        <f>+'2019'!$O42</f>
        <v>0</v>
      </c>
      <c r="AG42" s="30">
        <f>+'2020'!$O42</f>
        <v>0</v>
      </c>
      <c r="AH42" s="30">
        <f>+'2021'!$O42</f>
        <v>0</v>
      </c>
      <c r="AI42" s="27"/>
      <c r="AJ42" s="30" t="e">
        <f t="shared" si="5"/>
        <v>#DIV/0!</v>
      </c>
    </row>
    <row r="43" spans="1:36" ht="13" x14ac:dyDescent="0.35">
      <c r="A43" s="24" t="s">
        <v>337</v>
      </c>
      <c r="B43" s="25" t="s">
        <v>338</v>
      </c>
      <c r="C43" s="30">
        <f>+'1990'!$O43</f>
        <v>0</v>
      </c>
      <c r="D43" s="30">
        <f>+'1991'!$O43</f>
        <v>0</v>
      </c>
      <c r="E43" s="30">
        <f>+'1992'!$O43</f>
        <v>0</v>
      </c>
      <c r="F43" s="30">
        <f>+'1993'!$O43</f>
        <v>0</v>
      </c>
      <c r="G43" s="30">
        <f>+'1994'!$O43</f>
        <v>0</v>
      </c>
      <c r="H43" s="30">
        <f>+'1995'!$O43</f>
        <v>0</v>
      </c>
      <c r="I43" s="30">
        <f>+'1996'!$O43</f>
        <v>0</v>
      </c>
      <c r="J43" s="30">
        <f>+'1997'!$O43</f>
        <v>0</v>
      </c>
      <c r="K43" s="30">
        <f>+'1998'!$O43</f>
        <v>0</v>
      </c>
      <c r="L43" s="30">
        <f>+'1999'!$O43</f>
        <v>0</v>
      </c>
      <c r="M43" s="30">
        <f>+'2000'!$O43</f>
        <v>0</v>
      </c>
      <c r="N43" s="30">
        <f>+'2001'!$O43</f>
        <v>0</v>
      </c>
      <c r="O43" s="30">
        <f>+'2002'!$O43</f>
        <v>0</v>
      </c>
      <c r="P43" s="30">
        <f>+'2003'!$O43</f>
        <v>0</v>
      </c>
      <c r="Q43" s="30">
        <f>+'2004'!$O43</f>
        <v>0</v>
      </c>
      <c r="R43" s="30">
        <f>+'2005'!$O43</f>
        <v>0</v>
      </c>
      <c r="S43" s="30">
        <f>+'2006'!$O43</f>
        <v>0</v>
      </c>
      <c r="T43" s="30">
        <f>+'2007'!$O43</f>
        <v>0</v>
      </c>
      <c r="U43" s="30">
        <f>+'2008'!$O43</f>
        <v>0</v>
      </c>
      <c r="V43" s="30">
        <f>+'2009'!$O43</f>
        <v>0</v>
      </c>
      <c r="W43" s="30">
        <f>+'2010'!$O43</f>
        <v>0</v>
      </c>
      <c r="X43" s="30">
        <f>+'2011'!$O43</f>
        <v>0</v>
      </c>
      <c r="Y43" s="30">
        <f>+'2012'!$O43</f>
        <v>0</v>
      </c>
      <c r="Z43" s="30">
        <f>+'2013'!$O43</f>
        <v>0</v>
      </c>
      <c r="AA43" s="30">
        <f>+'2014'!$O43</f>
        <v>0</v>
      </c>
      <c r="AB43" s="30">
        <f>+'2015'!$O43</f>
        <v>0</v>
      </c>
      <c r="AC43" s="30">
        <f>+'2016'!$O43</f>
        <v>0</v>
      </c>
      <c r="AD43" s="30">
        <f>+'2017'!$O43</f>
        <v>0</v>
      </c>
      <c r="AE43" s="30">
        <f>+'2018'!$O43</f>
        <v>0</v>
      </c>
      <c r="AF43" s="30">
        <f>+'2019'!$O43</f>
        <v>0</v>
      </c>
      <c r="AG43" s="30">
        <f>+'2020'!$O43</f>
        <v>0</v>
      </c>
      <c r="AH43" s="30">
        <f>+'2021'!$O43</f>
        <v>0</v>
      </c>
      <c r="AI43" s="27"/>
      <c r="AJ43" s="30" t="e">
        <f t="shared" si="5"/>
        <v>#DIV/0!</v>
      </c>
    </row>
    <row r="44" spans="1:36" x14ac:dyDescent="0.35">
      <c r="A44" s="24" t="s">
        <v>339</v>
      </c>
      <c r="B44" s="25" t="s">
        <v>340</v>
      </c>
      <c r="C44" s="30">
        <f>+'1990'!$O44</f>
        <v>0</v>
      </c>
      <c r="D44" s="30">
        <f>+'1991'!$O44</f>
        <v>0</v>
      </c>
      <c r="E44" s="30">
        <f>+'1992'!$O44</f>
        <v>0</v>
      </c>
      <c r="F44" s="30">
        <f>+'1993'!$O44</f>
        <v>0</v>
      </c>
      <c r="G44" s="30">
        <f>+'1994'!$O44</f>
        <v>0</v>
      </c>
      <c r="H44" s="30">
        <f>+'1995'!$O44</f>
        <v>0</v>
      </c>
      <c r="I44" s="30">
        <f>+'1996'!$O44</f>
        <v>0</v>
      </c>
      <c r="J44" s="30">
        <f>+'1997'!$O44</f>
        <v>0</v>
      </c>
      <c r="K44" s="30">
        <f>+'1998'!$O44</f>
        <v>0</v>
      </c>
      <c r="L44" s="30">
        <f>+'1999'!$O44</f>
        <v>0</v>
      </c>
      <c r="M44" s="30">
        <f>+'2000'!$O44</f>
        <v>0</v>
      </c>
      <c r="N44" s="30">
        <f>+'2001'!$O44</f>
        <v>0</v>
      </c>
      <c r="O44" s="30">
        <f>+'2002'!$O44</f>
        <v>0</v>
      </c>
      <c r="P44" s="30">
        <f>+'2003'!$O44</f>
        <v>0</v>
      </c>
      <c r="Q44" s="30">
        <f>+'2004'!$O44</f>
        <v>0</v>
      </c>
      <c r="R44" s="30">
        <f>+'2005'!$O44</f>
        <v>0</v>
      </c>
      <c r="S44" s="30">
        <f>+'2006'!$O44</f>
        <v>0</v>
      </c>
      <c r="T44" s="30">
        <f>+'2007'!$O44</f>
        <v>0</v>
      </c>
      <c r="U44" s="30">
        <f>+'2008'!$O44</f>
        <v>0</v>
      </c>
      <c r="V44" s="30">
        <f>+'2009'!$O44</f>
        <v>0</v>
      </c>
      <c r="W44" s="30">
        <f>+'2010'!$O44</f>
        <v>0</v>
      </c>
      <c r="X44" s="30">
        <f>+'2011'!$O44</f>
        <v>0</v>
      </c>
      <c r="Y44" s="30">
        <f>+'2012'!$O44</f>
        <v>0</v>
      </c>
      <c r="Z44" s="30">
        <f>+'2013'!$O44</f>
        <v>0</v>
      </c>
      <c r="AA44" s="30">
        <f>+'2014'!$O44</f>
        <v>0</v>
      </c>
      <c r="AB44" s="30">
        <f>+'2015'!$O44</f>
        <v>0</v>
      </c>
      <c r="AC44" s="30">
        <f>+'2016'!$O44</f>
        <v>0</v>
      </c>
      <c r="AD44" s="30">
        <f>+'2017'!$O44</f>
        <v>0</v>
      </c>
      <c r="AE44" s="30">
        <f>+'2018'!$O44</f>
        <v>0</v>
      </c>
      <c r="AF44" s="30">
        <f>+'2019'!$O44</f>
        <v>0</v>
      </c>
      <c r="AG44" s="30">
        <f>+'2020'!$O44</f>
        <v>0</v>
      </c>
      <c r="AH44" s="30">
        <f>+'2021'!$O44</f>
        <v>0</v>
      </c>
      <c r="AI44" s="27"/>
      <c r="AJ44" s="30" t="e">
        <f t="shared" si="5"/>
        <v>#DIV/0!</v>
      </c>
    </row>
    <row r="45" spans="1:36" x14ac:dyDescent="0.35">
      <c r="A45" s="24" t="s">
        <v>341</v>
      </c>
      <c r="B45" s="25" t="s">
        <v>342</v>
      </c>
      <c r="C45" s="30">
        <f>+'1990'!$O45</f>
        <v>0</v>
      </c>
      <c r="D45" s="30">
        <f>+'1991'!$O45</f>
        <v>0</v>
      </c>
      <c r="E45" s="30">
        <f>+'1992'!$O45</f>
        <v>0</v>
      </c>
      <c r="F45" s="30">
        <f>+'1993'!$O45</f>
        <v>0</v>
      </c>
      <c r="G45" s="30">
        <f>+'1994'!$O45</f>
        <v>0</v>
      </c>
      <c r="H45" s="30">
        <f>+'1995'!$O45</f>
        <v>0</v>
      </c>
      <c r="I45" s="30">
        <f>+'1996'!$O45</f>
        <v>0</v>
      </c>
      <c r="J45" s="30">
        <f>+'1997'!$O45</f>
        <v>0</v>
      </c>
      <c r="K45" s="30">
        <f>+'1998'!$O45</f>
        <v>0</v>
      </c>
      <c r="L45" s="30">
        <f>+'1999'!$O45</f>
        <v>0</v>
      </c>
      <c r="M45" s="30">
        <f>+'2000'!$O45</f>
        <v>0</v>
      </c>
      <c r="N45" s="30">
        <f>+'2001'!$O45</f>
        <v>0</v>
      </c>
      <c r="O45" s="30">
        <f>+'2002'!$O45</f>
        <v>0</v>
      </c>
      <c r="P45" s="30">
        <f>+'2003'!$O45</f>
        <v>0</v>
      </c>
      <c r="Q45" s="30">
        <f>+'2004'!$O45</f>
        <v>0</v>
      </c>
      <c r="R45" s="30">
        <f>+'2005'!$O45</f>
        <v>0</v>
      </c>
      <c r="S45" s="30">
        <f>+'2006'!$O45</f>
        <v>0</v>
      </c>
      <c r="T45" s="30">
        <f>+'2007'!$O45</f>
        <v>0</v>
      </c>
      <c r="U45" s="30">
        <f>+'2008'!$O45</f>
        <v>0</v>
      </c>
      <c r="V45" s="30">
        <f>+'2009'!$O45</f>
        <v>0</v>
      </c>
      <c r="W45" s="30">
        <f>+'2010'!$O45</f>
        <v>0</v>
      </c>
      <c r="X45" s="30">
        <f>+'2011'!$O45</f>
        <v>0</v>
      </c>
      <c r="Y45" s="30">
        <f>+'2012'!$O45</f>
        <v>0</v>
      </c>
      <c r="Z45" s="30">
        <f>+'2013'!$O45</f>
        <v>0</v>
      </c>
      <c r="AA45" s="30">
        <f>+'2014'!$O45</f>
        <v>0</v>
      </c>
      <c r="AB45" s="30">
        <f>+'2015'!$O45</f>
        <v>0</v>
      </c>
      <c r="AC45" s="30">
        <f>+'2016'!$O45</f>
        <v>0</v>
      </c>
      <c r="AD45" s="30">
        <f>+'2017'!$O45</f>
        <v>0</v>
      </c>
      <c r="AE45" s="30">
        <f>+'2018'!$O45</f>
        <v>0</v>
      </c>
      <c r="AF45" s="30">
        <f>+'2019'!$O45</f>
        <v>0</v>
      </c>
      <c r="AG45" s="30">
        <f>+'2020'!$O45</f>
        <v>0</v>
      </c>
      <c r="AH45" s="30">
        <f>+'2021'!$O45</f>
        <v>0</v>
      </c>
      <c r="AI45" s="27"/>
      <c r="AJ45" s="30" t="e">
        <f t="shared" si="5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" si="37">+C47+C53+C64+C72+C76+C82+C89+C94</f>
        <v>175.34770785385209</v>
      </c>
      <c r="D46" s="21">
        <f t="shared" ref="D46:AE46" si="38">+D47+D53+D64+D72+D76+D82+D89+D94</f>
        <v>175.56147068518561</v>
      </c>
      <c r="E46" s="21">
        <f t="shared" si="38"/>
        <v>177.81520494849534</v>
      </c>
      <c r="F46" s="21">
        <f t="shared" si="38"/>
        <v>176.06414088465036</v>
      </c>
      <c r="G46" s="21">
        <f t="shared" si="38"/>
        <v>176.85465658220895</v>
      </c>
      <c r="H46" s="21">
        <f t="shared" si="38"/>
        <v>176.41055697553281</v>
      </c>
      <c r="I46" s="21">
        <f t="shared" si="38"/>
        <v>164.83935814308626</v>
      </c>
      <c r="J46" s="21">
        <f t="shared" si="38"/>
        <v>227.23609557719203</v>
      </c>
      <c r="K46" s="21">
        <f t="shared" si="38"/>
        <v>239.0648274809256</v>
      </c>
      <c r="L46" s="21">
        <f t="shared" si="38"/>
        <v>326.13726952257804</v>
      </c>
      <c r="M46" s="21">
        <f t="shared" si="38"/>
        <v>321.26055877454843</v>
      </c>
      <c r="N46" s="21">
        <f t="shared" si="38"/>
        <v>310.61694111029601</v>
      </c>
      <c r="O46" s="21">
        <f t="shared" si="38"/>
        <v>215.02911379488239</v>
      </c>
      <c r="P46" s="21">
        <f t="shared" si="38"/>
        <v>215.39098412993087</v>
      </c>
      <c r="Q46" s="21">
        <f t="shared" si="38"/>
        <v>237.88594014444831</v>
      </c>
      <c r="R46" s="21">
        <f t="shared" si="38"/>
        <v>212.49136645095913</v>
      </c>
      <c r="S46" s="21">
        <f t="shared" si="38"/>
        <v>199.87246383507031</v>
      </c>
      <c r="T46" s="21">
        <f t="shared" si="38"/>
        <v>223.73581107929252</v>
      </c>
      <c r="U46" s="21">
        <f t="shared" si="38"/>
        <v>221.28982425629252</v>
      </c>
      <c r="V46" s="21">
        <f t="shared" si="38"/>
        <v>270.93350817429251</v>
      </c>
      <c r="W46" s="21">
        <f t="shared" si="38"/>
        <v>595.63027016253693</v>
      </c>
      <c r="X46" s="21">
        <f t="shared" si="38"/>
        <v>726.55347255258141</v>
      </c>
      <c r="Y46" s="21">
        <f t="shared" si="38"/>
        <v>844.43741824073697</v>
      </c>
      <c r="Z46" s="21">
        <f t="shared" si="38"/>
        <v>965.89028464475916</v>
      </c>
      <c r="AA46" s="21">
        <f t="shared" si="38"/>
        <v>1091.2657490527129</v>
      </c>
      <c r="AB46" s="21">
        <f t="shared" si="38"/>
        <v>1175.9601044597748</v>
      </c>
      <c r="AC46" s="21">
        <f t="shared" si="38"/>
        <v>1305.0471846680468</v>
      </c>
      <c r="AD46" s="21">
        <f t="shared" si="38"/>
        <v>1428.058814787214</v>
      </c>
      <c r="AE46" s="21">
        <f t="shared" si="38"/>
        <v>1459.4074495157734</v>
      </c>
      <c r="AF46" s="21">
        <f t="shared" ref="AF46" si="39">+AF47+AF53+AF64+AF72+AF76+AF82+AF89+AF94</f>
        <v>1474.0792480325799</v>
      </c>
      <c r="AG46" s="21">
        <f t="shared" ref="AG46:AH46" si="40">+AG47+AG53+AG64+AG72+AG76+AG82+AG89+AG94</f>
        <v>1266.5380248778408</v>
      </c>
      <c r="AH46" s="21">
        <f t="shared" si="40"/>
        <v>1616.510554355398</v>
      </c>
      <c r="AI46" s="22"/>
      <c r="AJ46" s="23">
        <f t="shared" si="5"/>
        <v>4.0317740855634234</v>
      </c>
    </row>
    <row r="47" spans="1:36" x14ac:dyDescent="0.35">
      <c r="A47" s="24" t="s">
        <v>345</v>
      </c>
      <c r="B47" s="25" t="s">
        <v>346</v>
      </c>
      <c r="C47" s="26">
        <f t="shared" ref="C47" si="41">+SUM(C48:C52)</f>
        <v>174.67119539999999</v>
      </c>
      <c r="D47" s="26">
        <f t="shared" ref="D47:AE47" si="42">+SUM(D48:D52)</f>
        <v>174.67119539999999</v>
      </c>
      <c r="E47" s="26">
        <f t="shared" si="42"/>
        <v>174.67119539999999</v>
      </c>
      <c r="F47" s="26">
        <f t="shared" si="42"/>
        <v>174.67119539999999</v>
      </c>
      <c r="G47" s="26">
        <f t="shared" si="42"/>
        <v>174.67119539999999</v>
      </c>
      <c r="H47" s="26">
        <f t="shared" si="42"/>
        <v>174.67119539999999</v>
      </c>
      <c r="I47" s="26">
        <f t="shared" si="42"/>
        <v>161.68700339999998</v>
      </c>
      <c r="J47" s="26">
        <f t="shared" si="42"/>
        <v>223.32330095399999</v>
      </c>
      <c r="K47" s="26">
        <f t="shared" si="42"/>
        <v>235.05688533599999</v>
      </c>
      <c r="L47" s="26">
        <f t="shared" si="42"/>
        <v>320.788633608</v>
      </c>
      <c r="M47" s="26">
        <f t="shared" si="42"/>
        <v>312.30919674</v>
      </c>
      <c r="N47" s="26">
        <f t="shared" si="42"/>
        <v>303.22196859600001</v>
      </c>
      <c r="O47" s="26">
        <f t="shared" si="42"/>
        <v>206.47674359999999</v>
      </c>
      <c r="P47" s="26">
        <f t="shared" si="42"/>
        <v>209.21923800000002</v>
      </c>
      <c r="Q47" s="26">
        <f t="shared" si="42"/>
        <v>224.82471779999997</v>
      </c>
      <c r="R47" s="26">
        <f t="shared" si="42"/>
        <v>201.73980239999997</v>
      </c>
      <c r="S47" s="26">
        <f t="shared" si="42"/>
        <v>188.93661300000002</v>
      </c>
      <c r="T47" s="26">
        <f t="shared" si="42"/>
        <v>210.71470639999998</v>
      </c>
      <c r="U47" s="26">
        <f t="shared" si="42"/>
        <v>211.66080919999999</v>
      </c>
      <c r="V47" s="26">
        <f t="shared" si="42"/>
        <v>259.93955940000001</v>
      </c>
      <c r="W47" s="26">
        <f t="shared" si="42"/>
        <v>584.50393319999989</v>
      </c>
      <c r="X47" s="26">
        <f t="shared" si="42"/>
        <v>716.86173029999998</v>
      </c>
      <c r="Y47" s="26">
        <f t="shared" si="42"/>
        <v>779.38246470000001</v>
      </c>
      <c r="Z47" s="26">
        <f t="shared" si="42"/>
        <v>796.16125109999996</v>
      </c>
      <c r="AA47" s="26">
        <f t="shared" si="42"/>
        <v>792.4409478</v>
      </c>
      <c r="AB47" s="26">
        <f t="shared" si="42"/>
        <v>740.94374879999998</v>
      </c>
      <c r="AC47" s="26">
        <f t="shared" si="42"/>
        <v>734.10519960000011</v>
      </c>
      <c r="AD47" s="26">
        <f t="shared" si="42"/>
        <v>766.72173959999998</v>
      </c>
      <c r="AE47" s="26">
        <f t="shared" si="42"/>
        <v>642.79553399999998</v>
      </c>
      <c r="AF47" s="26">
        <f t="shared" ref="AF47" si="43">+SUM(AF48:AF52)</f>
        <v>555.43470660000003</v>
      </c>
      <c r="AG47" s="26">
        <f t="shared" ref="AG47:AH47" si="44">+SUM(AG48:AG52)</f>
        <v>273.57682140000003</v>
      </c>
      <c r="AH47" s="26">
        <f t="shared" si="44"/>
        <v>493.63702740000002</v>
      </c>
      <c r="AI47" s="27"/>
      <c r="AJ47" s="30">
        <f t="shared" si="5"/>
        <v>0.5806035574769095</v>
      </c>
    </row>
    <row r="48" spans="1:36" x14ac:dyDescent="0.35">
      <c r="A48" s="24" t="s">
        <v>347</v>
      </c>
      <c r="B48" s="25" t="s">
        <v>348</v>
      </c>
      <c r="C48" s="30">
        <f>+'1990'!$O48</f>
        <v>174.67119539999999</v>
      </c>
      <c r="D48" s="30">
        <f>+'1991'!$O48</f>
        <v>174.67119539999999</v>
      </c>
      <c r="E48" s="30">
        <f>+'1992'!$O48</f>
        <v>174.67119539999999</v>
      </c>
      <c r="F48" s="30">
        <f>+'1993'!$O48</f>
        <v>174.67119539999999</v>
      </c>
      <c r="G48" s="30">
        <f>+'1994'!$O48</f>
        <v>174.67119539999999</v>
      </c>
      <c r="H48" s="30">
        <f>+'1995'!$O48</f>
        <v>174.67119539999999</v>
      </c>
      <c r="I48" s="30">
        <f>+'1996'!$O48</f>
        <v>161.68700339999998</v>
      </c>
      <c r="J48" s="30">
        <f>+'1997'!$O48</f>
        <v>223.32330095399999</v>
      </c>
      <c r="K48" s="30">
        <f>+'1998'!$O48</f>
        <v>235.05688533599999</v>
      </c>
      <c r="L48" s="30">
        <f>+'1999'!$O48</f>
        <v>320.788633608</v>
      </c>
      <c r="M48" s="30">
        <f>+'2000'!$O48</f>
        <v>312.30919674</v>
      </c>
      <c r="N48" s="30">
        <f>+'2001'!$O48</f>
        <v>303.22196859600001</v>
      </c>
      <c r="O48" s="30">
        <f>+'2002'!$O48</f>
        <v>206.47674359999999</v>
      </c>
      <c r="P48" s="30">
        <f>+'2003'!$O48</f>
        <v>209.21923800000002</v>
      </c>
      <c r="Q48" s="30">
        <f>+'2004'!$O48</f>
        <v>224.82471779999997</v>
      </c>
      <c r="R48" s="30">
        <f>+'2005'!$O48</f>
        <v>201.73980239999997</v>
      </c>
      <c r="S48" s="30">
        <f>+'2006'!$O48</f>
        <v>184.79324700000001</v>
      </c>
      <c r="T48" s="30">
        <f>+'2007'!$O48</f>
        <v>204.92342639999998</v>
      </c>
      <c r="U48" s="30">
        <f>+'2008'!$O48</f>
        <v>206.5745412</v>
      </c>
      <c r="V48" s="30">
        <f>+'2009'!$O48</f>
        <v>254.3736384</v>
      </c>
      <c r="W48" s="30">
        <f>+'2010'!$O48</f>
        <v>577.56089339999994</v>
      </c>
      <c r="X48" s="30">
        <f>+'2011'!$O48</f>
        <v>710.08080299999995</v>
      </c>
      <c r="Y48" s="30">
        <f>+'2012'!$O48</f>
        <v>772.37215200000003</v>
      </c>
      <c r="Z48" s="30">
        <f>+'2013'!$O48</f>
        <v>791.20235159999993</v>
      </c>
      <c r="AA48" s="30">
        <f>+'2014'!$O48</f>
        <v>792.4409478</v>
      </c>
      <c r="AB48" s="30">
        <f>+'2015'!$O48</f>
        <v>740.94374879999998</v>
      </c>
      <c r="AC48" s="30">
        <f>+'2016'!$O48</f>
        <v>734.10519960000011</v>
      </c>
      <c r="AD48" s="30">
        <f>+'2017'!$O48</f>
        <v>766.72173959999998</v>
      </c>
      <c r="AE48" s="30">
        <f>+'2018'!$O48</f>
        <v>642.79553399999998</v>
      </c>
      <c r="AF48" s="30">
        <f>+'2019'!$O48</f>
        <v>555.43470660000003</v>
      </c>
      <c r="AG48" s="30">
        <f>+'2020'!$O48</f>
        <v>273.57682140000003</v>
      </c>
      <c r="AH48" s="30">
        <f>+'2021'!$O48</f>
        <v>493.63702740000002</v>
      </c>
      <c r="AI48" s="27"/>
      <c r="AJ48" s="30">
        <f t="shared" si="5"/>
        <v>0.5806035574769095</v>
      </c>
    </row>
    <row r="49" spans="1:36" x14ac:dyDescent="0.35">
      <c r="A49" s="24" t="s">
        <v>349</v>
      </c>
      <c r="B49" s="25" t="s">
        <v>350</v>
      </c>
      <c r="C49" s="30">
        <f>+'1990'!$O49</f>
        <v>0</v>
      </c>
      <c r="D49" s="30">
        <f>+'1991'!$O49</f>
        <v>0</v>
      </c>
      <c r="E49" s="30">
        <f>+'1992'!$O49</f>
        <v>0</v>
      </c>
      <c r="F49" s="30">
        <f>+'1993'!$O49</f>
        <v>0</v>
      </c>
      <c r="G49" s="30">
        <f>+'1994'!$O49</f>
        <v>0</v>
      </c>
      <c r="H49" s="30">
        <f>+'1995'!$O49</f>
        <v>0</v>
      </c>
      <c r="I49" s="30">
        <f>+'1996'!$O49</f>
        <v>0</v>
      </c>
      <c r="J49" s="30">
        <f>+'1997'!$O49</f>
        <v>0</v>
      </c>
      <c r="K49" s="30">
        <f>+'1998'!$O49</f>
        <v>0</v>
      </c>
      <c r="L49" s="30">
        <f>+'1999'!$O49</f>
        <v>0</v>
      </c>
      <c r="M49" s="30">
        <f>+'2000'!$O49</f>
        <v>0</v>
      </c>
      <c r="N49" s="30">
        <f>+'2001'!$O49</f>
        <v>0</v>
      </c>
      <c r="O49" s="30">
        <f>+'2002'!$O49</f>
        <v>0</v>
      </c>
      <c r="P49" s="30">
        <f>+'2003'!$O49</f>
        <v>0</v>
      </c>
      <c r="Q49" s="30">
        <f>+'2004'!$O49</f>
        <v>0</v>
      </c>
      <c r="R49" s="30">
        <f>+'2005'!$O49</f>
        <v>0</v>
      </c>
      <c r="S49" s="30">
        <f>+'2006'!$O49</f>
        <v>0</v>
      </c>
      <c r="T49" s="30">
        <f>+'2007'!$O49</f>
        <v>0</v>
      </c>
      <c r="U49" s="30">
        <f>+'2008'!$O49</f>
        <v>0</v>
      </c>
      <c r="V49" s="30">
        <f>+'2009'!$O49</f>
        <v>0</v>
      </c>
      <c r="W49" s="30">
        <f>+'2010'!$O49</f>
        <v>0</v>
      </c>
      <c r="X49" s="30">
        <f>+'2011'!$O49</f>
        <v>0</v>
      </c>
      <c r="Y49" s="30">
        <f>+'2012'!$O49</f>
        <v>0</v>
      </c>
      <c r="Z49" s="30">
        <f>+'2013'!$O49</f>
        <v>0</v>
      </c>
      <c r="AA49" s="30">
        <f>+'2014'!$O49</f>
        <v>0</v>
      </c>
      <c r="AB49" s="30">
        <f>+'2015'!$O49</f>
        <v>0</v>
      </c>
      <c r="AC49" s="30">
        <f>+'2016'!$O49</f>
        <v>0</v>
      </c>
      <c r="AD49" s="30">
        <f>+'2017'!$O49</f>
        <v>0</v>
      </c>
      <c r="AE49" s="30">
        <f>+'2018'!$O49</f>
        <v>0</v>
      </c>
      <c r="AF49" s="30">
        <f>+'2019'!$O49</f>
        <v>0</v>
      </c>
      <c r="AG49" s="30">
        <f>+'2020'!$O49</f>
        <v>0</v>
      </c>
      <c r="AH49" s="30">
        <f>+'2021'!$O49</f>
        <v>0</v>
      </c>
      <c r="AI49" s="27"/>
      <c r="AJ49" s="30" t="e">
        <f t="shared" si="5"/>
        <v>#DIV/0!</v>
      </c>
    </row>
    <row r="50" spans="1:36" x14ac:dyDescent="0.35">
      <c r="A50" s="24" t="s">
        <v>351</v>
      </c>
      <c r="B50" s="25" t="s">
        <v>352</v>
      </c>
      <c r="C50" s="30">
        <f>+'1990'!$O50</f>
        <v>0</v>
      </c>
      <c r="D50" s="30">
        <f>+'1991'!$O50</f>
        <v>0</v>
      </c>
      <c r="E50" s="30">
        <f>+'1992'!$O50</f>
        <v>0</v>
      </c>
      <c r="F50" s="30">
        <f>+'1993'!$O50</f>
        <v>0</v>
      </c>
      <c r="G50" s="30">
        <f>+'1994'!$O50</f>
        <v>0</v>
      </c>
      <c r="H50" s="30">
        <f>+'1995'!$O50</f>
        <v>0</v>
      </c>
      <c r="I50" s="30">
        <f>+'1996'!$O50</f>
        <v>0</v>
      </c>
      <c r="J50" s="30">
        <f>+'1997'!$O50</f>
        <v>0</v>
      </c>
      <c r="K50" s="30">
        <f>+'1998'!$O50</f>
        <v>0</v>
      </c>
      <c r="L50" s="30">
        <f>+'1999'!$O50</f>
        <v>0</v>
      </c>
      <c r="M50" s="30">
        <f>+'2000'!$O50</f>
        <v>0</v>
      </c>
      <c r="N50" s="30">
        <f>+'2001'!$O50</f>
        <v>0</v>
      </c>
      <c r="O50" s="30">
        <f>+'2002'!$O50</f>
        <v>0</v>
      </c>
      <c r="P50" s="30">
        <f>+'2003'!$O50</f>
        <v>0</v>
      </c>
      <c r="Q50" s="30">
        <f>+'2004'!$O50</f>
        <v>0</v>
      </c>
      <c r="R50" s="30">
        <f>+'2005'!$O50</f>
        <v>0</v>
      </c>
      <c r="S50" s="30">
        <f>+'2006'!$O50</f>
        <v>4.1433660000000012</v>
      </c>
      <c r="T50" s="30">
        <f>+'2007'!$O50</f>
        <v>5.7912800000000004</v>
      </c>
      <c r="U50" s="30">
        <f>+'2008'!$O50</f>
        <v>5.0862680000000005</v>
      </c>
      <c r="V50" s="30">
        <f>+'2009'!$O50</f>
        <v>5.5659210000000003</v>
      </c>
      <c r="W50" s="30">
        <f>+'2010'!$O50</f>
        <v>6.9430398000000002</v>
      </c>
      <c r="X50" s="30">
        <f>+'2011'!$O50</f>
        <v>6.7809273000000001</v>
      </c>
      <c r="Y50" s="30">
        <f>+'2012'!$O50</f>
        <v>7.0103126999999992</v>
      </c>
      <c r="Z50" s="30">
        <f>+'2013'!$O50</f>
        <v>4.9588995000000002</v>
      </c>
      <c r="AA50" s="30">
        <f>+'2014'!$O50</f>
        <v>0</v>
      </c>
      <c r="AB50" s="30">
        <f>+'2015'!$O50</f>
        <v>0</v>
      </c>
      <c r="AC50" s="30">
        <f>+'2016'!$O50</f>
        <v>0</v>
      </c>
      <c r="AD50" s="30">
        <f>+'2017'!$O50</f>
        <v>0</v>
      </c>
      <c r="AE50" s="30">
        <f>+'2018'!$O50</f>
        <v>0</v>
      </c>
      <c r="AF50" s="30">
        <f>+'2019'!$O50</f>
        <v>0</v>
      </c>
      <c r="AG50" s="30">
        <f>+'2020'!$O50</f>
        <v>0</v>
      </c>
      <c r="AH50" s="30">
        <f>+'2021'!$O50</f>
        <v>0</v>
      </c>
      <c r="AI50" s="27"/>
      <c r="AJ50" s="30" t="e">
        <f t="shared" si="5"/>
        <v>#DIV/0!</v>
      </c>
    </row>
    <row r="51" spans="1:36" x14ac:dyDescent="0.35">
      <c r="A51" s="24" t="s">
        <v>353</v>
      </c>
      <c r="B51" s="25" t="s">
        <v>354</v>
      </c>
      <c r="C51" s="30">
        <f>+'1990'!$O51</f>
        <v>0</v>
      </c>
      <c r="D51" s="30">
        <f>+'1991'!$O51</f>
        <v>0</v>
      </c>
      <c r="E51" s="30">
        <f>+'1992'!$O51</f>
        <v>0</v>
      </c>
      <c r="F51" s="30">
        <f>+'1993'!$O51</f>
        <v>0</v>
      </c>
      <c r="G51" s="30">
        <f>+'1994'!$O51</f>
        <v>0</v>
      </c>
      <c r="H51" s="30">
        <f>+'1995'!$O51</f>
        <v>0</v>
      </c>
      <c r="I51" s="30">
        <f>+'1996'!$O51</f>
        <v>0</v>
      </c>
      <c r="J51" s="30">
        <f>+'1997'!$O51</f>
        <v>0</v>
      </c>
      <c r="K51" s="30">
        <f>+'1998'!$O51</f>
        <v>0</v>
      </c>
      <c r="L51" s="30">
        <f>+'1999'!$O51</f>
        <v>0</v>
      </c>
      <c r="M51" s="30">
        <f>+'2000'!$O51</f>
        <v>0</v>
      </c>
      <c r="N51" s="30">
        <f>+'2001'!$O51</f>
        <v>0</v>
      </c>
      <c r="O51" s="30">
        <f>+'2002'!$O51</f>
        <v>0</v>
      </c>
      <c r="P51" s="30">
        <f>+'2003'!$O51</f>
        <v>0</v>
      </c>
      <c r="Q51" s="30">
        <f>+'2004'!$O51</f>
        <v>0</v>
      </c>
      <c r="R51" s="30">
        <f>+'2005'!$O51</f>
        <v>0</v>
      </c>
      <c r="S51" s="30">
        <f>+'2006'!$O51</f>
        <v>0</v>
      </c>
      <c r="T51" s="30">
        <f>+'2007'!$O51</f>
        <v>0</v>
      </c>
      <c r="U51" s="30">
        <f>+'2008'!$O51</f>
        <v>0</v>
      </c>
      <c r="V51" s="30">
        <f>+'2009'!$O51</f>
        <v>0</v>
      </c>
      <c r="W51" s="30">
        <f>+'2010'!$O51</f>
        <v>0</v>
      </c>
      <c r="X51" s="30">
        <f>+'2011'!$O51</f>
        <v>0</v>
      </c>
      <c r="Y51" s="30">
        <f>+'2012'!$O51</f>
        <v>0</v>
      </c>
      <c r="Z51" s="30">
        <f>+'2013'!$O51</f>
        <v>0</v>
      </c>
      <c r="AA51" s="30">
        <f>+'2014'!$O51</f>
        <v>0</v>
      </c>
      <c r="AB51" s="30">
        <f>+'2015'!$O51</f>
        <v>0</v>
      </c>
      <c r="AC51" s="30">
        <f>+'2016'!$O51</f>
        <v>0</v>
      </c>
      <c r="AD51" s="30">
        <f>+'2017'!$O51</f>
        <v>0</v>
      </c>
      <c r="AE51" s="30">
        <f>+'2018'!$O51</f>
        <v>0</v>
      </c>
      <c r="AF51" s="30">
        <f>+'2019'!$O51</f>
        <v>0</v>
      </c>
      <c r="AG51" s="30">
        <f>+'2020'!$O51</f>
        <v>0</v>
      </c>
      <c r="AH51" s="30">
        <f>+'2021'!$O51</f>
        <v>0</v>
      </c>
      <c r="AI51" s="27"/>
      <c r="AJ51" s="30" t="e">
        <f t="shared" si="5"/>
        <v>#DIV/0!</v>
      </c>
    </row>
    <row r="52" spans="1:36" x14ac:dyDescent="0.35">
      <c r="A52" s="24" t="s">
        <v>355</v>
      </c>
      <c r="B52" s="25" t="s">
        <v>291</v>
      </c>
      <c r="C52" s="30">
        <f>+'1990'!$O52</f>
        <v>0</v>
      </c>
      <c r="D52" s="30">
        <f>+'1991'!$O52</f>
        <v>0</v>
      </c>
      <c r="E52" s="30">
        <f>+'1992'!$O52</f>
        <v>0</v>
      </c>
      <c r="F52" s="30">
        <f>+'1993'!$O52</f>
        <v>0</v>
      </c>
      <c r="G52" s="30">
        <f>+'1994'!$O52</f>
        <v>0</v>
      </c>
      <c r="H52" s="30">
        <f>+'1995'!$O52</f>
        <v>0</v>
      </c>
      <c r="I52" s="30">
        <f>+'1996'!$O52</f>
        <v>0</v>
      </c>
      <c r="J52" s="30">
        <f>+'1997'!$O52</f>
        <v>0</v>
      </c>
      <c r="K52" s="30">
        <f>+'1998'!$O52</f>
        <v>0</v>
      </c>
      <c r="L52" s="30">
        <f>+'1999'!$O52</f>
        <v>0</v>
      </c>
      <c r="M52" s="30">
        <f>+'2000'!$O52</f>
        <v>0</v>
      </c>
      <c r="N52" s="30">
        <f>+'2001'!$O52</f>
        <v>0</v>
      </c>
      <c r="O52" s="30">
        <f>+'2002'!$O52</f>
        <v>0</v>
      </c>
      <c r="P52" s="30">
        <f>+'2003'!$O52</f>
        <v>0</v>
      </c>
      <c r="Q52" s="30">
        <f>+'2004'!$O52</f>
        <v>0</v>
      </c>
      <c r="R52" s="30">
        <f>+'2005'!$O52</f>
        <v>0</v>
      </c>
      <c r="S52" s="30">
        <f>+'2006'!$O52</f>
        <v>0</v>
      </c>
      <c r="T52" s="30">
        <f>+'2007'!$O52</f>
        <v>0</v>
      </c>
      <c r="U52" s="30">
        <f>+'2008'!$O52</f>
        <v>0</v>
      </c>
      <c r="V52" s="30">
        <f>+'2009'!$O52</f>
        <v>0</v>
      </c>
      <c r="W52" s="30">
        <f>+'2010'!$O52</f>
        <v>0</v>
      </c>
      <c r="X52" s="30">
        <f>+'2011'!$O52</f>
        <v>0</v>
      </c>
      <c r="Y52" s="30">
        <f>+'2012'!$O52</f>
        <v>0</v>
      </c>
      <c r="Z52" s="30">
        <f>+'2013'!$O52</f>
        <v>0</v>
      </c>
      <c r="AA52" s="30">
        <f>+'2014'!$O52</f>
        <v>0</v>
      </c>
      <c r="AB52" s="30">
        <f>+'2015'!$O52</f>
        <v>0</v>
      </c>
      <c r="AC52" s="30">
        <f>+'2016'!$O52</f>
        <v>0</v>
      </c>
      <c r="AD52" s="30">
        <f>+'2017'!$O52</f>
        <v>0</v>
      </c>
      <c r="AE52" s="30">
        <f>+'2018'!$O52</f>
        <v>0</v>
      </c>
      <c r="AF52" s="30">
        <f>+'2019'!$O52</f>
        <v>0</v>
      </c>
      <c r="AG52" s="30">
        <f>+'2020'!$O52</f>
        <v>0</v>
      </c>
      <c r="AH52" s="30">
        <f>+'2021'!$O52</f>
        <v>0</v>
      </c>
      <c r="AI52" s="27"/>
      <c r="AJ52" s="30" t="e">
        <f t="shared" si="5"/>
        <v>#DIV/0!</v>
      </c>
    </row>
    <row r="53" spans="1:36" x14ac:dyDescent="0.35">
      <c r="A53" s="24" t="s">
        <v>356</v>
      </c>
      <c r="B53" s="25" t="s">
        <v>357</v>
      </c>
      <c r="C53" s="26">
        <f t="shared" ref="C53" si="45">+SUM(C54:C63)</f>
        <v>0</v>
      </c>
      <c r="D53" s="26">
        <f t="shared" ref="D53:AE53" si="46">+SUM(D54:D63)</f>
        <v>0</v>
      </c>
      <c r="E53" s="26">
        <f t="shared" si="46"/>
        <v>0</v>
      </c>
      <c r="F53" s="26">
        <f t="shared" si="46"/>
        <v>0</v>
      </c>
      <c r="G53" s="26">
        <f t="shared" si="46"/>
        <v>0</v>
      </c>
      <c r="H53" s="26">
        <f t="shared" si="46"/>
        <v>0</v>
      </c>
      <c r="I53" s="26">
        <f t="shared" si="46"/>
        <v>0</v>
      </c>
      <c r="J53" s="26">
        <f t="shared" si="46"/>
        <v>0</v>
      </c>
      <c r="K53" s="26">
        <f t="shared" si="46"/>
        <v>0</v>
      </c>
      <c r="L53" s="26">
        <f t="shared" si="46"/>
        <v>0</v>
      </c>
      <c r="M53" s="26">
        <f t="shared" si="46"/>
        <v>0</v>
      </c>
      <c r="N53" s="26">
        <f t="shared" si="46"/>
        <v>0</v>
      </c>
      <c r="O53" s="26">
        <f t="shared" si="46"/>
        <v>0</v>
      </c>
      <c r="P53" s="26">
        <f t="shared" si="46"/>
        <v>0</v>
      </c>
      <c r="Q53" s="26">
        <f t="shared" si="46"/>
        <v>0</v>
      </c>
      <c r="R53" s="26">
        <f t="shared" si="46"/>
        <v>0</v>
      </c>
      <c r="S53" s="26">
        <f t="shared" si="46"/>
        <v>0</v>
      </c>
      <c r="T53" s="26">
        <f t="shared" si="46"/>
        <v>0</v>
      </c>
      <c r="U53" s="26">
        <f t="shared" si="46"/>
        <v>0</v>
      </c>
      <c r="V53" s="26">
        <f t="shared" si="46"/>
        <v>0</v>
      </c>
      <c r="W53" s="26">
        <f t="shared" si="46"/>
        <v>0</v>
      </c>
      <c r="X53" s="26">
        <f t="shared" si="46"/>
        <v>0</v>
      </c>
      <c r="Y53" s="26">
        <f t="shared" si="46"/>
        <v>0</v>
      </c>
      <c r="Z53" s="26">
        <f t="shared" si="46"/>
        <v>0</v>
      </c>
      <c r="AA53" s="26">
        <f t="shared" si="46"/>
        <v>0</v>
      </c>
      <c r="AB53" s="26">
        <f t="shared" si="46"/>
        <v>0</v>
      </c>
      <c r="AC53" s="26">
        <f t="shared" si="46"/>
        <v>0</v>
      </c>
      <c r="AD53" s="26">
        <f t="shared" si="46"/>
        <v>0</v>
      </c>
      <c r="AE53" s="26">
        <f t="shared" si="46"/>
        <v>0</v>
      </c>
      <c r="AF53" s="26">
        <f t="shared" ref="AF53" si="47">+SUM(AF54:AF63)</f>
        <v>0</v>
      </c>
      <c r="AG53" s="26">
        <f t="shared" ref="AG53:AH53" si="48">+SUM(AG54:AG63)</f>
        <v>0</v>
      </c>
      <c r="AH53" s="26">
        <f t="shared" si="48"/>
        <v>0</v>
      </c>
      <c r="AI53" s="27"/>
      <c r="AJ53" s="23" t="e">
        <f t="shared" si="5"/>
        <v>#DIV/0!</v>
      </c>
    </row>
    <row r="54" spans="1:36" x14ac:dyDescent="0.35">
      <c r="A54" s="24" t="s">
        <v>358</v>
      </c>
      <c r="B54" s="25" t="s">
        <v>359</v>
      </c>
      <c r="C54" s="30">
        <f>+'1990'!$O54</f>
        <v>0</v>
      </c>
      <c r="D54" s="30">
        <f>+'1991'!$O54</f>
        <v>0</v>
      </c>
      <c r="E54" s="30">
        <f>+'1992'!$O54</f>
        <v>0</v>
      </c>
      <c r="F54" s="30">
        <f>+'1993'!$O54</f>
        <v>0</v>
      </c>
      <c r="G54" s="30">
        <f>+'1994'!$O54</f>
        <v>0</v>
      </c>
      <c r="H54" s="30">
        <f>+'1995'!$O54</f>
        <v>0</v>
      </c>
      <c r="I54" s="30">
        <f>+'1996'!$O54</f>
        <v>0</v>
      </c>
      <c r="J54" s="30">
        <f>+'1997'!$O54</f>
        <v>0</v>
      </c>
      <c r="K54" s="30">
        <f>+'1998'!$O54</f>
        <v>0</v>
      </c>
      <c r="L54" s="30">
        <f>+'1999'!$O54</f>
        <v>0</v>
      </c>
      <c r="M54" s="30">
        <f>+'2000'!$O54</f>
        <v>0</v>
      </c>
      <c r="N54" s="30">
        <f>+'2001'!$O54</f>
        <v>0</v>
      </c>
      <c r="O54" s="30">
        <f>+'2002'!$O54</f>
        <v>0</v>
      </c>
      <c r="P54" s="30">
        <f>+'2003'!$O54</f>
        <v>0</v>
      </c>
      <c r="Q54" s="30">
        <f>+'2004'!$O54</f>
        <v>0</v>
      </c>
      <c r="R54" s="30">
        <f>+'2005'!$O54</f>
        <v>0</v>
      </c>
      <c r="S54" s="30">
        <f>+'2006'!$O54</f>
        <v>0</v>
      </c>
      <c r="T54" s="30">
        <f>+'2007'!$O54</f>
        <v>0</v>
      </c>
      <c r="U54" s="30">
        <f>+'2008'!$O54</f>
        <v>0</v>
      </c>
      <c r="V54" s="30">
        <f>+'2009'!$O54</f>
        <v>0</v>
      </c>
      <c r="W54" s="30">
        <f>+'2010'!$O54</f>
        <v>0</v>
      </c>
      <c r="X54" s="30">
        <f>+'2011'!$O54</f>
        <v>0</v>
      </c>
      <c r="Y54" s="30">
        <f>+'2012'!$O54</f>
        <v>0</v>
      </c>
      <c r="Z54" s="30">
        <f>+'2013'!$O54</f>
        <v>0</v>
      </c>
      <c r="AA54" s="30">
        <f>+'2014'!$O54</f>
        <v>0</v>
      </c>
      <c r="AB54" s="30">
        <f>+'2015'!$O54</f>
        <v>0</v>
      </c>
      <c r="AC54" s="30">
        <f>+'2016'!$O54</f>
        <v>0</v>
      </c>
      <c r="AD54" s="30">
        <f>+'2017'!$O54</f>
        <v>0</v>
      </c>
      <c r="AE54" s="30">
        <f>+'2018'!$O54</f>
        <v>0</v>
      </c>
      <c r="AF54" s="30">
        <f>+'2019'!$O54</f>
        <v>0</v>
      </c>
      <c r="AG54" s="30">
        <f>+'2020'!$O54</f>
        <v>0</v>
      </c>
      <c r="AH54" s="30">
        <f>+'2021'!$O54</f>
        <v>0</v>
      </c>
      <c r="AI54" s="27"/>
      <c r="AJ54" s="30" t="e">
        <f t="shared" si="5"/>
        <v>#DIV/0!</v>
      </c>
    </row>
    <row r="55" spans="1:36" x14ac:dyDescent="0.35">
      <c r="A55" s="24" t="s">
        <v>360</v>
      </c>
      <c r="B55" s="25" t="s">
        <v>361</v>
      </c>
      <c r="C55" s="30">
        <f>+'1990'!$O55</f>
        <v>0</v>
      </c>
      <c r="D55" s="30">
        <f>+'1991'!$O55</f>
        <v>0</v>
      </c>
      <c r="E55" s="30">
        <f>+'1992'!$O55</f>
        <v>0</v>
      </c>
      <c r="F55" s="30">
        <f>+'1993'!$O55</f>
        <v>0</v>
      </c>
      <c r="G55" s="30">
        <f>+'1994'!$O55</f>
        <v>0</v>
      </c>
      <c r="H55" s="30">
        <f>+'1995'!$O55</f>
        <v>0</v>
      </c>
      <c r="I55" s="30">
        <f>+'1996'!$O55</f>
        <v>0</v>
      </c>
      <c r="J55" s="30">
        <f>+'1997'!$O55</f>
        <v>0</v>
      </c>
      <c r="K55" s="30">
        <f>+'1998'!$O55</f>
        <v>0</v>
      </c>
      <c r="L55" s="30">
        <f>+'1999'!$O55</f>
        <v>0</v>
      </c>
      <c r="M55" s="30">
        <f>+'2000'!$O55</f>
        <v>0</v>
      </c>
      <c r="N55" s="30">
        <f>+'2001'!$O55</f>
        <v>0</v>
      </c>
      <c r="O55" s="30">
        <f>+'2002'!$O55</f>
        <v>0</v>
      </c>
      <c r="P55" s="30">
        <f>+'2003'!$O55</f>
        <v>0</v>
      </c>
      <c r="Q55" s="30">
        <f>+'2004'!$O55</f>
        <v>0</v>
      </c>
      <c r="R55" s="30">
        <f>+'2005'!$O55</f>
        <v>0</v>
      </c>
      <c r="S55" s="30">
        <f>+'2006'!$O55</f>
        <v>0</v>
      </c>
      <c r="T55" s="30">
        <f>+'2007'!$O55</f>
        <v>0</v>
      </c>
      <c r="U55" s="30">
        <f>+'2008'!$O55</f>
        <v>0</v>
      </c>
      <c r="V55" s="30">
        <f>+'2009'!$O55</f>
        <v>0</v>
      </c>
      <c r="W55" s="30">
        <f>+'2010'!$O55</f>
        <v>0</v>
      </c>
      <c r="X55" s="30">
        <f>+'2011'!$O55</f>
        <v>0</v>
      </c>
      <c r="Y55" s="30">
        <f>+'2012'!$O55</f>
        <v>0</v>
      </c>
      <c r="Z55" s="30">
        <f>+'2013'!$O55</f>
        <v>0</v>
      </c>
      <c r="AA55" s="30">
        <f>+'2014'!$O55</f>
        <v>0</v>
      </c>
      <c r="AB55" s="30">
        <f>+'2015'!$O55</f>
        <v>0</v>
      </c>
      <c r="AC55" s="30">
        <f>+'2016'!$O55</f>
        <v>0</v>
      </c>
      <c r="AD55" s="30">
        <f>+'2017'!$O55</f>
        <v>0</v>
      </c>
      <c r="AE55" s="30">
        <f>+'2018'!$O55</f>
        <v>0</v>
      </c>
      <c r="AF55" s="30">
        <f>+'2019'!$O55</f>
        <v>0</v>
      </c>
      <c r="AG55" s="30">
        <f>+'2020'!$O55</f>
        <v>0</v>
      </c>
      <c r="AH55" s="30">
        <f>+'2021'!$O55</f>
        <v>0</v>
      </c>
      <c r="AI55" s="27"/>
      <c r="AJ55" s="30" t="e">
        <f t="shared" si="5"/>
        <v>#DIV/0!</v>
      </c>
    </row>
    <row r="56" spans="1:36" x14ac:dyDescent="0.35">
      <c r="A56" s="24" t="s">
        <v>362</v>
      </c>
      <c r="B56" s="25" t="s">
        <v>363</v>
      </c>
      <c r="C56" s="30">
        <f>+'1990'!$O56</f>
        <v>0</v>
      </c>
      <c r="D56" s="30">
        <f>+'1991'!$O56</f>
        <v>0</v>
      </c>
      <c r="E56" s="30">
        <f>+'1992'!$O56</f>
        <v>0</v>
      </c>
      <c r="F56" s="30">
        <f>+'1993'!$O56</f>
        <v>0</v>
      </c>
      <c r="G56" s="30">
        <f>+'1994'!$O56</f>
        <v>0</v>
      </c>
      <c r="H56" s="30">
        <f>+'1995'!$O56</f>
        <v>0</v>
      </c>
      <c r="I56" s="30">
        <f>+'1996'!$O56</f>
        <v>0</v>
      </c>
      <c r="J56" s="30">
        <f>+'1997'!$O56</f>
        <v>0</v>
      </c>
      <c r="K56" s="30">
        <f>+'1998'!$O56</f>
        <v>0</v>
      </c>
      <c r="L56" s="30">
        <f>+'1999'!$O56</f>
        <v>0</v>
      </c>
      <c r="M56" s="30">
        <f>+'2000'!$O56</f>
        <v>0</v>
      </c>
      <c r="N56" s="30">
        <f>+'2001'!$O56</f>
        <v>0</v>
      </c>
      <c r="O56" s="30">
        <f>+'2002'!$O56</f>
        <v>0</v>
      </c>
      <c r="P56" s="30">
        <f>+'2003'!$O56</f>
        <v>0</v>
      </c>
      <c r="Q56" s="30">
        <f>+'2004'!$O56</f>
        <v>0</v>
      </c>
      <c r="R56" s="30">
        <f>+'2005'!$O56</f>
        <v>0</v>
      </c>
      <c r="S56" s="30">
        <f>+'2006'!$O56</f>
        <v>0</v>
      </c>
      <c r="T56" s="30">
        <f>+'2007'!$O56</f>
        <v>0</v>
      </c>
      <c r="U56" s="30">
        <f>+'2008'!$O56</f>
        <v>0</v>
      </c>
      <c r="V56" s="30">
        <f>+'2009'!$O56</f>
        <v>0</v>
      </c>
      <c r="W56" s="30">
        <f>+'2010'!$O56</f>
        <v>0</v>
      </c>
      <c r="X56" s="30">
        <f>+'2011'!$O56</f>
        <v>0</v>
      </c>
      <c r="Y56" s="30">
        <f>+'2012'!$O56</f>
        <v>0</v>
      </c>
      <c r="Z56" s="30">
        <f>+'2013'!$O56</f>
        <v>0</v>
      </c>
      <c r="AA56" s="30">
        <f>+'2014'!$O56</f>
        <v>0</v>
      </c>
      <c r="AB56" s="30">
        <f>+'2015'!$O56</f>
        <v>0</v>
      </c>
      <c r="AC56" s="30">
        <f>+'2016'!$O56</f>
        <v>0</v>
      </c>
      <c r="AD56" s="30">
        <f>+'2017'!$O56</f>
        <v>0</v>
      </c>
      <c r="AE56" s="30">
        <f>+'2018'!$O56</f>
        <v>0</v>
      </c>
      <c r="AF56" s="30">
        <f>+'2019'!$O56</f>
        <v>0</v>
      </c>
      <c r="AG56" s="30">
        <f>+'2020'!$O56</f>
        <v>0</v>
      </c>
      <c r="AH56" s="30">
        <f>+'2021'!$O56</f>
        <v>0</v>
      </c>
      <c r="AI56" s="27"/>
      <c r="AJ56" s="30" t="e">
        <f t="shared" si="5"/>
        <v>#DIV/0!</v>
      </c>
    </row>
    <row r="57" spans="1:36" x14ac:dyDescent="0.35">
      <c r="A57" s="24" t="s">
        <v>364</v>
      </c>
      <c r="B57" s="25" t="s">
        <v>365</v>
      </c>
      <c r="C57" s="30">
        <f>+'1990'!$O57</f>
        <v>0</v>
      </c>
      <c r="D57" s="30">
        <f>+'1991'!$O57</f>
        <v>0</v>
      </c>
      <c r="E57" s="30">
        <f>+'1992'!$O57</f>
        <v>0</v>
      </c>
      <c r="F57" s="30">
        <f>+'1993'!$O57</f>
        <v>0</v>
      </c>
      <c r="G57" s="30">
        <f>+'1994'!$O57</f>
        <v>0</v>
      </c>
      <c r="H57" s="30">
        <f>+'1995'!$O57</f>
        <v>0</v>
      </c>
      <c r="I57" s="30">
        <f>+'1996'!$O57</f>
        <v>0</v>
      </c>
      <c r="J57" s="30">
        <f>+'1997'!$O57</f>
        <v>0</v>
      </c>
      <c r="K57" s="30">
        <f>+'1998'!$O57</f>
        <v>0</v>
      </c>
      <c r="L57" s="30">
        <f>+'1999'!$O57</f>
        <v>0</v>
      </c>
      <c r="M57" s="30">
        <f>+'2000'!$O57</f>
        <v>0</v>
      </c>
      <c r="N57" s="30">
        <f>+'2001'!$O57</f>
        <v>0</v>
      </c>
      <c r="O57" s="30">
        <f>+'2002'!$O57</f>
        <v>0</v>
      </c>
      <c r="P57" s="30">
        <f>+'2003'!$O57</f>
        <v>0</v>
      </c>
      <c r="Q57" s="30">
        <f>+'2004'!$O57</f>
        <v>0</v>
      </c>
      <c r="R57" s="30">
        <f>+'2005'!$O57</f>
        <v>0</v>
      </c>
      <c r="S57" s="30">
        <f>+'2006'!$O57</f>
        <v>0</v>
      </c>
      <c r="T57" s="30">
        <f>+'2007'!$O57</f>
        <v>0</v>
      </c>
      <c r="U57" s="30">
        <f>+'2008'!$O57</f>
        <v>0</v>
      </c>
      <c r="V57" s="30">
        <f>+'2009'!$O57</f>
        <v>0</v>
      </c>
      <c r="W57" s="30">
        <f>+'2010'!$O57</f>
        <v>0</v>
      </c>
      <c r="X57" s="30">
        <f>+'2011'!$O57</f>
        <v>0</v>
      </c>
      <c r="Y57" s="30">
        <f>+'2012'!$O57</f>
        <v>0</v>
      </c>
      <c r="Z57" s="30">
        <f>+'2013'!$O57</f>
        <v>0</v>
      </c>
      <c r="AA57" s="30">
        <f>+'2014'!$O57</f>
        <v>0</v>
      </c>
      <c r="AB57" s="30">
        <f>+'2015'!$O57</f>
        <v>0</v>
      </c>
      <c r="AC57" s="30">
        <f>+'2016'!$O57</f>
        <v>0</v>
      </c>
      <c r="AD57" s="30">
        <f>+'2017'!$O57</f>
        <v>0</v>
      </c>
      <c r="AE57" s="30">
        <f>+'2018'!$O57</f>
        <v>0</v>
      </c>
      <c r="AF57" s="30">
        <f>+'2019'!$O57</f>
        <v>0</v>
      </c>
      <c r="AG57" s="30">
        <f>+'2020'!$O57</f>
        <v>0</v>
      </c>
      <c r="AH57" s="30">
        <f>+'2021'!$O57</f>
        <v>0</v>
      </c>
      <c r="AI57" s="27"/>
      <c r="AJ57" s="30" t="e">
        <f t="shared" si="5"/>
        <v>#DIV/0!</v>
      </c>
    </row>
    <row r="58" spans="1:36" x14ac:dyDescent="0.35">
      <c r="A58" s="24" t="s">
        <v>366</v>
      </c>
      <c r="B58" s="25" t="s">
        <v>367</v>
      </c>
      <c r="C58" s="30">
        <f>+'1990'!$O58</f>
        <v>0</v>
      </c>
      <c r="D58" s="30">
        <f>+'1991'!$O58</f>
        <v>0</v>
      </c>
      <c r="E58" s="30">
        <f>+'1992'!$O58</f>
        <v>0</v>
      </c>
      <c r="F58" s="30">
        <f>+'1993'!$O58</f>
        <v>0</v>
      </c>
      <c r="G58" s="30">
        <f>+'1994'!$O58</f>
        <v>0</v>
      </c>
      <c r="H58" s="30">
        <f>+'1995'!$O58</f>
        <v>0</v>
      </c>
      <c r="I58" s="30">
        <f>+'1996'!$O58</f>
        <v>0</v>
      </c>
      <c r="J58" s="30">
        <f>+'1997'!$O58</f>
        <v>0</v>
      </c>
      <c r="K58" s="30">
        <f>+'1998'!$O58</f>
        <v>0</v>
      </c>
      <c r="L58" s="30">
        <f>+'1999'!$O58</f>
        <v>0</v>
      </c>
      <c r="M58" s="30">
        <f>+'2000'!$O58</f>
        <v>0</v>
      </c>
      <c r="N58" s="30">
        <f>+'2001'!$O58</f>
        <v>0</v>
      </c>
      <c r="O58" s="30">
        <f>+'2002'!$O58</f>
        <v>0</v>
      </c>
      <c r="P58" s="30">
        <f>+'2003'!$O58</f>
        <v>0</v>
      </c>
      <c r="Q58" s="30">
        <f>+'2004'!$O58</f>
        <v>0</v>
      </c>
      <c r="R58" s="30">
        <f>+'2005'!$O58</f>
        <v>0</v>
      </c>
      <c r="S58" s="30">
        <f>+'2006'!$O58</f>
        <v>0</v>
      </c>
      <c r="T58" s="30">
        <f>+'2007'!$O58</f>
        <v>0</v>
      </c>
      <c r="U58" s="30">
        <f>+'2008'!$O58</f>
        <v>0</v>
      </c>
      <c r="V58" s="30">
        <f>+'2009'!$O58</f>
        <v>0</v>
      </c>
      <c r="W58" s="30">
        <f>+'2010'!$O58</f>
        <v>0</v>
      </c>
      <c r="X58" s="30">
        <f>+'2011'!$O58</f>
        <v>0</v>
      </c>
      <c r="Y58" s="30">
        <f>+'2012'!$O58</f>
        <v>0</v>
      </c>
      <c r="Z58" s="30">
        <f>+'2013'!$O58</f>
        <v>0</v>
      </c>
      <c r="AA58" s="30">
        <f>+'2014'!$O58</f>
        <v>0</v>
      </c>
      <c r="AB58" s="30">
        <f>+'2015'!$O58</f>
        <v>0</v>
      </c>
      <c r="AC58" s="30">
        <f>+'2016'!$O58</f>
        <v>0</v>
      </c>
      <c r="AD58" s="30">
        <f>+'2017'!$O58</f>
        <v>0</v>
      </c>
      <c r="AE58" s="30">
        <f>+'2018'!$O58</f>
        <v>0</v>
      </c>
      <c r="AF58" s="30">
        <f>+'2019'!$O58</f>
        <v>0</v>
      </c>
      <c r="AG58" s="30">
        <f>+'2020'!$O58</f>
        <v>0</v>
      </c>
      <c r="AH58" s="30">
        <f>+'2021'!$O58</f>
        <v>0</v>
      </c>
      <c r="AI58" s="27"/>
      <c r="AJ58" s="30" t="e">
        <f t="shared" si="5"/>
        <v>#DIV/0!</v>
      </c>
    </row>
    <row r="59" spans="1:36" x14ac:dyDescent="0.35">
      <c r="A59" s="24" t="s">
        <v>368</v>
      </c>
      <c r="B59" s="25" t="s">
        <v>369</v>
      </c>
      <c r="C59" s="30">
        <f>+'1990'!$O59</f>
        <v>0</v>
      </c>
      <c r="D59" s="30">
        <f>+'1991'!$O59</f>
        <v>0</v>
      </c>
      <c r="E59" s="30">
        <f>+'1992'!$O59</f>
        <v>0</v>
      </c>
      <c r="F59" s="30">
        <f>+'1993'!$O59</f>
        <v>0</v>
      </c>
      <c r="G59" s="30">
        <f>+'1994'!$O59</f>
        <v>0</v>
      </c>
      <c r="H59" s="30">
        <f>+'1995'!$O59</f>
        <v>0</v>
      </c>
      <c r="I59" s="30">
        <f>+'1996'!$O59</f>
        <v>0</v>
      </c>
      <c r="J59" s="30">
        <f>+'1997'!$O59</f>
        <v>0</v>
      </c>
      <c r="K59" s="30">
        <f>+'1998'!$O59</f>
        <v>0</v>
      </c>
      <c r="L59" s="30">
        <f>+'1999'!$O59</f>
        <v>0</v>
      </c>
      <c r="M59" s="30">
        <f>+'2000'!$O59</f>
        <v>0</v>
      </c>
      <c r="N59" s="30">
        <f>+'2001'!$O59</f>
        <v>0</v>
      </c>
      <c r="O59" s="30">
        <f>+'2002'!$O59</f>
        <v>0</v>
      </c>
      <c r="P59" s="30">
        <f>+'2003'!$O59</f>
        <v>0</v>
      </c>
      <c r="Q59" s="30">
        <f>+'2004'!$O59</f>
        <v>0</v>
      </c>
      <c r="R59" s="30">
        <f>+'2005'!$O59</f>
        <v>0</v>
      </c>
      <c r="S59" s="30">
        <f>+'2006'!$O59</f>
        <v>0</v>
      </c>
      <c r="T59" s="30">
        <f>+'2007'!$O59</f>
        <v>0</v>
      </c>
      <c r="U59" s="30">
        <f>+'2008'!$O59</f>
        <v>0</v>
      </c>
      <c r="V59" s="30">
        <f>+'2009'!$O59</f>
        <v>0</v>
      </c>
      <c r="W59" s="30">
        <f>+'2010'!$O59</f>
        <v>0</v>
      </c>
      <c r="X59" s="30">
        <f>+'2011'!$O59</f>
        <v>0</v>
      </c>
      <c r="Y59" s="30">
        <f>+'2012'!$O59</f>
        <v>0</v>
      </c>
      <c r="Z59" s="30">
        <f>+'2013'!$O59</f>
        <v>0</v>
      </c>
      <c r="AA59" s="30">
        <f>+'2014'!$O59</f>
        <v>0</v>
      </c>
      <c r="AB59" s="30">
        <f>+'2015'!$O59</f>
        <v>0</v>
      </c>
      <c r="AC59" s="30">
        <f>+'2016'!$O59</f>
        <v>0</v>
      </c>
      <c r="AD59" s="30">
        <f>+'2017'!$O59</f>
        <v>0</v>
      </c>
      <c r="AE59" s="30">
        <f>+'2018'!$O59</f>
        <v>0</v>
      </c>
      <c r="AF59" s="30">
        <f>+'2019'!$O59</f>
        <v>0</v>
      </c>
      <c r="AG59" s="30">
        <f>+'2020'!$O59</f>
        <v>0</v>
      </c>
      <c r="AH59" s="30">
        <f>+'2021'!$O59</f>
        <v>0</v>
      </c>
      <c r="AI59" s="27"/>
      <c r="AJ59" s="30" t="e">
        <f t="shared" si="5"/>
        <v>#DIV/0!</v>
      </c>
    </row>
    <row r="60" spans="1:36" x14ac:dyDescent="0.35">
      <c r="A60" s="24" t="s">
        <v>370</v>
      </c>
      <c r="B60" s="25" t="s">
        <v>371</v>
      </c>
      <c r="C60" s="30">
        <f>+'1990'!$O60</f>
        <v>0</v>
      </c>
      <c r="D60" s="30">
        <f>+'1991'!$O60</f>
        <v>0</v>
      </c>
      <c r="E60" s="30">
        <f>+'1992'!$O60</f>
        <v>0</v>
      </c>
      <c r="F60" s="30">
        <f>+'1993'!$O60</f>
        <v>0</v>
      </c>
      <c r="G60" s="30">
        <f>+'1994'!$O60</f>
        <v>0</v>
      </c>
      <c r="H60" s="30">
        <f>+'1995'!$O60</f>
        <v>0</v>
      </c>
      <c r="I60" s="30">
        <f>+'1996'!$O60</f>
        <v>0</v>
      </c>
      <c r="J60" s="30">
        <f>+'1997'!$O60</f>
        <v>0</v>
      </c>
      <c r="K60" s="30">
        <f>+'1998'!$O60</f>
        <v>0</v>
      </c>
      <c r="L60" s="30">
        <f>+'1999'!$O60</f>
        <v>0</v>
      </c>
      <c r="M60" s="30">
        <f>+'2000'!$O60</f>
        <v>0</v>
      </c>
      <c r="N60" s="30">
        <f>+'2001'!$O60</f>
        <v>0</v>
      </c>
      <c r="O60" s="30">
        <f>+'2002'!$O60</f>
        <v>0</v>
      </c>
      <c r="P60" s="30">
        <f>+'2003'!$O60</f>
        <v>0</v>
      </c>
      <c r="Q60" s="30">
        <f>+'2004'!$O60</f>
        <v>0</v>
      </c>
      <c r="R60" s="30">
        <f>+'2005'!$O60</f>
        <v>0</v>
      </c>
      <c r="S60" s="30">
        <f>+'2006'!$O60</f>
        <v>0</v>
      </c>
      <c r="T60" s="30">
        <f>+'2007'!$O60</f>
        <v>0</v>
      </c>
      <c r="U60" s="30">
        <f>+'2008'!$O60</f>
        <v>0</v>
      </c>
      <c r="V60" s="30">
        <f>+'2009'!$O60</f>
        <v>0</v>
      </c>
      <c r="W60" s="30">
        <f>+'2010'!$O60</f>
        <v>0</v>
      </c>
      <c r="X60" s="30">
        <f>+'2011'!$O60</f>
        <v>0</v>
      </c>
      <c r="Y60" s="30">
        <f>+'2012'!$O60</f>
        <v>0</v>
      </c>
      <c r="Z60" s="30">
        <f>+'2013'!$O60</f>
        <v>0</v>
      </c>
      <c r="AA60" s="30">
        <f>+'2014'!$O60</f>
        <v>0</v>
      </c>
      <c r="AB60" s="30">
        <f>+'2015'!$O60</f>
        <v>0</v>
      </c>
      <c r="AC60" s="30">
        <f>+'2016'!$O60</f>
        <v>0</v>
      </c>
      <c r="AD60" s="30">
        <f>+'2017'!$O60</f>
        <v>0</v>
      </c>
      <c r="AE60" s="30">
        <f>+'2018'!$O60</f>
        <v>0</v>
      </c>
      <c r="AF60" s="30">
        <f>+'2019'!$O60</f>
        <v>0</v>
      </c>
      <c r="AG60" s="30">
        <f>+'2020'!$O60</f>
        <v>0</v>
      </c>
      <c r="AH60" s="30">
        <f>+'2021'!$O60</f>
        <v>0</v>
      </c>
      <c r="AI60" s="27"/>
      <c r="AJ60" s="30" t="e">
        <f t="shared" si="5"/>
        <v>#DIV/0!</v>
      </c>
    </row>
    <row r="61" spans="1:36" x14ac:dyDescent="0.35">
      <c r="A61" s="24" t="s">
        <v>372</v>
      </c>
      <c r="B61" s="25" t="s">
        <v>373</v>
      </c>
      <c r="C61" s="30">
        <f>+'1990'!$O61</f>
        <v>0</v>
      </c>
      <c r="D61" s="30">
        <f>+'1991'!$O61</f>
        <v>0</v>
      </c>
      <c r="E61" s="30">
        <f>+'1992'!$O61</f>
        <v>0</v>
      </c>
      <c r="F61" s="30">
        <f>+'1993'!$O61</f>
        <v>0</v>
      </c>
      <c r="G61" s="30">
        <f>+'1994'!$O61</f>
        <v>0</v>
      </c>
      <c r="H61" s="30">
        <f>+'1995'!$O61</f>
        <v>0</v>
      </c>
      <c r="I61" s="30">
        <f>+'1996'!$O61</f>
        <v>0</v>
      </c>
      <c r="J61" s="30">
        <f>+'1997'!$O61</f>
        <v>0</v>
      </c>
      <c r="K61" s="30">
        <f>+'1998'!$O61</f>
        <v>0</v>
      </c>
      <c r="L61" s="30">
        <f>+'1999'!$O61</f>
        <v>0</v>
      </c>
      <c r="M61" s="30">
        <f>+'2000'!$O61</f>
        <v>0</v>
      </c>
      <c r="N61" s="30">
        <f>+'2001'!$O61</f>
        <v>0</v>
      </c>
      <c r="O61" s="30">
        <f>+'2002'!$O61</f>
        <v>0</v>
      </c>
      <c r="P61" s="30">
        <f>+'2003'!$O61</f>
        <v>0</v>
      </c>
      <c r="Q61" s="30">
        <f>+'2004'!$O61</f>
        <v>0</v>
      </c>
      <c r="R61" s="30">
        <f>+'2005'!$O61</f>
        <v>0</v>
      </c>
      <c r="S61" s="30">
        <f>+'2006'!$O61</f>
        <v>0</v>
      </c>
      <c r="T61" s="30">
        <f>+'2007'!$O61</f>
        <v>0</v>
      </c>
      <c r="U61" s="30">
        <f>+'2008'!$O61</f>
        <v>0</v>
      </c>
      <c r="V61" s="30">
        <f>+'2009'!$O61</f>
        <v>0</v>
      </c>
      <c r="W61" s="30">
        <f>+'2010'!$O61</f>
        <v>0</v>
      </c>
      <c r="X61" s="30">
        <f>+'2011'!$O61</f>
        <v>0</v>
      </c>
      <c r="Y61" s="30">
        <f>+'2012'!$O61</f>
        <v>0</v>
      </c>
      <c r="Z61" s="30">
        <f>+'2013'!$O61</f>
        <v>0</v>
      </c>
      <c r="AA61" s="30">
        <f>+'2014'!$O61</f>
        <v>0</v>
      </c>
      <c r="AB61" s="30">
        <f>+'2015'!$O61</f>
        <v>0</v>
      </c>
      <c r="AC61" s="30">
        <f>+'2016'!$O61</f>
        <v>0</v>
      </c>
      <c r="AD61" s="30">
        <f>+'2017'!$O61</f>
        <v>0</v>
      </c>
      <c r="AE61" s="30">
        <f>+'2018'!$O61</f>
        <v>0</v>
      </c>
      <c r="AF61" s="30">
        <f>+'2019'!$O61</f>
        <v>0</v>
      </c>
      <c r="AG61" s="30">
        <f>+'2020'!$O61</f>
        <v>0</v>
      </c>
      <c r="AH61" s="30">
        <f>+'2021'!$O61</f>
        <v>0</v>
      </c>
      <c r="AI61" s="27"/>
      <c r="AJ61" s="30" t="e">
        <f t="shared" si="5"/>
        <v>#DIV/0!</v>
      </c>
    </row>
    <row r="62" spans="1:36" x14ac:dyDescent="0.35">
      <c r="A62" s="24" t="s">
        <v>374</v>
      </c>
      <c r="B62" s="25" t="s">
        <v>375</v>
      </c>
      <c r="C62" s="30">
        <f>+'1990'!$O62</f>
        <v>0</v>
      </c>
      <c r="D62" s="30">
        <f>+'1991'!$O62</f>
        <v>0</v>
      </c>
      <c r="E62" s="30">
        <f>+'1992'!$O62</f>
        <v>0</v>
      </c>
      <c r="F62" s="30">
        <f>+'1993'!$O62</f>
        <v>0</v>
      </c>
      <c r="G62" s="30">
        <f>+'1994'!$O62</f>
        <v>0</v>
      </c>
      <c r="H62" s="30">
        <f>+'1995'!$O62</f>
        <v>0</v>
      </c>
      <c r="I62" s="30">
        <f>+'1996'!$O62</f>
        <v>0</v>
      </c>
      <c r="J62" s="30">
        <f>+'1997'!$O62</f>
        <v>0</v>
      </c>
      <c r="K62" s="30">
        <f>+'1998'!$O62</f>
        <v>0</v>
      </c>
      <c r="L62" s="30">
        <f>+'1999'!$O62</f>
        <v>0</v>
      </c>
      <c r="M62" s="30">
        <f>+'2000'!$O62</f>
        <v>0</v>
      </c>
      <c r="N62" s="30">
        <f>+'2001'!$O62</f>
        <v>0</v>
      </c>
      <c r="O62" s="30">
        <f>+'2002'!$O62</f>
        <v>0</v>
      </c>
      <c r="P62" s="30">
        <f>+'2003'!$O62</f>
        <v>0</v>
      </c>
      <c r="Q62" s="30">
        <f>+'2004'!$O62</f>
        <v>0</v>
      </c>
      <c r="R62" s="30">
        <f>+'2005'!$O62</f>
        <v>0</v>
      </c>
      <c r="S62" s="30">
        <f>+'2006'!$O62</f>
        <v>0</v>
      </c>
      <c r="T62" s="30">
        <f>+'2007'!$O62</f>
        <v>0</v>
      </c>
      <c r="U62" s="30">
        <f>+'2008'!$O62</f>
        <v>0</v>
      </c>
      <c r="V62" s="30">
        <f>+'2009'!$O62</f>
        <v>0</v>
      </c>
      <c r="W62" s="30">
        <f>+'2010'!$O62</f>
        <v>0</v>
      </c>
      <c r="X62" s="30">
        <f>+'2011'!$O62</f>
        <v>0</v>
      </c>
      <c r="Y62" s="30">
        <f>+'2012'!$O62</f>
        <v>0</v>
      </c>
      <c r="Z62" s="30">
        <f>+'2013'!$O62</f>
        <v>0</v>
      </c>
      <c r="AA62" s="30">
        <f>+'2014'!$O62</f>
        <v>0</v>
      </c>
      <c r="AB62" s="30">
        <f>+'2015'!$O62</f>
        <v>0</v>
      </c>
      <c r="AC62" s="30">
        <f>+'2016'!$O62</f>
        <v>0</v>
      </c>
      <c r="AD62" s="30">
        <f>+'2017'!$O62</f>
        <v>0</v>
      </c>
      <c r="AE62" s="30">
        <f>+'2018'!$O62</f>
        <v>0</v>
      </c>
      <c r="AF62" s="30">
        <f>+'2019'!$O62</f>
        <v>0</v>
      </c>
      <c r="AG62" s="30">
        <f>+'2020'!$O62</f>
        <v>0</v>
      </c>
      <c r="AH62" s="30">
        <f>+'2021'!$O62</f>
        <v>0</v>
      </c>
      <c r="AI62" s="27"/>
      <c r="AJ62" s="30" t="e">
        <f t="shared" si="5"/>
        <v>#DIV/0!</v>
      </c>
    </row>
    <row r="63" spans="1:36" x14ac:dyDescent="0.35">
      <c r="A63" s="24" t="s">
        <v>376</v>
      </c>
      <c r="B63" s="25" t="s">
        <v>291</v>
      </c>
      <c r="C63" s="30">
        <f>+'1990'!$O63</f>
        <v>0</v>
      </c>
      <c r="D63" s="30">
        <f>+'1991'!$O63</f>
        <v>0</v>
      </c>
      <c r="E63" s="30">
        <f>+'1992'!$O63</f>
        <v>0</v>
      </c>
      <c r="F63" s="30">
        <f>+'1993'!$O63</f>
        <v>0</v>
      </c>
      <c r="G63" s="30">
        <f>+'1994'!$O63</f>
        <v>0</v>
      </c>
      <c r="H63" s="30">
        <f>+'1995'!$O63</f>
        <v>0</v>
      </c>
      <c r="I63" s="30">
        <f>+'1996'!$O63</f>
        <v>0</v>
      </c>
      <c r="J63" s="30">
        <f>+'1997'!$O63</f>
        <v>0</v>
      </c>
      <c r="K63" s="30">
        <f>+'1998'!$O63</f>
        <v>0</v>
      </c>
      <c r="L63" s="30">
        <f>+'1999'!$O63</f>
        <v>0</v>
      </c>
      <c r="M63" s="30">
        <f>+'2000'!$O63</f>
        <v>0</v>
      </c>
      <c r="N63" s="30">
        <f>+'2001'!$O63</f>
        <v>0</v>
      </c>
      <c r="O63" s="30">
        <f>+'2002'!$O63</f>
        <v>0</v>
      </c>
      <c r="P63" s="30">
        <f>+'2003'!$O63</f>
        <v>0</v>
      </c>
      <c r="Q63" s="30">
        <f>+'2004'!$O63</f>
        <v>0</v>
      </c>
      <c r="R63" s="30">
        <f>+'2005'!$O63</f>
        <v>0</v>
      </c>
      <c r="S63" s="30">
        <f>+'2006'!$O63</f>
        <v>0</v>
      </c>
      <c r="T63" s="30">
        <f>+'2007'!$O63</f>
        <v>0</v>
      </c>
      <c r="U63" s="30">
        <f>+'2008'!$O63</f>
        <v>0</v>
      </c>
      <c r="V63" s="30">
        <f>+'2009'!$O63</f>
        <v>0</v>
      </c>
      <c r="W63" s="30">
        <f>+'2010'!$O63</f>
        <v>0</v>
      </c>
      <c r="X63" s="30">
        <f>+'2011'!$O63</f>
        <v>0</v>
      </c>
      <c r="Y63" s="30">
        <f>+'2012'!$O63</f>
        <v>0</v>
      </c>
      <c r="Z63" s="30">
        <f>+'2013'!$O63</f>
        <v>0</v>
      </c>
      <c r="AA63" s="30">
        <f>+'2014'!$O63</f>
        <v>0</v>
      </c>
      <c r="AB63" s="30">
        <f>+'2015'!$O63</f>
        <v>0</v>
      </c>
      <c r="AC63" s="30">
        <f>+'2016'!$O63</f>
        <v>0</v>
      </c>
      <c r="AD63" s="30">
        <f>+'2017'!$O63</f>
        <v>0</v>
      </c>
      <c r="AE63" s="30">
        <f>+'2018'!$O63</f>
        <v>0</v>
      </c>
      <c r="AF63" s="30">
        <f>+'2019'!$O63</f>
        <v>0</v>
      </c>
      <c r="AG63" s="30">
        <f>+'2020'!$O63</f>
        <v>0</v>
      </c>
      <c r="AH63" s="30">
        <f>+'2021'!$O63</f>
        <v>0</v>
      </c>
      <c r="AI63" s="27"/>
      <c r="AJ63" s="30" t="e">
        <f t="shared" si="5"/>
        <v>#DIV/0!</v>
      </c>
    </row>
    <row r="64" spans="1:36" x14ac:dyDescent="0.35">
      <c r="A64" s="24" t="s">
        <v>377</v>
      </c>
      <c r="B64" s="25" t="s">
        <v>378</v>
      </c>
      <c r="C64" s="26">
        <f t="shared" ref="C64" si="49">+SUM(C65:C71)</f>
        <v>0</v>
      </c>
      <c r="D64" s="26">
        <f t="shared" ref="D64:AE64" si="50">+SUM(D65:D71)</f>
        <v>0</v>
      </c>
      <c r="E64" s="26">
        <f t="shared" si="50"/>
        <v>0</v>
      </c>
      <c r="F64" s="26">
        <f t="shared" si="50"/>
        <v>0</v>
      </c>
      <c r="G64" s="26">
        <f t="shared" si="50"/>
        <v>0</v>
      </c>
      <c r="H64" s="26">
        <f t="shared" si="50"/>
        <v>0</v>
      </c>
      <c r="I64" s="26">
        <f t="shared" si="50"/>
        <v>0</v>
      </c>
      <c r="J64" s="26">
        <f t="shared" si="50"/>
        <v>0</v>
      </c>
      <c r="K64" s="26">
        <f t="shared" si="50"/>
        <v>0</v>
      </c>
      <c r="L64" s="26">
        <f t="shared" si="50"/>
        <v>0</v>
      </c>
      <c r="M64" s="26">
        <f t="shared" si="50"/>
        <v>0</v>
      </c>
      <c r="N64" s="26">
        <f t="shared" si="50"/>
        <v>0</v>
      </c>
      <c r="O64" s="26">
        <f t="shared" si="50"/>
        <v>0</v>
      </c>
      <c r="P64" s="26">
        <f t="shared" si="50"/>
        <v>0</v>
      </c>
      <c r="Q64" s="26">
        <f t="shared" si="50"/>
        <v>0</v>
      </c>
      <c r="R64" s="26">
        <f t="shared" si="50"/>
        <v>0</v>
      </c>
      <c r="S64" s="26">
        <f t="shared" si="50"/>
        <v>0</v>
      </c>
      <c r="T64" s="26">
        <f t="shared" si="50"/>
        <v>0</v>
      </c>
      <c r="U64" s="26">
        <f t="shared" si="50"/>
        <v>0</v>
      </c>
      <c r="V64" s="26">
        <f t="shared" si="50"/>
        <v>0</v>
      </c>
      <c r="W64" s="26">
        <f t="shared" si="50"/>
        <v>0</v>
      </c>
      <c r="X64" s="26">
        <f t="shared" si="50"/>
        <v>0</v>
      </c>
      <c r="Y64" s="26">
        <f t="shared" si="50"/>
        <v>0</v>
      </c>
      <c r="Z64" s="26">
        <f t="shared" si="50"/>
        <v>0</v>
      </c>
      <c r="AA64" s="26">
        <f t="shared" si="50"/>
        <v>0</v>
      </c>
      <c r="AB64" s="26">
        <f t="shared" si="50"/>
        <v>0</v>
      </c>
      <c r="AC64" s="26">
        <f t="shared" si="50"/>
        <v>0</v>
      </c>
      <c r="AD64" s="26">
        <f t="shared" si="50"/>
        <v>0</v>
      </c>
      <c r="AE64" s="26">
        <f t="shared" si="50"/>
        <v>0</v>
      </c>
      <c r="AF64" s="26">
        <f t="shared" ref="AF64" si="51">+SUM(AF65:AF71)</f>
        <v>0</v>
      </c>
      <c r="AG64" s="26">
        <f t="shared" ref="AG64:AH64" si="52">+SUM(AG65:AG71)</f>
        <v>0</v>
      </c>
      <c r="AH64" s="26">
        <f t="shared" si="52"/>
        <v>0</v>
      </c>
      <c r="AI64" s="27"/>
      <c r="AJ64" s="23" t="e">
        <f t="shared" si="5"/>
        <v>#DIV/0!</v>
      </c>
    </row>
    <row r="65" spans="1:36" x14ac:dyDescent="0.35">
      <c r="A65" s="24" t="s">
        <v>379</v>
      </c>
      <c r="B65" s="25" t="s">
        <v>380</v>
      </c>
      <c r="C65" s="30">
        <f>+'1990'!$O65</f>
        <v>0</v>
      </c>
      <c r="D65" s="30">
        <f>+'1991'!$O65</f>
        <v>0</v>
      </c>
      <c r="E65" s="30">
        <f>+'1992'!$O65</f>
        <v>0</v>
      </c>
      <c r="F65" s="30">
        <f>+'1993'!$O65</f>
        <v>0</v>
      </c>
      <c r="G65" s="30">
        <f>+'1994'!$O65</f>
        <v>0</v>
      </c>
      <c r="H65" s="30">
        <f>+'1995'!$O65</f>
        <v>0</v>
      </c>
      <c r="I65" s="30">
        <f>+'1996'!$O65</f>
        <v>0</v>
      </c>
      <c r="J65" s="30">
        <f>+'1997'!$O65</f>
        <v>0</v>
      </c>
      <c r="K65" s="30">
        <f>+'1998'!$O65</f>
        <v>0</v>
      </c>
      <c r="L65" s="30">
        <f>+'1999'!$O65</f>
        <v>0</v>
      </c>
      <c r="M65" s="30">
        <f>+'2000'!$O65</f>
        <v>0</v>
      </c>
      <c r="N65" s="30">
        <f>+'2001'!$O65</f>
        <v>0</v>
      </c>
      <c r="O65" s="30">
        <f>+'2002'!$O65</f>
        <v>0</v>
      </c>
      <c r="P65" s="30">
        <f>+'2003'!$O65</f>
        <v>0</v>
      </c>
      <c r="Q65" s="30">
        <f>+'2004'!$O65</f>
        <v>0</v>
      </c>
      <c r="R65" s="30">
        <f>+'2005'!$O65</f>
        <v>0</v>
      </c>
      <c r="S65" s="30">
        <f>+'2006'!$O65</f>
        <v>0</v>
      </c>
      <c r="T65" s="30">
        <f>+'2007'!$O65</f>
        <v>0</v>
      </c>
      <c r="U65" s="30">
        <f>+'2008'!$O65</f>
        <v>0</v>
      </c>
      <c r="V65" s="30">
        <f>+'2009'!$O65</f>
        <v>0</v>
      </c>
      <c r="W65" s="30">
        <f>+'2010'!$O65</f>
        <v>0</v>
      </c>
      <c r="X65" s="30">
        <f>+'2011'!$O65</f>
        <v>0</v>
      </c>
      <c r="Y65" s="30">
        <f>+'2012'!$O65</f>
        <v>0</v>
      </c>
      <c r="Z65" s="30">
        <f>+'2013'!$O65</f>
        <v>0</v>
      </c>
      <c r="AA65" s="30">
        <f>+'2014'!$O65</f>
        <v>0</v>
      </c>
      <c r="AB65" s="30">
        <f>+'2015'!$O65</f>
        <v>0</v>
      </c>
      <c r="AC65" s="30">
        <f>+'2016'!$O65</f>
        <v>0</v>
      </c>
      <c r="AD65" s="30">
        <f>+'2017'!$O65</f>
        <v>0</v>
      </c>
      <c r="AE65" s="30">
        <f>+'2018'!$O65</f>
        <v>0</v>
      </c>
      <c r="AF65" s="30">
        <f>+'2019'!$O65</f>
        <v>0</v>
      </c>
      <c r="AG65" s="30">
        <f>+'2020'!$O65</f>
        <v>0</v>
      </c>
      <c r="AH65" s="30">
        <f>+'2021'!$O65</f>
        <v>0</v>
      </c>
      <c r="AI65" s="27"/>
      <c r="AJ65" s="30" t="e">
        <f t="shared" si="5"/>
        <v>#DIV/0!</v>
      </c>
    </row>
    <row r="66" spans="1:36" x14ac:dyDescent="0.35">
      <c r="A66" s="24" t="s">
        <v>381</v>
      </c>
      <c r="B66" s="25" t="s">
        <v>382</v>
      </c>
      <c r="C66" s="30">
        <f>+'1990'!$O66</f>
        <v>0</v>
      </c>
      <c r="D66" s="30">
        <f>+'1991'!$O66</f>
        <v>0</v>
      </c>
      <c r="E66" s="30">
        <f>+'1992'!$O66</f>
        <v>0</v>
      </c>
      <c r="F66" s="30">
        <f>+'1993'!$O66</f>
        <v>0</v>
      </c>
      <c r="G66" s="30">
        <f>+'1994'!$O66</f>
        <v>0</v>
      </c>
      <c r="H66" s="30">
        <f>+'1995'!$O66</f>
        <v>0</v>
      </c>
      <c r="I66" s="30">
        <f>+'1996'!$O66</f>
        <v>0</v>
      </c>
      <c r="J66" s="30">
        <f>+'1997'!$O66</f>
        <v>0</v>
      </c>
      <c r="K66" s="30">
        <f>+'1998'!$O66</f>
        <v>0</v>
      </c>
      <c r="L66" s="30">
        <f>+'1999'!$O66</f>
        <v>0</v>
      </c>
      <c r="M66" s="30">
        <f>+'2000'!$O66</f>
        <v>0</v>
      </c>
      <c r="N66" s="30">
        <f>+'2001'!$O66</f>
        <v>0</v>
      </c>
      <c r="O66" s="30">
        <f>+'2002'!$O66</f>
        <v>0</v>
      </c>
      <c r="P66" s="30">
        <f>+'2003'!$O66</f>
        <v>0</v>
      </c>
      <c r="Q66" s="30">
        <f>+'2004'!$O66</f>
        <v>0</v>
      </c>
      <c r="R66" s="30">
        <f>+'2005'!$O66</f>
        <v>0</v>
      </c>
      <c r="S66" s="30">
        <f>+'2006'!$O66</f>
        <v>0</v>
      </c>
      <c r="T66" s="30">
        <f>+'2007'!$O66</f>
        <v>0</v>
      </c>
      <c r="U66" s="30">
        <f>+'2008'!$O66</f>
        <v>0</v>
      </c>
      <c r="V66" s="30">
        <f>+'2009'!$O66</f>
        <v>0</v>
      </c>
      <c r="W66" s="30">
        <f>+'2010'!$O66</f>
        <v>0</v>
      </c>
      <c r="X66" s="30">
        <f>+'2011'!$O66</f>
        <v>0</v>
      </c>
      <c r="Y66" s="30">
        <f>+'2012'!$O66</f>
        <v>0</v>
      </c>
      <c r="Z66" s="30">
        <f>+'2013'!$O66</f>
        <v>0</v>
      </c>
      <c r="AA66" s="30">
        <f>+'2014'!$O66</f>
        <v>0</v>
      </c>
      <c r="AB66" s="30">
        <f>+'2015'!$O66</f>
        <v>0</v>
      </c>
      <c r="AC66" s="30">
        <f>+'2016'!$O66</f>
        <v>0</v>
      </c>
      <c r="AD66" s="30">
        <f>+'2017'!$O66</f>
        <v>0</v>
      </c>
      <c r="AE66" s="30">
        <f>+'2018'!$O66</f>
        <v>0</v>
      </c>
      <c r="AF66" s="30">
        <f>+'2019'!$O66</f>
        <v>0</v>
      </c>
      <c r="AG66" s="30">
        <f>+'2020'!$O66</f>
        <v>0</v>
      </c>
      <c r="AH66" s="30">
        <f>+'2021'!$O66</f>
        <v>0</v>
      </c>
      <c r="AI66" s="27"/>
      <c r="AJ66" s="30" t="e">
        <f t="shared" si="5"/>
        <v>#DIV/0!</v>
      </c>
    </row>
    <row r="67" spans="1:36" x14ac:dyDescent="0.35">
      <c r="A67" s="24" t="s">
        <v>383</v>
      </c>
      <c r="B67" s="25" t="s">
        <v>384</v>
      </c>
      <c r="C67" s="30">
        <f>+'1990'!$O67</f>
        <v>0</v>
      </c>
      <c r="D67" s="30">
        <f>+'1991'!$O67</f>
        <v>0</v>
      </c>
      <c r="E67" s="30">
        <f>+'1992'!$O67</f>
        <v>0</v>
      </c>
      <c r="F67" s="30">
        <f>+'1993'!$O67</f>
        <v>0</v>
      </c>
      <c r="G67" s="30">
        <f>+'1994'!$O67</f>
        <v>0</v>
      </c>
      <c r="H67" s="30">
        <f>+'1995'!$O67</f>
        <v>0</v>
      </c>
      <c r="I67" s="30">
        <f>+'1996'!$O67</f>
        <v>0</v>
      </c>
      <c r="J67" s="30">
        <f>+'1997'!$O67</f>
        <v>0</v>
      </c>
      <c r="K67" s="30">
        <f>+'1998'!$O67</f>
        <v>0</v>
      </c>
      <c r="L67" s="30">
        <f>+'1999'!$O67</f>
        <v>0</v>
      </c>
      <c r="M67" s="30">
        <f>+'2000'!$O67</f>
        <v>0</v>
      </c>
      <c r="N67" s="30">
        <f>+'2001'!$O67</f>
        <v>0</v>
      </c>
      <c r="O67" s="30">
        <f>+'2002'!$O67</f>
        <v>0</v>
      </c>
      <c r="P67" s="30">
        <f>+'2003'!$O67</f>
        <v>0</v>
      </c>
      <c r="Q67" s="30">
        <f>+'2004'!$O67</f>
        <v>0</v>
      </c>
      <c r="R67" s="30">
        <f>+'2005'!$O67</f>
        <v>0</v>
      </c>
      <c r="S67" s="30">
        <f>+'2006'!$O67</f>
        <v>0</v>
      </c>
      <c r="T67" s="30">
        <f>+'2007'!$O67</f>
        <v>0</v>
      </c>
      <c r="U67" s="30">
        <f>+'2008'!$O67</f>
        <v>0</v>
      </c>
      <c r="V67" s="30">
        <f>+'2009'!$O67</f>
        <v>0</v>
      </c>
      <c r="W67" s="30">
        <f>+'2010'!$O67</f>
        <v>0</v>
      </c>
      <c r="X67" s="30">
        <f>+'2011'!$O67</f>
        <v>0</v>
      </c>
      <c r="Y67" s="30">
        <f>+'2012'!$O67</f>
        <v>0</v>
      </c>
      <c r="Z67" s="30">
        <f>+'2013'!$O67</f>
        <v>0</v>
      </c>
      <c r="AA67" s="30">
        <f>+'2014'!$O67</f>
        <v>0</v>
      </c>
      <c r="AB67" s="30">
        <f>+'2015'!$O67</f>
        <v>0</v>
      </c>
      <c r="AC67" s="30">
        <f>+'2016'!$O67</f>
        <v>0</v>
      </c>
      <c r="AD67" s="30">
        <f>+'2017'!$O67</f>
        <v>0</v>
      </c>
      <c r="AE67" s="30">
        <f>+'2018'!$O67</f>
        <v>0</v>
      </c>
      <c r="AF67" s="30">
        <f>+'2019'!$O67</f>
        <v>0</v>
      </c>
      <c r="AG67" s="30">
        <f>+'2020'!$O67</f>
        <v>0</v>
      </c>
      <c r="AH67" s="30">
        <f>+'2021'!$O67</f>
        <v>0</v>
      </c>
      <c r="AI67" s="27"/>
      <c r="AJ67" s="30" t="e">
        <f t="shared" si="5"/>
        <v>#DIV/0!</v>
      </c>
    </row>
    <row r="68" spans="1:36" x14ac:dyDescent="0.35">
      <c r="A68" s="24" t="s">
        <v>385</v>
      </c>
      <c r="B68" s="25" t="s">
        <v>386</v>
      </c>
      <c r="C68" s="30">
        <f>+'1990'!$O68</f>
        <v>0</v>
      </c>
      <c r="D68" s="30">
        <f>+'1991'!$O68</f>
        <v>0</v>
      </c>
      <c r="E68" s="30">
        <f>+'1992'!$O68</f>
        <v>0</v>
      </c>
      <c r="F68" s="30">
        <f>+'1993'!$O68</f>
        <v>0</v>
      </c>
      <c r="G68" s="30">
        <f>+'1994'!$O68</f>
        <v>0</v>
      </c>
      <c r="H68" s="30">
        <f>+'1995'!$O68</f>
        <v>0</v>
      </c>
      <c r="I68" s="30">
        <f>+'1996'!$O68</f>
        <v>0</v>
      </c>
      <c r="J68" s="30">
        <f>+'1997'!$O68</f>
        <v>0</v>
      </c>
      <c r="K68" s="30">
        <f>+'1998'!$O68</f>
        <v>0</v>
      </c>
      <c r="L68" s="30">
        <f>+'1999'!$O68</f>
        <v>0</v>
      </c>
      <c r="M68" s="30">
        <f>+'2000'!$O68</f>
        <v>0</v>
      </c>
      <c r="N68" s="30">
        <f>+'2001'!$O68</f>
        <v>0</v>
      </c>
      <c r="O68" s="30">
        <f>+'2002'!$O68</f>
        <v>0</v>
      </c>
      <c r="P68" s="30">
        <f>+'2003'!$O68</f>
        <v>0</v>
      </c>
      <c r="Q68" s="30">
        <f>+'2004'!$O68</f>
        <v>0</v>
      </c>
      <c r="R68" s="30">
        <f>+'2005'!$O68</f>
        <v>0</v>
      </c>
      <c r="S68" s="30">
        <f>+'2006'!$O68</f>
        <v>0</v>
      </c>
      <c r="T68" s="30">
        <f>+'2007'!$O68</f>
        <v>0</v>
      </c>
      <c r="U68" s="30">
        <f>+'2008'!$O68</f>
        <v>0</v>
      </c>
      <c r="V68" s="30">
        <f>+'2009'!$O68</f>
        <v>0</v>
      </c>
      <c r="W68" s="30">
        <f>+'2010'!$O68</f>
        <v>0</v>
      </c>
      <c r="X68" s="30">
        <f>+'2011'!$O68</f>
        <v>0</v>
      </c>
      <c r="Y68" s="30">
        <f>+'2012'!$O68</f>
        <v>0</v>
      </c>
      <c r="Z68" s="30">
        <f>+'2013'!$O68</f>
        <v>0</v>
      </c>
      <c r="AA68" s="30">
        <f>+'2014'!$O68</f>
        <v>0</v>
      </c>
      <c r="AB68" s="30">
        <f>+'2015'!$O68</f>
        <v>0</v>
      </c>
      <c r="AC68" s="30">
        <f>+'2016'!$O68</f>
        <v>0</v>
      </c>
      <c r="AD68" s="30">
        <f>+'2017'!$O68</f>
        <v>0</v>
      </c>
      <c r="AE68" s="30">
        <f>+'2018'!$O68</f>
        <v>0</v>
      </c>
      <c r="AF68" s="30">
        <f>+'2019'!$O68</f>
        <v>0</v>
      </c>
      <c r="AG68" s="30">
        <f>+'2020'!$O68</f>
        <v>0</v>
      </c>
      <c r="AH68" s="30">
        <f>+'2021'!$O68</f>
        <v>0</v>
      </c>
      <c r="AI68" s="27"/>
      <c r="AJ68" s="30" t="e">
        <f t="shared" si="5"/>
        <v>#DIV/0!</v>
      </c>
    </row>
    <row r="69" spans="1:36" x14ac:dyDescent="0.35">
      <c r="A69" s="24" t="s">
        <v>387</v>
      </c>
      <c r="B69" s="25" t="s">
        <v>388</v>
      </c>
      <c r="C69" s="30">
        <f>+'1990'!$O69</f>
        <v>0</v>
      </c>
      <c r="D69" s="30">
        <f>+'1991'!$O69</f>
        <v>0</v>
      </c>
      <c r="E69" s="30">
        <f>+'1992'!$O69</f>
        <v>0</v>
      </c>
      <c r="F69" s="30">
        <f>+'1993'!$O69</f>
        <v>0</v>
      </c>
      <c r="G69" s="30">
        <f>+'1994'!$O69</f>
        <v>0</v>
      </c>
      <c r="H69" s="30">
        <f>+'1995'!$O69</f>
        <v>0</v>
      </c>
      <c r="I69" s="30">
        <f>+'1996'!$O69</f>
        <v>0</v>
      </c>
      <c r="J69" s="30">
        <f>+'1997'!$O69</f>
        <v>0</v>
      </c>
      <c r="K69" s="30">
        <f>+'1998'!$O69</f>
        <v>0</v>
      </c>
      <c r="L69" s="30">
        <f>+'1999'!$O69</f>
        <v>0</v>
      </c>
      <c r="M69" s="30">
        <f>+'2000'!$O69</f>
        <v>0</v>
      </c>
      <c r="N69" s="30">
        <f>+'2001'!$O69</f>
        <v>0</v>
      </c>
      <c r="O69" s="30">
        <f>+'2002'!$O69</f>
        <v>0</v>
      </c>
      <c r="P69" s="30">
        <f>+'2003'!$O69</f>
        <v>0</v>
      </c>
      <c r="Q69" s="30">
        <f>+'2004'!$O69</f>
        <v>0</v>
      </c>
      <c r="R69" s="30">
        <f>+'2005'!$O69</f>
        <v>0</v>
      </c>
      <c r="S69" s="30">
        <f>+'2006'!$O69</f>
        <v>0</v>
      </c>
      <c r="T69" s="30">
        <f>+'2007'!$O69</f>
        <v>0</v>
      </c>
      <c r="U69" s="30">
        <f>+'2008'!$O69</f>
        <v>0</v>
      </c>
      <c r="V69" s="30">
        <f>+'2009'!$O69</f>
        <v>0</v>
      </c>
      <c r="W69" s="30">
        <f>+'2010'!$O69</f>
        <v>0</v>
      </c>
      <c r="X69" s="30">
        <f>+'2011'!$O69</f>
        <v>0</v>
      </c>
      <c r="Y69" s="30">
        <f>+'2012'!$O69</f>
        <v>0</v>
      </c>
      <c r="Z69" s="30">
        <f>+'2013'!$O69</f>
        <v>0</v>
      </c>
      <c r="AA69" s="30">
        <f>+'2014'!$O69</f>
        <v>0</v>
      </c>
      <c r="AB69" s="30">
        <f>+'2015'!$O69</f>
        <v>0</v>
      </c>
      <c r="AC69" s="30">
        <f>+'2016'!$O69</f>
        <v>0</v>
      </c>
      <c r="AD69" s="30">
        <f>+'2017'!$O69</f>
        <v>0</v>
      </c>
      <c r="AE69" s="30">
        <f>+'2018'!$O69</f>
        <v>0</v>
      </c>
      <c r="AF69" s="30">
        <f>+'2019'!$O69</f>
        <v>0</v>
      </c>
      <c r="AG69" s="30">
        <f>+'2020'!$O69</f>
        <v>0</v>
      </c>
      <c r="AH69" s="30">
        <f>+'2021'!$O69</f>
        <v>0</v>
      </c>
      <c r="AI69" s="27"/>
      <c r="AJ69" s="30" t="e">
        <f t="shared" ref="AJ69:AJ132" si="53">+(AH69/M69)-1</f>
        <v>#DIV/0!</v>
      </c>
    </row>
    <row r="70" spans="1:36" x14ac:dyDescent="0.35">
      <c r="A70" s="24" t="s">
        <v>389</v>
      </c>
      <c r="B70" s="25" t="s">
        <v>390</v>
      </c>
      <c r="C70" s="30">
        <f>+'1990'!$O70</f>
        <v>0</v>
      </c>
      <c r="D70" s="30">
        <f>+'1991'!$O70</f>
        <v>0</v>
      </c>
      <c r="E70" s="30">
        <f>+'1992'!$O70</f>
        <v>0</v>
      </c>
      <c r="F70" s="30">
        <f>+'1993'!$O70</f>
        <v>0</v>
      </c>
      <c r="G70" s="30">
        <f>+'1994'!$O70</f>
        <v>0</v>
      </c>
      <c r="H70" s="30">
        <f>+'1995'!$O70</f>
        <v>0</v>
      </c>
      <c r="I70" s="30">
        <f>+'1996'!$O70</f>
        <v>0</v>
      </c>
      <c r="J70" s="30">
        <f>+'1997'!$O70</f>
        <v>0</v>
      </c>
      <c r="K70" s="30">
        <f>+'1998'!$O70</f>
        <v>0</v>
      </c>
      <c r="L70" s="30">
        <f>+'1999'!$O70</f>
        <v>0</v>
      </c>
      <c r="M70" s="30">
        <f>+'2000'!$O70</f>
        <v>0</v>
      </c>
      <c r="N70" s="30">
        <f>+'2001'!$O70</f>
        <v>0</v>
      </c>
      <c r="O70" s="30">
        <f>+'2002'!$O70</f>
        <v>0</v>
      </c>
      <c r="P70" s="30">
        <f>+'2003'!$O70</f>
        <v>0</v>
      </c>
      <c r="Q70" s="30">
        <f>+'2004'!$O70</f>
        <v>0</v>
      </c>
      <c r="R70" s="30">
        <f>+'2005'!$O70</f>
        <v>0</v>
      </c>
      <c r="S70" s="30">
        <f>+'2006'!$O70</f>
        <v>0</v>
      </c>
      <c r="T70" s="30">
        <f>+'2007'!$O70</f>
        <v>0</v>
      </c>
      <c r="U70" s="30">
        <f>+'2008'!$O70</f>
        <v>0</v>
      </c>
      <c r="V70" s="30">
        <f>+'2009'!$O70</f>
        <v>0</v>
      </c>
      <c r="W70" s="30">
        <f>+'2010'!$O70</f>
        <v>0</v>
      </c>
      <c r="X70" s="30">
        <f>+'2011'!$O70</f>
        <v>0</v>
      </c>
      <c r="Y70" s="30">
        <f>+'2012'!$O70</f>
        <v>0</v>
      </c>
      <c r="Z70" s="30">
        <f>+'2013'!$O70</f>
        <v>0</v>
      </c>
      <c r="AA70" s="30">
        <f>+'2014'!$O70</f>
        <v>0</v>
      </c>
      <c r="AB70" s="30">
        <f>+'2015'!$O70</f>
        <v>0</v>
      </c>
      <c r="AC70" s="30">
        <f>+'2016'!$O70</f>
        <v>0</v>
      </c>
      <c r="AD70" s="30">
        <f>+'2017'!$O70</f>
        <v>0</v>
      </c>
      <c r="AE70" s="30">
        <f>+'2018'!$O70</f>
        <v>0</v>
      </c>
      <c r="AF70" s="30">
        <f>+'2019'!$O70</f>
        <v>0</v>
      </c>
      <c r="AG70" s="30">
        <f>+'2020'!$O70</f>
        <v>0</v>
      </c>
      <c r="AH70" s="30">
        <f>+'2021'!$O70</f>
        <v>0</v>
      </c>
      <c r="AI70" s="27"/>
      <c r="AJ70" s="30" t="e">
        <f t="shared" si="53"/>
        <v>#DIV/0!</v>
      </c>
    </row>
    <row r="71" spans="1:36" x14ac:dyDescent="0.35">
      <c r="A71" s="24" t="s">
        <v>391</v>
      </c>
      <c r="B71" s="25" t="s">
        <v>291</v>
      </c>
      <c r="C71" s="30">
        <f>+'1990'!$O71</f>
        <v>0</v>
      </c>
      <c r="D71" s="30">
        <f>+'1991'!$O71</f>
        <v>0</v>
      </c>
      <c r="E71" s="30">
        <f>+'1992'!$O71</f>
        <v>0</v>
      </c>
      <c r="F71" s="30">
        <f>+'1993'!$O71</f>
        <v>0</v>
      </c>
      <c r="G71" s="30">
        <f>+'1994'!$O71</f>
        <v>0</v>
      </c>
      <c r="H71" s="30">
        <f>+'1995'!$O71</f>
        <v>0</v>
      </c>
      <c r="I71" s="30">
        <f>+'1996'!$O71</f>
        <v>0</v>
      </c>
      <c r="J71" s="30">
        <f>+'1997'!$O71</f>
        <v>0</v>
      </c>
      <c r="K71" s="30">
        <f>+'1998'!$O71</f>
        <v>0</v>
      </c>
      <c r="L71" s="30">
        <f>+'1999'!$O71</f>
        <v>0</v>
      </c>
      <c r="M71" s="30">
        <f>+'2000'!$O71</f>
        <v>0</v>
      </c>
      <c r="N71" s="30">
        <f>+'2001'!$O71</f>
        <v>0</v>
      </c>
      <c r="O71" s="30">
        <f>+'2002'!$O71</f>
        <v>0</v>
      </c>
      <c r="P71" s="30">
        <f>+'2003'!$O71</f>
        <v>0</v>
      </c>
      <c r="Q71" s="30">
        <f>+'2004'!$O71</f>
        <v>0</v>
      </c>
      <c r="R71" s="30">
        <f>+'2005'!$O71</f>
        <v>0</v>
      </c>
      <c r="S71" s="30">
        <f>+'2006'!$O71</f>
        <v>0</v>
      </c>
      <c r="T71" s="30">
        <f>+'2007'!$O71</f>
        <v>0</v>
      </c>
      <c r="U71" s="30">
        <f>+'2008'!$O71</f>
        <v>0</v>
      </c>
      <c r="V71" s="30">
        <f>+'2009'!$O71</f>
        <v>0</v>
      </c>
      <c r="W71" s="30">
        <f>+'2010'!$O71</f>
        <v>0</v>
      </c>
      <c r="X71" s="30">
        <f>+'2011'!$O71</f>
        <v>0</v>
      </c>
      <c r="Y71" s="30">
        <f>+'2012'!$O71</f>
        <v>0</v>
      </c>
      <c r="Z71" s="30">
        <f>+'2013'!$O71</f>
        <v>0</v>
      </c>
      <c r="AA71" s="30">
        <f>+'2014'!$O71</f>
        <v>0</v>
      </c>
      <c r="AB71" s="30">
        <f>+'2015'!$O71</f>
        <v>0</v>
      </c>
      <c r="AC71" s="30">
        <f>+'2016'!$O71</f>
        <v>0</v>
      </c>
      <c r="AD71" s="30">
        <f>+'2017'!$O71</f>
        <v>0</v>
      </c>
      <c r="AE71" s="30">
        <f>+'2018'!$O71</f>
        <v>0</v>
      </c>
      <c r="AF71" s="30">
        <f>+'2019'!$O71</f>
        <v>0</v>
      </c>
      <c r="AG71" s="30">
        <f>+'2020'!$O71</f>
        <v>0</v>
      </c>
      <c r="AH71" s="30">
        <f>+'2021'!$O71</f>
        <v>0</v>
      </c>
      <c r="AI71" s="27"/>
      <c r="AJ71" s="30" t="e">
        <f t="shared" si="53"/>
        <v>#DIV/0!</v>
      </c>
    </row>
    <row r="72" spans="1:36" x14ac:dyDescent="0.35">
      <c r="A72" s="24" t="s">
        <v>392</v>
      </c>
      <c r="B72" s="25" t="s">
        <v>393</v>
      </c>
      <c r="C72" s="26">
        <f t="shared" ref="C72" si="54">+SUM(C73:C75)</f>
        <v>0.6765124538520908</v>
      </c>
      <c r="D72" s="26">
        <f t="shared" ref="D72:AE72" si="55">+SUM(D73:D75)</f>
        <v>0.89027528518562482</v>
      </c>
      <c r="E72" s="26">
        <f t="shared" si="55"/>
        <v>3.1440095484953421</v>
      </c>
      <c r="F72" s="26">
        <f t="shared" si="55"/>
        <v>1.3929454846503788</v>
      </c>
      <c r="G72" s="26">
        <f t="shared" si="55"/>
        <v>2.1834611822089536</v>
      </c>
      <c r="H72" s="26">
        <f t="shared" si="55"/>
        <v>1.7393615755328298</v>
      </c>
      <c r="I72" s="26">
        <f t="shared" si="55"/>
        <v>3.1523547430862844</v>
      </c>
      <c r="J72" s="26">
        <f t="shared" si="55"/>
        <v>3.9127946231920281</v>
      </c>
      <c r="K72" s="26">
        <f t="shared" si="55"/>
        <v>4.0079421449256216</v>
      </c>
      <c r="L72" s="26">
        <f t="shared" si="55"/>
        <v>5.3486359145780229</v>
      </c>
      <c r="M72" s="26">
        <f t="shared" si="55"/>
        <v>4.7039673625484433</v>
      </c>
      <c r="N72" s="26">
        <f t="shared" si="55"/>
        <v>3.6228241443368097</v>
      </c>
      <c r="O72" s="26">
        <f t="shared" si="55"/>
        <v>4.392833681902788</v>
      </c>
      <c r="P72" s="26">
        <f t="shared" si="55"/>
        <v>1.9063462079716689</v>
      </c>
      <c r="Q72" s="26">
        <f t="shared" si="55"/>
        <v>8.036690038489164</v>
      </c>
      <c r="R72" s="26">
        <f t="shared" si="55"/>
        <v>5.5480061449999987</v>
      </c>
      <c r="S72" s="26">
        <f t="shared" si="55"/>
        <v>5.714691329111111</v>
      </c>
      <c r="T72" s="26">
        <f t="shared" si="55"/>
        <v>7.4359659733333325</v>
      </c>
      <c r="U72" s="26">
        <f t="shared" si="55"/>
        <v>3.9608022703333328</v>
      </c>
      <c r="V72" s="26">
        <f t="shared" si="55"/>
        <v>5.0133139723333331</v>
      </c>
      <c r="W72" s="26">
        <f t="shared" si="55"/>
        <v>4.7700581157777773</v>
      </c>
      <c r="X72" s="26">
        <f t="shared" si="55"/>
        <v>3.0651935282222214</v>
      </c>
      <c r="Y72" s="26">
        <f t="shared" si="55"/>
        <v>2.9307194827777776</v>
      </c>
      <c r="Z72" s="26">
        <f t="shared" si="55"/>
        <v>2.8079903499999999</v>
      </c>
      <c r="AA72" s="26">
        <f t="shared" si="55"/>
        <v>3.3681887433333331</v>
      </c>
      <c r="AB72" s="26">
        <f t="shared" si="55"/>
        <v>3.2397890555555549</v>
      </c>
      <c r="AC72" s="26">
        <f t="shared" si="55"/>
        <v>2.9037151305555549</v>
      </c>
      <c r="AD72" s="26">
        <f t="shared" si="55"/>
        <v>3.1066521688888882</v>
      </c>
      <c r="AE72" s="26">
        <f t="shared" si="55"/>
        <v>3.1185371983333328</v>
      </c>
      <c r="AF72" s="26">
        <f t="shared" ref="AF72" si="56">+SUM(AF73:AF75)</f>
        <v>3.1307707872222221</v>
      </c>
      <c r="AG72" s="26">
        <f t="shared" ref="AG72:AH72" si="57">+SUM(AG73:AG75)</f>
        <v>2.4793602716666663</v>
      </c>
      <c r="AH72" s="26">
        <f t="shared" si="57"/>
        <v>3.341229552222222</v>
      </c>
      <c r="AI72" s="27"/>
      <c r="AJ72" s="23">
        <f t="shared" si="53"/>
        <v>-0.28969967376387962</v>
      </c>
    </row>
    <row r="73" spans="1:36" x14ac:dyDescent="0.35">
      <c r="A73" s="24" t="s">
        <v>394</v>
      </c>
      <c r="B73" s="25" t="s">
        <v>395</v>
      </c>
      <c r="C73" s="30">
        <f>+'1990'!$O73</f>
        <v>0.6765124538520908</v>
      </c>
      <c r="D73" s="30">
        <f>+'1991'!$O73</f>
        <v>0.89027528518562482</v>
      </c>
      <c r="E73" s="30">
        <f>+'1992'!$O73</f>
        <v>3.1440095484953421</v>
      </c>
      <c r="F73" s="30">
        <f>+'1993'!$O73</f>
        <v>1.3929454846503788</v>
      </c>
      <c r="G73" s="30">
        <f>+'1994'!$O73</f>
        <v>2.1834611822089536</v>
      </c>
      <c r="H73" s="30">
        <f>+'1995'!$O73</f>
        <v>1.7393615755328298</v>
      </c>
      <c r="I73" s="30">
        <f>+'1996'!$O73</f>
        <v>3.1523547430862844</v>
      </c>
      <c r="J73" s="30">
        <f>+'1997'!$O73</f>
        <v>3.9127946231920281</v>
      </c>
      <c r="K73" s="30">
        <f>+'1998'!$O73</f>
        <v>4.0079421449256216</v>
      </c>
      <c r="L73" s="30">
        <f>+'1999'!$O73</f>
        <v>5.3486359145780229</v>
      </c>
      <c r="M73" s="30">
        <f>+'2000'!$O73</f>
        <v>3.3234171937484431</v>
      </c>
      <c r="N73" s="30">
        <f>+'2001'!$O73</f>
        <v>2.6085824323368096</v>
      </c>
      <c r="O73" s="30">
        <f>+'2002'!$O73</f>
        <v>3.5044656739027884</v>
      </c>
      <c r="P73" s="30">
        <f>+'2003'!$O73</f>
        <v>0.96166550397166872</v>
      </c>
      <c r="Q73" s="30">
        <f>+'2004'!$O73</f>
        <v>6.7248005584891635</v>
      </c>
      <c r="R73" s="30">
        <f>+'2005'!$O73</f>
        <v>4.2091719449999987</v>
      </c>
      <c r="S73" s="30">
        <f>+'2006'!$O73</f>
        <v>4.7972560411111109</v>
      </c>
      <c r="T73" s="30">
        <f>+'2007'!$O73</f>
        <v>6.2443843733333324</v>
      </c>
      <c r="U73" s="30">
        <f>+'2008'!$O73</f>
        <v>3.2609057983333329</v>
      </c>
      <c r="V73" s="30">
        <f>+'2009'!$O73</f>
        <v>4.4550276283333332</v>
      </c>
      <c r="W73" s="30">
        <f>+'2010'!$O73</f>
        <v>4.2826770677777777</v>
      </c>
      <c r="X73" s="30">
        <f>+'2011'!$O73</f>
        <v>2.6467190322222214</v>
      </c>
      <c r="Y73" s="30">
        <f>+'2012'!$O73</f>
        <v>2.4496058827777776</v>
      </c>
      <c r="Z73" s="30">
        <f>+'2013'!$O73</f>
        <v>2.3416167499999996</v>
      </c>
      <c r="AA73" s="30">
        <f>+'2014'!$O73</f>
        <v>3.0663135433333331</v>
      </c>
      <c r="AB73" s="30">
        <f>+'2015'!$O73</f>
        <v>3.0399146555555547</v>
      </c>
      <c r="AC73" s="30">
        <f>+'2016'!$O73</f>
        <v>2.6236551305555551</v>
      </c>
      <c r="AD73" s="30">
        <f>+'2017'!$O73</f>
        <v>2.806545768888888</v>
      </c>
      <c r="AE73" s="30">
        <f>+'2018'!$O73</f>
        <v>2.854985998333333</v>
      </c>
      <c r="AF73" s="30">
        <f>+'2019'!$O73</f>
        <v>2.8430459872222222</v>
      </c>
      <c r="AG73" s="30">
        <f>+'2020'!$O73</f>
        <v>2.2441098716666663</v>
      </c>
      <c r="AH73" s="30">
        <f>+'2021'!$O73</f>
        <v>2.761063152222222</v>
      </c>
      <c r="AI73" s="27"/>
      <c r="AJ73" s="30">
        <f t="shared" si="53"/>
        <v>-0.16920958421471866</v>
      </c>
    </row>
    <row r="74" spans="1:36" x14ac:dyDescent="0.35">
      <c r="A74" s="24" t="s">
        <v>396</v>
      </c>
      <c r="B74" s="25" t="s">
        <v>397</v>
      </c>
      <c r="C74" s="30">
        <f>+'1990'!$O74</f>
        <v>0</v>
      </c>
      <c r="D74" s="30">
        <f>+'1991'!$O74</f>
        <v>0</v>
      </c>
      <c r="E74" s="30">
        <f>+'1992'!$O74</f>
        <v>0</v>
      </c>
      <c r="F74" s="30">
        <f>+'1993'!$O74</f>
        <v>0</v>
      </c>
      <c r="G74" s="30">
        <f>+'1994'!$O74</f>
        <v>0</v>
      </c>
      <c r="H74" s="30">
        <f>+'1995'!$O74</f>
        <v>0</v>
      </c>
      <c r="I74" s="30">
        <f>+'1996'!$O74</f>
        <v>0</v>
      </c>
      <c r="J74" s="30">
        <f>+'1997'!$O74</f>
        <v>0</v>
      </c>
      <c r="K74" s="30">
        <f>+'1998'!$O74</f>
        <v>0</v>
      </c>
      <c r="L74" s="30">
        <f>+'1999'!$O74</f>
        <v>0</v>
      </c>
      <c r="M74" s="30">
        <f>+'2000'!$O74</f>
        <v>1.3805501688000004</v>
      </c>
      <c r="N74" s="30">
        <f>+'2001'!$O74</f>
        <v>1.014241712</v>
      </c>
      <c r="O74" s="30">
        <f>+'2002'!$O74</f>
        <v>0.88836800799999993</v>
      </c>
      <c r="P74" s="30">
        <f>+'2003'!$O74</f>
        <v>0.94468070400000026</v>
      </c>
      <c r="Q74" s="30">
        <f>+'2004'!$O74</f>
        <v>1.3118894799999998</v>
      </c>
      <c r="R74" s="30">
        <f>+'2005'!$O74</f>
        <v>1.3388342</v>
      </c>
      <c r="S74" s="30">
        <f>+'2006'!$O74</f>
        <v>0.91743528800000018</v>
      </c>
      <c r="T74" s="30">
        <f>+'2007'!$O74</f>
        <v>1.1915815999999999</v>
      </c>
      <c r="U74" s="30">
        <f>+'2008'!$O74</f>
        <v>0.69989647200000005</v>
      </c>
      <c r="V74" s="30">
        <f>+'2009'!$O74</f>
        <v>0.55828634399999999</v>
      </c>
      <c r="W74" s="30">
        <f>+'2010'!$O74</f>
        <v>0.48738104800000004</v>
      </c>
      <c r="X74" s="30">
        <f>+'2011'!$O74</f>
        <v>0.41847449599999997</v>
      </c>
      <c r="Y74" s="30">
        <f>+'2012'!$O74</f>
        <v>0.48111359999999992</v>
      </c>
      <c r="Z74" s="30">
        <f>+'2013'!$O74</f>
        <v>0.46637360000000005</v>
      </c>
      <c r="AA74" s="30">
        <f>+'2014'!$O74</f>
        <v>0.30187520000000007</v>
      </c>
      <c r="AB74" s="30">
        <f>+'2015'!$O74</f>
        <v>0.19987440000000004</v>
      </c>
      <c r="AC74" s="30">
        <f>+'2016'!$O74</f>
        <v>0.28005999999999992</v>
      </c>
      <c r="AD74" s="30">
        <f>+'2017'!$O74</f>
        <v>0.3001064</v>
      </c>
      <c r="AE74" s="30">
        <f>+'2018'!$O74</f>
        <v>0.26355119999999999</v>
      </c>
      <c r="AF74" s="30">
        <f>+'2019'!$O74</f>
        <v>0.28772479999999995</v>
      </c>
      <c r="AG74" s="30">
        <f>+'2020'!$O74</f>
        <v>0.23525040000000005</v>
      </c>
      <c r="AH74" s="30">
        <f>+'2021'!$O74</f>
        <v>0.58016640000000008</v>
      </c>
      <c r="AI74" s="27"/>
      <c r="AJ74" s="30">
        <f t="shared" si="53"/>
        <v>-0.57975710473144826</v>
      </c>
    </row>
    <row r="75" spans="1:36" x14ac:dyDescent="0.35">
      <c r="A75" s="24" t="s">
        <v>398</v>
      </c>
      <c r="B75" s="25" t="s">
        <v>291</v>
      </c>
      <c r="C75" s="30">
        <f>+'1990'!$O75</f>
        <v>0</v>
      </c>
      <c r="D75" s="30">
        <f>+'1991'!$O75</f>
        <v>0</v>
      </c>
      <c r="E75" s="30">
        <f>+'1992'!$O75</f>
        <v>0</v>
      </c>
      <c r="F75" s="30">
        <f>+'1993'!$O75</f>
        <v>0</v>
      </c>
      <c r="G75" s="30">
        <f>+'1994'!$O75</f>
        <v>0</v>
      </c>
      <c r="H75" s="30">
        <f>+'1995'!$O75</f>
        <v>0</v>
      </c>
      <c r="I75" s="30">
        <f>+'1996'!$O75</f>
        <v>0</v>
      </c>
      <c r="J75" s="30">
        <f>+'1997'!$O75</f>
        <v>0</v>
      </c>
      <c r="K75" s="30">
        <f>+'1998'!$O75</f>
        <v>0</v>
      </c>
      <c r="L75" s="30">
        <f>+'1999'!$O75</f>
        <v>0</v>
      </c>
      <c r="M75" s="30">
        <f>+'2000'!$O75</f>
        <v>0</v>
      </c>
      <c r="N75" s="30">
        <f>+'2001'!$O75</f>
        <v>0</v>
      </c>
      <c r="O75" s="30">
        <f>+'2002'!$O75</f>
        <v>0</v>
      </c>
      <c r="P75" s="30">
        <f>+'2003'!$O75</f>
        <v>0</v>
      </c>
      <c r="Q75" s="30">
        <f>+'2004'!$O75</f>
        <v>0</v>
      </c>
      <c r="R75" s="30">
        <f>+'2005'!$O75</f>
        <v>0</v>
      </c>
      <c r="S75" s="30">
        <f>+'2006'!$O75</f>
        <v>0</v>
      </c>
      <c r="T75" s="30">
        <f>+'2007'!$O75</f>
        <v>0</v>
      </c>
      <c r="U75" s="30">
        <f>+'2008'!$O75</f>
        <v>0</v>
      </c>
      <c r="V75" s="30">
        <f>+'2009'!$O75</f>
        <v>0</v>
      </c>
      <c r="W75" s="30">
        <f>+'2010'!$O75</f>
        <v>0</v>
      </c>
      <c r="X75" s="30">
        <f>+'2011'!$O75</f>
        <v>0</v>
      </c>
      <c r="Y75" s="30">
        <f>+'2012'!$O75</f>
        <v>0</v>
      </c>
      <c r="Z75" s="30">
        <f>+'2013'!$O75</f>
        <v>0</v>
      </c>
      <c r="AA75" s="30">
        <f>+'2014'!$O75</f>
        <v>0</v>
      </c>
      <c r="AB75" s="30">
        <f>+'2015'!$O75</f>
        <v>0</v>
      </c>
      <c r="AC75" s="30">
        <f>+'2016'!$O75</f>
        <v>0</v>
      </c>
      <c r="AD75" s="30">
        <f>+'2017'!$O75</f>
        <v>0</v>
      </c>
      <c r="AE75" s="30">
        <f>+'2018'!$O75</f>
        <v>0</v>
      </c>
      <c r="AF75" s="30">
        <f>+'2019'!$O75</f>
        <v>0</v>
      </c>
      <c r="AG75" s="30">
        <f>+'2020'!$O75</f>
        <v>0</v>
      </c>
      <c r="AH75" s="30">
        <f>+'2021'!$O75</f>
        <v>0</v>
      </c>
      <c r="AI75" s="27"/>
      <c r="AJ75" s="30" t="e">
        <f t="shared" si="53"/>
        <v>#DIV/0!</v>
      </c>
    </row>
    <row r="76" spans="1:36" x14ac:dyDescent="0.35">
      <c r="A76" s="24" t="s">
        <v>399</v>
      </c>
      <c r="B76" s="25" t="s">
        <v>400</v>
      </c>
      <c r="C76" s="30">
        <f>+'1990'!$O76</f>
        <v>0</v>
      </c>
      <c r="D76" s="30">
        <f>+'1991'!$O76</f>
        <v>0</v>
      </c>
      <c r="E76" s="30">
        <f>+'1992'!$O76</f>
        <v>0</v>
      </c>
      <c r="F76" s="30">
        <f>+'1993'!$O76</f>
        <v>0</v>
      </c>
      <c r="G76" s="30">
        <f>+'1994'!$O76</f>
        <v>0</v>
      </c>
      <c r="H76" s="30">
        <f>+'1995'!$O76</f>
        <v>0</v>
      </c>
      <c r="I76" s="30">
        <f>+'1996'!$O76</f>
        <v>0</v>
      </c>
      <c r="J76" s="30">
        <f>+'1997'!$O76</f>
        <v>0</v>
      </c>
      <c r="K76" s="30">
        <f>+'1998'!$O76</f>
        <v>0</v>
      </c>
      <c r="L76" s="30">
        <f>+'1999'!$O76</f>
        <v>0</v>
      </c>
      <c r="M76" s="30">
        <f>+'2000'!$O76</f>
        <v>0</v>
      </c>
      <c r="N76" s="30">
        <f>+'2001'!$O76</f>
        <v>0</v>
      </c>
      <c r="O76" s="30">
        <f>+'2002'!$O76</f>
        <v>0</v>
      </c>
      <c r="P76" s="30">
        <f>+'2003'!$O76</f>
        <v>0</v>
      </c>
      <c r="Q76" s="30">
        <f>+'2004'!$O76</f>
        <v>0</v>
      </c>
      <c r="R76" s="30">
        <f>+'2005'!$O76</f>
        <v>0</v>
      </c>
      <c r="S76" s="30">
        <f>+'2006'!$O76</f>
        <v>0</v>
      </c>
      <c r="T76" s="30">
        <f>+'2007'!$O76</f>
        <v>0</v>
      </c>
      <c r="U76" s="30">
        <f>+'2008'!$O76</f>
        <v>0</v>
      </c>
      <c r="V76" s="30">
        <f>+'2009'!$O76</f>
        <v>0</v>
      </c>
      <c r="W76" s="30">
        <f>+'2010'!$O76</f>
        <v>0</v>
      </c>
      <c r="X76" s="30">
        <f>+'2011'!$O76</f>
        <v>0</v>
      </c>
      <c r="Y76" s="30">
        <f>+'2012'!$O76</f>
        <v>0</v>
      </c>
      <c r="Z76" s="30">
        <f>+'2013'!$O76</f>
        <v>0</v>
      </c>
      <c r="AA76" s="30">
        <f>+'2014'!$O76</f>
        <v>0</v>
      </c>
      <c r="AB76" s="30">
        <f>+'2015'!$O76</f>
        <v>0</v>
      </c>
      <c r="AC76" s="30">
        <f>+'2016'!$O76</f>
        <v>0</v>
      </c>
      <c r="AD76" s="30">
        <f>+'2017'!$O76</f>
        <v>0</v>
      </c>
      <c r="AE76" s="30">
        <f>+'2018'!$O76</f>
        <v>0</v>
      </c>
      <c r="AF76" s="30">
        <f>+'2019'!$O76</f>
        <v>0</v>
      </c>
      <c r="AG76" s="30">
        <f>+'2020'!$O76</f>
        <v>0</v>
      </c>
      <c r="AH76" s="30">
        <f>+'2021'!$O76</f>
        <v>0</v>
      </c>
      <c r="AI76" s="27"/>
      <c r="AJ76" s="30" t="e">
        <f t="shared" si="53"/>
        <v>#DIV/0!</v>
      </c>
    </row>
    <row r="77" spans="1:36" x14ac:dyDescent="0.35">
      <c r="A77" s="24" t="s">
        <v>401</v>
      </c>
      <c r="B77" s="25" t="s">
        <v>402</v>
      </c>
      <c r="C77" s="30">
        <f>+'1990'!$O77</f>
        <v>0</v>
      </c>
      <c r="D77" s="30">
        <f>+'1991'!$O77</f>
        <v>0</v>
      </c>
      <c r="E77" s="30">
        <f>+'1992'!$O77</f>
        <v>0</v>
      </c>
      <c r="F77" s="30">
        <f>+'1993'!$O77</f>
        <v>0</v>
      </c>
      <c r="G77" s="30">
        <f>+'1994'!$O77</f>
        <v>0</v>
      </c>
      <c r="H77" s="30">
        <f>+'1995'!$O77</f>
        <v>0</v>
      </c>
      <c r="I77" s="30">
        <f>+'1996'!$O77</f>
        <v>0</v>
      </c>
      <c r="J77" s="30">
        <f>+'1997'!$O77</f>
        <v>0</v>
      </c>
      <c r="K77" s="30">
        <f>+'1998'!$O77</f>
        <v>0</v>
      </c>
      <c r="L77" s="30">
        <f>+'1999'!$O77</f>
        <v>0</v>
      </c>
      <c r="M77" s="30">
        <f>+'2000'!$O77</f>
        <v>0</v>
      </c>
      <c r="N77" s="30">
        <f>+'2001'!$O77</f>
        <v>0</v>
      </c>
      <c r="O77" s="30">
        <f>+'2002'!$O77</f>
        <v>0</v>
      </c>
      <c r="P77" s="30">
        <f>+'2003'!$O77</f>
        <v>0</v>
      </c>
      <c r="Q77" s="30">
        <f>+'2004'!$O77</f>
        <v>0</v>
      </c>
      <c r="R77" s="30">
        <f>+'2005'!$O77</f>
        <v>0</v>
      </c>
      <c r="S77" s="30">
        <f>+'2006'!$O77</f>
        <v>0</v>
      </c>
      <c r="T77" s="30">
        <f>+'2007'!$O77</f>
        <v>0</v>
      </c>
      <c r="U77" s="30">
        <f>+'2008'!$O77</f>
        <v>0</v>
      </c>
      <c r="V77" s="30">
        <f>+'2009'!$O77</f>
        <v>0</v>
      </c>
      <c r="W77" s="30">
        <f>+'2010'!$O77</f>
        <v>0</v>
      </c>
      <c r="X77" s="30">
        <f>+'2011'!$O77</f>
        <v>0</v>
      </c>
      <c r="Y77" s="30">
        <f>+'2012'!$O77</f>
        <v>0</v>
      </c>
      <c r="Z77" s="30">
        <f>+'2013'!$O77</f>
        <v>0</v>
      </c>
      <c r="AA77" s="30">
        <f>+'2014'!$O77</f>
        <v>0</v>
      </c>
      <c r="AB77" s="30">
        <f>+'2015'!$O77</f>
        <v>0</v>
      </c>
      <c r="AC77" s="30">
        <f>+'2016'!$O77</f>
        <v>0</v>
      </c>
      <c r="AD77" s="30">
        <f>+'2017'!$O77</f>
        <v>0</v>
      </c>
      <c r="AE77" s="30">
        <f>+'2018'!$O77</f>
        <v>0</v>
      </c>
      <c r="AF77" s="30">
        <f>+'2019'!$O77</f>
        <v>0</v>
      </c>
      <c r="AG77" s="30">
        <f>+'2020'!$O77</f>
        <v>0</v>
      </c>
      <c r="AH77" s="30">
        <f>+'2021'!$O77</f>
        <v>0</v>
      </c>
      <c r="AI77" s="27"/>
      <c r="AJ77" s="30" t="e">
        <f t="shared" si="53"/>
        <v>#DIV/0!</v>
      </c>
    </row>
    <row r="78" spans="1:36" x14ac:dyDescent="0.35">
      <c r="A78" s="24" t="s">
        <v>403</v>
      </c>
      <c r="B78" s="25" t="s">
        <v>404</v>
      </c>
      <c r="C78" s="30">
        <f>+'1990'!$O78</f>
        <v>0</v>
      </c>
      <c r="D78" s="30">
        <f>+'1991'!$O78</f>
        <v>0</v>
      </c>
      <c r="E78" s="30">
        <f>+'1992'!$O78</f>
        <v>0</v>
      </c>
      <c r="F78" s="30">
        <f>+'1993'!$O78</f>
        <v>0</v>
      </c>
      <c r="G78" s="30">
        <f>+'1994'!$O78</f>
        <v>0</v>
      </c>
      <c r="H78" s="30">
        <f>+'1995'!$O78</f>
        <v>0</v>
      </c>
      <c r="I78" s="30">
        <f>+'1996'!$O78</f>
        <v>0</v>
      </c>
      <c r="J78" s="30">
        <f>+'1997'!$O78</f>
        <v>0</v>
      </c>
      <c r="K78" s="30">
        <f>+'1998'!$O78</f>
        <v>0</v>
      </c>
      <c r="L78" s="30">
        <f>+'1999'!$O78</f>
        <v>0</v>
      </c>
      <c r="M78" s="30">
        <f>+'2000'!$O78</f>
        <v>0</v>
      </c>
      <c r="N78" s="30">
        <f>+'2001'!$O78</f>
        <v>0</v>
      </c>
      <c r="O78" s="30">
        <f>+'2002'!$O78</f>
        <v>0</v>
      </c>
      <c r="P78" s="30">
        <f>+'2003'!$O78</f>
        <v>0</v>
      </c>
      <c r="Q78" s="30">
        <f>+'2004'!$O78</f>
        <v>0</v>
      </c>
      <c r="R78" s="30">
        <f>+'2005'!$O78</f>
        <v>0</v>
      </c>
      <c r="S78" s="30">
        <f>+'2006'!$O78</f>
        <v>0</v>
      </c>
      <c r="T78" s="30">
        <f>+'2007'!$O78</f>
        <v>0</v>
      </c>
      <c r="U78" s="30">
        <f>+'2008'!$O78</f>
        <v>0</v>
      </c>
      <c r="V78" s="30">
        <f>+'2009'!$O78</f>
        <v>0</v>
      </c>
      <c r="W78" s="30">
        <f>+'2010'!$O78</f>
        <v>0</v>
      </c>
      <c r="X78" s="30">
        <f>+'2011'!$O78</f>
        <v>0</v>
      </c>
      <c r="Y78" s="30">
        <f>+'2012'!$O78</f>
        <v>0</v>
      </c>
      <c r="Z78" s="30">
        <f>+'2013'!$O78</f>
        <v>0</v>
      </c>
      <c r="AA78" s="30">
        <f>+'2014'!$O78</f>
        <v>0</v>
      </c>
      <c r="AB78" s="30">
        <f>+'2015'!$O78</f>
        <v>0</v>
      </c>
      <c r="AC78" s="30">
        <f>+'2016'!$O78</f>
        <v>0</v>
      </c>
      <c r="AD78" s="30">
        <f>+'2017'!$O78</f>
        <v>0</v>
      </c>
      <c r="AE78" s="30">
        <f>+'2018'!$O78</f>
        <v>0</v>
      </c>
      <c r="AF78" s="30">
        <f>+'2019'!$O78</f>
        <v>0</v>
      </c>
      <c r="AG78" s="30">
        <f>+'2020'!$O78</f>
        <v>0</v>
      </c>
      <c r="AH78" s="30">
        <f>+'2021'!$O78</f>
        <v>0</v>
      </c>
      <c r="AI78" s="27"/>
      <c r="AJ78" s="30" t="e">
        <f t="shared" si="53"/>
        <v>#DIV/0!</v>
      </c>
    </row>
    <row r="79" spans="1:36" x14ac:dyDescent="0.35">
      <c r="A79" s="24" t="s">
        <v>405</v>
      </c>
      <c r="B79" s="25" t="s">
        <v>406</v>
      </c>
      <c r="C79" s="30">
        <f>+'1990'!$O79</f>
        <v>0</v>
      </c>
      <c r="D79" s="30">
        <f>+'1991'!$O79</f>
        <v>0</v>
      </c>
      <c r="E79" s="30">
        <f>+'1992'!$O79</f>
        <v>0</v>
      </c>
      <c r="F79" s="30">
        <f>+'1993'!$O79</f>
        <v>0</v>
      </c>
      <c r="G79" s="30">
        <f>+'1994'!$O79</f>
        <v>0</v>
      </c>
      <c r="H79" s="30">
        <f>+'1995'!$O79</f>
        <v>0</v>
      </c>
      <c r="I79" s="30">
        <f>+'1996'!$O79</f>
        <v>0</v>
      </c>
      <c r="J79" s="30">
        <f>+'1997'!$O79</f>
        <v>0</v>
      </c>
      <c r="K79" s="30">
        <f>+'1998'!$O79</f>
        <v>0</v>
      </c>
      <c r="L79" s="30">
        <f>+'1999'!$O79</f>
        <v>0</v>
      </c>
      <c r="M79" s="30">
        <f>+'2000'!$O79</f>
        <v>0</v>
      </c>
      <c r="N79" s="30">
        <f>+'2001'!$O79</f>
        <v>0</v>
      </c>
      <c r="O79" s="30">
        <f>+'2002'!$O79</f>
        <v>0</v>
      </c>
      <c r="P79" s="30">
        <f>+'2003'!$O79</f>
        <v>0</v>
      </c>
      <c r="Q79" s="30">
        <f>+'2004'!$O79</f>
        <v>0</v>
      </c>
      <c r="R79" s="30">
        <f>+'2005'!$O79</f>
        <v>0</v>
      </c>
      <c r="S79" s="30">
        <f>+'2006'!$O79</f>
        <v>0</v>
      </c>
      <c r="T79" s="30">
        <f>+'2007'!$O79</f>
        <v>0</v>
      </c>
      <c r="U79" s="30">
        <f>+'2008'!$O79</f>
        <v>0</v>
      </c>
      <c r="V79" s="30">
        <f>+'2009'!$O79</f>
        <v>0</v>
      </c>
      <c r="W79" s="30">
        <f>+'2010'!$O79</f>
        <v>0</v>
      </c>
      <c r="X79" s="30">
        <f>+'2011'!$O79</f>
        <v>0</v>
      </c>
      <c r="Y79" s="30">
        <f>+'2012'!$O79</f>
        <v>0</v>
      </c>
      <c r="Z79" s="30">
        <f>+'2013'!$O79</f>
        <v>0</v>
      </c>
      <c r="AA79" s="30">
        <f>+'2014'!$O79</f>
        <v>0</v>
      </c>
      <c r="AB79" s="30">
        <f>+'2015'!$O79</f>
        <v>0</v>
      </c>
      <c r="AC79" s="30">
        <f>+'2016'!$O79</f>
        <v>0</v>
      </c>
      <c r="AD79" s="30">
        <f>+'2017'!$O79</f>
        <v>0</v>
      </c>
      <c r="AE79" s="30">
        <f>+'2018'!$O79</f>
        <v>0</v>
      </c>
      <c r="AF79" s="30">
        <f>+'2019'!$O79</f>
        <v>0</v>
      </c>
      <c r="AG79" s="30">
        <f>+'2020'!$O79</f>
        <v>0</v>
      </c>
      <c r="AH79" s="30">
        <f>+'2021'!$O79</f>
        <v>0</v>
      </c>
      <c r="AI79" s="27"/>
      <c r="AJ79" s="30" t="e">
        <f t="shared" si="53"/>
        <v>#DIV/0!</v>
      </c>
    </row>
    <row r="80" spans="1:36" x14ac:dyDescent="0.35">
      <c r="A80" s="24" t="s">
        <v>407</v>
      </c>
      <c r="B80" s="25" t="s">
        <v>408</v>
      </c>
      <c r="C80" s="30">
        <f>+'1990'!$O80</f>
        <v>0</v>
      </c>
      <c r="D80" s="30">
        <f>+'1991'!$O80</f>
        <v>0</v>
      </c>
      <c r="E80" s="30">
        <f>+'1992'!$O80</f>
        <v>0</v>
      </c>
      <c r="F80" s="30">
        <f>+'1993'!$O80</f>
        <v>0</v>
      </c>
      <c r="G80" s="30">
        <f>+'1994'!$O80</f>
        <v>0</v>
      </c>
      <c r="H80" s="30">
        <f>+'1995'!$O80</f>
        <v>0</v>
      </c>
      <c r="I80" s="30">
        <f>+'1996'!$O80</f>
        <v>0</v>
      </c>
      <c r="J80" s="30">
        <f>+'1997'!$O80</f>
        <v>0</v>
      </c>
      <c r="K80" s="30">
        <f>+'1998'!$O80</f>
        <v>0</v>
      </c>
      <c r="L80" s="30">
        <f>+'1999'!$O80</f>
        <v>0</v>
      </c>
      <c r="M80" s="30">
        <f>+'2000'!$O80</f>
        <v>0</v>
      </c>
      <c r="N80" s="30">
        <f>+'2001'!$O80</f>
        <v>0</v>
      </c>
      <c r="O80" s="30">
        <f>+'2002'!$O80</f>
        <v>0</v>
      </c>
      <c r="P80" s="30">
        <f>+'2003'!$O80</f>
        <v>0</v>
      </c>
      <c r="Q80" s="30">
        <f>+'2004'!$O80</f>
        <v>0</v>
      </c>
      <c r="R80" s="30">
        <f>+'2005'!$O80</f>
        <v>0</v>
      </c>
      <c r="S80" s="30">
        <f>+'2006'!$O80</f>
        <v>0</v>
      </c>
      <c r="T80" s="30">
        <f>+'2007'!$O80</f>
        <v>0</v>
      </c>
      <c r="U80" s="30">
        <f>+'2008'!$O80</f>
        <v>0</v>
      </c>
      <c r="V80" s="30">
        <f>+'2009'!$O80</f>
        <v>0</v>
      </c>
      <c r="W80" s="30">
        <f>+'2010'!$O80</f>
        <v>0</v>
      </c>
      <c r="X80" s="30">
        <f>+'2011'!$O80</f>
        <v>0</v>
      </c>
      <c r="Y80" s="30">
        <f>+'2012'!$O80</f>
        <v>0</v>
      </c>
      <c r="Z80" s="30">
        <f>+'2013'!$O80</f>
        <v>0</v>
      </c>
      <c r="AA80" s="30">
        <f>+'2014'!$O80</f>
        <v>0</v>
      </c>
      <c r="AB80" s="30">
        <f>+'2015'!$O80</f>
        <v>0</v>
      </c>
      <c r="AC80" s="30">
        <f>+'2016'!$O80</f>
        <v>0</v>
      </c>
      <c r="AD80" s="30">
        <f>+'2017'!$O80</f>
        <v>0</v>
      </c>
      <c r="AE80" s="30">
        <f>+'2018'!$O80</f>
        <v>0</v>
      </c>
      <c r="AF80" s="30">
        <f>+'2019'!$O80</f>
        <v>0</v>
      </c>
      <c r="AG80" s="30">
        <f>+'2020'!$O80</f>
        <v>0</v>
      </c>
      <c r="AH80" s="30">
        <f>+'2021'!$O80</f>
        <v>0</v>
      </c>
      <c r="AI80" s="27"/>
      <c r="AJ80" s="30" t="e">
        <f t="shared" si="53"/>
        <v>#DIV/0!</v>
      </c>
    </row>
    <row r="81" spans="1:36" x14ac:dyDescent="0.35">
      <c r="A81" s="24" t="s">
        <v>409</v>
      </c>
      <c r="B81" s="25" t="s">
        <v>291</v>
      </c>
      <c r="C81" s="30">
        <f>+'1990'!$O81</f>
        <v>0</v>
      </c>
      <c r="D81" s="30">
        <f>+'1991'!$O81</f>
        <v>0</v>
      </c>
      <c r="E81" s="30">
        <f>+'1992'!$O81</f>
        <v>0</v>
      </c>
      <c r="F81" s="30">
        <f>+'1993'!$O81</f>
        <v>0</v>
      </c>
      <c r="G81" s="30">
        <f>+'1994'!$O81</f>
        <v>0</v>
      </c>
      <c r="H81" s="30">
        <f>+'1995'!$O81</f>
        <v>0</v>
      </c>
      <c r="I81" s="30">
        <f>+'1996'!$O81</f>
        <v>0</v>
      </c>
      <c r="J81" s="30">
        <f>+'1997'!$O81</f>
        <v>0</v>
      </c>
      <c r="K81" s="30">
        <f>+'1998'!$O81</f>
        <v>0</v>
      </c>
      <c r="L81" s="30">
        <f>+'1999'!$O81</f>
        <v>0</v>
      </c>
      <c r="M81" s="30">
        <f>+'2000'!$O81</f>
        <v>0</v>
      </c>
      <c r="N81" s="30">
        <f>+'2001'!$O81</f>
        <v>0</v>
      </c>
      <c r="O81" s="30">
        <f>+'2002'!$O81</f>
        <v>0</v>
      </c>
      <c r="P81" s="30">
        <f>+'2003'!$O81</f>
        <v>0</v>
      </c>
      <c r="Q81" s="30">
        <f>+'2004'!$O81</f>
        <v>0</v>
      </c>
      <c r="R81" s="30">
        <f>+'2005'!$O81</f>
        <v>0</v>
      </c>
      <c r="S81" s="30">
        <f>+'2006'!$O81</f>
        <v>0</v>
      </c>
      <c r="T81" s="30">
        <f>+'2007'!$O81</f>
        <v>0</v>
      </c>
      <c r="U81" s="30">
        <f>+'2008'!$O81</f>
        <v>0</v>
      </c>
      <c r="V81" s="30">
        <f>+'2009'!$O81</f>
        <v>0</v>
      </c>
      <c r="W81" s="30">
        <f>+'2010'!$O81</f>
        <v>0</v>
      </c>
      <c r="X81" s="30">
        <f>+'2011'!$O81</f>
        <v>0</v>
      </c>
      <c r="Y81" s="30">
        <f>+'2012'!$O81</f>
        <v>0</v>
      </c>
      <c r="Z81" s="30">
        <f>+'2013'!$O81</f>
        <v>0</v>
      </c>
      <c r="AA81" s="30">
        <f>+'2014'!$O81</f>
        <v>0</v>
      </c>
      <c r="AB81" s="30">
        <f>+'2015'!$O81</f>
        <v>0</v>
      </c>
      <c r="AC81" s="30">
        <f>+'2016'!$O81</f>
        <v>0</v>
      </c>
      <c r="AD81" s="30">
        <f>+'2017'!$O81</f>
        <v>0</v>
      </c>
      <c r="AE81" s="30">
        <f>+'2018'!$O81</f>
        <v>0</v>
      </c>
      <c r="AF81" s="30">
        <f>+'2019'!$O81</f>
        <v>0</v>
      </c>
      <c r="AG81" s="30">
        <f>+'2020'!$O81</f>
        <v>0</v>
      </c>
      <c r="AH81" s="30">
        <f>+'2021'!$O81</f>
        <v>0</v>
      </c>
      <c r="AI81" s="27"/>
      <c r="AJ81" s="30" t="e">
        <f t="shared" si="53"/>
        <v>#DIV/0!</v>
      </c>
    </row>
    <row r="82" spans="1:36" x14ac:dyDescent="0.35">
      <c r="A82" s="24" t="s">
        <v>410</v>
      </c>
      <c r="B82" s="25" t="s">
        <v>411</v>
      </c>
      <c r="C82" s="30">
        <f>+'1990'!$O82</f>
        <v>0</v>
      </c>
      <c r="D82" s="30">
        <f>+'1991'!$O82</f>
        <v>0</v>
      </c>
      <c r="E82" s="30">
        <f>+'1992'!$O82</f>
        <v>0</v>
      </c>
      <c r="F82" s="30">
        <f>+'1993'!$O82</f>
        <v>0</v>
      </c>
      <c r="G82" s="30">
        <f>+'1994'!$O82</f>
        <v>0</v>
      </c>
      <c r="H82" s="30">
        <f>+'1995'!$O82</f>
        <v>0</v>
      </c>
      <c r="I82" s="30">
        <f>+'1996'!$O82</f>
        <v>0</v>
      </c>
      <c r="J82" s="30">
        <f>+'1997'!$O82</f>
        <v>0</v>
      </c>
      <c r="K82" s="30">
        <f>+'1998'!$O82</f>
        <v>0</v>
      </c>
      <c r="L82" s="30">
        <f>+'1999'!$O82</f>
        <v>0</v>
      </c>
      <c r="M82" s="30">
        <f>+'2000'!$O82</f>
        <v>0</v>
      </c>
      <c r="N82" s="30">
        <f>+'2001'!$O82</f>
        <v>0</v>
      </c>
      <c r="O82" s="30">
        <f>+'2002'!$O82</f>
        <v>0</v>
      </c>
      <c r="P82" s="30">
        <f>+'2003'!$O82</f>
        <v>0</v>
      </c>
      <c r="Q82" s="30">
        <f>+'2004'!$O82</f>
        <v>0</v>
      </c>
      <c r="R82" s="30">
        <f>+'2005'!$O82</f>
        <v>0</v>
      </c>
      <c r="S82" s="30">
        <f>+'2006'!$O82</f>
        <v>0</v>
      </c>
      <c r="T82" s="30">
        <f>+'2007'!$O82</f>
        <v>0</v>
      </c>
      <c r="U82" s="30">
        <f>+'2008'!$O82</f>
        <v>0</v>
      </c>
      <c r="V82" s="30">
        <f>+'2009'!$O82</f>
        <v>0</v>
      </c>
      <c r="W82" s="30">
        <f>+'2010'!$O82</f>
        <v>0</v>
      </c>
      <c r="X82" s="30">
        <f>+'2011'!$O82</f>
        <v>0</v>
      </c>
      <c r="Y82" s="30">
        <f>+'2012'!$O82</f>
        <v>55.202102439999997</v>
      </c>
      <c r="Z82" s="30">
        <f>+'2013'!$O82</f>
        <v>158.92562834400002</v>
      </c>
      <c r="AA82" s="30">
        <f>+'2014'!$O82</f>
        <v>286.20182000439996</v>
      </c>
      <c r="AB82" s="30">
        <f>+'2015'!$O82</f>
        <v>421.75549190946003</v>
      </c>
      <c r="AC82" s="30">
        <f>+'2016'!$O82</f>
        <v>557.58410650673216</v>
      </c>
      <c r="AD82" s="30">
        <f>+'2017'!$O82</f>
        <v>647.44428839556588</v>
      </c>
      <c r="AE82" s="30">
        <f>+'2018'!$O82</f>
        <v>800.78933405148075</v>
      </c>
      <c r="AF82" s="30">
        <f>+'2019'!$O82</f>
        <v>902.17001615459833</v>
      </c>
      <c r="AG82" s="30">
        <f>+'2020'!$O82</f>
        <v>976.89788606421496</v>
      </c>
      <c r="AH82" s="30">
        <f>+'2021'!$O82</f>
        <v>1105.7216281876167</v>
      </c>
      <c r="AI82" s="27"/>
      <c r="AJ82" s="30" t="e">
        <f t="shared" si="53"/>
        <v>#DIV/0!</v>
      </c>
    </row>
    <row r="83" spans="1:36" x14ac:dyDescent="0.35">
      <c r="A83" s="24" t="s">
        <v>412</v>
      </c>
      <c r="B83" s="25" t="s">
        <v>413</v>
      </c>
      <c r="C83" s="30">
        <f>+'1990'!$O83</f>
        <v>0</v>
      </c>
      <c r="D83" s="30">
        <f>+'1991'!$O83</f>
        <v>0</v>
      </c>
      <c r="E83" s="30">
        <f>+'1992'!$O83</f>
        <v>0</v>
      </c>
      <c r="F83" s="30">
        <f>+'1993'!$O83</f>
        <v>0</v>
      </c>
      <c r="G83" s="30">
        <f>+'1994'!$O83</f>
        <v>0</v>
      </c>
      <c r="H83" s="30">
        <f>+'1995'!$O83</f>
        <v>0</v>
      </c>
      <c r="I83" s="30">
        <f>+'1996'!$O83</f>
        <v>0</v>
      </c>
      <c r="J83" s="30">
        <f>+'1997'!$O83</f>
        <v>0</v>
      </c>
      <c r="K83" s="30">
        <f>+'1998'!$O83</f>
        <v>0</v>
      </c>
      <c r="L83" s="30">
        <f>+'1999'!$O83</f>
        <v>0</v>
      </c>
      <c r="M83" s="30">
        <f>+'2000'!$O83</f>
        <v>0</v>
      </c>
      <c r="N83" s="30">
        <f>+'2001'!$O83</f>
        <v>0</v>
      </c>
      <c r="O83" s="30">
        <f>+'2002'!$O83</f>
        <v>0</v>
      </c>
      <c r="P83" s="30">
        <f>+'2003'!$O83</f>
        <v>0</v>
      </c>
      <c r="Q83" s="30">
        <f>+'2004'!$O83</f>
        <v>0</v>
      </c>
      <c r="R83" s="30">
        <f>+'2005'!$O83</f>
        <v>0</v>
      </c>
      <c r="S83" s="30">
        <f>+'2006'!$O83</f>
        <v>0</v>
      </c>
      <c r="T83" s="30">
        <f>+'2007'!$O83</f>
        <v>0</v>
      </c>
      <c r="U83" s="30">
        <f>+'2008'!$O83</f>
        <v>0</v>
      </c>
      <c r="V83" s="30">
        <f>+'2009'!$O83</f>
        <v>0</v>
      </c>
      <c r="W83" s="30">
        <f>+'2010'!$O83</f>
        <v>0</v>
      </c>
      <c r="X83" s="30">
        <f>+'2011'!$O83</f>
        <v>0</v>
      </c>
      <c r="Y83" s="30">
        <f>+'2012'!$O83</f>
        <v>55.191382439999998</v>
      </c>
      <c r="Z83" s="30">
        <f>+'2013'!$O83</f>
        <v>158.91533714400001</v>
      </c>
      <c r="AA83" s="30">
        <f>+'2014'!$O83</f>
        <v>286.14906045239997</v>
      </c>
      <c r="AB83" s="30">
        <f>+'2015'!$O83</f>
        <v>421.70484273954003</v>
      </c>
      <c r="AC83" s="30">
        <f>+'2016'!$O83</f>
        <v>557.535483303609</v>
      </c>
      <c r="AD83" s="30">
        <f>+'2017'!$O83</f>
        <v>647.39761012056761</v>
      </c>
      <c r="AE83" s="30">
        <f>+'2018'!$O83</f>
        <v>800.73514290748244</v>
      </c>
      <c r="AF83" s="30">
        <f>+'2019'!$O83</f>
        <v>902.11574145635996</v>
      </c>
      <c r="AG83" s="30">
        <f>+'2020'!$O83</f>
        <v>962.76880175790609</v>
      </c>
      <c r="AH83" s="30">
        <f>+'2021'!$O83</f>
        <v>1074.8095686717202</v>
      </c>
      <c r="AI83" s="27"/>
      <c r="AJ83" s="30" t="e">
        <f t="shared" si="53"/>
        <v>#DIV/0!</v>
      </c>
    </row>
    <row r="84" spans="1:36" x14ac:dyDescent="0.35">
      <c r="A84" s="24" t="s">
        <v>414</v>
      </c>
      <c r="B84" s="25" t="s">
        <v>415</v>
      </c>
      <c r="C84" s="30">
        <f>+'1990'!$O84</f>
        <v>0</v>
      </c>
      <c r="D84" s="30">
        <f>+'1991'!$O84</f>
        <v>0</v>
      </c>
      <c r="E84" s="30">
        <f>+'1992'!$O84</f>
        <v>0</v>
      </c>
      <c r="F84" s="30">
        <f>+'1993'!$O84</f>
        <v>0</v>
      </c>
      <c r="G84" s="30">
        <f>+'1994'!$O84</f>
        <v>0</v>
      </c>
      <c r="H84" s="30">
        <f>+'1995'!$O84</f>
        <v>0</v>
      </c>
      <c r="I84" s="30">
        <f>+'1996'!$O84</f>
        <v>0</v>
      </c>
      <c r="J84" s="30">
        <f>+'1997'!$O84</f>
        <v>0</v>
      </c>
      <c r="K84" s="30">
        <f>+'1998'!$O84</f>
        <v>0</v>
      </c>
      <c r="L84" s="30">
        <f>+'1999'!$O84</f>
        <v>0</v>
      </c>
      <c r="M84" s="30">
        <f>+'2000'!$O84</f>
        <v>0</v>
      </c>
      <c r="N84" s="30">
        <f>+'2001'!$O84</f>
        <v>0</v>
      </c>
      <c r="O84" s="30">
        <f>+'2002'!$O84</f>
        <v>0</v>
      </c>
      <c r="P84" s="30">
        <f>+'2003'!$O84</f>
        <v>0</v>
      </c>
      <c r="Q84" s="30">
        <f>+'2004'!$O84</f>
        <v>0</v>
      </c>
      <c r="R84" s="30">
        <f>+'2005'!$O84</f>
        <v>0</v>
      </c>
      <c r="S84" s="30">
        <f>+'2006'!$O84</f>
        <v>0</v>
      </c>
      <c r="T84" s="30">
        <f>+'2007'!$O84</f>
        <v>0</v>
      </c>
      <c r="U84" s="30">
        <f>+'2008'!$O84</f>
        <v>0</v>
      </c>
      <c r="V84" s="30">
        <f>+'2009'!$O84</f>
        <v>0</v>
      </c>
      <c r="W84" s="30">
        <f>+'2010'!$O84</f>
        <v>0</v>
      </c>
      <c r="X84" s="30">
        <f>+'2011'!$O84</f>
        <v>0</v>
      </c>
      <c r="Y84" s="30">
        <f>+'2012'!$O84</f>
        <v>0</v>
      </c>
      <c r="Z84" s="30">
        <f>+'2013'!$O84</f>
        <v>0</v>
      </c>
      <c r="AA84" s="30">
        <f>+'2014'!$O84</f>
        <v>0</v>
      </c>
      <c r="AB84" s="30">
        <f>+'2015'!$O84</f>
        <v>0</v>
      </c>
      <c r="AC84" s="30">
        <f>+'2016'!$O84</f>
        <v>0</v>
      </c>
      <c r="AD84" s="30">
        <f>+'2017'!$O84</f>
        <v>0</v>
      </c>
      <c r="AE84" s="30">
        <f>+'2018'!$O84</f>
        <v>0</v>
      </c>
      <c r="AF84" s="30">
        <f>+'2019'!$O84</f>
        <v>0</v>
      </c>
      <c r="AG84" s="30">
        <f>+'2020'!$O84</f>
        <v>14.076980596000002</v>
      </c>
      <c r="AH84" s="30">
        <f>+'2021'!$O84</f>
        <v>30.862039954000004</v>
      </c>
      <c r="AI84" s="27"/>
      <c r="AJ84" s="30" t="e">
        <f t="shared" si="53"/>
        <v>#DIV/0!</v>
      </c>
    </row>
    <row r="85" spans="1:36" x14ac:dyDescent="0.35">
      <c r="A85" s="24" t="s">
        <v>416</v>
      </c>
      <c r="B85" s="25" t="s">
        <v>417</v>
      </c>
      <c r="C85" s="30">
        <f>+'1990'!$O85</f>
        <v>0</v>
      </c>
      <c r="D85" s="30">
        <f>+'1991'!$O85</f>
        <v>0</v>
      </c>
      <c r="E85" s="30">
        <f>+'1992'!$O85</f>
        <v>0</v>
      </c>
      <c r="F85" s="30">
        <f>+'1993'!$O85</f>
        <v>0</v>
      </c>
      <c r="G85" s="30">
        <f>+'1994'!$O85</f>
        <v>0</v>
      </c>
      <c r="H85" s="30">
        <f>+'1995'!$O85</f>
        <v>0</v>
      </c>
      <c r="I85" s="30">
        <f>+'1996'!$O85</f>
        <v>0</v>
      </c>
      <c r="J85" s="30">
        <f>+'1997'!$O85</f>
        <v>0</v>
      </c>
      <c r="K85" s="30">
        <f>+'1998'!$O85</f>
        <v>0</v>
      </c>
      <c r="L85" s="30">
        <f>+'1999'!$O85</f>
        <v>0</v>
      </c>
      <c r="M85" s="30">
        <f>+'2000'!$O85</f>
        <v>0</v>
      </c>
      <c r="N85" s="30">
        <f>+'2001'!$O85</f>
        <v>0</v>
      </c>
      <c r="O85" s="30">
        <f>+'2002'!$O85</f>
        <v>0</v>
      </c>
      <c r="P85" s="30">
        <f>+'2003'!$O85</f>
        <v>0</v>
      </c>
      <c r="Q85" s="30">
        <f>+'2004'!$O85</f>
        <v>0</v>
      </c>
      <c r="R85" s="30">
        <f>+'2005'!$O85</f>
        <v>0</v>
      </c>
      <c r="S85" s="30">
        <f>+'2006'!$O85</f>
        <v>0</v>
      </c>
      <c r="T85" s="30">
        <f>+'2007'!$O85</f>
        <v>0</v>
      </c>
      <c r="U85" s="30">
        <f>+'2008'!$O85</f>
        <v>0</v>
      </c>
      <c r="V85" s="30">
        <f>+'2009'!$O85</f>
        <v>0</v>
      </c>
      <c r="W85" s="30">
        <f>+'2010'!$O85</f>
        <v>0</v>
      </c>
      <c r="X85" s="30">
        <f>+'2011'!$O85</f>
        <v>0</v>
      </c>
      <c r="Y85" s="30">
        <f>+'2012'!$O85</f>
        <v>1.072E-2</v>
      </c>
      <c r="Z85" s="30">
        <f>+'2013'!$O85</f>
        <v>1.0291200000000002E-2</v>
      </c>
      <c r="AA85" s="30">
        <f>+'2014'!$O85</f>
        <v>5.2759552000000008E-2</v>
      </c>
      <c r="AB85" s="30">
        <f>+'2015'!$O85</f>
        <v>5.0649169920000008E-2</v>
      </c>
      <c r="AC85" s="30">
        <f>+'2016'!$O85</f>
        <v>4.8623203123200003E-2</v>
      </c>
      <c r="AD85" s="30">
        <f>+'2017'!$O85</f>
        <v>4.6678274998271992E-2</v>
      </c>
      <c r="AE85" s="30">
        <f>+'2018'!$O85</f>
        <v>5.4191143998341122E-2</v>
      </c>
      <c r="AF85" s="30">
        <f>+'2019'!$O85</f>
        <v>5.4274698238407477E-2</v>
      </c>
      <c r="AG85" s="30">
        <f>+'2020'!$O85</f>
        <v>5.2103710308871169E-2</v>
      </c>
      <c r="AH85" s="30">
        <f>+'2021'!$O85</f>
        <v>5.0019561896516317E-2</v>
      </c>
      <c r="AI85" s="27"/>
      <c r="AJ85" s="30" t="e">
        <f t="shared" si="53"/>
        <v>#DIV/0!</v>
      </c>
    </row>
    <row r="86" spans="1:36" x14ac:dyDescent="0.35">
      <c r="A86" s="24" t="s">
        <v>418</v>
      </c>
      <c r="B86" s="25" t="s">
        <v>419</v>
      </c>
      <c r="C86" s="30">
        <f>+'1990'!$O86</f>
        <v>0</v>
      </c>
      <c r="D86" s="30">
        <f>+'1991'!$O86</f>
        <v>0</v>
      </c>
      <c r="E86" s="30">
        <f>+'1992'!$O86</f>
        <v>0</v>
      </c>
      <c r="F86" s="30">
        <f>+'1993'!$O86</f>
        <v>0</v>
      </c>
      <c r="G86" s="30">
        <f>+'1994'!$O86</f>
        <v>0</v>
      </c>
      <c r="H86" s="30">
        <f>+'1995'!$O86</f>
        <v>0</v>
      </c>
      <c r="I86" s="30">
        <f>+'1996'!$O86</f>
        <v>0</v>
      </c>
      <c r="J86" s="30">
        <f>+'1997'!$O86</f>
        <v>0</v>
      </c>
      <c r="K86" s="30">
        <f>+'1998'!$O86</f>
        <v>0</v>
      </c>
      <c r="L86" s="30">
        <f>+'1999'!$O86</f>
        <v>0</v>
      </c>
      <c r="M86" s="30">
        <f>+'2000'!$O86</f>
        <v>0</v>
      </c>
      <c r="N86" s="30">
        <f>+'2001'!$O86</f>
        <v>0</v>
      </c>
      <c r="O86" s="30">
        <f>+'2002'!$O86</f>
        <v>0</v>
      </c>
      <c r="P86" s="30">
        <f>+'2003'!$O86</f>
        <v>0</v>
      </c>
      <c r="Q86" s="30">
        <f>+'2004'!$O86</f>
        <v>0</v>
      </c>
      <c r="R86" s="30">
        <f>+'2005'!$O86</f>
        <v>0</v>
      </c>
      <c r="S86" s="30">
        <f>+'2006'!$O86</f>
        <v>0</v>
      </c>
      <c r="T86" s="30">
        <f>+'2007'!$O86</f>
        <v>0</v>
      </c>
      <c r="U86" s="30">
        <f>+'2008'!$O86</f>
        <v>0</v>
      </c>
      <c r="V86" s="30">
        <f>+'2009'!$O86</f>
        <v>0</v>
      </c>
      <c r="W86" s="30">
        <f>+'2010'!$O86</f>
        <v>0</v>
      </c>
      <c r="X86" s="30">
        <f>+'2011'!$O86</f>
        <v>0</v>
      </c>
      <c r="Y86" s="30">
        <f>+'2012'!$O86</f>
        <v>0</v>
      </c>
      <c r="Z86" s="30">
        <f>+'2013'!$O86</f>
        <v>0</v>
      </c>
      <c r="AA86" s="30">
        <f>+'2014'!$O86</f>
        <v>0</v>
      </c>
      <c r="AB86" s="30">
        <f>+'2015'!$O86</f>
        <v>0</v>
      </c>
      <c r="AC86" s="30">
        <f>+'2016'!$O86</f>
        <v>0</v>
      </c>
      <c r="AD86" s="30">
        <f>+'2017'!$O86</f>
        <v>0</v>
      </c>
      <c r="AE86" s="30">
        <f>+'2018'!$O86</f>
        <v>0</v>
      </c>
      <c r="AF86" s="30">
        <f>+'2019'!$O86</f>
        <v>0</v>
      </c>
      <c r="AG86" s="30">
        <f>+'2020'!$O86</f>
        <v>0</v>
      </c>
      <c r="AH86" s="30">
        <f>+'2021'!$O86</f>
        <v>0</v>
      </c>
      <c r="AI86" s="27"/>
      <c r="AJ86" s="30" t="e">
        <f t="shared" si="53"/>
        <v>#DIV/0!</v>
      </c>
    </row>
    <row r="87" spans="1:36" x14ac:dyDescent="0.35">
      <c r="A87" s="24" t="s">
        <v>420</v>
      </c>
      <c r="B87" s="25" t="s">
        <v>421</v>
      </c>
      <c r="C87" s="30">
        <f>+'1990'!$O87</f>
        <v>0</v>
      </c>
      <c r="D87" s="30">
        <f>+'1991'!$O87</f>
        <v>0</v>
      </c>
      <c r="E87" s="30">
        <f>+'1992'!$O87</f>
        <v>0</v>
      </c>
      <c r="F87" s="30">
        <f>+'1993'!$O87</f>
        <v>0</v>
      </c>
      <c r="G87" s="30">
        <f>+'1994'!$O87</f>
        <v>0</v>
      </c>
      <c r="H87" s="30">
        <f>+'1995'!$O87</f>
        <v>0</v>
      </c>
      <c r="I87" s="30">
        <f>+'1996'!$O87</f>
        <v>0</v>
      </c>
      <c r="J87" s="30">
        <f>+'1997'!$O87</f>
        <v>0</v>
      </c>
      <c r="K87" s="30">
        <f>+'1998'!$O87</f>
        <v>0</v>
      </c>
      <c r="L87" s="30">
        <f>+'1999'!$O87</f>
        <v>0</v>
      </c>
      <c r="M87" s="30">
        <f>+'2000'!$O87</f>
        <v>0</v>
      </c>
      <c r="N87" s="30">
        <f>+'2001'!$O87</f>
        <v>0</v>
      </c>
      <c r="O87" s="30">
        <f>+'2002'!$O87</f>
        <v>0</v>
      </c>
      <c r="P87" s="30">
        <f>+'2003'!$O87</f>
        <v>0</v>
      </c>
      <c r="Q87" s="30">
        <f>+'2004'!$O87</f>
        <v>0</v>
      </c>
      <c r="R87" s="30">
        <f>+'2005'!$O87</f>
        <v>0</v>
      </c>
      <c r="S87" s="30">
        <f>+'2006'!$O87</f>
        <v>0</v>
      </c>
      <c r="T87" s="30">
        <f>+'2007'!$O87</f>
        <v>0</v>
      </c>
      <c r="U87" s="30">
        <f>+'2008'!$O87</f>
        <v>0</v>
      </c>
      <c r="V87" s="30">
        <f>+'2009'!$O87</f>
        <v>0</v>
      </c>
      <c r="W87" s="30">
        <f>+'2010'!$O87</f>
        <v>0</v>
      </c>
      <c r="X87" s="30">
        <f>+'2011'!$O87</f>
        <v>0</v>
      </c>
      <c r="Y87" s="30">
        <f>+'2012'!$O87</f>
        <v>0</v>
      </c>
      <c r="Z87" s="30">
        <f>+'2013'!$O87</f>
        <v>0</v>
      </c>
      <c r="AA87" s="30">
        <f>+'2014'!$O87</f>
        <v>0</v>
      </c>
      <c r="AB87" s="30">
        <f>+'2015'!$O87</f>
        <v>0</v>
      </c>
      <c r="AC87" s="30">
        <f>+'2016'!$O87</f>
        <v>0</v>
      </c>
      <c r="AD87" s="30">
        <f>+'2017'!$O87</f>
        <v>0</v>
      </c>
      <c r="AE87" s="30">
        <f>+'2018'!$O87</f>
        <v>0</v>
      </c>
      <c r="AF87" s="30">
        <f>+'2019'!$O87</f>
        <v>0</v>
      </c>
      <c r="AG87" s="30">
        <f>+'2020'!$O87</f>
        <v>0</v>
      </c>
      <c r="AH87" s="30">
        <f>+'2021'!$O87</f>
        <v>0</v>
      </c>
      <c r="AI87" s="27"/>
      <c r="AJ87" s="30" t="e">
        <f t="shared" si="53"/>
        <v>#DIV/0!</v>
      </c>
    </row>
    <row r="88" spans="1:36" x14ac:dyDescent="0.35">
      <c r="A88" s="24" t="s">
        <v>422</v>
      </c>
      <c r="B88" s="25" t="s">
        <v>423</v>
      </c>
      <c r="C88" s="30">
        <f>+'1990'!$O88</f>
        <v>0</v>
      </c>
      <c r="D88" s="30">
        <f>+'1991'!$O88</f>
        <v>0</v>
      </c>
      <c r="E88" s="30">
        <f>+'1992'!$O88</f>
        <v>0</v>
      </c>
      <c r="F88" s="30">
        <f>+'1993'!$O88</f>
        <v>0</v>
      </c>
      <c r="G88" s="30">
        <f>+'1994'!$O88</f>
        <v>0</v>
      </c>
      <c r="H88" s="30">
        <f>+'1995'!$O88</f>
        <v>0</v>
      </c>
      <c r="I88" s="30">
        <f>+'1996'!$O88</f>
        <v>0</v>
      </c>
      <c r="J88" s="30">
        <f>+'1997'!$O88</f>
        <v>0</v>
      </c>
      <c r="K88" s="30">
        <f>+'1998'!$O88</f>
        <v>0</v>
      </c>
      <c r="L88" s="30">
        <f>+'1999'!$O88</f>
        <v>0</v>
      </c>
      <c r="M88" s="30">
        <f>+'2000'!$O88</f>
        <v>0</v>
      </c>
      <c r="N88" s="30">
        <f>+'2001'!$O88</f>
        <v>0</v>
      </c>
      <c r="O88" s="30">
        <f>+'2002'!$O88</f>
        <v>0</v>
      </c>
      <c r="P88" s="30">
        <f>+'2003'!$O88</f>
        <v>0</v>
      </c>
      <c r="Q88" s="30">
        <f>+'2004'!$O88</f>
        <v>0</v>
      </c>
      <c r="R88" s="30">
        <f>+'2005'!$O88</f>
        <v>0</v>
      </c>
      <c r="S88" s="30">
        <f>+'2006'!$O88</f>
        <v>0</v>
      </c>
      <c r="T88" s="30">
        <f>+'2007'!$O88</f>
        <v>0</v>
      </c>
      <c r="U88" s="30">
        <f>+'2008'!$O88</f>
        <v>0</v>
      </c>
      <c r="V88" s="30">
        <f>+'2009'!$O88</f>
        <v>0</v>
      </c>
      <c r="W88" s="30">
        <f>+'2010'!$O88</f>
        <v>0</v>
      </c>
      <c r="X88" s="30">
        <f>+'2011'!$O88</f>
        <v>0</v>
      </c>
      <c r="Y88" s="30">
        <f>+'2012'!$O88</f>
        <v>0</v>
      </c>
      <c r="Z88" s="30">
        <f>+'2013'!$O88</f>
        <v>0</v>
      </c>
      <c r="AA88" s="30">
        <f>+'2014'!$O88</f>
        <v>0</v>
      </c>
      <c r="AB88" s="30">
        <f>+'2015'!$O88</f>
        <v>0</v>
      </c>
      <c r="AC88" s="30">
        <f>+'2016'!$O88</f>
        <v>0</v>
      </c>
      <c r="AD88" s="30">
        <f>+'2017'!$O88</f>
        <v>0</v>
      </c>
      <c r="AE88" s="30">
        <f>+'2018'!$O88</f>
        <v>0</v>
      </c>
      <c r="AF88" s="30">
        <f>+'2019'!$O88</f>
        <v>0</v>
      </c>
      <c r="AG88" s="30">
        <f>+'2020'!$O88</f>
        <v>0</v>
      </c>
      <c r="AH88" s="30">
        <f>+'2021'!$O88</f>
        <v>0</v>
      </c>
      <c r="AI88" s="27"/>
      <c r="AJ88" s="30" t="e">
        <f t="shared" si="53"/>
        <v>#DIV/0!</v>
      </c>
    </row>
    <row r="89" spans="1:36" x14ac:dyDescent="0.35">
      <c r="A89" s="24" t="s">
        <v>424</v>
      </c>
      <c r="B89" s="25" t="s">
        <v>425</v>
      </c>
      <c r="C89" s="26">
        <f t="shared" ref="C89" si="58">+SUM(C90:C93)</f>
        <v>0</v>
      </c>
      <c r="D89" s="26">
        <f t="shared" ref="D89:AE89" si="59">+SUM(D90:D93)</f>
        <v>0</v>
      </c>
      <c r="E89" s="26">
        <f t="shared" si="59"/>
        <v>0</v>
      </c>
      <c r="F89" s="26">
        <f t="shared" si="59"/>
        <v>0</v>
      </c>
      <c r="G89" s="26">
        <f t="shared" si="59"/>
        <v>0</v>
      </c>
      <c r="H89" s="26">
        <f t="shared" si="59"/>
        <v>0</v>
      </c>
      <c r="I89" s="26">
        <f t="shared" si="59"/>
        <v>0</v>
      </c>
      <c r="J89" s="26">
        <f t="shared" si="59"/>
        <v>0</v>
      </c>
      <c r="K89" s="26">
        <f t="shared" si="59"/>
        <v>0</v>
      </c>
      <c r="L89" s="26">
        <f t="shared" si="59"/>
        <v>0</v>
      </c>
      <c r="M89" s="26">
        <f t="shared" si="59"/>
        <v>4.2473946719999995</v>
      </c>
      <c r="N89" s="26">
        <f t="shared" si="59"/>
        <v>3.7721483699591833</v>
      </c>
      <c r="O89" s="26">
        <f t="shared" si="59"/>
        <v>4.1595365129795914</v>
      </c>
      <c r="P89" s="26">
        <f t="shared" si="59"/>
        <v>4.265399921959184</v>
      </c>
      <c r="Q89" s="26">
        <f t="shared" si="59"/>
        <v>5.0245323059591849</v>
      </c>
      <c r="R89" s="26">
        <f t="shared" si="59"/>
        <v>5.2035579059591841</v>
      </c>
      <c r="S89" s="26">
        <f t="shared" si="59"/>
        <v>5.2211595059591831</v>
      </c>
      <c r="T89" s="26">
        <f t="shared" si="59"/>
        <v>5.5851387059591842</v>
      </c>
      <c r="U89" s="26">
        <f t="shared" si="59"/>
        <v>5.6682127859591835</v>
      </c>
      <c r="V89" s="26">
        <f t="shared" si="59"/>
        <v>5.9806348019591837</v>
      </c>
      <c r="W89" s="26">
        <f t="shared" si="59"/>
        <v>6.3562788467591842</v>
      </c>
      <c r="X89" s="26">
        <f t="shared" si="59"/>
        <v>6.6265487243591839</v>
      </c>
      <c r="Y89" s="26">
        <f t="shared" si="59"/>
        <v>6.9221316179591827</v>
      </c>
      <c r="Z89" s="26">
        <f t="shared" si="59"/>
        <v>7.9954148507591807</v>
      </c>
      <c r="AA89" s="26">
        <f t="shared" si="59"/>
        <v>9.2547925049795854</v>
      </c>
      <c r="AB89" s="26">
        <f t="shared" si="59"/>
        <v>10.021074694759177</v>
      </c>
      <c r="AC89" s="26">
        <f t="shared" si="59"/>
        <v>10.454163430759174</v>
      </c>
      <c r="AD89" s="26">
        <f t="shared" si="59"/>
        <v>10.786134622759169</v>
      </c>
      <c r="AE89" s="26">
        <f t="shared" si="59"/>
        <v>12.704044265959171</v>
      </c>
      <c r="AF89" s="26">
        <f t="shared" ref="AF89" si="60">+SUM(AF90:AF93)</f>
        <v>13.343754490759171</v>
      </c>
      <c r="AG89" s="26">
        <f t="shared" ref="AG89:AH89" si="61">+SUM(AG90:AG93)</f>
        <v>13.58395714195917</v>
      </c>
      <c r="AH89" s="26">
        <f t="shared" si="61"/>
        <v>13.810669215559169</v>
      </c>
      <c r="AI89" s="27"/>
      <c r="AJ89" s="23">
        <f t="shared" si="53"/>
        <v>2.2515624946753645</v>
      </c>
    </row>
    <row r="90" spans="1:36" x14ac:dyDescent="0.35">
      <c r="A90" s="24" t="s">
        <v>426</v>
      </c>
      <c r="B90" s="25" t="s">
        <v>427</v>
      </c>
      <c r="C90" s="30">
        <f>+'1990'!$O90</f>
        <v>0</v>
      </c>
      <c r="D90" s="30">
        <f>+'1991'!$O90</f>
        <v>0</v>
      </c>
      <c r="E90" s="30">
        <f>+'1992'!$O90</f>
        <v>0</v>
      </c>
      <c r="F90" s="30">
        <f>+'1993'!$O90</f>
        <v>0</v>
      </c>
      <c r="G90" s="30">
        <f>+'1994'!$O90</f>
        <v>0</v>
      </c>
      <c r="H90" s="30">
        <f>+'1995'!$O90</f>
        <v>0</v>
      </c>
      <c r="I90" s="30">
        <f>+'1996'!$O90</f>
        <v>0</v>
      </c>
      <c r="J90" s="30">
        <f>+'1997'!$O90</f>
        <v>0</v>
      </c>
      <c r="K90" s="30">
        <f>+'1998'!$O90</f>
        <v>0</v>
      </c>
      <c r="L90" s="30">
        <f>+'1999'!$O90</f>
        <v>0</v>
      </c>
      <c r="M90" s="30">
        <f>+'2000'!$O90</f>
        <v>4.2473946719999995</v>
      </c>
      <c r="N90" s="30">
        <f>+'2001'!$O90</f>
        <v>3.7721483699591833</v>
      </c>
      <c r="O90" s="30">
        <f>+'2002'!$O90</f>
        <v>4.1595365129795914</v>
      </c>
      <c r="P90" s="30">
        <f>+'2003'!$O90</f>
        <v>4.265399921959184</v>
      </c>
      <c r="Q90" s="30">
        <f>+'2004'!$O90</f>
        <v>5.0245323059591849</v>
      </c>
      <c r="R90" s="30">
        <f>+'2005'!$O90</f>
        <v>5.2035579059591841</v>
      </c>
      <c r="S90" s="30">
        <f>+'2006'!$O90</f>
        <v>5.2211595059591831</v>
      </c>
      <c r="T90" s="30">
        <f>+'2007'!$O90</f>
        <v>5.5851387059591842</v>
      </c>
      <c r="U90" s="30">
        <f>+'2008'!$O90</f>
        <v>5.6682127859591835</v>
      </c>
      <c r="V90" s="30">
        <f>+'2009'!$O90</f>
        <v>5.9806348019591837</v>
      </c>
      <c r="W90" s="30">
        <f>+'2010'!$O90</f>
        <v>6.3562788467591842</v>
      </c>
      <c r="X90" s="30">
        <f>+'2011'!$O90</f>
        <v>6.6265487243591839</v>
      </c>
      <c r="Y90" s="30">
        <f>+'2012'!$O90</f>
        <v>6.9221316179591827</v>
      </c>
      <c r="Z90" s="30">
        <f>+'2013'!$O90</f>
        <v>7.9954148507591807</v>
      </c>
      <c r="AA90" s="30">
        <f>+'2014'!$O90</f>
        <v>9.2547925049795854</v>
      </c>
      <c r="AB90" s="30">
        <f>+'2015'!$O90</f>
        <v>10.021074694759177</v>
      </c>
      <c r="AC90" s="30">
        <f>+'2016'!$O90</f>
        <v>10.454163430759174</v>
      </c>
      <c r="AD90" s="30">
        <f>+'2017'!$O90</f>
        <v>10.786134622759169</v>
      </c>
      <c r="AE90" s="30">
        <f>+'2018'!$O90</f>
        <v>12.704044265959171</v>
      </c>
      <c r="AF90" s="30">
        <f>+'2019'!$O90</f>
        <v>13.343754490759171</v>
      </c>
      <c r="AG90" s="30">
        <f>+'2020'!$O90</f>
        <v>13.58395714195917</v>
      </c>
      <c r="AH90" s="30">
        <f>+'2021'!$O90</f>
        <v>13.810669215559169</v>
      </c>
      <c r="AI90" s="27"/>
      <c r="AJ90" s="30">
        <f t="shared" si="53"/>
        <v>2.2515624946753645</v>
      </c>
    </row>
    <row r="91" spans="1:36" ht="13" x14ac:dyDescent="0.35">
      <c r="A91" s="24" t="s">
        <v>428</v>
      </c>
      <c r="B91" s="25" t="s">
        <v>429</v>
      </c>
      <c r="C91" s="30">
        <f>+'1990'!$O91</f>
        <v>0</v>
      </c>
      <c r="D91" s="30">
        <f>+'1991'!$O91</f>
        <v>0</v>
      </c>
      <c r="E91" s="30">
        <f>+'1992'!$O91</f>
        <v>0</v>
      </c>
      <c r="F91" s="30">
        <f>+'1993'!$O91</f>
        <v>0</v>
      </c>
      <c r="G91" s="30">
        <f>+'1994'!$O91</f>
        <v>0</v>
      </c>
      <c r="H91" s="30">
        <f>+'1995'!$O91</f>
        <v>0</v>
      </c>
      <c r="I91" s="30">
        <f>+'1996'!$O91</f>
        <v>0</v>
      </c>
      <c r="J91" s="30">
        <f>+'1997'!$O91</f>
        <v>0</v>
      </c>
      <c r="K91" s="30">
        <f>+'1998'!$O91</f>
        <v>0</v>
      </c>
      <c r="L91" s="30">
        <f>+'1999'!$O91</f>
        <v>0</v>
      </c>
      <c r="M91" s="30">
        <f>+'2000'!$O91</f>
        <v>0</v>
      </c>
      <c r="N91" s="30">
        <f>+'2001'!$O91</f>
        <v>0</v>
      </c>
      <c r="O91" s="30">
        <f>+'2002'!$O91</f>
        <v>0</v>
      </c>
      <c r="P91" s="30">
        <f>+'2003'!$O91</f>
        <v>0</v>
      </c>
      <c r="Q91" s="30">
        <f>+'2004'!$O91</f>
        <v>0</v>
      </c>
      <c r="R91" s="30">
        <f>+'2005'!$O91</f>
        <v>0</v>
      </c>
      <c r="S91" s="30">
        <f>+'2006'!$O91</f>
        <v>0</v>
      </c>
      <c r="T91" s="30">
        <f>+'2007'!$O91</f>
        <v>0</v>
      </c>
      <c r="U91" s="30">
        <f>+'2008'!$O91</f>
        <v>0</v>
      </c>
      <c r="V91" s="30">
        <f>+'2009'!$O91</f>
        <v>0</v>
      </c>
      <c r="W91" s="30">
        <f>+'2010'!$O91</f>
        <v>0</v>
      </c>
      <c r="X91" s="30">
        <f>+'2011'!$O91</f>
        <v>0</v>
      </c>
      <c r="Y91" s="30">
        <f>+'2012'!$O91</f>
        <v>0</v>
      </c>
      <c r="Z91" s="30">
        <f>+'2013'!$O91</f>
        <v>0</v>
      </c>
      <c r="AA91" s="30">
        <f>+'2014'!$O91</f>
        <v>0</v>
      </c>
      <c r="AB91" s="30">
        <f>+'2015'!$O91</f>
        <v>0</v>
      </c>
      <c r="AC91" s="30">
        <f>+'2016'!$O91</f>
        <v>0</v>
      </c>
      <c r="AD91" s="30">
        <f>+'2017'!$O91</f>
        <v>0</v>
      </c>
      <c r="AE91" s="30">
        <f>+'2018'!$O91</f>
        <v>0</v>
      </c>
      <c r="AF91" s="30">
        <f>+'2019'!$O91</f>
        <v>0</v>
      </c>
      <c r="AG91" s="30">
        <f>+'2020'!$O91</f>
        <v>0</v>
      </c>
      <c r="AH91" s="30">
        <f>+'2021'!$O91</f>
        <v>0</v>
      </c>
      <c r="AI91" s="27"/>
      <c r="AJ91" s="30" t="e">
        <f t="shared" si="53"/>
        <v>#DIV/0!</v>
      </c>
    </row>
    <row r="92" spans="1:36" ht="13" x14ac:dyDescent="0.35">
      <c r="A92" s="24" t="s">
        <v>430</v>
      </c>
      <c r="B92" s="25" t="s">
        <v>431</v>
      </c>
      <c r="C92" s="30">
        <f>+'1990'!$O92</f>
        <v>0</v>
      </c>
      <c r="D92" s="30">
        <f>+'1991'!$O92</f>
        <v>0</v>
      </c>
      <c r="E92" s="30">
        <f>+'1992'!$O92</f>
        <v>0</v>
      </c>
      <c r="F92" s="30">
        <f>+'1993'!$O92</f>
        <v>0</v>
      </c>
      <c r="G92" s="30">
        <f>+'1994'!$O92</f>
        <v>0</v>
      </c>
      <c r="H92" s="30">
        <f>+'1995'!$O92</f>
        <v>0</v>
      </c>
      <c r="I92" s="30">
        <f>+'1996'!$O92</f>
        <v>0</v>
      </c>
      <c r="J92" s="30">
        <f>+'1997'!$O92</f>
        <v>0</v>
      </c>
      <c r="K92" s="30">
        <f>+'1998'!$O92</f>
        <v>0</v>
      </c>
      <c r="L92" s="30">
        <f>+'1999'!$O92</f>
        <v>0</v>
      </c>
      <c r="M92" s="30">
        <f>+'2000'!$O92</f>
        <v>0</v>
      </c>
      <c r="N92" s="30">
        <f>+'2001'!$O92</f>
        <v>0</v>
      </c>
      <c r="O92" s="30">
        <f>+'2002'!$O92</f>
        <v>0</v>
      </c>
      <c r="P92" s="30">
        <f>+'2003'!$O92</f>
        <v>0</v>
      </c>
      <c r="Q92" s="30">
        <f>+'2004'!$O92</f>
        <v>0</v>
      </c>
      <c r="R92" s="30">
        <f>+'2005'!$O92</f>
        <v>0</v>
      </c>
      <c r="S92" s="30">
        <f>+'2006'!$O92</f>
        <v>0</v>
      </c>
      <c r="T92" s="30">
        <f>+'2007'!$O92</f>
        <v>0</v>
      </c>
      <c r="U92" s="30">
        <f>+'2008'!$O92</f>
        <v>0</v>
      </c>
      <c r="V92" s="30">
        <f>+'2009'!$O92</f>
        <v>0</v>
      </c>
      <c r="W92" s="30">
        <f>+'2010'!$O92</f>
        <v>0</v>
      </c>
      <c r="X92" s="30">
        <f>+'2011'!$O92</f>
        <v>0</v>
      </c>
      <c r="Y92" s="30">
        <f>+'2012'!$O92</f>
        <v>0</v>
      </c>
      <c r="Z92" s="30">
        <f>+'2013'!$O92</f>
        <v>0</v>
      </c>
      <c r="AA92" s="30">
        <f>+'2014'!$O92</f>
        <v>0</v>
      </c>
      <c r="AB92" s="30">
        <f>+'2015'!$O92</f>
        <v>0</v>
      </c>
      <c r="AC92" s="30">
        <f>+'2016'!$O92</f>
        <v>0</v>
      </c>
      <c r="AD92" s="30">
        <f>+'2017'!$O92</f>
        <v>0</v>
      </c>
      <c r="AE92" s="30">
        <f>+'2018'!$O92</f>
        <v>0</v>
      </c>
      <c r="AF92" s="30">
        <f>+'2019'!$O92</f>
        <v>0</v>
      </c>
      <c r="AG92" s="30">
        <f>+'2020'!$O92</f>
        <v>0</v>
      </c>
      <c r="AH92" s="30">
        <f>+'2021'!$O92</f>
        <v>0</v>
      </c>
      <c r="AI92" s="27"/>
      <c r="AJ92" s="30" t="e">
        <f t="shared" si="53"/>
        <v>#DIV/0!</v>
      </c>
    </row>
    <row r="93" spans="1:36" x14ac:dyDescent="0.35">
      <c r="A93" s="24" t="s">
        <v>432</v>
      </c>
      <c r="B93" s="25" t="s">
        <v>342</v>
      </c>
      <c r="C93" s="30">
        <f>+'1990'!$O93</f>
        <v>0</v>
      </c>
      <c r="D93" s="30">
        <f>+'1991'!$O93</f>
        <v>0</v>
      </c>
      <c r="E93" s="30">
        <f>+'1992'!$O93</f>
        <v>0</v>
      </c>
      <c r="F93" s="30">
        <f>+'1993'!$O93</f>
        <v>0</v>
      </c>
      <c r="G93" s="30">
        <f>+'1994'!$O93</f>
        <v>0</v>
      </c>
      <c r="H93" s="30">
        <f>+'1995'!$O93</f>
        <v>0</v>
      </c>
      <c r="I93" s="30">
        <f>+'1996'!$O93</f>
        <v>0</v>
      </c>
      <c r="J93" s="30">
        <f>+'1997'!$O93</f>
        <v>0</v>
      </c>
      <c r="K93" s="30">
        <f>+'1998'!$O93</f>
        <v>0</v>
      </c>
      <c r="L93" s="30">
        <f>+'1999'!$O93</f>
        <v>0</v>
      </c>
      <c r="M93" s="30">
        <f>+'2000'!$O93</f>
        <v>0</v>
      </c>
      <c r="N93" s="30">
        <f>+'2001'!$O93</f>
        <v>0</v>
      </c>
      <c r="O93" s="30">
        <f>+'2002'!$O93</f>
        <v>0</v>
      </c>
      <c r="P93" s="30">
        <f>+'2003'!$O93</f>
        <v>0</v>
      </c>
      <c r="Q93" s="30">
        <f>+'2004'!$O93</f>
        <v>0</v>
      </c>
      <c r="R93" s="30">
        <f>+'2005'!$O93</f>
        <v>0</v>
      </c>
      <c r="S93" s="30">
        <f>+'2006'!$O93</f>
        <v>0</v>
      </c>
      <c r="T93" s="30">
        <f>+'2007'!$O93</f>
        <v>0</v>
      </c>
      <c r="U93" s="30">
        <f>+'2008'!$O93</f>
        <v>0</v>
      </c>
      <c r="V93" s="30">
        <f>+'2009'!$O93</f>
        <v>0</v>
      </c>
      <c r="W93" s="30">
        <f>+'2010'!$O93</f>
        <v>0</v>
      </c>
      <c r="X93" s="30">
        <f>+'2011'!$O93</f>
        <v>0</v>
      </c>
      <c r="Y93" s="30">
        <f>+'2012'!$O93</f>
        <v>0</v>
      </c>
      <c r="Z93" s="30">
        <f>+'2013'!$O93</f>
        <v>0</v>
      </c>
      <c r="AA93" s="30">
        <f>+'2014'!$O93</f>
        <v>0</v>
      </c>
      <c r="AB93" s="30">
        <f>+'2015'!$O93</f>
        <v>0</v>
      </c>
      <c r="AC93" s="30">
        <f>+'2016'!$O93</f>
        <v>0</v>
      </c>
      <c r="AD93" s="30">
        <f>+'2017'!$O93</f>
        <v>0</v>
      </c>
      <c r="AE93" s="30">
        <f>+'2018'!$O93</f>
        <v>0</v>
      </c>
      <c r="AF93" s="30">
        <f>+'2019'!$O93</f>
        <v>0</v>
      </c>
      <c r="AG93" s="30">
        <f>+'2020'!$O93</f>
        <v>0</v>
      </c>
      <c r="AH93" s="30">
        <f>+'2021'!$O93</f>
        <v>0</v>
      </c>
      <c r="AI93" s="27"/>
      <c r="AJ93" s="30" t="e">
        <f t="shared" si="53"/>
        <v>#DIV/0!</v>
      </c>
    </row>
    <row r="94" spans="1:36" x14ac:dyDescent="0.35">
      <c r="A94" s="24" t="s">
        <v>433</v>
      </c>
      <c r="B94" s="25" t="s">
        <v>291</v>
      </c>
      <c r="C94" s="30">
        <f>+'1990'!$O94</f>
        <v>0</v>
      </c>
      <c r="D94" s="30">
        <f>+'1991'!$O94</f>
        <v>0</v>
      </c>
      <c r="E94" s="30">
        <f>+'1992'!$O94</f>
        <v>0</v>
      </c>
      <c r="F94" s="30">
        <f>+'1993'!$O94</f>
        <v>0</v>
      </c>
      <c r="G94" s="30">
        <f>+'1994'!$O94</f>
        <v>0</v>
      </c>
      <c r="H94" s="30">
        <f>+'1995'!$O94</f>
        <v>0</v>
      </c>
      <c r="I94" s="30">
        <f>+'1996'!$O94</f>
        <v>0</v>
      </c>
      <c r="J94" s="30">
        <f>+'1997'!$O94</f>
        <v>0</v>
      </c>
      <c r="K94" s="30">
        <f>+'1998'!$O94</f>
        <v>0</v>
      </c>
      <c r="L94" s="30">
        <f>+'1999'!$O94</f>
        <v>0</v>
      </c>
      <c r="M94" s="30">
        <f>+'2000'!$O94</f>
        <v>0</v>
      </c>
      <c r="N94" s="30">
        <f>+'2001'!$O94</f>
        <v>0</v>
      </c>
      <c r="O94" s="30">
        <f>+'2002'!$O94</f>
        <v>0</v>
      </c>
      <c r="P94" s="30">
        <f>+'2003'!$O94</f>
        <v>0</v>
      </c>
      <c r="Q94" s="30">
        <f>+'2004'!$O94</f>
        <v>0</v>
      </c>
      <c r="R94" s="30">
        <f>+'2005'!$O94</f>
        <v>0</v>
      </c>
      <c r="S94" s="30">
        <f>+'2006'!$O94</f>
        <v>0</v>
      </c>
      <c r="T94" s="30">
        <f>+'2007'!$O94</f>
        <v>0</v>
      </c>
      <c r="U94" s="30">
        <f>+'2008'!$O94</f>
        <v>0</v>
      </c>
      <c r="V94" s="30">
        <f>+'2009'!$O94</f>
        <v>0</v>
      </c>
      <c r="W94" s="30">
        <f>+'2010'!$O94</f>
        <v>0</v>
      </c>
      <c r="X94" s="30">
        <f>+'2011'!$O94</f>
        <v>0</v>
      </c>
      <c r="Y94" s="30">
        <f>+'2012'!$O94</f>
        <v>0</v>
      </c>
      <c r="Z94" s="30">
        <f>+'2013'!$O94</f>
        <v>0</v>
      </c>
      <c r="AA94" s="30">
        <f>+'2014'!$O94</f>
        <v>0</v>
      </c>
      <c r="AB94" s="30">
        <f>+'2015'!$O94</f>
        <v>0</v>
      </c>
      <c r="AC94" s="30">
        <f>+'2016'!$O94</f>
        <v>0</v>
      </c>
      <c r="AD94" s="30">
        <f>+'2017'!$O94</f>
        <v>0</v>
      </c>
      <c r="AE94" s="30">
        <f>+'2018'!$O94</f>
        <v>0</v>
      </c>
      <c r="AF94" s="30">
        <f>+'2019'!$O94</f>
        <v>0</v>
      </c>
      <c r="AG94" s="30">
        <f>+'2020'!$O94</f>
        <v>0</v>
      </c>
      <c r="AH94" s="30">
        <f>+'2021'!$O94</f>
        <v>0</v>
      </c>
      <c r="AI94" s="27"/>
      <c r="AJ94" s="30" t="e">
        <f t="shared" si="53"/>
        <v>#DIV/0!</v>
      </c>
    </row>
    <row r="95" spans="1:36" s="13" customFormat="1" x14ac:dyDescent="0.35">
      <c r="A95" s="19" t="s">
        <v>434</v>
      </c>
      <c r="B95" s="20" t="s">
        <v>435</v>
      </c>
      <c r="C95" s="21">
        <f t="shared" ref="C95:AE95" si="62">+C96+C111+C127+C132+C144+C145+C151+C154+C155+C156</f>
        <v>0</v>
      </c>
      <c r="D95" s="21">
        <f t="shared" si="62"/>
        <v>0</v>
      </c>
      <c r="E95" s="21">
        <f t="shared" si="62"/>
        <v>0</v>
      </c>
      <c r="F95" s="21">
        <f t="shared" si="62"/>
        <v>0</v>
      </c>
      <c r="G95" s="21">
        <f t="shared" si="62"/>
        <v>3009.5524118906283</v>
      </c>
      <c r="H95" s="21">
        <f t="shared" si="62"/>
        <v>272.27063004424542</v>
      </c>
      <c r="I95" s="21">
        <f t="shared" si="62"/>
        <v>2644.241573392912</v>
      </c>
      <c r="J95" s="21">
        <f t="shared" si="62"/>
        <v>2760.5181552610607</v>
      </c>
      <c r="K95" s="21">
        <f t="shared" si="62"/>
        <v>2779.7951994891969</v>
      </c>
      <c r="L95" s="21">
        <f t="shared" si="62"/>
        <v>2747.3285384726146</v>
      </c>
      <c r="M95" s="21">
        <f t="shared" si="62"/>
        <v>3661.8650857857933</v>
      </c>
      <c r="N95" s="21">
        <f t="shared" si="62"/>
        <v>4028.5578145476493</v>
      </c>
      <c r="O95" s="21">
        <f t="shared" si="62"/>
        <v>4059.4514666815548</v>
      </c>
      <c r="P95" s="21">
        <f t="shared" si="62"/>
        <v>4031.9468388596256</v>
      </c>
      <c r="Q95" s="21">
        <f t="shared" si="62"/>
        <v>3949.8957252642872</v>
      </c>
      <c r="R95" s="21">
        <f t="shared" si="62"/>
        <v>4139.577433320298</v>
      </c>
      <c r="S95" s="21">
        <f t="shared" si="62"/>
        <v>4122.8417081594089</v>
      </c>
      <c r="T95" s="21">
        <f t="shared" si="62"/>
        <v>4052.7562600438073</v>
      </c>
      <c r="U95" s="21">
        <f t="shared" si="62"/>
        <v>4213.4562970614188</v>
      </c>
      <c r="V95" s="21">
        <f t="shared" si="62"/>
        <v>4315.9560957777621</v>
      </c>
      <c r="W95" s="21">
        <f t="shared" si="62"/>
        <v>4431.4729339212872</v>
      </c>
      <c r="X95" s="21">
        <f t="shared" si="62"/>
        <v>4625.787615533839</v>
      </c>
      <c r="Y95" s="21">
        <f t="shared" si="62"/>
        <v>4480.0479304632499</v>
      </c>
      <c r="Z95" s="21">
        <f t="shared" si="62"/>
        <v>4460.2988183237931</v>
      </c>
      <c r="AA95" s="21">
        <f t="shared" si="62"/>
        <v>4317.105423167638</v>
      </c>
      <c r="AB95" s="21">
        <f t="shared" si="62"/>
        <v>4020.6577714577788</v>
      </c>
      <c r="AC95" s="21">
        <f t="shared" si="62"/>
        <v>4141.0369295672645</v>
      </c>
      <c r="AD95" s="21">
        <f t="shared" si="62"/>
        <v>4083.9799127003143</v>
      </c>
      <c r="AE95" s="21">
        <f t="shared" si="62"/>
        <v>4152.7531424768758</v>
      </c>
      <c r="AF95" s="21">
        <f t="shared" ref="AF95" si="63">+AF96+AF111+AF127+AF132+AF144+AF145+AF151+AF154+AF155+AF156</f>
        <v>4050.2827324650534</v>
      </c>
      <c r="AG95" s="21">
        <f t="shared" ref="AG95:AH95" si="64">+AG96+AG111+AG127+AG132+AG144+AG145+AG151+AG154+AG155+AG156</f>
        <v>4095.361978799775</v>
      </c>
      <c r="AH95" s="21">
        <f t="shared" si="64"/>
        <v>4150.2061141121339</v>
      </c>
      <c r="AI95" s="22"/>
      <c r="AJ95" s="23">
        <f t="shared" si="53"/>
        <v>0.13335855278282271</v>
      </c>
    </row>
    <row r="96" spans="1:36" x14ac:dyDescent="0.35">
      <c r="A96" s="24" t="s">
        <v>436</v>
      </c>
      <c r="B96" s="25" t="s">
        <v>437</v>
      </c>
      <c r="C96" s="26">
        <f>+C97+C100+C101+C102</f>
        <v>0</v>
      </c>
      <c r="D96" s="26">
        <f t="shared" ref="D96:AE96" si="65">+D97+D100+D101+D102</f>
        <v>0</v>
      </c>
      <c r="E96" s="26">
        <f t="shared" si="65"/>
        <v>0</v>
      </c>
      <c r="F96" s="26">
        <f t="shared" si="65"/>
        <v>0</v>
      </c>
      <c r="G96" s="26">
        <f t="shared" si="65"/>
        <v>2039.1310545001486</v>
      </c>
      <c r="H96" s="26">
        <f t="shared" si="65"/>
        <v>0</v>
      </c>
      <c r="I96" s="26">
        <f t="shared" si="65"/>
        <v>1950.5065449082911</v>
      </c>
      <c r="J96" s="26">
        <f t="shared" si="65"/>
        <v>1852.6630365755566</v>
      </c>
      <c r="K96" s="26">
        <f t="shared" si="65"/>
        <v>1869.5361675866548</v>
      </c>
      <c r="L96" s="26">
        <f t="shared" si="65"/>
        <v>1848.9758081961545</v>
      </c>
      <c r="M96" s="26">
        <f t="shared" si="65"/>
        <v>2978.5738052060537</v>
      </c>
      <c r="N96" s="26">
        <f t="shared" si="65"/>
        <v>3367.3083193702605</v>
      </c>
      <c r="O96" s="26">
        <f t="shared" si="65"/>
        <v>3328.0826843291979</v>
      </c>
      <c r="P96" s="26">
        <f t="shared" si="65"/>
        <v>3291.5956710788537</v>
      </c>
      <c r="Q96" s="26">
        <f t="shared" si="65"/>
        <v>3230.5018034044101</v>
      </c>
      <c r="R96" s="26">
        <f t="shared" si="65"/>
        <v>3405.5362788698985</v>
      </c>
      <c r="S96" s="26">
        <f t="shared" si="65"/>
        <v>3420.2741063729686</v>
      </c>
      <c r="T96" s="26">
        <f t="shared" si="65"/>
        <v>3359.5358348155028</v>
      </c>
      <c r="U96" s="26">
        <f t="shared" si="65"/>
        <v>3476.6819075222083</v>
      </c>
      <c r="V96" s="26">
        <f t="shared" si="65"/>
        <v>3592.7622460372813</v>
      </c>
      <c r="W96" s="26">
        <f t="shared" si="65"/>
        <v>3676.9331139623437</v>
      </c>
      <c r="X96" s="26">
        <f t="shared" si="65"/>
        <v>3824.4963771271082</v>
      </c>
      <c r="Y96" s="26">
        <f t="shared" si="65"/>
        <v>3689.4328857589239</v>
      </c>
      <c r="Z96" s="26">
        <f t="shared" si="65"/>
        <v>3655.3896557215362</v>
      </c>
      <c r="AA96" s="26">
        <f t="shared" si="65"/>
        <v>3572.4236362150345</v>
      </c>
      <c r="AB96" s="26">
        <f t="shared" si="65"/>
        <v>3287.7367923267134</v>
      </c>
      <c r="AC96" s="26">
        <f t="shared" si="65"/>
        <v>3336.262637185288</v>
      </c>
      <c r="AD96" s="26">
        <f t="shared" si="65"/>
        <v>3264.8308146694253</v>
      </c>
      <c r="AE96" s="26">
        <f t="shared" si="65"/>
        <v>3341.4550381300614</v>
      </c>
      <c r="AF96" s="26">
        <f t="shared" ref="AF96" si="66">+AF97+AF100+AF101+AF102</f>
        <v>3216.4697283898713</v>
      </c>
      <c r="AG96" s="26">
        <f t="shared" ref="AG96:AH96" si="67">+AG97+AG100+AG101+AG102</f>
        <v>3231.7698800472253</v>
      </c>
      <c r="AH96" s="26">
        <f t="shared" si="67"/>
        <v>3246.1828299837348</v>
      </c>
      <c r="AI96" s="27"/>
      <c r="AJ96" s="23">
        <f t="shared" si="53"/>
        <v>8.9844684832030897E-2</v>
      </c>
    </row>
    <row r="97" spans="1:36" x14ac:dyDescent="0.35">
      <c r="A97" s="24" t="s">
        <v>438</v>
      </c>
      <c r="B97" s="25" t="s">
        <v>439</v>
      </c>
      <c r="C97" s="26">
        <f>+SUM(C98:C99)</f>
        <v>0</v>
      </c>
      <c r="D97" s="26">
        <f t="shared" ref="D97:AE97" si="68">+SUM(D98:D99)</f>
        <v>0</v>
      </c>
      <c r="E97" s="26">
        <f t="shared" si="68"/>
        <v>0</v>
      </c>
      <c r="F97" s="26">
        <f t="shared" si="68"/>
        <v>0</v>
      </c>
      <c r="G97" s="26">
        <f t="shared" si="68"/>
        <v>1869.7052945001487</v>
      </c>
      <c r="H97" s="26">
        <f t="shared" si="68"/>
        <v>0</v>
      </c>
      <c r="I97" s="26">
        <f t="shared" si="68"/>
        <v>1856.485584908291</v>
      </c>
      <c r="J97" s="26">
        <f t="shared" si="68"/>
        <v>1758.7163965755565</v>
      </c>
      <c r="K97" s="26">
        <f t="shared" si="68"/>
        <v>1775.2158475866547</v>
      </c>
      <c r="L97" s="26">
        <f t="shared" si="68"/>
        <v>1753.3550081961544</v>
      </c>
      <c r="M97" s="26">
        <f t="shared" si="68"/>
        <v>2885.0993252060534</v>
      </c>
      <c r="N97" s="26">
        <f t="shared" si="68"/>
        <v>3285.8733230066241</v>
      </c>
      <c r="O97" s="26">
        <f t="shared" si="68"/>
        <v>3237.0349316019256</v>
      </c>
      <c r="P97" s="26">
        <f t="shared" si="68"/>
        <v>3201.8720179879447</v>
      </c>
      <c r="Q97" s="26">
        <f t="shared" si="68"/>
        <v>3142.8896659498646</v>
      </c>
      <c r="R97" s="26">
        <f t="shared" si="68"/>
        <v>3319.6265490517167</v>
      </c>
      <c r="S97" s="26">
        <f t="shared" si="68"/>
        <v>3335.6635841911507</v>
      </c>
      <c r="T97" s="26">
        <f t="shared" si="68"/>
        <v>3275.6645202700483</v>
      </c>
      <c r="U97" s="26">
        <f t="shared" si="68"/>
        <v>3394.2022006131174</v>
      </c>
      <c r="V97" s="26">
        <f t="shared" si="68"/>
        <v>3513.7293467645536</v>
      </c>
      <c r="W97" s="26">
        <f t="shared" si="68"/>
        <v>3600.0058223259803</v>
      </c>
      <c r="X97" s="26">
        <f t="shared" si="68"/>
        <v>3748.7901451271082</v>
      </c>
      <c r="Y97" s="26">
        <f t="shared" si="68"/>
        <v>3611.476598789227</v>
      </c>
      <c r="Z97" s="26">
        <f t="shared" si="68"/>
        <v>3574.8531657821422</v>
      </c>
      <c r="AA97" s="26">
        <f t="shared" si="68"/>
        <v>3489.2733433059434</v>
      </c>
      <c r="AB97" s="26">
        <f t="shared" si="68"/>
        <v>3204.071744447926</v>
      </c>
      <c r="AC97" s="26">
        <f t="shared" si="68"/>
        <v>3248.7823063368032</v>
      </c>
      <c r="AD97" s="26">
        <f t="shared" si="68"/>
        <v>3176.4840488512436</v>
      </c>
      <c r="AE97" s="26">
        <f t="shared" si="68"/>
        <v>3253.7851086755163</v>
      </c>
      <c r="AF97" s="26">
        <f t="shared" ref="AF97" si="69">+SUM(AF98:AF99)</f>
        <v>3128.2378032989623</v>
      </c>
      <c r="AG97" s="26">
        <f t="shared" ref="AG97:AH97" si="70">+SUM(AG98:AG99)</f>
        <v>3142.2283033199528</v>
      </c>
      <c r="AH97" s="26">
        <f t="shared" si="70"/>
        <v>3154.5308016200979</v>
      </c>
      <c r="AI97" s="27"/>
      <c r="AJ97" s="23">
        <f t="shared" si="53"/>
        <v>9.3387244612384901E-2</v>
      </c>
    </row>
    <row r="98" spans="1:36" x14ac:dyDescent="0.35">
      <c r="A98" s="24" t="s">
        <v>440</v>
      </c>
      <c r="B98" s="25" t="s">
        <v>441</v>
      </c>
      <c r="C98" s="30">
        <f>+'1990'!$O98</f>
        <v>0</v>
      </c>
      <c r="D98" s="30">
        <f>+'1991'!$O98</f>
        <v>0</v>
      </c>
      <c r="E98" s="30">
        <f>+'1992'!$O98</f>
        <v>0</v>
      </c>
      <c r="F98" s="30">
        <f>+'1993'!$O98</f>
        <v>0</v>
      </c>
      <c r="G98" s="30">
        <f>+'1994'!$O98</f>
        <v>258.00093742467266</v>
      </c>
      <c r="H98" s="30">
        <f>+'1995'!$O98</f>
        <v>0</v>
      </c>
      <c r="I98" s="30">
        <f>+'1996'!$O98</f>
        <v>260.06494492407001</v>
      </c>
      <c r="J98" s="30">
        <f>+'1997'!$O98</f>
        <v>258.00093742467266</v>
      </c>
      <c r="K98" s="30">
        <f>+'1998'!$O98</f>
        <v>247.68089992768569</v>
      </c>
      <c r="L98" s="30">
        <f>+'1999'!$O98</f>
        <v>293.08906491442809</v>
      </c>
      <c r="M98" s="30">
        <f>+'2000'!$O98</f>
        <v>457.64364862041225</v>
      </c>
      <c r="N98" s="30">
        <f>+'2001'!$O98</f>
        <v>454.37476541598073</v>
      </c>
      <c r="O98" s="30">
        <f>+'2002'!$O98</f>
        <v>477.91072448788771</v>
      </c>
      <c r="P98" s="30">
        <f>+'2003'!$O98</f>
        <v>481.83338433320557</v>
      </c>
      <c r="Q98" s="30">
        <f>+'2004'!$O98</f>
        <v>480.52583105143287</v>
      </c>
      <c r="R98" s="30">
        <f>+'2005'!$O98</f>
        <v>485.42915585808021</v>
      </c>
      <c r="S98" s="30">
        <f>+'2006'!$O98</f>
        <v>478.89138944921723</v>
      </c>
      <c r="T98" s="30">
        <f>+'2007'!$O98</f>
        <v>529.55907911790564</v>
      </c>
      <c r="U98" s="30">
        <f>+'2008'!$O98</f>
        <v>558.9790279577893</v>
      </c>
      <c r="V98" s="30">
        <f>+'2009'!$O98</f>
        <v>585.13009359324133</v>
      </c>
      <c r="W98" s="30">
        <f>+'2010'!$O98</f>
        <v>612.9156008309094</v>
      </c>
      <c r="X98" s="30">
        <f>+'2011'!$O98</f>
        <v>601.47450961539903</v>
      </c>
      <c r="Y98" s="30">
        <f>+'2012'!$O98</f>
        <v>621.08780884198814</v>
      </c>
      <c r="Z98" s="30">
        <f>+'2013'!$O98</f>
        <v>522.32830946970307</v>
      </c>
      <c r="AA98" s="30">
        <f>+'2014'!$O98</f>
        <v>627.17029299584703</v>
      </c>
      <c r="AB98" s="30">
        <f>+'2015'!$O98</f>
        <v>479.0319514270077</v>
      </c>
      <c r="AC98" s="30">
        <f>+'2016'!$O98</f>
        <v>482.52311868934055</v>
      </c>
      <c r="AD98" s="30">
        <f>+'2017'!$O98</f>
        <v>475.74345492334953</v>
      </c>
      <c r="AE98" s="30">
        <f>+'2018'!$O98</f>
        <v>484.33407998459552</v>
      </c>
      <c r="AF98" s="30">
        <f>+'2019'!$O98</f>
        <v>470.54266174509905</v>
      </c>
      <c r="AG98" s="30">
        <f>+'2020'!$O98</f>
        <v>472.42226958764718</v>
      </c>
      <c r="AH98" s="30">
        <f>+'2021'!$O98</f>
        <v>473.73309175262415</v>
      </c>
      <c r="AI98" s="27"/>
      <c r="AJ98" s="30">
        <f t="shared" si="53"/>
        <v>3.5157142857142887E-2</v>
      </c>
    </row>
    <row r="99" spans="1:36" x14ac:dyDescent="0.35">
      <c r="A99" s="24" t="s">
        <v>442</v>
      </c>
      <c r="B99" s="25" t="s">
        <v>443</v>
      </c>
      <c r="C99" s="30">
        <f>+'1990'!$O99</f>
        <v>0</v>
      </c>
      <c r="D99" s="30">
        <f>+'1991'!$O99</f>
        <v>0</v>
      </c>
      <c r="E99" s="30">
        <f>+'1992'!$O99</f>
        <v>0</v>
      </c>
      <c r="F99" s="30">
        <f>+'1993'!$O99</f>
        <v>0</v>
      </c>
      <c r="G99" s="30">
        <f>+'1994'!$O99</f>
        <v>1611.7043570754761</v>
      </c>
      <c r="H99" s="30">
        <f>+'1995'!$O99</f>
        <v>0</v>
      </c>
      <c r="I99" s="30">
        <f>+'1996'!$O99</f>
        <v>1596.420639984221</v>
      </c>
      <c r="J99" s="30">
        <f>+'1997'!$O99</f>
        <v>1500.7154591508838</v>
      </c>
      <c r="K99" s="30">
        <f>+'1998'!$O99</f>
        <v>1527.534947658969</v>
      </c>
      <c r="L99" s="30">
        <f>+'1999'!$O99</f>
        <v>1460.2659432817263</v>
      </c>
      <c r="M99" s="30">
        <f>+'2000'!$O99</f>
        <v>2427.4556765856414</v>
      </c>
      <c r="N99" s="30">
        <f>+'2001'!$O99</f>
        <v>2831.4985575906435</v>
      </c>
      <c r="O99" s="30">
        <f>+'2002'!$O99</f>
        <v>2759.1242071140377</v>
      </c>
      <c r="P99" s="30">
        <f>+'2003'!$O99</f>
        <v>2720.038633654739</v>
      </c>
      <c r="Q99" s="30">
        <f>+'2004'!$O99</f>
        <v>2662.3638348984318</v>
      </c>
      <c r="R99" s="30">
        <f>+'2005'!$O99</f>
        <v>2834.1973931936363</v>
      </c>
      <c r="S99" s="30">
        <f>+'2006'!$O99</f>
        <v>2856.7721947419336</v>
      </c>
      <c r="T99" s="30">
        <f>+'2007'!$O99</f>
        <v>2746.1054411521427</v>
      </c>
      <c r="U99" s="30">
        <f>+'2008'!$O99</f>
        <v>2835.2231726553282</v>
      </c>
      <c r="V99" s="30">
        <f>+'2009'!$O99</f>
        <v>2928.5992531713123</v>
      </c>
      <c r="W99" s="30">
        <f>+'2010'!$O99</f>
        <v>2987.0902214950706</v>
      </c>
      <c r="X99" s="30">
        <f>+'2011'!$O99</f>
        <v>3147.3156355117089</v>
      </c>
      <c r="Y99" s="30">
        <f>+'2012'!$O99</f>
        <v>2990.3887899472388</v>
      </c>
      <c r="Z99" s="30">
        <f>+'2013'!$O99</f>
        <v>3052.5248563124392</v>
      </c>
      <c r="AA99" s="30">
        <f>+'2014'!$O99</f>
        <v>2862.1030503100965</v>
      </c>
      <c r="AB99" s="30">
        <f>+'2015'!$O99</f>
        <v>2725.0397930209183</v>
      </c>
      <c r="AC99" s="30">
        <f>+'2016'!$O99</f>
        <v>2766.2591876474626</v>
      </c>
      <c r="AD99" s="30">
        <f>+'2017'!$O99</f>
        <v>2700.7405939278942</v>
      </c>
      <c r="AE99" s="30">
        <f>+'2018'!$O99</f>
        <v>2769.4510286909208</v>
      </c>
      <c r="AF99" s="30">
        <f>+'2019'!$O99</f>
        <v>2657.6951415538633</v>
      </c>
      <c r="AG99" s="30">
        <f>+'2020'!$O99</f>
        <v>2669.8060337323059</v>
      </c>
      <c r="AH99" s="30">
        <f>+'2021'!$O99</f>
        <v>2680.7977098674737</v>
      </c>
      <c r="AI99" s="27"/>
      <c r="AJ99" s="30">
        <f t="shared" si="53"/>
        <v>0.10436525606851554</v>
      </c>
    </row>
    <row r="100" spans="1:36" x14ac:dyDescent="0.35">
      <c r="A100" s="24" t="s">
        <v>444</v>
      </c>
      <c r="B100" s="25" t="s">
        <v>445</v>
      </c>
      <c r="C100" s="30">
        <f>+'1990'!$O100</f>
        <v>0</v>
      </c>
      <c r="D100" s="30">
        <f>+'1991'!$O100</f>
        <v>0</v>
      </c>
      <c r="E100" s="30">
        <f>+'1992'!$O100</f>
        <v>0</v>
      </c>
      <c r="F100" s="30">
        <f>+'1993'!$O100</f>
        <v>0</v>
      </c>
      <c r="G100" s="30">
        <f>+'1994'!$O100</f>
        <v>0.56000000000000005</v>
      </c>
      <c r="H100" s="30">
        <f>+'1995'!$O100</f>
        <v>0</v>
      </c>
      <c r="I100" s="30">
        <f>+'1996'!$O100</f>
        <v>0.64095999999999997</v>
      </c>
      <c r="J100" s="30">
        <f>+'1997'!$O100</f>
        <v>0.68144000000000005</v>
      </c>
      <c r="K100" s="30">
        <f>+'1998'!$O100</f>
        <v>0.7219199999999999</v>
      </c>
      <c r="L100" s="30">
        <f>+'1999'!$O100</f>
        <v>0.76239999999999997</v>
      </c>
      <c r="M100" s="30">
        <f>+'2000'!$O100</f>
        <v>0.80288000000000004</v>
      </c>
      <c r="N100" s="30">
        <f>+'2001'!$O100</f>
        <v>0.84335999999999989</v>
      </c>
      <c r="O100" s="30">
        <f>+'2002'!$O100</f>
        <v>1.0210059999999999</v>
      </c>
      <c r="P100" s="30">
        <f>+'2003'!$O100</f>
        <v>1.1986520000000001</v>
      </c>
      <c r="Q100" s="30">
        <f>+'2004'!$O100</f>
        <v>1.3762979999999998</v>
      </c>
      <c r="R100" s="30">
        <f>+'2005'!$O100</f>
        <v>1.553944</v>
      </c>
      <c r="S100" s="30">
        <f>+'2006'!$O100</f>
        <v>1.7315899999999997</v>
      </c>
      <c r="T100" s="30">
        <f>+'2007'!$O100</f>
        <v>1.9092359999999999</v>
      </c>
      <c r="U100" s="30">
        <f>+'2008'!$O100</f>
        <v>2.0868820000000001</v>
      </c>
      <c r="V100" s="30">
        <f>+'2009'!$O100</f>
        <v>2.2645279999999999</v>
      </c>
      <c r="W100" s="30">
        <f>+'2010'!$O100</f>
        <v>2.4421739999999996</v>
      </c>
      <c r="X100" s="30">
        <f>+'2011'!$O100</f>
        <v>2.6198199999999998</v>
      </c>
      <c r="Y100" s="30">
        <f>+'2012'!$O100</f>
        <v>2.7898499999999995</v>
      </c>
      <c r="Z100" s="30">
        <f>+'2013'!$O100</f>
        <v>2.9598800000000001</v>
      </c>
      <c r="AA100" s="30">
        <f>+'2014'!$O100</f>
        <v>3.1299099999999997</v>
      </c>
      <c r="AB100" s="30">
        <f>+'2015'!$O100</f>
        <v>3.2999399999999999</v>
      </c>
      <c r="AC100" s="30">
        <f>+'2016'!$O100</f>
        <v>3.46997</v>
      </c>
      <c r="AD100" s="30">
        <f>+'2017'!$O100</f>
        <v>3.64</v>
      </c>
      <c r="AE100" s="30">
        <f>+'2018'!$O100</f>
        <v>3.7519999999999993</v>
      </c>
      <c r="AF100" s="30">
        <f>+'2019'!$O100</f>
        <v>3.8639999999999994</v>
      </c>
      <c r="AG100" s="30">
        <f>+'2020'!$O100</f>
        <v>3.9759999999999995</v>
      </c>
      <c r="AH100" s="30">
        <f>+'2021'!$O100</f>
        <v>4.0880000000000001</v>
      </c>
      <c r="AI100" s="27"/>
      <c r="AJ100" s="30">
        <f t="shared" si="53"/>
        <v>4.0916699880430452</v>
      </c>
    </row>
    <row r="101" spans="1:36" x14ac:dyDescent="0.35">
      <c r="A101" s="24" t="s">
        <v>446</v>
      </c>
      <c r="B101" s="25" t="s">
        <v>447</v>
      </c>
      <c r="C101" s="30">
        <f>+'1990'!$O101</f>
        <v>0</v>
      </c>
      <c r="D101" s="30">
        <f>+'1991'!$O101</f>
        <v>0</v>
      </c>
      <c r="E101" s="30">
        <f>+'1992'!$O101</f>
        <v>0</v>
      </c>
      <c r="F101" s="30">
        <f>+'1993'!$O101</f>
        <v>0</v>
      </c>
      <c r="G101" s="30">
        <f>+'1994'!$O101</f>
        <v>82.766879999999986</v>
      </c>
      <c r="H101" s="30">
        <f>+'1995'!$O101</f>
        <v>0</v>
      </c>
      <c r="I101" s="30">
        <f>+'1996'!$O101</f>
        <v>6.8319999999999999</v>
      </c>
      <c r="J101" s="30">
        <f>+'1997'!$O101</f>
        <v>6.7172000000000001</v>
      </c>
      <c r="K101" s="30">
        <f>+'1998'!$O101</f>
        <v>7.0503999999999989</v>
      </c>
      <c r="L101" s="30">
        <f>+'1999'!$O101</f>
        <v>7.7923999999999998</v>
      </c>
      <c r="M101" s="30">
        <f>+'2000'!$O101</f>
        <v>7.7755999999999998</v>
      </c>
      <c r="N101" s="30">
        <f>+'2001'!$O101</f>
        <v>8.7412919999999996</v>
      </c>
      <c r="O101" s="30">
        <f>+'2002'!$O101</f>
        <v>8.484</v>
      </c>
      <c r="P101" s="30">
        <f>+'2003'!$O101</f>
        <v>8.7387999999999995</v>
      </c>
      <c r="Q101" s="30">
        <f>+'2004'!$O101</f>
        <v>8.1507999999999985</v>
      </c>
      <c r="R101" s="30">
        <f>+'2005'!$O101</f>
        <v>8.0136000000000003</v>
      </c>
      <c r="S101" s="30">
        <f>+'2006'!$O101</f>
        <v>7.7755999999999998</v>
      </c>
      <c r="T101" s="30">
        <f>+'2007'!$O101</f>
        <v>9.105599999999999</v>
      </c>
      <c r="U101" s="30">
        <f>+'2008'!$O101</f>
        <v>8.9011999999999993</v>
      </c>
      <c r="V101" s="30">
        <f>+'2009'!$O101</f>
        <v>7.6495999999999995</v>
      </c>
      <c r="W101" s="30">
        <f>+'2010'!$O101</f>
        <v>7.7391999999999994</v>
      </c>
      <c r="X101" s="30">
        <f>+'2011'!$O101</f>
        <v>9.0193879999999993</v>
      </c>
      <c r="Y101" s="30">
        <f>+'2012'!$O101</f>
        <v>8.9768000000000008</v>
      </c>
      <c r="Z101" s="30">
        <f>+'2013'!$O101</f>
        <v>9.5703999999999994</v>
      </c>
      <c r="AA101" s="30">
        <f>+'2014'!$O101</f>
        <v>9.6796000000000006</v>
      </c>
      <c r="AB101" s="30">
        <f>+'2015'!$O101</f>
        <v>10.219999999999999</v>
      </c>
      <c r="AC101" s="30">
        <f>+'2016'!$O101</f>
        <v>10.891999999999999</v>
      </c>
      <c r="AD101" s="30">
        <f>+'2017'!$O101</f>
        <v>11.2196</v>
      </c>
      <c r="AE101" s="30">
        <f>+'2018'!$O101</f>
        <v>10.337599999999998</v>
      </c>
      <c r="AF101" s="30">
        <f>+'2019'!$O101</f>
        <v>9.9763999999999999</v>
      </c>
      <c r="AG101" s="30">
        <f>+'2020'!$O101</f>
        <v>10.239599999999999</v>
      </c>
      <c r="AH101" s="30">
        <f>+'2021'!$O101</f>
        <v>11.303599999999999</v>
      </c>
      <c r="AI101" s="27"/>
      <c r="AJ101" s="30">
        <f t="shared" si="53"/>
        <v>0.45372704357220006</v>
      </c>
    </row>
    <row r="102" spans="1:36" x14ac:dyDescent="0.35">
      <c r="A102" s="24" t="s">
        <v>448</v>
      </c>
      <c r="B102" s="25" t="s">
        <v>449</v>
      </c>
      <c r="C102" s="26">
        <f>+SUM(C103:C110)</f>
        <v>0</v>
      </c>
      <c r="D102" s="26">
        <f t="shared" ref="D102:AE102" si="71">+SUM(D103:D110)</f>
        <v>0</v>
      </c>
      <c r="E102" s="26">
        <f t="shared" si="71"/>
        <v>0</v>
      </c>
      <c r="F102" s="26">
        <f t="shared" si="71"/>
        <v>0</v>
      </c>
      <c r="G102" s="26">
        <f t="shared" si="71"/>
        <v>86.09887999999998</v>
      </c>
      <c r="H102" s="26">
        <f t="shared" si="71"/>
        <v>0</v>
      </c>
      <c r="I102" s="26">
        <f t="shared" si="71"/>
        <v>86.548000000000002</v>
      </c>
      <c r="J102" s="26">
        <f t="shared" si="71"/>
        <v>86.548000000000002</v>
      </c>
      <c r="K102" s="26">
        <f t="shared" si="71"/>
        <v>86.548000000000002</v>
      </c>
      <c r="L102" s="26">
        <f t="shared" si="71"/>
        <v>87.066000000000003</v>
      </c>
      <c r="M102" s="26">
        <f t="shared" si="71"/>
        <v>84.896000000000001</v>
      </c>
      <c r="N102" s="26">
        <f t="shared" si="71"/>
        <v>71.850344363636353</v>
      </c>
      <c r="O102" s="26">
        <f t="shared" si="71"/>
        <v>81.542746727272714</v>
      </c>
      <c r="P102" s="26">
        <f t="shared" si="71"/>
        <v>79.786201090909103</v>
      </c>
      <c r="Q102" s="26">
        <f t="shared" si="71"/>
        <v>78.085039454545452</v>
      </c>
      <c r="R102" s="26">
        <f t="shared" si="71"/>
        <v>76.342185818181818</v>
      </c>
      <c r="S102" s="26">
        <f t="shared" si="71"/>
        <v>75.103332181818175</v>
      </c>
      <c r="T102" s="26">
        <f t="shared" si="71"/>
        <v>72.85647854545455</v>
      </c>
      <c r="U102" s="26">
        <f t="shared" si="71"/>
        <v>71.491624909090902</v>
      </c>
      <c r="V102" s="26">
        <f t="shared" si="71"/>
        <v>69.118771272727273</v>
      </c>
      <c r="W102" s="26">
        <f t="shared" si="71"/>
        <v>66.745917636363629</v>
      </c>
      <c r="X102" s="26">
        <f t="shared" si="71"/>
        <v>64.067024000000004</v>
      </c>
      <c r="Y102" s="26">
        <f t="shared" si="71"/>
        <v>66.189636969696963</v>
      </c>
      <c r="Z102" s="26">
        <f t="shared" si="71"/>
        <v>68.006209939393926</v>
      </c>
      <c r="AA102" s="26">
        <f t="shared" si="71"/>
        <v>70.340782909090905</v>
      </c>
      <c r="AB102" s="26">
        <f t="shared" si="71"/>
        <v>70.145107878787883</v>
      </c>
      <c r="AC102" s="26">
        <f t="shared" si="71"/>
        <v>73.118360848484841</v>
      </c>
      <c r="AD102" s="26">
        <f t="shared" si="71"/>
        <v>73.487165818181822</v>
      </c>
      <c r="AE102" s="26">
        <f t="shared" si="71"/>
        <v>73.580329454545449</v>
      </c>
      <c r="AF102" s="26">
        <f t="shared" ref="AF102" si="72">+SUM(AF103:AF110)</f>
        <v>74.391525090909084</v>
      </c>
      <c r="AG102" s="26">
        <f t="shared" ref="AG102:AH102" si="73">+SUM(AG103:AG110)</f>
        <v>75.325976727272717</v>
      </c>
      <c r="AH102" s="26">
        <f t="shared" si="73"/>
        <v>76.260428363636365</v>
      </c>
      <c r="AI102" s="27"/>
      <c r="AJ102" s="23">
        <f t="shared" si="53"/>
        <v>-0.1017194171264092</v>
      </c>
    </row>
    <row r="103" spans="1:36" x14ac:dyDescent="0.35">
      <c r="A103" s="24" t="s">
        <v>450</v>
      </c>
      <c r="B103" s="25" t="s">
        <v>451</v>
      </c>
      <c r="C103" s="30">
        <f>+'1990'!$O103</f>
        <v>0</v>
      </c>
      <c r="D103" s="30">
        <f>+'1991'!$O103</f>
        <v>0</v>
      </c>
      <c r="E103" s="30">
        <f>+'1992'!$O103</f>
        <v>0</v>
      </c>
      <c r="F103" s="30">
        <f>+'1993'!$O103</f>
        <v>0</v>
      </c>
      <c r="G103" s="30">
        <f>+'1994'!$O103</f>
        <v>1.54</v>
      </c>
      <c r="H103" s="30">
        <f>+'1995'!$O103</f>
        <v>0</v>
      </c>
      <c r="I103" s="30">
        <f>+'1996'!$O103</f>
        <v>1.54</v>
      </c>
      <c r="J103" s="30">
        <f>+'1997'!$O103</f>
        <v>1.54</v>
      </c>
      <c r="K103" s="30">
        <f>+'1998'!$O103</f>
        <v>1.54</v>
      </c>
      <c r="L103" s="30">
        <f>+'1999'!$O103</f>
        <v>1.54</v>
      </c>
      <c r="M103" s="30">
        <f>+'2000'!$O103</f>
        <v>1.9039999999999997</v>
      </c>
      <c r="N103" s="30">
        <f>+'2001'!$O103</f>
        <v>2.1465003636363633</v>
      </c>
      <c r="O103" s="30">
        <f>+'2002'!$O103</f>
        <v>2.3890007272727267</v>
      </c>
      <c r="P103" s="30">
        <f>+'2003'!$O103</f>
        <v>2.6315010909090901</v>
      </c>
      <c r="Q103" s="30">
        <f>+'2004'!$O103</f>
        <v>2.8740014545454544</v>
      </c>
      <c r="R103" s="30">
        <f>+'2005'!$O103</f>
        <v>3.1165018181818178</v>
      </c>
      <c r="S103" s="30">
        <f>+'2006'!$O103</f>
        <v>3.3590021818181812</v>
      </c>
      <c r="T103" s="30">
        <f>+'2007'!$O103</f>
        <v>3.6015025454545455</v>
      </c>
      <c r="U103" s="30">
        <f>+'2008'!$O103</f>
        <v>3.8440029090909089</v>
      </c>
      <c r="V103" s="30">
        <f>+'2009'!$O103</f>
        <v>4.0865032727272723</v>
      </c>
      <c r="W103" s="30">
        <f>+'2010'!$O103</f>
        <v>4.3290036363636357</v>
      </c>
      <c r="X103" s="30">
        <f>+'2011'!$O103</f>
        <v>4.571504</v>
      </c>
      <c r="Y103" s="30">
        <f>+'2012'!$O103</f>
        <v>6.2330036363636356</v>
      </c>
      <c r="Z103" s="30">
        <f>+'2013'!$O103</f>
        <v>7.8945032727272713</v>
      </c>
      <c r="AA103" s="30">
        <f>+'2014'!$O103</f>
        <v>9.5560029090909069</v>
      </c>
      <c r="AB103" s="30">
        <f>+'2015'!$O103</f>
        <v>11.217502545454545</v>
      </c>
      <c r="AC103" s="30">
        <f>+'2016'!$O103</f>
        <v>12.879002181818182</v>
      </c>
      <c r="AD103" s="30">
        <f>+'2017'!$O103</f>
        <v>14.540501818181816</v>
      </c>
      <c r="AE103" s="30">
        <f>+'2018'!$O103</f>
        <v>16.202001454545449</v>
      </c>
      <c r="AF103" s="30">
        <f>+'2019'!$O103</f>
        <v>17.863501090909089</v>
      </c>
      <c r="AG103" s="30">
        <f>+'2020'!$O103</f>
        <v>19.525000727272726</v>
      </c>
      <c r="AH103" s="30">
        <f>+'2021'!$O103</f>
        <v>21.186500363636362</v>
      </c>
      <c r="AI103" s="27"/>
      <c r="AJ103" s="30">
        <f t="shared" si="53"/>
        <v>10.127363636363638</v>
      </c>
    </row>
    <row r="104" spans="1:36" x14ac:dyDescent="0.35">
      <c r="A104" s="24" t="s">
        <v>452</v>
      </c>
      <c r="B104" s="25" t="s">
        <v>453</v>
      </c>
      <c r="C104" s="30">
        <f>+'1990'!$O104</f>
        <v>0</v>
      </c>
      <c r="D104" s="30">
        <f>+'1991'!$O104</f>
        <v>0</v>
      </c>
      <c r="E104" s="30">
        <f>+'1992'!$O104</f>
        <v>0</v>
      </c>
      <c r="F104" s="30">
        <f>+'1993'!$O104</f>
        <v>0</v>
      </c>
      <c r="G104" s="30">
        <f>+'1994'!$O104</f>
        <v>0</v>
      </c>
      <c r="H104" s="30">
        <f>+'1995'!$O104</f>
        <v>0</v>
      </c>
      <c r="I104" s="30">
        <f>+'1996'!$O104</f>
        <v>0</v>
      </c>
      <c r="J104" s="30">
        <f>+'1997'!$O104</f>
        <v>0</v>
      </c>
      <c r="K104" s="30">
        <f>+'1998'!$O104</f>
        <v>0</v>
      </c>
      <c r="L104" s="30">
        <f>+'1999'!$O104</f>
        <v>0</v>
      </c>
      <c r="M104" s="30">
        <f>+'2000'!$O104</f>
        <v>0</v>
      </c>
      <c r="N104" s="30">
        <f>+'2001'!$O104</f>
        <v>0</v>
      </c>
      <c r="O104" s="30">
        <f>+'2002'!$O104</f>
        <v>0</v>
      </c>
      <c r="P104" s="30">
        <f>+'2003'!$O104</f>
        <v>0</v>
      </c>
      <c r="Q104" s="30">
        <f>+'2004'!$O104</f>
        <v>0</v>
      </c>
      <c r="R104" s="30">
        <f>+'2005'!$O104</f>
        <v>0</v>
      </c>
      <c r="S104" s="30">
        <f>+'2006'!$O104</f>
        <v>0</v>
      </c>
      <c r="T104" s="30">
        <f>+'2007'!$O104</f>
        <v>0</v>
      </c>
      <c r="U104" s="30">
        <f>+'2008'!$O104</f>
        <v>0</v>
      </c>
      <c r="V104" s="30">
        <f>+'2009'!$O104</f>
        <v>0</v>
      </c>
      <c r="W104" s="30">
        <f>+'2010'!$O104</f>
        <v>0</v>
      </c>
      <c r="X104" s="30">
        <f>+'2011'!$O104</f>
        <v>0</v>
      </c>
      <c r="Y104" s="30">
        <f>+'2012'!$O104</f>
        <v>0</v>
      </c>
      <c r="Z104" s="30">
        <f>+'2013'!$O104</f>
        <v>0</v>
      </c>
      <c r="AA104" s="30">
        <f>+'2014'!$O104</f>
        <v>0</v>
      </c>
      <c r="AB104" s="30">
        <f>+'2015'!$O104</f>
        <v>0</v>
      </c>
      <c r="AC104" s="30">
        <f>+'2016'!$O104</f>
        <v>0</v>
      </c>
      <c r="AD104" s="30">
        <f>+'2017'!$O104</f>
        <v>0</v>
      </c>
      <c r="AE104" s="30">
        <f>+'2018'!$O104</f>
        <v>0</v>
      </c>
      <c r="AF104" s="30">
        <f>+'2019'!$O104</f>
        <v>0</v>
      </c>
      <c r="AG104" s="30">
        <f>+'2020'!$O104</f>
        <v>0</v>
      </c>
      <c r="AH104" s="30">
        <f>+'2021'!$O104</f>
        <v>0</v>
      </c>
      <c r="AI104" s="27"/>
      <c r="AJ104" s="30" t="e">
        <f t="shared" si="53"/>
        <v>#DIV/0!</v>
      </c>
    </row>
    <row r="105" spans="1:36" x14ac:dyDescent="0.35">
      <c r="A105" s="24" t="s">
        <v>454</v>
      </c>
      <c r="B105" s="25" t="s">
        <v>455</v>
      </c>
      <c r="C105" s="30">
        <f>+'1990'!$O105</f>
        <v>0</v>
      </c>
      <c r="D105" s="30">
        <f>+'1991'!$O105</f>
        <v>0</v>
      </c>
      <c r="E105" s="30">
        <f>+'1992'!$O105</f>
        <v>0</v>
      </c>
      <c r="F105" s="30">
        <f>+'1993'!$O105</f>
        <v>0</v>
      </c>
      <c r="G105" s="30">
        <f>+'1994'!$O105</f>
        <v>0</v>
      </c>
      <c r="H105" s="30">
        <f>+'1995'!$O105</f>
        <v>0</v>
      </c>
      <c r="I105" s="30">
        <f>+'1996'!$O105</f>
        <v>0</v>
      </c>
      <c r="J105" s="30">
        <f>+'1997'!$O105</f>
        <v>0</v>
      </c>
      <c r="K105" s="30">
        <f>+'1998'!$O105</f>
        <v>0</v>
      </c>
      <c r="L105" s="30">
        <f>+'1999'!$O105</f>
        <v>0</v>
      </c>
      <c r="M105" s="30">
        <f>+'2000'!$O105</f>
        <v>0</v>
      </c>
      <c r="N105" s="30">
        <f>+'2001'!$O105</f>
        <v>0</v>
      </c>
      <c r="O105" s="30">
        <f>+'2002'!$O105</f>
        <v>0</v>
      </c>
      <c r="P105" s="30">
        <f>+'2003'!$O105</f>
        <v>0</v>
      </c>
      <c r="Q105" s="30">
        <f>+'2004'!$O105</f>
        <v>0</v>
      </c>
      <c r="R105" s="30">
        <f>+'2005'!$O105</f>
        <v>0</v>
      </c>
      <c r="S105" s="30">
        <f>+'2006'!$O105</f>
        <v>0</v>
      </c>
      <c r="T105" s="30">
        <f>+'2007'!$O105</f>
        <v>0</v>
      </c>
      <c r="U105" s="30">
        <f>+'2008'!$O105</f>
        <v>0</v>
      </c>
      <c r="V105" s="30">
        <f>+'2009'!$O105</f>
        <v>0</v>
      </c>
      <c r="W105" s="30">
        <f>+'2010'!$O105</f>
        <v>0</v>
      </c>
      <c r="X105" s="30">
        <f>+'2011'!$O105</f>
        <v>0</v>
      </c>
      <c r="Y105" s="30">
        <f>+'2012'!$O105</f>
        <v>0</v>
      </c>
      <c r="Z105" s="30">
        <f>+'2013'!$O105</f>
        <v>0</v>
      </c>
      <c r="AA105" s="30">
        <f>+'2014'!$O105</f>
        <v>0</v>
      </c>
      <c r="AB105" s="30">
        <f>+'2015'!$O105</f>
        <v>0</v>
      </c>
      <c r="AC105" s="30">
        <f>+'2016'!$O105</f>
        <v>0</v>
      </c>
      <c r="AD105" s="30">
        <f>+'2017'!$O105</f>
        <v>0</v>
      </c>
      <c r="AE105" s="30">
        <f>+'2018'!$O105</f>
        <v>0</v>
      </c>
      <c r="AF105" s="30">
        <f>+'2019'!$O105</f>
        <v>0</v>
      </c>
      <c r="AG105" s="30">
        <f>+'2020'!$O105</f>
        <v>0</v>
      </c>
      <c r="AH105" s="30">
        <f>+'2021'!$O105</f>
        <v>0</v>
      </c>
      <c r="AI105" s="27"/>
      <c r="AJ105" s="30" t="e">
        <f t="shared" si="53"/>
        <v>#DIV/0!</v>
      </c>
    </row>
    <row r="106" spans="1:36" x14ac:dyDescent="0.35">
      <c r="A106" s="24" t="s">
        <v>456</v>
      </c>
      <c r="B106" s="25" t="s">
        <v>457</v>
      </c>
      <c r="C106" s="30">
        <f>+'1990'!$O106</f>
        <v>0</v>
      </c>
      <c r="D106" s="30">
        <f>+'1991'!$O106</f>
        <v>0</v>
      </c>
      <c r="E106" s="30">
        <f>+'1992'!$O106</f>
        <v>0</v>
      </c>
      <c r="F106" s="30">
        <f>+'1993'!$O106</f>
        <v>0</v>
      </c>
      <c r="G106" s="30">
        <f>+'1994'!$O106</f>
        <v>0.72799999999999998</v>
      </c>
      <c r="H106" s="30">
        <f>+'1995'!$O106</f>
        <v>0</v>
      </c>
      <c r="I106" s="30">
        <f>+'1996'!$O106</f>
        <v>0.72799999999999998</v>
      </c>
      <c r="J106" s="30">
        <f>+'1997'!$O106</f>
        <v>0.72799999999999998</v>
      </c>
      <c r="K106" s="30">
        <f>+'1998'!$O106</f>
        <v>0.72799999999999998</v>
      </c>
      <c r="L106" s="30">
        <f>+'1999'!$O106</f>
        <v>0.74199999999999999</v>
      </c>
      <c r="M106" s="30">
        <f>+'2000'!$O106</f>
        <v>0.72799999999999998</v>
      </c>
      <c r="N106" s="30">
        <f>+'2001'!$O106</f>
        <v>0.86309999999999998</v>
      </c>
      <c r="O106" s="30">
        <f>+'2002'!$O106</f>
        <v>0.89374599999999993</v>
      </c>
      <c r="P106" s="30">
        <f>+'2003'!$O106</f>
        <v>0.89669999999999994</v>
      </c>
      <c r="Q106" s="30">
        <f>+'2004'!$O106</f>
        <v>0.95503800000000005</v>
      </c>
      <c r="R106" s="30">
        <f>+'2005'!$O106</f>
        <v>0.985684</v>
      </c>
      <c r="S106" s="30">
        <f>+'2006'!$O106</f>
        <v>1.01633</v>
      </c>
      <c r="T106" s="30">
        <f>+'2007'!$O106</f>
        <v>1.0469760000000001</v>
      </c>
      <c r="U106" s="30">
        <f>+'2008'!$O106</f>
        <v>1.0776220000000001</v>
      </c>
      <c r="V106" s="30">
        <f>+'2009'!$O106</f>
        <v>1.108268</v>
      </c>
      <c r="W106" s="30">
        <f>+'2010'!$O106</f>
        <v>1.138914</v>
      </c>
      <c r="X106" s="30">
        <f>+'2011'!$O106</f>
        <v>1.1695600000000002</v>
      </c>
      <c r="Y106" s="30">
        <f>+'2012'!$O106</f>
        <v>1.3246333333333331</v>
      </c>
      <c r="Z106" s="30">
        <f>+'2013'!$O106</f>
        <v>1.4797066666666663</v>
      </c>
      <c r="AA106" s="30">
        <f>+'2014'!$O106</f>
        <v>1.6347799999999999</v>
      </c>
      <c r="AB106" s="30">
        <f>+'2015'!$O106</f>
        <v>1.7898533333333333</v>
      </c>
      <c r="AC106" s="30">
        <f>+'2016'!$O106</f>
        <v>1.9449266666666669</v>
      </c>
      <c r="AD106" s="30">
        <f>+'2017'!$O106</f>
        <v>2.1</v>
      </c>
      <c r="AE106" s="30">
        <f>+'2018'!$O106</f>
        <v>2.38</v>
      </c>
      <c r="AF106" s="30">
        <f>+'2019'!$O106</f>
        <v>2.66</v>
      </c>
      <c r="AG106" s="30">
        <f>+'2020'!$O106</f>
        <v>2.94</v>
      </c>
      <c r="AH106" s="30">
        <f>+'2021'!$O106</f>
        <v>3.2199999999999998</v>
      </c>
      <c r="AI106" s="27"/>
      <c r="AJ106" s="30">
        <f t="shared" si="53"/>
        <v>3.4230769230769225</v>
      </c>
    </row>
    <row r="107" spans="1:36" x14ac:dyDescent="0.35">
      <c r="A107" s="24" t="s">
        <v>458</v>
      </c>
      <c r="B107" s="25" t="s">
        <v>459</v>
      </c>
      <c r="C107" s="30">
        <f>+'1990'!$O107</f>
        <v>0</v>
      </c>
      <c r="D107" s="30">
        <f>+'1991'!$O107</f>
        <v>0</v>
      </c>
      <c r="E107" s="30">
        <f>+'1992'!$O107</f>
        <v>0</v>
      </c>
      <c r="F107" s="30">
        <f>+'1993'!$O107</f>
        <v>0</v>
      </c>
      <c r="G107" s="30">
        <f>+'1994'!$O107</f>
        <v>82.766879999999986</v>
      </c>
      <c r="H107" s="30">
        <f>+'1995'!$O107</f>
        <v>0</v>
      </c>
      <c r="I107" s="30">
        <f>+'1996'!$O107</f>
        <v>83.16</v>
      </c>
      <c r="J107" s="30">
        <f>+'1997'!$O107</f>
        <v>83.16</v>
      </c>
      <c r="K107" s="30">
        <f>+'1998'!$O107</f>
        <v>83.16</v>
      </c>
      <c r="L107" s="30">
        <f>+'1999'!$O107</f>
        <v>83.664000000000001</v>
      </c>
      <c r="M107" s="30">
        <f>+'2000'!$O107</f>
        <v>81.143999999999991</v>
      </c>
      <c r="N107" s="30">
        <f>+'2001'!$O107</f>
        <v>67.92962399999999</v>
      </c>
      <c r="O107" s="30">
        <f>+'2002'!$O107</f>
        <v>77.111999999999995</v>
      </c>
      <c r="P107" s="30">
        <f>+'2003'!$O107</f>
        <v>75.096000000000004</v>
      </c>
      <c r="Q107" s="30">
        <f>+'2004'!$O107</f>
        <v>73.08</v>
      </c>
      <c r="R107" s="30">
        <f>+'2005'!$O107</f>
        <v>71.063999999999993</v>
      </c>
      <c r="S107" s="30">
        <f>+'2006'!$O107</f>
        <v>69.551999999999992</v>
      </c>
      <c r="T107" s="30">
        <f>+'2007'!$O107</f>
        <v>67.031999999999996</v>
      </c>
      <c r="U107" s="30">
        <f>+'2008'!$O107</f>
        <v>65.52</v>
      </c>
      <c r="V107" s="30">
        <f>+'2009'!$O107</f>
        <v>63</v>
      </c>
      <c r="W107" s="30">
        <f>+'2010'!$O107</f>
        <v>60.47999999999999</v>
      </c>
      <c r="X107" s="30">
        <f>+'2011'!$O107</f>
        <v>57.655079999999998</v>
      </c>
      <c r="Y107" s="30">
        <f>+'2012'!$O107</f>
        <v>57.959999999999994</v>
      </c>
      <c r="Z107" s="30">
        <f>+'2013'!$O107</f>
        <v>57.959999999999994</v>
      </c>
      <c r="AA107" s="30">
        <f>+'2014'!$O107</f>
        <v>58.463999999999999</v>
      </c>
      <c r="AB107" s="30">
        <f>+'2015'!$O107</f>
        <v>56.462111999999998</v>
      </c>
      <c r="AC107" s="30">
        <f>+'2016'!$O107</f>
        <v>57.628871999999994</v>
      </c>
      <c r="AD107" s="30">
        <f>+'2017'!$O107</f>
        <v>56.191464000000003</v>
      </c>
      <c r="AE107" s="30">
        <f>+'2018'!$O107</f>
        <v>54.359927999999996</v>
      </c>
      <c r="AF107" s="30">
        <f>+'2019'!$O107</f>
        <v>53.245583999999994</v>
      </c>
      <c r="AG107" s="30">
        <f>+'2020'!$O107</f>
        <v>52.251695999999995</v>
      </c>
      <c r="AH107" s="30">
        <f>+'2021'!$O107</f>
        <v>51.257807999999997</v>
      </c>
      <c r="AI107" s="27"/>
      <c r="AJ107" s="30">
        <f t="shared" si="53"/>
        <v>-0.36831055900621112</v>
      </c>
    </row>
    <row r="108" spans="1:36" x14ac:dyDescent="0.35">
      <c r="A108" s="24" t="s">
        <v>460</v>
      </c>
      <c r="B108" s="25" t="s">
        <v>461</v>
      </c>
      <c r="C108" s="30">
        <f>+'1990'!$O108</f>
        <v>0</v>
      </c>
      <c r="D108" s="30">
        <f>+'1991'!$O108</f>
        <v>0</v>
      </c>
      <c r="E108" s="30">
        <f>+'1992'!$O108</f>
        <v>0</v>
      </c>
      <c r="F108" s="30">
        <f>+'1993'!$O108</f>
        <v>0</v>
      </c>
      <c r="G108" s="30">
        <f>+'1994'!$O108</f>
        <v>1.0640000000000001</v>
      </c>
      <c r="H108" s="30">
        <f>+'1995'!$O108</f>
        <v>0</v>
      </c>
      <c r="I108" s="30">
        <f>+'1996'!$O108</f>
        <v>1.1200000000000001</v>
      </c>
      <c r="J108" s="30">
        <f>+'1997'!$O108</f>
        <v>1.1200000000000001</v>
      </c>
      <c r="K108" s="30">
        <f>+'1998'!$O108</f>
        <v>1.1200000000000001</v>
      </c>
      <c r="L108" s="30">
        <f>+'1999'!$O108</f>
        <v>1.1200000000000001</v>
      </c>
      <c r="M108" s="30">
        <f>+'2000'!$O108</f>
        <v>1.1200000000000001</v>
      </c>
      <c r="N108" s="30">
        <f>+'2001'!$O108</f>
        <v>0.91111999999999993</v>
      </c>
      <c r="O108" s="30">
        <f>+'2002'!$O108</f>
        <v>1.1479999999999999</v>
      </c>
      <c r="P108" s="30">
        <f>+'2003'!$O108</f>
        <v>1.1619999999999999</v>
      </c>
      <c r="Q108" s="30">
        <f>+'2004'!$O108</f>
        <v>1.1759999999999999</v>
      </c>
      <c r="R108" s="30">
        <f>+'2005'!$O108</f>
        <v>1.1759999999999999</v>
      </c>
      <c r="S108" s="30">
        <f>+'2006'!$O108</f>
        <v>1.1759999999999999</v>
      </c>
      <c r="T108" s="30">
        <f>+'2007'!$O108</f>
        <v>1.1759999999999999</v>
      </c>
      <c r="U108" s="30">
        <f>+'2008'!$O108</f>
        <v>1.05</v>
      </c>
      <c r="V108" s="30">
        <f>+'2009'!$O108</f>
        <v>0.92400000000000004</v>
      </c>
      <c r="W108" s="30">
        <f>+'2010'!$O108</f>
        <v>0.79799999999999993</v>
      </c>
      <c r="X108" s="30">
        <f>+'2011'!$O108</f>
        <v>0.67087999999999992</v>
      </c>
      <c r="Y108" s="30">
        <f>+'2012'!$O108</f>
        <v>0.67200000000000004</v>
      </c>
      <c r="Z108" s="30">
        <f>+'2013'!$O108</f>
        <v>0.67200000000000004</v>
      </c>
      <c r="AA108" s="30">
        <f>+'2014'!$O108</f>
        <v>0.68599999999999994</v>
      </c>
      <c r="AB108" s="30">
        <f>+'2015'!$O108</f>
        <v>0.67564000000000002</v>
      </c>
      <c r="AC108" s="30">
        <f>+'2016'!$O108</f>
        <v>0.66555999999999993</v>
      </c>
      <c r="AD108" s="30">
        <f>+'2017'!$O108</f>
        <v>0.6552</v>
      </c>
      <c r="AE108" s="30">
        <f>+'2018'!$O108</f>
        <v>0.63839999999999997</v>
      </c>
      <c r="AF108" s="30">
        <f>+'2019'!$O108</f>
        <v>0.62243999999999999</v>
      </c>
      <c r="AG108" s="30">
        <f>+'2020'!$O108</f>
        <v>0.60927999999999993</v>
      </c>
      <c r="AH108" s="30">
        <f>+'2021'!$O108</f>
        <v>0.59611999999999998</v>
      </c>
      <c r="AI108" s="27"/>
      <c r="AJ108" s="30">
        <f t="shared" si="53"/>
        <v>-0.46775000000000011</v>
      </c>
    </row>
    <row r="109" spans="1:36" x14ac:dyDescent="0.35">
      <c r="A109" s="24" t="s">
        <v>462</v>
      </c>
      <c r="B109" s="25" t="s">
        <v>463</v>
      </c>
      <c r="C109" s="30">
        <f>+'1990'!$O109</f>
        <v>0</v>
      </c>
      <c r="D109" s="30">
        <f>+'1991'!$O109</f>
        <v>0</v>
      </c>
      <c r="E109" s="30">
        <f>+'1992'!$O109</f>
        <v>0</v>
      </c>
      <c r="F109" s="30">
        <f>+'1993'!$O109</f>
        <v>0</v>
      </c>
      <c r="G109" s="30">
        <f>+'1994'!$O109</f>
        <v>0</v>
      </c>
      <c r="H109" s="30">
        <f>+'1995'!$O109</f>
        <v>0</v>
      </c>
      <c r="I109" s="30">
        <f>+'1996'!$O109</f>
        <v>0</v>
      </c>
      <c r="J109" s="30">
        <f>+'1997'!$O109</f>
        <v>0</v>
      </c>
      <c r="K109" s="30">
        <f>+'1998'!$O109</f>
        <v>0</v>
      </c>
      <c r="L109" s="30">
        <f>+'1999'!$O109</f>
        <v>0</v>
      </c>
      <c r="M109" s="30">
        <f>+'2000'!$O109</f>
        <v>0</v>
      </c>
      <c r="N109" s="30">
        <f>+'2001'!$O109</f>
        <v>0</v>
      </c>
      <c r="O109" s="30">
        <f>+'2002'!$O109</f>
        <v>0</v>
      </c>
      <c r="P109" s="30">
        <f>+'2003'!$O109</f>
        <v>0</v>
      </c>
      <c r="Q109" s="30">
        <f>+'2004'!$O109</f>
        <v>0</v>
      </c>
      <c r="R109" s="30">
        <f>+'2005'!$O109</f>
        <v>0</v>
      </c>
      <c r="S109" s="30">
        <f>+'2006'!$O109</f>
        <v>0</v>
      </c>
      <c r="T109" s="30">
        <f>+'2007'!$O109</f>
        <v>0</v>
      </c>
      <c r="U109" s="30">
        <f>+'2008'!$O109</f>
        <v>0</v>
      </c>
      <c r="V109" s="30">
        <f>+'2009'!$O109</f>
        <v>0</v>
      </c>
      <c r="W109" s="30">
        <f>+'2010'!$O109</f>
        <v>0</v>
      </c>
      <c r="X109" s="30">
        <f>+'2011'!$O109</f>
        <v>0</v>
      </c>
      <c r="Y109" s="30">
        <f>+'2012'!$O109</f>
        <v>0</v>
      </c>
      <c r="Z109" s="30">
        <f>+'2013'!$O109</f>
        <v>0</v>
      </c>
      <c r="AA109" s="30">
        <f>+'2014'!$O109</f>
        <v>0</v>
      </c>
      <c r="AB109" s="30">
        <f>+'2015'!$O109</f>
        <v>0</v>
      </c>
      <c r="AC109" s="30">
        <f>+'2016'!$O109</f>
        <v>0</v>
      </c>
      <c r="AD109" s="30">
        <f>+'2017'!$O109</f>
        <v>0</v>
      </c>
      <c r="AE109" s="30">
        <f>+'2018'!$O109</f>
        <v>0</v>
      </c>
      <c r="AF109" s="30">
        <f>+'2019'!$O109</f>
        <v>0</v>
      </c>
      <c r="AG109" s="30">
        <f>+'2020'!$O109</f>
        <v>0</v>
      </c>
      <c r="AH109" s="30">
        <f>+'2021'!$O109</f>
        <v>0</v>
      </c>
      <c r="AI109" s="27"/>
      <c r="AJ109" s="30" t="e">
        <f t="shared" si="53"/>
        <v>#DIV/0!</v>
      </c>
    </row>
    <row r="110" spans="1:36" x14ac:dyDescent="0.35">
      <c r="A110" s="24" t="s">
        <v>464</v>
      </c>
      <c r="B110" s="25" t="s">
        <v>465</v>
      </c>
      <c r="C110" s="30">
        <f>+'1990'!$O110</f>
        <v>0</v>
      </c>
      <c r="D110" s="30">
        <f>+'1991'!$O110</f>
        <v>0</v>
      </c>
      <c r="E110" s="30">
        <f>+'1992'!$O110</f>
        <v>0</v>
      </c>
      <c r="F110" s="30">
        <f>+'1993'!$O110</f>
        <v>0</v>
      </c>
      <c r="G110" s="30">
        <f>+'1994'!$O110</f>
        <v>0</v>
      </c>
      <c r="H110" s="30">
        <f>+'1995'!$O110</f>
        <v>0</v>
      </c>
      <c r="I110" s="30">
        <f>+'1996'!$O110</f>
        <v>0</v>
      </c>
      <c r="J110" s="30">
        <f>+'1997'!$O110</f>
        <v>0</v>
      </c>
      <c r="K110" s="30">
        <f>+'1998'!$O110</f>
        <v>0</v>
      </c>
      <c r="L110" s="30">
        <f>+'1999'!$O110</f>
        <v>0</v>
      </c>
      <c r="M110" s="30">
        <f>+'2000'!$O110</f>
        <v>0</v>
      </c>
      <c r="N110" s="30">
        <f>+'2001'!$O110</f>
        <v>0</v>
      </c>
      <c r="O110" s="30">
        <f>+'2002'!$O110</f>
        <v>0</v>
      </c>
      <c r="P110" s="30">
        <f>+'2003'!$O110</f>
        <v>0</v>
      </c>
      <c r="Q110" s="30">
        <f>+'2004'!$O110</f>
        <v>0</v>
      </c>
      <c r="R110" s="30">
        <f>+'2005'!$O110</f>
        <v>0</v>
      </c>
      <c r="S110" s="30">
        <f>+'2006'!$O110</f>
        <v>0</v>
      </c>
      <c r="T110" s="30">
        <f>+'2007'!$O110</f>
        <v>0</v>
      </c>
      <c r="U110" s="30">
        <f>+'2008'!$O110</f>
        <v>0</v>
      </c>
      <c r="V110" s="30">
        <f>+'2009'!$O110</f>
        <v>0</v>
      </c>
      <c r="W110" s="30">
        <f>+'2010'!$O110</f>
        <v>0</v>
      </c>
      <c r="X110" s="30">
        <f>+'2011'!$O110</f>
        <v>0</v>
      </c>
      <c r="Y110" s="30">
        <f>+'2012'!$O110</f>
        <v>0</v>
      </c>
      <c r="Z110" s="30">
        <f>+'2013'!$O110</f>
        <v>0</v>
      </c>
      <c r="AA110" s="30">
        <f>+'2014'!$O110</f>
        <v>0</v>
      </c>
      <c r="AB110" s="30">
        <f>+'2015'!$O110</f>
        <v>0</v>
      </c>
      <c r="AC110" s="30">
        <f>+'2016'!$O110</f>
        <v>0</v>
      </c>
      <c r="AD110" s="30">
        <f>+'2017'!$O110</f>
        <v>0</v>
      </c>
      <c r="AE110" s="30">
        <f>+'2018'!$O110</f>
        <v>0</v>
      </c>
      <c r="AF110" s="30">
        <f>+'2019'!$O110</f>
        <v>0</v>
      </c>
      <c r="AG110" s="30">
        <f>+'2020'!$O110</f>
        <v>0</v>
      </c>
      <c r="AH110" s="30">
        <f>+'2021'!$O110</f>
        <v>0</v>
      </c>
      <c r="AI110" s="27"/>
      <c r="AJ110" s="30" t="e">
        <f t="shared" si="53"/>
        <v>#DIV/0!</v>
      </c>
    </row>
    <row r="111" spans="1:36" x14ac:dyDescent="0.35">
      <c r="A111" s="24" t="s">
        <v>466</v>
      </c>
      <c r="B111" s="25" t="s">
        <v>467</v>
      </c>
      <c r="C111" s="26">
        <f>+C112+C115+C116+C117+C126</f>
        <v>0</v>
      </c>
      <c r="D111" s="26">
        <f t="shared" ref="D111:AE111" si="74">+D112+D115+D116+D117+D126</f>
        <v>0</v>
      </c>
      <c r="E111" s="26">
        <f t="shared" si="74"/>
        <v>0</v>
      </c>
      <c r="F111" s="26">
        <f t="shared" si="74"/>
        <v>0</v>
      </c>
      <c r="G111" s="26">
        <f t="shared" si="74"/>
        <v>163.85693854490987</v>
      </c>
      <c r="H111" s="26">
        <f t="shared" si="74"/>
        <v>0</v>
      </c>
      <c r="I111" s="26">
        <f t="shared" si="74"/>
        <v>171.91595035215622</v>
      </c>
      <c r="J111" s="26">
        <f t="shared" si="74"/>
        <v>155.4672204537774</v>
      </c>
      <c r="K111" s="26">
        <f t="shared" si="74"/>
        <v>166.79761362365514</v>
      </c>
      <c r="L111" s="26">
        <f t="shared" si="74"/>
        <v>168.69842837861569</v>
      </c>
      <c r="M111" s="26">
        <f t="shared" si="74"/>
        <v>170.23690548455659</v>
      </c>
      <c r="N111" s="26">
        <f t="shared" si="74"/>
        <v>175.16041283004881</v>
      </c>
      <c r="O111" s="26">
        <f t="shared" si="74"/>
        <v>181.35705938551607</v>
      </c>
      <c r="P111" s="26">
        <f t="shared" si="74"/>
        <v>180.00047303154236</v>
      </c>
      <c r="Q111" s="26">
        <f t="shared" si="74"/>
        <v>177.1419304207966</v>
      </c>
      <c r="R111" s="26">
        <f t="shared" si="74"/>
        <v>181.59458461846611</v>
      </c>
      <c r="S111" s="26">
        <f t="shared" si="74"/>
        <v>180.74852365397439</v>
      </c>
      <c r="T111" s="26">
        <f t="shared" si="74"/>
        <v>179.27151180598401</v>
      </c>
      <c r="U111" s="26">
        <f t="shared" si="74"/>
        <v>191.49837943290206</v>
      </c>
      <c r="V111" s="26">
        <f t="shared" si="74"/>
        <v>183.36026893541435</v>
      </c>
      <c r="W111" s="26">
        <f t="shared" si="74"/>
        <v>187.56747232219431</v>
      </c>
      <c r="X111" s="26">
        <f t="shared" si="74"/>
        <v>191.73350563932365</v>
      </c>
      <c r="Y111" s="26">
        <f t="shared" si="74"/>
        <v>196.8657425817905</v>
      </c>
      <c r="Z111" s="26">
        <f t="shared" si="74"/>
        <v>197.14559735983872</v>
      </c>
      <c r="AA111" s="26">
        <f t="shared" si="74"/>
        <v>203.77127340864166</v>
      </c>
      <c r="AB111" s="26">
        <f t="shared" si="74"/>
        <v>206.44425599649276</v>
      </c>
      <c r="AC111" s="26">
        <f t="shared" si="74"/>
        <v>211.22535837929615</v>
      </c>
      <c r="AD111" s="26">
        <f t="shared" si="74"/>
        <v>216.07794711389658</v>
      </c>
      <c r="AE111" s="26">
        <f t="shared" si="74"/>
        <v>214.34745878807342</v>
      </c>
      <c r="AF111" s="26">
        <f t="shared" ref="AF111" si="75">+AF112+AF115+AF116+AF117+AF126</f>
        <v>215.92001054890949</v>
      </c>
      <c r="AG111" s="26">
        <f t="shared" ref="AG111:AH111" si="76">+AG112+AG115+AG116+AG117+AG126</f>
        <v>215.34868675214693</v>
      </c>
      <c r="AH111" s="26">
        <f t="shared" si="76"/>
        <v>222.08236938420049</v>
      </c>
      <c r="AI111" s="27"/>
      <c r="AJ111" s="23">
        <f t="shared" si="53"/>
        <v>0.30454890936881585</v>
      </c>
    </row>
    <row r="112" spans="1:36" x14ac:dyDescent="0.35">
      <c r="A112" s="24" t="s">
        <v>468</v>
      </c>
      <c r="B112" s="25" t="s">
        <v>439</v>
      </c>
      <c r="C112" s="26">
        <f>+SUM(C113:C114)</f>
        <v>0</v>
      </c>
      <c r="D112" s="26">
        <f t="shared" ref="D112:AE112" si="77">+SUM(D113:D114)</f>
        <v>0</v>
      </c>
      <c r="E112" s="26">
        <f t="shared" si="77"/>
        <v>0</v>
      </c>
      <c r="F112" s="26">
        <f t="shared" si="77"/>
        <v>0</v>
      </c>
      <c r="G112" s="26">
        <f t="shared" si="77"/>
        <v>44.513672714285711</v>
      </c>
      <c r="H112" s="26">
        <f t="shared" si="77"/>
        <v>0</v>
      </c>
      <c r="I112" s="26">
        <f t="shared" si="77"/>
        <v>44.537414942571431</v>
      </c>
      <c r="J112" s="26">
        <f t="shared" si="77"/>
        <v>41.951672714285721</v>
      </c>
      <c r="K112" s="26">
        <f t="shared" si="77"/>
        <v>42.208769805714297</v>
      </c>
      <c r="L112" s="26">
        <f t="shared" si="77"/>
        <v>42.007232203428572</v>
      </c>
      <c r="M112" s="26">
        <f t="shared" si="77"/>
        <v>42.109835439999998</v>
      </c>
      <c r="N112" s="26">
        <f t="shared" si="77"/>
        <v>47.378378901142852</v>
      </c>
      <c r="O112" s="26">
        <f t="shared" si="77"/>
        <v>47.352923580914286</v>
      </c>
      <c r="P112" s="26">
        <f t="shared" si="77"/>
        <v>46.716889027542855</v>
      </c>
      <c r="Q112" s="26">
        <f t="shared" si="77"/>
        <v>46.199967212000004</v>
      </c>
      <c r="R112" s="26">
        <f t="shared" si="77"/>
        <v>48.606024020285723</v>
      </c>
      <c r="S112" s="26">
        <f t="shared" si="77"/>
        <v>48.457414942571432</v>
      </c>
      <c r="T112" s="26">
        <f t="shared" si="77"/>
        <v>47.966935294857137</v>
      </c>
      <c r="U112" s="26">
        <f t="shared" si="77"/>
        <v>50.410876144571432</v>
      </c>
      <c r="V112" s="26">
        <f t="shared" si="77"/>
        <v>51.173312455428572</v>
      </c>
      <c r="W112" s="26">
        <f t="shared" si="77"/>
        <v>52.002301035714297</v>
      </c>
      <c r="X112" s="26">
        <f t="shared" si="77"/>
        <v>54.348979149714282</v>
      </c>
      <c r="Y112" s="26">
        <f t="shared" si="77"/>
        <v>54.367862382857147</v>
      </c>
      <c r="Z112" s="26">
        <f t="shared" si="77"/>
        <v>53.526277654905144</v>
      </c>
      <c r="AA112" s="26">
        <f t="shared" si="77"/>
        <v>50.45488148468629</v>
      </c>
      <c r="AB112" s="26">
        <f t="shared" si="77"/>
        <v>47.868004037742288</v>
      </c>
      <c r="AC112" s="26">
        <f t="shared" si="77"/>
        <v>48.28610528524171</v>
      </c>
      <c r="AD112" s="26">
        <f t="shared" si="77"/>
        <v>47.345505671652006</v>
      </c>
      <c r="AE112" s="26">
        <f t="shared" si="77"/>
        <v>48.379601999768568</v>
      </c>
      <c r="AF112" s="26">
        <f t="shared" ref="AF112" si="78">+SUM(AF113:AF114)</f>
        <v>46.610909150330286</v>
      </c>
      <c r="AG112" s="26">
        <f t="shared" ref="AG112:AH112" si="79">+SUM(AG113:AG114)</f>
        <v>46.822684260173141</v>
      </c>
      <c r="AH112" s="26">
        <f t="shared" si="79"/>
        <v>46.95603838025486</v>
      </c>
      <c r="AI112" s="27"/>
      <c r="AJ112" s="23">
        <f t="shared" si="53"/>
        <v>0.11508482257452535</v>
      </c>
    </row>
    <row r="113" spans="1:36" x14ac:dyDescent="0.35">
      <c r="A113" s="24" t="s">
        <v>469</v>
      </c>
      <c r="B113" s="25" t="s">
        <v>441</v>
      </c>
      <c r="C113" s="30">
        <f>+'1990'!$O113</f>
        <v>0</v>
      </c>
      <c r="D113" s="30">
        <f>+'1991'!$O113</f>
        <v>0</v>
      </c>
      <c r="E113" s="30">
        <f>+'1992'!$O113</f>
        <v>0</v>
      </c>
      <c r="F113" s="30">
        <f>+'1993'!$O113</f>
        <v>0</v>
      </c>
      <c r="G113" s="30">
        <f>+'1994'!$O113</f>
        <v>7.3100727142857176</v>
      </c>
      <c r="H113" s="30">
        <f>+'1995'!$O113</f>
        <v>0</v>
      </c>
      <c r="I113" s="30">
        <f>+'1996'!$O113</f>
        <v>7.6866149425714312</v>
      </c>
      <c r="J113" s="30">
        <f>+'1997'!$O113</f>
        <v>7.3100727142857176</v>
      </c>
      <c r="K113" s="30">
        <f>+'1998'!$O113</f>
        <v>7.0176698057142879</v>
      </c>
      <c r="L113" s="30">
        <f>+'1999'!$O113</f>
        <v>8.304242603428575</v>
      </c>
      <c r="M113" s="30">
        <f>+'2000'!$O113</f>
        <v>8.4426354400000037</v>
      </c>
      <c r="N113" s="30">
        <f>+'2001'!$O113</f>
        <v>8.3823309011428613</v>
      </c>
      <c r="O113" s="30">
        <f>+'2002'!$O113</f>
        <v>8.8165235809142875</v>
      </c>
      <c r="P113" s="30">
        <f>+'2003'!$O113</f>
        <v>8.8888890275428611</v>
      </c>
      <c r="Q113" s="30">
        <f>+'2004'!$O113</f>
        <v>8.8647672120000038</v>
      </c>
      <c r="R113" s="30">
        <f>+'2005'!$O113</f>
        <v>8.9552240202857192</v>
      </c>
      <c r="S113" s="30">
        <f>+'2006'!$O113</f>
        <v>8.8346149425714326</v>
      </c>
      <c r="T113" s="30">
        <f>+'2007'!$O113</f>
        <v>9.7693352948571466</v>
      </c>
      <c r="U113" s="30">
        <f>+'2008'!$O113</f>
        <v>10.312076144571433</v>
      </c>
      <c r="V113" s="30">
        <f>+'2009'!$O113</f>
        <v>10.794512455428574</v>
      </c>
      <c r="W113" s="30">
        <f>+'2010'!$O113</f>
        <v>11.307101035714293</v>
      </c>
      <c r="X113" s="30">
        <f>+'2011'!$O113</f>
        <v>11.096035149714288</v>
      </c>
      <c r="Y113" s="30">
        <f>+'2012'!$O113</f>
        <v>11.457862382857149</v>
      </c>
      <c r="Z113" s="30">
        <f>+'2013'!$O113</f>
        <v>9.635941654905146</v>
      </c>
      <c r="AA113" s="30">
        <f>+'2014'!$O113</f>
        <v>9.2390774846862893</v>
      </c>
      <c r="AB113" s="30">
        <f>+'2015'!$O113</f>
        <v>8.8372080377422879</v>
      </c>
      <c r="AC113" s="30">
        <f>+'2016'!$O113</f>
        <v>8.9016132852417176</v>
      </c>
      <c r="AD113" s="30">
        <f>+'2017'!$O113</f>
        <v>8.7765416716520033</v>
      </c>
      <c r="AE113" s="30">
        <f>+'2018'!$O113</f>
        <v>8.9350219997685745</v>
      </c>
      <c r="AF113" s="30">
        <f>+'2019'!$O113</f>
        <v>8.6805971503302892</v>
      </c>
      <c r="AG113" s="30">
        <f>+'2020'!$O113</f>
        <v>8.7152722601731458</v>
      </c>
      <c r="AH113" s="30">
        <f>+'2021'!$O113</f>
        <v>8.7394543802548608</v>
      </c>
      <c r="AI113" s="27"/>
      <c r="AJ113" s="30">
        <f t="shared" si="53"/>
        <v>3.5157142857142887E-2</v>
      </c>
    </row>
    <row r="114" spans="1:36" x14ac:dyDescent="0.35">
      <c r="A114" s="24" t="s">
        <v>470</v>
      </c>
      <c r="B114" s="25" t="s">
        <v>443</v>
      </c>
      <c r="C114" s="30">
        <f>+'1990'!$O114</f>
        <v>0</v>
      </c>
      <c r="D114" s="30">
        <f>+'1991'!$O114</f>
        <v>0</v>
      </c>
      <c r="E114" s="30">
        <f>+'1992'!$O114</f>
        <v>0</v>
      </c>
      <c r="F114" s="30">
        <f>+'1993'!$O114</f>
        <v>0</v>
      </c>
      <c r="G114" s="30">
        <f>+'1994'!$O114</f>
        <v>37.203599999999994</v>
      </c>
      <c r="H114" s="30">
        <f>+'1995'!$O114</f>
        <v>0</v>
      </c>
      <c r="I114" s="30">
        <f>+'1996'!$O114</f>
        <v>36.8508</v>
      </c>
      <c r="J114" s="30">
        <f>+'1997'!$O114</f>
        <v>34.641600000000004</v>
      </c>
      <c r="K114" s="30">
        <f>+'1998'!$O114</f>
        <v>35.191100000000006</v>
      </c>
      <c r="L114" s="30">
        <f>+'1999'!$O114</f>
        <v>33.702989599999995</v>
      </c>
      <c r="M114" s="30">
        <f>+'2000'!$O114</f>
        <v>33.667199999999994</v>
      </c>
      <c r="N114" s="30">
        <f>+'2001'!$O114</f>
        <v>38.996047999999995</v>
      </c>
      <c r="O114" s="30">
        <f>+'2002'!$O114</f>
        <v>38.5364</v>
      </c>
      <c r="P114" s="30">
        <f>+'2003'!$O114</f>
        <v>37.827999999999996</v>
      </c>
      <c r="Q114" s="30">
        <f>+'2004'!$O114</f>
        <v>37.3352</v>
      </c>
      <c r="R114" s="30">
        <f>+'2005'!$O114</f>
        <v>39.650800000000004</v>
      </c>
      <c r="S114" s="30">
        <f>+'2006'!$O114</f>
        <v>39.622799999999998</v>
      </c>
      <c r="T114" s="30">
        <f>+'2007'!$O114</f>
        <v>38.197599999999994</v>
      </c>
      <c r="U114" s="30">
        <f>+'2008'!$O114</f>
        <v>40.098799999999997</v>
      </c>
      <c r="V114" s="30">
        <f>+'2009'!$O114</f>
        <v>40.378799999999998</v>
      </c>
      <c r="W114" s="30">
        <f>+'2010'!$O114</f>
        <v>40.6952</v>
      </c>
      <c r="X114" s="30">
        <f>+'2011'!$O114</f>
        <v>43.252943999999992</v>
      </c>
      <c r="Y114" s="30">
        <f>+'2012'!$O114</f>
        <v>42.91</v>
      </c>
      <c r="Z114" s="30">
        <f>+'2013'!$O114</f>
        <v>43.890335999999998</v>
      </c>
      <c r="AA114" s="30">
        <f>+'2014'!$O114</f>
        <v>41.215803999999999</v>
      </c>
      <c r="AB114" s="30">
        <f>+'2015'!$O114</f>
        <v>39.030796000000002</v>
      </c>
      <c r="AC114" s="30">
        <f>+'2016'!$O114</f>
        <v>39.384491999999995</v>
      </c>
      <c r="AD114" s="30">
        <f>+'2017'!$O114</f>
        <v>38.568964000000001</v>
      </c>
      <c r="AE114" s="30">
        <f>+'2018'!$O114</f>
        <v>39.444579999999995</v>
      </c>
      <c r="AF114" s="30">
        <f>+'2019'!$O114</f>
        <v>37.930311999999994</v>
      </c>
      <c r="AG114" s="30">
        <f>+'2020'!$O114</f>
        <v>38.107411999999997</v>
      </c>
      <c r="AH114" s="30">
        <f>+'2021'!$O114</f>
        <v>38.216583999999997</v>
      </c>
      <c r="AI114" s="27"/>
      <c r="AJ114" s="30">
        <f t="shared" si="53"/>
        <v>0.13512807717897557</v>
      </c>
    </row>
    <row r="115" spans="1:36" x14ac:dyDescent="0.35">
      <c r="A115" s="24" t="s">
        <v>471</v>
      </c>
      <c r="B115" s="25" t="s">
        <v>445</v>
      </c>
      <c r="C115" s="30">
        <f>+'1990'!$O115</f>
        <v>0</v>
      </c>
      <c r="D115" s="30">
        <f>+'1991'!$O115</f>
        <v>0</v>
      </c>
      <c r="E115" s="30">
        <f>+'1992'!$O115</f>
        <v>0</v>
      </c>
      <c r="F115" s="30">
        <f>+'1993'!$O115</f>
        <v>0</v>
      </c>
      <c r="G115" s="30">
        <f>+'1994'!$O115</f>
        <v>0.11843134357142857</v>
      </c>
      <c r="H115" s="30">
        <f>+'1995'!$O115</f>
        <v>0</v>
      </c>
      <c r="I115" s="30">
        <f>+'1996'!$O115</f>
        <v>0.3225793182408036</v>
      </c>
      <c r="J115" s="30">
        <f>+'1997'!$O115</f>
        <v>0.14411402636306123</v>
      </c>
      <c r="K115" s="30">
        <f>+'1998'!$O115</f>
        <v>0.15267492062693877</v>
      </c>
      <c r="L115" s="30">
        <f>+'1999'!$O115</f>
        <v>0.16123581489081629</v>
      </c>
      <c r="M115" s="30">
        <f>+'2000'!$O115</f>
        <v>0.16979670915469389</v>
      </c>
      <c r="N115" s="30">
        <f>+'2001'!$O115</f>
        <v>0.17835760341857143</v>
      </c>
      <c r="O115" s="30">
        <f>+'2002'!$O115</f>
        <v>0.21592698638301785</v>
      </c>
      <c r="P115" s="30">
        <f>+'2003'!$O115</f>
        <v>0.25349636934746428</v>
      </c>
      <c r="Q115" s="30">
        <f>+'2004'!$O115</f>
        <v>0.29106575231191079</v>
      </c>
      <c r="R115" s="30">
        <f>+'2005'!$O115</f>
        <v>0.32863513527635713</v>
      </c>
      <c r="S115" s="30">
        <f>+'2006'!$O115</f>
        <v>0.36620451824080358</v>
      </c>
      <c r="T115" s="30">
        <f>+'2007'!$O115</f>
        <v>0.40377390120524997</v>
      </c>
      <c r="U115" s="30">
        <f>+'2008'!$O115</f>
        <v>0.44134328416969643</v>
      </c>
      <c r="V115" s="30">
        <f>+'2009'!$O115</f>
        <v>0.47891266713414288</v>
      </c>
      <c r="W115" s="30">
        <f>+'2010'!$O115</f>
        <v>0.51648205009858927</v>
      </c>
      <c r="X115" s="30">
        <f>+'2011'!$O115</f>
        <v>0.55405143306303573</v>
      </c>
      <c r="Y115" s="30">
        <f>+'2012'!$O115</f>
        <v>0.59001014975491073</v>
      </c>
      <c r="Z115" s="30">
        <f>+'2013'!$O115</f>
        <v>0.62596886644678562</v>
      </c>
      <c r="AA115" s="30">
        <f>+'2014'!$O115</f>
        <v>0.66192758313866062</v>
      </c>
      <c r="AB115" s="30">
        <f>+'2015'!$O115</f>
        <v>0.69788629983053574</v>
      </c>
      <c r="AC115" s="30">
        <f>+'2016'!$O115</f>
        <v>0.73384501652241063</v>
      </c>
      <c r="AD115" s="30">
        <f>+'2017'!$O115</f>
        <v>0.76980373321428552</v>
      </c>
      <c r="AE115" s="30">
        <f>+'2018'!$O115</f>
        <v>0.79349000192857144</v>
      </c>
      <c r="AF115" s="30">
        <f>+'2019'!$O115</f>
        <v>0.81717627064285703</v>
      </c>
      <c r="AG115" s="30">
        <f>+'2020'!$O115</f>
        <v>0.84086253935714272</v>
      </c>
      <c r="AH115" s="30">
        <f>+'2021'!$O115</f>
        <v>0.86454880807142831</v>
      </c>
      <c r="AI115" s="27"/>
      <c r="AJ115" s="30">
        <f t="shared" si="53"/>
        <v>4.0916699880430434</v>
      </c>
    </row>
    <row r="116" spans="1:36" x14ac:dyDescent="0.35">
      <c r="A116" s="24" t="s">
        <v>472</v>
      </c>
      <c r="B116" s="25" t="s">
        <v>447</v>
      </c>
      <c r="C116" s="30">
        <f>+'1990'!$O116</f>
        <v>0</v>
      </c>
      <c r="D116" s="30">
        <f>+'1991'!$O116</f>
        <v>0</v>
      </c>
      <c r="E116" s="30">
        <f>+'1992'!$O116</f>
        <v>0</v>
      </c>
      <c r="F116" s="30">
        <f>+'1993'!$O116</f>
        <v>0</v>
      </c>
      <c r="G116" s="30">
        <f>+'1994'!$O116</f>
        <v>19.175306796359997</v>
      </c>
      <c r="H116" s="30">
        <f>+'1995'!$O116</f>
        <v>0</v>
      </c>
      <c r="I116" s="30">
        <f>+'1996'!$O116</f>
        <v>23.646018529780001</v>
      </c>
      <c r="J116" s="30">
        <f>+'1997'!$O116</f>
        <v>17.871624321860001</v>
      </c>
      <c r="K116" s="30">
        <f>+'1998'!$O116</f>
        <v>18.758128404519997</v>
      </c>
      <c r="L116" s="30">
        <f>+'1999'!$O116</f>
        <v>20.732276151619999</v>
      </c>
      <c r="M116" s="30">
        <f>+'2000'!$O116</f>
        <v>25.533218529780001</v>
      </c>
      <c r="N116" s="30">
        <f>+'2001'!$O116</f>
        <v>28.704321064434602</v>
      </c>
      <c r="O116" s="30">
        <f>+'2002'!$O116</f>
        <v>27.8594354142</v>
      </c>
      <c r="P116" s="30">
        <f>+'2003'!$O116</f>
        <v>28.696137929940001</v>
      </c>
      <c r="Q116" s="30">
        <f>+'2004'!$O116</f>
        <v>26.765285970539999</v>
      </c>
      <c r="R116" s="30">
        <f>+'2005'!$O116</f>
        <v>26.314753846680002</v>
      </c>
      <c r="S116" s="30">
        <f>+'2006'!$O116</f>
        <v>25.533218529780001</v>
      </c>
      <c r="T116" s="30">
        <f>+'2007'!$O116</f>
        <v>29.900621771280001</v>
      </c>
      <c r="U116" s="30">
        <f>+'2008'!$O116</f>
        <v>29.229420852060002</v>
      </c>
      <c r="V116" s="30">
        <f>+'2009'!$O116</f>
        <v>25.119464538479995</v>
      </c>
      <c r="W116" s="30">
        <f>+'2010'!$O116</f>
        <v>25.413689598959998</v>
      </c>
      <c r="X116" s="30">
        <f>+'2011'!$O116</f>
        <v>29.617522095899403</v>
      </c>
      <c r="Y116" s="30">
        <f>+'2012'!$O116</f>
        <v>29.477673246840002</v>
      </c>
      <c r="Z116" s="30">
        <f>+'2013'!$O116</f>
        <v>31.426914272520001</v>
      </c>
      <c r="AA116" s="30">
        <f>+'2014'!$O116</f>
        <v>31.785501064980004</v>
      </c>
      <c r="AB116" s="30">
        <f>+'2015'!$O116</f>
        <v>33.560045961</v>
      </c>
      <c r="AC116" s="30">
        <f>+'2016'!$O116</f>
        <v>35.766733914599996</v>
      </c>
      <c r="AD116" s="30">
        <f>+'2017'!$O116</f>
        <v>36.842494291980003</v>
      </c>
      <c r="AE116" s="30">
        <f>+'2018'!$O116</f>
        <v>33.94621635288</v>
      </c>
      <c r="AF116" s="30">
        <f>+'2019'!$O116</f>
        <v>32.760121577820001</v>
      </c>
      <c r="AG116" s="30">
        <f>+'2020'!$O116</f>
        <v>33.62440769298</v>
      </c>
      <c r="AH116" s="30">
        <f>+'2021'!$O116</f>
        <v>37.118330286179997</v>
      </c>
      <c r="AI116" s="27"/>
      <c r="AJ116" s="30">
        <f t="shared" si="53"/>
        <v>0.45372704357220006</v>
      </c>
    </row>
    <row r="117" spans="1:36" x14ac:dyDescent="0.35">
      <c r="A117" s="24" t="s">
        <v>473</v>
      </c>
      <c r="B117" s="25" t="s">
        <v>449</v>
      </c>
      <c r="C117" s="26">
        <f>+SUM(C118:C125)</f>
        <v>0</v>
      </c>
      <c r="D117" s="26">
        <f t="shared" ref="D117:AE117" si="80">+SUM(D118:D125)</f>
        <v>0</v>
      </c>
      <c r="E117" s="26">
        <f t="shared" si="80"/>
        <v>0</v>
      </c>
      <c r="F117" s="26">
        <f t="shared" si="80"/>
        <v>0</v>
      </c>
      <c r="G117" s="26">
        <f t="shared" si="80"/>
        <v>56.092393704277143</v>
      </c>
      <c r="H117" s="26">
        <f t="shared" si="80"/>
        <v>0</v>
      </c>
      <c r="I117" s="26">
        <f t="shared" si="80"/>
        <v>53.122415292110617</v>
      </c>
      <c r="J117" s="26">
        <f t="shared" si="80"/>
        <v>54.732118675348573</v>
      </c>
      <c r="K117" s="26">
        <f t="shared" si="80"/>
        <v>58.723723272148575</v>
      </c>
      <c r="L117" s="26">
        <f t="shared" si="80"/>
        <v>58.079762538160708</v>
      </c>
      <c r="M117" s="26">
        <f t="shared" si="80"/>
        <v>56.011284791053114</v>
      </c>
      <c r="N117" s="26">
        <f t="shared" si="80"/>
        <v>51.048473319335884</v>
      </c>
      <c r="O117" s="26">
        <f t="shared" si="80"/>
        <v>56.357499708113224</v>
      </c>
      <c r="P117" s="26">
        <f t="shared" si="80"/>
        <v>54.941394045064804</v>
      </c>
      <c r="Q117" s="26">
        <f t="shared" si="80"/>
        <v>55.019977965381813</v>
      </c>
      <c r="R117" s="26">
        <f t="shared" si="80"/>
        <v>56.055116930807309</v>
      </c>
      <c r="S117" s="26">
        <f t="shared" si="80"/>
        <v>56.104163393928786</v>
      </c>
      <c r="T117" s="26">
        <f t="shared" si="80"/>
        <v>47.3816453495823</v>
      </c>
      <c r="U117" s="26">
        <f t="shared" si="80"/>
        <v>56.549566047087779</v>
      </c>
      <c r="V117" s="26">
        <f t="shared" si="80"/>
        <v>54.941658108833273</v>
      </c>
      <c r="W117" s="26">
        <f t="shared" si="80"/>
        <v>55.874186868222772</v>
      </c>
      <c r="X117" s="26">
        <f t="shared" si="80"/>
        <v>52.879799726392541</v>
      </c>
      <c r="Y117" s="26">
        <f t="shared" si="80"/>
        <v>55.619999186326176</v>
      </c>
      <c r="Z117" s="26">
        <f t="shared" si="80"/>
        <v>54.93691958811884</v>
      </c>
      <c r="AA117" s="26">
        <f t="shared" si="80"/>
        <v>59.721358559739521</v>
      </c>
      <c r="AB117" s="26">
        <f t="shared" si="80"/>
        <v>60.693626197044196</v>
      </c>
      <c r="AC117" s="26">
        <f t="shared" si="80"/>
        <v>61.324513432138865</v>
      </c>
      <c r="AD117" s="26">
        <f t="shared" si="80"/>
        <v>63.189484812503537</v>
      </c>
      <c r="AE117" s="26">
        <f t="shared" si="80"/>
        <v>63.965584113393462</v>
      </c>
      <c r="AF117" s="26">
        <f t="shared" ref="AF117" si="81">+SUM(AF118:AF125)</f>
        <v>66.587656258001374</v>
      </c>
      <c r="AG117" s="26">
        <f t="shared" ref="AG117:AH117" si="82">+SUM(AG118:AG125)</f>
        <v>68.131771326624175</v>
      </c>
      <c r="AH117" s="26">
        <f t="shared" si="82"/>
        <v>65.827612037529221</v>
      </c>
      <c r="AI117" s="27"/>
      <c r="AJ117" s="23">
        <f t="shared" si="53"/>
        <v>0.17525624136449203</v>
      </c>
    </row>
    <row r="118" spans="1:36" x14ac:dyDescent="0.35">
      <c r="A118" s="24" t="s">
        <v>474</v>
      </c>
      <c r="B118" s="25" t="s">
        <v>451</v>
      </c>
      <c r="C118" s="30">
        <f>+'1990'!$O118</f>
        <v>0</v>
      </c>
      <c r="D118" s="30">
        <f>+'1991'!$O118</f>
        <v>0</v>
      </c>
      <c r="E118" s="30">
        <f>+'1992'!$O118</f>
        <v>0</v>
      </c>
      <c r="F118" s="30">
        <f>+'1993'!$O118</f>
        <v>0</v>
      </c>
      <c r="G118" s="30">
        <f>+'1994'!$O118</f>
        <v>6.0377497142857145E-2</v>
      </c>
      <c r="H118" s="30">
        <f>+'1995'!$O118</f>
        <v>0</v>
      </c>
      <c r="I118" s="30">
        <f>+'1996'!$O118</f>
        <v>5.9861350434285712E-2</v>
      </c>
      <c r="J118" s="30">
        <f>+'1997'!$O118</f>
        <v>6.0377497142857145E-2</v>
      </c>
      <c r="K118" s="30">
        <f>+'1998'!$O118</f>
        <v>6.0377497142857145E-2</v>
      </c>
      <c r="L118" s="30">
        <f>+'1999'!$O118</f>
        <v>6.0377497142857145E-2</v>
      </c>
      <c r="M118" s="30">
        <f>+'2000'!$O118</f>
        <v>5.818874857142857E-2</v>
      </c>
      <c r="N118" s="30">
        <f>+'2001'!$O118</f>
        <v>6.5599879184935067E-2</v>
      </c>
      <c r="O118" s="30">
        <f>+'2002'!$O118</f>
        <v>7.3011009798441551E-2</v>
      </c>
      <c r="P118" s="30">
        <f>+'2003'!$O118</f>
        <v>8.0422140411948048E-2</v>
      </c>
      <c r="Q118" s="30">
        <f>+'2004'!$O118</f>
        <v>8.7833271025454546E-2</v>
      </c>
      <c r="R118" s="30">
        <f>+'2005'!$O118</f>
        <v>9.5244401638961029E-2</v>
      </c>
      <c r="S118" s="30">
        <f>+'2006'!$O118</f>
        <v>0.10265553225246753</v>
      </c>
      <c r="T118" s="30">
        <f>+'2007'!$O118</f>
        <v>0.11006666286597401</v>
      </c>
      <c r="U118" s="30">
        <f>+'2008'!$O118</f>
        <v>0.11747779347948051</v>
      </c>
      <c r="V118" s="30">
        <f>+'2009'!$O118</f>
        <v>0.12488892409298701</v>
      </c>
      <c r="W118" s="30">
        <f>+'2010'!$O118</f>
        <v>0.1323000547064935</v>
      </c>
      <c r="X118" s="30">
        <f>+'2011'!$O118</f>
        <v>0.13971118531999999</v>
      </c>
      <c r="Y118" s="30">
        <f>+'2012'!$O118</f>
        <v>0.19048880327792206</v>
      </c>
      <c r="Z118" s="30">
        <f>+'2013'!$O118</f>
        <v>0.24126642123584413</v>
      </c>
      <c r="AA118" s="30">
        <f>+'2014'!$O118</f>
        <v>0.29204403919376615</v>
      </c>
      <c r="AB118" s="30">
        <f>+'2015'!$O118</f>
        <v>0.34282165715168827</v>
      </c>
      <c r="AC118" s="30">
        <f>+'2016'!$O118</f>
        <v>0.3935992751096104</v>
      </c>
      <c r="AD118" s="30">
        <f>+'2017'!$O118</f>
        <v>0.44437689306753236</v>
      </c>
      <c r="AE118" s="30">
        <f>+'2018'!$O118</f>
        <v>0.49515451102545449</v>
      </c>
      <c r="AF118" s="30">
        <f>+'2019'!$O118</f>
        <v>0.54593212898337651</v>
      </c>
      <c r="AG118" s="30">
        <f>+'2020'!$O118</f>
        <v>6.0092701818181808</v>
      </c>
      <c r="AH118" s="30">
        <f>+'2021'!$O118</f>
        <v>0.64748736489922076</v>
      </c>
      <c r="AI118" s="27"/>
      <c r="AJ118" s="30">
        <f t="shared" si="53"/>
        <v>10.127363636363636</v>
      </c>
    </row>
    <row r="119" spans="1:36" x14ac:dyDescent="0.35">
      <c r="A119" s="24" t="s">
        <v>475</v>
      </c>
      <c r="B119" s="25" t="s">
        <v>453</v>
      </c>
      <c r="C119" s="30">
        <f>+'1990'!$O119</f>
        <v>0</v>
      </c>
      <c r="D119" s="30">
        <f>+'1991'!$O119</f>
        <v>0</v>
      </c>
      <c r="E119" s="30">
        <f>+'1992'!$O119</f>
        <v>0</v>
      </c>
      <c r="F119" s="30">
        <f>+'1993'!$O119</f>
        <v>0</v>
      </c>
      <c r="G119" s="30">
        <f>+'1994'!$O119</f>
        <v>0</v>
      </c>
      <c r="H119" s="30">
        <f>+'1995'!$O119</f>
        <v>0</v>
      </c>
      <c r="I119" s="30">
        <f>+'1996'!$O119</f>
        <v>0</v>
      </c>
      <c r="J119" s="30">
        <f>+'1997'!$O119</f>
        <v>0</v>
      </c>
      <c r="K119" s="30">
        <f>+'1998'!$O119</f>
        <v>0</v>
      </c>
      <c r="L119" s="30">
        <f>+'1999'!$O119</f>
        <v>0</v>
      </c>
      <c r="M119" s="30">
        <f>+'2000'!$O119</f>
        <v>0</v>
      </c>
      <c r="N119" s="30">
        <f>+'2001'!$O119</f>
        <v>0</v>
      </c>
      <c r="O119" s="30">
        <f>+'2002'!$O119</f>
        <v>0</v>
      </c>
      <c r="P119" s="30">
        <f>+'2003'!$O119</f>
        <v>0</v>
      </c>
      <c r="Q119" s="30">
        <f>+'2004'!$O119</f>
        <v>0</v>
      </c>
      <c r="R119" s="30">
        <f>+'2005'!$O119</f>
        <v>0</v>
      </c>
      <c r="S119" s="30">
        <f>+'2006'!$O119</f>
        <v>0</v>
      </c>
      <c r="T119" s="30">
        <f>+'2007'!$O119</f>
        <v>0</v>
      </c>
      <c r="U119" s="30">
        <f>+'2008'!$O119</f>
        <v>0</v>
      </c>
      <c r="V119" s="30">
        <f>+'2009'!$O119</f>
        <v>0</v>
      </c>
      <c r="W119" s="30">
        <f>+'2010'!$O119</f>
        <v>0</v>
      </c>
      <c r="X119" s="30">
        <f>+'2011'!$O119</f>
        <v>0</v>
      </c>
      <c r="Y119" s="30">
        <f>+'2012'!$O119</f>
        <v>0</v>
      </c>
      <c r="Z119" s="30">
        <f>+'2013'!$O119</f>
        <v>0</v>
      </c>
      <c r="AA119" s="30">
        <f>+'2014'!$O119</f>
        <v>0</v>
      </c>
      <c r="AB119" s="30">
        <f>+'2015'!$O119</f>
        <v>0</v>
      </c>
      <c r="AC119" s="30">
        <f>+'2016'!$O119</f>
        <v>0</v>
      </c>
      <c r="AD119" s="30">
        <f>+'2017'!$O119</f>
        <v>0</v>
      </c>
      <c r="AE119" s="30">
        <f>+'2018'!$O119</f>
        <v>0</v>
      </c>
      <c r="AF119" s="30">
        <f>+'2019'!$O119</f>
        <v>0</v>
      </c>
      <c r="AG119" s="30">
        <f>+'2020'!$O119</f>
        <v>0</v>
      </c>
      <c r="AH119" s="30">
        <f>+'2021'!$O119</f>
        <v>0</v>
      </c>
      <c r="AI119" s="27"/>
      <c r="AJ119" s="30" t="e">
        <f t="shared" si="53"/>
        <v>#DIV/0!</v>
      </c>
    </row>
    <row r="120" spans="1:36" x14ac:dyDescent="0.35">
      <c r="A120" s="24" t="s">
        <v>476</v>
      </c>
      <c r="B120" s="25" t="s">
        <v>455</v>
      </c>
      <c r="C120" s="30">
        <f>+'1990'!$O120</f>
        <v>0</v>
      </c>
      <c r="D120" s="30">
        <f>+'1991'!$O120</f>
        <v>0</v>
      </c>
      <c r="E120" s="30">
        <f>+'1992'!$O120</f>
        <v>0</v>
      </c>
      <c r="F120" s="30">
        <f>+'1993'!$O120</f>
        <v>0</v>
      </c>
      <c r="G120" s="30">
        <f>+'1994'!$O120</f>
        <v>0</v>
      </c>
      <c r="H120" s="30">
        <f>+'1995'!$O120</f>
        <v>0</v>
      </c>
      <c r="I120" s="30">
        <f>+'1996'!$O120</f>
        <v>0</v>
      </c>
      <c r="J120" s="30">
        <f>+'1997'!$O120</f>
        <v>0</v>
      </c>
      <c r="K120" s="30">
        <f>+'1998'!$O120</f>
        <v>0</v>
      </c>
      <c r="L120" s="30">
        <f>+'1999'!$O120</f>
        <v>0</v>
      </c>
      <c r="M120" s="30">
        <f>+'2000'!$O120</f>
        <v>0</v>
      </c>
      <c r="N120" s="30">
        <f>+'2001'!$O120</f>
        <v>0</v>
      </c>
      <c r="O120" s="30">
        <f>+'2002'!$O120</f>
        <v>0</v>
      </c>
      <c r="P120" s="30">
        <f>+'2003'!$O120</f>
        <v>0</v>
      </c>
      <c r="Q120" s="30">
        <f>+'2004'!$O120</f>
        <v>0</v>
      </c>
      <c r="R120" s="30">
        <f>+'2005'!$O120</f>
        <v>0</v>
      </c>
      <c r="S120" s="30">
        <f>+'2006'!$O120</f>
        <v>0</v>
      </c>
      <c r="T120" s="30">
        <f>+'2007'!$O120</f>
        <v>0</v>
      </c>
      <c r="U120" s="30">
        <f>+'2008'!$O120</f>
        <v>0</v>
      </c>
      <c r="V120" s="30">
        <f>+'2009'!$O120</f>
        <v>0</v>
      </c>
      <c r="W120" s="30">
        <f>+'2010'!$O120</f>
        <v>0</v>
      </c>
      <c r="X120" s="30">
        <f>+'2011'!$O120</f>
        <v>0</v>
      </c>
      <c r="Y120" s="30">
        <f>+'2012'!$O120</f>
        <v>0</v>
      </c>
      <c r="Z120" s="30">
        <f>+'2013'!$O120</f>
        <v>0</v>
      </c>
      <c r="AA120" s="30">
        <f>+'2014'!$O120</f>
        <v>0</v>
      </c>
      <c r="AB120" s="30">
        <f>+'2015'!$O120</f>
        <v>0</v>
      </c>
      <c r="AC120" s="30">
        <f>+'2016'!$O120</f>
        <v>0</v>
      </c>
      <c r="AD120" s="30">
        <f>+'2017'!$O120</f>
        <v>0</v>
      </c>
      <c r="AE120" s="30">
        <f>+'2018'!$O120</f>
        <v>0</v>
      </c>
      <c r="AF120" s="30">
        <f>+'2019'!$O120</f>
        <v>0</v>
      </c>
      <c r="AG120" s="30">
        <f>+'2020'!$O120</f>
        <v>0</v>
      </c>
      <c r="AH120" s="30">
        <f>+'2021'!$O120</f>
        <v>0</v>
      </c>
      <c r="AI120" s="27"/>
      <c r="AJ120" s="30" t="e">
        <f t="shared" si="53"/>
        <v>#DIV/0!</v>
      </c>
    </row>
    <row r="121" spans="1:36" x14ac:dyDescent="0.35">
      <c r="A121" s="24" t="s">
        <v>477</v>
      </c>
      <c r="B121" s="25" t="s">
        <v>457</v>
      </c>
      <c r="C121" s="30">
        <f>+'1990'!$O121</f>
        <v>0</v>
      </c>
      <c r="D121" s="30">
        <f>+'1991'!$O121</f>
        <v>0</v>
      </c>
      <c r="E121" s="30">
        <f>+'1992'!$O121</f>
        <v>0</v>
      </c>
      <c r="F121" s="30">
        <f>+'1993'!$O121</f>
        <v>0</v>
      </c>
      <c r="G121" s="30">
        <f>+'1994'!$O121</f>
        <v>0.67631142150000012</v>
      </c>
      <c r="H121" s="30">
        <f>+'1995'!$O121</f>
        <v>0</v>
      </c>
      <c r="I121" s="30">
        <f>+'1996'!$O121</f>
        <v>0.93148324238062497</v>
      </c>
      <c r="J121" s="30">
        <f>+'1997'!$O121</f>
        <v>0.67631142150000012</v>
      </c>
      <c r="K121" s="30">
        <f>+'1998'!$O121</f>
        <v>0.67631142150000012</v>
      </c>
      <c r="L121" s="30">
        <f>+'1999'!$O121</f>
        <v>0.68931741037500005</v>
      </c>
      <c r="M121" s="30">
        <f>+'2000'!$O121</f>
        <v>0.67631142150000012</v>
      </c>
      <c r="N121" s="30">
        <f>+'2001'!$O121</f>
        <v>0.8018192141437499</v>
      </c>
      <c r="O121" s="30">
        <f>+'2002'!$O121</f>
        <v>0.83028932379112497</v>
      </c>
      <c r="P121" s="30">
        <f>+'2003'!$O121</f>
        <v>0.83303358744375</v>
      </c>
      <c r="Q121" s="30">
        <f>+'2004'!$O121</f>
        <v>0.88722954308587487</v>
      </c>
      <c r="R121" s="30">
        <f>+'2005'!$O121</f>
        <v>0.91569965273324982</v>
      </c>
      <c r="S121" s="30">
        <f>+'2006'!$O121</f>
        <v>0.94416976238062489</v>
      </c>
      <c r="T121" s="30">
        <f>+'2007'!$O121</f>
        <v>0.97263987202799995</v>
      </c>
      <c r="U121" s="30">
        <f>+'2008'!$O121</f>
        <v>1.001109981675375</v>
      </c>
      <c r="V121" s="30">
        <f>+'2009'!$O121</f>
        <v>1.02958009132275</v>
      </c>
      <c r="W121" s="30">
        <f>+'2010'!$O121</f>
        <v>1.0580502009701249</v>
      </c>
      <c r="X121" s="30">
        <f>+'2011'!$O121</f>
        <v>1.0865203106174999</v>
      </c>
      <c r="Y121" s="30">
        <f>+'2012'!$O121</f>
        <v>1.2305833140562499</v>
      </c>
      <c r="Z121" s="30">
        <f>+'2013'!$O121</f>
        <v>1.3746463174949999</v>
      </c>
      <c r="AA121" s="30">
        <f>+'2014'!$O121</f>
        <v>1.5187093209337501</v>
      </c>
      <c r="AB121" s="30">
        <f>+'2015'!$O121</f>
        <v>1.6627723243725001</v>
      </c>
      <c r="AC121" s="30">
        <f>+'2016'!$O121</f>
        <v>1.8068353278112503</v>
      </c>
      <c r="AD121" s="30">
        <f>+'2017'!$O121</f>
        <v>1.9508983312500001</v>
      </c>
      <c r="AE121" s="30">
        <f>+'2018'!$O121</f>
        <v>2.2110181087500003</v>
      </c>
      <c r="AF121" s="30">
        <f>+'2019'!$O121</f>
        <v>2.4711378862499993</v>
      </c>
      <c r="AG121" s="30">
        <f>+'2020'!$O121</f>
        <v>2.7312576637500001</v>
      </c>
      <c r="AH121" s="30">
        <f>+'2021'!$O121</f>
        <v>2.9913774412499996</v>
      </c>
      <c r="AI121" s="27"/>
      <c r="AJ121" s="30">
        <f t="shared" si="53"/>
        <v>3.4230769230769216</v>
      </c>
    </row>
    <row r="122" spans="1:36" x14ac:dyDescent="0.35">
      <c r="A122" s="24" t="s">
        <v>478</v>
      </c>
      <c r="B122" s="25" t="s">
        <v>459</v>
      </c>
      <c r="C122" s="30">
        <f>+'1990'!$O122</f>
        <v>0</v>
      </c>
      <c r="D122" s="30">
        <f>+'1991'!$O122</f>
        <v>0</v>
      </c>
      <c r="E122" s="30">
        <f>+'1992'!$O122</f>
        <v>0</v>
      </c>
      <c r="F122" s="30">
        <f>+'1993'!$O122</f>
        <v>0</v>
      </c>
      <c r="G122" s="30">
        <f>+'1994'!$O122</f>
        <v>42.219549708000002</v>
      </c>
      <c r="H122" s="30">
        <f>+'1995'!$O122</f>
        <v>0</v>
      </c>
      <c r="I122" s="30">
        <f>+'1996'!$O122</f>
        <v>30.380139900000003</v>
      </c>
      <c r="J122" s="30">
        <f>+'1997'!$O122</f>
        <v>42.420081000000003</v>
      </c>
      <c r="K122" s="30">
        <f>+'1998'!$O122</f>
        <v>42.420081000000003</v>
      </c>
      <c r="L122" s="30">
        <f>+'1999'!$O122</f>
        <v>42.677172399999996</v>
      </c>
      <c r="M122" s="30">
        <f>+'2000'!$O122</f>
        <v>33.511916549999995</v>
      </c>
      <c r="N122" s="30">
        <f>+'2001'!$O122</f>
        <v>28.054469717549999</v>
      </c>
      <c r="O122" s="30">
        <f>+'2002'!$O122</f>
        <v>31.846728150000001</v>
      </c>
      <c r="P122" s="30">
        <f>+'2003'!$O122</f>
        <v>31.014133950000002</v>
      </c>
      <c r="Q122" s="30">
        <f>+'2004'!$O122</f>
        <v>30.181539749999999</v>
      </c>
      <c r="R122" s="30">
        <f>+'2005'!$O122</f>
        <v>29.348945550000003</v>
      </c>
      <c r="S122" s="30">
        <f>+'2006'!$O122</f>
        <v>28.724499899999998</v>
      </c>
      <c r="T122" s="30">
        <f>+'2007'!$O122</f>
        <v>19.528197150000004</v>
      </c>
      <c r="U122" s="30">
        <f>+'2008'!$O122</f>
        <v>27.0593115</v>
      </c>
      <c r="V122" s="30">
        <f>+'2009'!$O122</f>
        <v>26.018568749999996</v>
      </c>
      <c r="W122" s="30">
        <f>+'2010'!$O122</f>
        <v>24.977826</v>
      </c>
      <c r="X122" s="30">
        <f>+'2011'!$O122</f>
        <v>23.811153377249997</v>
      </c>
      <c r="Y122" s="30">
        <f>+'2012'!$O122</f>
        <v>23.937083250000001</v>
      </c>
      <c r="Z122" s="30">
        <f>+'2013'!$O122</f>
        <v>23.937083250000001</v>
      </c>
      <c r="AA122" s="30">
        <f>+'2014'!$O122</f>
        <v>24.145231799999998</v>
      </c>
      <c r="AB122" s="30">
        <f>+'2015'!$O122</f>
        <v>23.318465759399999</v>
      </c>
      <c r="AC122" s="30">
        <f>+'2016'!$O122</f>
        <v>23.800329652649999</v>
      </c>
      <c r="AD122" s="30">
        <f>+'2017'!$O122</f>
        <v>23.206689988049998</v>
      </c>
      <c r="AE122" s="30">
        <f>+'2018'!$O122</f>
        <v>22.450278157349999</v>
      </c>
      <c r="AF122" s="30">
        <f>+'2019'!$O122</f>
        <v>21.990061713299998</v>
      </c>
      <c r="AG122" s="30">
        <f>+'2020'!$O122</f>
        <v>21.5795927727</v>
      </c>
      <c r="AH122" s="30">
        <f>+'2021'!$O122</f>
        <v>21.169123832099999</v>
      </c>
      <c r="AI122" s="27"/>
      <c r="AJ122" s="30">
        <f t="shared" si="53"/>
        <v>-0.36831055900621112</v>
      </c>
    </row>
    <row r="123" spans="1:36" x14ac:dyDescent="0.35">
      <c r="A123" s="24" t="s">
        <v>479</v>
      </c>
      <c r="B123" s="25" t="s">
        <v>461</v>
      </c>
      <c r="C123" s="30">
        <f>+'1990'!$O123</f>
        <v>0</v>
      </c>
      <c r="D123" s="30">
        <f>+'1991'!$O123</f>
        <v>0</v>
      </c>
      <c r="E123" s="30">
        <f>+'1992'!$O123</f>
        <v>0</v>
      </c>
      <c r="F123" s="30">
        <f>+'1993'!$O123</f>
        <v>0</v>
      </c>
      <c r="G123" s="30">
        <f>+'1994'!$O123</f>
        <v>0.12767999999999999</v>
      </c>
      <c r="H123" s="30">
        <f>+'1995'!$O123</f>
        <v>0</v>
      </c>
      <c r="I123" s="30">
        <f>+'1996'!$O123</f>
        <v>0.13439999999999999</v>
      </c>
      <c r="J123" s="30">
        <f>+'1997'!$O123</f>
        <v>0.13439999999999999</v>
      </c>
      <c r="K123" s="30">
        <f>+'1998'!$O123</f>
        <v>0.13439999999999999</v>
      </c>
      <c r="L123" s="30">
        <f>+'1999'!$O123</f>
        <v>0.13439999999999999</v>
      </c>
      <c r="M123" s="30">
        <f>+'2000'!$O123</f>
        <v>0.13439999999999999</v>
      </c>
      <c r="N123" s="30">
        <f>+'2001'!$O123</f>
        <v>0.10933439999999998</v>
      </c>
      <c r="O123" s="30">
        <f>+'2002'!$O123</f>
        <v>0.13775999999999999</v>
      </c>
      <c r="P123" s="30">
        <f>+'2003'!$O123</f>
        <v>0.13944000000000001</v>
      </c>
      <c r="Q123" s="30">
        <f>+'2004'!$O123</f>
        <v>0.14111999999999997</v>
      </c>
      <c r="R123" s="30">
        <f>+'2005'!$O123</f>
        <v>0.14111999999999997</v>
      </c>
      <c r="S123" s="30">
        <f>+'2006'!$O123</f>
        <v>0.14111999999999997</v>
      </c>
      <c r="T123" s="30">
        <f>+'2007'!$O123</f>
        <v>0.14111999999999997</v>
      </c>
      <c r="U123" s="30">
        <f>+'2008'!$O123</f>
        <v>0.126</v>
      </c>
      <c r="V123" s="30">
        <f>+'2009'!$O123</f>
        <v>0.11088000000000001</v>
      </c>
      <c r="W123" s="30">
        <f>+'2010'!$O123</f>
        <v>9.5759999999999998E-2</v>
      </c>
      <c r="X123" s="30">
        <f>+'2011'!$O123</f>
        <v>8.0505599999999983E-2</v>
      </c>
      <c r="Y123" s="30">
        <f>+'2012'!$O123</f>
        <v>8.0639999999999989E-2</v>
      </c>
      <c r="Z123" s="30">
        <f>+'2013'!$O123</f>
        <v>8.0639999999999989E-2</v>
      </c>
      <c r="AA123" s="30">
        <f>+'2014'!$O123</f>
        <v>8.2320000000000004E-2</v>
      </c>
      <c r="AB123" s="30">
        <f>+'2015'!$O123</f>
        <v>8.1076800000000004E-2</v>
      </c>
      <c r="AC123" s="30">
        <f>+'2016'!$O123</f>
        <v>7.9867199999999999E-2</v>
      </c>
      <c r="AD123" s="30">
        <f>+'2017'!$O123</f>
        <v>7.8623999999999999E-2</v>
      </c>
      <c r="AE123" s="30">
        <f>+'2018'!$O123</f>
        <v>7.6607999999999996E-2</v>
      </c>
      <c r="AF123" s="30">
        <f>+'2019'!$O123</f>
        <v>7.469279999999999E-2</v>
      </c>
      <c r="AG123" s="30">
        <f>+'2020'!$O123</f>
        <v>7.3113599999999987E-2</v>
      </c>
      <c r="AH123" s="30">
        <f>+'2021'!$O123</f>
        <v>7.1534399999999984E-2</v>
      </c>
      <c r="AI123" s="27"/>
      <c r="AJ123" s="30">
        <f t="shared" si="53"/>
        <v>-0.46775000000000011</v>
      </c>
    </row>
    <row r="124" spans="1:36" x14ac:dyDescent="0.35">
      <c r="A124" s="24" t="s">
        <v>480</v>
      </c>
      <c r="B124" s="25" t="s">
        <v>463</v>
      </c>
      <c r="C124" s="30">
        <f>+'1990'!$O124</f>
        <v>0</v>
      </c>
      <c r="D124" s="30">
        <f>+'1991'!$O124</f>
        <v>0</v>
      </c>
      <c r="E124" s="30">
        <f>+'1992'!$O124</f>
        <v>0</v>
      </c>
      <c r="F124" s="30">
        <f>+'1993'!$O124</f>
        <v>0</v>
      </c>
      <c r="G124" s="30">
        <f>+'1994'!$O124</f>
        <v>13.008475077634287</v>
      </c>
      <c r="H124" s="30">
        <f>+'1995'!$O124</f>
        <v>0</v>
      </c>
      <c r="I124" s="30">
        <f>+'1996'!$O124</f>
        <v>21.616530799295703</v>
      </c>
      <c r="J124" s="30">
        <f>+'1997'!$O124</f>
        <v>11.440948756705714</v>
      </c>
      <c r="K124" s="30">
        <f>+'1998'!$O124</f>
        <v>15.432553353505714</v>
      </c>
      <c r="L124" s="30">
        <f>+'1999'!$O124</f>
        <v>14.518495230642857</v>
      </c>
      <c r="M124" s="30">
        <f>+'2000'!$O124</f>
        <v>21.630468070981696</v>
      </c>
      <c r="N124" s="30">
        <f>+'2001'!$O124</f>
        <v>22.017250108457201</v>
      </c>
      <c r="O124" s="30">
        <f>+'2002'!$O124</f>
        <v>23.469711224523657</v>
      </c>
      <c r="P124" s="30">
        <f>+'2003'!$O124</f>
        <v>22.874364367209104</v>
      </c>
      <c r="Q124" s="30">
        <f>+'2004'!$O124</f>
        <v>23.72225540127048</v>
      </c>
      <c r="R124" s="30">
        <f>+'2005'!$O124</f>
        <v>25.554107326435094</v>
      </c>
      <c r="S124" s="30">
        <f>+'2006'!$O124</f>
        <v>26.1917181992957</v>
      </c>
      <c r="T124" s="30">
        <f>+'2007'!$O124</f>
        <v>26.629621664688322</v>
      </c>
      <c r="U124" s="30">
        <f>+'2008'!$O124</f>
        <v>28.245666771932925</v>
      </c>
      <c r="V124" s="30">
        <f>+'2009'!$O124</f>
        <v>27.657740343417537</v>
      </c>
      <c r="W124" s="30">
        <f>+'2010'!$O124</f>
        <v>29.610250612546153</v>
      </c>
      <c r="X124" s="30">
        <f>+'2011'!$O124</f>
        <v>27.761909253205044</v>
      </c>
      <c r="Y124" s="30">
        <f>+'2012'!$O124</f>
        <v>30.181203818992003</v>
      </c>
      <c r="Z124" s="30">
        <f>+'2013'!$O124</f>
        <v>29.303283599387999</v>
      </c>
      <c r="AA124" s="30">
        <f>+'2014'!$O124</f>
        <v>33.683053399612007</v>
      </c>
      <c r="AB124" s="30">
        <f>+'2015'!$O124</f>
        <v>35.288489656120007</v>
      </c>
      <c r="AC124" s="30">
        <f>+'2016'!$O124</f>
        <v>35.243881976568005</v>
      </c>
      <c r="AD124" s="30">
        <f>+'2017'!$O124</f>
        <v>37.508895600136</v>
      </c>
      <c r="AE124" s="30">
        <f>+'2018'!$O124</f>
        <v>38.732525336268004</v>
      </c>
      <c r="AF124" s="30">
        <f>+'2019'!$O124</f>
        <v>41.505831729467999</v>
      </c>
      <c r="AG124" s="30">
        <f>+'2020'!$O124</f>
        <v>37.738537108355999</v>
      </c>
      <c r="AH124" s="30">
        <f>+'2021'!$O124</f>
        <v>40.948088999280003</v>
      </c>
      <c r="AI124" s="27"/>
      <c r="AJ124" s="30">
        <f t="shared" si="53"/>
        <v>0.89307456800779161</v>
      </c>
    </row>
    <row r="125" spans="1:36" x14ac:dyDescent="0.35">
      <c r="A125" s="24" t="s">
        <v>481</v>
      </c>
      <c r="B125" s="25" t="s">
        <v>465</v>
      </c>
      <c r="C125" s="30">
        <f>+'1990'!$O125</f>
        <v>0</v>
      </c>
      <c r="D125" s="30">
        <f>+'1991'!$O125</f>
        <v>0</v>
      </c>
      <c r="E125" s="30">
        <f>+'1992'!$O125</f>
        <v>0</v>
      </c>
      <c r="F125" s="30">
        <f>+'1993'!$O125</f>
        <v>0</v>
      </c>
      <c r="G125" s="30">
        <f>+'1994'!$O125</f>
        <v>0</v>
      </c>
      <c r="H125" s="30">
        <f>+'1995'!$O125</f>
        <v>0</v>
      </c>
      <c r="I125" s="30">
        <f>+'1996'!$O125</f>
        <v>0</v>
      </c>
      <c r="J125" s="30">
        <f>+'1997'!$O125</f>
        <v>0</v>
      </c>
      <c r="K125" s="30">
        <f>+'1998'!$O125</f>
        <v>0</v>
      </c>
      <c r="L125" s="30">
        <f>+'1999'!$O125</f>
        <v>0</v>
      </c>
      <c r="M125" s="30">
        <f>+'2000'!$O125</f>
        <v>0</v>
      </c>
      <c r="N125" s="30">
        <f>+'2001'!$O125</f>
        <v>0</v>
      </c>
      <c r="O125" s="30">
        <f>+'2002'!$O125</f>
        <v>0</v>
      </c>
      <c r="P125" s="30">
        <f>+'2003'!$O125</f>
        <v>0</v>
      </c>
      <c r="Q125" s="30">
        <f>+'2004'!$O125</f>
        <v>0</v>
      </c>
      <c r="R125" s="30">
        <f>+'2005'!$O125</f>
        <v>0</v>
      </c>
      <c r="S125" s="30">
        <f>+'2006'!$O125</f>
        <v>0</v>
      </c>
      <c r="T125" s="30">
        <f>+'2007'!$O125</f>
        <v>0</v>
      </c>
      <c r="U125" s="30">
        <f>+'2008'!$O125</f>
        <v>0</v>
      </c>
      <c r="V125" s="30">
        <f>+'2009'!$O125</f>
        <v>0</v>
      </c>
      <c r="W125" s="30">
        <f>+'2010'!$O125</f>
        <v>0</v>
      </c>
      <c r="X125" s="30">
        <f>+'2011'!$O125</f>
        <v>0</v>
      </c>
      <c r="Y125" s="30">
        <f>+'2012'!$O125</f>
        <v>0</v>
      </c>
      <c r="Z125" s="30">
        <f>+'2013'!$O125</f>
        <v>0</v>
      </c>
      <c r="AA125" s="30">
        <f>+'2014'!$O125</f>
        <v>0</v>
      </c>
      <c r="AB125" s="30">
        <f>+'2015'!$O125</f>
        <v>0</v>
      </c>
      <c r="AC125" s="30">
        <f>+'2016'!$O125</f>
        <v>0</v>
      </c>
      <c r="AD125" s="30">
        <f>+'2017'!$O125</f>
        <v>0</v>
      </c>
      <c r="AE125" s="30">
        <f>+'2018'!$O125</f>
        <v>0</v>
      </c>
      <c r="AF125" s="30">
        <f>+'2019'!$O125</f>
        <v>0</v>
      </c>
      <c r="AG125" s="30">
        <f>+'2020'!$O125</f>
        <v>0</v>
      </c>
      <c r="AH125" s="30">
        <f>+'2021'!$O125</f>
        <v>0</v>
      </c>
      <c r="AI125" s="27"/>
      <c r="AJ125" s="30" t="e">
        <f t="shared" si="53"/>
        <v>#DIV/0!</v>
      </c>
    </row>
    <row r="126" spans="1:36" ht="13" x14ac:dyDescent="0.35">
      <c r="A126" s="24" t="s">
        <v>482</v>
      </c>
      <c r="B126" s="25" t="s">
        <v>483</v>
      </c>
      <c r="C126" s="30">
        <f>+'1990'!$O126</f>
        <v>0</v>
      </c>
      <c r="D126" s="30">
        <f>+'1991'!$O126</f>
        <v>0</v>
      </c>
      <c r="E126" s="30">
        <f>+'1992'!$O126</f>
        <v>0</v>
      </c>
      <c r="F126" s="30">
        <f>+'1993'!$O126</f>
        <v>0</v>
      </c>
      <c r="G126" s="30">
        <f>+'1994'!$O126</f>
        <v>43.957133986415577</v>
      </c>
      <c r="H126" s="30">
        <f>+'1995'!$O126</f>
        <v>0</v>
      </c>
      <c r="I126" s="30">
        <f>+'1996'!$O126</f>
        <v>50.287522269453369</v>
      </c>
      <c r="J126" s="30">
        <f>+'1997'!$O126</f>
        <v>40.767690715920033</v>
      </c>
      <c r="K126" s="30">
        <f>+'1998'!$O126</f>
        <v>46.954317220645336</v>
      </c>
      <c r="L126" s="30">
        <f>+'1999'!$O126</f>
        <v>47.717921670515587</v>
      </c>
      <c r="M126" s="30">
        <f>+'2000'!$O126</f>
        <v>46.412770014568792</v>
      </c>
      <c r="N126" s="30">
        <f>+'2001'!$O126</f>
        <v>47.850881941716914</v>
      </c>
      <c r="O126" s="30">
        <f>+'2002'!$O126</f>
        <v>49.571273695905546</v>
      </c>
      <c r="P126" s="30">
        <f>+'2003'!$O126</f>
        <v>49.392555659647215</v>
      </c>
      <c r="Q126" s="30">
        <f>+'2004'!$O126</f>
        <v>48.865633520562888</v>
      </c>
      <c r="R126" s="30">
        <f>+'2005'!$O126</f>
        <v>50.290054685416706</v>
      </c>
      <c r="S126" s="30">
        <f>+'2006'!$O126</f>
        <v>50.287522269453369</v>
      </c>
      <c r="T126" s="30">
        <f>+'2007'!$O126</f>
        <v>53.618535489059326</v>
      </c>
      <c r="U126" s="30">
        <f>+'2008'!$O126</f>
        <v>54.86717310501313</v>
      </c>
      <c r="V126" s="30">
        <f>+'2009'!$O126</f>
        <v>51.64692116553838</v>
      </c>
      <c r="W126" s="30">
        <f>+'2010'!$O126</f>
        <v>53.760812769198637</v>
      </c>
      <c r="X126" s="30">
        <f>+'2011'!$O126</f>
        <v>54.333153234254389</v>
      </c>
      <c r="Y126" s="30">
        <f>+'2012'!$O126</f>
        <v>56.810197616012253</v>
      </c>
      <c r="Z126" s="30">
        <f>+'2013'!$O126</f>
        <v>56.629516977847935</v>
      </c>
      <c r="AA126" s="30">
        <f>+'2014'!$O126</f>
        <v>61.147604716097185</v>
      </c>
      <c r="AB126" s="30">
        <f>+'2015'!$O126</f>
        <v>63.624693500875722</v>
      </c>
      <c r="AC126" s="30">
        <f>+'2016'!$O126</f>
        <v>65.114160730793188</v>
      </c>
      <c r="AD126" s="30">
        <f>+'2017'!$O126</f>
        <v>67.930658604546736</v>
      </c>
      <c r="AE126" s="30">
        <f>+'2018'!$O126</f>
        <v>67.262566320102806</v>
      </c>
      <c r="AF126" s="30">
        <f>+'2019'!$O126</f>
        <v>69.144147292114965</v>
      </c>
      <c r="AG126" s="30">
        <f>+'2020'!$O126</f>
        <v>65.92896093301249</v>
      </c>
      <c r="AH126" s="30">
        <f>+'2021'!$O126</f>
        <v>71.315839872164986</v>
      </c>
      <c r="AI126" s="27"/>
      <c r="AJ126" s="30">
        <f t="shared" si="53"/>
        <v>0.53655642293660155</v>
      </c>
    </row>
    <row r="127" spans="1:36" x14ac:dyDescent="0.35">
      <c r="A127" s="24" t="s">
        <v>484</v>
      </c>
      <c r="B127" s="25" t="s">
        <v>485</v>
      </c>
      <c r="C127" s="26">
        <f>+SUM(C128:C131)</f>
        <v>0</v>
      </c>
      <c r="D127" s="26">
        <f t="shared" ref="D127:AE127" si="83">+SUM(D128:D131)</f>
        <v>0</v>
      </c>
      <c r="E127" s="26">
        <f t="shared" si="83"/>
        <v>0</v>
      </c>
      <c r="F127" s="26">
        <f t="shared" si="83"/>
        <v>0</v>
      </c>
      <c r="G127" s="26">
        <f t="shared" si="83"/>
        <v>97.47148547136004</v>
      </c>
      <c r="H127" s="26">
        <f t="shared" si="83"/>
        <v>111.79431751487999</v>
      </c>
      <c r="I127" s="26">
        <f t="shared" si="83"/>
        <v>90.407416968668784</v>
      </c>
      <c r="J127" s="26">
        <f t="shared" si="83"/>
        <v>88.595180782908812</v>
      </c>
      <c r="K127" s="26">
        <f t="shared" si="83"/>
        <v>93.463621771520025</v>
      </c>
      <c r="L127" s="26">
        <f t="shared" si="83"/>
        <v>108.63366584470404</v>
      </c>
      <c r="M127" s="26">
        <f t="shared" si="83"/>
        <v>114.4596934088608</v>
      </c>
      <c r="N127" s="26">
        <f t="shared" si="83"/>
        <v>107.04439994888641</v>
      </c>
      <c r="O127" s="26">
        <f t="shared" si="83"/>
        <v>113.43441348279043</v>
      </c>
      <c r="P127" s="26">
        <f t="shared" si="83"/>
        <v>113.69406853284481</v>
      </c>
      <c r="Q127" s="26">
        <f t="shared" si="83"/>
        <v>116.6718644195104</v>
      </c>
      <c r="R127" s="26">
        <f t="shared" si="83"/>
        <v>104.28603068723841</v>
      </c>
      <c r="S127" s="26">
        <f t="shared" si="83"/>
        <v>90.407416968668784</v>
      </c>
      <c r="T127" s="26">
        <f t="shared" si="83"/>
        <v>79.944020168812813</v>
      </c>
      <c r="U127" s="26">
        <f t="shared" si="83"/>
        <v>87.038791231392025</v>
      </c>
      <c r="V127" s="26">
        <f t="shared" si="83"/>
        <v>77.583178479206424</v>
      </c>
      <c r="W127" s="26">
        <f t="shared" si="83"/>
        <v>84.348780996480002</v>
      </c>
      <c r="X127" s="26">
        <f t="shared" si="83"/>
        <v>87.617615173088012</v>
      </c>
      <c r="Y127" s="26">
        <f t="shared" si="83"/>
        <v>83.096255482239997</v>
      </c>
      <c r="Z127" s="26">
        <f t="shared" si="83"/>
        <v>86.987024604480013</v>
      </c>
      <c r="AA127" s="26">
        <f t="shared" si="83"/>
        <v>68.018373142720009</v>
      </c>
      <c r="AB127" s="26">
        <f t="shared" si="83"/>
        <v>75.001498732160002</v>
      </c>
      <c r="AC127" s="26">
        <f t="shared" si="83"/>
        <v>86.28556672736002</v>
      </c>
      <c r="AD127" s="26">
        <f t="shared" si="83"/>
        <v>91.632163996172807</v>
      </c>
      <c r="AE127" s="26">
        <f t="shared" si="83"/>
        <v>89.348324665600018</v>
      </c>
      <c r="AF127" s="26">
        <f t="shared" ref="AF127" si="84">+SUM(AF128:AF131)</f>
        <v>89.613190867200004</v>
      </c>
      <c r="AG127" s="26">
        <f t="shared" ref="AG127:AH127" si="85">+SUM(AG128:AG131)</f>
        <v>106.79892903679999</v>
      </c>
      <c r="AH127" s="26">
        <f t="shared" si="85"/>
        <v>116.06451816960001</v>
      </c>
      <c r="AI127" s="27"/>
      <c r="AJ127" s="23">
        <f t="shared" si="53"/>
        <v>1.4020872439406418E-2</v>
      </c>
    </row>
    <row r="128" spans="1:36" x14ac:dyDescent="0.35">
      <c r="A128" s="24" t="s">
        <v>486</v>
      </c>
      <c r="B128" s="25" t="s">
        <v>487</v>
      </c>
      <c r="C128" s="30">
        <f>+'1990'!$O128</f>
        <v>0</v>
      </c>
      <c r="D128" s="30">
        <f>+'1991'!$O128</f>
        <v>0</v>
      </c>
      <c r="E128" s="30">
        <f>+'1992'!$O128</f>
        <v>0</v>
      </c>
      <c r="F128" s="30">
        <f>+'1993'!$O128</f>
        <v>0</v>
      </c>
      <c r="G128" s="30">
        <f>+'1994'!$O128</f>
        <v>44.310410144000016</v>
      </c>
      <c r="H128" s="30">
        <f>+'1995'!$O128</f>
        <v>51.484424991999994</v>
      </c>
      <c r="I128" s="30">
        <f>+'1996'!$O128</f>
        <v>42.425917453919986</v>
      </c>
      <c r="J128" s="30">
        <f>+'1997'!$O128</f>
        <v>40.076769052320003</v>
      </c>
      <c r="K128" s="30">
        <f>+'1998'!$O128</f>
        <v>42.627673088000009</v>
      </c>
      <c r="L128" s="30">
        <f>+'1999'!$O128</f>
        <v>50.204507953600029</v>
      </c>
      <c r="M128" s="30">
        <f>+'2000'!$O128</f>
        <v>53.230163706719992</v>
      </c>
      <c r="N128" s="30">
        <f>+'2001'!$O128</f>
        <v>49.75712517776001</v>
      </c>
      <c r="O128" s="30">
        <f>+'2002'!$O128</f>
        <v>53.06033468736004</v>
      </c>
      <c r="P128" s="30">
        <f>+'2003'!$O128</f>
        <v>53.353412432320006</v>
      </c>
      <c r="Q128" s="30">
        <f>+'2004'!$O128</f>
        <v>54.983083515359986</v>
      </c>
      <c r="R128" s="30">
        <f>+'2005'!$O128</f>
        <v>49.069591130559999</v>
      </c>
      <c r="S128" s="30">
        <f>+'2006'!$O128</f>
        <v>42.425917453919986</v>
      </c>
      <c r="T128" s="30">
        <f>+'2007'!$O128</f>
        <v>37.455982083520006</v>
      </c>
      <c r="U128" s="30">
        <f>+'2008'!$O128</f>
        <v>41.106318052800006</v>
      </c>
      <c r="V128" s="30">
        <f>+'2009'!$O128</f>
        <v>36.631016181760018</v>
      </c>
      <c r="W128" s="30">
        <f>+'2010'!$O128</f>
        <v>40.162073952000014</v>
      </c>
      <c r="X128" s="30">
        <f>+'2011'!$O128</f>
        <v>41.921618939200009</v>
      </c>
      <c r="Y128" s="30">
        <f>+'2012'!$O128</f>
        <v>39.859755935999999</v>
      </c>
      <c r="Z128" s="30">
        <f>+'2013'!$O128</f>
        <v>41.924554672000014</v>
      </c>
      <c r="AA128" s="30">
        <f>+'2014'!$O128</f>
        <v>32.772147408000016</v>
      </c>
      <c r="AB128" s="30">
        <f>+'2015'!$O128</f>
        <v>35.686434783999999</v>
      </c>
      <c r="AC128" s="30">
        <f>+'2016'!$O128</f>
        <v>41.402785424000015</v>
      </c>
      <c r="AD128" s="30">
        <f>+'2017'!$O128</f>
        <v>44.392535707520018</v>
      </c>
      <c r="AE128" s="30">
        <f>+'2018'!$O128</f>
        <v>41.250168960000003</v>
      </c>
      <c r="AF128" s="30">
        <f>+'2019'!$O128</f>
        <v>38.064586559999995</v>
      </c>
      <c r="AG128" s="30">
        <f>+'2020'!$O128</f>
        <v>46.459533119999996</v>
      </c>
      <c r="AH128" s="30">
        <f>+'2021'!$O128</f>
        <v>49.768791071999999</v>
      </c>
      <c r="AI128" s="27"/>
      <c r="AJ128" s="30">
        <f t="shared" si="53"/>
        <v>-6.5026526196518497E-2</v>
      </c>
    </row>
    <row r="129" spans="1:36" x14ac:dyDescent="0.35">
      <c r="A129" s="24" t="s">
        <v>488</v>
      </c>
      <c r="B129" s="25" t="s">
        <v>489</v>
      </c>
      <c r="C129" s="30">
        <f>+'1990'!$O129</f>
        <v>0</v>
      </c>
      <c r="D129" s="30">
        <f>+'1991'!$O129</f>
        <v>0</v>
      </c>
      <c r="E129" s="30">
        <f>+'1992'!$O129</f>
        <v>0</v>
      </c>
      <c r="F129" s="30">
        <f>+'1993'!$O129</f>
        <v>0</v>
      </c>
      <c r="G129" s="30">
        <f>+'1994'!$O129</f>
        <v>53.161075327360017</v>
      </c>
      <c r="H129" s="30">
        <f>+'1995'!$O129</f>
        <v>60.309892522880006</v>
      </c>
      <c r="I129" s="30">
        <f>+'1996'!$O129</f>
        <v>47.981499514748798</v>
      </c>
      <c r="J129" s="30">
        <f>+'1997'!$O129</f>
        <v>48.518411730588809</v>
      </c>
      <c r="K129" s="30">
        <f>+'1998'!$O129</f>
        <v>50.835948683520009</v>
      </c>
      <c r="L129" s="30">
        <f>+'1999'!$O129</f>
        <v>58.429157891104012</v>
      </c>
      <c r="M129" s="30">
        <f>+'2000'!$O129</f>
        <v>61.229529702140816</v>
      </c>
      <c r="N129" s="30">
        <f>+'2001'!$O129</f>
        <v>57.287274771126398</v>
      </c>
      <c r="O129" s="30">
        <f>+'2002'!$O129</f>
        <v>60.3740787954304</v>
      </c>
      <c r="P129" s="30">
        <f>+'2003'!$O129</f>
        <v>60.340656100524804</v>
      </c>
      <c r="Q129" s="30">
        <f>+'2004'!$O129</f>
        <v>61.688780904150413</v>
      </c>
      <c r="R129" s="30">
        <f>+'2005'!$O129</f>
        <v>55.216439556678409</v>
      </c>
      <c r="S129" s="30">
        <f>+'2006'!$O129</f>
        <v>47.981499514748798</v>
      </c>
      <c r="T129" s="30">
        <f>+'2007'!$O129</f>
        <v>42.4880380852928</v>
      </c>
      <c r="U129" s="30">
        <f>+'2008'!$O129</f>
        <v>45.932473178592019</v>
      </c>
      <c r="V129" s="30">
        <f>+'2009'!$O129</f>
        <v>40.952162297446399</v>
      </c>
      <c r="W129" s="30">
        <f>+'2010'!$O129</f>
        <v>44.186707044479995</v>
      </c>
      <c r="X129" s="30">
        <f>+'2011'!$O129</f>
        <v>45.695996233888003</v>
      </c>
      <c r="Y129" s="30">
        <f>+'2012'!$O129</f>
        <v>43.236499546240005</v>
      </c>
      <c r="Z129" s="30">
        <f>+'2013'!$O129</f>
        <v>45.062469932479999</v>
      </c>
      <c r="AA129" s="30">
        <f>+'2014'!$O129</f>
        <v>35.246225734719999</v>
      </c>
      <c r="AB129" s="30">
        <f>+'2015'!$O129</f>
        <v>39.315063948160009</v>
      </c>
      <c r="AC129" s="30">
        <f>+'2016'!$O129</f>
        <v>44.882781303360005</v>
      </c>
      <c r="AD129" s="30">
        <f>+'2017'!$O129</f>
        <v>47.239628288652796</v>
      </c>
      <c r="AE129" s="30">
        <f>+'2018'!$O129</f>
        <v>48.098155705600007</v>
      </c>
      <c r="AF129" s="30">
        <f>+'2019'!$O129</f>
        <v>51.548604307200009</v>
      </c>
      <c r="AG129" s="30">
        <f>+'2020'!$O129</f>
        <v>60.339395916800001</v>
      </c>
      <c r="AH129" s="30">
        <f>+'2021'!$O129</f>
        <v>66.295727097600007</v>
      </c>
      <c r="AI129" s="27"/>
      <c r="AJ129" s="30">
        <f t="shared" si="53"/>
        <v>8.2741079673555928E-2</v>
      </c>
    </row>
    <row r="130" spans="1:36" x14ac:dyDescent="0.35">
      <c r="A130" s="24" t="s">
        <v>490</v>
      </c>
      <c r="B130" s="25" t="s">
        <v>491</v>
      </c>
      <c r="C130" s="30">
        <f>+'1990'!$O130</f>
        <v>0</v>
      </c>
      <c r="D130" s="30">
        <f>+'1991'!$O130</f>
        <v>0</v>
      </c>
      <c r="E130" s="30">
        <f>+'1992'!$O130</f>
        <v>0</v>
      </c>
      <c r="F130" s="30">
        <f>+'1993'!$O130</f>
        <v>0</v>
      </c>
      <c r="G130" s="30">
        <f>+'1994'!$O130</f>
        <v>0</v>
      </c>
      <c r="H130" s="30">
        <f>+'1995'!$O130</f>
        <v>0</v>
      </c>
      <c r="I130" s="30">
        <f>+'1996'!$O130</f>
        <v>0</v>
      </c>
      <c r="J130" s="30">
        <f>+'1997'!$O130</f>
        <v>0</v>
      </c>
      <c r="K130" s="30">
        <f>+'1998'!$O130</f>
        <v>0</v>
      </c>
      <c r="L130" s="30">
        <f>+'1999'!$O130</f>
        <v>0</v>
      </c>
      <c r="M130" s="30">
        <f>+'2000'!$O130</f>
        <v>0</v>
      </c>
      <c r="N130" s="30">
        <f>+'2001'!$O130</f>
        <v>0</v>
      </c>
      <c r="O130" s="30">
        <f>+'2002'!$O130</f>
        <v>0</v>
      </c>
      <c r="P130" s="30">
        <f>+'2003'!$O130</f>
        <v>0</v>
      </c>
      <c r="Q130" s="30">
        <f>+'2004'!$O130</f>
        <v>0</v>
      </c>
      <c r="R130" s="30">
        <f>+'2005'!$O130</f>
        <v>0</v>
      </c>
      <c r="S130" s="30">
        <f>+'2006'!$O130</f>
        <v>0</v>
      </c>
      <c r="T130" s="30">
        <f>+'2007'!$O130</f>
        <v>0</v>
      </c>
      <c r="U130" s="30">
        <f>+'2008'!$O130</f>
        <v>0</v>
      </c>
      <c r="V130" s="30">
        <f>+'2009'!$O130</f>
        <v>0</v>
      </c>
      <c r="W130" s="30">
        <f>+'2010'!$O130</f>
        <v>0</v>
      </c>
      <c r="X130" s="30">
        <f>+'2011'!$O130</f>
        <v>0</v>
      </c>
      <c r="Y130" s="30">
        <f>+'2012'!$O130</f>
        <v>0</v>
      </c>
      <c r="Z130" s="30">
        <f>+'2013'!$O130</f>
        <v>0</v>
      </c>
      <c r="AA130" s="30">
        <f>+'2014'!$O130</f>
        <v>0</v>
      </c>
      <c r="AB130" s="30">
        <f>+'2015'!$O130</f>
        <v>0</v>
      </c>
      <c r="AC130" s="30">
        <f>+'2016'!$O130</f>
        <v>0</v>
      </c>
      <c r="AD130" s="30">
        <f>+'2017'!$O130</f>
        <v>0</v>
      </c>
      <c r="AE130" s="30">
        <f>+'2018'!$O130</f>
        <v>0</v>
      </c>
      <c r="AF130" s="30">
        <f>+'2019'!$O130</f>
        <v>0</v>
      </c>
      <c r="AG130" s="30">
        <f>+'2020'!$O130</f>
        <v>0</v>
      </c>
      <c r="AH130" s="30">
        <f>+'2021'!$O130</f>
        <v>0</v>
      </c>
      <c r="AI130" s="27"/>
      <c r="AJ130" s="30" t="e">
        <f t="shared" si="53"/>
        <v>#DIV/0!</v>
      </c>
    </row>
    <row r="131" spans="1:36" x14ac:dyDescent="0.35">
      <c r="A131" s="24" t="s">
        <v>492</v>
      </c>
      <c r="B131" s="25" t="s">
        <v>291</v>
      </c>
      <c r="C131" s="30">
        <f>+'1990'!$O131</f>
        <v>0</v>
      </c>
      <c r="D131" s="30">
        <f>+'1991'!$O131</f>
        <v>0</v>
      </c>
      <c r="E131" s="30">
        <f>+'1992'!$O131</f>
        <v>0</v>
      </c>
      <c r="F131" s="30">
        <f>+'1993'!$O131</f>
        <v>0</v>
      </c>
      <c r="G131" s="30">
        <f>+'1994'!$O131</f>
        <v>0</v>
      </c>
      <c r="H131" s="30">
        <f>+'1995'!$O131</f>
        <v>0</v>
      </c>
      <c r="I131" s="30">
        <f>+'1996'!$O131</f>
        <v>0</v>
      </c>
      <c r="J131" s="30">
        <f>+'1997'!$O131</f>
        <v>0</v>
      </c>
      <c r="K131" s="30">
        <f>+'1998'!$O131</f>
        <v>0</v>
      </c>
      <c r="L131" s="30">
        <f>+'1999'!$O131</f>
        <v>0</v>
      </c>
      <c r="M131" s="30">
        <f>+'2000'!$O131</f>
        <v>0</v>
      </c>
      <c r="N131" s="30">
        <f>+'2001'!$O131</f>
        <v>0</v>
      </c>
      <c r="O131" s="30">
        <f>+'2002'!$O131</f>
        <v>0</v>
      </c>
      <c r="P131" s="30">
        <f>+'2003'!$O131</f>
        <v>0</v>
      </c>
      <c r="Q131" s="30">
        <f>+'2004'!$O131</f>
        <v>0</v>
      </c>
      <c r="R131" s="30">
        <f>+'2005'!$O131</f>
        <v>0</v>
      </c>
      <c r="S131" s="30">
        <f>+'2006'!$O131</f>
        <v>0</v>
      </c>
      <c r="T131" s="30">
        <f>+'2007'!$O131</f>
        <v>0</v>
      </c>
      <c r="U131" s="30">
        <f>+'2008'!$O131</f>
        <v>0</v>
      </c>
      <c r="V131" s="30">
        <f>+'2009'!$O131</f>
        <v>0</v>
      </c>
      <c r="W131" s="30">
        <f>+'2010'!$O131</f>
        <v>0</v>
      </c>
      <c r="X131" s="30">
        <f>+'2011'!$O131</f>
        <v>0</v>
      </c>
      <c r="Y131" s="30">
        <f>+'2012'!$O131</f>
        <v>0</v>
      </c>
      <c r="Z131" s="30">
        <f>+'2013'!$O131</f>
        <v>0</v>
      </c>
      <c r="AA131" s="30">
        <f>+'2014'!$O131</f>
        <v>0</v>
      </c>
      <c r="AB131" s="30">
        <f>+'2015'!$O131</f>
        <v>0</v>
      </c>
      <c r="AC131" s="30">
        <f>+'2016'!$O131</f>
        <v>0</v>
      </c>
      <c r="AD131" s="30">
        <f>+'2017'!$O131</f>
        <v>0</v>
      </c>
      <c r="AE131" s="30">
        <f>+'2018'!$O131</f>
        <v>0</v>
      </c>
      <c r="AF131" s="30">
        <f>+'2019'!$O131</f>
        <v>0</v>
      </c>
      <c r="AG131" s="30">
        <f>+'2020'!$O131</f>
        <v>0</v>
      </c>
      <c r="AH131" s="30">
        <f>+'2021'!$O131</f>
        <v>0</v>
      </c>
      <c r="AI131" s="27"/>
      <c r="AJ131" s="30" t="e">
        <f t="shared" si="53"/>
        <v>#DIV/0!</v>
      </c>
    </row>
    <row r="132" spans="1:36" x14ac:dyDescent="0.35">
      <c r="A132" s="24" t="s">
        <v>493</v>
      </c>
      <c r="B132" s="25" t="s">
        <v>494</v>
      </c>
      <c r="C132" s="26">
        <f t="shared" ref="C132:AE132" si="86">+C133+C141</f>
        <v>0</v>
      </c>
      <c r="D132" s="26">
        <f t="shared" si="86"/>
        <v>0</v>
      </c>
      <c r="E132" s="26">
        <f t="shared" si="86"/>
        <v>0</v>
      </c>
      <c r="F132" s="26">
        <f t="shared" si="86"/>
        <v>0</v>
      </c>
      <c r="G132" s="26">
        <f t="shared" si="86"/>
        <v>669.52424532481439</v>
      </c>
      <c r="H132" s="26">
        <f t="shared" si="86"/>
        <v>122.23096576017905</v>
      </c>
      <c r="I132" s="26">
        <f t="shared" si="86"/>
        <v>405.11554733532978</v>
      </c>
      <c r="J132" s="26">
        <f t="shared" si="86"/>
        <v>626.90026428589022</v>
      </c>
      <c r="K132" s="26">
        <f t="shared" si="86"/>
        <v>620.31725847344842</v>
      </c>
      <c r="L132" s="26">
        <f t="shared" si="86"/>
        <v>596.86003151640205</v>
      </c>
      <c r="M132" s="26">
        <f t="shared" si="86"/>
        <v>375.09273262585236</v>
      </c>
      <c r="N132" s="26">
        <f t="shared" si="86"/>
        <v>364.96804443164086</v>
      </c>
      <c r="O132" s="26">
        <f t="shared" si="86"/>
        <v>409.37763390617738</v>
      </c>
      <c r="P132" s="26">
        <f t="shared" si="86"/>
        <v>416.20402301231803</v>
      </c>
      <c r="Q132" s="26">
        <f t="shared" si="86"/>
        <v>397.32044239817003</v>
      </c>
      <c r="R132" s="26">
        <f t="shared" si="86"/>
        <v>418.61905982929534</v>
      </c>
      <c r="S132" s="26">
        <f t="shared" si="86"/>
        <v>405.11554733532978</v>
      </c>
      <c r="T132" s="26">
        <f t="shared" si="86"/>
        <v>405.75850939650832</v>
      </c>
      <c r="U132" s="26">
        <f t="shared" si="86"/>
        <v>427.57087205871585</v>
      </c>
      <c r="V132" s="26">
        <f t="shared" si="86"/>
        <v>431.97401730899361</v>
      </c>
      <c r="W132" s="26">
        <f t="shared" si="86"/>
        <v>449.26370511653596</v>
      </c>
      <c r="X132" s="26">
        <f t="shared" si="86"/>
        <v>480.99407474311874</v>
      </c>
      <c r="Y132" s="26">
        <f t="shared" si="86"/>
        <v>471.70109203002914</v>
      </c>
      <c r="Z132" s="26">
        <f t="shared" si="86"/>
        <v>481.67062201247126</v>
      </c>
      <c r="AA132" s="26">
        <f t="shared" si="86"/>
        <v>440.24253589724208</v>
      </c>
      <c r="AB132" s="26">
        <f t="shared" si="86"/>
        <v>422.52561764167899</v>
      </c>
      <c r="AC132" s="26">
        <f t="shared" si="86"/>
        <v>466.4084992179192</v>
      </c>
      <c r="AD132" s="26">
        <f t="shared" si="86"/>
        <v>468.52747626261902</v>
      </c>
      <c r="AE132" s="26">
        <f t="shared" si="86"/>
        <v>469.04878012367419</v>
      </c>
      <c r="AF132" s="26">
        <f t="shared" ref="AF132" si="87">+AF133+AF141</f>
        <v>490.0279695082059</v>
      </c>
      <c r="AG132" s="26">
        <f t="shared" ref="AG132:AH132" si="88">+AG133+AG141</f>
        <v>495.73085394163604</v>
      </c>
      <c r="AH132" s="26">
        <f t="shared" si="88"/>
        <v>528.91956118831513</v>
      </c>
      <c r="AI132" s="27"/>
      <c r="AJ132" s="30">
        <f t="shared" si="53"/>
        <v>0.4101034629106024</v>
      </c>
    </row>
    <row r="133" spans="1:36" x14ac:dyDescent="0.35">
      <c r="A133" s="24" t="s">
        <v>495</v>
      </c>
      <c r="B133" s="25" t="s">
        <v>496</v>
      </c>
      <c r="C133" s="26">
        <f t="shared" ref="C133:AD133" si="89">+SUM(C134:C140)</f>
        <v>0</v>
      </c>
      <c r="D133" s="26">
        <f t="shared" si="89"/>
        <v>0</v>
      </c>
      <c r="E133" s="26">
        <f t="shared" si="89"/>
        <v>0</v>
      </c>
      <c r="F133" s="26">
        <f t="shared" si="89"/>
        <v>0</v>
      </c>
      <c r="G133" s="26">
        <f t="shared" si="89"/>
        <v>539.20827200022757</v>
      </c>
      <c r="H133" s="26">
        <f t="shared" si="89"/>
        <v>88.652703152808954</v>
      </c>
      <c r="I133" s="26">
        <f t="shared" si="89"/>
        <v>214.92437452708154</v>
      </c>
      <c r="J133" s="26">
        <f t="shared" si="89"/>
        <v>504.73031841927298</v>
      </c>
      <c r="K133" s="26">
        <f t="shared" si="89"/>
        <v>500.06335751074261</v>
      </c>
      <c r="L133" s="26">
        <f t="shared" si="89"/>
        <v>480.93611996892275</v>
      </c>
      <c r="M133" s="26">
        <f t="shared" si="89"/>
        <v>202.66261415609631</v>
      </c>
      <c r="N133" s="26">
        <f t="shared" si="89"/>
        <v>187.50065936241054</v>
      </c>
      <c r="O133" s="26">
        <f t="shared" si="89"/>
        <v>219.59937960093404</v>
      </c>
      <c r="P133" s="26">
        <f t="shared" si="89"/>
        <v>225.2864984466255</v>
      </c>
      <c r="Q133" s="26">
        <f t="shared" si="89"/>
        <v>212.57745247419606</v>
      </c>
      <c r="R133" s="26">
        <f t="shared" si="89"/>
        <v>224.67532942926914</v>
      </c>
      <c r="S133" s="26">
        <f t="shared" si="89"/>
        <v>214.92437452708154</v>
      </c>
      <c r="T133" s="26">
        <f t="shared" si="89"/>
        <v>216.31335105050351</v>
      </c>
      <c r="U133" s="26">
        <f t="shared" si="89"/>
        <v>228.9469407719449</v>
      </c>
      <c r="V133" s="26">
        <f t="shared" si="89"/>
        <v>232.14842688798427</v>
      </c>
      <c r="W133" s="26">
        <f t="shared" si="89"/>
        <v>243.53636761207494</v>
      </c>
      <c r="X133" s="26">
        <f t="shared" si="89"/>
        <v>262.30106839107685</v>
      </c>
      <c r="Y133" s="26">
        <f t="shared" si="89"/>
        <v>255.79565908520132</v>
      </c>
      <c r="Z133" s="26">
        <f t="shared" si="89"/>
        <v>261.76193882406079</v>
      </c>
      <c r="AA133" s="26">
        <f t="shared" si="89"/>
        <v>236.61141552053357</v>
      </c>
      <c r="AB133" s="26">
        <f t="shared" si="89"/>
        <v>227.5970126696771</v>
      </c>
      <c r="AC133" s="26">
        <f t="shared" si="89"/>
        <v>257.76770124922308</v>
      </c>
      <c r="AD133" s="26">
        <f t="shared" si="89"/>
        <v>260.17893146177687</v>
      </c>
      <c r="AE133" s="26">
        <f>+SUM(AE134:AE140)</f>
        <v>259.40017664410846</v>
      </c>
      <c r="AF133" s="26">
        <f t="shared" ref="AF133" si="90">+SUM(AF134:AF140)</f>
        <v>276.85405738198642</v>
      </c>
      <c r="AG133" s="26">
        <f t="shared" ref="AG133:AH133" si="91">+SUM(AG134:AG140)</f>
        <v>280.30760950562558</v>
      </c>
      <c r="AH133" s="26">
        <f t="shared" si="91"/>
        <v>303.09033803431169</v>
      </c>
      <c r="AI133" s="27"/>
      <c r="AJ133" s="30">
        <f t="shared" ref="AJ133:AJ196" si="92">+(AH133/M133)-1</f>
        <v>0.49554144111090559</v>
      </c>
    </row>
    <row r="134" spans="1:36" x14ac:dyDescent="0.35">
      <c r="A134" s="24" t="s">
        <v>497</v>
      </c>
      <c r="B134" s="25" t="s">
        <v>498</v>
      </c>
      <c r="C134" s="30">
        <f>+'1990'!$O134</f>
        <v>0</v>
      </c>
      <c r="D134" s="30">
        <f>+'1991'!$O134</f>
        <v>0</v>
      </c>
      <c r="E134" s="30">
        <f>+'1992'!$O134</f>
        <v>0</v>
      </c>
      <c r="F134" s="30">
        <f>+'1993'!$O134</f>
        <v>0</v>
      </c>
      <c r="G134" s="30">
        <f>+'1994'!$O134</f>
        <v>51.41889340477033</v>
      </c>
      <c r="H134" s="30">
        <f>+'1995'!$O134</f>
        <v>52.33886035210169</v>
      </c>
      <c r="I134" s="30">
        <f>+'1996'!$O134</f>
        <v>33.291350121988344</v>
      </c>
      <c r="J134" s="30">
        <f>+'1997'!$O134</f>
        <v>47.591089624399991</v>
      </c>
      <c r="K134" s="30">
        <f>+'1998'!$O134</f>
        <v>35.300390071675999</v>
      </c>
      <c r="L134" s="30">
        <f>+'1999'!$O134</f>
        <v>24.924737013362698</v>
      </c>
      <c r="M134" s="30">
        <f>+'2000'!$O134</f>
        <v>35.571280051402347</v>
      </c>
      <c r="N134" s="30">
        <f>+'2001'!$O134</f>
        <v>10.003339471850049</v>
      </c>
      <c r="O134" s="30">
        <f>+'2002'!$O134</f>
        <v>34.785987312811798</v>
      </c>
      <c r="P134" s="30">
        <f>+'2003'!$O134</f>
        <v>41.634905435749097</v>
      </c>
      <c r="Q134" s="30">
        <f>+'2004'!$O134</f>
        <v>35.26283669072054</v>
      </c>
      <c r="R134" s="30">
        <f>+'2005'!$O134</f>
        <v>36.994232592890299</v>
      </c>
      <c r="S134" s="30">
        <f>+'2006'!$O134</f>
        <v>33.291350121988344</v>
      </c>
      <c r="T134" s="30">
        <f>+'2007'!$O134</f>
        <v>36.263356543555091</v>
      </c>
      <c r="U134" s="30">
        <f>+'2008'!$O134</f>
        <v>39.381680365051494</v>
      </c>
      <c r="V134" s="30">
        <f>+'2009'!$O134</f>
        <v>43.080301380808791</v>
      </c>
      <c r="W134" s="30">
        <f>+'2010'!$O134</f>
        <v>52.076272607310003</v>
      </c>
      <c r="X134" s="30">
        <f>+'2011'!$O134</f>
        <v>58.770637551108507</v>
      </c>
      <c r="Y134" s="30">
        <f>+'2012'!$O134</f>
        <v>52.972590562929994</v>
      </c>
      <c r="Z134" s="30">
        <f>+'2013'!$O134</f>
        <v>62.844038750334995</v>
      </c>
      <c r="AA134" s="30">
        <f>+'2014'!$O134</f>
        <v>44.332490468164991</v>
      </c>
      <c r="AB134" s="30">
        <f>+'2015'!$O134</f>
        <v>38.454323717569999</v>
      </c>
      <c r="AC134" s="30">
        <f>+'2016'!$O134</f>
        <v>63.523256708345002</v>
      </c>
      <c r="AD134" s="30">
        <f>+'2017'!$O134</f>
        <v>68.519128619312596</v>
      </c>
      <c r="AE134" s="30">
        <f>+'2018'!$O134</f>
        <v>68.022341274200002</v>
      </c>
      <c r="AF134" s="30">
        <f>+'2019'!$O134</f>
        <v>88.81995565470001</v>
      </c>
      <c r="AG134" s="30">
        <f>+'2020'!$O134</f>
        <v>93.908431433049998</v>
      </c>
      <c r="AH134" s="30">
        <f>+'2021'!$O134</f>
        <v>111.94152915450999</v>
      </c>
      <c r="AI134" s="27"/>
      <c r="AJ134" s="30">
        <f t="shared" si="92"/>
        <v>2.1469637581989929</v>
      </c>
    </row>
    <row r="135" spans="1:36" x14ac:dyDescent="0.35">
      <c r="A135" s="24" t="s">
        <v>499</v>
      </c>
      <c r="B135" s="25" t="s">
        <v>500</v>
      </c>
      <c r="C135" s="30">
        <f>+'1990'!$O135</f>
        <v>0</v>
      </c>
      <c r="D135" s="30">
        <f>+'1991'!$O135</f>
        <v>0</v>
      </c>
      <c r="E135" s="30">
        <f>+'1992'!$O135</f>
        <v>0</v>
      </c>
      <c r="F135" s="30">
        <f>+'1993'!$O135</f>
        <v>0</v>
      </c>
      <c r="G135" s="30">
        <f>+'1994'!$O135</f>
        <v>36.31384280070727</v>
      </c>
      <c r="H135" s="30">
        <f>+'1995'!$O135</f>
        <v>36.31384280070727</v>
      </c>
      <c r="I135" s="30">
        <f>+'1996'!$O135</f>
        <v>48.297891095254094</v>
      </c>
      <c r="J135" s="30">
        <f>+'1997'!$O135</f>
        <v>34.828760918786557</v>
      </c>
      <c r="K135" s="30">
        <f>+'1998'!$O135</f>
        <v>36.705800481867996</v>
      </c>
      <c r="L135" s="30">
        <f>+'1999'!$O135</f>
        <v>40.107754888886916</v>
      </c>
      <c r="M135" s="30">
        <f>+'2000'!$O135</f>
        <v>47.417536249669361</v>
      </c>
      <c r="N135" s="30">
        <f>+'2001'!$O135</f>
        <v>47.620270188176654</v>
      </c>
      <c r="O135" s="30">
        <f>+'2002'!$O135</f>
        <v>49.572751306067559</v>
      </c>
      <c r="P135" s="30">
        <f>+'2003'!$O135</f>
        <v>49.759111515766918</v>
      </c>
      <c r="Q135" s="30">
        <f>+'2004'!$O135</f>
        <v>48.679497101947064</v>
      </c>
      <c r="R135" s="30">
        <f>+'2005'!$O135</f>
        <v>48.939407341241228</v>
      </c>
      <c r="S135" s="30">
        <f>+'2006'!$O135</f>
        <v>48.297891095254094</v>
      </c>
      <c r="T135" s="30">
        <f>+'2007'!$O135</f>
        <v>52.400074792951116</v>
      </c>
      <c r="U135" s="30">
        <f>+'2008'!$O135</f>
        <v>53.425490510753093</v>
      </c>
      <c r="V135" s="30">
        <f>+'2009'!$O135</f>
        <v>51.612227419637684</v>
      </c>
      <c r="W135" s="30">
        <f>+'2010'!$O135</f>
        <v>53.093167640278068</v>
      </c>
      <c r="X135" s="30">
        <f>+'2011'!$O135</f>
        <v>54.113386476343322</v>
      </c>
      <c r="Y135" s="30">
        <f>+'2012'!$O135</f>
        <v>55.564237311139244</v>
      </c>
      <c r="Z135" s="30">
        <f>+'2013'!$O135</f>
        <v>52.838332323303888</v>
      </c>
      <c r="AA135" s="30">
        <f>+'2014'!$O135</f>
        <v>53.713222212469525</v>
      </c>
      <c r="AB135" s="30">
        <f>+'2015'!$O135</f>
        <v>54.204931510920616</v>
      </c>
      <c r="AC135" s="30">
        <f>+'2016'!$O135</f>
        <v>55.717566899100703</v>
      </c>
      <c r="AD135" s="30">
        <f>+'2017'!$O135</f>
        <v>56.636189701485925</v>
      </c>
      <c r="AE135" s="30">
        <f>+'2018'!$O135</f>
        <v>55.556935613426688</v>
      </c>
      <c r="AF135" s="30">
        <f>+'2019'!$O135</f>
        <v>55.184175316003596</v>
      </c>
      <c r="AG135" s="30">
        <f>+'2020'!$O135</f>
        <v>54.517259402968349</v>
      </c>
      <c r="AH135" s="30">
        <f>+'2021'!$O135</f>
        <v>57.438262431017044</v>
      </c>
      <c r="AI135" s="27"/>
      <c r="AJ135" s="30">
        <f t="shared" si="92"/>
        <v>0.21132954121836223</v>
      </c>
    </row>
    <row r="136" spans="1:36" x14ac:dyDescent="0.35">
      <c r="A136" s="24" t="s">
        <v>501</v>
      </c>
      <c r="B136" s="25" t="s">
        <v>502</v>
      </c>
      <c r="C136" s="30">
        <f>+'1990'!$O136</f>
        <v>0</v>
      </c>
      <c r="D136" s="30">
        <f>+'1991'!$O136</f>
        <v>0</v>
      </c>
      <c r="E136" s="30">
        <f>+'1992'!$O136</f>
        <v>0</v>
      </c>
      <c r="F136" s="30">
        <f>+'1993'!$O136</f>
        <v>0</v>
      </c>
      <c r="G136" s="30">
        <f>+'1994'!$O136</f>
        <v>451.47553579474999</v>
      </c>
      <c r="H136" s="30">
        <f>+'1995'!$O136</f>
        <v>0</v>
      </c>
      <c r="I136" s="30">
        <f>+'1996'!$O136</f>
        <v>98.94253854271129</v>
      </c>
      <c r="J136" s="30">
        <f>+'1997'!$O136</f>
        <v>422.31046787608642</v>
      </c>
      <c r="K136" s="30">
        <f>+'1998'!$O136</f>
        <v>428.0571669571986</v>
      </c>
      <c r="L136" s="30">
        <f>+'1999'!$O136</f>
        <v>415.90362806667315</v>
      </c>
      <c r="M136" s="30">
        <f>+'2000'!$O136</f>
        <v>85.689354437926852</v>
      </c>
      <c r="N136" s="30">
        <f>+'2001'!$O136</f>
        <v>97.384704897482038</v>
      </c>
      <c r="O136" s="30">
        <f>+'2002'!$O136</f>
        <v>96.742204649283096</v>
      </c>
      <c r="P136" s="30">
        <f>+'2003'!$O136</f>
        <v>95.391202528936731</v>
      </c>
      <c r="Q136" s="30">
        <f>+'2004'!$O136</f>
        <v>94.040080496497183</v>
      </c>
      <c r="R136" s="30">
        <f>+'2005'!$O136</f>
        <v>99.17789591780425</v>
      </c>
      <c r="S136" s="30">
        <f>+'2006'!$O136</f>
        <v>98.94253854271129</v>
      </c>
      <c r="T136" s="30">
        <f>+'2007'!$O136</f>
        <v>96.608387951618354</v>
      </c>
      <c r="U136" s="30">
        <f>+'2008'!$O136</f>
        <v>101.0416665978254</v>
      </c>
      <c r="V136" s="30">
        <f>+'2009'!$O136</f>
        <v>101.44379390643243</v>
      </c>
      <c r="W136" s="30">
        <f>+'2010'!$O136</f>
        <v>102.36915858463951</v>
      </c>
      <c r="X136" s="30">
        <f>+'2011'!$O136</f>
        <v>108.28801819000057</v>
      </c>
      <c r="Y136" s="30">
        <f>+'2012'!$O136</f>
        <v>107.77902140476763</v>
      </c>
      <c r="Z136" s="30">
        <f>+'2013'!$O136</f>
        <v>109.24567168988867</v>
      </c>
      <c r="AA136" s="30">
        <f>+'2014'!$O136</f>
        <v>103.16593381310976</v>
      </c>
      <c r="AB136" s="30">
        <f>+'2015'!$O136</f>
        <v>98.219699149040807</v>
      </c>
      <c r="AC136" s="30">
        <f>+'2016'!$O136</f>
        <v>99.366900226011907</v>
      </c>
      <c r="AD136" s="30">
        <f>+'2017'!$O136</f>
        <v>97.588827163942938</v>
      </c>
      <c r="AE136" s="30">
        <f>+'2018'!$O136</f>
        <v>99.346370901930882</v>
      </c>
      <c r="AF136" s="30">
        <f>+'2019'!$O136</f>
        <v>95.723591699378773</v>
      </c>
      <c r="AG136" s="30">
        <f>+'2020'!$O136</f>
        <v>96.245693360256695</v>
      </c>
      <c r="AH136" s="30">
        <f>+'2021'!$O136</f>
        <v>96.86414395433458</v>
      </c>
      <c r="AI136" s="27"/>
      <c r="AJ136" s="30">
        <f t="shared" si="92"/>
        <v>0.1304104761870124</v>
      </c>
    </row>
    <row r="137" spans="1:36" x14ac:dyDescent="0.35">
      <c r="A137" s="24" t="s">
        <v>503</v>
      </c>
      <c r="B137" s="25" t="s">
        <v>504</v>
      </c>
      <c r="C137" s="30">
        <f>+'1990'!$O137</f>
        <v>0</v>
      </c>
      <c r="D137" s="30">
        <f>+'1991'!$O137</f>
        <v>0</v>
      </c>
      <c r="E137" s="30">
        <f>+'1992'!$O137</f>
        <v>0</v>
      </c>
      <c r="F137" s="30">
        <f>+'1993'!$O137</f>
        <v>0</v>
      </c>
      <c r="G137" s="30">
        <f>+'1994'!$O137</f>
        <v>0</v>
      </c>
      <c r="H137" s="30">
        <f>+'1995'!$O137</f>
        <v>0</v>
      </c>
      <c r="I137" s="30">
        <f>+'1996'!$O137</f>
        <v>28.096663359893494</v>
      </c>
      <c r="J137" s="30">
        <f>+'1997'!$O137</f>
        <v>0</v>
      </c>
      <c r="K137" s="30">
        <f>+'1998'!$O137</f>
        <v>0</v>
      </c>
      <c r="L137" s="30">
        <f>+'1999'!$O137</f>
        <v>0</v>
      </c>
      <c r="M137" s="30">
        <f>+'2000'!$O137</f>
        <v>28.886343212556515</v>
      </c>
      <c r="N137" s="30">
        <f>+'2001'!$O137</f>
        <v>29.311452469657883</v>
      </c>
      <c r="O137" s="30">
        <f>+'2002'!$O137</f>
        <v>31.072725141735752</v>
      </c>
      <c r="P137" s="30">
        <f>+'2003'!$O137</f>
        <v>32.869632157601288</v>
      </c>
      <c r="Q137" s="30">
        <f>+'2004'!$O137</f>
        <v>30.91791731240173</v>
      </c>
      <c r="R137" s="30">
        <f>+'2005'!$O137</f>
        <v>30.753633678011685</v>
      </c>
      <c r="S137" s="30">
        <f>+'2006'!$O137</f>
        <v>28.096663359893494</v>
      </c>
      <c r="T137" s="30">
        <f>+'2007'!$O137</f>
        <v>27.358217998200875</v>
      </c>
      <c r="U137" s="30">
        <f>+'2008'!$O137</f>
        <v>30.43307279855447</v>
      </c>
      <c r="V137" s="30">
        <f>+'2009'!$O137</f>
        <v>28.959392572160585</v>
      </c>
      <c r="W137" s="30">
        <f>+'2010'!$O137</f>
        <v>27.791172437708298</v>
      </c>
      <c r="X137" s="30">
        <f>+'2011'!$O137</f>
        <v>30.438737908576577</v>
      </c>
      <c r="Y137" s="30">
        <f>+'2012'!$O137</f>
        <v>32.048400771499914</v>
      </c>
      <c r="Z137" s="30">
        <f>+'2013'!$O137</f>
        <v>32.758576656299624</v>
      </c>
      <c r="AA137" s="30">
        <f>+'2014'!$O137</f>
        <v>30.344710351207752</v>
      </c>
      <c r="AB137" s="30">
        <f>+'2015'!$O137</f>
        <v>28.955721686907193</v>
      </c>
      <c r="AC137" s="30">
        <f>+'2016'!$O137</f>
        <v>32.64085783837826</v>
      </c>
      <c r="AD137" s="30">
        <f>+'2017'!$O137</f>
        <v>32.139078171866345</v>
      </c>
      <c r="AE137" s="30">
        <f>+'2018'!$O137</f>
        <v>30.329828811273824</v>
      </c>
      <c r="AF137" s="30">
        <f>+'2019'!$O137</f>
        <v>34.517508802227816</v>
      </c>
      <c r="AG137" s="30">
        <f>+'2020'!$O137</f>
        <v>35.156402949224066</v>
      </c>
      <c r="AH137" s="30">
        <f>+'2021'!$O137</f>
        <v>34.177732689664374</v>
      </c>
      <c r="AI137" s="27"/>
      <c r="AJ137" s="30">
        <f t="shared" si="92"/>
        <v>0.1831796236087011</v>
      </c>
    </row>
    <row r="138" spans="1:36" x14ac:dyDescent="0.35">
      <c r="A138" s="24" t="s">
        <v>505</v>
      </c>
      <c r="B138" s="25" t="s">
        <v>506</v>
      </c>
      <c r="C138" s="30">
        <f>+'1990'!$O138</f>
        <v>0</v>
      </c>
      <c r="D138" s="30">
        <f>+'1991'!$O138</f>
        <v>0</v>
      </c>
      <c r="E138" s="30">
        <f>+'1992'!$O138</f>
        <v>0</v>
      </c>
      <c r="F138" s="30">
        <f>+'1993'!$O138</f>
        <v>0</v>
      </c>
      <c r="G138" s="30">
        <f>+'1994'!$O138</f>
        <v>0</v>
      </c>
      <c r="H138" s="30">
        <f>+'1995'!$O138</f>
        <v>0</v>
      </c>
      <c r="I138" s="30">
        <f>+'1996'!$O138</f>
        <v>6.2959314072343284</v>
      </c>
      <c r="J138" s="30">
        <f>+'1997'!$O138</f>
        <v>0</v>
      </c>
      <c r="K138" s="30">
        <f>+'1998'!$O138</f>
        <v>0</v>
      </c>
      <c r="L138" s="30">
        <f>+'1999'!$O138</f>
        <v>0</v>
      </c>
      <c r="M138" s="30">
        <f>+'2000'!$O138</f>
        <v>5.0981002045412245</v>
      </c>
      <c r="N138" s="30">
        <f>+'2001'!$O138</f>
        <v>3.1808923352439002</v>
      </c>
      <c r="O138" s="30">
        <f>+'2002'!$O138</f>
        <v>7.4257111910358313</v>
      </c>
      <c r="P138" s="30">
        <f>+'2003'!$O138</f>
        <v>5.6316468085714879</v>
      </c>
      <c r="Q138" s="30">
        <f>+'2004'!$O138</f>
        <v>3.6771208726295619</v>
      </c>
      <c r="R138" s="30">
        <f>+'2005'!$O138</f>
        <v>8.810159899321679</v>
      </c>
      <c r="S138" s="30">
        <f>+'2006'!$O138</f>
        <v>6.2959314072343284</v>
      </c>
      <c r="T138" s="30">
        <f>+'2007'!$O138</f>
        <v>3.6833137641780933</v>
      </c>
      <c r="U138" s="30">
        <f>+'2008'!$O138</f>
        <v>4.6650304997604444</v>
      </c>
      <c r="V138" s="30">
        <f>+'2009'!$O138</f>
        <v>7.052711608944767</v>
      </c>
      <c r="W138" s="30">
        <f>+'2010'!$O138</f>
        <v>8.2065963421390489</v>
      </c>
      <c r="X138" s="30">
        <f>+'2011'!$O138</f>
        <v>10.690288265047908</v>
      </c>
      <c r="Y138" s="30">
        <f>+'2012'!$O138</f>
        <v>7.4314090348645099</v>
      </c>
      <c r="Z138" s="30">
        <f>+'2013'!$O138</f>
        <v>4.0753194042336425</v>
      </c>
      <c r="AA138" s="30">
        <f>+'2014'!$O138</f>
        <v>5.0550586755815186</v>
      </c>
      <c r="AB138" s="30">
        <f>+'2015'!$O138</f>
        <v>7.7623366052384739</v>
      </c>
      <c r="AC138" s="30">
        <f>+'2016'!$O138</f>
        <v>6.5191195773872392</v>
      </c>
      <c r="AD138" s="30">
        <f>+'2017'!$O138</f>
        <v>5.2957078051690472</v>
      </c>
      <c r="AE138" s="30">
        <f>+'2018'!$O138</f>
        <v>6.1447000432770986</v>
      </c>
      <c r="AF138" s="30">
        <f>+'2019'!$O138</f>
        <v>2.6088259096762543</v>
      </c>
      <c r="AG138" s="30">
        <f>+'2020'!$O138</f>
        <v>0.4798223601264569</v>
      </c>
      <c r="AH138" s="30">
        <f>+'2021'!$O138</f>
        <v>2.6686698047856825</v>
      </c>
      <c r="AI138" s="27"/>
      <c r="AJ138" s="30">
        <f t="shared" si="92"/>
        <v>-0.47653641597540264</v>
      </c>
    </row>
    <row r="139" spans="1:36" x14ac:dyDescent="0.35">
      <c r="A139" s="24" t="s">
        <v>507</v>
      </c>
      <c r="B139" s="25" t="s">
        <v>508</v>
      </c>
      <c r="C139" s="30">
        <f>+'1990'!$O139</f>
        <v>0</v>
      </c>
      <c r="D139" s="30">
        <f>+'1991'!$O139</f>
        <v>0</v>
      </c>
      <c r="E139" s="30">
        <f>+'1992'!$O139</f>
        <v>0</v>
      </c>
      <c r="F139" s="30">
        <f>+'1993'!$O139</f>
        <v>0</v>
      </c>
      <c r="G139" s="30">
        <f>+'1994'!$O139</f>
        <v>0</v>
      </c>
      <c r="H139" s="30">
        <f>+'1995'!$O139</f>
        <v>0</v>
      </c>
      <c r="I139" s="30">
        <f>+'1996'!$O139</f>
        <v>0</v>
      </c>
      <c r="J139" s="30">
        <f>+'1997'!$O139</f>
        <v>0</v>
      </c>
      <c r="K139" s="30">
        <f>+'1998'!$O139</f>
        <v>0</v>
      </c>
      <c r="L139" s="30">
        <f>+'1999'!$O139</f>
        <v>0</v>
      </c>
      <c r="M139" s="30">
        <f>+'2000'!$O139</f>
        <v>0</v>
      </c>
      <c r="N139" s="30">
        <f>+'2001'!$O139</f>
        <v>0</v>
      </c>
      <c r="O139" s="30">
        <f>+'2002'!$O139</f>
        <v>0</v>
      </c>
      <c r="P139" s="30">
        <f>+'2003'!$O139</f>
        <v>0</v>
      </c>
      <c r="Q139" s="30">
        <f>+'2004'!$O139</f>
        <v>0</v>
      </c>
      <c r="R139" s="30">
        <f>+'2005'!$O139</f>
        <v>0</v>
      </c>
      <c r="S139" s="30">
        <f>+'2006'!$O139</f>
        <v>0</v>
      </c>
      <c r="T139" s="30">
        <f>+'2007'!$O139</f>
        <v>0</v>
      </c>
      <c r="U139" s="30">
        <f>+'2008'!$O139</f>
        <v>0</v>
      </c>
      <c r="V139" s="30">
        <f>+'2009'!$O139</f>
        <v>0</v>
      </c>
      <c r="W139" s="30">
        <f>+'2010'!$O139</f>
        <v>0</v>
      </c>
      <c r="X139" s="30">
        <f>+'2011'!$O139</f>
        <v>0</v>
      </c>
      <c r="Y139" s="30">
        <f>+'2012'!$O139</f>
        <v>0</v>
      </c>
      <c r="Z139" s="30">
        <f>+'2013'!$O139</f>
        <v>0</v>
      </c>
      <c r="AA139" s="30">
        <f>+'2014'!$O139</f>
        <v>0</v>
      </c>
      <c r="AB139" s="30">
        <f>+'2015'!$O139</f>
        <v>0</v>
      </c>
      <c r="AC139" s="30">
        <f>+'2016'!$O139</f>
        <v>0</v>
      </c>
      <c r="AD139" s="30">
        <f>+'2017'!$O139</f>
        <v>0</v>
      </c>
      <c r="AE139" s="30">
        <f>+'2018'!$O139</f>
        <v>0</v>
      </c>
      <c r="AF139" s="30">
        <f>+'2019'!$O139</f>
        <v>0</v>
      </c>
      <c r="AG139" s="30">
        <f>+'2020'!$O139</f>
        <v>0</v>
      </c>
      <c r="AH139" s="30">
        <f>+'2021'!$O139</f>
        <v>0</v>
      </c>
      <c r="AI139" s="27"/>
      <c r="AJ139" s="30" t="e">
        <f t="shared" si="92"/>
        <v>#DIV/0!</v>
      </c>
    </row>
    <row r="140" spans="1:36" x14ac:dyDescent="0.35">
      <c r="A140" s="24" t="s">
        <v>509</v>
      </c>
      <c r="B140" s="25" t="s">
        <v>291</v>
      </c>
      <c r="C140" s="30">
        <f>+'1990'!$O140</f>
        <v>0</v>
      </c>
      <c r="D140" s="30">
        <f>+'1991'!$O140</f>
        <v>0</v>
      </c>
      <c r="E140" s="30">
        <f>+'1992'!$O140</f>
        <v>0</v>
      </c>
      <c r="F140" s="30">
        <f>+'1993'!$O140</f>
        <v>0</v>
      </c>
      <c r="G140" s="30">
        <f>+'1994'!$O140</f>
        <v>0</v>
      </c>
      <c r="H140" s="30">
        <f>+'1995'!$O140</f>
        <v>0</v>
      </c>
      <c r="I140" s="30">
        <f>+'1996'!$O140</f>
        <v>0</v>
      </c>
      <c r="J140" s="30">
        <f>+'1997'!$O140</f>
        <v>0</v>
      </c>
      <c r="K140" s="30">
        <f>+'1998'!$O140</f>
        <v>0</v>
      </c>
      <c r="L140" s="30">
        <f>+'1999'!$O140</f>
        <v>0</v>
      </c>
      <c r="M140" s="30">
        <f>+'2000'!$O140</f>
        <v>0</v>
      </c>
      <c r="N140" s="30">
        <f>+'2001'!$O140</f>
        <v>0</v>
      </c>
      <c r="O140" s="30">
        <f>+'2002'!$O140</f>
        <v>0</v>
      </c>
      <c r="P140" s="30">
        <f>+'2003'!$O140</f>
        <v>0</v>
      </c>
      <c r="Q140" s="30">
        <f>+'2004'!$O140</f>
        <v>0</v>
      </c>
      <c r="R140" s="30">
        <f>+'2005'!$O140</f>
        <v>0</v>
      </c>
      <c r="S140" s="30">
        <f>+'2006'!$O140</f>
        <v>0</v>
      </c>
      <c r="T140" s="30">
        <f>+'2007'!$O140</f>
        <v>0</v>
      </c>
      <c r="U140" s="30">
        <f>+'2008'!$O140</f>
        <v>0</v>
      </c>
      <c r="V140" s="30">
        <f>+'2009'!$O140</f>
        <v>0</v>
      </c>
      <c r="W140" s="30">
        <f>+'2010'!$O140</f>
        <v>0</v>
      </c>
      <c r="X140" s="30">
        <f>+'2011'!$O140</f>
        <v>0</v>
      </c>
      <c r="Y140" s="30">
        <f>+'2012'!$O140</f>
        <v>0</v>
      </c>
      <c r="Z140" s="30">
        <f>+'2013'!$O140</f>
        <v>0</v>
      </c>
      <c r="AA140" s="30">
        <f>+'2014'!$O140</f>
        <v>0</v>
      </c>
      <c r="AB140" s="30">
        <f>+'2015'!$O140</f>
        <v>0</v>
      </c>
      <c r="AC140" s="30">
        <f>+'2016'!$O140</f>
        <v>0</v>
      </c>
      <c r="AD140" s="30">
        <f>+'2017'!$O140</f>
        <v>0</v>
      </c>
      <c r="AE140" s="30">
        <f>+'2018'!$O140</f>
        <v>0</v>
      </c>
      <c r="AF140" s="30">
        <f>+'2019'!$O140</f>
        <v>0</v>
      </c>
      <c r="AG140" s="30">
        <f>+'2020'!$O140</f>
        <v>0</v>
      </c>
      <c r="AH140" s="30">
        <f>+'2021'!$O140</f>
        <v>0</v>
      </c>
      <c r="AI140" s="27"/>
      <c r="AJ140" s="30" t="e">
        <f t="shared" si="92"/>
        <v>#DIV/0!</v>
      </c>
    </row>
    <row r="141" spans="1:36" x14ac:dyDescent="0.35">
      <c r="A141" s="24" t="s">
        <v>510</v>
      </c>
      <c r="B141" s="25" t="s">
        <v>511</v>
      </c>
      <c r="C141" s="26">
        <f t="shared" ref="C141" si="93">+SUM(C142:C143)</f>
        <v>0</v>
      </c>
      <c r="D141" s="26">
        <f t="shared" ref="D141:AE141" si="94">+SUM(D142:D143)</f>
        <v>0</v>
      </c>
      <c r="E141" s="26">
        <f t="shared" si="94"/>
        <v>0</v>
      </c>
      <c r="F141" s="26">
        <f t="shared" si="94"/>
        <v>0</v>
      </c>
      <c r="G141" s="26">
        <f t="shared" si="94"/>
        <v>130.31597332458682</v>
      </c>
      <c r="H141" s="26">
        <f t="shared" si="94"/>
        <v>33.578262607370092</v>
      </c>
      <c r="I141" s="26">
        <f t="shared" si="94"/>
        <v>190.19117280824824</v>
      </c>
      <c r="J141" s="26">
        <f t="shared" si="94"/>
        <v>122.16994586661725</v>
      </c>
      <c r="K141" s="26">
        <f t="shared" si="94"/>
        <v>120.2539009627058</v>
      </c>
      <c r="L141" s="26">
        <f t="shared" si="94"/>
        <v>115.92391154747926</v>
      </c>
      <c r="M141" s="26">
        <f t="shared" si="94"/>
        <v>172.43011846975605</v>
      </c>
      <c r="N141" s="26">
        <f t="shared" si="94"/>
        <v>177.46738506923032</v>
      </c>
      <c r="O141" s="26">
        <f t="shared" si="94"/>
        <v>189.77825430524331</v>
      </c>
      <c r="P141" s="26">
        <f t="shared" si="94"/>
        <v>190.91752456569253</v>
      </c>
      <c r="Q141" s="26">
        <f t="shared" si="94"/>
        <v>184.74298992397399</v>
      </c>
      <c r="R141" s="26">
        <f t="shared" si="94"/>
        <v>193.94373040002617</v>
      </c>
      <c r="S141" s="26">
        <f t="shared" si="94"/>
        <v>190.19117280824824</v>
      </c>
      <c r="T141" s="26">
        <f t="shared" si="94"/>
        <v>189.44515834600483</v>
      </c>
      <c r="U141" s="26">
        <f t="shared" si="94"/>
        <v>198.62393128677098</v>
      </c>
      <c r="V141" s="26">
        <f t="shared" si="94"/>
        <v>199.82559042100934</v>
      </c>
      <c r="W141" s="26">
        <f t="shared" si="94"/>
        <v>205.72733750446102</v>
      </c>
      <c r="X141" s="26">
        <f t="shared" si="94"/>
        <v>218.69300635204189</v>
      </c>
      <c r="Y141" s="26">
        <f t="shared" si="94"/>
        <v>215.90543294482779</v>
      </c>
      <c r="Z141" s="26">
        <f t="shared" si="94"/>
        <v>219.90868318841046</v>
      </c>
      <c r="AA141" s="26">
        <f t="shared" si="94"/>
        <v>203.63112037670851</v>
      </c>
      <c r="AB141" s="26">
        <f t="shared" si="94"/>
        <v>194.92860497200189</v>
      </c>
      <c r="AC141" s="26">
        <f t="shared" si="94"/>
        <v>208.64079796869612</v>
      </c>
      <c r="AD141" s="26">
        <f t="shared" si="94"/>
        <v>208.34854480084215</v>
      </c>
      <c r="AE141" s="26">
        <f t="shared" si="94"/>
        <v>209.64860347956574</v>
      </c>
      <c r="AF141" s="26">
        <f t="shared" ref="AF141" si="95">+SUM(AF142:AF143)</f>
        <v>213.17391212621948</v>
      </c>
      <c r="AG141" s="26">
        <f t="shared" ref="AG141:AH141" si="96">+SUM(AG142:AG143)</f>
        <v>215.42324443601049</v>
      </c>
      <c r="AH141" s="26">
        <f t="shared" si="96"/>
        <v>225.82922315400344</v>
      </c>
      <c r="AI141" s="27"/>
      <c r="AJ141" s="30">
        <f t="shared" si="92"/>
        <v>0.30968548394063489</v>
      </c>
    </row>
    <row r="142" spans="1:36" x14ac:dyDescent="0.35">
      <c r="A142" s="24" t="s">
        <v>512</v>
      </c>
      <c r="B142" s="25" t="s">
        <v>513</v>
      </c>
      <c r="C142" s="30">
        <f>+'1990'!$O142</f>
        <v>0</v>
      </c>
      <c r="D142" s="30">
        <f>+'1991'!$O142</f>
        <v>0</v>
      </c>
      <c r="E142" s="30">
        <f>+'1992'!$O142</f>
        <v>0</v>
      </c>
      <c r="F142" s="30">
        <f>+'1993'!$O142</f>
        <v>0</v>
      </c>
      <c r="G142" s="30">
        <f>+'1994'!$O142</f>
        <v>58.444034594350683</v>
      </c>
      <c r="H142" s="30">
        <f>+'1995'!$O142</f>
        <v>12.845808380778225</v>
      </c>
      <c r="I142" s="30">
        <f>+'1996'!$O142</f>
        <v>93.082722659480851</v>
      </c>
      <c r="J142" s="30">
        <f>+'1997'!$O142</f>
        <v>54.828409989069598</v>
      </c>
      <c r="K142" s="30">
        <f>+'1998'!$O142</f>
        <v>54.568164051833321</v>
      </c>
      <c r="L142" s="30">
        <f>+'1999'!$O142</f>
        <v>53.052215556297007</v>
      </c>
      <c r="M142" s="30">
        <f>+'2000'!$O142</f>
        <v>83.59579693217951</v>
      </c>
      <c r="N142" s="30">
        <f>+'2001'!$O142</f>
        <v>88.16209364423473</v>
      </c>
      <c r="O142" s="30">
        <f>+'2002'!$O142</f>
        <v>92.160853026675795</v>
      </c>
      <c r="P142" s="30">
        <f>+'2003'!$O142</f>
        <v>92.306097891553406</v>
      </c>
      <c r="Q142" s="30">
        <f>+'2004'!$O142</f>
        <v>90.012990884800814</v>
      </c>
      <c r="R142" s="30">
        <f>+'2005'!$O142</f>
        <v>94.073909697686346</v>
      </c>
      <c r="S142" s="30">
        <f>+'2006'!$O142</f>
        <v>93.082722659480851</v>
      </c>
      <c r="T142" s="30">
        <f>+'2007'!$O142</f>
        <v>92.974922514983078</v>
      </c>
      <c r="U142" s="30">
        <f>+'2008'!$O142</f>
        <v>97.028466176896785</v>
      </c>
      <c r="V142" s="30">
        <f>+'2009'!$O142</f>
        <v>97.303880025569271</v>
      </c>
      <c r="W142" s="30">
        <f>+'2010'!$O142</f>
        <v>99.808138064425179</v>
      </c>
      <c r="X142" s="30">
        <f>+'2011'!$O142</f>
        <v>105.47665985416054</v>
      </c>
      <c r="Y142" s="30">
        <f>+'2012'!$O142</f>
        <v>104.62801511563613</v>
      </c>
      <c r="Z142" s="30">
        <f>+'2013'!$O142</f>
        <v>106.44475868551767</v>
      </c>
      <c r="AA142" s="30">
        <f>+'2014'!$O142</f>
        <v>99.323523158080917</v>
      </c>
      <c r="AB142" s="30">
        <f>+'2015'!$O142</f>
        <v>94.934965572892835</v>
      </c>
      <c r="AC142" s="30">
        <f>+'2016'!$O142</f>
        <v>100.14107190611233</v>
      </c>
      <c r="AD142" s="30">
        <f>+'2017'!$O142</f>
        <v>99.886671323739535</v>
      </c>
      <c r="AE142" s="30">
        <f>+'2018'!$O142</f>
        <v>100.74801100265474</v>
      </c>
      <c r="AF142" s="30">
        <f>+'2019'!$O142</f>
        <v>101.147487922175</v>
      </c>
      <c r="AG142" s="30">
        <f>+'2020'!$O142</f>
        <v>102.17578361080517</v>
      </c>
      <c r="AH142" s="30">
        <f>+'2021'!$O142</f>
        <v>106.28506690911384</v>
      </c>
      <c r="AI142" s="27"/>
      <c r="AJ142" s="30">
        <f t="shared" si="92"/>
        <v>0.27141639663226025</v>
      </c>
    </row>
    <row r="143" spans="1:36" x14ac:dyDescent="0.35">
      <c r="A143" s="24" t="s">
        <v>514</v>
      </c>
      <c r="B143" s="25" t="s">
        <v>515</v>
      </c>
      <c r="C143" s="30">
        <f>+'1990'!$O143</f>
        <v>0</v>
      </c>
      <c r="D143" s="30">
        <f>+'1991'!$O143</f>
        <v>0</v>
      </c>
      <c r="E143" s="30">
        <f>+'1992'!$O143</f>
        <v>0</v>
      </c>
      <c r="F143" s="30">
        <f>+'1993'!$O143</f>
        <v>0</v>
      </c>
      <c r="G143" s="30">
        <f>+'1994'!$O143</f>
        <v>71.871938730236153</v>
      </c>
      <c r="H143" s="30">
        <f>+'1995'!$O143</f>
        <v>20.732454226591866</v>
      </c>
      <c r="I143" s="30">
        <f>+'1996'!$O143</f>
        <v>97.108450148767389</v>
      </c>
      <c r="J143" s="30">
        <f>+'1997'!$O143</f>
        <v>67.341535877547656</v>
      </c>
      <c r="K143" s="30">
        <f>+'1998'!$O143</f>
        <v>65.685736910872478</v>
      </c>
      <c r="L143" s="30">
        <f>+'1999'!$O143</f>
        <v>62.871695991182257</v>
      </c>
      <c r="M143" s="30">
        <f>+'2000'!$O143</f>
        <v>88.834321537576528</v>
      </c>
      <c r="N143" s="30">
        <f>+'2001'!$O143</f>
        <v>89.305291424995602</v>
      </c>
      <c r="O143" s="30">
        <f>+'2002'!$O143</f>
        <v>97.617401278567527</v>
      </c>
      <c r="P143" s="30">
        <f>+'2003'!$O143</f>
        <v>98.611426674139139</v>
      </c>
      <c r="Q143" s="30">
        <f>+'2004'!$O143</f>
        <v>94.729999039173165</v>
      </c>
      <c r="R143" s="30">
        <f>+'2005'!$O143</f>
        <v>99.869820702339823</v>
      </c>
      <c r="S143" s="30">
        <f>+'2006'!$O143</f>
        <v>97.108450148767389</v>
      </c>
      <c r="T143" s="30">
        <f>+'2007'!$O143</f>
        <v>96.470235831021753</v>
      </c>
      <c r="U143" s="30">
        <f>+'2008'!$O143</f>
        <v>101.59546510987421</v>
      </c>
      <c r="V143" s="30">
        <f>+'2009'!$O143</f>
        <v>102.52171039544008</v>
      </c>
      <c r="W143" s="30">
        <f>+'2010'!$O143</f>
        <v>105.91919944003584</v>
      </c>
      <c r="X143" s="30">
        <f>+'2011'!$O143</f>
        <v>113.21634649788136</v>
      </c>
      <c r="Y143" s="30">
        <f>+'2012'!$O143</f>
        <v>111.27741782919165</v>
      </c>
      <c r="Z143" s="30">
        <f>+'2013'!$O143</f>
        <v>113.46392450289281</v>
      </c>
      <c r="AA143" s="30">
        <f>+'2014'!$O143</f>
        <v>104.30759721862761</v>
      </c>
      <c r="AB143" s="30">
        <f>+'2015'!$O143</f>
        <v>99.993639399109071</v>
      </c>
      <c r="AC143" s="30">
        <f>+'2016'!$O143</f>
        <v>108.49972606258379</v>
      </c>
      <c r="AD143" s="30">
        <f>+'2017'!$O143</f>
        <v>108.46187347710263</v>
      </c>
      <c r="AE143" s="30">
        <f>+'2018'!$O143</f>
        <v>108.90059247691102</v>
      </c>
      <c r="AF143" s="30">
        <f>+'2019'!$O143</f>
        <v>112.02642420404447</v>
      </c>
      <c r="AG143" s="30">
        <f>+'2020'!$O143</f>
        <v>113.24746082520532</v>
      </c>
      <c r="AH143" s="30">
        <f>+'2021'!$O143</f>
        <v>119.54415624488959</v>
      </c>
      <c r="AI143" s="27"/>
      <c r="AJ143" s="30">
        <f t="shared" si="92"/>
        <v>0.34569785839274902</v>
      </c>
    </row>
    <row r="144" spans="1:36" x14ac:dyDescent="0.35">
      <c r="A144" s="24" t="s">
        <v>516</v>
      </c>
      <c r="B144" s="25" t="s">
        <v>517</v>
      </c>
      <c r="C144" s="30">
        <f>+'1990'!$O144</f>
        <v>0</v>
      </c>
      <c r="D144" s="30">
        <f>+'1991'!$O144</f>
        <v>0</v>
      </c>
      <c r="E144" s="30">
        <f>+'1992'!$O144</f>
        <v>0</v>
      </c>
      <c r="F144" s="30">
        <f>+'1993'!$O144</f>
        <v>0</v>
      </c>
      <c r="G144" s="30">
        <f>+'1994'!$O144</f>
        <v>0</v>
      </c>
      <c r="H144" s="30">
        <f>+'1995'!$O144</f>
        <v>0</v>
      </c>
      <c r="I144" s="30">
        <f>+'1996'!$O144</f>
        <v>0</v>
      </c>
      <c r="J144" s="30">
        <f>+'1997'!$O144</f>
        <v>0</v>
      </c>
      <c r="K144" s="30">
        <f>+'1998'!$O144</f>
        <v>0</v>
      </c>
      <c r="L144" s="30">
        <f>+'1999'!$O144</f>
        <v>0</v>
      </c>
      <c r="M144" s="30">
        <f>+'2000'!$O144</f>
        <v>0</v>
      </c>
      <c r="N144" s="30">
        <f>+'2001'!$O144</f>
        <v>0</v>
      </c>
      <c r="O144" s="30">
        <f>+'2002'!$O144</f>
        <v>0</v>
      </c>
      <c r="P144" s="30">
        <f>+'2003'!$O144</f>
        <v>0</v>
      </c>
      <c r="Q144" s="30">
        <f>+'2004'!$O144</f>
        <v>0</v>
      </c>
      <c r="R144" s="30">
        <f>+'2005'!$O144</f>
        <v>0</v>
      </c>
      <c r="S144" s="30">
        <f>+'2006'!$O144</f>
        <v>0</v>
      </c>
      <c r="T144" s="30">
        <f>+'2007'!$O144</f>
        <v>0</v>
      </c>
      <c r="U144" s="30">
        <f>+'2008'!$O144</f>
        <v>0</v>
      </c>
      <c r="V144" s="30">
        <f>+'2009'!$O144</f>
        <v>0</v>
      </c>
      <c r="W144" s="30">
        <f>+'2010'!$O144</f>
        <v>0</v>
      </c>
      <c r="X144" s="30">
        <f>+'2011'!$O144</f>
        <v>0</v>
      </c>
      <c r="Y144" s="30">
        <f>+'2012'!$O144</f>
        <v>0</v>
      </c>
      <c r="Z144" s="30">
        <f>+'2013'!$O144</f>
        <v>0</v>
      </c>
      <c r="AA144" s="30">
        <f>+'2014'!$O144</f>
        <v>0</v>
      </c>
      <c r="AB144" s="30">
        <f>+'2015'!$O144</f>
        <v>0</v>
      </c>
      <c r="AC144" s="30">
        <f>+'2016'!$O144</f>
        <v>0</v>
      </c>
      <c r="AD144" s="30">
        <f>+'2017'!$O144</f>
        <v>0</v>
      </c>
      <c r="AE144" s="30">
        <f>+'2018'!$O144</f>
        <v>0</v>
      </c>
      <c r="AF144" s="30">
        <f>+'2019'!$O144</f>
        <v>0</v>
      </c>
      <c r="AG144" s="30">
        <f>+'2020'!$O144</f>
        <v>0</v>
      </c>
      <c r="AH144" s="30">
        <f>+'2021'!$O144</f>
        <v>0</v>
      </c>
      <c r="AI144" s="27"/>
      <c r="AJ144" s="30" t="e">
        <f t="shared" si="92"/>
        <v>#DIV/0!</v>
      </c>
    </row>
    <row r="145" spans="1:36" x14ac:dyDescent="0.35">
      <c r="A145" s="24" t="s">
        <v>518</v>
      </c>
      <c r="B145" s="25" t="s">
        <v>519</v>
      </c>
      <c r="C145" s="26">
        <f>+SUM(C146:C150)</f>
        <v>0</v>
      </c>
      <c r="D145" s="26">
        <f t="shared" ref="D145:AE145" si="97">+SUM(D146:D150)</f>
        <v>0</v>
      </c>
      <c r="E145" s="26">
        <f t="shared" si="97"/>
        <v>0</v>
      </c>
      <c r="F145" s="26">
        <f t="shared" si="97"/>
        <v>0</v>
      </c>
      <c r="G145" s="26">
        <f t="shared" si="97"/>
        <v>18.478355857432469</v>
      </c>
      <c r="H145" s="26">
        <f t="shared" si="97"/>
        <v>17.639592351586334</v>
      </c>
      <c r="I145" s="26">
        <f t="shared" si="97"/>
        <v>10.854813865000001</v>
      </c>
      <c r="J145" s="26">
        <f t="shared" si="97"/>
        <v>19.574144775327515</v>
      </c>
      <c r="K145" s="26">
        <f t="shared" si="97"/>
        <v>20.771185303251364</v>
      </c>
      <c r="L145" s="26">
        <f t="shared" si="97"/>
        <v>19.986566444337836</v>
      </c>
      <c r="M145" s="26">
        <f t="shared" si="97"/>
        <v>10.76780509824726</v>
      </c>
      <c r="N145" s="26">
        <f t="shared" si="97"/>
        <v>10.767529778101512</v>
      </c>
      <c r="O145" s="26">
        <f t="shared" si="97"/>
        <v>10.809188050539792</v>
      </c>
      <c r="P145" s="26">
        <f t="shared" si="97"/>
        <v>10.924680374999999</v>
      </c>
      <c r="Q145" s="26">
        <f t="shared" si="97"/>
        <v>10.764733077000002</v>
      </c>
      <c r="R145" s="26">
        <f t="shared" si="97"/>
        <v>10.881466225</v>
      </c>
      <c r="S145" s="26">
        <f t="shared" si="97"/>
        <v>10.854813865000001</v>
      </c>
      <c r="T145" s="26">
        <f t="shared" si="97"/>
        <v>11.063406375000001</v>
      </c>
      <c r="U145" s="26">
        <f t="shared" si="97"/>
        <v>11.575408145000001</v>
      </c>
      <c r="V145" s="26">
        <f t="shared" si="97"/>
        <v>11.624223588600001</v>
      </c>
      <c r="W145" s="26">
        <f t="shared" si="97"/>
        <v>12.178598745600002</v>
      </c>
      <c r="X145" s="26">
        <f t="shared" si="97"/>
        <v>13.589516850000003</v>
      </c>
      <c r="Y145" s="26">
        <f t="shared" si="97"/>
        <v>16.291875950000001</v>
      </c>
      <c r="Z145" s="26">
        <f t="shared" si="97"/>
        <v>16.3925027252</v>
      </c>
      <c r="AA145" s="26">
        <f t="shared" si="97"/>
        <v>17.853800580000001</v>
      </c>
      <c r="AB145" s="26">
        <f t="shared" si="97"/>
        <v>18.242416501400005</v>
      </c>
      <c r="AC145" s="26">
        <f t="shared" si="97"/>
        <v>19.247937191000002</v>
      </c>
      <c r="AD145" s="26">
        <f t="shared" si="97"/>
        <v>18.235358155000004</v>
      </c>
      <c r="AE145" s="26">
        <f t="shared" si="97"/>
        <v>17.912015780400004</v>
      </c>
      <c r="AF145" s="26">
        <f t="shared" ref="AF145" si="98">+SUM(AF146:AF150)</f>
        <v>19.662435496200001</v>
      </c>
      <c r="AG145" s="26">
        <f t="shared" ref="AG145:AH145" si="99">+SUM(AG146:AG150)</f>
        <v>18.3363485669</v>
      </c>
      <c r="AH145" s="26">
        <f t="shared" si="99"/>
        <v>12.81295530655</v>
      </c>
      <c r="AI145" s="27"/>
      <c r="AJ145" s="23">
        <f t="shared" si="92"/>
        <v>0.18993194895732657</v>
      </c>
    </row>
    <row r="146" spans="1:36" x14ac:dyDescent="0.35">
      <c r="A146" s="24" t="s">
        <v>520</v>
      </c>
      <c r="B146" s="25" t="s">
        <v>521</v>
      </c>
      <c r="C146" s="30">
        <f>+'1990'!$O146</f>
        <v>0</v>
      </c>
      <c r="D146" s="30">
        <f>+'1991'!$O146</f>
        <v>0</v>
      </c>
      <c r="E146" s="30">
        <f>+'1992'!$O146</f>
        <v>0</v>
      </c>
      <c r="F146" s="30">
        <f>+'1993'!$O146</f>
        <v>0</v>
      </c>
      <c r="G146" s="30">
        <f>+'1994'!$O146</f>
        <v>2.7309607432468474E-2</v>
      </c>
      <c r="H146" s="30">
        <f>+'1995'!$O146</f>
        <v>1.2290753343859203E-2</v>
      </c>
      <c r="I146" s="30">
        <f>+'1996'!$O146</f>
        <v>4.2336000000000006E-2</v>
      </c>
      <c r="J146" s="30">
        <f>+'1997'!$O146</f>
        <v>5.8895076921855978E-2</v>
      </c>
      <c r="K146" s="30">
        <f>+'1998'!$O146</f>
        <v>2.5686255877184011E-2</v>
      </c>
      <c r="L146" s="30">
        <f>+'1999'!$O146</f>
        <v>2.4264312226560027E-2</v>
      </c>
      <c r="M146" s="30">
        <f>+'2000'!$O146</f>
        <v>4.2274754663232009E-2</v>
      </c>
      <c r="N146" s="30">
        <f>+'2001'!$O146</f>
        <v>4.1427025178559972E-2</v>
      </c>
      <c r="O146" s="30">
        <f>+'2002'!$O146</f>
        <v>6.3251644085504016E-2</v>
      </c>
      <c r="P146" s="30">
        <f>+'2003'!$O146</f>
        <v>0.12544</v>
      </c>
      <c r="Q146" s="30">
        <f>+'2004'!$O146</f>
        <v>2.8772800000000001E-2</v>
      </c>
      <c r="R146" s="30">
        <f>+'2005'!$O146</f>
        <v>8.2320000000000004E-2</v>
      </c>
      <c r="S146" s="30">
        <f>+'2006'!$O146</f>
        <v>4.2336000000000006E-2</v>
      </c>
      <c r="T146" s="30">
        <f>+'2007'!$O146</f>
        <v>0.10976000000000001</v>
      </c>
      <c r="U146" s="30">
        <f>+'2008'!$O146</f>
        <v>0.29752800000000013</v>
      </c>
      <c r="V146" s="30">
        <f>+'2009'!$O146</f>
        <v>0.16170474880000005</v>
      </c>
      <c r="W146" s="30">
        <f>+'2010'!$O146</f>
        <v>4.3198400000000001E-3</v>
      </c>
      <c r="X146" s="30">
        <f>+'2011'!$O146</f>
        <v>0</v>
      </c>
      <c r="Y146" s="30">
        <f>+'2012'!$O146</f>
        <v>0.16464000000000001</v>
      </c>
      <c r="Z146" s="30">
        <f>+'2013'!$O146</f>
        <v>7.3437279999999994E-2</v>
      </c>
      <c r="AA146" s="30">
        <f>+'2014'!$O146</f>
        <v>5.3311999999999998E-2</v>
      </c>
      <c r="AB146" s="30">
        <f>+'2015'!$O146</f>
        <v>0.52876096000000006</v>
      </c>
      <c r="AC146" s="30">
        <f>+'2016'!$O146</f>
        <v>1.0945424000000001</v>
      </c>
      <c r="AD146" s="30">
        <f>+'2017'!$O146</f>
        <v>0.20227200000000004</v>
      </c>
      <c r="AE146" s="30">
        <f>+'2018'!$O146</f>
        <v>6.2006560000000016E-2</v>
      </c>
      <c r="AF146" s="30">
        <f>+'2019'!$O146</f>
        <v>0.93513168000000013</v>
      </c>
      <c r="AG146" s="30">
        <f>+'2020'!$O146</f>
        <v>0.80180674560000009</v>
      </c>
      <c r="AH146" s="30">
        <f>+'2021'!$O146</f>
        <v>0.48355551999999991</v>
      </c>
      <c r="AI146" s="27"/>
      <c r="AJ146" s="30">
        <f t="shared" si="92"/>
        <v>10.438399201889796</v>
      </c>
    </row>
    <row r="147" spans="1:36" x14ac:dyDescent="0.35">
      <c r="A147" s="24" t="s">
        <v>522</v>
      </c>
      <c r="B147" s="25" t="s">
        <v>523</v>
      </c>
      <c r="C147" s="30">
        <f>+'1990'!$O147</f>
        <v>0</v>
      </c>
      <c r="D147" s="30">
        <f>+'1991'!$O147</f>
        <v>0</v>
      </c>
      <c r="E147" s="30">
        <f>+'1992'!$O147</f>
        <v>0</v>
      </c>
      <c r="F147" s="30">
        <f>+'1993'!$O147</f>
        <v>0</v>
      </c>
      <c r="G147" s="30">
        <f>+'1994'!$O147</f>
        <v>0</v>
      </c>
      <c r="H147" s="30">
        <f>+'1995'!$O147</f>
        <v>0</v>
      </c>
      <c r="I147" s="30">
        <f>+'1996'!$O147</f>
        <v>0</v>
      </c>
      <c r="J147" s="30">
        <f>+'1997'!$O147</f>
        <v>0</v>
      </c>
      <c r="K147" s="30">
        <f>+'1998'!$O147</f>
        <v>0</v>
      </c>
      <c r="L147" s="30">
        <f>+'1999'!$O147</f>
        <v>0</v>
      </c>
      <c r="M147" s="30">
        <f>+'2000'!$O147</f>
        <v>0</v>
      </c>
      <c r="N147" s="30">
        <f>+'2001'!$O147</f>
        <v>0</v>
      </c>
      <c r="O147" s="30">
        <f>+'2002'!$O147</f>
        <v>0</v>
      </c>
      <c r="P147" s="30">
        <f>+'2003'!$O147</f>
        <v>0</v>
      </c>
      <c r="Q147" s="30">
        <f>+'2004'!$O147</f>
        <v>0</v>
      </c>
      <c r="R147" s="30">
        <f>+'2005'!$O147</f>
        <v>0</v>
      </c>
      <c r="S147" s="30">
        <f>+'2006'!$O147</f>
        <v>0</v>
      </c>
      <c r="T147" s="30">
        <f>+'2007'!$O147</f>
        <v>0</v>
      </c>
      <c r="U147" s="30">
        <f>+'2008'!$O147</f>
        <v>0</v>
      </c>
      <c r="V147" s="30">
        <f>+'2009'!$O147</f>
        <v>0</v>
      </c>
      <c r="W147" s="30">
        <f>+'2010'!$O147</f>
        <v>0</v>
      </c>
      <c r="X147" s="30">
        <f>+'2011'!$O147</f>
        <v>0</v>
      </c>
      <c r="Y147" s="30">
        <f>+'2012'!$O147</f>
        <v>0</v>
      </c>
      <c r="Z147" s="30">
        <f>+'2013'!$O147</f>
        <v>0</v>
      </c>
      <c r="AA147" s="30">
        <f>+'2014'!$O147</f>
        <v>0</v>
      </c>
      <c r="AB147" s="30">
        <f>+'2015'!$O147</f>
        <v>0</v>
      </c>
      <c r="AC147" s="30">
        <f>+'2016'!$O147</f>
        <v>0</v>
      </c>
      <c r="AD147" s="30">
        <f>+'2017'!$O147</f>
        <v>0</v>
      </c>
      <c r="AE147" s="30">
        <f>+'2018'!$O147</f>
        <v>0</v>
      </c>
      <c r="AF147" s="30">
        <f>+'2019'!$O147</f>
        <v>0</v>
      </c>
      <c r="AG147" s="30">
        <f>+'2020'!$O147</f>
        <v>0</v>
      </c>
      <c r="AH147" s="30">
        <f>+'2021'!$O147</f>
        <v>0</v>
      </c>
      <c r="AI147" s="27"/>
      <c r="AJ147" s="30" t="e">
        <f t="shared" si="92"/>
        <v>#DIV/0!</v>
      </c>
    </row>
    <row r="148" spans="1:36" x14ac:dyDescent="0.35">
      <c r="A148" s="24" t="s">
        <v>524</v>
      </c>
      <c r="B148" s="25" t="s">
        <v>525</v>
      </c>
      <c r="C148" s="30">
        <f>+'1990'!$O148</f>
        <v>0</v>
      </c>
      <c r="D148" s="30">
        <f>+'1991'!$O148</f>
        <v>0</v>
      </c>
      <c r="E148" s="30">
        <f>+'1992'!$O148</f>
        <v>0</v>
      </c>
      <c r="F148" s="30">
        <f>+'1993'!$O148</f>
        <v>0</v>
      </c>
      <c r="G148" s="30">
        <f>+'1994'!$O148</f>
        <v>0</v>
      </c>
      <c r="H148" s="30">
        <f>+'1995'!$O148</f>
        <v>0</v>
      </c>
      <c r="I148" s="30">
        <f>+'1996'!$O148</f>
        <v>0</v>
      </c>
      <c r="J148" s="30">
        <f>+'1997'!$O148</f>
        <v>0</v>
      </c>
      <c r="K148" s="30">
        <f>+'1998'!$O148</f>
        <v>0</v>
      </c>
      <c r="L148" s="30">
        <f>+'1999'!$O148</f>
        <v>0</v>
      </c>
      <c r="M148" s="30">
        <f>+'2000'!$O148</f>
        <v>0</v>
      </c>
      <c r="N148" s="30">
        <f>+'2001'!$O148</f>
        <v>0</v>
      </c>
      <c r="O148" s="30">
        <f>+'2002'!$O148</f>
        <v>0</v>
      </c>
      <c r="P148" s="30">
        <f>+'2003'!$O148</f>
        <v>0</v>
      </c>
      <c r="Q148" s="30">
        <f>+'2004'!$O148</f>
        <v>0</v>
      </c>
      <c r="R148" s="30">
        <f>+'2005'!$O148</f>
        <v>0</v>
      </c>
      <c r="S148" s="30">
        <f>+'2006'!$O148</f>
        <v>0</v>
      </c>
      <c r="T148" s="30">
        <f>+'2007'!$O148</f>
        <v>0</v>
      </c>
      <c r="U148" s="30">
        <f>+'2008'!$O148</f>
        <v>0</v>
      </c>
      <c r="V148" s="30">
        <f>+'2009'!$O148</f>
        <v>0</v>
      </c>
      <c r="W148" s="30">
        <f>+'2010'!$O148</f>
        <v>0</v>
      </c>
      <c r="X148" s="30">
        <f>+'2011'!$O148</f>
        <v>0</v>
      </c>
      <c r="Y148" s="30">
        <f>+'2012'!$O148</f>
        <v>0</v>
      </c>
      <c r="Z148" s="30">
        <f>+'2013'!$O148</f>
        <v>0</v>
      </c>
      <c r="AA148" s="30">
        <f>+'2014'!$O148</f>
        <v>0</v>
      </c>
      <c r="AB148" s="30">
        <f>+'2015'!$O148</f>
        <v>0</v>
      </c>
      <c r="AC148" s="30">
        <f>+'2016'!$O148</f>
        <v>0</v>
      </c>
      <c r="AD148" s="30">
        <f>+'2017'!$O148</f>
        <v>0</v>
      </c>
      <c r="AE148" s="30">
        <f>+'2018'!$O148</f>
        <v>0</v>
      </c>
      <c r="AF148" s="30">
        <f>+'2019'!$O148</f>
        <v>0</v>
      </c>
      <c r="AG148" s="30">
        <f>+'2020'!$O148</f>
        <v>0</v>
      </c>
      <c r="AH148" s="30">
        <f>+'2021'!$O148</f>
        <v>0</v>
      </c>
      <c r="AI148" s="27"/>
      <c r="AJ148" s="30" t="e">
        <f t="shared" si="92"/>
        <v>#DIV/0!</v>
      </c>
    </row>
    <row r="149" spans="1:36" x14ac:dyDescent="0.35">
      <c r="A149" s="24" t="s">
        <v>526</v>
      </c>
      <c r="B149" s="25" t="s">
        <v>527</v>
      </c>
      <c r="C149" s="30">
        <f>+'1990'!$O149</f>
        <v>0</v>
      </c>
      <c r="D149" s="30">
        <f>+'1991'!$O149</f>
        <v>0</v>
      </c>
      <c r="E149" s="30">
        <f>+'1992'!$O149</f>
        <v>0</v>
      </c>
      <c r="F149" s="30">
        <f>+'1993'!$O149</f>
        <v>0</v>
      </c>
      <c r="G149" s="30">
        <f>+'1994'!$O149</f>
        <v>18.451046250000001</v>
      </c>
      <c r="H149" s="30">
        <f>+'1995'!$O149</f>
        <v>17.627301598242475</v>
      </c>
      <c r="I149" s="30">
        <f>+'1996'!$O149</f>
        <v>10.812477865</v>
      </c>
      <c r="J149" s="30">
        <f>+'1997'!$O149</f>
        <v>19.515249698405658</v>
      </c>
      <c r="K149" s="30">
        <f>+'1998'!$O149</f>
        <v>20.745499047374182</v>
      </c>
      <c r="L149" s="30">
        <f>+'1999'!$O149</f>
        <v>19.962302132111276</v>
      </c>
      <c r="M149" s="30">
        <f>+'2000'!$O149</f>
        <v>10.725530343584028</v>
      </c>
      <c r="N149" s="30">
        <f>+'2001'!$O149</f>
        <v>10.726102752922952</v>
      </c>
      <c r="O149" s="30">
        <f>+'2002'!$O149</f>
        <v>10.745936406454287</v>
      </c>
      <c r="P149" s="30">
        <f>+'2003'!$O149</f>
        <v>10.799240375</v>
      </c>
      <c r="Q149" s="30">
        <f>+'2004'!$O149</f>
        <v>10.735960277000002</v>
      </c>
      <c r="R149" s="30">
        <f>+'2005'!$O149</f>
        <v>10.799146225000001</v>
      </c>
      <c r="S149" s="30">
        <f>+'2006'!$O149</f>
        <v>10.812477865</v>
      </c>
      <c r="T149" s="30">
        <f>+'2007'!$O149</f>
        <v>10.953646375000002</v>
      </c>
      <c r="U149" s="30">
        <f>+'2008'!$O149</f>
        <v>11.277880145000001</v>
      </c>
      <c r="V149" s="30">
        <f>+'2009'!$O149</f>
        <v>11.462518839800001</v>
      </c>
      <c r="W149" s="30">
        <f>+'2010'!$O149</f>
        <v>12.174278905600001</v>
      </c>
      <c r="X149" s="30">
        <f>+'2011'!$O149</f>
        <v>13.589516850000003</v>
      </c>
      <c r="Y149" s="30">
        <f>+'2012'!$O149</f>
        <v>16.127235950000003</v>
      </c>
      <c r="Z149" s="30">
        <f>+'2013'!$O149</f>
        <v>16.3190654452</v>
      </c>
      <c r="AA149" s="30">
        <f>+'2014'!$O149</f>
        <v>17.800488580000003</v>
      </c>
      <c r="AB149" s="30">
        <f>+'2015'!$O149</f>
        <v>17.713655541400005</v>
      </c>
      <c r="AC149" s="30">
        <f>+'2016'!$O149</f>
        <v>18.153394791</v>
      </c>
      <c r="AD149" s="30">
        <f>+'2017'!$O149</f>
        <v>18.033086155000003</v>
      </c>
      <c r="AE149" s="30">
        <f>+'2018'!$O149</f>
        <v>17.850009220400004</v>
      </c>
      <c r="AF149" s="30">
        <f>+'2019'!$O149</f>
        <v>18.727303816199999</v>
      </c>
      <c r="AG149" s="30">
        <f>+'2020'!$O149</f>
        <v>17.534541821299999</v>
      </c>
      <c r="AH149" s="30">
        <f>+'2021'!$O149</f>
        <v>12.329399786550001</v>
      </c>
      <c r="AI149" s="27"/>
      <c r="AJ149" s="30">
        <f t="shared" si="92"/>
        <v>0.14953754188252355</v>
      </c>
    </row>
    <row r="150" spans="1:36" x14ac:dyDescent="0.35">
      <c r="A150" s="24" t="s">
        <v>528</v>
      </c>
      <c r="B150" s="25" t="s">
        <v>291</v>
      </c>
      <c r="C150" s="30">
        <f>+'1990'!$O150</f>
        <v>0</v>
      </c>
      <c r="D150" s="30">
        <f>+'1991'!$O150</f>
        <v>0</v>
      </c>
      <c r="E150" s="30">
        <f>+'1992'!$O150</f>
        <v>0</v>
      </c>
      <c r="F150" s="30">
        <f>+'1993'!$O150</f>
        <v>0</v>
      </c>
      <c r="G150" s="30">
        <f>+'1994'!$O150</f>
        <v>0</v>
      </c>
      <c r="H150" s="30">
        <f>+'1995'!$O150</f>
        <v>0</v>
      </c>
      <c r="I150" s="30">
        <f>+'1996'!$O150</f>
        <v>0</v>
      </c>
      <c r="J150" s="30">
        <f>+'1997'!$O150</f>
        <v>0</v>
      </c>
      <c r="K150" s="30">
        <f>+'1998'!$O150</f>
        <v>0</v>
      </c>
      <c r="L150" s="30">
        <f>+'1999'!$O150</f>
        <v>0</v>
      </c>
      <c r="M150" s="30">
        <f>+'2000'!$O150</f>
        <v>0</v>
      </c>
      <c r="N150" s="30">
        <f>+'2001'!$O150</f>
        <v>0</v>
      </c>
      <c r="O150" s="30">
        <f>+'2002'!$O150</f>
        <v>0</v>
      </c>
      <c r="P150" s="30">
        <f>+'2003'!$O150</f>
        <v>0</v>
      </c>
      <c r="Q150" s="30">
        <f>+'2004'!$O150</f>
        <v>0</v>
      </c>
      <c r="R150" s="30">
        <f>+'2005'!$O150</f>
        <v>0</v>
      </c>
      <c r="S150" s="30">
        <f>+'2006'!$O150</f>
        <v>0</v>
      </c>
      <c r="T150" s="30">
        <f>+'2007'!$O150</f>
        <v>0</v>
      </c>
      <c r="U150" s="30">
        <f>+'2008'!$O150</f>
        <v>0</v>
      </c>
      <c r="V150" s="30">
        <f>+'2009'!$O150</f>
        <v>0</v>
      </c>
      <c r="W150" s="30">
        <f>+'2010'!$O150</f>
        <v>0</v>
      </c>
      <c r="X150" s="30">
        <f>+'2011'!$O150</f>
        <v>0</v>
      </c>
      <c r="Y150" s="30">
        <f>+'2012'!$O150</f>
        <v>0</v>
      </c>
      <c r="Z150" s="30">
        <f>+'2013'!$O150</f>
        <v>0</v>
      </c>
      <c r="AA150" s="30">
        <f>+'2014'!$O150</f>
        <v>0</v>
      </c>
      <c r="AB150" s="30">
        <f>+'2015'!$O150</f>
        <v>0</v>
      </c>
      <c r="AC150" s="30">
        <f>+'2016'!$O150</f>
        <v>0</v>
      </c>
      <c r="AD150" s="30">
        <f>+'2017'!$O150</f>
        <v>0</v>
      </c>
      <c r="AE150" s="30">
        <f>+'2018'!$O150</f>
        <v>0</v>
      </c>
      <c r="AF150" s="30">
        <f>+'2019'!$O150</f>
        <v>0</v>
      </c>
      <c r="AG150" s="30">
        <f>+'2020'!$O150</f>
        <v>0</v>
      </c>
      <c r="AH150" s="30">
        <f>+'2021'!$O150</f>
        <v>0</v>
      </c>
      <c r="AI150" s="27"/>
      <c r="AJ150" s="30" t="e">
        <f t="shared" si="92"/>
        <v>#DIV/0!</v>
      </c>
    </row>
    <row r="151" spans="1:36" x14ac:dyDescent="0.35">
      <c r="A151" s="24" t="s">
        <v>529</v>
      </c>
      <c r="B151" s="25" t="s">
        <v>530</v>
      </c>
      <c r="C151" s="26">
        <f>+SUM(C152:C153)</f>
        <v>0</v>
      </c>
      <c r="D151" s="26">
        <f t="shared" ref="D151:AE151" si="100">+SUM(D152:D153)</f>
        <v>0</v>
      </c>
      <c r="E151" s="26">
        <f t="shared" si="100"/>
        <v>0</v>
      </c>
      <c r="F151" s="26">
        <f t="shared" si="100"/>
        <v>0</v>
      </c>
      <c r="G151" s="26">
        <f t="shared" si="100"/>
        <v>0.99537096071111109</v>
      </c>
      <c r="H151" s="26">
        <f t="shared" si="100"/>
        <v>0.20042258426666665</v>
      </c>
      <c r="I151" s="26">
        <f t="shared" si="100"/>
        <v>0.17493676346666664</v>
      </c>
      <c r="J151" s="26">
        <f t="shared" si="100"/>
        <v>0.12246485093333333</v>
      </c>
      <c r="K151" s="26">
        <f t="shared" si="100"/>
        <v>0.40099477733333327</v>
      </c>
      <c r="L151" s="26">
        <f t="shared" si="100"/>
        <v>0.94663710239999987</v>
      </c>
      <c r="M151" s="26">
        <f t="shared" si="100"/>
        <v>0.16742540222222221</v>
      </c>
      <c r="N151" s="26">
        <f t="shared" si="100"/>
        <v>0.13605207537777778</v>
      </c>
      <c r="O151" s="26">
        <f t="shared" si="100"/>
        <v>0.40099477733333327</v>
      </c>
      <c r="P151" s="26">
        <f t="shared" si="100"/>
        <v>0.94663710239999987</v>
      </c>
      <c r="Q151" s="26">
        <f t="shared" si="100"/>
        <v>0.70141628773333342</v>
      </c>
      <c r="R151" s="26">
        <f t="shared" si="100"/>
        <v>2.2542229937333338</v>
      </c>
      <c r="S151" s="26">
        <f t="shared" si="100"/>
        <v>0.17493676346666664</v>
      </c>
      <c r="T151" s="26">
        <f t="shared" si="100"/>
        <v>1.2038358053333331</v>
      </c>
      <c r="U151" s="26">
        <f t="shared" si="100"/>
        <v>2.4555126111999996</v>
      </c>
      <c r="V151" s="26">
        <f t="shared" si="100"/>
        <v>2.0660384682666666</v>
      </c>
      <c r="W151" s="26">
        <f t="shared" si="100"/>
        <v>2.0202974381333334</v>
      </c>
      <c r="X151" s="26">
        <f t="shared" si="100"/>
        <v>5.6638468245333335</v>
      </c>
      <c r="Y151" s="26">
        <f t="shared" si="100"/>
        <v>3.5866244069333337</v>
      </c>
      <c r="Z151" s="26">
        <f t="shared" si="100"/>
        <v>1.9257227469333333</v>
      </c>
      <c r="AA151" s="26">
        <f t="shared" si="100"/>
        <v>3.8919492773333335</v>
      </c>
      <c r="AB151" s="26">
        <f t="shared" si="100"/>
        <v>1.9001615526666664</v>
      </c>
      <c r="AC151" s="26">
        <f t="shared" si="100"/>
        <v>1.9068764997333334</v>
      </c>
      <c r="AD151" s="26">
        <f t="shared" si="100"/>
        <v>2.2981602365333327</v>
      </c>
      <c r="AE151" s="26">
        <f t="shared" si="100"/>
        <v>2.2782485557333332</v>
      </c>
      <c r="AF151" s="26">
        <f t="shared" ref="AF151" si="101">+SUM(AF152:AF153)</f>
        <v>2.3338541746666666</v>
      </c>
      <c r="AG151" s="26">
        <f t="shared" ref="AG151:AH151" si="102">+SUM(AG152:AG153)</f>
        <v>1.6284059117333332</v>
      </c>
      <c r="AH151" s="26">
        <f t="shared" si="102"/>
        <v>1.9931460530666667</v>
      </c>
      <c r="AI151" s="27"/>
      <c r="AJ151" s="30">
        <f t="shared" si="92"/>
        <v>10.904681288572817</v>
      </c>
    </row>
    <row r="152" spans="1:36" x14ac:dyDescent="0.35">
      <c r="A152" s="24" t="s">
        <v>531</v>
      </c>
      <c r="B152" s="25" t="s">
        <v>532</v>
      </c>
      <c r="C152" s="30">
        <f>+'1990'!$O152</f>
        <v>0</v>
      </c>
      <c r="D152" s="30">
        <f>+'1991'!$O152</f>
        <v>0</v>
      </c>
      <c r="E152" s="30">
        <f>+'1992'!$O152</f>
        <v>0</v>
      </c>
      <c r="F152" s="30">
        <f>+'1993'!$O152</f>
        <v>0</v>
      </c>
      <c r="G152" s="30">
        <f>+'1994'!$O152</f>
        <v>0.92791372959999996</v>
      </c>
      <c r="H152" s="30">
        <f>+'1995'!$O152</f>
        <v>0.14655257759999998</v>
      </c>
      <c r="I152" s="30">
        <f>+'1996'!$O152</f>
        <v>0.10341769679999999</v>
      </c>
      <c r="J152" s="30">
        <f>+'1997'!$O152</f>
        <v>0.10935651759999999</v>
      </c>
      <c r="K152" s="30">
        <f>+'1998'!$O152</f>
        <v>0.38788644399999994</v>
      </c>
      <c r="L152" s="30">
        <f>+'1999'!$O152</f>
        <v>0.88228710239999986</v>
      </c>
      <c r="M152" s="30">
        <f>+'2000'!$O152</f>
        <v>0.12714261999999998</v>
      </c>
      <c r="N152" s="30">
        <f>+'2001'!$O152</f>
        <v>0.10935651759999999</v>
      </c>
      <c r="O152" s="30">
        <f>+'2002'!$O152</f>
        <v>0.38788644399999994</v>
      </c>
      <c r="P152" s="30">
        <f>+'2003'!$O152</f>
        <v>0.88228710239999986</v>
      </c>
      <c r="Q152" s="30">
        <f>+'2004'!$O152</f>
        <v>0.68830795440000003</v>
      </c>
      <c r="R152" s="30">
        <f>+'2005'!$O152</f>
        <v>2.2118010904000003</v>
      </c>
      <c r="S152" s="30">
        <f>+'2006'!$O152</f>
        <v>0.10341769679999999</v>
      </c>
      <c r="T152" s="30">
        <f>+'2007'!$O152</f>
        <v>1.1442238719999998</v>
      </c>
      <c r="U152" s="30">
        <f>+'2008'!$O152</f>
        <v>2.2620908111999998</v>
      </c>
      <c r="V152" s="30">
        <f>+'2009'!$O152</f>
        <v>1.3727697016</v>
      </c>
      <c r="W152" s="30">
        <f>+'2010'!$O152</f>
        <v>1.0976004248</v>
      </c>
      <c r="X152" s="30">
        <f>+'2011'!$O152</f>
        <v>1.8467954911999995</v>
      </c>
      <c r="Y152" s="30">
        <f>+'2012'!$O152</f>
        <v>2.4238532736000002</v>
      </c>
      <c r="Z152" s="30">
        <f>+'2013'!$O152</f>
        <v>1.6590039135999999</v>
      </c>
      <c r="AA152" s="30">
        <f>+'2014'!$O152</f>
        <v>2.2171008639999998</v>
      </c>
      <c r="AB152" s="30">
        <f>+'2015'!$O152</f>
        <v>1.5095165359999998</v>
      </c>
      <c r="AC152" s="30">
        <f>+'2016'!$O152</f>
        <v>1.7781526664</v>
      </c>
      <c r="AD152" s="30">
        <f>+'2017'!$O152</f>
        <v>2.0491019031999995</v>
      </c>
      <c r="AE152" s="30">
        <f>+'2018'!$O152</f>
        <v>2.1829152223999997</v>
      </c>
      <c r="AF152" s="30">
        <f>+'2019'!$O152</f>
        <v>2.2769439879999998</v>
      </c>
      <c r="AG152" s="30">
        <f>+'2020'!$O152</f>
        <v>1.5925605783999999</v>
      </c>
      <c r="AH152" s="30">
        <f>+'2021'!$O152</f>
        <v>1.9715768864000001</v>
      </c>
      <c r="AI152" s="27"/>
      <c r="AJ152" s="30">
        <f t="shared" si="92"/>
        <v>14.506813422595824</v>
      </c>
    </row>
    <row r="153" spans="1:36" x14ac:dyDescent="0.35">
      <c r="A153" s="24" t="s">
        <v>533</v>
      </c>
      <c r="B153" s="25" t="s">
        <v>534</v>
      </c>
      <c r="C153" s="30">
        <f>+'1990'!$O153</f>
        <v>0</v>
      </c>
      <c r="D153" s="30">
        <f>+'1991'!$O153</f>
        <v>0</v>
      </c>
      <c r="E153" s="30">
        <f>+'1992'!$O153</f>
        <v>0</v>
      </c>
      <c r="F153" s="30">
        <f>+'1993'!$O153</f>
        <v>0</v>
      </c>
      <c r="G153" s="30">
        <f>+'1994'!$O153</f>
        <v>6.7457231111111127E-2</v>
      </c>
      <c r="H153" s="30">
        <f>+'1995'!$O153</f>
        <v>5.3870006666666671E-2</v>
      </c>
      <c r="I153" s="30">
        <f>+'1996'!$O153</f>
        <v>7.1519066666666659E-2</v>
      </c>
      <c r="J153" s="30">
        <f>+'1997'!$O153</f>
        <v>1.3108333333333335E-2</v>
      </c>
      <c r="K153" s="30">
        <f>+'1998'!$O153</f>
        <v>1.3108333333333335E-2</v>
      </c>
      <c r="L153" s="30">
        <f>+'1999'!$O153</f>
        <v>6.4349999999999991E-2</v>
      </c>
      <c r="M153" s="30">
        <f>+'2000'!$O153</f>
        <v>4.028278222222223E-2</v>
      </c>
      <c r="N153" s="30">
        <f>+'2001'!$O153</f>
        <v>2.6695557777777778E-2</v>
      </c>
      <c r="O153" s="30">
        <f>+'2002'!$O153</f>
        <v>1.3108333333333335E-2</v>
      </c>
      <c r="P153" s="30">
        <f>+'2003'!$O153</f>
        <v>6.4349999999999991E-2</v>
      </c>
      <c r="Q153" s="30">
        <f>+'2004'!$O153</f>
        <v>1.3108333333333335E-2</v>
      </c>
      <c r="R153" s="30">
        <f>+'2005'!$O153</f>
        <v>4.2421903333333337E-2</v>
      </c>
      <c r="S153" s="30">
        <f>+'2006'!$O153</f>
        <v>7.1519066666666659E-2</v>
      </c>
      <c r="T153" s="30">
        <f>+'2007'!$O153</f>
        <v>5.9611933333333325E-2</v>
      </c>
      <c r="U153" s="30">
        <f>+'2008'!$O153</f>
        <v>0.1934218</v>
      </c>
      <c r="V153" s="30">
        <f>+'2009'!$O153</f>
        <v>0.6932687666666667</v>
      </c>
      <c r="W153" s="30">
        <f>+'2010'!$O153</f>
        <v>0.92269701333333332</v>
      </c>
      <c r="X153" s="30">
        <f>+'2011'!$O153</f>
        <v>3.817051333333334</v>
      </c>
      <c r="Y153" s="30">
        <f>+'2012'!$O153</f>
        <v>1.1627711333333335</v>
      </c>
      <c r="Z153" s="30">
        <f>+'2013'!$O153</f>
        <v>0.26671883333333335</v>
      </c>
      <c r="AA153" s="30">
        <f>+'2014'!$O153</f>
        <v>1.6748484133333335</v>
      </c>
      <c r="AB153" s="30">
        <f>+'2015'!$O153</f>
        <v>0.39064501666666668</v>
      </c>
      <c r="AC153" s="30">
        <f>+'2016'!$O153</f>
        <v>0.12872383333333334</v>
      </c>
      <c r="AD153" s="30">
        <f>+'2017'!$O153</f>
        <v>0.24905833333333333</v>
      </c>
      <c r="AE153" s="30">
        <f>+'2018'!$O153</f>
        <v>9.5333333333333325E-2</v>
      </c>
      <c r="AF153" s="30">
        <f>+'2019'!$O153</f>
        <v>5.6910186666666668E-2</v>
      </c>
      <c r="AG153" s="30">
        <f>+'2020'!$O153</f>
        <v>3.584533333333334E-2</v>
      </c>
      <c r="AH153" s="30">
        <f>+'2021'!$O153</f>
        <v>2.1569166666666667E-2</v>
      </c>
      <c r="AI153" s="27"/>
      <c r="AJ153" s="30">
        <f t="shared" si="92"/>
        <v>-0.46455618314347935</v>
      </c>
    </row>
    <row r="154" spans="1:36" x14ac:dyDescent="0.35">
      <c r="A154" s="24" t="s">
        <v>535</v>
      </c>
      <c r="B154" s="25" t="s">
        <v>536</v>
      </c>
      <c r="C154" s="30">
        <f>+'1990'!$O154</f>
        <v>0</v>
      </c>
      <c r="D154" s="30">
        <f>+'1991'!$O154</f>
        <v>0</v>
      </c>
      <c r="E154" s="30">
        <f>+'1992'!$O154</f>
        <v>0</v>
      </c>
      <c r="F154" s="30">
        <f>+'1993'!$O154</f>
        <v>0</v>
      </c>
      <c r="G154" s="30">
        <f>+'1994'!$O154</f>
        <v>20.09496123125157</v>
      </c>
      <c r="H154" s="30">
        <f>+'1995'!$O154</f>
        <v>20.405331833333335</v>
      </c>
      <c r="I154" s="30">
        <f>+'1996'!$O154</f>
        <v>15.266363200000001</v>
      </c>
      <c r="J154" s="30">
        <f>+'1997'!$O154</f>
        <v>17.195843536666668</v>
      </c>
      <c r="K154" s="30">
        <f>+'1998'!$O154</f>
        <v>8.5083579533333324</v>
      </c>
      <c r="L154" s="30">
        <f>+'1999'!$O154</f>
        <v>3.2274009899999996</v>
      </c>
      <c r="M154" s="30">
        <f>+'2000'!$O154</f>
        <v>12.566718559999998</v>
      </c>
      <c r="N154" s="30">
        <f>+'2001'!$O154</f>
        <v>3.1730561133333337</v>
      </c>
      <c r="O154" s="30">
        <f>+'2002'!$O154</f>
        <v>15.989492749999998</v>
      </c>
      <c r="P154" s="30">
        <f>+'2003'!$O154</f>
        <v>18.581285726666664</v>
      </c>
      <c r="Q154" s="30">
        <f>+'2004'!$O154</f>
        <v>16.793535256666665</v>
      </c>
      <c r="R154" s="30">
        <f>+'2005'!$O154</f>
        <v>16.405790096666667</v>
      </c>
      <c r="S154" s="30">
        <f>+'2006'!$O154</f>
        <v>15.266363200000001</v>
      </c>
      <c r="T154" s="30">
        <f>+'2007'!$O154</f>
        <v>15.979141676666666</v>
      </c>
      <c r="U154" s="30">
        <f>+'2008'!$O154</f>
        <v>16.635426059999997</v>
      </c>
      <c r="V154" s="30">
        <f>+'2009'!$O154</f>
        <v>16.586122960000001</v>
      </c>
      <c r="W154" s="30">
        <f>+'2010'!$O154</f>
        <v>19.160965340000004</v>
      </c>
      <c r="X154" s="30">
        <f>+'2011'!$O154</f>
        <v>21.692679176666665</v>
      </c>
      <c r="Y154" s="30">
        <f>+'2012'!$O154</f>
        <v>19.073454253333335</v>
      </c>
      <c r="Z154" s="30">
        <f>+'2013'!$O154</f>
        <v>20.787693153333333</v>
      </c>
      <c r="AA154" s="30">
        <f>+'2014'!$O154</f>
        <v>10.903854646666666</v>
      </c>
      <c r="AB154" s="30">
        <f>+'2015'!$O154</f>
        <v>8.8070287066666655</v>
      </c>
      <c r="AC154" s="30">
        <f>+'2016'!$O154</f>
        <v>19.700054366666667</v>
      </c>
      <c r="AD154" s="30">
        <f>+'2017'!$O154</f>
        <v>22.37799226666667</v>
      </c>
      <c r="AE154" s="30">
        <f>+'2018'!$O154</f>
        <v>18.363276433333336</v>
      </c>
      <c r="AF154" s="30">
        <f>+'2019'!$O154</f>
        <v>16.25554348</v>
      </c>
      <c r="AG154" s="30">
        <f>+'2020'!$O154</f>
        <v>25.748874543333333</v>
      </c>
      <c r="AH154" s="30">
        <f>+'2021'!$O154</f>
        <v>22.150734026666669</v>
      </c>
      <c r="AI154" s="27"/>
      <c r="AJ154" s="30">
        <f t="shared" si="92"/>
        <v>0.76265060134096552</v>
      </c>
    </row>
    <row r="155" spans="1:36" x14ac:dyDescent="0.35">
      <c r="A155" s="24" t="s">
        <v>537</v>
      </c>
      <c r="B155" s="25" t="s">
        <v>538</v>
      </c>
      <c r="C155" s="30">
        <f>+'1990'!$O155</f>
        <v>0</v>
      </c>
      <c r="D155" s="30">
        <f>+'1991'!$O155</f>
        <v>0</v>
      </c>
      <c r="E155" s="30">
        <f>+'1992'!$O155</f>
        <v>0</v>
      </c>
      <c r="F155" s="30">
        <f>+'1993'!$O155</f>
        <v>0</v>
      </c>
      <c r="G155" s="30">
        <f>+'1994'!$O155</f>
        <v>0</v>
      </c>
      <c r="H155" s="30">
        <f>+'1995'!$O155</f>
        <v>0</v>
      </c>
      <c r="I155" s="30">
        <f>+'1996'!$O155</f>
        <v>0</v>
      </c>
      <c r="J155" s="30">
        <f>+'1997'!$O155</f>
        <v>0</v>
      </c>
      <c r="K155" s="30">
        <f>+'1998'!$O155</f>
        <v>0</v>
      </c>
      <c r="L155" s="30">
        <f>+'1999'!$O155</f>
        <v>0</v>
      </c>
      <c r="M155" s="30">
        <f>+'2000'!$O155</f>
        <v>0</v>
      </c>
      <c r="N155" s="30">
        <f>+'2001'!$O155</f>
        <v>0</v>
      </c>
      <c r="O155" s="30">
        <f>+'2002'!$O155</f>
        <v>0</v>
      </c>
      <c r="P155" s="30">
        <f>+'2003'!$O155</f>
        <v>0</v>
      </c>
      <c r="Q155" s="30">
        <f>+'2004'!$O155</f>
        <v>0</v>
      </c>
      <c r="R155" s="30">
        <f>+'2005'!$O155</f>
        <v>0</v>
      </c>
      <c r="S155" s="30">
        <f>+'2006'!$O155</f>
        <v>0</v>
      </c>
      <c r="T155" s="30">
        <f>+'2007'!$O155</f>
        <v>0</v>
      </c>
      <c r="U155" s="30">
        <f>+'2008'!$O155</f>
        <v>0</v>
      </c>
      <c r="V155" s="30">
        <f>+'2009'!$O155</f>
        <v>0</v>
      </c>
      <c r="W155" s="30">
        <f>+'2010'!$O155</f>
        <v>0</v>
      </c>
      <c r="X155" s="30">
        <f>+'2011'!$O155</f>
        <v>0</v>
      </c>
      <c r="Y155" s="30">
        <f>+'2012'!$O155</f>
        <v>0</v>
      </c>
      <c r="Z155" s="30">
        <f>+'2013'!$O155</f>
        <v>0</v>
      </c>
      <c r="AA155" s="30">
        <f>+'2014'!$O155</f>
        <v>0</v>
      </c>
      <c r="AB155" s="30">
        <f>+'2015'!$O155</f>
        <v>0</v>
      </c>
      <c r="AC155" s="30">
        <f>+'2016'!$O155</f>
        <v>0</v>
      </c>
      <c r="AD155" s="30">
        <f>+'2017'!$O155</f>
        <v>0</v>
      </c>
      <c r="AE155" s="30">
        <f>+'2018'!$O155</f>
        <v>0</v>
      </c>
      <c r="AF155" s="30">
        <f>+'2019'!$O155</f>
        <v>0</v>
      </c>
      <c r="AG155" s="30">
        <f>+'2020'!$O155</f>
        <v>0</v>
      </c>
      <c r="AH155" s="30">
        <f>+'2021'!$O155</f>
        <v>0</v>
      </c>
      <c r="AI155" s="27"/>
      <c r="AJ155" s="30" t="e">
        <f t="shared" si="92"/>
        <v>#DIV/0!</v>
      </c>
    </row>
    <row r="156" spans="1:36" x14ac:dyDescent="0.35">
      <c r="A156" s="24" t="s">
        <v>539</v>
      </c>
      <c r="B156" s="25" t="s">
        <v>291</v>
      </c>
      <c r="C156" s="30">
        <f>+'1990'!$O156</f>
        <v>0</v>
      </c>
      <c r="D156" s="30">
        <f>+'1991'!$O156</f>
        <v>0</v>
      </c>
      <c r="E156" s="30">
        <f>+'1992'!$O156</f>
        <v>0</v>
      </c>
      <c r="F156" s="30">
        <f>+'1993'!$O156</f>
        <v>0</v>
      </c>
      <c r="G156" s="30">
        <f>+'1994'!$O156</f>
        <v>0</v>
      </c>
      <c r="H156" s="30">
        <f>+'1995'!$O156</f>
        <v>0</v>
      </c>
      <c r="I156" s="30">
        <f>+'1996'!$O156</f>
        <v>0</v>
      </c>
      <c r="J156" s="30">
        <f>+'1997'!$O156</f>
        <v>0</v>
      </c>
      <c r="K156" s="30">
        <f>+'1998'!$O156</f>
        <v>0</v>
      </c>
      <c r="L156" s="30">
        <f>+'1999'!$O156</f>
        <v>0</v>
      </c>
      <c r="M156" s="30">
        <f>+'2000'!$O156</f>
        <v>0</v>
      </c>
      <c r="N156" s="30">
        <f>+'2001'!$O156</f>
        <v>0</v>
      </c>
      <c r="O156" s="30">
        <f>+'2002'!$O156</f>
        <v>0</v>
      </c>
      <c r="P156" s="30">
        <f>+'2003'!$O156</f>
        <v>0</v>
      </c>
      <c r="Q156" s="30">
        <f>+'2004'!$O156</f>
        <v>0</v>
      </c>
      <c r="R156" s="30">
        <f>+'2005'!$O156</f>
        <v>0</v>
      </c>
      <c r="S156" s="30">
        <f>+'2006'!$O156</f>
        <v>0</v>
      </c>
      <c r="T156" s="30">
        <f>+'2007'!$O156</f>
        <v>0</v>
      </c>
      <c r="U156" s="30">
        <f>+'2008'!$O156</f>
        <v>0</v>
      </c>
      <c r="V156" s="30">
        <f>+'2009'!$O156</f>
        <v>0</v>
      </c>
      <c r="W156" s="30">
        <f>+'2010'!$O156</f>
        <v>0</v>
      </c>
      <c r="X156" s="30">
        <f>+'2011'!$O156</f>
        <v>0</v>
      </c>
      <c r="Y156" s="30">
        <f>+'2012'!$O156</f>
        <v>0</v>
      </c>
      <c r="Z156" s="30">
        <f>+'2013'!$O156</f>
        <v>0</v>
      </c>
      <c r="AA156" s="30">
        <f>+'2014'!$O156</f>
        <v>0</v>
      </c>
      <c r="AB156" s="30">
        <f>+'2015'!$O156</f>
        <v>0</v>
      </c>
      <c r="AC156" s="30">
        <f>+'2016'!$O156</f>
        <v>0</v>
      </c>
      <c r="AD156" s="30">
        <f>+'2017'!$O156</f>
        <v>0</v>
      </c>
      <c r="AE156" s="30">
        <f>+'2018'!$O156</f>
        <v>0</v>
      </c>
      <c r="AF156" s="30">
        <f>+'2019'!$O156</f>
        <v>0</v>
      </c>
      <c r="AG156" s="30">
        <f>+'2020'!$O156</f>
        <v>0</v>
      </c>
      <c r="AH156" s="30">
        <f>+'2021'!$O156</f>
        <v>0</v>
      </c>
      <c r="AI156" s="27"/>
      <c r="AJ156" s="30" t="e">
        <f t="shared" si="92"/>
        <v>#DIV/0!</v>
      </c>
    </row>
    <row r="157" spans="1:36" s="13" customFormat="1" x14ac:dyDescent="0.35">
      <c r="A157" s="19" t="s">
        <v>540</v>
      </c>
      <c r="B157" s="20" t="s">
        <v>541</v>
      </c>
      <c r="C157" s="21">
        <f t="shared" ref="C157:AH157" si="103">+C158+C166+C174+C182+C190+C198+C206+C207</f>
        <v>0</v>
      </c>
      <c r="D157" s="21">
        <f t="shared" si="103"/>
        <v>0</v>
      </c>
      <c r="E157" s="21">
        <f t="shared" si="103"/>
        <v>0</v>
      </c>
      <c r="F157" s="21">
        <f t="shared" si="103"/>
        <v>0</v>
      </c>
      <c r="G157" s="21">
        <f t="shared" si="103"/>
        <v>0</v>
      </c>
      <c r="H157" s="21">
        <f t="shared" si="103"/>
        <v>0</v>
      </c>
      <c r="I157" s="21">
        <f t="shared" si="103"/>
        <v>0</v>
      </c>
      <c r="J157" s="21">
        <f t="shared" si="103"/>
        <v>0</v>
      </c>
      <c r="K157" s="21">
        <f t="shared" si="103"/>
        <v>0</v>
      </c>
      <c r="L157" s="21">
        <f t="shared" si="103"/>
        <v>0</v>
      </c>
      <c r="M157" s="21">
        <f t="shared" si="103"/>
        <v>-21145.953016444822</v>
      </c>
      <c r="N157" s="21">
        <f t="shared" si="103"/>
        <v>-18745.8793703265</v>
      </c>
      <c r="O157" s="21">
        <f t="shared" si="103"/>
        <v>-17104.325026997954</v>
      </c>
      <c r="P157" s="21">
        <f t="shared" si="103"/>
        <v>-18634.036313261229</v>
      </c>
      <c r="Q157" s="21">
        <f t="shared" si="103"/>
        <v>-23660.610902588283</v>
      </c>
      <c r="R157" s="21">
        <f t="shared" si="103"/>
        <v>-15492.85433390003</v>
      </c>
      <c r="S157" s="21">
        <f t="shared" si="103"/>
        <v>-22592.59086111651</v>
      </c>
      <c r="T157" s="21">
        <f t="shared" si="103"/>
        <v>-20795.836466138942</v>
      </c>
      <c r="U157" s="21">
        <f t="shared" si="103"/>
        <v>-18750.366912816364</v>
      </c>
      <c r="V157" s="21">
        <f t="shared" si="103"/>
        <v>-24294.561978025919</v>
      </c>
      <c r="W157" s="21">
        <f t="shared" si="103"/>
        <v>-23351.042461700243</v>
      </c>
      <c r="X157" s="21">
        <f t="shared" si="103"/>
        <v>-23130.972627306284</v>
      </c>
      <c r="Y157" s="21">
        <f t="shared" si="103"/>
        <v>-24698.935128215606</v>
      </c>
      <c r="Z157" s="21">
        <f t="shared" si="103"/>
        <v>-26075.112448189415</v>
      </c>
      <c r="AA157" s="21">
        <f t="shared" si="103"/>
        <v>-23915.850072444853</v>
      </c>
      <c r="AB157" s="21">
        <f t="shared" si="103"/>
        <v>-22401.108276184528</v>
      </c>
      <c r="AC157" s="21">
        <f t="shared" si="103"/>
        <v>-22293.398494984707</v>
      </c>
      <c r="AD157" s="21">
        <f t="shared" si="103"/>
        <v>-26277.413946781395</v>
      </c>
      <c r="AE157" s="21">
        <f t="shared" si="103"/>
        <v>-26389.061252460571</v>
      </c>
      <c r="AF157" s="21">
        <f t="shared" si="103"/>
        <v>-26717.910263338817</v>
      </c>
      <c r="AG157" s="21">
        <f t="shared" si="103"/>
        <v>-25651.60136793739</v>
      </c>
      <c r="AH157" s="21">
        <f t="shared" si="103"/>
        <v>-27324.63400431694</v>
      </c>
      <c r="AI157" s="22"/>
      <c r="AJ157" s="23">
        <f t="shared" si="92"/>
        <v>0.29219212693166718</v>
      </c>
    </row>
    <row r="158" spans="1:36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AE158" si="104">+SUM(D159:D160)</f>
        <v>0</v>
      </c>
      <c r="E158" s="26">
        <f t="shared" si="104"/>
        <v>0</v>
      </c>
      <c r="F158" s="26">
        <f t="shared" si="104"/>
        <v>0</v>
      </c>
      <c r="G158" s="26">
        <f t="shared" si="104"/>
        <v>0</v>
      </c>
      <c r="H158" s="26">
        <f t="shared" si="104"/>
        <v>0</v>
      </c>
      <c r="I158" s="26">
        <f t="shared" si="104"/>
        <v>0</v>
      </c>
      <c r="J158" s="26">
        <f t="shared" si="104"/>
        <v>0</v>
      </c>
      <c r="K158" s="26">
        <f t="shared" si="104"/>
        <v>0</v>
      </c>
      <c r="L158" s="26">
        <f t="shared" si="104"/>
        <v>0</v>
      </c>
      <c r="M158" s="26">
        <f t="shared" si="104"/>
        <v>-26801.434835008346</v>
      </c>
      <c r="N158" s="26">
        <f t="shared" si="104"/>
        <v>-27400.276570951686</v>
      </c>
      <c r="O158" s="26">
        <f t="shared" si="104"/>
        <v>-27417.626504251366</v>
      </c>
      <c r="P158" s="26">
        <f t="shared" si="104"/>
        <v>-27176.756721443155</v>
      </c>
      <c r="Q158" s="26">
        <f t="shared" si="104"/>
        <v>-28480.383360194854</v>
      </c>
      <c r="R158" s="26">
        <f t="shared" si="104"/>
        <v>-27900.018868054358</v>
      </c>
      <c r="S158" s="26">
        <f t="shared" si="104"/>
        <v>-28947.922098001065</v>
      </c>
      <c r="T158" s="26">
        <f t="shared" si="104"/>
        <v>-29431.175611986859</v>
      </c>
      <c r="U158" s="26">
        <f t="shared" si="104"/>
        <v>-27909.548996453839</v>
      </c>
      <c r="V158" s="26">
        <f t="shared" si="104"/>
        <v>-30488.58869875352</v>
      </c>
      <c r="W158" s="26">
        <f t="shared" si="104"/>
        <v>-30281.206669362764</v>
      </c>
      <c r="X158" s="26">
        <f t="shared" si="104"/>
        <v>-30223.022520119954</v>
      </c>
      <c r="Y158" s="26">
        <f t="shared" si="104"/>
        <v>-30672.504922181019</v>
      </c>
      <c r="Z158" s="26">
        <f t="shared" si="104"/>
        <v>-30891.003787508114</v>
      </c>
      <c r="AA158" s="26">
        <f t="shared" si="104"/>
        <v>-31568.742536238849</v>
      </c>
      <c r="AB158" s="26">
        <f t="shared" si="104"/>
        <v>-30469.156377489511</v>
      </c>
      <c r="AC158" s="26">
        <f t="shared" si="104"/>
        <v>-28657.633964155706</v>
      </c>
      <c r="AD158" s="26">
        <f t="shared" si="104"/>
        <v>-32132.971227079517</v>
      </c>
      <c r="AE158" s="26">
        <f t="shared" si="104"/>
        <v>-32058.849129736125</v>
      </c>
      <c r="AF158" s="26">
        <f t="shared" ref="AF158" si="105">+SUM(AF159:AF160)</f>
        <v>-29714.24999738358</v>
      </c>
      <c r="AG158" s="26">
        <f t="shared" ref="AG158:AH158" si="106">+SUM(AG159:AG160)</f>
        <v>-33961.679204368404</v>
      </c>
      <c r="AH158" s="26">
        <f t="shared" si="106"/>
        <v>-35768.351045019728</v>
      </c>
      <c r="AI158" s="27"/>
      <c r="AJ158" s="23">
        <f t="shared" si="92"/>
        <v>0.3345685134102856</v>
      </c>
    </row>
    <row r="159" spans="1:36" x14ac:dyDescent="0.35">
      <c r="A159" s="24" t="s">
        <v>544</v>
      </c>
      <c r="B159" s="25" t="s">
        <v>545</v>
      </c>
      <c r="C159" s="30">
        <f>+'1990'!$O159</f>
        <v>0</v>
      </c>
      <c r="D159" s="30">
        <f>+'1991'!$O159</f>
        <v>0</v>
      </c>
      <c r="E159" s="30">
        <f>+'1992'!$O159</f>
        <v>0</v>
      </c>
      <c r="F159" s="30">
        <f>+'1993'!$O159</f>
        <v>0</v>
      </c>
      <c r="G159" s="30">
        <f>+'1994'!$O159</f>
        <v>0</v>
      </c>
      <c r="H159" s="30">
        <f>+'1995'!$O159</f>
        <v>0</v>
      </c>
      <c r="I159" s="30">
        <f>+'1996'!$O159</f>
        <v>0</v>
      </c>
      <c r="J159" s="30">
        <f>+'1997'!$O159</f>
        <v>0</v>
      </c>
      <c r="K159" s="30">
        <f>+'1998'!$O159</f>
        <v>0</v>
      </c>
      <c r="L159" s="30">
        <f>+'1999'!$O159</f>
        <v>0</v>
      </c>
      <c r="M159" s="30">
        <f>+'2000'!$O159</f>
        <v>-26962.382917786941</v>
      </c>
      <c r="N159" s="30">
        <f>+'2001'!$O159</f>
        <v>-27557.694511798352</v>
      </c>
      <c r="O159" s="30">
        <f>+'2002'!$O159</f>
        <v>-27382.82179553646</v>
      </c>
      <c r="P159" s="30">
        <f>+'2003'!$O159</f>
        <v>-27209.013758185974</v>
      </c>
      <c r="Q159" s="30">
        <f>+'2004'!$O159</f>
        <v>-28522.052308772716</v>
      </c>
      <c r="R159" s="30">
        <f>+'2005'!$O159</f>
        <v>-27635.738815408782</v>
      </c>
      <c r="S159" s="30">
        <f>+'2006'!$O159</f>
        <v>-28753.790522619449</v>
      </c>
      <c r="T159" s="30">
        <f>+'2007'!$O159</f>
        <v>-29127.995649110911</v>
      </c>
      <c r="U159" s="30">
        <f>+'2008'!$O159</f>
        <v>-27391.29608135299</v>
      </c>
      <c r="V159" s="30">
        <f>+'2009'!$O159</f>
        <v>-30241.436445713949</v>
      </c>
      <c r="W159" s="30">
        <f>+'2010'!$O159</f>
        <v>-29812.134142432333</v>
      </c>
      <c r="X159" s="30">
        <f>+'2011'!$O159</f>
        <v>-29507.186436220796</v>
      </c>
      <c r="Y159" s="30">
        <f>+'2012'!$O159</f>
        <v>-30210.722501263263</v>
      </c>
      <c r="Z159" s="30">
        <f>+'2013'!$O159</f>
        <v>-30165.772084180757</v>
      </c>
      <c r="AA159" s="30">
        <f>+'2014'!$O159</f>
        <v>-30847.428876283822</v>
      </c>
      <c r="AB159" s="30">
        <f>+'2015'!$O159</f>
        <v>-29907.46704914327</v>
      </c>
      <c r="AC159" s="30">
        <f>+'2016'!$O159</f>
        <v>-27926.897554868428</v>
      </c>
      <c r="AD159" s="30">
        <f>+'2017'!$O159</f>
        <v>-31602.134767837073</v>
      </c>
      <c r="AE159" s="30">
        <f>+'2018'!$O159</f>
        <v>-31161.282010660689</v>
      </c>
      <c r="AF159" s="30">
        <f>+'2019'!$O159</f>
        <v>-28863.057575821862</v>
      </c>
      <c r="AG159" s="30">
        <f>+'2020'!$O159</f>
        <v>-33207.052520527592</v>
      </c>
      <c r="AH159" s="30">
        <f>+'2021'!$O159</f>
        <v>-35060.634236886261</v>
      </c>
      <c r="AI159" s="27"/>
      <c r="AJ159" s="30">
        <f t="shared" si="92"/>
        <v>0.30035369439683124</v>
      </c>
    </row>
    <row r="160" spans="1:36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:AE160" si="107">+SUM(D161:D165)</f>
        <v>0</v>
      </c>
      <c r="E160" s="26">
        <f t="shared" si="107"/>
        <v>0</v>
      </c>
      <c r="F160" s="26">
        <f t="shared" si="107"/>
        <v>0</v>
      </c>
      <c r="G160" s="26">
        <f t="shared" si="107"/>
        <v>0</v>
      </c>
      <c r="H160" s="26">
        <f t="shared" si="107"/>
        <v>0</v>
      </c>
      <c r="I160" s="26">
        <f t="shared" si="107"/>
        <v>0</v>
      </c>
      <c r="J160" s="26">
        <f t="shared" si="107"/>
        <v>0</v>
      </c>
      <c r="K160" s="26">
        <f t="shared" si="107"/>
        <v>0</v>
      </c>
      <c r="L160" s="26">
        <f t="shared" si="107"/>
        <v>0</v>
      </c>
      <c r="M160" s="26">
        <f t="shared" si="107"/>
        <v>160.94808277859468</v>
      </c>
      <c r="N160" s="26">
        <f t="shared" si="107"/>
        <v>157.41794084666702</v>
      </c>
      <c r="O160" s="26">
        <f t="shared" si="107"/>
        <v>-34.804708714906475</v>
      </c>
      <c r="P160" s="26">
        <f t="shared" si="107"/>
        <v>32.257036742821136</v>
      </c>
      <c r="Q160" s="26">
        <f t="shared" si="107"/>
        <v>41.668948577863752</v>
      </c>
      <c r="R160" s="26">
        <f t="shared" si="107"/>
        <v>-264.28005264557714</v>
      </c>
      <c r="S160" s="26">
        <f t="shared" si="107"/>
        <v>-194.13157538161659</v>
      </c>
      <c r="T160" s="26">
        <f t="shared" si="107"/>
        <v>-303.17996287594718</v>
      </c>
      <c r="U160" s="26">
        <f t="shared" si="107"/>
        <v>-518.25291510084992</v>
      </c>
      <c r="V160" s="26">
        <f t="shared" si="107"/>
        <v>-247.15225303956925</v>
      </c>
      <c r="W160" s="26">
        <f t="shared" si="107"/>
        <v>-469.07252693043273</v>
      </c>
      <c r="X160" s="26">
        <f t="shared" si="107"/>
        <v>-715.83608389915821</v>
      </c>
      <c r="Y160" s="26">
        <f t="shared" si="107"/>
        <v>-461.78242091775621</v>
      </c>
      <c r="Z160" s="26">
        <f t="shared" si="107"/>
        <v>-725.23170332735901</v>
      </c>
      <c r="AA160" s="26">
        <f t="shared" si="107"/>
        <v>-721.31365995502631</v>
      </c>
      <c r="AB160" s="26">
        <f t="shared" si="107"/>
        <v>-561.68932834623956</v>
      </c>
      <c r="AC160" s="26">
        <f t="shared" si="107"/>
        <v>-730.73640928727809</v>
      </c>
      <c r="AD160" s="26">
        <f t="shared" si="107"/>
        <v>-530.8364592424449</v>
      </c>
      <c r="AE160" s="26">
        <f t="shared" si="107"/>
        <v>-897.56711907543809</v>
      </c>
      <c r="AF160" s="26">
        <f t="shared" ref="AF160" si="108">+SUM(AF161:AF165)</f>
        <v>-851.19242156171811</v>
      </c>
      <c r="AG160" s="26">
        <f t="shared" ref="AG160:AH160" si="109">+SUM(AG161:AG165)</f>
        <v>-754.62668384080928</v>
      </c>
      <c r="AH160" s="26">
        <f t="shared" si="109"/>
        <v>-707.71680813347018</v>
      </c>
      <c r="AI160" s="27"/>
      <c r="AJ160" s="23">
        <f t="shared" si="92"/>
        <v>-5.3971745168721768</v>
      </c>
    </row>
    <row r="161" spans="1:36" x14ac:dyDescent="0.35">
      <c r="A161" s="24" t="s">
        <v>548</v>
      </c>
      <c r="B161" s="25" t="s">
        <v>549</v>
      </c>
      <c r="C161" s="30">
        <f>+'1990'!$O161</f>
        <v>0</v>
      </c>
      <c r="D161" s="30">
        <f>+'1991'!$O161</f>
        <v>0</v>
      </c>
      <c r="E161" s="30">
        <f>+'1992'!$O161</f>
        <v>0</v>
      </c>
      <c r="F161" s="30">
        <f>+'1993'!$O161</f>
        <v>0</v>
      </c>
      <c r="G161" s="30">
        <f>+'1994'!$O161</f>
        <v>0</v>
      </c>
      <c r="H161" s="30">
        <f>+'1995'!$O161</f>
        <v>0</v>
      </c>
      <c r="I161" s="30">
        <f>+'1996'!$O161</f>
        <v>0</v>
      </c>
      <c r="J161" s="30">
        <f>+'1997'!$O161</f>
        <v>0</v>
      </c>
      <c r="K161" s="30">
        <f>+'1998'!$O161</f>
        <v>0</v>
      </c>
      <c r="L161" s="30">
        <f>+'1999'!$O161</f>
        <v>0</v>
      </c>
      <c r="M161" s="30">
        <f>+'2000'!$O161</f>
        <v>-18.115393444337801</v>
      </c>
      <c r="N161" s="30">
        <f>+'2001'!$O161</f>
        <v>-63.232234554161217</v>
      </c>
      <c r="O161" s="30">
        <f>+'2002'!$O161</f>
        <v>-82.734022854633182</v>
      </c>
      <c r="P161" s="30">
        <f>+'2003'!$O161</f>
        <v>-113.28790726330431</v>
      </c>
      <c r="Q161" s="30">
        <f>+'2004'!$O161</f>
        <v>-152.29291938815297</v>
      </c>
      <c r="R161" s="30">
        <f>+'2005'!$O161</f>
        <v>-159.88643068078292</v>
      </c>
      <c r="S161" s="30">
        <f>+'2006'!$O161</f>
        <v>-167.66694011568185</v>
      </c>
      <c r="T161" s="30">
        <f>+'2007'!$O161</f>
        <v>-171.86451481568065</v>
      </c>
      <c r="U161" s="30">
        <f>+'2008'!$O161</f>
        <v>-221.04394292379035</v>
      </c>
      <c r="V161" s="30">
        <f>+'2009'!$O161</f>
        <v>-239.160681188512</v>
      </c>
      <c r="W161" s="30">
        <f>+'2010'!$O161</f>
        <v>-252.75882348477845</v>
      </c>
      <c r="X161" s="30">
        <f>+'2011'!$O161</f>
        <v>-298.14100188079004</v>
      </c>
      <c r="Y161" s="30">
        <f>+'2012'!$O161</f>
        <v>-330.46566088519961</v>
      </c>
      <c r="Z161" s="30">
        <f>+'2013'!$O161</f>
        <v>-349.92606745982499</v>
      </c>
      <c r="AA161" s="30">
        <f>+'2014'!$O161</f>
        <v>-359.91745777404782</v>
      </c>
      <c r="AB161" s="30">
        <f>+'2015'!$O161</f>
        <v>-374.7550537370488</v>
      </c>
      <c r="AC161" s="30">
        <f>+'2016'!$O161</f>
        <v>-404.74362499203636</v>
      </c>
      <c r="AD161" s="30">
        <f>+'2017'!$O161</f>
        <v>-408.7903025147794</v>
      </c>
      <c r="AE161" s="30">
        <f>+'2018'!$O161</f>
        <v>-388.41984182400711</v>
      </c>
      <c r="AF161" s="30">
        <f>+'2019'!$O161</f>
        <v>-409.8288007514584</v>
      </c>
      <c r="AG161" s="30">
        <f>+'2020'!$O161</f>
        <v>-391.1886851946158</v>
      </c>
      <c r="AH161" s="30">
        <f>+'2021'!$O161</f>
        <v>-367.04646368838365</v>
      </c>
      <c r="AI161" s="27"/>
      <c r="AJ161" s="30">
        <f t="shared" si="92"/>
        <v>19.261578354132226</v>
      </c>
    </row>
    <row r="162" spans="1:36" x14ac:dyDescent="0.35">
      <c r="A162" s="24" t="s">
        <v>550</v>
      </c>
      <c r="B162" s="25" t="s">
        <v>551</v>
      </c>
      <c r="C162" s="30">
        <f>+'1990'!$O162</f>
        <v>0</v>
      </c>
      <c r="D162" s="30">
        <f>+'1991'!$O162</f>
        <v>0</v>
      </c>
      <c r="E162" s="30">
        <f>+'1992'!$O162</f>
        <v>0</v>
      </c>
      <c r="F162" s="30">
        <f>+'1993'!$O162</f>
        <v>0</v>
      </c>
      <c r="G162" s="30">
        <f>+'1994'!$O162</f>
        <v>0</v>
      </c>
      <c r="H162" s="30">
        <f>+'1995'!$O162</f>
        <v>0</v>
      </c>
      <c r="I162" s="30">
        <f>+'1996'!$O162</f>
        <v>0</v>
      </c>
      <c r="J162" s="30">
        <f>+'1997'!$O162</f>
        <v>0</v>
      </c>
      <c r="K162" s="30">
        <f>+'1998'!$O162</f>
        <v>0</v>
      </c>
      <c r="L162" s="30">
        <f>+'1999'!$O162</f>
        <v>0</v>
      </c>
      <c r="M162" s="30">
        <f>+'2000'!$O162</f>
        <v>180.18346522828139</v>
      </c>
      <c r="N162" s="30">
        <f>+'2001'!$O162</f>
        <v>222.38285616471123</v>
      </c>
      <c r="O162" s="30">
        <f>+'2002'!$O162</f>
        <v>48.053417156921903</v>
      </c>
      <c r="P162" s="30">
        <f>+'2003'!$O162</f>
        <v>146.22800447739016</v>
      </c>
      <c r="Q162" s="30">
        <f>+'2004'!$O162</f>
        <v>208.13650690619158</v>
      </c>
      <c r="R162" s="30">
        <f>+'2005'!$O162</f>
        <v>-103.62379758035112</v>
      </c>
      <c r="S162" s="30">
        <f>+'2006'!$O162</f>
        <v>-16.192534162309705</v>
      </c>
      <c r="T162" s="30">
        <f>+'2007'!$O162</f>
        <v>-126.21222010042725</v>
      </c>
      <c r="U162" s="30">
        <f>+'2008'!$O162</f>
        <v>-292.48524939269737</v>
      </c>
      <c r="V162" s="30">
        <f>+'2009'!$O162</f>
        <v>-1.4422183743521746</v>
      </c>
      <c r="W162" s="30">
        <f>+'2010'!$O162</f>
        <v>-205.07591287490425</v>
      </c>
      <c r="X162" s="30">
        <f>+'2011'!$O162</f>
        <v>-415.5388667698906</v>
      </c>
      <c r="Y162" s="30">
        <f>+'2012'!$O162</f>
        <v>-128.63286271615988</v>
      </c>
      <c r="Z162" s="30">
        <f>+'2013'!$O162</f>
        <v>-369.07091864931874</v>
      </c>
      <c r="AA162" s="30">
        <f>+'2014'!$O162</f>
        <v>-357.04487539851618</v>
      </c>
      <c r="AB162" s="30">
        <f>+'2015'!$O162</f>
        <v>-183.91680752793445</v>
      </c>
      <c r="AC162" s="30">
        <f>+'2016'!$O162</f>
        <v>-317.17081446687507</v>
      </c>
      <c r="AD162" s="30">
        <f>+'2017'!$O162</f>
        <v>-115.35332801552612</v>
      </c>
      <c r="AE162" s="30">
        <f>+'2018'!$O162</f>
        <v>-503.96005236784055</v>
      </c>
      <c r="AF162" s="30">
        <f>+'2019'!$O162</f>
        <v>-422.42641633371335</v>
      </c>
      <c r="AG162" s="30">
        <f>+'2020'!$O162</f>
        <v>-344.01115073714749</v>
      </c>
      <c r="AH162" s="30">
        <f>+'2021'!$O162</f>
        <v>-319.84093619697438</v>
      </c>
      <c r="AI162" s="27"/>
      <c r="AJ162" s="30">
        <f t="shared" si="92"/>
        <v>-2.7750848325164328</v>
      </c>
    </row>
    <row r="163" spans="1:36" x14ac:dyDescent="0.35">
      <c r="A163" s="24" t="s">
        <v>552</v>
      </c>
      <c r="B163" s="25" t="s">
        <v>553</v>
      </c>
      <c r="C163" s="30">
        <f>+'1990'!$O163</f>
        <v>0</v>
      </c>
      <c r="D163" s="30">
        <f>+'1991'!$O163</f>
        <v>0</v>
      </c>
      <c r="E163" s="30">
        <f>+'1992'!$O163</f>
        <v>0</v>
      </c>
      <c r="F163" s="30">
        <f>+'1993'!$O163</f>
        <v>0</v>
      </c>
      <c r="G163" s="30">
        <f>+'1994'!$O163</f>
        <v>0</v>
      </c>
      <c r="H163" s="30">
        <f>+'1995'!$O163</f>
        <v>0</v>
      </c>
      <c r="I163" s="30">
        <f>+'1996'!$O163</f>
        <v>0</v>
      </c>
      <c r="J163" s="30">
        <f>+'1997'!$O163</f>
        <v>0</v>
      </c>
      <c r="K163" s="30">
        <f>+'1998'!$O163</f>
        <v>0</v>
      </c>
      <c r="L163" s="30">
        <f>+'1999'!$O163</f>
        <v>0</v>
      </c>
      <c r="M163" s="30">
        <f>+'2000'!$O163</f>
        <v>-1.1199890053489239</v>
      </c>
      <c r="N163" s="30">
        <f>+'2001'!$O163</f>
        <v>-1.7326807638830046</v>
      </c>
      <c r="O163" s="30">
        <f>+'2002'!$O163</f>
        <v>-0.1241030171951944</v>
      </c>
      <c r="P163" s="30">
        <f>+'2003'!$O163</f>
        <v>-0.68306047126471836</v>
      </c>
      <c r="Q163" s="30">
        <f>+'2004'!$O163</f>
        <v>-0.14885015818986902</v>
      </c>
      <c r="R163" s="30">
        <f>+'2005'!$O163</f>
        <v>-0.14885015818986902</v>
      </c>
      <c r="S163" s="30">
        <f>+'2006'!$O163</f>
        <v>-0.14885015818986902</v>
      </c>
      <c r="T163" s="30">
        <f>+'2007'!$O163</f>
        <v>-0.14885015818986902</v>
      </c>
      <c r="U163" s="30">
        <f>+'2008'!$O163</f>
        <v>-0.7098817094692691</v>
      </c>
      <c r="V163" s="30">
        <f>+'2009'!$O163</f>
        <v>-1.8567837810781991</v>
      </c>
      <c r="W163" s="30">
        <f>+'2010'!$O163</f>
        <v>-0.2482060343903888</v>
      </c>
      <c r="X163" s="30">
        <f>+'2011'!$O163</f>
        <v>-0.2482060343903888</v>
      </c>
      <c r="Y163" s="30">
        <f>+'2012'!$O163</f>
        <v>-0.2482060343903888</v>
      </c>
      <c r="Z163" s="30">
        <f>+'2013'!$O163</f>
        <v>-1.9313006882285888</v>
      </c>
      <c r="AA163" s="30">
        <f>+'2014'!$O163</f>
        <v>-0.32272294154077857</v>
      </c>
      <c r="AB163" s="30">
        <f>+'2015'!$O163</f>
        <v>-0.32272294154077857</v>
      </c>
      <c r="AC163" s="30">
        <f>+'2016'!$O163</f>
        <v>-0.32272294154077857</v>
      </c>
      <c r="AD163" s="30">
        <f>+'2017'!$O163</f>
        <v>-0.32272294154077857</v>
      </c>
      <c r="AE163" s="30">
        <f>+'2018'!$O163</f>
        <v>-0.32272294154077857</v>
      </c>
      <c r="AF163" s="30">
        <f>+'2019'!$O163</f>
        <v>-0.32272294154077857</v>
      </c>
      <c r="AG163" s="30">
        <f>+'2020'!$O163</f>
        <v>-1.4449200364805126</v>
      </c>
      <c r="AH163" s="30">
        <f>+'2021'!$O163</f>
        <v>-2.9085091490455484</v>
      </c>
      <c r="AI163" s="27"/>
      <c r="AJ163" s="30">
        <f t="shared" si="92"/>
        <v>1.5969086617412152</v>
      </c>
    </row>
    <row r="164" spans="1:36" x14ac:dyDescent="0.35">
      <c r="A164" s="24" t="s">
        <v>554</v>
      </c>
      <c r="B164" s="25" t="s">
        <v>555</v>
      </c>
      <c r="C164" s="30">
        <f>+'1990'!$O164</f>
        <v>0</v>
      </c>
      <c r="D164" s="30">
        <f>+'1991'!$O164</f>
        <v>0</v>
      </c>
      <c r="E164" s="30">
        <f>+'1992'!$O164</f>
        <v>0</v>
      </c>
      <c r="F164" s="30">
        <f>+'1993'!$O164</f>
        <v>0</v>
      </c>
      <c r="G164" s="30">
        <f>+'1994'!$O164</f>
        <v>0</v>
      </c>
      <c r="H164" s="30">
        <f>+'1995'!$O164</f>
        <v>0</v>
      </c>
      <c r="I164" s="30">
        <f>+'1996'!$O164</f>
        <v>0</v>
      </c>
      <c r="J164" s="30">
        <f>+'1997'!$O164</f>
        <v>0</v>
      </c>
      <c r="K164" s="30">
        <f>+'1998'!$O164</f>
        <v>0</v>
      </c>
      <c r="L164" s="30">
        <f>+'1999'!$O164</f>
        <v>0</v>
      </c>
      <c r="M164" s="30">
        <f>+'2000'!$O164</f>
        <v>0</v>
      </c>
      <c r="N164" s="30">
        <f>+'2001'!$O164</f>
        <v>0</v>
      </c>
      <c r="O164" s="30">
        <f>+'2002'!$O164</f>
        <v>0</v>
      </c>
      <c r="P164" s="30">
        <f>+'2003'!$O164</f>
        <v>0</v>
      </c>
      <c r="Q164" s="30">
        <f>+'2004'!$O164</f>
        <v>0</v>
      </c>
      <c r="R164" s="30">
        <f>+'2005'!$O164</f>
        <v>0</v>
      </c>
      <c r="S164" s="30">
        <f>+'2006'!$O164</f>
        <v>0</v>
      </c>
      <c r="T164" s="30">
        <f>+'2007'!$O164</f>
        <v>0</v>
      </c>
      <c r="U164" s="30">
        <f>+'2008'!$O164</f>
        <v>0</v>
      </c>
      <c r="V164" s="30">
        <f>+'2009'!$O164</f>
        <v>0</v>
      </c>
      <c r="W164" s="30">
        <f>+'2010'!$O164</f>
        <v>0</v>
      </c>
      <c r="X164" s="30">
        <f>+'2011'!$O164</f>
        <v>0</v>
      </c>
      <c r="Y164" s="30">
        <f>+'2012'!$O164</f>
        <v>-0.52768206791912609</v>
      </c>
      <c r="Z164" s="30">
        <f>+'2013'!$O164</f>
        <v>-0.1512811107818878</v>
      </c>
      <c r="AA164" s="30">
        <f>+'2014'!$O164</f>
        <v>-2.0212387506337457</v>
      </c>
      <c r="AB164" s="30">
        <f>+'2015'!$O164</f>
        <v>-0.68737904942782024</v>
      </c>
      <c r="AC164" s="30">
        <f>+'2016'!$O164</f>
        <v>-6.4918817965382072</v>
      </c>
      <c r="AD164" s="30">
        <f>+'2017'!$O164</f>
        <v>-4.362740680310937</v>
      </c>
      <c r="AE164" s="30">
        <f>+'2018'!$O164</f>
        <v>-2.8571368517619842</v>
      </c>
      <c r="AF164" s="30">
        <f>+'2019'!$O164</f>
        <v>-3.7788667327188485</v>
      </c>
      <c r="AG164" s="30">
        <f>+'2020'!$O164</f>
        <v>-5.8234897911066259</v>
      </c>
      <c r="AH164" s="30">
        <f>+'2021'!$O164</f>
        <v>-8.4629641166750815</v>
      </c>
      <c r="AI164" s="27"/>
      <c r="AJ164" s="30" t="e">
        <f t="shared" si="92"/>
        <v>#DIV/0!</v>
      </c>
    </row>
    <row r="165" spans="1:36" x14ac:dyDescent="0.35">
      <c r="A165" s="24" t="s">
        <v>556</v>
      </c>
      <c r="B165" s="25" t="s">
        <v>557</v>
      </c>
      <c r="C165" s="30">
        <f>+'1990'!$O165</f>
        <v>0</v>
      </c>
      <c r="D165" s="30">
        <f>+'1991'!$O165</f>
        <v>0</v>
      </c>
      <c r="E165" s="30">
        <f>+'1992'!$O165</f>
        <v>0</v>
      </c>
      <c r="F165" s="30">
        <f>+'1993'!$O165</f>
        <v>0</v>
      </c>
      <c r="G165" s="30">
        <f>+'1994'!$O165</f>
        <v>0</v>
      </c>
      <c r="H165" s="30">
        <f>+'1995'!$O165</f>
        <v>0</v>
      </c>
      <c r="I165" s="30">
        <f>+'1996'!$O165</f>
        <v>0</v>
      </c>
      <c r="J165" s="30">
        <f>+'1997'!$O165</f>
        <v>0</v>
      </c>
      <c r="K165" s="30">
        <f>+'1998'!$O165</f>
        <v>0</v>
      </c>
      <c r="L165" s="30">
        <f>+'1999'!$O165</f>
        <v>0</v>
      </c>
      <c r="M165" s="30">
        <f>+'2000'!$O165</f>
        <v>0</v>
      </c>
      <c r="N165" s="30">
        <f>+'2001'!$O165</f>
        <v>0</v>
      </c>
      <c r="O165" s="30">
        <f>+'2002'!$O165</f>
        <v>0</v>
      </c>
      <c r="P165" s="30">
        <f>+'2003'!$O165</f>
        <v>0</v>
      </c>
      <c r="Q165" s="30">
        <f>+'2004'!$O165</f>
        <v>-14.025788781984998</v>
      </c>
      <c r="R165" s="30">
        <f>+'2005'!$O165</f>
        <v>-0.62097422625324838</v>
      </c>
      <c r="S165" s="30">
        <f>+'2006'!$O165</f>
        <v>-10.123250945435156</v>
      </c>
      <c r="T165" s="30">
        <f>+'2007'!$O165</f>
        <v>-4.9543778016493851</v>
      </c>
      <c r="U165" s="30">
        <f>+'2008'!$O165</f>
        <v>-4.0138410748928104</v>
      </c>
      <c r="V165" s="30">
        <f>+'2009'!$O165</f>
        <v>-4.6925696956268661</v>
      </c>
      <c r="W165" s="30">
        <f>+'2010'!$O165</f>
        <v>-10.989584536359676</v>
      </c>
      <c r="X165" s="30">
        <f>+'2011'!$O165</f>
        <v>-1.9080092140872387</v>
      </c>
      <c r="Y165" s="30">
        <f>+'2012'!$O165</f>
        <v>-1.9080092140872387</v>
      </c>
      <c r="Z165" s="30">
        <f>+'2013'!$O165</f>
        <v>-4.1521354192048392</v>
      </c>
      <c r="AA165" s="30">
        <f>+'2014'!$O165</f>
        <v>-2.0073650902877587</v>
      </c>
      <c r="AB165" s="30">
        <f>+'2015'!$O165</f>
        <v>-2.0073650902877587</v>
      </c>
      <c r="AC165" s="30">
        <f>+'2016'!$O165</f>
        <v>-2.0073650902877587</v>
      </c>
      <c r="AD165" s="30">
        <f>+'2017'!$O165</f>
        <v>-2.0073650902877587</v>
      </c>
      <c r="AE165" s="30">
        <f>+'2018'!$O165</f>
        <v>-2.0073650902877587</v>
      </c>
      <c r="AF165" s="30">
        <f>+'2019'!$O165</f>
        <v>-14.835614802286779</v>
      </c>
      <c r="AG165" s="30">
        <f>+'2020'!$O165</f>
        <v>-12.158438081458678</v>
      </c>
      <c r="AH165" s="30">
        <f>+'2021'!$O165</f>
        <v>-9.4579349823915262</v>
      </c>
      <c r="AI165" s="27"/>
      <c r="AJ165" s="30" t="e">
        <f t="shared" si="92"/>
        <v>#DIV/0!</v>
      </c>
    </row>
    <row r="166" spans="1:36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:AE166" si="110">+SUM(D167:D168)</f>
        <v>0</v>
      </c>
      <c r="E166" s="26">
        <f t="shared" si="110"/>
        <v>0</v>
      </c>
      <c r="F166" s="26">
        <f t="shared" si="110"/>
        <v>0</v>
      </c>
      <c r="G166" s="26">
        <f t="shared" si="110"/>
        <v>0</v>
      </c>
      <c r="H166" s="26">
        <f t="shared" si="110"/>
        <v>0</v>
      </c>
      <c r="I166" s="26">
        <f t="shared" si="110"/>
        <v>0</v>
      </c>
      <c r="J166" s="26">
        <f t="shared" si="110"/>
        <v>0</v>
      </c>
      <c r="K166" s="26">
        <f t="shared" si="110"/>
        <v>0</v>
      </c>
      <c r="L166" s="26">
        <f t="shared" si="110"/>
        <v>0</v>
      </c>
      <c r="M166" s="26">
        <f t="shared" si="110"/>
        <v>1294.7402474779326</v>
      </c>
      <c r="N166" s="26">
        <f t="shared" si="110"/>
        <v>1126.8120272950746</v>
      </c>
      <c r="O166" s="26">
        <f t="shared" si="110"/>
        <v>1439.2799751003236</v>
      </c>
      <c r="P166" s="26">
        <f t="shared" si="110"/>
        <v>1733.5778107677106</v>
      </c>
      <c r="Q166" s="26">
        <f t="shared" si="110"/>
        <v>646.77409153833446</v>
      </c>
      <c r="R166" s="26">
        <f t="shared" si="110"/>
        <v>1816.8468430024491</v>
      </c>
      <c r="S166" s="26">
        <f t="shared" si="110"/>
        <v>1400.160644281053</v>
      </c>
      <c r="T166" s="26">
        <f t="shared" si="110"/>
        <v>1340.1995854362603</v>
      </c>
      <c r="U166" s="26">
        <f t="shared" si="110"/>
        <v>1903.4516244011527</v>
      </c>
      <c r="V166" s="26">
        <f t="shared" si="110"/>
        <v>1233.8828947045349</v>
      </c>
      <c r="W166" s="26">
        <f t="shared" si="110"/>
        <v>1665.4047642128744</v>
      </c>
      <c r="X166" s="26">
        <f t="shared" si="110"/>
        <v>1896.8770394769222</v>
      </c>
      <c r="Y166" s="26">
        <f t="shared" si="110"/>
        <v>1655.6063362298046</v>
      </c>
      <c r="Z166" s="26">
        <f t="shared" si="110"/>
        <v>991.09530542706307</v>
      </c>
      <c r="AA166" s="26">
        <f t="shared" si="110"/>
        <v>1584.3991860119563</v>
      </c>
      <c r="AB166" s="26">
        <f t="shared" si="110"/>
        <v>1775.3789909993618</v>
      </c>
      <c r="AC166" s="26">
        <f t="shared" si="110"/>
        <v>2113.8533509734652</v>
      </c>
      <c r="AD166" s="26">
        <f t="shared" si="110"/>
        <v>1661.8267974350865</v>
      </c>
      <c r="AE166" s="26">
        <f t="shared" si="110"/>
        <v>1570.6926175775045</v>
      </c>
      <c r="AF166" s="26">
        <f t="shared" ref="AF166" si="111">+SUM(AF167:AF168)</f>
        <v>996.5105467742253</v>
      </c>
      <c r="AG166" s="26">
        <f t="shared" ref="AG166:AH166" si="112">+SUM(AG167:AG168)</f>
        <v>1919.7022664744654</v>
      </c>
      <c r="AH166" s="26">
        <f t="shared" si="112"/>
        <v>1778.0370063851365</v>
      </c>
      <c r="AI166" s="27"/>
      <c r="AJ166" s="23">
        <f t="shared" si="92"/>
        <v>0.37327700274138653</v>
      </c>
    </row>
    <row r="167" spans="1:36" x14ac:dyDescent="0.35">
      <c r="A167" s="24" t="s">
        <v>560</v>
      </c>
      <c r="B167" s="25" t="s">
        <v>561</v>
      </c>
      <c r="C167" s="30">
        <f>+'1990'!$O167</f>
        <v>0</v>
      </c>
      <c r="D167" s="30">
        <f>+'1991'!$O167</f>
        <v>0</v>
      </c>
      <c r="E167" s="30">
        <f>+'1992'!$O167</f>
        <v>0</v>
      </c>
      <c r="F167" s="30">
        <f>+'1993'!$O167</f>
        <v>0</v>
      </c>
      <c r="G167" s="30">
        <f>+'1994'!$O167</f>
        <v>0</v>
      </c>
      <c r="H167" s="30">
        <f>+'1995'!$O167</f>
        <v>0</v>
      </c>
      <c r="I167" s="30">
        <f>+'1996'!$O167</f>
        <v>0</v>
      </c>
      <c r="J167" s="30">
        <f>+'1997'!$O167</f>
        <v>0</v>
      </c>
      <c r="K167" s="30">
        <f>+'1998'!$O167</f>
        <v>0</v>
      </c>
      <c r="L167" s="30">
        <f>+'1999'!$O167</f>
        <v>0</v>
      </c>
      <c r="M167" s="30">
        <f>+'2000'!$O167</f>
        <v>-226.05559144992256</v>
      </c>
      <c r="N167" s="30">
        <f>+'2001'!$O167</f>
        <v>-213.34138998223477</v>
      </c>
      <c r="O167" s="30">
        <f>+'2002'!$O167</f>
        <v>-238.00227331582971</v>
      </c>
      <c r="P167" s="30">
        <f>+'2003'!$O167</f>
        <v>-220.73768201916599</v>
      </c>
      <c r="Q167" s="30">
        <f>+'2004'!$O167</f>
        <v>-236.18568865413565</v>
      </c>
      <c r="R167" s="30">
        <f>+'2005'!$O167</f>
        <v>-239.81173697476564</v>
      </c>
      <c r="S167" s="30">
        <f>+'2006'!$O167</f>
        <v>-226.43017319564439</v>
      </c>
      <c r="T167" s="30">
        <f>+'2007'!$O167</f>
        <v>-232.40966374038308</v>
      </c>
      <c r="U167" s="30">
        <f>+'2008'!$O167</f>
        <v>-235.44145006172207</v>
      </c>
      <c r="V167" s="30">
        <f>+'2009'!$O167</f>
        <v>-292.04864245090187</v>
      </c>
      <c r="W167" s="30">
        <f>+'2010'!$O167</f>
        <v>-298.12250061286642</v>
      </c>
      <c r="X167" s="30">
        <f>+'2011'!$O167</f>
        <v>-259.71681462541306</v>
      </c>
      <c r="Y167" s="30">
        <f>+'2012'!$O167</f>
        <v>-275.0009383328333</v>
      </c>
      <c r="Z167" s="30">
        <f>+'2013'!$O167</f>
        <v>-286.79527867154638</v>
      </c>
      <c r="AA167" s="30">
        <f>+'2014'!$O167</f>
        <v>-316.7841258582734</v>
      </c>
      <c r="AB167" s="30">
        <f>+'2015'!$O167</f>
        <v>-320.96080866209076</v>
      </c>
      <c r="AC167" s="30">
        <f>+'2016'!$O167</f>
        <v>-319.66501929813978</v>
      </c>
      <c r="AD167" s="30">
        <f>+'2017'!$O167</f>
        <v>-349.11836045736163</v>
      </c>
      <c r="AE167" s="30">
        <f>+'2018'!$O167</f>
        <v>-374.88893707370704</v>
      </c>
      <c r="AF167" s="30">
        <f>+'2019'!$O167</f>
        <v>-369.75132194528874</v>
      </c>
      <c r="AG167" s="30">
        <f>+'2020'!$O167</f>
        <v>-172.61269918913342</v>
      </c>
      <c r="AH167" s="30">
        <f>+'2021'!$O167</f>
        <v>-168.20344128346318</v>
      </c>
      <c r="AI167" s="27"/>
      <c r="AJ167" s="30">
        <f t="shared" si="92"/>
        <v>-0.25592001416729038</v>
      </c>
    </row>
    <row r="168" spans="1:36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113">+SUM(D169:D173)</f>
        <v>0</v>
      </c>
      <c r="E168" s="26">
        <f t="shared" ref="E168" si="114">+SUM(E169:E173)</f>
        <v>0</v>
      </c>
      <c r="F168" s="26">
        <f t="shared" ref="F168" si="115">+SUM(F169:F173)</f>
        <v>0</v>
      </c>
      <c r="G168" s="26">
        <f t="shared" ref="G168" si="116">+SUM(G169:G173)</f>
        <v>0</v>
      </c>
      <c r="H168" s="26">
        <f t="shared" ref="H168" si="117">+SUM(H169:H173)</f>
        <v>0</v>
      </c>
      <c r="I168" s="26">
        <f t="shared" ref="I168" si="118">+SUM(I169:I173)</f>
        <v>0</v>
      </c>
      <c r="J168" s="26">
        <f t="shared" ref="J168" si="119">+SUM(J169:J173)</f>
        <v>0</v>
      </c>
      <c r="K168" s="26">
        <f t="shared" ref="K168" si="120">+SUM(K169:K173)</f>
        <v>0</v>
      </c>
      <c r="L168" s="26">
        <f t="shared" ref="L168" si="121">+SUM(L169:L173)</f>
        <v>0</v>
      </c>
      <c r="M168" s="26">
        <f t="shared" ref="M168" si="122">+SUM(M169:M173)</f>
        <v>1520.7958389278551</v>
      </c>
      <c r="N168" s="26">
        <f t="shared" ref="N168" si="123">+SUM(N169:N173)</f>
        <v>1340.1534172773095</v>
      </c>
      <c r="O168" s="26">
        <f t="shared" ref="O168" si="124">+SUM(O169:O173)</f>
        <v>1677.2822484161532</v>
      </c>
      <c r="P168" s="26">
        <f t="shared" ref="P168" si="125">+SUM(P169:P173)</f>
        <v>1954.3154927868766</v>
      </c>
      <c r="Q168" s="26">
        <f t="shared" ref="Q168" si="126">+SUM(Q169:Q173)</f>
        <v>882.95978019247013</v>
      </c>
      <c r="R168" s="26">
        <f t="shared" ref="R168" si="127">+SUM(R169:R173)</f>
        <v>2056.6585799772147</v>
      </c>
      <c r="S168" s="26">
        <f t="shared" ref="S168" si="128">+SUM(S169:S173)</f>
        <v>1626.5908174766973</v>
      </c>
      <c r="T168" s="26">
        <f t="shared" ref="T168" si="129">+SUM(T169:T173)</f>
        <v>1572.6092491766435</v>
      </c>
      <c r="U168" s="26">
        <f t="shared" ref="U168" si="130">+SUM(U169:U173)</f>
        <v>2138.8930744628747</v>
      </c>
      <c r="V168" s="26">
        <f t="shared" ref="V168" si="131">+SUM(V169:V173)</f>
        <v>1525.9315371554367</v>
      </c>
      <c r="W168" s="26">
        <f t="shared" ref="W168" si="132">+SUM(W169:W173)</f>
        <v>1963.5272648257408</v>
      </c>
      <c r="X168" s="26">
        <f t="shared" ref="X168" si="133">+SUM(X169:X173)</f>
        <v>2156.5938541023352</v>
      </c>
      <c r="Y168" s="26">
        <f t="shared" ref="Y168" si="134">+SUM(Y169:Y173)</f>
        <v>1930.6072745626379</v>
      </c>
      <c r="Z168" s="26">
        <f t="shared" ref="Z168" si="135">+SUM(Z169:Z173)</f>
        <v>1277.8905840986095</v>
      </c>
      <c r="AA168" s="26">
        <f t="shared" ref="AA168" si="136">+SUM(AA169:AA173)</f>
        <v>1901.1833118702298</v>
      </c>
      <c r="AB168" s="26">
        <f t="shared" ref="AB168" si="137">+SUM(AB169:AB173)</f>
        <v>2096.3397996614526</v>
      </c>
      <c r="AC168" s="26">
        <f t="shared" ref="AC168" si="138">+SUM(AC169:AC173)</f>
        <v>2433.5183702716049</v>
      </c>
      <c r="AD168" s="26">
        <f t="shared" ref="AD168" si="139">+SUM(AD169:AD173)</f>
        <v>2010.9451578924482</v>
      </c>
      <c r="AE168" s="26">
        <f t="shared" ref="AE168:AF168" si="140">+SUM(AE169:AE173)</f>
        <v>1945.5815546512115</v>
      </c>
      <c r="AF168" s="26">
        <f t="shared" si="140"/>
        <v>1366.261868719514</v>
      </c>
      <c r="AG168" s="26">
        <f t="shared" ref="AG168:AH168" si="141">+SUM(AG169:AG173)</f>
        <v>2092.3149656635987</v>
      </c>
      <c r="AH168" s="26">
        <f t="shared" si="141"/>
        <v>1946.2404476685997</v>
      </c>
      <c r="AI168" s="27"/>
      <c r="AJ168" s="23">
        <f t="shared" si="92"/>
        <v>0.27975129721598813</v>
      </c>
    </row>
    <row r="169" spans="1:36" x14ac:dyDescent="0.35">
      <c r="A169" s="24" t="s">
        <v>564</v>
      </c>
      <c r="B169" s="25" t="s">
        <v>565</v>
      </c>
      <c r="C169" s="30">
        <f>+'1990'!$O169</f>
        <v>0</v>
      </c>
      <c r="D169" s="30">
        <f>+'1991'!$O169</f>
        <v>0</v>
      </c>
      <c r="E169" s="30">
        <f>+'1992'!$O169</f>
        <v>0</v>
      </c>
      <c r="F169" s="30">
        <f>+'1993'!$O169</f>
        <v>0</v>
      </c>
      <c r="G169" s="30">
        <f>+'1994'!$O169</f>
        <v>0</v>
      </c>
      <c r="H169" s="30">
        <f>+'1995'!$O169</f>
        <v>0</v>
      </c>
      <c r="I169" s="30">
        <f>+'1996'!$O169</f>
        <v>0</v>
      </c>
      <c r="J169" s="30">
        <f>+'1997'!$O169</f>
        <v>0</v>
      </c>
      <c r="K169" s="30">
        <f>+'1998'!$O169</f>
        <v>0</v>
      </c>
      <c r="L169" s="30">
        <f>+'1999'!$O169</f>
        <v>0</v>
      </c>
      <c r="M169" s="30">
        <f>+'2000'!$O169</f>
        <v>1495.8152592366152</v>
      </c>
      <c r="N169" s="30">
        <f>+'2001'!$O169</f>
        <v>1197.4996672277034</v>
      </c>
      <c r="O169" s="30">
        <f>+'2002'!$O169</f>
        <v>1563.9479617065626</v>
      </c>
      <c r="P169" s="30">
        <f>+'2003'!$O169</f>
        <v>1807.1697700685802</v>
      </c>
      <c r="Q169" s="30">
        <f>+'2004'!$O169</f>
        <v>577.41353904091102</v>
      </c>
      <c r="R169" s="30">
        <f>+'2005'!$O169</f>
        <v>1623.1977814102988</v>
      </c>
      <c r="S169" s="30">
        <f>+'2006'!$O169</f>
        <v>1187.9290839528658</v>
      </c>
      <c r="T169" s="30">
        <f>+'2007'!$O169</f>
        <v>1367.1314842140491</v>
      </c>
      <c r="U169" s="30">
        <f>+'2008'!$O169</f>
        <v>1791.8289457983199</v>
      </c>
      <c r="V169" s="30">
        <f>+'2009'!$O169</f>
        <v>1027.3856357134339</v>
      </c>
      <c r="W169" s="30">
        <f>+'2010'!$O169</f>
        <v>1500.5064385102696</v>
      </c>
      <c r="X169" s="30">
        <f>+'2011'!$O169</f>
        <v>1463.0245325174926</v>
      </c>
      <c r="Y169" s="30">
        <f>+'2012'!$O169</f>
        <v>1307.381836831998</v>
      </c>
      <c r="Z169" s="30">
        <f>+'2013'!$O169</f>
        <v>895.70139105185501</v>
      </c>
      <c r="AA169" s="30">
        <f>+'2014'!$O169</f>
        <v>1396.6148583229301</v>
      </c>
      <c r="AB169" s="30">
        <f>+'2015'!$O169</f>
        <v>1479.6791570150492</v>
      </c>
      <c r="AC169" s="30">
        <f>+'2016'!$O169</f>
        <v>1861.849860308233</v>
      </c>
      <c r="AD169" s="30">
        <f>+'2017'!$O169</f>
        <v>1389.9539069871171</v>
      </c>
      <c r="AE169" s="30">
        <f>+'2018'!$O169</f>
        <v>1529.4931016838098</v>
      </c>
      <c r="AF169" s="30">
        <f>+'2019'!$O169</f>
        <v>1057.6791488858937</v>
      </c>
      <c r="AG169" s="30">
        <f>+'2020'!$O169</f>
        <v>1728.5538398126216</v>
      </c>
      <c r="AH169" s="30">
        <f>+'2021'!$O169</f>
        <v>1370.6737245625561</v>
      </c>
      <c r="AI169" s="27"/>
      <c r="AJ169" s="30">
        <f t="shared" si="92"/>
        <v>-8.3661089764470509E-2</v>
      </c>
    </row>
    <row r="170" spans="1:36" x14ac:dyDescent="0.35">
      <c r="A170" s="24" t="s">
        <v>566</v>
      </c>
      <c r="B170" s="25" t="s">
        <v>567</v>
      </c>
      <c r="C170" s="30">
        <f>+'1990'!$O170</f>
        <v>0</v>
      </c>
      <c r="D170" s="30">
        <f>+'1991'!$O170</f>
        <v>0</v>
      </c>
      <c r="E170" s="30">
        <f>+'1992'!$O170</f>
        <v>0</v>
      </c>
      <c r="F170" s="30">
        <f>+'1993'!$O170</f>
        <v>0</v>
      </c>
      <c r="G170" s="30">
        <f>+'1994'!$O170</f>
        <v>0</v>
      </c>
      <c r="H170" s="30">
        <f>+'1995'!$O170</f>
        <v>0</v>
      </c>
      <c r="I170" s="30">
        <f>+'1996'!$O170</f>
        <v>0</v>
      </c>
      <c r="J170" s="30">
        <f>+'1997'!$O170</f>
        <v>0</v>
      </c>
      <c r="K170" s="30">
        <f>+'1998'!$O170</f>
        <v>0</v>
      </c>
      <c r="L170" s="30">
        <f>+'1999'!$O170</f>
        <v>0</v>
      </c>
      <c r="M170" s="30">
        <f>+'2000'!$O170</f>
        <v>24.98057969123996</v>
      </c>
      <c r="N170" s="30">
        <f>+'2001'!$O170</f>
        <v>142.653750049606</v>
      </c>
      <c r="O170" s="30">
        <f>+'2002'!$O170</f>
        <v>113.33428670959059</v>
      </c>
      <c r="P170" s="30">
        <f>+'2003'!$O170</f>
        <v>147.14572271829633</v>
      </c>
      <c r="Q170" s="30">
        <f>+'2004'!$O170</f>
        <v>305.54624115155906</v>
      </c>
      <c r="R170" s="30">
        <f>+'2005'!$O170</f>
        <v>433.4607985669158</v>
      </c>
      <c r="S170" s="30">
        <f>+'2006'!$O170</f>
        <v>438.66173352383163</v>
      </c>
      <c r="T170" s="30">
        <f>+'2007'!$O170</f>
        <v>205.47776496259434</v>
      </c>
      <c r="U170" s="30">
        <f>+'2008'!$O170</f>
        <v>347.06412866455497</v>
      </c>
      <c r="V170" s="30">
        <f>+'2009'!$O170</f>
        <v>498.54590144200284</v>
      </c>
      <c r="W170" s="30">
        <f>+'2010'!$O170</f>
        <v>463.02082631547114</v>
      </c>
      <c r="X170" s="30">
        <f>+'2011'!$O170</f>
        <v>693.56932158484233</v>
      </c>
      <c r="Y170" s="30">
        <f>+'2012'!$O170</f>
        <v>623.22543773063978</v>
      </c>
      <c r="Z170" s="30">
        <f>+'2013'!$O170</f>
        <v>382.18919304675438</v>
      </c>
      <c r="AA170" s="30">
        <f>+'2014'!$O170</f>
        <v>503.89622954068949</v>
      </c>
      <c r="AB170" s="30">
        <f>+'2015'!$O170</f>
        <v>615.98841863979328</v>
      </c>
      <c r="AC170" s="30">
        <f>+'2016'!$O170</f>
        <v>570.99628595676154</v>
      </c>
      <c r="AD170" s="30">
        <f>+'2017'!$O170</f>
        <v>620.08686321250377</v>
      </c>
      <c r="AE170" s="30">
        <f>+'2018'!$O170</f>
        <v>415.18406527457461</v>
      </c>
      <c r="AF170" s="30">
        <f>+'2019'!$O170</f>
        <v>307.67833214079326</v>
      </c>
      <c r="AG170" s="30">
        <f>+'2020'!$O170</f>
        <v>362.85673815814977</v>
      </c>
      <c r="AH170" s="30">
        <f>+'2021'!$O170</f>
        <v>574.66233541321651</v>
      </c>
      <c r="AI170" s="27"/>
      <c r="AJ170" s="30">
        <f t="shared" si="92"/>
        <v>22.004363490200976</v>
      </c>
    </row>
    <row r="171" spans="1:36" x14ac:dyDescent="0.35">
      <c r="A171" s="24" t="s">
        <v>568</v>
      </c>
      <c r="B171" s="25" t="s">
        <v>569</v>
      </c>
      <c r="C171" s="30">
        <f>+'1990'!$O171</f>
        <v>0</v>
      </c>
      <c r="D171" s="30">
        <f>+'1991'!$O171</f>
        <v>0</v>
      </c>
      <c r="E171" s="30">
        <f>+'1992'!$O171</f>
        <v>0</v>
      </c>
      <c r="F171" s="30">
        <f>+'1993'!$O171</f>
        <v>0</v>
      </c>
      <c r="G171" s="30">
        <f>+'1994'!$O171</f>
        <v>0</v>
      </c>
      <c r="H171" s="30">
        <f>+'1995'!$O171</f>
        <v>0</v>
      </c>
      <c r="I171" s="30">
        <f>+'1996'!$O171</f>
        <v>0</v>
      </c>
      <c r="J171" s="30">
        <f>+'1997'!$O171</f>
        <v>0</v>
      </c>
      <c r="K171" s="30">
        <f>+'1998'!$O171</f>
        <v>0</v>
      </c>
      <c r="L171" s="30">
        <f>+'1999'!$O171</f>
        <v>0</v>
      </c>
      <c r="M171" s="30">
        <f>+'2000'!$O171</f>
        <v>0</v>
      </c>
      <c r="N171" s="30">
        <f>+'2001'!$O171</f>
        <v>0</v>
      </c>
      <c r="O171" s="30">
        <f>+'2002'!$O171</f>
        <v>0</v>
      </c>
      <c r="P171" s="30">
        <f>+'2003'!$O171</f>
        <v>0</v>
      </c>
      <c r="Q171" s="30">
        <f>+'2004'!$O171</f>
        <v>0</v>
      </c>
      <c r="R171" s="30">
        <f>+'2005'!$O171</f>
        <v>0</v>
      </c>
      <c r="S171" s="30">
        <f>+'2006'!$O171</f>
        <v>0</v>
      </c>
      <c r="T171" s="30">
        <f>+'2007'!$O171</f>
        <v>0</v>
      </c>
      <c r="U171" s="30">
        <f>+'2008'!$O171</f>
        <v>0</v>
      </c>
      <c r="V171" s="30">
        <f>+'2009'!$O171</f>
        <v>0</v>
      </c>
      <c r="W171" s="30">
        <f>+'2010'!$O171</f>
        <v>0</v>
      </c>
      <c r="X171" s="30">
        <f>+'2011'!$O171</f>
        <v>0</v>
      </c>
      <c r="Y171" s="30">
        <f>+'2012'!$O171</f>
        <v>0</v>
      </c>
      <c r="Z171" s="30">
        <f>+'2013'!$O171</f>
        <v>0</v>
      </c>
      <c r="AA171" s="30">
        <f>+'2014'!$O171</f>
        <v>0.67222400661015036</v>
      </c>
      <c r="AB171" s="30">
        <f>+'2015'!$O171</f>
        <v>0.67222400661015036</v>
      </c>
      <c r="AC171" s="30">
        <f>+'2016'!$O171</f>
        <v>0.67222400661015036</v>
      </c>
      <c r="AD171" s="30">
        <f>+'2017'!$O171</f>
        <v>0.90438769282720288</v>
      </c>
      <c r="AE171" s="30">
        <f>+'2018'!$O171</f>
        <v>0.90438769282720288</v>
      </c>
      <c r="AF171" s="30">
        <f>+'2019'!$O171</f>
        <v>0.90438769282720288</v>
      </c>
      <c r="AG171" s="30">
        <f>+'2020'!$O171</f>
        <v>0.90438769282720288</v>
      </c>
      <c r="AH171" s="30">
        <f>+'2021'!$O171</f>
        <v>0.90438769282720288</v>
      </c>
      <c r="AI171" s="27"/>
      <c r="AJ171" s="30" t="e">
        <f t="shared" si="92"/>
        <v>#DIV/0!</v>
      </c>
    </row>
    <row r="172" spans="1:36" x14ac:dyDescent="0.35">
      <c r="A172" s="24" t="s">
        <v>570</v>
      </c>
      <c r="B172" s="25" t="s">
        <v>571</v>
      </c>
      <c r="C172" s="30">
        <f>+'1990'!$O172</f>
        <v>0</v>
      </c>
      <c r="D172" s="30">
        <f>+'1991'!$O172</f>
        <v>0</v>
      </c>
      <c r="E172" s="30">
        <f>+'1992'!$O172</f>
        <v>0</v>
      </c>
      <c r="F172" s="30">
        <f>+'1993'!$O172</f>
        <v>0</v>
      </c>
      <c r="G172" s="30">
        <f>+'1994'!$O172</f>
        <v>0</v>
      </c>
      <c r="H172" s="30">
        <f>+'1995'!$O172</f>
        <v>0</v>
      </c>
      <c r="I172" s="30">
        <f>+'1996'!$O172</f>
        <v>0</v>
      </c>
      <c r="J172" s="30">
        <f>+'1997'!$O172</f>
        <v>0</v>
      </c>
      <c r="K172" s="30">
        <f>+'1998'!$O172</f>
        <v>0</v>
      </c>
      <c r="L172" s="30">
        <f>+'1999'!$O172</f>
        <v>0</v>
      </c>
      <c r="M172" s="30">
        <f>+'2000'!$O172</f>
        <v>0</v>
      </c>
      <c r="N172" s="30">
        <f>+'2001'!$O172</f>
        <v>0</v>
      </c>
      <c r="O172" s="30">
        <f>+'2002'!$O172</f>
        <v>0</v>
      </c>
      <c r="P172" s="30">
        <f>+'2003'!$O172</f>
        <v>0</v>
      </c>
      <c r="Q172" s="30">
        <f>+'2004'!$O172</f>
        <v>0</v>
      </c>
      <c r="R172" s="30">
        <f>+'2005'!$O172</f>
        <v>0</v>
      </c>
      <c r="S172" s="30">
        <f>+'2006'!$O172</f>
        <v>0</v>
      </c>
      <c r="T172" s="30">
        <f>+'2007'!$O172</f>
        <v>0</v>
      </c>
      <c r="U172" s="30">
        <f>+'2008'!$O172</f>
        <v>0</v>
      </c>
      <c r="V172" s="30">
        <f>+'2009'!$O172</f>
        <v>0</v>
      </c>
      <c r="W172" s="30">
        <f>+'2010'!$O172</f>
        <v>0</v>
      </c>
      <c r="X172" s="30">
        <f>+'2011'!$O172</f>
        <v>0</v>
      </c>
      <c r="Y172" s="30">
        <f>+'2012'!$O172</f>
        <v>0</v>
      </c>
      <c r="Z172" s="30">
        <f>+'2013'!$O172</f>
        <v>0</v>
      </c>
      <c r="AA172" s="30">
        <f>+'2014'!$O172</f>
        <v>0</v>
      </c>
      <c r="AB172" s="30">
        <f>+'2015'!$O172</f>
        <v>0</v>
      </c>
      <c r="AC172" s="30">
        <f>+'2016'!$O172</f>
        <v>0</v>
      </c>
      <c r="AD172" s="30">
        <f>+'2017'!$O172</f>
        <v>0</v>
      </c>
      <c r="AE172" s="30">
        <f>+'2018'!$O172</f>
        <v>0</v>
      </c>
      <c r="AF172" s="30">
        <f>+'2019'!$O172</f>
        <v>0</v>
      </c>
      <c r="AG172" s="30">
        <f>+'2020'!$O172</f>
        <v>0</v>
      </c>
      <c r="AH172" s="30">
        <f>+'2021'!$O172</f>
        <v>0</v>
      </c>
      <c r="AI172" s="27"/>
      <c r="AJ172" s="30" t="e">
        <f t="shared" si="92"/>
        <v>#DIV/0!</v>
      </c>
    </row>
    <row r="173" spans="1:36" x14ac:dyDescent="0.35">
      <c r="A173" s="24" t="s">
        <v>572</v>
      </c>
      <c r="B173" s="25" t="s">
        <v>573</v>
      </c>
      <c r="C173" s="30">
        <f>+'1990'!$O173</f>
        <v>0</v>
      </c>
      <c r="D173" s="30">
        <f>+'1991'!$O173</f>
        <v>0</v>
      </c>
      <c r="E173" s="30">
        <f>+'1992'!$O173</f>
        <v>0</v>
      </c>
      <c r="F173" s="30">
        <f>+'1993'!$O173</f>
        <v>0</v>
      </c>
      <c r="G173" s="30">
        <f>+'1994'!$O173</f>
        <v>0</v>
      </c>
      <c r="H173" s="30">
        <f>+'1995'!$O173</f>
        <v>0</v>
      </c>
      <c r="I173" s="30">
        <f>+'1996'!$O173</f>
        <v>0</v>
      </c>
      <c r="J173" s="30">
        <f>+'1997'!$O173</f>
        <v>0</v>
      </c>
      <c r="K173" s="30">
        <f>+'1998'!$O173</f>
        <v>0</v>
      </c>
      <c r="L173" s="30">
        <f>+'1999'!$O173</f>
        <v>0</v>
      </c>
      <c r="M173" s="30">
        <f>+'2000'!$O173</f>
        <v>0</v>
      </c>
      <c r="N173" s="30">
        <f>+'2001'!$O173</f>
        <v>0</v>
      </c>
      <c r="O173" s="30">
        <f>+'2002'!$O173</f>
        <v>0</v>
      </c>
      <c r="P173" s="30">
        <f>+'2003'!$O173</f>
        <v>0</v>
      </c>
      <c r="Q173" s="30">
        <f>+'2004'!$O173</f>
        <v>0</v>
      </c>
      <c r="R173" s="30">
        <f>+'2005'!$O173</f>
        <v>0</v>
      </c>
      <c r="S173" s="30">
        <f>+'2006'!$O173</f>
        <v>0</v>
      </c>
      <c r="T173" s="30">
        <f>+'2007'!$O173</f>
        <v>0</v>
      </c>
      <c r="U173" s="30">
        <f>+'2008'!$O173</f>
        <v>0</v>
      </c>
      <c r="V173" s="30">
        <f>+'2009'!$O173</f>
        <v>0</v>
      </c>
      <c r="W173" s="30">
        <f>+'2010'!$O173</f>
        <v>0</v>
      </c>
      <c r="X173" s="30">
        <f>+'2011'!$O173</f>
        <v>0</v>
      </c>
      <c r="Y173" s="30">
        <f>+'2012'!$O173</f>
        <v>0</v>
      </c>
      <c r="Z173" s="30">
        <f>+'2013'!$O173</f>
        <v>0</v>
      </c>
      <c r="AA173" s="30">
        <f>+'2014'!$O173</f>
        <v>0</v>
      </c>
      <c r="AB173" s="30">
        <f>+'2015'!$O173</f>
        <v>0</v>
      </c>
      <c r="AC173" s="30">
        <f>+'2016'!$O173</f>
        <v>0</v>
      </c>
      <c r="AD173" s="30">
        <f>+'2017'!$O173</f>
        <v>0</v>
      </c>
      <c r="AE173" s="30">
        <f>+'2018'!$O173</f>
        <v>0</v>
      </c>
      <c r="AF173" s="30">
        <f>+'2019'!$O173</f>
        <v>0</v>
      </c>
      <c r="AG173" s="30">
        <f>+'2020'!$O173</f>
        <v>0</v>
      </c>
      <c r="AH173" s="30">
        <f>+'2021'!$O173</f>
        <v>0</v>
      </c>
      <c r="AI173" s="27"/>
      <c r="AJ173" s="30" t="e">
        <f t="shared" si="92"/>
        <v>#DIV/0!</v>
      </c>
    </row>
    <row r="174" spans="1:36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:AE174" si="142">+SUM(D175:D176)</f>
        <v>0</v>
      </c>
      <c r="E174" s="26">
        <f t="shared" si="142"/>
        <v>0</v>
      </c>
      <c r="F174" s="26">
        <f t="shared" si="142"/>
        <v>0</v>
      </c>
      <c r="G174" s="26">
        <f t="shared" si="142"/>
        <v>0</v>
      </c>
      <c r="H174" s="26">
        <f t="shared" si="142"/>
        <v>0</v>
      </c>
      <c r="I174" s="26">
        <f t="shared" si="142"/>
        <v>0</v>
      </c>
      <c r="J174" s="26">
        <f t="shared" si="142"/>
        <v>0</v>
      </c>
      <c r="K174" s="26">
        <f t="shared" si="142"/>
        <v>0</v>
      </c>
      <c r="L174" s="26">
        <f t="shared" si="142"/>
        <v>0</v>
      </c>
      <c r="M174" s="26">
        <f t="shared" si="142"/>
        <v>4017.7034045397222</v>
      </c>
      <c r="N174" s="26">
        <f t="shared" si="142"/>
        <v>7456.0138996427431</v>
      </c>
      <c r="O174" s="26">
        <f t="shared" si="142"/>
        <v>8463.4281381865258</v>
      </c>
      <c r="P174" s="26">
        <f t="shared" si="142"/>
        <v>6568.6310411042468</v>
      </c>
      <c r="Q174" s="26">
        <f t="shared" si="142"/>
        <v>4073.7352782166718</v>
      </c>
      <c r="R174" s="26">
        <f t="shared" si="142"/>
        <v>10409.479604886403</v>
      </c>
      <c r="S174" s="26">
        <f t="shared" si="142"/>
        <v>4346.9608715110271</v>
      </c>
      <c r="T174" s="26">
        <f t="shared" si="142"/>
        <v>6809.8866248115164</v>
      </c>
      <c r="U174" s="26">
        <f t="shared" si="142"/>
        <v>6606.05311539588</v>
      </c>
      <c r="V174" s="26">
        <f t="shared" si="142"/>
        <v>4612.6089404390277</v>
      </c>
      <c r="W174" s="26">
        <f t="shared" si="142"/>
        <v>4780.8640372484124</v>
      </c>
      <c r="X174" s="26">
        <f t="shared" si="142"/>
        <v>3946.8660856462989</v>
      </c>
      <c r="Y174" s="26">
        <f t="shared" si="142"/>
        <v>3582.3974985266859</v>
      </c>
      <c r="Z174" s="26">
        <f t="shared" si="142"/>
        <v>3241.0992558871808</v>
      </c>
      <c r="AA174" s="26">
        <f t="shared" si="142"/>
        <v>4902.6597948436274</v>
      </c>
      <c r="AB174" s="26">
        <f t="shared" si="142"/>
        <v>4841.9716947349661</v>
      </c>
      <c r="AC174" s="26">
        <f t="shared" si="142"/>
        <v>3575.0979246193451</v>
      </c>
      <c r="AD174" s="26">
        <f t="shared" si="142"/>
        <v>3504.7097871317001</v>
      </c>
      <c r="AE174" s="26">
        <f t="shared" si="142"/>
        <v>3336.89534491001</v>
      </c>
      <c r="AF174" s="26">
        <f t="shared" ref="AF174" si="143">+SUM(AF175:AF176)</f>
        <v>1863.9803919904725</v>
      </c>
      <c r="AG174" s="26">
        <f t="shared" ref="AG174:AH174" si="144">+SUM(AG175:AG176)</f>
        <v>5472.9334651617964</v>
      </c>
      <c r="AH174" s="26">
        <f t="shared" si="144"/>
        <v>5471.3734496442157</v>
      </c>
      <c r="AI174" s="27"/>
      <c r="AJ174" s="23">
        <f t="shared" si="92"/>
        <v>0.36181616678372741</v>
      </c>
    </row>
    <row r="175" spans="1:36" x14ac:dyDescent="0.35">
      <c r="A175" s="24" t="s">
        <v>576</v>
      </c>
      <c r="B175" s="25" t="s">
        <v>577</v>
      </c>
      <c r="C175" s="30">
        <f>+'1990'!$O175</f>
        <v>0</v>
      </c>
      <c r="D175" s="30">
        <f>+'1991'!$O175</f>
        <v>0</v>
      </c>
      <c r="E175" s="30">
        <f>+'1992'!$O175</f>
        <v>0</v>
      </c>
      <c r="F175" s="30">
        <f>+'1993'!$O175</f>
        <v>0</v>
      </c>
      <c r="G175" s="30">
        <f>+'1994'!$O175</f>
        <v>0</v>
      </c>
      <c r="H175" s="30">
        <f>+'1995'!$O175</f>
        <v>0</v>
      </c>
      <c r="I175" s="30">
        <f>+'1996'!$O175</f>
        <v>0</v>
      </c>
      <c r="J175" s="30">
        <f>+'1997'!$O175</f>
        <v>0</v>
      </c>
      <c r="K175" s="30">
        <f>+'1998'!$O175</f>
        <v>0</v>
      </c>
      <c r="L175" s="30">
        <f>+'1999'!$O175</f>
        <v>0</v>
      </c>
      <c r="M175" s="30">
        <f>+'2000'!$O175</f>
        <v>4.4915646954290001</v>
      </c>
      <c r="N175" s="30">
        <f>+'2001'!$O175</f>
        <v>5.5611278399284991</v>
      </c>
      <c r="O175" s="30">
        <f>+'2002'!$O175</f>
        <v>4.8354488935543003</v>
      </c>
      <c r="P175" s="30">
        <f>+'2003'!$O175</f>
        <v>12.432806687745501</v>
      </c>
      <c r="Q175" s="30">
        <f>+'2004'!$O175</f>
        <v>16.334643011520399</v>
      </c>
      <c r="R175" s="30">
        <f>+'2005'!$O175</f>
        <v>7.5687943356270004</v>
      </c>
      <c r="S175" s="30">
        <f>+'2006'!$O175</f>
        <v>11.908090209898401</v>
      </c>
      <c r="T175" s="30">
        <f>+'2007'!$O175</f>
        <v>16.131069623563299</v>
      </c>
      <c r="U175" s="30">
        <f>+'2008'!$O175</f>
        <v>6.4724170485814003</v>
      </c>
      <c r="V175" s="30">
        <f>+'2009'!$O175</f>
        <v>7.4255331865028982</v>
      </c>
      <c r="W175" s="30">
        <f>+'2010'!$O175</f>
        <v>4.1006839475636996</v>
      </c>
      <c r="X175" s="30">
        <f>+'2011'!$O175</f>
        <v>4.1804736453444988</v>
      </c>
      <c r="Y175" s="30">
        <f>+'2012'!$O175</f>
        <v>3.1635988549423995</v>
      </c>
      <c r="Z175" s="30">
        <f>+'2013'!$O175</f>
        <v>4.2079666269424001</v>
      </c>
      <c r="AA175" s="30">
        <f>+'2014'!$O175</f>
        <v>7.6119528338049012</v>
      </c>
      <c r="AB175" s="30">
        <f>+'2015'!$O175</f>
        <v>44.644685735844597</v>
      </c>
      <c r="AC175" s="30">
        <f>+'2016'!$O175</f>
        <v>96.346321162259002</v>
      </c>
      <c r="AD175" s="30">
        <f>+'2017'!$O175</f>
        <v>18.259125614179101</v>
      </c>
      <c r="AE175" s="30">
        <f>+'2018'!$O175</f>
        <v>15.285157837437598</v>
      </c>
      <c r="AF175" s="30">
        <f>+'2019'!$O175</f>
        <v>118.32906173992117</v>
      </c>
      <c r="AG175" s="30">
        <f>+'2020'!$O175</f>
        <v>7.0239868327660488</v>
      </c>
      <c r="AH175" s="30">
        <f>+'2021'!$O175</f>
        <v>5.8214273688814941</v>
      </c>
      <c r="AI175" s="27"/>
      <c r="AJ175" s="30">
        <f t="shared" si="92"/>
        <v>0.29608004417834088</v>
      </c>
    </row>
    <row r="176" spans="1:36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145">+SUM(D177:D181)</f>
        <v>0</v>
      </c>
      <c r="E176" s="26">
        <f t="shared" ref="E176" si="146">+SUM(E177:E181)</f>
        <v>0</v>
      </c>
      <c r="F176" s="26">
        <f t="shared" ref="F176" si="147">+SUM(F177:F181)</f>
        <v>0</v>
      </c>
      <c r="G176" s="26">
        <f t="shared" ref="G176" si="148">+SUM(G177:G181)</f>
        <v>0</v>
      </c>
      <c r="H176" s="26">
        <f t="shared" ref="H176" si="149">+SUM(H177:H181)</f>
        <v>0</v>
      </c>
      <c r="I176" s="26">
        <f t="shared" ref="I176" si="150">+SUM(I177:I181)</f>
        <v>0</v>
      </c>
      <c r="J176" s="26">
        <f t="shared" ref="J176" si="151">+SUM(J177:J181)</f>
        <v>0</v>
      </c>
      <c r="K176" s="26">
        <f t="shared" ref="K176" si="152">+SUM(K177:K181)</f>
        <v>0</v>
      </c>
      <c r="L176" s="26">
        <f t="shared" ref="L176" si="153">+SUM(L177:L181)</f>
        <v>0</v>
      </c>
      <c r="M176" s="26">
        <f t="shared" ref="M176" si="154">+SUM(M177:M181)</f>
        <v>4013.2118398442931</v>
      </c>
      <c r="N176" s="26">
        <f t="shared" ref="N176" si="155">+SUM(N177:N181)</f>
        <v>7450.4527718028148</v>
      </c>
      <c r="O176" s="26">
        <f t="shared" ref="O176" si="156">+SUM(O177:O181)</f>
        <v>8458.592689292971</v>
      </c>
      <c r="P176" s="26">
        <f t="shared" ref="P176" si="157">+SUM(P177:P181)</f>
        <v>6556.1982344165017</v>
      </c>
      <c r="Q176" s="26">
        <f t="shared" ref="Q176" si="158">+SUM(Q177:Q181)</f>
        <v>4057.4006352051515</v>
      </c>
      <c r="R176" s="26">
        <f t="shared" ref="R176" si="159">+SUM(R177:R181)</f>
        <v>10401.910810550775</v>
      </c>
      <c r="S176" s="26">
        <f t="shared" ref="S176" si="160">+SUM(S177:S181)</f>
        <v>4335.0527813011286</v>
      </c>
      <c r="T176" s="26">
        <f t="shared" ref="T176" si="161">+SUM(T177:T181)</f>
        <v>6793.7555551879532</v>
      </c>
      <c r="U176" s="26">
        <f t="shared" ref="U176" si="162">+SUM(U177:U181)</f>
        <v>6599.5806983472985</v>
      </c>
      <c r="V176" s="26">
        <f t="shared" ref="V176" si="163">+SUM(V177:V181)</f>
        <v>4605.1834072525244</v>
      </c>
      <c r="W176" s="26">
        <f t="shared" ref="W176" si="164">+SUM(W177:W181)</f>
        <v>4776.7633533008484</v>
      </c>
      <c r="X176" s="26">
        <f t="shared" ref="X176" si="165">+SUM(X177:X181)</f>
        <v>3942.6856120009543</v>
      </c>
      <c r="Y176" s="26">
        <f t="shared" ref="Y176" si="166">+SUM(Y177:Y181)</f>
        <v>3579.2338996717435</v>
      </c>
      <c r="Z176" s="26">
        <f t="shared" ref="Z176" si="167">+SUM(Z177:Z181)</f>
        <v>3236.8912892602384</v>
      </c>
      <c r="AA176" s="26">
        <f t="shared" ref="AA176" si="168">+SUM(AA177:AA181)</f>
        <v>4895.0478420098225</v>
      </c>
      <c r="AB176" s="26">
        <f t="shared" ref="AB176" si="169">+SUM(AB177:AB181)</f>
        <v>4797.327008999122</v>
      </c>
      <c r="AC176" s="26">
        <f t="shared" ref="AC176" si="170">+SUM(AC177:AC181)</f>
        <v>3478.7516034570863</v>
      </c>
      <c r="AD176" s="26">
        <f t="shared" ref="AD176" si="171">+SUM(AD177:AD181)</f>
        <v>3486.450661517521</v>
      </c>
      <c r="AE176" s="26">
        <f t="shared" ref="AE176:AF176" si="172">+SUM(AE177:AE181)</f>
        <v>3321.6101870725724</v>
      </c>
      <c r="AF176" s="26">
        <f t="shared" si="172"/>
        <v>1745.6513302505514</v>
      </c>
      <c r="AG176" s="26">
        <f t="shared" ref="AG176:AH176" si="173">+SUM(AG177:AG181)</f>
        <v>5465.9094783290302</v>
      </c>
      <c r="AH176" s="26">
        <f t="shared" si="173"/>
        <v>5465.5520222753339</v>
      </c>
      <c r="AI176" s="27"/>
      <c r="AJ176" s="23">
        <f t="shared" si="92"/>
        <v>0.36188973829185889</v>
      </c>
    </row>
    <row r="177" spans="1:36" x14ac:dyDescent="0.35">
      <c r="A177" s="24" t="s">
        <v>580</v>
      </c>
      <c r="B177" s="25" t="s">
        <v>581</v>
      </c>
      <c r="C177" s="30">
        <f>+'1990'!$O177</f>
        <v>0</v>
      </c>
      <c r="D177" s="30">
        <f>+'1991'!$O177</f>
        <v>0</v>
      </c>
      <c r="E177" s="30">
        <f>+'1992'!$O177</f>
        <v>0</v>
      </c>
      <c r="F177" s="30">
        <f>+'1993'!$O177</f>
        <v>0</v>
      </c>
      <c r="G177" s="30">
        <f>+'1994'!$O177</f>
        <v>0</v>
      </c>
      <c r="H177" s="30">
        <f>+'1995'!$O177</f>
        <v>0</v>
      </c>
      <c r="I177" s="30">
        <f>+'1996'!$O177</f>
        <v>0</v>
      </c>
      <c r="J177" s="30">
        <f>+'1997'!$O177</f>
        <v>0</v>
      </c>
      <c r="K177" s="30">
        <f>+'1998'!$O177</f>
        <v>0</v>
      </c>
      <c r="L177" s="30">
        <f>+'1999'!$O177</f>
        <v>0</v>
      </c>
      <c r="M177" s="30">
        <f>+'2000'!$O177</f>
        <v>4059.6053933878738</v>
      </c>
      <c r="N177" s="30">
        <f>+'2001'!$O177</f>
        <v>7522.135532418396</v>
      </c>
      <c r="O177" s="30">
        <f>+'2002'!$O177</f>
        <v>8502.7505068763621</v>
      </c>
      <c r="P177" s="30">
        <f>+'2003'!$O177</f>
        <v>6570.6684919759782</v>
      </c>
      <c r="Q177" s="30">
        <f>+'2004'!$O177</f>
        <v>4095.9318579845303</v>
      </c>
      <c r="R177" s="30">
        <f>+'2005'!$O177</f>
        <v>10480.673324072392</v>
      </c>
      <c r="S177" s="30">
        <f>+'2006'!$O177</f>
        <v>4412.8528590772958</v>
      </c>
      <c r="T177" s="30">
        <f>+'2007'!$O177</f>
        <v>6859.292098589468</v>
      </c>
      <c r="U177" s="30">
        <f>+'2008'!$O177</f>
        <v>6603.9948534930481</v>
      </c>
      <c r="V177" s="30">
        <f>+'2009'!$O177</f>
        <v>4658.5081199317183</v>
      </c>
      <c r="W177" s="30">
        <f>+'2010'!$O177</f>
        <v>4875.4258446494187</v>
      </c>
      <c r="X177" s="30">
        <f>+'2011'!$O177</f>
        <v>4184.4751610670191</v>
      </c>
      <c r="Y177" s="30">
        <f>+'2012'!$O177</f>
        <v>3736.263250299402</v>
      </c>
      <c r="Z177" s="30">
        <f>+'2013'!$O177</f>
        <v>3437.447341430111</v>
      </c>
      <c r="AA177" s="30">
        <f>+'2014'!$O177</f>
        <v>5060.6277839388376</v>
      </c>
      <c r="AB177" s="30">
        <f>+'2015'!$O177</f>
        <v>4926.2332169103629</v>
      </c>
      <c r="AC177" s="30">
        <f>+'2016'!$O177</f>
        <v>3581.7394023595539</v>
      </c>
      <c r="AD177" s="30">
        <f>+'2017'!$O177</f>
        <v>3695.5859073836255</v>
      </c>
      <c r="AE177" s="30">
        <f>+'2018'!$O177</f>
        <v>3501.5248774502288</v>
      </c>
      <c r="AF177" s="30">
        <f>+'2019'!$O177</f>
        <v>1915.5738696364849</v>
      </c>
      <c r="AG177" s="30">
        <f>+'2020'!$O177</f>
        <v>5695.614698553034</v>
      </c>
      <c r="AH177" s="30">
        <f>+'2021'!$O177</f>
        <v>5833.0382809675748</v>
      </c>
      <c r="AI177" s="27"/>
      <c r="AJ177" s="30">
        <f t="shared" si="92"/>
        <v>0.43684858889689115</v>
      </c>
    </row>
    <row r="178" spans="1:36" x14ac:dyDescent="0.35">
      <c r="A178" s="24" t="s">
        <v>582</v>
      </c>
      <c r="B178" s="25" t="s">
        <v>583</v>
      </c>
      <c r="C178" s="30">
        <f>+'1990'!$O178</f>
        <v>0</v>
      </c>
      <c r="D178" s="30">
        <f>+'1991'!$O178</f>
        <v>0</v>
      </c>
      <c r="E178" s="30">
        <f>+'1992'!$O178</f>
        <v>0</v>
      </c>
      <c r="F178" s="30">
        <f>+'1993'!$O178</f>
        <v>0</v>
      </c>
      <c r="G178" s="30">
        <f>+'1994'!$O178</f>
        <v>0</v>
      </c>
      <c r="H178" s="30">
        <f>+'1995'!$O178</f>
        <v>0</v>
      </c>
      <c r="I178" s="30">
        <f>+'1996'!$O178</f>
        <v>0</v>
      </c>
      <c r="J178" s="30">
        <f>+'1997'!$O178</f>
        <v>0</v>
      </c>
      <c r="K178" s="30">
        <f>+'1998'!$O178</f>
        <v>0</v>
      </c>
      <c r="L178" s="30">
        <f>+'1999'!$O178</f>
        <v>0</v>
      </c>
      <c r="M178" s="30">
        <f>+'2000'!$O178</f>
        <v>-42.030334133975224</v>
      </c>
      <c r="N178" s="30">
        <f>+'2001'!$O178</f>
        <v>-63.701150803118175</v>
      </c>
      <c r="O178" s="30">
        <f>+'2002'!$O178</f>
        <v>19.409048554251534</v>
      </c>
      <c r="P178" s="30">
        <f>+'2003'!$O178</f>
        <v>-10.601607542519494</v>
      </c>
      <c r="Q178" s="30">
        <f>+'2004'!$O178</f>
        <v>-34.337170693001219</v>
      </c>
      <c r="R178" s="30">
        <f>+'2005'!$O178</f>
        <v>-74.405328468912344</v>
      </c>
      <c r="S178" s="30">
        <f>+'2006'!$O178</f>
        <v>-71.833772108984491</v>
      </c>
      <c r="T178" s="30">
        <f>+'2007'!$O178</f>
        <v>-61.451072590047005</v>
      </c>
      <c r="U178" s="30">
        <f>+'2008'!$O178</f>
        <v>18.988861779095288</v>
      </c>
      <c r="V178" s="30">
        <f>+'2009'!$O178</f>
        <v>-50.614877099530119</v>
      </c>
      <c r="W178" s="30">
        <f>+'2010'!$O178</f>
        <v>-95.952655768906581</v>
      </c>
      <c r="X178" s="30">
        <f>+'2011'!$O178</f>
        <v>-202.75601722347918</v>
      </c>
      <c r="Y178" s="30">
        <f>+'2012'!$O178</f>
        <v>-139.45588424492837</v>
      </c>
      <c r="Z178" s="30">
        <f>+'2013'!$O178</f>
        <v>-196.57286662911582</v>
      </c>
      <c r="AA178" s="30">
        <f>+'2014'!$O178</f>
        <v>-157.596078581125</v>
      </c>
      <c r="AB178" s="30">
        <f>+'2015'!$O178</f>
        <v>-124.81937786770904</v>
      </c>
      <c r="AC178" s="30">
        <f>+'2016'!$O178</f>
        <v>-88.569928382148305</v>
      </c>
      <c r="AD178" s="30">
        <f>+'2017'!$O178</f>
        <v>-167.96930582479294</v>
      </c>
      <c r="AE178" s="30">
        <f>+'2018'!$O178</f>
        <v>-144.58237210406168</v>
      </c>
      <c r="AF178" s="30">
        <f>+'2019'!$O178</f>
        <v>-161.4993460743398</v>
      </c>
      <c r="AG178" s="30">
        <f>+'2020'!$O178</f>
        <v>-174.04661056342604</v>
      </c>
      <c r="AH178" s="30">
        <f>+'2021'!$O178</f>
        <v>-339.59910499077591</v>
      </c>
      <c r="AI178" s="27"/>
      <c r="AJ178" s="30">
        <f t="shared" si="92"/>
        <v>7.0798573694007576</v>
      </c>
    </row>
    <row r="179" spans="1:36" x14ac:dyDescent="0.35">
      <c r="A179" s="24" t="s">
        <v>584</v>
      </c>
      <c r="B179" s="25" t="s">
        <v>585</v>
      </c>
      <c r="C179" s="30">
        <f>+'1990'!$O179</f>
        <v>0</v>
      </c>
      <c r="D179" s="30">
        <f>+'1991'!$O179</f>
        <v>0</v>
      </c>
      <c r="E179" s="30">
        <f>+'1992'!$O179</f>
        <v>0</v>
      </c>
      <c r="F179" s="30">
        <f>+'1993'!$O179</f>
        <v>0</v>
      </c>
      <c r="G179" s="30">
        <f>+'1994'!$O179</f>
        <v>0</v>
      </c>
      <c r="H179" s="30">
        <f>+'1995'!$O179</f>
        <v>0</v>
      </c>
      <c r="I179" s="30">
        <f>+'1996'!$O179</f>
        <v>0</v>
      </c>
      <c r="J179" s="30">
        <f>+'1997'!$O179</f>
        <v>0</v>
      </c>
      <c r="K179" s="30">
        <f>+'1998'!$O179</f>
        <v>0</v>
      </c>
      <c r="L179" s="30">
        <f>+'1999'!$O179</f>
        <v>0</v>
      </c>
      <c r="M179" s="30">
        <f>+'2000'!$O179</f>
        <v>0</v>
      </c>
      <c r="N179" s="30">
        <f>+'2001'!$O179</f>
        <v>0</v>
      </c>
      <c r="O179" s="30">
        <f>+'2002'!$O179</f>
        <v>0</v>
      </c>
      <c r="P179" s="30">
        <f>+'2003'!$O179</f>
        <v>0</v>
      </c>
      <c r="Q179" s="30">
        <f>+'2004'!$O179</f>
        <v>0</v>
      </c>
      <c r="R179" s="30">
        <f>+'2005'!$O179</f>
        <v>0</v>
      </c>
      <c r="S179" s="30">
        <f>+'2006'!$O179</f>
        <v>0</v>
      </c>
      <c r="T179" s="30">
        <f>+'2007'!$O179</f>
        <v>0</v>
      </c>
      <c r="U179" s="30">
        <f>+'2008'!$O179</f>
        <v>0</v>
      </c>
      <c r="V179" s="30">
        <f>+'2009'!$O179</f>
        <v>0</v>
      </c>
      <c r="W179" s="30">
        <f>+'2010'!$O179</f>
        <v>0</v>
      </c>
      <c r="X179" s="30">
        <f>+'2011'!$O179</f>
        <v>0</v>
      </c>
      <c r="Y179" s="30">
        <f>+'2012'!$O179</f>
        <v>0</v>
      </c>
      <c r="Z179" s="30">
        <f>+'2013'!$O179</f>
        <v>0</v>
      </c>
      <c r="AA179" s="30">
        <f>+'2014'!$O179</f>
        <v>0</v>
      </c>
      <c r="AB179" s="30">
        <f>+'2015'!$O179</f>
        <v>0</v>
      </c>
      <c r="AC179" s="30">
        <f>+'2016'!$O179</f>
        <v>0</v>
      </c>
      <c r="AD179" s="30">
        <f>+'2017'!$O179</f>
        <v>0</v>
      </c>
      <c r="AE179" s="30">
        <f>+'2018'!$O179</f>
        <v>0</v>
      </c>
      <c r="AF179" s="30">
        <f>+'2019'!$O179</f>
        <v>0</v>
      </c>
      <c r="AG179" s="30">
        <f>+'2020'!$O179</f>
        <v>0</v>
      </c>
      <c r="AH179" s="30">
        <f>+'2021'!$O179</f>
        <v>0</v>
      </c>
      <c r="AI179" s="27"/>
      <c r="AJ179" s="30" t="e">
        <f t="shared" si="92"/>
        <v>#DIV/0!</v>
      </c>
    </row>
    <row r="180" spans="1:36" x14ac:dyDescent="0.35">
      <c r="A180" s="24" t="s">
        <v>586</v>
      </c>
      <c r="B180" s="25" t="s">
        <v>587</v>
      </c>
      <c r="C180" s="30">
        <f>+'1990'!$O180</f>
        <v>0</v>
      </c>
      <c r="D180" s="30">
        <f>+'1991'!$O180</f>
        <v>0</v>
      </c>
      <c r="E180" s="30">
        <f>+'1992'!$O180</f>
        <v>0</v>
      </c>
      <c r="F180" s="30">
        <f>+'1993'!$O180</f>
        <v>0</v>
      </c>
      <c r="G180" s="30">
        <f>+'1994'!$O180</f>
        <v>0</v>
      </c>
      <c r="H180" s="30">
        <f>+'1995'!$O180</f>
        <v>0</v>
      </c>
      <c r="I180" s="30">
        <f>+'1996'!$O180</f>
        <v>0</v>
      </c>
      <c r="J180" s="30">
        <f>+'1997'!$O180</f>
        <v>0</v>
      </c>
      <c r="K180" s="30">
        <f>+'1998'!$O180</f>
        <v>0</v>
      </c>
      <c r="L180" s="30">
        <f>+'1999'!$O180</f>
        <v>0</v>
      </c>
      <c r="M180" s="30">
        <f>+'2000'!$O180</f>
        <v>-4.3632194096054704</v>
      </c>
      <c r="N180" s="30">
        <f>+'2001'!$O180</f>
        <v>-7.9816098124629988</v>
      </c>
      <c r="O180" s="30">
        <f>+'2002'!$O180</f>
        <v>-63.566866137642762</v>
      </c>
      <c r="P180" s="30">
        <f>+'2003'!$O180</f>
        <v>-3.868650016957238</v>
      </c>
      <c r="Q180" s="30">
        <f>+'2004'!$O180</f>
        <v>-4.1940520863778223</v>
      </c>
      <c r="R180" s="30">
        <f>+'2005'!$O180</f>
        <v>-4.35718505270387</v>
      </c>
      <c r="S180" s="30">
        <f>+'2006'!$O180</f>
        <v>-5.9663056671823513</v>
      </c>
      <c r="T180" s="30">
        <f>+'2007'!$O180</f>
        <v>-4.0854708114676042</v>
      </c>
      <c r="U180" s="30">
        <f>+'2008'!$O180</f>
        <v>-23.403016924845684</v>
      </c>
      <c r="V180" s="30">
        <f>+'2009'!$O180</f>
        <v>-2.7098355796634754</v>
      </c>
      <c r="W180" s="30">
        <f>+'2010'!$O180</f>
        <v>-2.7098355796634754</v>
      </c>
      <c r="X180" s="30">
        <f>+'2011'!$O180</f>
        <v>-39.033531842585262</v>
      </c>
      <c r="Y180" s="30">
        <f>+'2012'!$O180</f>
        <v>-17.573466382730146</v>
      </c>
      <c r="Z180" s="30">
        <f>+'2013'!$O180</f>
        <v>-3.9831855407569932</v>
      </c>
      <c r="AA180" s="30">
        <f>+'2014'!$O180</f>
        <v>-7.983863347890134</v>
      </c>
      <c r="AB180" s="30">
        <f>+'2015'!$O180</f>
        <v>-4.0868300435324647</v>
      </c>
      <c r="AC180" s="30">
        <f>+'2016'!$O180</f>
        <v>-14.417870520319429</v>
      </c>
      <c r="AD180" s="30">
        <f>+'2017'!$O180</f>
        <v>-41.165940041311558</v>
      </c>
      <c r="AE180" s="30">
        <f>+'2018'!$O180</f>
        <v>-35.332318273594986</v>
      </c>
      <c r="AF180" s="30">
        <f>+'2019'!$O180</f>
        <v>-8.4231933115935611</v>
      </c>
      <c r="AG180" s="30">
        <f>+'2020'!$O180</f>
        <v>-55.658609660577774</v>
      </c>
      <c r="AH180" s="30">
        <f>+'2021'!$O180</f>
        <v>-27.887153701464594</v>
      </c>
      <c r="AI180" s="27"/>
      <c r="AJ180" s="30">
        <f t="shared" si="92"/>
        <v>5.3914167690196901</v>
      </c>
    </row>
    <row r="181" spans="1:36" x14ac:dyDescent="0.35">
      <c r="A181" s="24" t="s">
        <v>588</v>
      </c>
      <c r="B181" s="25" t="s">
        <v>589</v>
      </c>
      <c r="C181" s="30">
        <f>+'1990'!$O181</f>
        <v>0</v>
      </c>
      <c r="D181" s="30">
        <f>+'1991'!$O181</f>
        <v>0</v>
      </c>
      <c r="E181" s="30">
        <f>+'1992'!$O181</f>
        <v>0</v>
      </c>
      <c r="F181" s="30">
        <f>+'1993'!$O181</f>
        <v>0</v>
      </c>
      <c r="G181" s="30">
        <f>+'1994'!$O181</f>
        <v>0</v>
      </c>
      <c r="H181" s="30">
        <f>+'1995'!$O181</f>
        <v>0</v>
      </c>
      <c r="I181" s="30">
        <f>+'1996'!$O181</f>
        <v>0</v>
      </c>
      <c r="J181" s="30">
        <f>+'1997'!$O181</f>
        <v>0</v>
      </c>
      <c r="K181" s="30">
        <f>+'1998'!$O181</f>
        <v>0</v>
      </c>
      <c r="L181" s="30">
        <f>+'1999'!$O181</f>
        <v>0</v>
      </c>
      <c r="M181" s="30">
        <f>+'2000'!$O181</f>
        <v>0</v>
      </c>
      <c r="N181" s="30">
        <f>+'2001'!$O181</f>
        <v>0</v>
      </c>
      <c r="O181" s="30">
        <f>+'2002'!$O181</f>
        <v>0</v>
      </c>
      <c r="P181" s="30">
        <f>+'2003'!$O181</f>
        <v>0</v>
      </c>
      <c r="Q181" s="30">
        <f>+'2004'!$O181</f>
        <v>0</v>
      </c>
      <c r="R181" s="30">
        <f>+'2005'!$O181</f>
        <v>0</v>
      </c>
      <c r="S181" s="30">
        <f>+'2006'!$O181</f>
        <v>0</v>
      </c>
      <c r="T181" s="30">
        <f>+'2007'!$O181</f>
        <v>0</v>
      </c>
      <c r="U181" s="30">
        <f>+'2008'!$O181</f>
        <v>0</v>
      </c>
      <c r="V181" s="30">
        <f>+'2009'!$O181</f>
        <v>0</v>
      </c>
      <c r="W181" s="30">
        <f>+'2010'!$O181</f>
        <v>0</v>
      </c>
      <c r="X181" s="30">
        <f>+'2011'!$O181</f>
        <v>0</v>
      </c>
      <c r="Y181" s="30">
        <f>+'2012'!$O181</f>
        <v>0</v>
      </c>
      <c r="Z181" s="30">
        <f>+'2013'!$O181</f>
        <v>0</v>
      </c>
      <c r="AA181" s="30">
        <f>+'2014'!$O181</f>
        <v>0</v>
      </c>
      <c r="AB181" s="30">
        <f>+'2015'!$O181</f>
        <v>0</v>
      </c>
      <c r="AC181" s="30">
        <f>+'2016'!$O181</f>
        <v>0</v>
      </c>
      <c r="AD181" s="30">
        <f>+'2017'!$O181</f>
        <v>0</v>
      </c>
      <c r="AE181" s="30">
        <f>+'2018'!$O181</f>
        <v>0</v>
      </c>
      <c r="AF181" s="30">
        <f>+'2019'!$O181</f>
        <v>0</v>
      </c>
      <c r="AG181" s="30">
        <f>+'2020'!$O181</f>
        <v>0</v>
      </c>
      <c r="AH181" s="30">
        <f>+'2021'!$O181</f>
        <v>0</v>
      </c>
      <c r="AI181" s="27"/>
      <c r="AJ181" s="30" t="e">
        <f t="shared" si="92"/>
        <v>#DIV/0!</v>
      </c>
    </row>
    <row r="182" spans="1:36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:AE182" si="174">+SUM(D183:D184)</f>
        <v>0</v>
      </c>
      <c r="E182" s="26">
        <f t="shared" si="174"/>
        <v>0</v>
      </c>
      <c r="F182" s="26">
        <f t="shared" si="174"/>
        <v>0</v>
      </c>
      <c r="G182" s="26">
        <f t="shared" si="174"/>
        <v>0</v>
      </c>
      <c r="H182" s="26">
        <f t="shared" si="174"/>
        <v>0</v>
      </c>
      <c r="I182" s="26">
        <f t="shared" si="174"/>
        <v>0</v>
      </c>
      <c r="J182" s="26">
        <f t="shared" si="174"/>
        <v>0</v>
      </c>
      <c r="K182" s="26">
        <f t="shared" si="174"/>
        <v>0</v>
      </c>
      <c r="L182" s="26">
        <f t="shared" si="174"/>
        <v>0</v>
      </c>
      <c r="M182" s="26">
        <f t="shared" si="174"/>
        <v>275.98372277987841</v>
      </c>
      <c r="N182" s="26">
        <f t="shared" si="174"/>
        <v>6.1779069131422313</v>
      </c>
      <c r="O182" s="26">
        <f t="shared" si="174"/>
        <v>47.376287473101009</v>
      </c>
      <c r="P182" s="26">
        <f t="shared" si="174"/>
        <v>70.412094305015884</v>
      </c>
      <c r="Q182" s="26">
        <f t="shared" si="174"/>
        <v>0</v>
      </c>
      <c r="R182" s="26">
        <f t="shared" si="174"/>
        <v>0</v>
      </c>
      <c r="S182" s="26">
        <f t="shared" si="174"/>
        <v>0</v>
      </c>
      <c r="T182" s="26">
        <f t="shared" si="174"/>
        <v>85.114620823046565</v>
      </c>
      <c r="U182" s="26">
        <f t="shared" si="174"/>
        <v>22.189689138455144</v>
      </c>
      <c r="V182" s="26">
        <f t="shared" si="174"/>
        <v>115.67088135260319</v>
      </c>
      <c r="W182" s="26">
        <f t="shared" si="174"/>
        <v>59.515264606244202</v>
      </c>
      <c r="X182" s="26">
        <f t="shared" si="174"/>
        <v>114.91232845791805</v>
      </c>
      <c r="Y182" s="26">
        <f t="shared" si="174"/>
        <v>65.805488295886363</v>
      </c>
      <c r="Z182" s="26">
        <f t="shared" si="174"/>
        <v>0.91960589213449917</v>
      </c>
      <c r="AA182" s="26">
        <f t="shared" si="174"/>
        <v>103.41631550611724</v>
      </c>
      <c r="AB182" s="26">
        <f t="shared" si="174"/>
        <v>625.15213881092041</v>
      </c>
      <c r="AC182" s="26">
        <f t="shared" si="174"/>
        <v>69.342778557672347</v>
      </c>
      <c r="AD182" s="26">
        <f t="shared" si="174"/>
        <v>81.910469969042197</v>
      </c>
      <c r="AE182" s="26">
        <f t="shared" si="174"/>
        <v>1.8392117842689983</v>
      </c>
      <c r="AF182" s="26">
        <f t="shared" ref="AF182" si="175">+SUM(AF183:AF184)</f>
        <v>0</v>
      </c>
      <c r="AG182" s="26">
        <f t="shared" ref="AG182:AH182" si="176">+SUM(AG183:AG184)</f>
        <v>69.212214947338296</v>
      </c>
      <c r="AH182" s="26">
        <f t="shared" si="176"/>
        <v>311.10553157572281</v>
      </c>
      <c r="AI182" s="27"/>
      <c r="AJ182" s="23">
        <f t="shared" si="92"/>
        <v>0.12726043565930589</v>
      </c>
    </row>
    <row r="183" spans="1:36" x14ac:dyDescent="0.35">
      <c r="A183" s="24" t="s">
        <v>592</v>
      </c>
      <c r="B183" s="25" t="s">
        <v>593</v>
      </c>
      <c r="C183" s="30">
        <f>+'1990'!$O183</f>
        <v>0</v>
      </c>
      <c r="D183" s="30">
        <f>+'1991'!$O183</f>
        <v>0</v>
      </c>
      <c r="E183" s="30">
        <f>+'1992'!$O183</f>
        <v>0</v>
      </c>
      <c r="F183" s="30">
        <f>+'1993'!$O183</f>
        <v>0</v>
      </c>
      <c r="G183" s="30">
        <f>+'1994'!$O183</f>
        <v>0</v>
      </c>
      <c r="H183" s="30">
        <f>+'1995'!$O183</f>
        <v>0</v>
      </c>
      <c r="I183" s="30">
        <f>+'1996'!$O183</f>
        <v>0</v>
      </c>
      <c r="J183" s="30">
        <f>+'1997'!$O183</f>
        <v>0</v>
      </c>
      <c r="K183" s="30">
        <f>+'1998'!$O183</f>
        <v>0</v>
      </c>
      <c r="L183" s="30">
        <f>+'1999'!$O183</f>
        <v>0</v>
      </c>
      <c r="M183" s="30">
        <f>+'2000'!$O183</f>
        <v>0</v>
      </c>
      <c r="N183" s="30">
        <f>+'2001'!$O183</f>
        <v>0</v>
      </c>
      <c r="O183" s="30">
        <f>+'2002'!$O183</f>
        <v>0</v>
      </c>
      <c r="P183" s="30">
        <f>+'2003'!$O183</f>
        <v>0</v>
      </c>
      <c r="Q183" s="30">
        <f>+'2004'!$O183</f>
        <v>0</v>
      </c>
      <c r="R183" s="30">
        <f>+'2005'!$O183</f>
        <v>0</v>
      </c>
      <c r="S183" s="30">
        <f>+'2006'!$O183</f>
        <v>0</v>
      </c>
      <c r="T183" s="30">
        <f>+'2007'!$O183</f>
        <v>0</v>
      </c>
      <c r="U183" s="30">
        <f>+'2008'!$O183</f>
        <v>0</v>
      </c>
      <c r="V183" s="30">
        <f>+'2009'!$O183</f>
        <v>0</v>
      </c>
      <c r="W183" s="30">
        <f>+'2010'!$O183</f>
        <v>0</v>
      </c>
      <c r="X183" s="30">
        <f>+'2011'!$O183</f>
        <v>0</v>
      </c>
      <c r="Y183" s="30">
        <f>+'2012'!$O183</f>
        <v>0</v>
      </c>
      <c r="Z183" s="30">
        <f>+'2013'!$O183</f>
        <v>0</v>
      </c>
      <c r="AA183" s="30">
        <f>+'2014'!$O183</f>
        <v>0</v>
      </c>
      <c r="AB183" s="30">
        <f>+'2015'!$O183</f>
        <v>0</v>
      </c>
      <c r="AC183" s="30">
        <f>+'2016'!$O183</f>
        <v>0</v>
      </c>
      <c r="AD183" s="30">
        <f>+'2017'!$O183</f>
        <v>0</v>
      </c>
      <c r="AE183" s="30">
        <f>+'2018'!$O183</f>
        <v>0</v>
      </c>
      <c r="AF183" s="30">
        <f>+'2019'!$O183</f>
        <v>0</v>
      </c>
      <c r="AG183" s="30">
        <f>+'2020'!$O183</f>
        <v>0</v>
      </c>
      <c r="AH183" s="30">
        <f>+'2021'!$O183</f>
        <v>0</v>
      </c>
      <c r="AI183" s="27"/>
      <c r="AJ183" s="30" t="e">
        <f t="shared" si="92"/>
        <v>#DIV/0!</v>
      </c>
    </row>
    <row r="184" spans="1:36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177">+SUM(D185:D189)</f>
        <v>0</v>
      </c>
      <c r="E184" s="26">
        <f t="shared" ref="E184" si="178">+SUM(E185:E189)</f>
        <v>0</v>
      </c>
      <c r="F184" s="26">
        <f t="shared" ref="F184" si="179">+SUM(F185:F189)</f>
        <v>0</v>
      </c>
      <c r="G184" s="26">
        <f t="shared" ref="G184" si="180">+SUM(G185:G189)</f>
        <v>0</v>
      </c>
      <c r="H184" s="26">
        <f t="shared" ref="H184" si="181">+SUM(H185:H189)</f>
        <v>0</v>
      </c>
      <c r="I184" s="26">
        <f t="shared" ref="I184" si="182">+SUM(I185:I189)</f>
        <v>0</v>
      </c>
      <c r="J184" s="26">
        <f t="shared" ref="J184" si="183">+SUM(J185:J189)</f>
        <v>0</v>
      </c>
      <c r="K184" s="26">
        <f t="shared" ref="K184" si="184">+SUM(K185:K189)</f>
        <v>0</v>
      </c>
      <c r="L184" s="26">
        <f t="shared" ref="L184" si="185">+SUM(L185:L189)</f>
        <v>0</v>
      </c>
      <c r="M184" s="26">
        <f t="shared" ref="M184" si="186">+SUM(M185:M189)</f>
        <v>275.98372277987841</v>
      </c>
      <c r="N184" s="26">
        <f t="shared" ref="N184" si="187">+SUM(N185:N189)</f>
        <v>6.1779069131422313</v>
      </c>
      <c r="O184" s="26">
        <f t="shared" ref="O184" si="188">+SUM(O185:O189)</f>
        <v>47.376287473101009</v>
      </c>
      <c r="P184" s="26">
        <f t="shared" ref="P184" si="189">+SUM(P185:P189)</f>
        <v>70.412094305015884</v>
      </c>
      <c r="Q184" s="26">
        <f t="shared" ref="Q184" si="190">+SUM(Q185:Q189)</f>
        <v>0</v>
      </c>
      <c r="R184" s="26">
        <f t="shared" ref="R184" si="191">+SUM(R185:R189)</f>
        <v>0</v>
      </c>
      <c r="S184" s="26">
        <f t="shared" ref="S184" si="192">+SUM(S185:S189)</f>
        <v>0</v>
      </c>
      <c r="T184" s="26">
        <f t="shared" ref="T184" si="193">+SUM(T185:T189)</f>
        <v>85.114620823046565</v>
      </c>
      <c r="U184" s="26">
        <f t="shared" ref="U184" si="194">+SUM(U185:U189)</f>
        <v>22.189689138455144</v>
      </c>
      <c r="V184" s="26">
        <f t="shared" ref="V184" si="195">+SUM(V185:V189)</f>
        <v>115.67088135260319</v>
      </c>
      <c r="W184" s="26">
        <f t="shared" ref="W184" si="196">+SUM(W185:W189)</f>
        <v>59.515264606244202</v>
      </c>
      <c r="X184" s="26">
        <f t="shared" ref="X184" si="197">+SUM(X185:X189)</f>
        <v>114.91232845791805</v>
      </c>
      <c r="Y184" s="26">
        <f t="shared" ref="Y184" si="198">+SUM(Y185:Y189)</f>
        <v>65.805488295886363</v>
      </c>
      <c r="Z184" s="26">
        <f t="shared" ref="Z184" si="199">+SUM(Z185:Z189)</f>
        <v>0.91960589213449917</v>
      </c>
      <c r="AA184" s="26">
        <f t="shared" ref="AA184" si="200">+SUM(AA185:AA189)</f>
        <v>103.41631550611724</v>
      </c>
      <c r="AB184" s="26">
        <f t="shared" ref="AB184" si="201">+SUM(AB185:AB189)</f>
        <v>625.15213881092041</v>
      </c>
      <c r="AC184" s="26">
        <f t="shared" ref="AC184" si="202">+SUM(AC185:AC189)</f>
        <v>69.342778557672347</v>
      </c>
      <c r="AD184" s="26">
        <f t="shared" ref="AD184" si="203">+SUM(AD185:AD189)</f>
        <v>81.910469969042197</v>
      </c>
      <c r="AE184" s="26">
        <f t="shared" ref="AE184:AF184" si="204">+SUM(AE185:AE189)</f>
        <v>1.8392117842689983</v>
      </c>
      <c r="AF184" s="26">
        <f t="shared" si="204"/>
        <v>0</v>
      </c>
      <c r="AG184" s="26">
        <f t="shared" ref="AG184:AH184" si="205">+SUM(AG185:AG189)</f>
        <v>69.212214947338296</v>
      </c>
      <c r="AH184" s="26">
        <f t="shared" si="205"/>
        <v>311.10553157572281</v>
      </c>
      <c r="AI184" s="27"/>
      <c r="AJ184" s="23">
        <f t="shared" si="92"/>
        <v>0.12726043565930589</v>
      </c>
    </row>
    <row r="185" spans="1:36" x14ac:dyDescent="0.35">
      <c r="A185" s="24" t="s">
        <v>596</v>
      </c>
      <c r="B185" s="25" t="s">
        <v>597</v>
      </c>
      <c r="C185" s="30">
        <f>+'1990'!$O185</f>
        <v>0</v>
      </c>
      <c r="D185" s="30">
        <f>+'1991'!$O185</f>
        <v>0</v>
      </c>
      <c r="E185" s="30">
        <f>+'1992'!$O185</f>
        <v>0</v>
      </c>
      <c r="F185" s="30">
        <f>+'1993'!$O185</f>
        <v>0</v>
      </c>
      <c r="G185" s="30">
        <f>+'1994'!$O185</f>
        <v>0</v>
      </c>
      <c r="H185" s="30">
        <f>+'1995'!$O185</f>
        <v>0</v>
      </c>
      <c r="I185" s="30">
        <f>+'1996'!$O185</f>
        <v>0</v>
      </c>
      <c r="J185" s="30">
        <f>+'1997'!$O185</f>
        <v>0</v>
      </c>
      <c r="K185" s="30">
        <f>+'1998'!$O185</f>
        <v>0</v>
      </c>
      <c r="L185" s="30">
        <f>+'1999'!$O185</f>
        <v>0</v>
      </c>
      <c r="M185" s="30">
        <f>+'2000'!$O185</f>
        <v>256.11936985075999</v>
      </c>
      <c r="N185" s="30">
        <f>+'2001'!$O185</f>
        <v>6.1779069131422313</v>
      </c>
      <c r="O185" s="30">
        <f>+'2002'!$O185</f>
        <v>47.376287473101009</v>
      </c>
      <c r="P185" s="30">
        <f>+'2003'!$O185</f>
        <v>0</v>
      </c>
      <c r="Q185" s="30">
        <f>+'2004'!$O185</f>
        <v>0</v>
      </c>
      <c r="R185" s="30">
        <f>+'2005'!$O185</f>
        <v>0</v>
      </c>
      <c r="S185" s="30">
        <f>+'2006'!$O185</f>
        <v>0</v>
      </c>
      <c r="T185" s="30">
        <f>+'2007'!$O185</f>
        <v>85.114620823046565</v>
      </c>
      <c r="U185" s="30">
        <f>+'2008'!$O185</f>
        <v>0</v>
      </c>
      <c r="V185" s="30">
        <f>+'2009'!$O185</f>
        <v>32.902744147943181</v>
      </c>
      <c r="W185" s="30">
        <f>+'2010'!$O185</f>
        <v>59.515264606244202</v>
      </c>
      <c r="X185" s="30">
        <f>+'2011'!$O185</f>
        <v>114.91232845791805</v>
      </c>
      <c r="Y185" s="30">
        <f>+'2012'!$O185</f>
        <v>65.805488295886363</v>
      </c>
      <c r="Z185" s="30">
        <f>+'2013'!$O185</f>
        <v>0</v>
      </c>
      <c r="AA185" s="30">
        <f>+'2014'!$O185</f>
        <v>103.41631550611724</v>
      </c>
      <c r="AB185" s="30">
        <f>+'2015'!$O185</f>
        <v>625.15213881092041</v>
      </c>
      <c r="AC185" s="30">
        <f>+'2016'!$O185</f>
        <v>0</v>
      </c>
      <c r="AD185" s="30">
        <f>+'2017'!$O185</f>
        <v>0</v>
      </c>
      <c r="AE185" s="30">
        <f>+'2018'!$O185</f>
        <v>0</v>
      </c>
      <c r="AF185" s="30">
        <f>+'2019'!$O185</f>
        <v>0</v>
      </c>
      <c r="AG185" s="30">
        <f>+'2020'!$O185</f>
        <v>28.694094542495197</v>
      </c>
      <c r="AH185" s="30">
        <f>+'2021'!$O185</f>
        <v>189.78988879217138</v>
      </c>
      <c r="AI185" s="27"/>
      <c r="AJ185" s="30">
        <f t="shared" si="92"/>
        <v>-0.25897877656515633</v>
      </c>
    </row>
    <row r="186" spans="1:36" x14ac:dyDescent="0.35">
      <c r="A186" s="24" t="s">
        <v>598</v>
      </c>
      <c r="B186" s="25" t="s">
        <v>599</v>
      </c>
      <c r="C186" s="30">
        <f>+'1990'!$O186</f>
        <v>0</v>
      </c>
      <c r="D186" s="30">
        <f>+'1991'!$O186</f>
        <v>0</v>
      </c>
      <c r="E186" s="30">
        <f>+'1992'!$O186</f>
        <v>0</v>
      </c>
      <c r="F186" s="30">
        <f>+'1993'!$O186</f>
        <v>0</v>
      </c>
      <c r="G186" s="30">
        <f>+'1994'!$O186</f>
        <v>0</v>
      </c>
      <c r="H186" s="30">
        <f>+'1995'!$O186</f>
        <v>0</v>
      </c>
      <c r="I186" s="30">
        <f>+'1996'!$O186</f>
        <v>0</v>
      </c>
      <c r="J186" s="30">
        <f>+'1997'!$O186</f>
        <v>0</v>
      </c>
      <c r="K186" s="30">
        <f>+'1998'!$O186</f>
        <v>0</v>
      </c>
      <c r="L186" s="30">
        <f>+'1999'!$O186</f>
        <v>0</v>
      </c>
      <c r="M186" s="30">
        <f>+'2000'!$O186</f>
        <v>0</v>
      </c>
      <c r="N186" s="30">
        <f>+'2001'!$O186</f>
        <v>0</v>
      </c>
      <c r="O186" s="30">
        <f>+'2002'!$O186</f>
        <v>0</v>
      </c>
      <c r="P186" s="30">
        <f>+'2003'!$O186</f>
        <v>0</v>
      </c>
      <c r="Q186" s="30">
        <f>+'2004'!$O186</f>
        <v>0</v>
      </c>
      <c r="R186" s="30">
        <f>+'2005'!$O186</f>
        <v>0</v>
      </c>
      <c r="S186" s="30">
        <f>+'2006'!$O186</f>
        <v>0</v>
      </c>
      <c r="T186" s="30">
        <f>+'2007'!$O186</f>
        <v>0</v>
      </c>
      <c r="U186" s="30">
        <f>+'2008'!$O186</f>
        <v>0</v>
      </c>
      <c r="V186" s="30">
        <f>+'2009'!$O186</f>
        <v>0</v>
      </c>
      <c r="W186" s="30">
        <f>+'2010'!$O186</f>
        <v>0</v>
      </c>
      <c r="X186" s="30">
        <f>+'2011'!$O186</f>
        <v>0</v>
      </c>
      <c r="Y186" s="30">
        <f>+'2012'!$O186</f>
        <v>0</v>
      </c>
      <c r="Z186" s="30">
        <f>+'2013'!$O186</f>
        <v>0.91960589213449917</v>
      </c>
      <c r="AA186" s="30">
        <f>+'2014'!$O186</f>
        <v>0</v>
      </c>
      <c r="AB186" s="30">
        <f>+'2015'!$O186</f>
        <v>0</v>
      </c>
      <c r="AC186" s="30">
        <f>+'2016'!$O186</f>
        <v>0</v>
      </c>
      <c r="AD186" s="30">
        <f>+'2017'!$O186</f>
        <v>0</v>
      </c>
      <c r="AE186" s="30">
        <f>+'2018'!$O186</f>
        <v>1.8392117842689983</v>
      </c>
      <c r="AF186" s="30">
        <f>+'2019'!$O186</f>
        <v>0</v>
      </c>
      <c r="AG186" s="30">
        <f>+'2020'!$O186</f>
        <v>0</v>
      </c>
      <c r="AH186" s="30">
        <f>+'2021'!$O186</f>
        <v>0</v>
      </c>
      <c r="AI186" s="27"/>
      <c r="AJ186" s="30" t="e">
        <f t="shared" si="92"/>
        <v>#DIV/0!</v>
      </c>
    </row>
    <row r="187" spans="1:36" x14ac:dyDescent="0.35">
      <c r="A187" s="24" t="s">
        <v>600</v>
      </c>
      <c r="B187" s="25" t="s">
        <v>601</v>
      </c>
      <c r="C187" s="30">
        <f>+'1990'!$O187</f>
        <v>0</v>
      </c>
      <c r="D187" s="30">
        <f>+'1991'!$O187</f>
        <v>0</v>
      </c>
      <c r="E187" s="30">
        <f>+'1992'!$O187</f>
        <v>0</v>
      </c>
      <c r="F187" s="30">
        <f>+'1993'!$O187</f>
        <v>0</v>
      </c>
      <c r="G187" s="30">
        <f>+'1994'!$O187</f>
        <v>0</v>
      </c>
      <c r="H187" s="30">
        <f>+'1995'!$O187</f>
        <v>0</v>
      </c>
      <c r="I187" s="30">
        <f>+'1996'!$O187</f>
        <v>0</v>
      </c>
      <c r="J187" s="30">
        <f>+'1997'!$O187</f>
        <v>0</v>
      </c>
      <c r="K187" s="30">
        <f>+'1998'!$O187</f>
        <v>0</v>
      </c>
      <c r="L187" s="30">
        <f>+'1999'!$O187</f>
        <v>0</v>
      </c>
      <c r="M187" s="30">
        <f>+'2000'!$O187</f>
        <v>19.8643529291184</v>
      </c>
      <c r="N187" s="30">
        <f>+'2001'!$O187</f>
        <v>0</v>
      </c>
      <c r="O187" s="30">
        <f>+'2002'!$O187</f>
        <v>0</v>
      </c>
      <c r="P187" s="30">
        <f>+'2003'!$O187</f>
        <v>70.412094305015884</v>
      </c>
      <c r="Q187" s="30">
        <f>+'2004'!$O187</f>
        <v>0</v>
      </c>
      <c r="R187" s="30">
        <f>+'2005'!$O187</f>
        <v>0</v>
      </c>
      <c r="S187" s="30">
        <f>+'2006'!$O187</f>
        <v>0</v>
      </c>
      <c r="T187" s="30">
        <f>+'2007'!$O187</f>
        <v>0</v>
      </c>
      <c r="U187" s="30">
        <f>+'2008'!$O187</f>
        <v>22.189689138455144</v>
      </c>
      <c r="V187" s="30">
        <f>+'2009'!$O187</f>
        <v>82.768137204660007</v>
      </c>
      <c r="W187" s="30">
        <f>+'2010'!$O187</f>
        <v>0</v>
      </c>
      <c r="X187" s="30">
        <f>+'2011'!$O187</f>
        <v>0</v>
      </c>
      <c r="Y187" s="30">
        <f>+'2012'!$O187</f>
        <v>0</v>
      </c>
      <c r="Z187" s="30">
        <f>+'2013'!$O187</f>
        <v>0</v>
      </c>
      <c r="AA187" s="30">
        <f>+'2014'!$O187</f>
        <v>0</v>
      </c>
      <c r="AB187" s="30">
        <f>+'2015'!$O187</f>
        <v>0</v>
      </c>
      <c r="AC187" s="30">
        <f>+'2016'!$O187</f>
        <v>69.342778557672347</v>
      </c>
      <c r="AD187" s="30">
        <f>+'2017'!$O187</f>
        <v>81.910469969042197</v>
      </c>
      <c r="AE187" s="30">
        <f>+'2018'!$O187</f>
        <v>0</v>
      </c>
      <c r="AF187" s="30">
        <f>+'2019'!$O187</f>
        <v>0</v>
      </c>
      <c r="AG187" s="30">
        <f>+'2020'!$O187</f>
        <v>40.518120404843103</v>
      </c>
      <c r="AH187" s="30">
        <f>+'2021'!$O187</f>
        <v>121.31564278355141</v>
      </c>
      <c r="AI187" s="27"/>
      <c r="AJ187" s="30">
        <f t="shared" si="92"/>
        <v>5.1072033514728492</v>
      </c>
    </row>
    <row r="188" spans="1:36" x14ac:dyDescent="0.35">
      <c r="A188" s="24" t="s">
        <v>602</v>
      </c>
      <c r="B188" s="25" t="s">
        <v>603</v>
      </c>
      <c r="C188" s="30">
        <f>+'1990'!$O188</f>
        <v>0</v>
      </c>
      <c r="D188" s="30">
        <f>+'1991'!$O188</f>
        <v>0</v>
      </c>
      <c r="E188" s="30">
        <f>+'1992'!$O188</f>
        <v>0</v>
      </c>
      <c r="F188" s="30">
        <f>+'1993'!$O188</f>
        <v>0</v>
      </c>
      <c r="G188" s="30">
        <f>+'1994'!$O188</f>
        <v>0</v>
      </c>
      <c r="H188" s="30">
        <f>+'1995'!$O188</f>
        <v>0</v>
      </c>
      <c r="I188" s="30">
        <f>+'1996'!$O188</f>
        <v>0</v>
      </c>
      <c r="J188" s="30">
        <f>+'1997'!$O188</f>
        <v>0</v>
      </c>
      <c r="K188" s="30">
        <f>+'1998'!$O188</f>
        <v>0</v>
      </c>
      <c r="L188" s="30">
        <f>+'1999'!$O188</f>
        <v>0</v>
      </c>
      <c r="M188" s="30">
        <f>+'2000'!$O188</f>
        <v>0</v>
      </c>
      <c r="N188" s="30">
        <f>+'2001'!$O188</f>
        <v>0</v>
      </c>
      <c r="O188" s="30">
        <f>+'2002'!$O188</f>
        <v>0</v>
      </c>
      <c r="P188" s="30">
        <f>+'2003'!$O188</f>
        <v>0</v>
      </c>
      <c r="Q188" s="30">
        <f>+'2004'!$O188</f>
        <v>0</v>
      </c>
      <c r="R188" s="30">
        <f>+'2005'!$O188</f>
        <v>0</v>
      </c>
      <c r="S188" s="30">
        <f>+'2006'!$O188</f>
        <v>0</v>
      </c>
      <c r="T188" s="30">
        <f>+'2007'!$O188</f>
        <v>0</v>
      </c>
      <c r="U188" s="30">
        <f>+'2008'!$O188</f>
        <v>0</v>
      </c>
      <c r="V188" s="30">
        <f>+'2009'!$O188</f>
        <v>0</v>
      </c>
      <c r="W188" s="30">
        <f>+'2010'!$O188</f>
        <v>0</v>
      </c>
      <c r="X188" s="30">
        <f>+'2011'!$O188</f>
        <v>0</v>
      </c>
      <c r="Y188" s="30">
        <f>+'2012'!$O188</f>
        <v>0</v>
      </c>
      <c r="Z188" s="30">
        <f>+'2013'!$O188</f>
        <v>0</v>
      </c>
      <c r="AA188" s="30">
        <f>+'2014'!$O188</f>
        <v>0</v>
      </c>
      <c r="AB188" s="30">
        <f>+'2015'!$O188</f>
        <v>0</v>
      </c>
      <c r="AC188" s="30">
        <f>+'2016'!$O188</f>
        <v>0</v>
      </c>
      <c r="AD188" s="30">
        <f>+'2017'!$O188</f>
        <v>0</v>
      </c>
      <c r="AE188" s="30">
        <f>+'2018'!$O188</f>
        <v>0</v>
      </c>
      <c r="AF188" s="30">
        <f>+'2019'!$O188</f>
        <v>0</v>
      </c>
      <c r="AG188" s="30">
        <f>+'2020'!$O188</f>
        <v>0</v>
      </c>
      <c r="AH188" s="30">
        <f>+'2021'!$O188</f>
        <v>0</v>
      </c>
      <c r="AI188" s="27"/>
      <c r="AJ188" s="30" t="e">
        <f t="shared" si="92"/>
        <v>#DIV/0!</v>
      </c>
    </row>
    <row r="189" spans="1:36" x14ac:dyDescent="0.35">
      <c r="A189" s="24" t="s">
        <v>604</v>
      </c>
      <c r="B189" s="25" t="s">
        <v>605</v>
      </c>
      <c r="C189" s="30">
        <f>+'1990'!$O189</f>
        <v>0</v>
      </c>
      <c r="D189" s="30">
        <f>+'1991'!$O189</f>
        <v>0</v>
      </c>
      <c r="E189" s="30">
        <f>+'1992'!$O189</f>
        <v>0</v>
      </c>
      <c r="F189" s="30">
        <f>+'1993'!$O189</f>
        <v>0</v>
      </c>
      <c r="G189" s="30">
        <f>+'1994'!$O189</f>
        <v>0</v>
      </c>
      <c r="H189" s="30">
        <f>+'1995'!$O189</f>
        <v>0</v>
      </c>
      <c r="I189" s="30">
        <f>+'1996'!$O189</f>
        <v>0</v>
      </c>
      <c r="J189" s="30">
        <f>+'1997'!$O189</f>
        <v>0</v>
      </c>
      <c r="K189" s="30">
        <f>+'1998'!$O189</f>
        <v>0</v>
      </c>
      <c r="L189" s="30">
        <f>+'1999'!$O189</f>
        <v>0</v>
      </c>
      <c r="M189" s="30">
        <f>+'2000'!$O189</f>
        <v>0</v>
      </c>
      <c r="N189" s="30">
        <f>+'2001'!$O189</f>
        <v>0</v>
      </c>
      <c r="O189" s="30">
        <f>+'2002'!$O189</f>
        <v>0</v>
      </c>
      <c r="P189" s="30">
        <f>+'2003'!$O189</f>
        <v>0</v>
      </c>
      <c r="Q189" s="30">
        <f>+'2004'!$O189</f>
        <v>0</v>
      </c>
      <c r="R189" s="30">
        <f>+'2005'!$O189</f>
        <v>0</v>
      </c>
      <c r="S189" s="30">
        <f>+'2006'!$O189</f>
        <v>0</v>
      </c>
      <c r="T189" s="30">
        <f>+'2007'!$O189</f>
        <v>0</v>
      </c>
      <c r="U189" s="30">
        <f>+'2008'!$O189</f>
        <v>0</v>
      </c>
      <c r="V189" s="30">
        <f>+'2009'!$O189</f>
        <v>0</v>
      </c>
      <c r="W189" s="30">
        <f>+'2010'!$O189</f>
        <v>0</v>
      </c>
      <c r="X189" s="30">
        <f>+'2011'!$O189</f>
        <v>0</v>
      </c>
      <c r="Y189" s="30">
        <f>+'2012'!$O189</f>
        <v>0</v>
      </c>
      <c r="Z189" s="30">
        <f>+'2013'!$O189</f>
        <v>0</v>
      </c>
      <c r="AA189" s="30">
        <f>+'2014'!$O189</f>
        <v>0</v>
      </c>
      <c r="AB189" s="30">
        <f>+'2015'!$O189</f>
        <v>0</v>
      </c>
      <c r="AC189" s="30">
        <f>+'2016'!$O189</f>
        <v>0</v>
      </c>
      <c r="AD189" s="30">
        <f>+'2017'!$O189</f>
        <v>0</v>
      </c>
      <c r="AE189" s="30">
        <f>+'2018'!$O189</f>
        <v>0</v>
      </c>
      <c r="AF189" s="30">
        <f>+'2019'!$O189</f>
        <v>0</v>
      </c>
      <c r="AG189" s="30">
        <f>+'2020'!$O189</f>
        <v>0</v>
      </c>
      <c r="AH189" s="30">
        <f>+'2021'!$O189</f>
        <v>0</v>
      </c>
      <c r="AI189" s="27"/>
      <c r="AJ189" s="30" t="e">
        <f t="shared" si="92"/>
        <v>#DIV/0!</v>
      </c>
    </row>
    <row r="190" spans="1:36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:AE190" si="206">+SUM(D191:D192)</f>
        <v>0</v>
      </c>
      <c r="E190" s="26">
        <f t="shared" si="206"/>
        <v>0</v>
      </c>
      <c r="F190" s="26">
        <f t="shared" si="206"/>
        <v>0</v>
      </c>
      <c r="G190" s="26">
        <f t="shared" si="206"/>
        <v>0</v>
      </c>
      <c r="H190" s="26">
        <f t="shared" si="206"/>
        <v>0</v>
      </c>
      <c r="I190" s="26">
        <f t="shared" si="206"/>
        <v>0</v>
      </c>
      <c r="J190" s="26">
        <f t="shared" si="206"/>
        <v>0</v>
      </c>
      <c r="K190" s="26">
        <f t="shared" si="206"/>
        <v>0</v>
      </c>
      <c r="L190" s="26">
        <f t="shared" si="206"/>
        <v>0</v>
      </c>
      <c r="M190" s="26">
        <f t="shared" si="206"/>
        <v>66.055995330536064</v>
      </c>
      <c r="N190" s="26">
        <f t="shared" si="206"/>
        <v>63.830660959383756</v>
      </c>
      <c r="O190" s="26">
        <f t="shared" si="206"/>
        <v>361.09011329922907</v>
      </c>
      <c r="P190" s="26">
        <f t="shared" si="206"/>
        <v>167.40824143132721</v>
      </c>
      <c r="Q190" s="26">
        <f t="shared" si="206"/>
        <v>96.007609898553412</v>
      </c>
      <c r="R190" s="26">
        <f t="shared" si="206"/>
        <v>177.01835093307145</v>
      </c>
      <c r="S190" s="26">
        <f t="shared" si="206"/>
        <v>603.82176874962067</v>
      </c>
      <c r="T190" s="26">
        <f t="shared" si="206"/>
        <v>396.05875699486063</v>
      </c>
      <c r="U190" s="26">
        <f t="shared" si="206"/>
        <v>623.86931471263847</v>
      </c>
      <c r="V190" s="26">
        <f t="shared" si="206"/>
        <v>228.63534377966138</v>
      </c>
      <c r="W190" s="26">
        <f t="shared" si="206"/>
        <v>421.51968742199222</v>
      </c>
      <c r="X190" s="26">
        <f t="shared" si="206"/>
        <v>1130.0325718922634</v>
      </c>
      <c r="Y190" s="26">
        <f t="shared" si="206"/>
        <v>665.83621798108595</v>
      </c>
      <c r="Z190" s="26">
        <f t="shared" si="206"/>
        <v>577.03270540707467</v>
      </c>
      <c r="AA190" s="26">
        <f t="shared" si="206"/>
        <v>1056.694837056843</v>
      </c>
      <c r="AB190" s="26">
        <f t="shared" si="206"/>
        <v>819.84508271408413</v>
      </c>
      <c r="AC190" s="26">
        <f t="shared" si="206"/>
        <v>338.36840517905461</v>
      </c>
      <c r="AD190" s="26">
        <f t="shared" si="206"/>
        <v>602.16207755924188</v>
      </c>
      <c r="AE190" s="26">
        <f t="shared" si="206"/>
        <v>696.93842688555083</v>
      </c>
      <c r="AF190" s="26">
        <f t="shared" ref="AF190" si="207">+SUM(AF191:AF192)</f>
        <v>132.00811330039437</v>
      </c>
      <c r="AG190" s="26">
        <f t="shared" ref="AG190:AH190" si="208">+SUM(AG191:AG192)</f>
        <v>585.63705402260462</v>
      </c>
      <c r="AH190" s="26">
        <f t="shared" si="208"/>
        <v>866.98995064401356</v>
      </c>
      <c r="AI190" s="27"/>
      <c r="AJ190" s="23">
        <f t="shared" si="92"/>
        <v>12.125075873971811</v>
      </c>
    </row>
    <row r="191" spans="1:36" x14ac:dyDescent="0.35">
      <c r="A191" s="24" t="s">
        <v>608</v>
      </c>
      <c r="B191" s="25" t="s">
        <v>609</v>
      </c>
      <c r="C191" s="30">
        <f>+'1990'!$O191</f>
        <v>0</v>
      </c>
      <c r="D191" s="30">
        <f>+'1991'!$O191</f>
        <v>0</v>
      </c>
      <c r="E191" s="30">
        <f>+'1992'!$O191</f>
        <v>0</v>
      </c>
      <c r="F191" s="30">
        <f>+'1993'!$O191</f>
        <v>0</v>
      </c>
      <c r="G191" s="30">
        <f>+'1994'!$O191</f>
        <v>0</v>
      </c>
      <c r="H191" s="30">
        <f>+'1995'!$O191</f>
        <v>0</v>
      </c>
      <c r="I191" s="30">
        <f>+'1996'!$O191</f>
        <v>0</v>
      </c>
      <c r="J191" s="30">
        <f>+'1997'!$O191</f>
        <v>0</v>
      </c>
      <c r="K191" s="30">
        <f>+'1998'!$O191</f>
        <v>0</v>
      </c>
      <c r="L191" s="30">
        <f>+'1999'!$O191</f>
        <v>0</v>
      </c>
      <c r="M191" s="30">
        <f>+'2000'!$O191</f>
        <v>0</v>
      </c>
      <c r="N191" s="30">
        <f>+'2001'!$O191</f>
        <v>0</v>
      </c>
      <c r="O191" s="30">
        <f>+'2002'!$O191</f>
        <v>0</v>
      </c>
      <c r="P191" s="30">
        <f>+'2003'!$O191</f>
        <v>0</v>
      </c>
      <c r="Q191" s="30">
        <f>+'2004'!$O191</f>
        <v>0</v>
      </c>
      <c r="R191" s="30">
        <f>+'2005'!$O191</f>
        <v>0</v>
      </c>
      <c r="S191" s="30">
        <f>+'2006'!$O191</f>
        <v>0</v>
      </c>
      <c r="T191" s="30">
        <f>+'2007'!$O191</f>
        <v>0</v>
      </c>
      <c r="U191" s="30">
        <f>+'2008'!$O191</f>
        <v>0</v>
      </c>
      <c r="V191" s="30">
        <f>+'2009'!$O191</f>
        <v>0</v>
      </c>
      <c r="W191" s="30">
        <f>+'2010'!$O191</f>
        <v>0</v>
      </c>
      <c r="X191" s="30">
        <f>+'2011'!$O191</f>
        <v>0</v>
      </c>
      <c r="Y191" s="30">
        <f>+'2012'!$O191</f>
        <v>0</v>
      </c>
      <c r="Z191" s="30">
        <f>+'2013'!$O191</f>
        <v>0</v>
      </c>
      <c r="AA191" s="30">
        <f>+'2014'!$O191</f>
        <v>0</v>
      </c>
      <c r="AB191" s="30">
        <f>+'2015'!$O191</f>
        <v>0</v>
      </c>
      <c r="AC191" s="30">
        <f>+'2016'!$O191</f>
        <v>0</v>
      </c>
      <c r="AD191" s="30">
        <f>+'2017'!$O191</f>
        <v>0</v>
      </c>
      <c r="AE191" s="30">
        <f>+'2018'!$O191</f>
        <v>0</v>
      </c>
      <c r="AF191" s="30">
        <f>+'2019'!$O191</f>
        <v>0</v>
      </c>
      <c r="AG191" s="30">
        <f>+'2020'!$O191</f>
        <v>0</v>
      </c>
      <c r="AH191" s="30">
        <f>+'2021'!$O191</f>
        <v>0</v>
      </c>
      <c r="AI191" s="27"/>
      <c r="AJ191" s="30" t="e">
        <f t="shared" si="92"/>
        <v>#DIV/0!</v>
      </c>
    </row>
    <row r="192" spans="1:36" x14ac:dyDescent="0.35">
      <c r="A192" s="24" t="s">
        <v>610</v>
      </c>
      <c r="B192" s="25" t="s">
        <v>611</v>
      </c>
      <c r="C192" s="26">
        <f>+SUM(C193:C197)</f>
        <v>0</v>
      </c>
      <c r="D192" s="26">
        <f t="shared" ref="D192" si="209">+SUM(D193:D197)</f>
        <v>0</v>
      </c>
      <c r="E192" s="26">
        <f t="shared" ref="E192" si="210">+SUM(E193:E197)</f>
        <v>0</v>
      </c>
      <c r="F192" s="26">
        <f t="shared" ref="F192" si="211">+SUM(F193:F197)</f>
        <v>0</v>
      </c>
      <c r="G192" s="26">
        <f t="shared" ref="G192" si="212">+SUM(G193:G197)</f>
        <v>0</v>
      </c>
      <c r="H192" s="26">
        <f t="shared" ref="H192" si="213">+SUM(H193:H197)</f>
        <v>0</v>
      </c>
      <c r="I192" s="26">
        <f t="shared" ref="I192" si="214">+SUM(I193:I197)</f>
        <v>0</v>
      </c>
      <c r="J192" s="26">
        <f t="shared" ref="J192" si="215">+SUM(J193:J197)</f>
        <v>0</v>
      </c>
      <c r="K192" s="26">
        <f t="shared" ref="K192" si="216">+SUM(K193:K197)</f>
        <v>0</v>
      </c>
      <c r="L192" s="26">
        <f t="shared" ref="L192" si="217">+SUM(L193:L197)</f>
        <v>0</v>
      </c>
      <c r="M192" s="26">
        <f t="shared" ref="M192" si="218">+SUM(M193:M197)</f>
        <v>66.055995330536064</v>
      </c>
      <c r="N192" s="26">
        <f t="shared" ref="N192" si="219">+SUM(N193:N197)</f>
        <v>63.830660959383756</v>
      </c>
      <c r="O192" s="26">
        <f t="shared" ref="O192" si="220">+SUM(O193:O197)</f>
        <v>361.09011329922907</v>
      </c>
      <c r="P192" s="26">
        <f t="shared" ref="P192" si="221">+SUM(P193:P197)</f>
        <v>167.40824143132721</v>
      </c>
      <c r="Q192" s="26">
        <f t="shared" ref="Q192" si="222">+SUM(Q193:Q197)</f>
        <v>96.007609898553412</v>
      </c>
      <c r="R192" s="26">
        <f t="shared" ref="R192" si="223">+SUM(R193:R197)</f>
        <v>177.01835093307145</v>
      </c>
      <c r="S192" s="26">
        <f t="shared" ref="S192" si="224">+SUM(S193:S197)</f>
        <v>603.82176874962067</v>
      </c>
      <c r="T192" s="26">
        <f t="shared" ref="T192" si="225">+SUM(T193:T197)</f>
        <v>396.05875699486063</v>
      </c>
      <c r="U192" s="26">
        <f t="shared" ref="U192" si="226">+SUM(U193:U197)</f>
        <v>623.86931471263847</v>
      </c>
      <c r="V192" s="26">
        <f t="shared" ref="V192" si="227">+SUM(V193:V197)</f>
        <v>228.63534377966138</v>
      </c>
      <c r="W192" s="26">
        <f t="shared" ref="W192" si="228">+SUM(W193:W197)</f>
        <v>421.51968742199222</v>
      </c>
      <c r="X192" s="26">
        <f t="shared" ref="X192" si="229">+SUM(X193:X197)</f>
        <v>1130.0325718922634</v>
      </c>
      <c r="Y192" s="26">
        <f t="shared" ref="Y192" si="230">+SUM(Y193:Y197)</f>
        <v>665.83621798108595</v>
      </c>
      <c r="Z192" s="26">
        <f t="shared" ref="Z192" si="231">+SUM(Z193:Z197)</f>
        <v>577.03270540707467</v>
      </c>
      <c r="AA192" s="26">
        <f t="shared" ref="AA192" si="232">+SUM(AA193:AA197)</f>
        <v>1056.694837056843</v>
      </c>
      <c r="AB192" s="26">
        <f t="shared" ref="AB192" si="233">+SUM(AB193:AB197)</f>
        <v>819.84508271408413</v>
      </c>
      <c r="AC192" s="26">
        <f t="shared" ref="AC192" si="234">+SUM(AC193:AC197)</f>
        <v>338.36840517905461</v>
      </c>
      <c r="AD192" s="26">
        <f t="shared" ref="AD192" si="235">+SUM(AD193:AD197)</f>
        <v>602.16207755924188</v>
      </c>
      <c r="AE192" s="26">
        <f t="shared" ref="AE192:AF192" si="236">+SUM(AE193:AE197)</f>
        <v>696.93842688555083</v>
      </c>
      <c r="AF192" s="26">
        <f t="shared" si="236"/>
        <v>132.00811330039437</v>
      </c>
      <c r="AG192" s="26">
        <f t="shared" ref="AG192:AH192" si="237">+SUM(AG193:AG197)</f>
        <v>585.63705402260462</v>
      </c>
      <c r="AH192" s="26">
        <f t="shared" si="237"/>
        <v>866.98995064401356</v>
      </c>
      <c r="AI192" s="27"/>
      <c r="AJ192" s="23">
        <f t="shared" si="92"/>
        <v>12.125075873971811</v>
      </c>
    </row>
    <row r="193" spans="1:36" x14ac:dyDescent="0.35">
      <c r="A193" s="24" t="s">
        <v>612</v>
      </c>
      <c r="B193" s="25" t="s">
        <v>613</v>
      </c>
      <c r="C193" s="30">
        <f>+'1990'!$O193</f>
        <v>0</v>
      </c>
      <c r="D193" s="30">
        <f>+'1991'!$O193</f>
        <v>0</v>
      </c>
      <c r="E193" s="30">
        <f>+'1992'!$O193</f>
        <v>0</v>
      </c>
      <c r="F193" s="30">
        <f>+'1993'!$O193</f>
        <v>0</v>
      </c>
      <c r="G193" s="30">
        <f>+'1994'!$O193</f>
        <v>0</v>
      </c>
      <c r="H193" s="30">
        <f>+'1995'!$O193</f>
        <v>0</v>
      </c>
      <c r="I193" s="30">
        <f>+'1996'!$O193</f>
        <v>0</v>
      </c>
      <c r="J193" s="30">
        <f>+'1997'!$O193</f>
        <v>0</v>
      </c>
      <c r="K193" s="30">
        <f>+'1998'!$O193</f>
        <v>0</v>
      </c>
      <c r="L193" s="30">
        <f>+'1999'!$O193</f>
        <v>0</v>
      </c>
      <c r="M193" s="30">
        <f>+'2000'!$O193</f>
        <v>2.4324328356375031</v>
      </c>
      <c r="N193" s="30">
        <f>+'2001'!$O193</f>
        <v>57.033124912069368</v>
      </c>
      <c r="O193" s="30">
        <f>+'2002'!$O193</f>
        <v>275.10975357759094</v>
      </c>
      <c r="P193" s="30">
        <f>+'2003'!$O193</f>
        <v>64.650382639197829</v>
      </c>
      <c r="Q193" s="30">
        <f>+'2004'!$O193</f>
        <v>26.844419620076163</v>
      </c>
      <c r="R193" s="30">
        <f>+'2005'!$O193</f>
        <v>80.822427740997256</v>
      </c>
      <c r="S193" s="30">
        <f>+'2006'!$O193</f>
        <v>394.9339164090099</v>
      </c>
      <c r="T193" s="30">
        <f>+'2007'!$O193</f>
        <v>53.261328314011458</v>
      </c>
      <c r="U193" s="30">
        <f>+'2008'!$O193</f>
        <v>435.54453962557636</v>
      </c>
      <c r="V193" s="30">
        <f>+'2009'!$O193</f>
        <v>42.983447871246518</v>
      </c>
      <c r="W193" s="30">
        <f>+'2010'!$O193</f>
        <v>218.26466514573266</v>
      </c>
      <c r="X193" s="30">
        <f>+'2011'!$O193</f>
        <v>902.22238447047914</v>
      </c>
      <c r="Y193" s="30">
        <f>+'2012'!$O193</f>
        <v>256.43894271099833</v>
      </c>
      <c r="Z193" s="30">
        <f>+'2013'!$O193</f>
        <v>372.14735849277577</v>
      </c>
      <c r="AA193" s="30">
        <f>+'2014'!$O193</f>
        <v>625.1022690457844</v>
      </c>
      <c r="AB193" s="30">
        <f>+'2015'!$O193</f>
        <v>537.20857828694363</v>
      </c>
      <c r="AC193" s="30">
        <f>+'2016'!$O193</f>
        <v>220.79013047527849</v>
      </c>
      <c r="AD193" s="30">
        <f>+'2017'!$O193</f>
        <v>442.16021221505969</v>
      </c>
      <c r="AE193" s="30">
        <f>+'2018'!$O193</f>
        <v>257.89292737048942</v>
      </c>
      <c r="AF193" s="30">
        <f>+'2019'!$O193</f>
        <v>48.108719507960672</v>
      </c>
      <c r="AG193" s="30">
        <f>+'2020'!$O193</f>
        <v>370.61959199591575</v>
      </c>
      <c r="AH193" s="30">
        <f>+'2021'!$O193</f>
        <v>544.41746547061814</v>
      </c>
      <c r="AI193" s="27"/>
      <c r="AJ193" s="30">
        <f t="shared" si="92"/>
        <v>222.81603203770874</v>
      </c>
    </row>
    <row r="194" spans="1:36" x14ac:dyDescent="0.35">
      <c r="A194" s="24" t="s">
        <v>614</v>
      </c>
      <c r="B194" s="25" t="s">
        <v>615</v>
      </c>
      <c r="C194" s="30">
        <f>+'1990'!$O194</f>
        <v>0</v>
      </c>
      <c r="D194" s="30">
        <f>+'1991'!$O194</f>
        <v>0</v>
      </c>
      <c r="E194" s="30">
        <f>+'1992'!$O194</f>
        <v>0</v>
      </c>
      <c r="F194" s="30">
        <f>+'1993'!$O194</f>
        <v>0</v>
      </c>
      <c r="G194" s="30">
        <f>+'1994'!$O194</f>
        <v>0</v>
      </c>
      <c r="H194" s="30">
        <f>+'1995'!$O194</f>
        <v>0</v>
      </c>
      <c r="I194" s="30">
        <f>+'1996'!$O194</f>
        <v>0</v>
      </c>
      <c r="J194" s="30">
        <f>+'1997'!$O194</f>
        <v>0</v>
      </c>
      <c r="K194" s="30">
        <f>+'1998'!$O194</f>
        <v>0</v>
      </c>
      <c r="L194" s="30">
        <f>+'1999'!$O194</f>
        <v>0</v>
      </c>
      <c r="M194" s="30">
        <f>+'2000'!$O194</f>
        <v>0</v>
      </c>
      <c r="N194" s="30">
        <f>+'2001'!$O194</f>
        <v>0</v>
      </c>
      <c r="O194" s="30">
        <f>+'2002'!$O194</f>
        <v>0</v>
      </c>
      <c r="P194" s="30">
        <f>+'2003'!$O194</f>
        <v>0</v>
      </c>
      <c r="Q194" s="30">
        <f>+'2004'!$O194</f>
        <v>0</v>
      </c>
      <c r="R194" s="30">
        <f>+'2005'!$O194</f>
        <v>0</v>
      </c>
      <c r="S194" s="30">
        <f>+'2006'!$O194</f>
        <v>0</v>
      </c>
      <c r="T194" s="30">
        <f>+'2007'!$O194</f>
        <v>0</v>
      </c>
      <c r="U194" s="30">
        <f>+'2008'!$O194</f>
        <v>0</v>
      </c>
      <c r="V194" s="30">
        <f>+'2009'!$O194</f>
        <v>0</v>
      </c>
      <c r="W194" s="30">
        <f>+'2010'!$O194</f>
        <v>0</v>
      </c>
      <c r="X194" s="30">
        <f>+'2011'!$O194</f>
        <v>1.1455038611095536</v>
      </c>
      <c r="Y194" s="30">
        <f>+'2012'!$O194</f>
        <v>3.3927193601497154</v>
      </c>
      <c r="Z194" s="30">
        <f>+'2013'!$O194</f>
        <v>99.603127536024118</v>
      </c>
      <c r="AA194" s="30">
        <f>+'2014'!$O194</f>
        <v>2.8062909332350472</v>
      </c>
      <c r="AB194" s="30">
        <f>+'2015'!$O194</f>
        <v>2.8062909332350472</v>
      </c>
      <c r="AC194" s="30">
        <f>+'2016'!$O194</f>
        <v>5.463682181232663</v>
      </c>
      <c r="AD194" s="30">
        <f>+'2017'!$O194</f>
        <v>2.7397906280694269</v>
      </c>
      <c r="AE194" s="30">
        <f>+'2018'!$O194</f>
        <v>26.177437641991499</v>
      </c>
      <c r="AF194" s="30">
        <f>+'2019'!$O194</f>
        <v>10.472113610509862</v>
      </c>
      <c r="AG194" s="30">
        <f>+'2020'!$O194</f>
        <v>0.51428283549268794</v>
      </c>
      <c r="AH194" s="30">
        <f>+'2021'!$O194</f>
        <v>1.3954140035903855</v>
      </c>
      <c r="AI194" s="27"/>
      <c r="AJ194" s="30" t="e">
        <f t="shared" si="92"/>
        <v>#DIV/0!</v>
      </c>
    </row>
    <row r="195" spans="1:36" x14ac:dyDescent="0.35">
      <c r="A195" s="24" t="s">
        <v>616</v>
      </c>
      <c r="B195" s="25" t="s">
        <v>617</v>
      </c>
      <c r="C195" s="30">
        <f>+'1990'!$O195</f>
        <v>0</v>
      </c>
      <c r="D195" s="30">
        <f>+'1991'!$O195</f>
        <v>0</v>
      </c>
      <c r="E195" s="30">
        <f>+'1992'!$O195</f>
        <v>0</v>
      </c>
      <c r="F195" s="30">
        <f>+'1993'!$O195</f>
        <v>0</v>
      </c>
      <c r="G195" s="30">
        <f>+'1994'!$O195</f>
        <v>0</v>
      </c>
      <c r="H195" s="30">
        <f>+'1995'!$O195</f>
        <v>0</v>
      </c>
      <c r="I195" s="30">
        <f>+'1996'!$O195</f>
        <v>0</v>
      </c>
      <c r="J195" s="30">
        <f>+'1997'!$O195</f>
        <v>0</v>
      </c>
      <c r="K195" s="30">
        <f>+'1998'!$O195</f>
        <v>0</v>
      </c>
      <c r="L195" s="30">
        <f>+'1999'!$O195</f>
        <v>0</v>
      </c>
      <c r="M195" s="30">
        <f>+'2000'!$O195</f>
        <v>63.623562494898557</v>
      </c>
      <c r="N195" s="30">
        <f>+'2001'!$O195</f>
        <v>6.797536047314388</v>
      </c>
      <c r="O195" s="30">
        <f>+'2002'!$O195</f>
        <v>85.980359721638166</v>
      </c>
      <c r="P195" s="30">
        <f>+'2003'!$O195</f>
        <v>102.75785879212937</v>
      </c>
      <c r="Q195" s="30">
        <f>+'2004'!$O195</f>
        <v>69.163190278477245</v>
      </c>
      <c r="R195" s="30">
        <f>+'2005'!$O195</f>
        <v>96.19592319207419</v>
      </c>
      <c r="S195" s="30">
        <f>+'2006'!$O195</f>
        <v>208.88785234061075</v>
      </c>
      <c r="T195" s="30">
        <f>+'2007'!$O195</f>
        <v>342.79742868084918</v>
      </c>
      <c r="U195" s="30">
        <f>+'2008'!$O195</f>
        <v>188.32477508706205</v>
      </c>
      <c r="V195" s="30">
        <f>+'2009'!$O195</f>
        <v>185.65189590841487</v>
      </c>
      <c r="W195" s="30">
        <f>+'2010'!$O195</f>
        <v>203.25502227625958</v>
      </c>
      <c r="X195" s="30">
        <f>+'2011'!$O195</f>
        <v>226.66468356067469</v>
      </c>
      <c r="Y195" s="30">
        <f>+'2012'!$O195</f>
        <v>406.00455590993789</v>
      </c>
      <c r="Z195" s="30">
        <f>+'2013'!$O195</f>
        <v>105.28221937827476</v>
      </c>
      <c r="AA195" s="30">
        <f>+'2014'!$O195</f>
        <v>428.78627707782368</v>
      </c>
      <c r="AB195" s="30">
        <f>+'2015'!$O195</f>
        <v>279.83021349390555</v>
      </c>
      <c r="AC195" s="30">
        <f>+'2016'!$O195</f>
        <v>112.11459252254345</v>
      </c>
      <c r="AD195" s="30">
        <f>+'2017'!$O195</f>
        <v>157.26207471611281</v>
      </c>
      <c r="AE195" s="30">
        <f>+'2018'!$O195</f>
        <v>412.86806187306996</v>
      </c>
      <c r="AF195" s="30">
        <f>+'2019'!$O195</f>
        <v>73.427280181923848</v>
      </c>
      <c r="AG195" s="30">
        <f>+'2020'!$O195</f>
        <v>214.50317919119618</v>
      </c>
      <c r="AH195" s="30">
        <f>+'2021'!$O195</f>
        <v>321.17707116980495</v>
      </c>
      <c r="AI195" s="27"/>
      <c r="AJ195" s="30">
        <f t="shared" si="92"/>
        <v>4.048083737774939</v>
      </c>
    </row>
    <row r="196" spans="1:36" x14ac:dyDescent="0.35">
      <c r="A196" s="24" t="s">
        <v>618</v>
      </c>
      <c r="B196" s="25" t="s">
        <v>619</v>
      </c>
      <c r="C196" s="30">
        <f>+'1990'!$O196</f>
        <v>0</v>
      </c>
      <c r="D196" s="30">
        <f>+'1991'!$O196</f>
        <v>0</v>
      </c>
      <c r="E196" s="30">
        <f>+'1992'!$O196</f>
        <v>0</v>
      </c>
      <c r="F196" s="30">
        <f>+'1993'!$O196</f>
        <v>0</v>
      </c>
      <c r="G196" s="30">
        <f>+'1994'!$O196</f>
        <v>0</v>
      </c>
      <c r="H196" s="30">
        <f>+'1995'!$O196</f>
        <v>0</v>
      </c>
      <c r="I196" s="30">
        <f>+'1996'!$O196</f>
        <v>0</v>
      </c>
      <c r="J196" s="30">
        <f>+'1997'!$O196</f>
        <v>0</v>
      </c>
      <c r="K196" s="30">
        <f>+'1998'!$O196</f>
        <v>0</v>
      </c>
      <c r="L196" s="30">
        <f>+'1999'!$O196</f>
        <v>0</v>
      </c>
      <c r="M196" s="30">
        <f>+'2000'!$O196</f>
        <v>0</v>
      </c>
      <c r="N196" s="30">
        <f>+'2001'!$O196</f>
        <v>0</v>
      </c>
      <c r="O196" s="30">
        <f>+'2002'!$O196</f>
        <v>0</v>
      </c>
      <c r="P196" s="30">
        <f>+'2003'!$O196</f>
        <v>0</v>
      </c>
      <c r="Q196" s="30">
        <f>+'2004'!$O196</f>
        <v>0</v>
      </c>
      <c r="R196" s="30">
        <f>+'2005'!$O196</f>
        <v>0</v>
      </c>
      <c r="S196" s="30">
        <f>+'2006'!$O196</f>
        <v>0</v>
      </c>
      <c r="T196" s="30">
        <f>+'2007'!$O196</f>
        <v>0</v>
      </c>
      <c r="U196" s="30">
        <f>+'2008'!$O196</f>
        <v>0</v>
      </c>
      <c r="V196" s="30">
        <f>+'2009'!$O196</f>
        <v>0</v>
      </c>
      <c r="W196" s="30">
        <f>+'2010'!$O196</f>
        <v>0</v>
      </c>
      <c r="X196" s="30">
        <f>+'2011'!$O196</f>
        <v>0</v>
      </c>
      <c r="Y196" s="30">
        <f>+'2012'!$O196</f>
        <v>0</v>
      </c>
      <c r="Z196" s="30">
        <f>+'2013'!$O196</f>
        <v>0</v>
      </c>
      <c r="AA196" s="30">
        <f>+'2014'!$O196</f>
        <v>0</v>
      </c>
      <c r="AB196" s="30">
        <f>+'2015'!$O196</f>
        <v>0</v>
      </c>
      <c r="AC196" s="30">
        <f>+'2016'!$O196</f>
        <v>0</v>
      </c>
      <c r="AD196" s="30">
        <f>+'2017'!$O196</f>
        <v>0</v>
      </c>
      <c r="AE196" s="30">
        <f>+'2018'!$O196</f>
        <v>0</v>
      </c>
      <c r="AF196" s="30">
        <f>+'2019'!$O196</f>
        <v>0</v>
      </c>
      <c r="AG196" s="30">
        <f>+'2020'!$O196</f>
        <v>0</v>
      </c>
      <c r="AH196" s="30">
        <f>+'2021'!$O196</f>
        <v>0</v>
      </c>
      <c r="AI196" s="27"/>
      <c r="AJ196" s="30" t="e">
        <f t="shared" si="92"/>
        <v>#DIV/0!</v>
      </c>
    </row>
    <row r="197" spans="1:36" x14ac:dyDescent="0.35">
      <c r="A197" s="24" t="s">
        <v>620</v>
      </c>
      <c r="B197" s="25" t="s">
        <v>621</v>
      </c>
      <c r="C197" s="30">
        <f>+'1990'!$O197</f>
        <v>0</v>
      </c>
      <c r="D197" s="30">
        <f>+'1991'!$O197</f>
        <v>0</v>
      </c>
      <c r="E197" s="30">
        <f>+'1992'!$O197</f>
        <v>0</v>
      </c>
      <c r="F197" s="30">
        <f>+'1993'!$O197</f>
        <v>0</v>
      </c>
      <c r="G197" s="30">
        <f>+'1994'!$O197</f>
        <v>0</v>
      </c>
      <c r="H197" s="30">
        <f>+'1995'!$O197</f>
        <v>0</v>
      </c>
      <c r="I197" s="30">
        <f>+'1996'!$O197</f>
        <v>0</v>
      </c>
      <c r="J197" s="30">
        <f>+'1997'!$O197</f>
        <v>0</v>
      </c>
      <c r="K197" s="30">
        <f>+'1998'!$O197</f>
        <v>0</v>
      </c>
      <c r="L197" s="30">
        <f>+'1999'!$O197</f>
        <v>0</v>
      </c>
      <c r="M197" s="30">
        <f>+'2000'!$O197</f>
        <v>0</v>
      </c>
      <c r="N197" s="30">
        <f>+'2001'!$O197</f>
        <v>0</v>
      </c>
      <c r="O197" s="30">
        <f>+'2002'!$O197</f>
        <v>0</v>
      </c>
      <c r="P197" s="30">
        <f>+'2003'!$O197</f>
        <v>0</v>
      </c>
      <c r="Q197" s="30">
        <f>+'2004'!$O197</f>
        <v>0</v>
      </c>
      <c r="R197" s="30">
        <f>+'2005'!$O197</f>
        <v>0</v>
      </c>
      <c r="S197" s="30">
        <f>+'2006'!$O197</f>
        <v>0</v>
      </c>
      <c r="T197" s="30">
        <f>+'2007'!$O197</f>
        <v>0</v>
      </c>
      <c r="U197" s="30">
        <f>+'2008'!$O197</f>
        <v>0</v>
      </c>
      <c r="V197" s="30">
        <f>+'2009'!$O197</f>
        <v>0</v>
      </c>
      <c r="W197" s="30">
        <f>+'2010'!$O197</f>
        <v>0</v>
      </c>
      <c r="X197" s="30">
        <f>+'2011'!$O197</f>
        <v>0</v>
      </c>
      <c r="Y197" s="30">
        <f>+'2012'!$O197</f>
        <v>0</v>
      </c>
      <c r="Z197" s="30">
        <f>+'2013'!$O197</f>
        <v>0</v>
      </c>
      <c r="AA197" s="30">
        <f>+'2014'!$O197</f>
        <v>0</v>
      </c>
      <c r="AB197" s="30">
        <f>+'2015'!$O197</f>
        <v>0</v>
      </c>
      <c r="AC197" s="30">
        <f>+'2016'!$O197</f>
        <v>0</v>
      </c>
      <c r="AD197" s="30">
        <f>+'2017'!$O197</f>
        <v>0</v>
      </c>
      <c r="AE197" s="30">
        <f>+'2018'!$O197</f>
        <v>0</v>
      </c>
      <c r="AF197" s="30">
        <f>+'2019'!$O197</f>
        <v>0</v>
      </c>
      <c r="AG197" s="30">
        <f>+'2020'!$O197</f>
        <v>0</v>
      </c>
      <c r="AH197" s="30">
        <f>+'2021'!$O197</f>
        <v>0</v>
      </c>
      <c r="AI197" s="27"/>
      <c r="AJ197" s="30" t="e">
        <f t="shared" ref="AJ197:AJ237" si="238">+(AH197/M197)-1</f>
        <v>#DIV/0!</v>
      </c>
    </row>
    <row r="198" spans="1:36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:AE198" si="239">+SUM(D199:D200)</f>
        <v>0</v>
      </c>
      <c r="E198" s="26">
        <f t="shared" si="239"/>
        <v>0</v>
      </c>
      <c r="F198" s="26">
        <f t="shared" si="239"/>
        <v>0</v>
      </c>
      <c r="G198" s="26">
        <f t="shared" si="239"/>
        <v>0</v>
      </c>
      <c r="H198" s="26">
        <f t="shared" si="239"/>
        <v>0</v>
      </c>
      <c r="I198" s="26">
        <f t="shared" si="239"/>
        <v>0</v>
      </c>
      <c r="J198" s="26">
        <f t="shared" si="239"/>
        <v>0</v>
      </c>
      <c r="K198" s="26">
        <f t="shared" si="239"/>
        <v>0</v>
      </c>
      <c r="L198" s="26">
        <f t="shared" si="239"/>
        <v>0</v>
      </c>
      <c r="M198" s="26">
        <f t="shared" si="239"/>
        <v>0</v>
      </c>
      <c r="N198" s="26">
        <f t="shared" si="239"/>
        <v>0</v>
      </c>
      <c r="O198" s="26">
        <f t="shared" si="239"/>
        <v>0</v>
      </c>
      <c r="P198" s="26">
        <f t="shared" si="239"/>
        <v>0</v>
      </c>
      <c r="Q198" s="26">
        <f t="shared" si="239"/>
        <v>0</v>
      </c>
      <c r="R198" s="26">
        <f t="shared" si="239"/>
        <v>0</v>
      </c>
      <c r="S198" s="26">
        <f t="shared" si="239"/>
        <v>0</v>
      </c>
      <c r="T198" s="26">
        <f t="shared" si="239"/>
        <v>0</v>
      </c>
      <c r="U198" s="26">
        <f t="shared" si="239"/>
        <v>0</v>
      </c>
      <c r="V198" s="26">
        <f t="shared" si="239"/>
        <v>0</v>
      </c>
      <c r="W198" s="26">
        <f t="shared" si="239"/>
        <v>0</v>
      </c>
      <c r="X198" s="26">
        <f t="shared" si="239"/>
        <v>0</v>
      </c>
      <c r="Y198" s="26">
        <f t="shared" si="239"/>
        <v>0</v>
      </c>
      <c r="Z198" s="26">
        <f t="shared" si="239"/>
        <v>0</v>
      </c>
      <c r="AA198" s="26">
        <f t="shared" si="239"/>
        <v>0</v>
      </c>
      <c r="AB198" s="26">
        <f t="shared" si="239"/>
        <v>0</v>
      </c>
      <c r="AC198" s="26">
        <f t="shared" si="239"/>
        <v>262.24883871711103</v>
      </c>
      <c r="AD198" s="26">
        <f t="shared" si="239"/>
        <v>0</v>
      </c>
      <c r="AE198" s="26">
        <f t="shared" si="239"/>
        <v>59.844174064718402</v>
      </c>
      <c r="AF198" s="26">
        <f t="shared" ref="AF198" si="240">+SUM(AF199:AF200)</f>
        <v>1.0823617377216845</v>
      </c>
      <c r="AG198" s="26">
        <f t="shared" ref="AG198:AH198" si="241">+SUM(AG199:AG200)</f>
        <v>260.65429739440498</v>
      </c>
      <c r="AH198" s="26">
        <f t="shared" si="241"/>
        <v>14.272564023298617</v>
      </c>
      <c r="AI198" s="27"/>
      <c r="AJ198" s="23" t="e">
        <f t="shared" si="238"/>
        <v>#DIV/0!</v>
      </c>
    </row>
    <row r="199" spans="1:36" x14ac:dyDescent="0.35">
      <c r="A199" s="24" t="s">
        <v>624</v>
      </c>
      <c r="B199" s="25" t="s">
        <v>625</v>
      </c>
      <c r="C199" s="30">
        <f>+'1990'!$O199</f>
        <v>0</v>
      </c>
      <c r="D199" s="30">
        <f>+'1991'!$O199</f>
        <v>0</v>
      </c>
      <c r="E199" s="30">
        <f>+'1992'!$O199</f>
        <v>0</v>
      </c>
      <c r="F199" s="30">
        <f>+'1993'!$O199</f>
        <v>0</v>
      </c>
      <c r="G199" s="30">
        <f>+'1994'!$O199</f>
        <v>0</v>
      </c>
      <c r="H199" s="30">
        <f>+'1995'!$O199</f>
        <v>0</v>
      </c>
      <c r="I199" s="30">
        <f>+'1996'!$O199</f>
        <v>0</v>
      </c>
      <c r="J199" s="30">
        <f>+'1997'!$O199</f>
        <v>0</v>
      </c>
      <c r="K199" s="30">
        <f>+'1998'!$O199</f>
        <v>0</v>
      </c>
      <c r="L199" s="30">
        <f>+'1999'!$O199</f>
        <v>0</v>
      </c>
      <c r="M199" s="30">
        <f>+'2000'!$O199</f>
        <v>0</v>
      </c>
      <c r="N199" s="30">
        <f>+'2001'!$O199</f>
        <v>0</v>
      </c>
      <c r="O199" s="30">
        <f>+'2002'!$O199</f>
        <v>0</v>
      </c>
      <c r="P199" s="30">
        <f>+'2003'!$O199</f>
        <v>0</v>
      </c>
      <c r="Q199" s="30">
        <f>+'2004'!$O199</f>
        <v>0</v>
      </c>
      <c r="R199" s="30">
        <f>+'2005'!$O199</f>
        <v>0</v>
      </c>
      <c r="S199" s="30">
        <f>+'2006'!$O199</f>
        <v>0</v>
      </c>
      <c r="T199" s="30">
        <f>+'2007'!$O199</f>
        <v>0</v>
      </c>
      <c r="U199" s="30">
        <f>+'2008'!$O199</f>
        <v>0</v>
      </c>
      <c r="V199" s="30">
        <f>+'2009'!$O199</f>
        <v>0</v>
      </c>
      <c r="W199" s="30">
        <f>+'2010'!$O199</f>
        <v>0</v>
      </c>
      <c r="X199" s="30">
        <f>+'2011'!$O199</f>
        <v>0</v>
      </c>
      <c r="Y199" s="30">
        <f>+'2012'!$O199</f>
        <v>0</v>
      </c>
      <c r="Z199" s="30">
        <f>+'2013'!$O199</f>
        <v>0</v>
      </c>
      <c r="AA199" s="30">
        <f>+'2014'!$O199</f>
        <v>0</v>
      </c>
      <c r="AB199" s="30">
        <f>+'2015'!$O199</f>
        <v>0</v>
      </c>
      <c r="AC199" s="30">
        <f>+'2016'!$O199</f>
        <v>0</v>
      </c>
      <c r="AD199" s="30">
        <f>+'2017'!$O199</f>
        <v>0</v>
      </c>
      <c r="AE199" s="30">
        <f>+'2018'!$O199</f>
        <v>0</v>
      </c>
      <c r="AF199" s="30">
        <f>+'2019'!$O199</f>
        <v>0</v>
      </c>
      <c r="AG199" s="30">
        <f>+'2020'!$O199</f>
        <v>0</v>
      </c>
      <c r="AH199" s="30">
        <f>+'2021'!$O199</f>
        <v>0</v>
      </c>
      <c r="AI199" s="27"/>
      <c r="AJ199" s="30" t="e">
        <f t="shared" si="238"/>
        <v>#DIV/0!</v>
      </c>
    </row>
    <row r="200" spans="1:36" x14ac:dyDescent="0.35">
      <c r="A200" s="24" t="s">
        <v>626</v>
      </c>
      <c r="B200" s="25" t="s">
        <v>627</v>
      </c>
      <c r="C200" s="26">
        <f>+SUM(C201:C205)</f>
        <v>0</v>
      </c>
      <c r="D200" s="26">
        <f t="shared" ref="D200" si="242">+SUM(D201:D205)</f>
        <v>0</v>
      </c>
      <c r="E200" s="26">
        <f t="shared" ref="E200" si="243">+SUM(E201:E205)</f>
        <v>0</v>
      </c>
      <c r="F200" s="26">
        <f t="shared" ref="F200" si="244">+SUM(F201:F205)</f>
        <v>0</v>
      </c>
      <c r="G200" s="26">
        <f t="shared" ref="G200" si="245">+SUM(G201:G205)</f>
        <v>0</v>
      </c>
      <c r="H200" s="26">
        <f t="shared" ref="H200" si="246">+SUM(H201:H205)</f>
        <v>0</v>
      </c>
      <c r="I200" s="26">
        <f t="shared" ref="I200" si="247">+SUM(I201:I205)</f>
        <v>0</v>
      </c>
      <c r="J200" s="26">
        <f t="shared" ref="J200" si="248">+SUM(J201:J205)</f>
        <v>0</v>
      </c>
      <c r="K200" s="26">
        <f t="shared" ref="K200" si="249">+SUM(K201:K205)</f>
        <v>0</v>
      </c>
      <c r="L200" s="26">
        <f t="shared" ref="L200" si="250">+SUM(L201:L205)</f>
        <v>0</v>
      </c>
      <c r="M200" s="26">
        <f t="shared" ref="M200" si="251">+SUM(M201:M205)</f>
        <v>0</v>
      </c>
      <c r="N200" s="26">
        <f t="shared" ref="N200" si="252">+SUM(N201:N205)</f>
        <v>0</v>
      </c>
      <c r="O200" s="26">
        <f t="shared" ref="O200" si="253">+SUM(O201:O205)</f>
        <v>0</v>
      </c>
      <c r="P200" s="26">
        <f t="shared" ref="P200" si="254">+SUM(P201:P205)</f>
        <v>0</v>
      </c>
      <c r="Q200" s="26">
        <f t="shared" ref="Q200" si="255">+SUM(Q201:Q205)</f>
        <v>0</v>
      </c>
      <c r="R200" s="26">
        <f t="shared" ref="R200" si="256">+SUM(R201:R205)</f>
        <v>0</v>
      </c>
      <c r="S200" s="26">
        <f t="shared" ref="S200" si="257">+SUM(S201:S205)</f>
        <v>0</v>
      </c>
      <c r="T200" s="26">
        <f t="shared" ref="T200" si="258">+SUM(T201:T205)</f>
        <v>0</v>
      </c>
      <c r="U200" s="26">
        <f t="shared" ref="U200" si="259">+SUM(U201:U205)</f>
        <v>0</v>
      </c>
      <c r="V200" s="26">
        <f t="shared" ref="V200" si="260">+SUM(V201:V205)</f>
        <v>0</v>
      </c>
      <c r="W200" s="26">
        <f t="shared" ref="W200" si="261">+SUM(W201:W205)</f>
        <v>0</v>
      </c>
      <c r="X200" s="26">
        <f t="shared" ref="X200" si="262">+SUM(X201:X205)</f>
        <v>0</v>
      </c>
      <c r="Y200" s="26">
        <f t="shared" ref="Y200" si="263">+SUM(Y201:Y205)</f>
        <v>0</v>
      </c>
      <c r="Z200" s="26">
        <f t="shared" ref="Z200" si="264">+SUM(Z201:Z205)</f>
        <v>0</v>
      </c>
      <c r="AA200" s="26">
        <f t="shared" ref="AA200" si="265">+SUM(AA201:AA205)</f>
        <v>0</v>
      </c>
      <c r="AB200" s="26">
        <f t="shared" ref="AB200" si="266">+SUM(AB201:AB205)</f>
        <v>0</v>
      </c>
      <c r="AC200" s="26">
        <f t="shared" ref="AC200" si="267">+SUM(AC201:AC205)</f>
        <v>262.24883871711103</v>
      </c>
      <c r="AD200" s="26">
        <f t="shared" ref="AD200" si="268">+SUM(AD201:AD205)</f>
        <v>0</v>
      </c>
      <c r="AE200" s="26">
        <f t="shared" ref="AE200:AF200" si="269">+SUM(AE201:AE205)</f>
        <v>59.844174064718402</v>
      </c>
      <c r="AF200" s="26">
        <f t="shared" si="269"/>
        <v>1.0823617377216845</v>
      </c>
      <c r="AG200" s="26">
        <f t="shared" ref="AG200:AH200" si="270">+SUM(AG201:AG205)</f>
        <v>260.65429739440498</v>
      </c>
      <c r="AH200" s="26">
        <f t="shared" si="270"/>
        <v>14.272564023298617</v>
      </c>
      <c r="AI200" s="27"/>
      <c r="AJ200" s="23" t="e">
        <f t="shared" si="238"/>
        <v>#DIV/0!</v>
      </c>
    </row>
    <row r="201" spans="1:36" x14ac:dyDescent="0.35">
      <c r="A201" s="24" t="s">
        <v>628</v>
      </c>
      <c r="B201" s="25" t="s">
        <v>629</v>
      </c>
      <c r="C201" s="30">
        <f>+'1990'!$O201</f>
        <v>0</v>
      </c>
      <c r="D201" s="30">
        <f>+'1991'!$O201</f>
        <v>0</v>
      </c>
      <c r="E201" s="30">
        <f>+'1992'!$O201</f>
        <v>0</v>
      </c>
      <c r="F201" s="30">
        <f>+'1993'!$O201</f>
        <v>0</v>
      </c>
      <c r="G201" s="30">
        <f>+'1994'!$O201</f>
        <v>0</v>
      </c>
      <c r="H201" s="30">
        <f>+'1995'!$O201</f>
        <v>0</v>
      </c>
      <c r="I201" s="30">
        <f>+'1996'!$O201</f>
        <v>0</v>
      </c>
      <c r="J201" s="30">
        <f>+'1997'!$O201</f>
        <v>0</v>
      </c>
      <c r="K201" s="30">
        <f>+'1998'!$O201</f>
        <v>0</v>
      </c>
      <c r="L201" s="30">
        <f>+'1999'!$O201</f>
        <v>0</v>
      </c>
      <c r="M201" s="30">
        <f>+'2000'!$O201</f>
        <v>0</v>
      </c>
      <c r="N201" s="30">
        <f>+'2001'!$O201</f>
        <v>0</v>
      </c>
      <c r="O201" s="30">
        <f>+'2002'!$O201</f>
        <v>0</v>
      </c>
      <c r="P201" s="30">
        <f>+'2003'!$O201</f>
        <v>0</v>
      </c>
      <c r="Q201" s="30">
        <f>+'2004'!$O201</f>
        <v>0</v>
      </c>
      <c r="R201" s="30">
        <f>+'2005'!$O201</f>
        <v>0</v>
      </c>
      <c r="S201" s="30">
        <f>+'2006'!$O201</f>
        <v>0</v>
      </c>
      <c r="T201" s="30">
        <f>+'2007'!$O201</f>
        <v>0</v>
      </c>
      <c r="U201" s="30">
        <f>+'2008'!$O201</f>
        <v>0</v>
      </c>
      <c r="V201" s="30">
        <f>+'2009'!$O201</f>
        <v>0</v>
      </c>
      <c r="W201" s="30">
        <f>+'2010'!$O201</f>
        <v>0</v>
      </c>
      <c r="X201" s="30">
        <f>+'2011'!$O201</f>
        <v>0</v>
      </c>
      <c r="Y201" s="30">
        <f>+'2012'!$O201</f>
        <v>0</v>
      </c>
      <c r="Z201" s="30">
        <f>+'2013'!$O201</f>
        <v>0</v>
      </c>
      <c r="AA201" s="30">
        <f>+'2014'!$O201</f>
        <v>0</v>
      </c>
      <c r="AB201" s="30">
        <f>+'2015'!$O201</f>
        <v>0</v>
      </c>
      <c r="AC201" s="30">
        <f>+'2016'!$O201</f>
        <v>262.24883871711103</v>
      </c>
      <c r="AD201" s="30">
        <f>+'2017'!$O201</f>
        <v>0</v>
      </c>
      <c r="AE201" s="30">
        <f>+'2018'!$O201</f>
        <v>59.844174064718402</v>
      </c>
      <c r="AF201" s="30">
        <f>+'2019'!$O201</f>
        <v>1.0823617377216845</v>
      </c>
      <c r="AG201" s="30">
        <f>+'2020'!$O201</f>
        <v>239.57808001723402</v>
      </c>
      <c r="AH201" s="30">
        <f>+'2021'!$O201</f>
        <v>4.4815200173041401</v>
      </c>
      <c r="AI201" s="27"/>
      <c r="AJ201" s="30" t="e">
        <f t="shared" si="238"/>
        <v>#DIV/0!</v>
      </c>
    </row>
    <row r="202" spans="1:36" x14ac:dyDescent="0.35">
      <c r="A202" s="24" t="s">
        <v>630</v>
      </c>
      <c r="B202" s="25" t="s">
        <v>631</v>
      </c>
      <c r="C202" s="30">
        <f>+'1990'!$O202</f>
        <v>0</v>
      </c>
      <c r="D202" s="30">
        <f>+'1991'!$O202</f>
        <v>0</v>
      </c>
      <c r="E202" s="30">
        <f>+'1992'!$O202</f>
        <v>0</v>
      </c>
      <c r="F202" s="30">
        <f>+'1993'!$O202</f>
        <v>0</v>
      </c>
      <c r="G202" s="30">
        <f>+'1994'!$O202</f>
        <v>0</v>
      </c>
      <c r="H202" s="30">
        <f>+'1995'!$O202</f>
        <v>0</v>
      </c>
      <c r="I202" s="30">
        <f>+'1996'!$O202</f>
        <v>0</v>
      </c>
      <c r="J202" s="30">
        <f>+'1997'!$O202</f>
        <v>0</v>
      </c>
      <c r="K202" s="30">
        <f>+'1998'!$O202</f>
        <v>0</v>
      </c>
      <c r="L202" s="30">
        <f>+'1999'!$O202</f>
        <v>0</v>
      </c>
      <c r="M202" s="30">
        <f>+'2000'!$O202</f>
        <v>0</v>
      </c>
      <c r="N202" s="30">
        <f>+'2001'!$O202</f>
        <v>0</v>
      </c>
      <c r="O202" s="30">
        <f>+'2002'!$O202</f>
        <v>0</v>
      </c>
      <c r="P202" s="30">
        <f>+'2003'!$O202</f>
        <v>0</v>
      </c>
      <c r="Q202" s="30">
        <f>+'2004'!$O202</f>
        <v>0</v>
      </c>
      <c r="R202" s="30">
        <f>+'2005'!$O202</f>
        <v>0</v>
      </c>
      <c r="S202" s="30">
        <f>+'2006'!$O202</f>
        <v>0</v>
      </c>
      <c r="T202" s="30">
        <f>+'2007'!$O202</f>
        <v>0</v>
      </c>
      <c r="U202" s="30">
        <f>+'2008'!$O202</f>
        <v>0</v>
      </c>
      <c r="V202" s="30">
        <f>+'2009'!$O202</f>
        <v>0</v>
      </c>
      <c r="W202" s="30">
        <f>+'2010'!$O202</f>
        <v>0</v>
      </c>
      <c r="X202" s="30">
        <f>+'2011'!$O202</f>
        <v>0</v>
      </c>
      <c r="Y202" s="30">
        <f>+'2012'!$O202</f>
        <v>0</v>
      </c>
      <c r="Z202" s="30">
        <f>+'2013'!$O202</f>
        <v>0</v>
      </c>
      <c r="AA202" s="30">
        <f>+'2014'!$O202</f>
        <v>0</v>
      </c>
      <c r="AB202" s="30">
        <f>+'2015'!$O202</f>
        <v>0</v>
      </c>
      <c r="AC202" s="30">
        <f>+'2016'!$O202</f>
        <v>0</v>
      </c>
      <c r="AD202" s="30">
        <f>+'2017'!$O202</f>
        <v>0</v>
      </c>
      <c r="AE202" s="30">
        <f>+'2018'!$O202</f>
        <v>0</v>
      </c>
      <c r="AF202" s="30">
        <f>+'2019'!$O202</f>
        <v>0</v>
      </c>
      <c r="AG202" s="30">
        <f>+'2020'!$O202</f>
        <v>0</v>
      </c>
      <c r="AH202" s="30">
        <f>+'2021'!$O202</f>
        <v>0</v>
      </c>
      <c r="AI202" s="27"/>
      <c r="AJ202" s="30" t="e">
        <f t="shared" si="238"/>
        <v>#DIV/0!</v>
      </c>
    </row>
    <row r="203" spans="1:36" x14ac:dyDescent="0.35">
      <c r="A203" s="24" t="s">
        <v>632</v>
      </c>
      <c r="B203" s="25" t="s">
        <v>633</v>
      </c>
      <c r="C203" s="30">
        <f>+'1990'!$O203</f>
        <v>0</v>
      </c>
      <c r="D203" s="30">
        <f>+'1991'!$O203</f>
        <v>0</v>
      </c>
      <c r="E203" s="30">
        <f>+'1992'!$O203</f>
        <v>0</v>
      </c>
      <c r="F203" s="30">
        <f>+'1993'!$O203</f>
        <v>0</v>
      </c>
      <c r="G203" s="30">
        <f>+'1994'!$O203</f>
        <v>0</v>
      </c>
      <c r="H203" s="30">
        <f>+'1995'!$O203</f>
        <v>0</v>
      </c>
      <c r="I203" s="30">
        <f>+'1996'!$O203</f>
        <v>0</v>
      </c>
      <c r="J203" s="30">
        <f>+'1997'!$O203</f>
        <v>0</v>
      </c>
      <c r="K203" s="30">
        <f>+'1998'!$O203</f>
        <v>0</v>
      </c>
      <c r="L203" s="30">
        <f>+'1999'!$O203</f>
        <v>0</v>
      </c>
      <c r="M203" s="30">
        <f>+'2000'!$O203</f>
        <v>0</v>
      </c>
      <c r="N203" s="30">
        <f>+'2001'!$O203</f>
        <v>0</v>
      </c>
      <c r="O203" s="30">
        <f>+'2002'!$O203</f>
        <v>0</v>
      </c>
      <c r="P203" s="30">
        <f>+'2003'!$O203</f>
        <v>0</v>
      </c>
      <c r="Q203" s="30">
        <f>+'2004'!$O203</f>
        <v>0</v>
      </c>
      <c r="R203" s="30">
        <f>+'2005'!$O203</f>
        <v>0</v>
      </c>
      <c r="S203" s="30">
        <f>+'2006'!$O203</f>
        <v>0</v>
      </c>
      <c r="T203" s="30">
        <f>+'2007'!$O203</f>
        <v>0</v>
      </c>
      <c r="U203" s="30">
        <f>+'2008'!$O203</f>
        <v>0</v>
      </c>
      <c r="V203" s="30">
        <f>+'2009'!$O203</f>
        <v>0</v>
      </c>
      <c r="W203" s="30">
        <f>+'2010'!$O203</f>
        <v>0</v>
      </c>
      <c r="X203" s="30">
        <f>+'2011'!$O203</f>
        <v>0</v>
      </c>
      <c r="Y203" s="30">
        <f>+'2012'!$O203</f>
        <v>0</v>
      </c>
      <c r="Z203" s="30">
        <f>+'2013'!$O203</f>
        <v>0</v>
      </c>
      <c r="AA203" s="30">
        <f>+'2014'!$O203</f>
        <v>0</v>
      </c>
      <c r="AB203" s="30">
        <f>+'2015'!$O203</f>
        <v>0</v>
      </c>
      <c r="AC203" s="30">
        <f>+'2016'!$O203</f>
        <v>0</v>
      </c>
      <c r="AD203" s="30">
        <f>+'2017'!$O203</f>
        <v>0</v>
      </c>
      <c r="AE203" s="30">
        <f>+'2018'!$O203</f>
        <v>0</v>
      </c>
      <c r="AF203" s="30">
        <f>+'2019'!$O203</f>
        <v>0</v>
      </c>
      <c r="AG203" s="30">
        <f>+'2020'!$O203</f>
        <v>21.07621737717097</v>
      </c>
      <c r="AH203" s="30">
        <f>+'2021'!$O203</f>
        <v>9.7910440059944772</v>
      </c>
      <c r="AI203" s="27"/>
      <c r="AJ203" s="30" t="e">
        <f t="shared" si="238"/>
        <v>#DIV/0!</v>
      </c>
    </row>
    <row r="204" spans="1:36" x14ac:dyDescent="0.35">
      <c r="A204" s="24" t="s">
        <v>634</v>
      </c>
      <c r="B204" s="25" t="s">
        <v>635</v>
      </c>
      <c r="C204" s="30">
        <f>+'1990'!$O204</f>
        <v>0</v>
      </c>
      <c r="D204" s="30">
        <f>+'1991'!$O204</f>
        <v>0</v>
      </c>
      <c r="E204" s="30">
        <f>+'1992'!$O204</f>
        <v>0</v>
      </c>
      <c r="F204" s="30">
        <f>+'1993'!$O204</f>
        <v>0</v>
      </c>
      <c r="G204" s="30">
        <f>+'1994'!$O204</f>
        <v>0</v>
      </c>
      <c r="H204" s="30">
        <f>+'1995'!$O204</f>
        <v>0</v>
      </c>
      <c r="I204" s="30">
        <f>+'1996'!$O204</f>
        <v>0</v>
      </c>
      <c r="J204" s="30">
        <f>+'1997'!$O204</f>
        <v>0</v>
      </c>
      <c r="K204" s="30">
        <f>+'1998'!$O204</f>
        <v>0</v>
      </c>
      <c r="L204" s="30">
        <f>+'1999'!$O204</f>
        <v>0</v>
      </c>
      <c r="M204" s="30">
        <f>+'2000'!$O204</f>
        <v>0</v>
      </c>
      <c r="N204" s="30">
        <f>+'2001'!$O204</f>
        <v>0</v>
      </c>
      <c r="O204" s="30">
        <f>+'2002'!$O204</f>
        <v>0</v>
      </c>
      <c r="P204" s="30">
        <f>+'2003'!$O204</f>
        <v>0</v>
      </c>
      <c r="Q204" s="30">
        <f>+'2004'!$O204</f>
        <v>0</v>
      </c>
      <c r="R204" s="30">
        <f>+'2005'!$O204</f>
        <v>0</v>
      </c>
      <c r="S204" s="30">
        <f>+'2006'!$O204</f>
        <v>0</v>
      </c>
      <c r="T204" s="30">
        <f>+'2007'!$O204</f>
        <v>0</v>
      </c>
      <c r="U204" s="30">
        <f>+'2008'!$O204</f>
        <v>0</v>
      </c>
      <c r="V204" s="30">
        <f>+'2009'!$O204</f>
        <v>0</v>
      </c>
      <c r="W204" s="30">
        <f>+'2010'!$O204</f>
        <v>0</v>
      </c>
      <c r="X204" s="30">
        <f>+'2011'!$O204</f>
        <v>0</v>
      </c>
      <c r="Y204" s="30">
        <f>+'2012'!$O204</f>
        <v>0</v>
      </c>
      <c r="Z204" s="30">
        <f>+'2013'!$O204</f>
        <v>0</v>
      </c>
      <c r="AA204" s="30">
        <f>+'2014'!$O204</f>
        <v>0</v>
      </c>
      <c r="AB204" s="30">
        <f>+'2015'!$O204</f>
        <v>0</v>
      </c>
      <c r="AC204" s="30">
        <f>+'2016'!$O204</f>
        <v>0</v>
      </c>
      <c r="AD204" s="30">
        <f>+'2017'!$O204</f>
        <v>0</v>
      </c>
      <c r="AE204" s="30">
        <f>+'2018'!$O204</f>
        <v>0</v>
      </c>
      <c r="AF204" s="30">
        <f>+'2019'!$O204</f>
        <v>0</v>
      </c>
      <c r="AG204" s="30">
        <f>+'2020'!$O204</f>
        <v>0</v>
      </c>
      <c r="AH204" s="30">
        <f>+'2021'!$O204</f>
        <v>0</v>
      </c>
      <c r="AI204" s="27"/>
      <c r="AJ204" s="30" t="e">
        <f t="shared" si="238"/>
        <v>#DIV/0!</v>
      </c>
    </row>
    <row r="205" spans="1:36" x14ac:dyDescent="0.35">
      <c r="A205" s="24" t="s">
        <v>636</v>
      </c>
      <c r="B205" s="25" t="s">
        <v>637</v>
      </c>
      <c r="C205" s="30">
        <f>+'1990'!$O205</f>
        <v>0</v>
      </c>
      <c r="D205" s="30">
        <f>+'1991'!$O205</f>
        <v>0</v>
      </c>
      <c r="E205" s="30">
        <f>+'1992'!$O205</f>
        <v>0</v>
      </c>
      <c r="F205" s="30">
        <f>+'1993'!$O205</f>
        <v>0</v>
      </c>
      <c r="G205" s="30">
        <f>+'1994'!$O205</f>
        <v>0</v>
      </c>
      <c r="H205" s="30">
        <f>+'1995'!$O205</f>
        <v>0</v>
      </c>
      <c r="I205" s="30">
        <f>+'1996'!$O205</f>
        <v>0</v>
      </c>
      <c r="J205" s="30">
        <f>+'1997'!$O205</f>
        <v>0</v>
      </c>
      <c r="K205" s="30">
        <f>+'1998'!$O205</f>
        <v>0</v>
      </c>
      <c r="L205" s="30">
        <f>+'1999'!$O205</f>
        <v>0</v>
      </c>
      <c r="M205" s="30">
        <f>+'2000'!$O205</f>
        <v>0</v>
      </c>
      <c r="N205" s="30">
        <f>+'2001'!$O205</f>
        <v>0</v>
      </c>
      <c r="O205" s="30">
        <f>+'2002'!$O205</f>
        <v>0</v>
      </c>
      <c r="P205" s="30">
        <f>+'2003'!$O205</f>
        <v>0</v>
      </c>
      <c r="Q205" s="30">
        <f>+'2004'!$O205</f>
        <v>0</v>
      </c>
      <c r="R205" s="30">
        <f>+'2005'!$O205</f>
        <v>0</v>
      </c>
      <c r="S205" s="30">
        <f>+'2006'!$O205</f>
        <v>0</v>
      </c>
      <c r="T205" s="30">
        <f>+'2007'!$O205</f>
        <v>0</v>
      </c>
      <c r="U205" s="30">
        <f>+'2008'!$O205</f>
        <v>0</v>
      </c>
      <c r="V205" s="30">
        <f>+'2009'!$O205</f>
        <v>0</v>
      </c>
      <c r="W205" s="30">
        <f>+'2010'!$O205</f>
        <v>0</v>
      </c>
      <c r="X205" s="30">
        <f>+'2011'!$O205</f>
        <v>0</v>
      </c>
      <c r="Y205" s="30">
        <f>+'2012'!$O205</f>
        <v>0</v>
      </c>
      <c r="Z205" s="30">
        <f>+'2013'!$O205</f>
        <v>0</v>
      </c>
      <c r="AA205" s="30">
        <f>+'2014'!$O205</f>
        <v>0</v>
      </c>
      <c r="AB205" s="30">
        <f>+'2015'!$O205</f>
        <v>0</v>
      </c>
      <c r="AC205" s="30">
        <f>+'2016'!$O205</f>
        <v>0</v>
      </c>
      <c r="AD205" s="30">
        <f>+'2017'!$O205</f>
        <v>0</v>
      </c>
      <c r="AE205" s="30">
        <f>+'2018'!$O205</f>
        <v>0</v>
      </c>
      <c r="AF205" s="30">
        <f>+'2019'!$O205</f>
        <v>0</v>
      </c>
      <c r="AG205" s="30">
        <f>+'2020'!$O205</f>
        <v>0</v>
      </c>
      <c r="AH205" s="30">
        <f>+'2021'!$O205</f>
        <v>0</v>
      </c>
      <c r="AI205" s="27"/>
      <c r="AJ205" s="30" t="e">
        <f t="shared" si="238"/>
        <v>#DIV/0!</v>
      </c>
    </row>
    <row r="206" spans="1:36" x14ac:dyDescent="0.35">
      <c r="A206" s="24" t="s">
        <v>638</v>
      </c>
      <c r="B206" s="25" t="s">
        <v>639</v>
      </c>
      <c r="C206" s="30">
        <f>+'1990'!$O206</f>
        <v>0</v>
      </c>
      <c r="D206" s="30">
        <f>+'1991'!$O206</f>
        <v>0</v>
      </c>
      <c r="E206" s="30">
        <f>+'1992'!$O206</f>
        <v>0</v>
      </c>
      <c r="F206" s="30">
        <f>+'1993'!$O206</f>
        <v>0</v>
      </c>
      <c r="G206" s="30">
        <f>+'1994'!$O206</f>
        <v>0</v>
      </c>
      <c r="H206" s="30">
        <f>+'1995'!$O206</f>
        <v>0</v>
      </c>
      <c r="I206" s="30">
        <f>+'1996'!$O206</f>
        <v>0</v>
      </c>
      <c r="J206" s="30">
        <f>+'1997'!$O206</f>
        <v>0</v>
      </c>
      <c r="K206" s="30">
        <f>+'1998'!$O206</f>
        <v>0</v>
      </c>
      <c r="L206" s="30">
        <f>+'1999'!$O206</f>
        <v>0</v>
      </c>
      <c r="M206" s="30">
        <f>+'2000'!$O206</f>
        <v>0</v>
      </c>
      <c r="N206" s="30">
        <f>+'2001'!$O206</f>
        <v>0</v>
      </c>
      <c r="O206" s="30">
        <f>+'2002'!$O206</f>
        <v>0</v>
      </c>
      <c r="P206" s="30">
        <f>+'2003'!$O206</f>
        <v>0</v>
      </c>
      <c r="Q206" s="30">
        <f>+'2004'!$O206</f>
        <v>0</v>
      </c>
      <c r="R206" s="30">
        <f>+'2005'!$O206</f>
        <v>0</v>
      </c>
      <c r="S206" s="30">
        <f>+'2006'!$O206</f>
        <v>0</v>
      </c>
      <c r="T206" s="30">
        <f>+'2007'!$O206</f>
        <v>0</v>
      </c>
      <c r="U206" s="30">
        <f>+'2008'!$O206</f>
        <v>0</v>
      </c>
      <c r="V206" s="30">
        <f>+'2009'!$O206</f>
        <v>0</v>
      </c>
      <c r="W206" s="30">
        <f>+'2010'!$O206</f>
        <v>0</v>
      </c>
      <c r="X206" s="30">
        <f>+'2011'!$O206</f>
        <v>0</v>
      </c>
      <c r="Y206" s="30">
        <f>+'2012'!$O206</f>
        <v>0</v>
      </c>
      <c r="Z206" s="30">
        <f>+'2013'!$O206</f>
        <v>0</v>
      </c>
      <c r="AA206" s="30">
        <f>+'2014'!$O206</f>
        <v>0</v>
      </c>
      <c r="AB206" s="30">
        <f>+'2015'!$O206</f>
        <v>0</v>
      </c>
      <c r="AC206" s="30">
        <f>+'2016'!$O206</f>
        <v>0</v>
      </c>
      <c r="AD206" s="30">
        <f>+'2017'!$O206</f>
        <v>0</v>
      </c>
      <c r="AE206" s="30">
        <f>+'2018'!$O206</f>
        <v>0</v>
      </c>
      <c r="AF206" s="30">
        <f>+'2019'!$O206</f>
        <v>0</v>
      </c>
      <c r="AG206" s="30">
        <f>+'2020'!$O206</f>
        <v>0</v>
      </c>
      <c r="AH206" s="30">
        <f>+'2021'!$O206</f>
        <v>0</v>
      </c>
      <c r="AI206" s="27"/>
      <c r="AJ206" s="30" t="e">
        <f t="shared" si="238"/>
        <v>#DIV/0!</v>
      </c>
    </row>
    <row r="207" spans="1:36" x14ac:dyDescent="0.35">
      <c r="A207" s="24" t="s">
        <v>640</v>
      </c>
      <c r="B207" s="25" t="s">
        <v>291</v>
      </c>
      <c r="C207" s="30">
        <f>+'1990'!$O207</f>
        <v>0</v>
      </c>
      <c r="D207" s="30">
        <f>+'1991'!$O207</f>
        <v>0</v>
      </c>
      <c r="E207" s="30">
        <f>+'1992'!$O207</f>
        <v>0</v>
      </c>
      <c r="F207" s="30">
        <f>+'1993'!$O207</f>
        <v>0</v>
      </c>
      <c r="G207" s="30">
        <f>+'1994'!$O207</f>
        <v>0</v>
      </c>
      <c r="H207" s="30">
        <f>+'1995'!$O207</f>
        <v>0</v>
      </c>
      <c r="I207" s="30">
        <f>+'1996'!$O207</f>
        <v>0</v>
      </c>
      <c r="J207" s="30">
        <f>+'1997'!$O207</f>
        <v>0</v>
      </c>
      <c r="K207" s="30">
        <f>+'1998'!$O207</f>
        <v>0</v>
      </c>
      <c r="L207" s="30">
        <f>+'1999'!$O207</f>
        <v>0</v>
      </c>
      <c r="M207" s="30">
        <f>+'2000'!$O207</f>
        <v>0.99844843545336248</v>
      </c>
      <c r="N207" s="30">
        <f>+'2001'!$O207</f>
        <v>1.5627058148441333</v>
      </c>
      <c r="O207" s="30">
        <f>+'2002'!$O207</f>
        <v>2.1269631942349041</v>
      </c>
      <c r="P207" s="30">
        <f>+'2003'!$O207</f>
        <v>2.6912205736256745</v>
      </c>
      <c r="Q207" s="30">
        <f>+'2004'!$O207</f>
        <v>3.2554779530164453</v>
      </c>
      <c r="R207" s="30">
        <f>+'2005'!$O207</f>
        <v>3.8197353324072156</v>
      </c>
      <c r="S207" s="30">
        <f>+'2006'!$O207</f>
        <v>4.3879523428538807</v>
      </c>
      <c r="T207" s="30">
        <f>+'2007'!$O207</f>
        <v>4.0795577822329578</v>
      </c>
      <c r="U207" s="30">
        <f>+'2008'!$O207</f>
        <v>3.6183399893449799</v>
      </c>
      <c r="V207" s="30">
        <f>+'2009'!$O207</f>
        <v>3.228660451774251</v>
      </c>
      <c r="W207" s="30">
        <f>+'2010'!$O207</f>
        <v>2.8604541729965844</v>
      </c>
      <c r="X207" s="30">
        <f>+'2011'!$O207</f>
        <v>3.3618673402637325</v>
      </c>
      <c r="Y207" s="30">
        <f>+'2012'!$O207</f>
        <v>3.9242529319499999</v>
      </c>
      <c r="Z207" s="30">
        <f>+'2013'!$O207</f>
        <v>5.7444667052499998</v>
      </c>
      <c r="AA207" s="30">
        <f>+'2014'!$O207</f>
        <v>5.7223303754500012</v>
      </c>
      <c r="AB207" s="30">
        <f>+'2015'!$O207</f>
        <v>5.7001940456499991</v>
      </c>
      <c r="AC207" s="30">
        <f>+'2016'!$O207</f>
        <v>5.3241711243500012</v>
      </c>
      <c r="AD207" s="30">
        <f>+'2017'!$O207</f>
        <v>4.9481482030499997</v>
      </c>
      <c r="AE207" s="30">
        <f>+'2018'!$O207</f>
        <v>3.5781020535000003</v>
      </c>
      <c r="AF207" s="30">
        <f>+'2019'!$O207</f>
        <v>2.7583202419500008</v>
      </c>
      <c r="AG207" s="30">
        <f>+'2020'!$O207</f>
        <v>1.9385384304000002</v>
      </c>
      <c r="AH207" s="30">
        <f>+'2021'!$O207</f>
        <v>1.9385384304000002</v>
      </c>
      <c r="AI207" s="27"/>
      <c r="AJ207" s="30">
        <f t="shared" si="238"/>
        <v>0.94155087189833075</v>
      </c>
    </row>
    <row r="208" spans="1:36" ht="13" x14ac:dyDescent="0.35">
      <c r="A208" s="24" t="s">
        <v>696</v>
      </c>
      <c r="B208" s="25" t="s">
        <v>697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>
        <f>+'2000'!$O208</f>
        <v>0.99844843545336248</v>
      </c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27"/>
      <c r="AJ208" s="30">
        <f t="shared" si="238"/>
        <v>-1</v>
      </c>
    </row>
    <row r="209" spans="1:36" s="13" customFormat="1" x14ac:dyDescent="0.35">
      <c r="A209" s="19" t="s">
        <v>641</v>
      </c>
      <c r="B209" s="20" t="s">
        <v>642</v>
      </c>
      <c r="C209" s="21">
        <f>+C210+C214+C217+C220+C224</f>
        <v>62.502597674474664</v>
      </c>
      <c r="D209" s="21">
        <f t="shared" ref="D209:AE209" si="271">+D210+D214+D217+D220+D224</f>
        <v>60.469853694317464</v>
      </c>
      <c r="E209" s="21">
        <f t="shared" si="271"/>
        <v>60.818342523041181</v>
      </c>
      <c r="F209" s="21">
        <f t="shared" si="271"/>
        <v>62.874875810702562</v>
      </c>
      <c r="G209" s="21">
        <f t="shared" si="271"/>
        <v>63.424696647150682</v>
      </c>
      <c r="H209" s="21">
        <f t="shared" si="271"/>
        <v>66.940010230865056</v>
      </c>
      <c r="I209" s="21">
        <f t="shared" si="271"/>
        <v>69.019151069601691</v>
      </c>
      <c r="J209" s="21">
        <f t="shared" si="271"/>
        <v>69.827241699496795</v>
      </c>
      <c r="K209" s="21">
        <f t="shared" si="271"/>
        <v>73.294742933915273</v>
      </c>
      <c r="L209" s="21">
        <f t="shared" si="271"/>
        <v>73.536620764820782</v>
      </c>
      <c r="M209" s="21">
        <f>+M210+M214+M217+M220+M224</f>
        <v>503.75559595107848</v>
      </c>
      <c r="N209" s="21">
        <f t="shared" si="271"/>
        <v>532.45147830063877</v>
      </c>
      <c r="O209" s="21">
        <f t="shared" si="271"/>
        <v>562.72277739178321</v>
      </c>
      <c r="P209" s="21">
        <f t="shared" si="271"/>
        <v>592.03113323668276</v>
      </c>
      <c r="Q209" s="21">
        <f t="shared" si="271"/>
        <v>617.63989376466247</v>
      </c>
      <c r="R209" s="21">
        <f t="shared" si="271"/>
        <v>650.78998426347698</v>
      </c>
      <c r="S209" s="21">
        <f t="shared" si="271"/>
        <v>685.18526451881689</v>
      </c>
      <c r="T209" s="21">
        <f t="shared" si="271"/>
        <v>723.96174645356007</v>
      </c>
      <c r="U209" s="21">
        <f t="shared" si="271"/>
        <v>757.80987098512787</v>
      </c>
      <c r="V209" s="21">
        <f t="shared" si="271"/>
        <v>792.64301285041358</v>
      </c>
      <c r="W209" s="21">
        <f t="shared" si="271"/>
        <v>828.32477004102009</v>
      </c>
      <c r="X209" s="21">
        <f t="shared" si="271"/>
        <v>872.10273555439721</v>
      </c>
      <c r="Y209" s="21">
        <f t="shared" si="271"/>
        <v>912.50003409213559</v>
      </c>
      <c r="Z209" s="21">
        <f t="shared" si="271"/>
        <v>951.59731098361169</v>
      </c>
      <c r="AA209" s="21">
        <f t="shared" si="271"/>
        <v>999.87679018905078</v>
      </c>
      <c r="AB209" s="21">
        <f t="shared" si="271"/>
        <v>1054.0936874534495</v>
      </c>
      <c r="AC209" s="21">
        <f t="shared" si="271"/>
        <v>1108.1175211209802</v>
      </c>
      <c r="AD209" s="21">
        <f t="shared" si="271"/>
        <v>1127.8089674578362</v>
      </c>
      <c r="AE209" s="21">
        <f t="shared" si="271"/>
        <v>1073.0834994877341</v>
      </c>
      <c r="AF209" s="21">
        <f t="shared" ref="AF209" si="272">+AF210+AF214+AF217+AF220+AF224</f>
        <v>1131.772505296859</v>
      </c>
      <c r="AG209" s="21">
        <f t="shared" ref="AG209:AH209" si="273">+AG210+AG214+AG217+AG220+AG224</f>
        <v>1217.7243440854159</v>
      </c>
      <c r="AH209" s="21">
        <f t="shared" si="273"/>
        <v>1312.6400247324502</v>
      </c>
      <c r="AI209" s="22"/>
      <c r="AJ209" s="23">
        <f t="shared" si="238"/>
        <v>1.6057080760645794</v>
      </c>
    </row>
    <row r="210" spans="1:36" x14ac:dyDescent="0.35">
      <c r="A210" s="24" t="s">
        <v>643</v>
      </c>
      <c r="B210" s="25" t="s">
        <v>644</v>
      </c>
      <c r="C210" s="26">
        <f>+SUM(C211:C213)</f>
        <v>0</v>
      </c>
      <c r="D210" s="26">
        <f t="shared" ref="D210:AE210" si="274">+SUM(D211:D213)</f>
        <v>0</v>
      </c>
      <c r="E210" s="26">
        <f t="shared" si="274"/>
        <v>0</v>
      </c>
      <c r="F210" s="26">
        <f t="shared" si="274"/>
        <v>0</v>
      </c>
      <c r="G210" s="26">
        <f t="shared" si="274"/>
        <v>0</v>
      </c>
      <c r="H210" s="26">
        <f t="shared" si="274"/>
        <v>0</v>
      </c>
      <c r="I210" s="26">
        <f t="shared" si="274"/>
        <v>0</v>
      </c>
      <c r="J210" s="26">
        <f t="shared" si="274"/>
        <v>0</v>
      </c>
      <c r="K210" s="26">
        <f t="shared" si="274"/>
        <v>0</v>
      </c>
      <c r="L210" s="26">
        <f t="shared" si="274"/>
        <v>0</v>
      </c>
      <c r="M210" s="26">
        <f t="shared" si="274"/>
        <v>410.63969566803388</v>
      </c>
      <c r="N210" s="26">
        <f t="shared" si="274"/>
        <v>436.79310959308214</v>
      </c>
      <c r="O210" s="26">
        <f t="shared" si="274"/>
        <v>462.49789375196895</v>
      </c>
      <c r="P210" s="26">
        <f t="shared" si="274"/>
        <v>487.95431455587004</v>
      </c>
      <c r="Q210" s="26">
        <f t="shared" si="274"/>
        <v>513.84133084433904</v>
      </c>
      <c r="R210" s="26">
        <f t="shared" si="274"/>
        <v>540.27124883378679</v>
      </c>
      <c r="S210" s="26">
        <f t="shared" si="274"/>
        <v>570.21596499369946</v>
      </c>
      <c r="T210" s="26">
        <f t="shared" si="274"/>
        <v>598.20594402965457</v>
      </c>
      <c r="U210" s="26">
        <f t="shared" si="274"/>
        <v>627.38465545613735</v>
      </c>
      <c r="V210" s="26">
        <f t="shared" si="274"/>
        <v>657.90814434516938</v>
      </c>
      <c r="W210" s="26">
        <f t="shared" si="274"/>
        <v>689.93765248674185</v>
      </c>
      <c r="X210" s="26">
        <f t="shared" si="274"/>
        <v>723.63006731535643</v>
      </c>
      <c r="Y210" s="26">
        <f t="shared" si="274"/>
        <v>759.40889308990018</v>
      </c>
      <c r="Z210" s="26">
        <f t="shared" si="274"/>
        <v>794.69564896375914</v>
      </c>
      <c r="AA210" s="26">
        <f t="shared" si="274"/>
        <v>834.82883299900845</v>
      </c>
      <c r="AB210" s="26">
        <f t="shared" si="274"/>
        <v>881.02424754996719</v>
      </c>
      <c r="AC210" s="26">
        <f t="shared" si="274"/>
        <v>929.7512378813625</v>
      </c>
      <c r="AD210" s="26">
        <f t="shared" si="274"/>
        <v>942.39239681604977</v>
      </c>
      <c r="AE210" s="26">
        <f t="shared" si="274"/>
        <v>879.04947540962326</v>
      </c>
      <c r="AF210" s="26">
        <f t="shared" ref="AF210" si="275">+SUM(AF211:AF213)</f>
        <v>929.91172601133871</v>
      </c>
      <c r="AG210" s="26">
        <f t="shared" ref="AG210:AH210" si="276">+SUM(AG211:AG213)</f>
        <v>1007.7152629146984</v>
      </c>
      <c r="AH210" s="26">
        <f t="shared" si="276"/>
        <v>1093.2188018152767</v>
      </c>
      <c r="AI210" s="27"/>
      <c r="AJ210" s="23">
        <f t="shared" si="238"/>
        <v>1.6622336158632072</v>
      </c>
    </row>
    <row r="211" spans="1:36" x14ac:dyDescent="0.35">
      <c r="A211" s="24" t="s">
        <v>645</v>
      </c>
      <c r="B211" s="25" t="s">
        <v>646</v>
      </c>
      <c r="C211" s="30">
        <f>+'1990'!$O210</f>
        <v>0</v>
      </c>
      <c r="D211" s="30">
        <f>+'1991'!$O210</f>
        <v>0</v>
      </c>
      <c r="E211" s="30">
        <f>+'1992'!$O210</f>
        <v>0</v>
      </c>
      <c r="F211" s="30">
        <f>+'1993'!$O210</f>
        <v>0</v>
      </c>
      <c r="G211" s="30">
        <f>+'1994'!$O210</f>
        <v>0</v>
      </c>
      <c r="H211" s="30">
        <f>+'1995'!$O210</f>
        <v>0</v>
      </c>
      <c r="I211" s="30">
        <f>+'1996'!$O210</f>
        <v>0</v>
      </c>
      <c r="J211" s="30">
        <f>+'1997'!$O210</f>
        <v>0</v>
      </c>
      <c r="K211" s="30">
        <f>+'1998'!$O210</f>
        <v>0</v>
      </c>
      <c r="L211" s="30">
        <f>+'1999'!$O210</f>
        <v>0</v>
      </c>
      <c r="M211" s="30">
        <f>+'2000'!$O211</f>
        <v>0</v>
      </c>
      <c r="N211" s="30">
        <f>+'2001'!$O211</f>
        <v>0</v>
      </c>
      <c r="O211" s="30">
        <f>+'2002'!$O211</f>
        <v>0</v>
      </c>
      <c r="P211" s="30">
        <f>+'2003'!$O211</f>
        <v>0</v>
      </c>
      <c r="Q211" s="30">
        <f>+'2004'!$O211</f>
        <v>0</v>
      </c>
      <c r="R211" s="30">
        <f>+'2005'!$O211</f>
        <v>0</v>
      </c>
      <c r="S211" s="30">
        <f>+'2006'!$O211</f>
        <v>0</v>
      </c>
      <c r="T211" s="30">
        <f>+'2007'!$O211</f>
        <v>0</v>
      </c>
      <c r="U211" s="30">
        <f>+'2008'!$O211</f>
        <v>0</v>
      </c>
      <c r="V211" s="30">
        <f>+'2009'!$O211</f>
        <v>0</v>
      </c>
      <c r="W211" s="30">
        <f>+'2010'!$O211</f>
        <v>0</v>
      </c>
      <c r="X211" s="30">
        <f>+'2011'!$O211</f>
        <v>0</v>
      </c>
      <c r="Y211" s="30">
        <f>+'2012'!$O211</f>
        <v>0</v>
      </c>
      <c r="Z211" s="30">
        <f>+'2013'!$O211</f>
        <v>0</v>
      </c>
      <c r="AA211" s="30">
        <f>+'2014'!$O211</f>
        <v>0</v>
      </c>
      <c r="AB211" s="30">
        <f>+'2015'!$O211</f>
        <v>0</v>
      </c>
      <c r="AC211" s="30">
        <f>+'2016'!$O211</f>
        <v>0</v>
      </c>
      <c r="AD211" s="30">
        <f>+'2017'!$O211</f>
        <v>0</v>
      </c>
      <c r="AE211" s="30">
        <f>+'2018'!$O211</f>
        <v>0</v>
      </c>
      <c r="AF211" s="30">
        <f>+'2019'!$O211</f>
        <v>0</v>
      </c>
      <c r="AG211" s="30">
        <f>+'2020'!$O211</f>
        <v>0</v>
      </c>
      <c r="AH211" s="30">
        <f>+'2021'!$O211</f>
        <v>0</v>
      </c>
      <c r="AI211" s="27"/>
      <c r="AJ211" s="30" t="e">
        <f t="shared" si="238"/>
        <v>#DIV/0!</v>
      </c>
    </row>
    <row r="212" spans="1:36" x14ac:dyDescent="0.35">
      <c r="A212" s="24" t="s">
        <v>647</v>
      </c>
      <c r="B212" s="25" t="s">
        <v>648</v>
      </c>
      <c r="C212" s="30">
        <f>+'1990'!$O211</f>
        <v>0</v>
      </c>
      <c r="D212" s="30">
        <f>+'1991'!$O211</f>
        <v>0</v>
      </c>
      <c r="E212" s="30">
        <f>+'1992'!$O211</f>
        <v>0</v>
      </c>
      <c r="F212" s="30">
        <f>+'1993'!$O211</f>
        <v>0</v>
      </c>
      <c r="G212" s="30">
        <f>+'1994'!$O211</f>
        <v>0</v>
      </c>
      <c r="H212" s="30">
        <f>+'1995'!$O211</f>
        <v>0</v>
      </c>
      <c r="I212" s="30">
        <f>+'1996'!$O211</f>
        <v>0</v>
      </c>
      <c r="J212" s="30">
        <f>+'1997'!$O211</f>
        <v>0</v>
      </c>
      <c r="K212" s="30">
        <f>+'1998'!$O211</f>
        <v>0</v>
      </c>
      <c r="L212" s="30">
        <f>+'1999'!$O211</f>
        <v>0</v>
      </c>
      <c r="M212" s="30">
        <f>+'2000'!$O212</f>
        <v>300.69329347834878</v>
      </c>
      <c r="N212" s="30">
        <f>+'2001'!$O212</f>
        <v>319.84411515272956</v>
      </c>
      <c r="O212" s="30">
        <f>+'2002'!$O212</f>
        <v>339.91634540121674</v>
      </c>
      <c r="P212" s="30">
        <f>+'2003'!$O212</f>
        <v>360.79850691566935</v>
      </c>
      <c r="Q212" s="30">
        <f>+'2004'!$O212</f>
        <v>382.9486011674399</v>
      </c>
      <c r="R212" s="30">
        <f>+'2005'!$O212</f>
        <v>406.32302356135222</v>
      </c>
      <c r="S212" s="30">
        <f>+'2006'!$O212</f>
        <v>431.05311272008879</v>
      </c>
      <c r="T212" s="30">
        <f>+'2007'!$O212</f>
        <v>457.25933167424455</v>
      </c>
      <c r="U212" s="30">
        <f>+'2008'!$O212</f>
        <v>485.10376226526279</v>
      </c>
      <c r="V212" s="30">
        <f>+'2009'!$O212</f>
        <v>514.70942472552474</v>
      </c>
      <c r="W212" s="30">
        <f>+'2010'!$O212</f>
        <v>546.21353377604112</v>
      </c>
      <c r="X212" s="30">
        <f>+'2011'!$O212</f>
        <v>579.7532482467966</v>
      </c>
      <c r="Y212" s="30">
        <f>+'2012'!$O212</f>
        <v>615.64772619919324</v>
      </c>
      <c r="Z212" s="30">
        <f>+'2013'!$O212</f>
        <v>651.79592578151244</v>
      </c>
      <c r="AA212" s="30">
        <f>+'2014'!$O212</f>
        <v>692.71365587868308</v>
      </c>
      <c r="AB212" s="30">
        <f>+'2015'!$O212</f>
        <v>739.51813828170248</v>
      </c>
      <c r="AC212" s="30">
        <f>+'2016'!$O212</f>
        <v>789.15005219874047</v>
      </c>
      <c r="AD212" s="30">
        <f>+'2017'!$O212</f>
        <v>802.46981344921164</v>
      </c>
      <c r="AE212" s="30">
        <f>+'2018'!$O212</f>
        <v>739.6717144799004</v>
      </c>
      <c r="AF212" s="30">
        <f>+'2019'!$O212</f>
        <v>790.9957166481679</v>
      </c>
      <c r="AG212" s="30">
        <f>+'2020'!$O212</f>
        <v>869.19894628391762</v>
      </c>
      <c r="AH212" s="30">
        <f>+'2021'!$O212</f>
        <v>955.06769531326802</v>
      </c>
      <c r="AI212" s="27"/>
      <c r="AJ212" s="30">
        <f t="shared" si="238"/>
        <v>2.1762188117509078</v>
      </c>
    </row>
    <row r="213" spans="1:36" x14ac:dyDescent="0.35">
      <c r="A213" s="24" t="s">
        <v>649</v>
      </c>
      <c r="B213" s="25" t="s">
        <v>650</v>
      </c>
      <c r="C213" s="30">
        <f>+'1990'!$O212</f>
        <v>0</v>
      </c>
      <c r="D213" s="30">
        <f>+'1991'!$O212</f>
        <v>0</v>
      </c>
      <c r="E213" s="30">
        <f>+'1992'!$O212</f>
        <v>0</v>
      </c>
      <c r="F213" s="30">
        <f>+'1993'!$O212</f>
        <v>0</v>
      </c>
      <c r="G213" s="30">
        <f>+'1994'!$O212</f>
        <v>0</v>
      </c>
      <c r="H213" s="30">
        <f>+'1995'!$O212</f>
        <v>0</v>
      </c>
      <c r="I213" s="30">
        <f>+'1996'!$O212</f>
        <v>0</v>
      </c>
      <c r="J213" s="30">
        <f>+'1997'!$O212</f>
        <v>0</v>
      </c>
      <c r="K213" s="30">
        <f>+'1998'!$O212</f>
        <v>0</v>
      </c>
      <c r="L213" s="30">
        <f>+'1999'!$O212</f>
        <v>0</v>
      </c>
      <c r="M213" s="30">
        <f>+'2000'!$O213</f>
        <v>109.94640218968512</v>
      </c>
      <c r="N213" s="30">
        <f>+'2001'!$O213</f>
        <v>116.94899444035258</v>
      </c>
      <c r="O213" s="30">
        <f>+'2002'!$O213</f>
        <v>122.58154835075219</v>
      </c>
      <c r="P213" s="30">
        <f>+'2003'!$O213</f>
        <v>127.15580764020072</v>
      </c>
      <c r="Q213" s="30">
        <f>+'2004'!$O213</f>
        <v>130.89272967689911</v>
      </c>
      <c r="R213" s="30">
        <f>+'2005'!$O213</f>
        <v>133.94822527243463</v>
      </c>
      <c r="S213" s="30">
        <f>+'2006'!$O213</f>
        <v>139.1628522736107</v>
      </c>
      <c r="T213" s="30">
        <f>+'2007'!$O213</f>
        <v>140.94661235540997</v>
      </c>
      <c r="U213" s="30">
        <f>+'2008'!$O213</f>
        <v>142.28089319087462</v>
      </c>
      <c r="V213" s="30">
        <f>+'2009'!$O213</f>
        <v>143.19871961964461</v>
      </c>
      <c r="W213" s="30">
        <f>+'2010'!$O213</f>
        <v>143.72411871070071</v>
      </c>
      <c r="X213" s="30">
        <f>+'2011'!$O213</f>
        <v>143.87681906855985</v>
      </c>
      <c r="Y213" s="30">
        <f>+'2012'!$O213</f>
        <v>143.76116689070699</v>
      </c>
      <c r="Z213" s="30">
        <f>+'2013'!$O213</f>
        <v>142.89972318224665</v>
      </c>
      <c r="AA213" s="30">
        <f>+'2014'!$O213</f>
        <v>142.1151771203254</v>
      </c>
      <c r="AB213" s="30">
        <f>+'2015'!$O213</f>
        <v>141.50610926826468</v>
      </c>
      <c r="AC213" s="30">
        <f>+'2016'!$O213</f>
        <v>140.60118568262206</v>
      </c>
      <c r="AD213" s="30">
        <f>+'2017'!$O213</f>
        <v>139.92258336683807</v>
      </c>
      <c r="AE213" s="30">
        <f>+'2018'!$O213</f>
        <v>139.3777609297228</v>
      </c>
      <c r="AF213" s="30">
        <f>+'2019'!$O213</f>
        <v>138.91600936317087</v>
      </c>
      <c r="AG213" s="30">
        <f>+'2020'!$O213</f>
        <v>138.51631663078084</v>
      </c>
      <c r="AH213" s="30">
        <f>+'2021'!$O213</f>
        <v>138.1511065020087</v>
      </c>
      <c r="AI213" s="27"/>
      <c r="AJ213" s="30">
        <f t="shared" si="238"/>
        <v>0.25653139848690443</v>
      </c>
    </row>
    <row r="214" spans="1:36" x14ac:dyDescent="0.35">
      <c r="A214" s="24" t="s">
        <v>651</v>
      </c>
      <c r="B214" s="25" t="s">
        <v>652</v>
      </c>
      <c r="C214" s="26">
        <f t="shared" ref="C214" si="277">+SUM(C215:C216)</f>
        <v>0</v>
      </c>
      <c r="D214" s="26">
        <f t="shared" ref="D214:AE214" si="278">+SUM(D215:D216)</f>
        <v>0</v>
      </c>
      <c r="E214" s="26">
        <f t="shared" si="278"/>
        <v>0</v>
      </c>
      <c r="F214" s="26">
        <f t="shared" si="278"/>
        <v>0</v>
      </c>
      <c r="G214" s="26">
        <f t="shared" si="278"/>
        <v>0</v>
      </c>
      <c r="H214" s="26">
        <f t="shared" si="278"/>
        <v>0</v>
      </c>
      <c r="I214" s="26">
        <f t="shared" si="278"/>
        <v>0</v>
      </c>
      <c r="J214" s="26">
        <f t="shared" si="278"/>
        <v>0</v>
      </c>
      <c r="K214" s="26">
        <f t="shared" si="278"/>
        <v>0</v>
      </c>
      <c r="L214" s="26">
        <f t="shared" si="278"/>
        <v>0</v>
      </c>
      <c r="M214" s="26">
        <f t="shared" si="278"/>
        <v>0</v>
      </c>
      <c r="N214" s="26">
        <f t="shared" si="278"/>
        <v>0</v>
      </c>
      <c r="O214" s="26">
        <f t="shared" si="278"/>
        <v>0</v>
      </c>
      <c r="P214" s="26">
        <f t="shared" si="278"/>
        <v>0</v>
      </c>
      <c r="Q214" s="26">
        <f t="shared" si="278"/>
        <v>0</v>
      </c>
      <c r="R214" s="26">
        <f t="shared" si="278"/>
        <v>0</v>
      </c>
      <c r="S214" s="26">
        <f t="shared" si="278"/>
        <v>0</v>
      </c>
      <c r="T214" s="26">
        <f t="shared" si="278"/>
        <v>0</v>
      </c>
      <c r="U214" s="26">
        <f t="shared" si="278"/>
        <v>0</v>
      </c>
      <c r="V214" s="26">
        <f t="shared" si="278"/>
        <v>0</v>
      </c>
      <c r="W214" s="26">
        <f t="shared" si="278"/>
        <v>0</v>
      </c>
      <c r="X214" s="26">
        <f t="shared" si="278"/>
        <v>0</v>
      </c>
      <c r="Y214" s="26">
        <f t="shared" si="278"/>
        <v>0</v>
      </c>
      <c r="Z214" s="26">
        <f t="shared" si="278"/>
        <v>0</v>
      </c>
      <c r="AA214" s="26">
        <f t="shared" si="278"/>
        <v>0</v>
      </c>
      <c r="AB214" s="26">
        <f t="shared" si="278"/>
        <v>0</v>
      </c>
      <c r="AC214" s="26">
        <f t="shared" si="278"/>
        <v>0</v>
      </c>
      <c r="AD214" s="26">
        <f t="shared" si="278"/>
        <v>0</v>
      </c>
      <c r="AE214" s="26">
        <f t="shared" si="278"/>
        <v>0</v>
      </c>
      <c r="AF214" s="26">
        <f t="shared" ref="AF214" si="279">+SUM(AF215:AF216)</f>
        <v>0</v>
      </c>
      <c r="AG214" s="26">
        <f t="shared" ref="AG214:AH214" si="280">+SUM(AG215:AG216)</f>
        <v>0</v>
      </c>
      <c r="AH214" s="26">
        <f t="shared" si="280"/>
        <v>0</v>
      </c>
      <c r="AI214" s="27"/>
      <c r="AJ214" s="23" t="e">
        <f t="shared" si="238"/>
        <v>#DIV/0!</v>
      </c>
    </row>
    <row r="215" spans="1:36" x14ac:dyDescent="0.35">
      <c r="A215" s="24" t="s">
        <v>653</v>
      </c>
      <c r="B215" s="25" t="s">
        <v>654</v>
      </c>
      <c r="C215" s="30">
        <f>+'1990'!$O214</f>
        <v>0</v>
      </c>
      <c r="D215" s="30">
        <f>+'1991'!$O214</f>
        <v>0</v>
      </c>
      <c r="E215" s="30">
        <f>+'1992'!$O214</f>
        <v>0</v>
      </c>
      <c r="F215" s="30">
        <f>+'1993'!$O214</f>
        <v>0</v>
      </c>
      <c r="G215" s="30">
        <f>+'1994'!$O214</f>
        <v>0</v>
      </c>
      <c r="H215" s="30">
        <f>+'1995'!$O214</f>
        <v>0</v>
      </c>
      <c r="I215" s="30">
        <f>+'1996'!$O214</f>
        <v>0</v>
      </c>
      <c r="J215" s="30">
        <f>+'1997'!$O214</f>
        <v>0</v>
      </c>
      <c r="K215" s="30">
        <f>+'1998'!$O214</f>
        <v>0</v>
      </c>
      <c r="L215" s="30">
        <f>+'1999'!$O214</f>
        <v>0</v>
      </c>
      <c r="M215" s="30">
        <f>+'2000'!$O215</f>
        <v>0</v>
      </c>
      <c r="N215" s="30">
        <f>+'2001'!$O215</f>
        <v>0</v>
      </c>
      <c r="O215" s="30">
        <f>+'2002'!$O215</f>
        <v>0</v>
      </c>
      <c r="P215" s="30">
        <f>+'2003'!$O215</f>
        <v>0</v>
      </c>
      <c r="Q215" s="30">
        <f>+'2004'!$O215</f>
        <v>0</v>
      </c>
      <c r="R215" s="30">
        <f>+'2005'!$O215</f>
        <v>0</v>
      </c>
      <c r="S215" s="30">
        <f>+'2006'!$O215</f>
        <v>0</v>
      </c>
      <c r="T215" s="30">
        <f>+'2007'!$O215</f>
        <v>0</v>
      </c>
      <c r="U215" s="30">
        <f>+'2008'!$O215</f>
        <v>0</v>
      </c>
      <c r="V215" s="30">
        <f>+'2009'!$O215</f>
        <v>0</v>
      </c>
      <c r="W215" s="30">
        <f>+'2010'!$O215</f>
        <v>0</v>
      </c>
      <c r="X215" s="30">
        <f>+'2011'!$O215</f>
        <v>0</v>
      </c>
      <c r="Y215" s="30">
        <f>+'2012'!$O215</f>
        <v>0</v>
      </c>
      <c r="Z215" s="30">
        <f>+'2013'!$O215</f>
        <v>0</v>
      </c>
      <c r="AA215" s="30">
        <f>+'2014'!$O215</f>
        <v>0</v>
      </c>
      <c r="AB215" s="30">
        <f>+'2015'!$O215</f>
        <v>0</v>
      </c>
      <c r="AC215" s="30">
        <f>+'2016'!$O215</f>
        <v>0</v>
      </c>
      <c r="AD215" s="30">
        <f>+'2017'!$O215</f>
        <v>0</v>
      </c>
      <c r="AE215" s="30">
        <f>+'2018'!$O215</f>
        <v>0</v>
      </c>
      <c r="AF215" s="30">
        <f>+'2019'!$O215</f>
        <v>0</v>
      </c>
      <c r="AG215" s="30">
        <f>+'2020'!$O215</f>
        <v>0</v>
      </c>
      <c r="AH215" s="30">
        <f>+'2021'!$O215</f>
        <v>0</v>
      </c>
      <c r="AI215" s="27"/>
      <c r="AJ215" s="30" t="e">
        <f t="shared" si="238"/>
        <v>#DIV/0!</v>
      </c>
    </row>
    <row r="216" spans="1:36" x14ac:dyDescent="0.35">
      <c r="A216" s="24" t="s">
        <v>655</v>
      </c>
      <c r="B216" s="25" t="s">
        <v>656</v>
      </c>
      <c r="C216" s="30">
        <f>+'1990'!$O215</f>
        <v>0</v>
      </c>
      <c r="D216" s="30">
        <f>+'1991'!$O215</f>
        <v>0</v>
      </c>
      <c r="E216" s="30">
        <f>+'1992'!$O215</f>
        <v>0</v>
      </c>
      <c r="F216" s="30">
        <f>+'1993'!$O215</f>
        <v>0</v>
      </c>
      <c r="G216" s="30">
        <f>+'1994'!$O215</f>
        <v>0</v>
      </c>
      <c r="H216" s="30">
        <f>+'1995'!$O215</f>
        <v>0</v>
      </c>
      <c r="I216" s="30">
        <f>+'1996'!$O215</f>
        <v>0</v>
      </c>
      <c r="J216" s="30">
        <f>+'1997'!$O215</f>
        <v>0</v>
      </c>
      <c r="K216" s="30">
        <f>+'1998'!$O215</f>
        <v>0</v>
      </c>
      <c r="L216" s="30">
        <f>+'1999'!$O215</f>
        <v>0</v>
      </c>
      <c r="M216" s="30">
        <f>+'2000'!$O216</f>
        <v>0</v>
      </c>
      <c r="N216" s="30">
        <f>+'2001'!$O216</f>
        <v>0</v>
      </c>
      <c r="O216" s="30">
        <f>+'2002'!$O216</f>
        <v>0</v>
      </c>
      <c r="P216" s="30">
        <f>+'2003'!$O216</f>
        <v>0</v>
      </c>
      <c r="Q216" s="30">
        <f>+'2004'!$O216</f>
        <v>0</v>
      </c>
      <c r="R216" s="30">
        <f>+'2005'!$O216</f>
        <v>0</v>
      </c>
      <c r="S216" s="30">
        <f>+'2006'!$O216</f>
        <v>0</v>
      </c>
      <c r="T216" s="30">
        <f>+'2007'!$O216</f>
        <v>0</v>
      </c>
      <c r="U216" s="30">
        <f>+'2008'!$O216</f>
        <v>0</v>
      </c>
      <c r="V216" s="30">
        <f>+'2009'!$O216</f>
        <v>0</v>
      </c>
      <c r="W216" s="30">
        <f>+'2010'!$O216</f>
        <v>0</v>
      </c>
      <c r="X216" s="30">
        <f>+'2011'!$O216</f>
        <v>0</v>
      </c>
      <c r="Y216" s="30">
        <f>+'2012'!$O216</f>
        <v>0</v>
      </c>
      <c r="Z216" s="30">
        <f>+'2013'!$O216</f>
        <v>0</v>
      </c>
      <c r="AA216" s="30">
        <f>+'2014'!$O216</f>
        <v>0</v>
      </c>
      <c r="AB216" s="30">
        <f>+'2015'!$O216</f>
        <v>0</v>
      </c>
      <c r="AC216" s="30">
        <f>+'2016'!$O216</f>
        <v>0</v>
      </c>
      <c r="AD216" s="30">
        <f>+'2017'!$O216</f>
        <v>0</v>
      </c>
      <c r="AE216" s="30">
        <f>+'2018'!$O216</f>
        <v>0</v>
      </c>
      <c r="AF216" s="30">
        <f>+'2019'!$O216</f>
        <v>0</v>
      </c>
      <c r="AG216" s="30">
        <f>+'2020'!$O216</f>
        <v>0</v>
      </c>
      <c r="AH216" s="30">
        <f>+'2021'!$O216</f>
        <v>0</v>
      </c>
      <c r="AI216" s="27"/>
      <c r="AJ216" s="30" t="e">
        <f t="shared" si="238"/>
        <v>#DIV/0!</v>
      </c>
    </row>
    <row r="217" spans="1:36" x14ac:dyDescent="0.35">
      <c r="A217" s="24" t="s">
        <v>657</v>
      </c>
      <c r="B217" s="25" t="s">
        <v>658</v>
      </c>
      <c r="C217" s="26">
        <f t="shared" ref="C217" si="281">+SUM(C218:C219)</f>
        <v>0</v>
      </c>
      <c r="D217" s="26">
        <f t="shared" ref="D217:AE217" si="282">+SUM(D218:D219)</f>
        <v>0</v>
      </c>
      <c r="E217" s="26">
        <f t="shared" si="282"/>
        <v>0</v>
      </c>
      <c r="F217" s="26">
        <f t="shared" si="282"/>
        <v>0</v>
      </c>
      <c r="G217" s="26">
        <f t="shared" si="282"/>
        <v>0</v>
      </c>
      <c r="H217" s="26">
        <f t="shared" si="282"/>
        <v>0</v>
      </c>
      <c r="I217" s="26">
        <f t="shared" si="282"/>
        <v>0</v>
      </c>
      <c r="J217" s="26">
        <f t="shared" si="282"/>
        <v>0</v>
      </c>
      <c r="K217" s="26">
        <f t="shared" si="282"/>
        <v>0</v>
      </c>
      <c r="L217" s="26">
        <f t="shared" si="282"/>
        <v>0</v>
      </c>
      <c r="M217" s="26">
        <f t="shared" si="282"/>
        <v>15.173325814884574</v>
      </c>
      <c r="N217" s="26">
        <f t="shared" si="282"/>
        <v>16.155077845780145</v>
      </c>
      <c r="O217" s="26">
        <f t="shared" si="282"/>
        <v>17.202134964804742</v>
      </c>
      <c r="P217" s="26">
        <f t="shared" si="282"/>
        <v>18.329254048680674</v>
      </c>
      <c r="Q217" s="26">
        <f t="shared" si="282"/>
        <v>19.474129680838413</v>
      </c>
      <c r="R217" s="26">
        <f t="shared" si="282"/>
        <v>20.84764917289754</v>
      </c>
      <c r="S217" s="26">
        <f t="shared" si="282"/>
        <v>22.251272693430273</v>
      </c>
      <c r="T217" s="26">
        <f t="shared" si="282"/>
        <v>23.759530686732326</v>
      </c>
      <c r="U217" s="26">
        <f t="shared" si="282"/>
        <v>25.378672830075026</v>
      </c>
      <c r="V217" s="26">
        <f t="shared" si="282"/>
        <v>27.11485453562835</v>
      </c>
      <c r="W217" s="26">
        <f t="shared" si="282"/>
        <v>28.97407296988154</v>
      </c>
      <c r="X217" s="26">
        <f t="shared" si="282"/>
        <v>30.996886934046373</v>
      </c>
      <c r="Y217" s="26">
        <f t="shared" si="282"/>
        <v>32.735343763613969</v>
      </c>
      <c r="Z217" s="26">
        <f t="shared" si="282"/>
        <v>35.34659148606633</v>
      </c>
      <c r="AA217" s="26">
        <f t="shared" si="282"/>
        <v>38.423904788820529</v>
      </c>
      <c r="AB217" s="26">
        <f t="shared" si="282"/>
        <v>41.208652310469525</v>
      </c>
      <c r="AC217" s="26">
        <f t="shared" si="282"/>
        <v>44.975458164459518</v>
      </c>
      <c r="AD217" s="26">
        <f t="shared" si="282"/>
        <v>49.078083480400451</v>
      </c>
      <c r="AE217" s="26">
        <f t="shared" si="282"/>
        <v>53.542727177623746</v>
      </c>
      <c r="AF217" s="26">
        <f t="shared" ref="AF217" si="283">+SUM(AF218:AF219)</f>
        <v>58.397747706996917</v>
      </c>
      <c r="AG217" s="26">
        <f t="shared" ref="AG217:AH217" si="284">+SUM(AG218:AG219)</f>
        <v>63.673940250254404</v>
      </c>
      <c r="AH217" s="26">
        <f t="shared" si="284"/>
        <v>70.024397307561372</v>
      </c>
      <c r="AI217" s="27"/>
      <c r="AJ217" s="23">
        <f t="shared" si="238"/>
        <v>3.6149669599047005</v>
      </c>
    </row>
    <row r="218" spans="1:36" x14ac:dyDescent="0.35">
      <c r="A218" s="24" t="s">
        <v>659</v>
      </c>
      <c r="B218" s="25" t="s">
        <v>660</v>
      </c>
      <c r="C218" s="30">
        <f>+'1990'!$O217</f>
        <v>0</v>
      </c>
      <c r="D218" s="30">
        <f>+'1991'!$O217</f>
        <v>0</v>
      </c>
      <c r="E218" s="30">
        <f>+'1992'!$O217</f>
        <v>0</v>
      </c>
      <c r="F218" s="30">
        <f>+'1993'!$O217</f>
        <v>0</v>
      </c>
      <c r="G218" s="30">
        <f>+'1994'!$O217</f>
        <v>0</v>
      </c>
      <c r="H218" s="30">
        <f>+'1995'!$O217</f>
        <v>0</v>
      </c>
      <c r="I218" s="30">
        <f>+'1996'!$O217</f>
        <v>0</v>
      </c>
      <c r="J218" s="30">
        <f>+'1997'!$O217</f>
        <v>0</v>
      </c>
      <c r="K218" s="30">
        <f>+'1998'!$O217</f>
        <v>0</v>
      </c>
      <c r="L218" s="30">
        <f>+'1999'!$O217</f>
        <v>0</v>
      </c>
      <c r="M218" s="30">
        <f>+'2000'!$O218</f>
        <v>0</v>
      </c>
      <c r="N218" s="30">
        <f>+'2001'!$O218</f>
        <v>0</v>
      </c>
      <c r="O218" s="30">
        <f>+'2002'!$O218</f>
        <v>0</v>
      </c>
      <c r="P218" s="30">
        <f>+'2003'!$O218</f>
        <v>0</v>
      </c>
      <c r="Q218" s="30">
        <f>+'2004'!$O218</f>
        <v>0</v>
      </c>
      <c r="R218" s="30">
        <f>+'2005'!$O218</f>
        <v>0</v>
      </c>
      <c r="S218" s="30">
        <f>+'2006'!$O218</f>
        <v>0</v>
      </c>
      <c r="T218" s="30">
        <f>+'2007'!$O218</f>
        <v>0</v>
      </c>
      <c r="U218" s="30">
        <f>+'2008'!$O218</f>
        <v>0</v>
      </c>
      <c r="V218" s="30">
        <f>+'2009'!$O218</f>
        <v>0</v>
      </c>
      <c r="W218" s="30">
        <f>+'2010'!$O218</f>
        <v>0</v>
      </c>
      <c r="X218" s="30">
        <f>+'2011'!$O218</f>
        <v>0</v>
      </c>
      <c r="Y218" s="30">
        <f>+'2012'!$O218</f>
        <v>0</v>
      </c>
      <c r="Z218" s="30">
        <f>+'2013'!$O218</f>
        <v>0</v>
      </c>
      <c r="AA218" s="30">
        <f>+'2014'!$O218</f>
        <v>0</v>
      </c>
      <c r="AB218" s="30">
        <f>+'2015'!$O218</f>
        <v>0</v>
      </c>
      <c r="AC218" s="30">
        <f>+'2016'!$O218</f>
        <v>0</v>
      </c>
      <c r="AD218" s="30">
        <f>+'2017'!$O218</f>
        <v>0</v>
      </c>
      <c r="AE218" s="30">
        <f>+'2018'!$O218</f>
        <v>0</v>
      </c>
      <c r="AF218" s="30">
        <f>+'2019'!$O218</f>
        <v>0</v>
      </c>
      <c r="AG218" s="30">
        <f>+'2020'!$O218</f>
        <v>0</v>
      </c>
      <c r="AH218" s="30">
        <f>+'2021'!$O218</f>
        <v>0</v>
      </c>
      <c r="AI218" s="27"/>
      <c r="AJ218" s="30" t="e">
        <f t="shared" si="238"/>
        <v>#DIV/0!</v>
      </c>
    </row>
    <row r="219" spans="1:36" x14ac:dyDescent="0.35">
      <c r="A219" s="24" t="s">
        <v>661</v>
      </c>
      <c r="B219" s="25" t="s">
        <v>662</v>
      </c>
      <c r="C219" s="30">
        <f>+'1990'!$O218</f>
        <v>0</v>
      </c>
      <c r="D219" s="30">
        <f>+'1991'!$O218</f>
        <v>0</v>
      </c>
      <c r="E219" s="30">
        <f>+'1992'!$O218</f>
        <v>0</v>
      </c>
      <c r="F219" s="30">
        <f>+'1993'!$O218</f>
        <v>0</v>
      </c>
      <c r="G219" s="30">
        <f>+'1994'!$O218</f>
        <v>0</v>
      </c>
      <c r="H219" s="30">
        <f>+'1995'!$O218</f>
        <v>0</v>
      </c>
      <c r="I219" s="30">
        <f>+'1996'!$O218</f>
        <v>0</v>
      </c>
      <c r="J219" s="30">
        <f>+'1997'!$O218</f>
        <v>0</v>
      </c>
      <c r="K219" s="30">
        <f>+'1998'!$O218</f>
        <v>0</v>
      </c>
      <c r="L219" s="30">
        <f>+'1999'!$O218</f>
        <v>0</v>
      </c>
      <c r="M219" s="30">
        <f>+'2000'!$O219</f>
        <v>15.173325814884574</v>
      </c>
      <c r="N219" s="30">
        <f>+'2001'!$O219</f>
        <v>16.155077845780145</v>
      </c>
      <c r="O219" s="30">
        <f>+'2002'!$O219</f>
        <v>17.202134964804742</v>
      </c>
      <c r="P219" s="30">
        <f>+'2003'!$O219</f>
        <v>18.329254048680674</v>
      </c>
      <c r="Q219" s="30">
        <f>+'2004'!$O219</f>
        <v>19.474129680838413</v>
      </c>
      <c r="R219" s="30">
        <f>+'2005'!$O219</f>
        <v>20.84764917289754</v>
      </c>
      <c r="S219" s="30">
        <f>+'2006'!$O219</f>
        <v>22.251272693430273</v>
      </c>
      <c r="T219" s="30">
        <f>+'2007'!$O219</f>
        <v>23.759530686732326</v>
      </c>
      <c r="U219" s="30">
        <f>+'2008'!$O219</f>
        <v>25.378672830075026</v>
      </c>
      <c r="V219" s="30">
        <f>+'2009'!$O219</f>
        <v>27.11485453562835</v>
      </c>
      <c r="W219" s="30">
        <f>+'2010'!$O219</f>
        <v>28.97407296988154</v>
      </c>
      <c r="X219" s="30">
        <f>+'2011'!$O219</f>
        <v>30.996886934046373</v>
      </c>
      <c r="Y219" s="30">
        <f>+'2012'!$O219</f>
        <v>32.735343763613969</v>
      </c>
      <c r="Z219" s="30">
        <f>+'2013'!$O219</f>
        <v>35.34659148606633</v>
      </c>
      <c r="AA219" s="30">
        <f>+'2014'!$O219</f>
        <v>38.423904788820529</v>
      </c>
      <c r="AB219" s="30">
        <f>+'2015'!$O219</f>
        <v>41.208652310469525</v>
      </c>
      <c r="AC219" s="30">
        <f>+'2016'!$O219</f>
        <v>44.975458164459518</v>
      </c>
      <c r="AD219" s="30">
        <f>+'2017'!$O219</f>
        <v>49.078083480400451</v>
      </c>
      <c r="AE219" s="30">
        <f>+'2018'!$O219</f>
        <v>53.542727177623746</v>
      </c>
      <c r="AF219" s="30">
        <f>+'2019'!$O219</f>
        <v>58.397747706996917</v>
      </c>
      <c r="AG219" s="30">
        <f>+'2020'!$O219</f>
        <v>63.673940250254404</v>
      </c>
      <c r="AH219" s="30">
        <f>+'2021'!$O219</f>
        <v>70.024397307561372</v>
      </c>
      <c r="AI219" s="27"/>
      <c r="AJ219" s="30">
        <f t="shared" si="238"/>
        <v>3.6149669599047005</v>
      </c>
    </row>
    <row r="220" spans="1:36" x14ac:dyDescent="0.35">
      <c r="A220" s="24" t="s">
        <v>663</v>
      </c>
      <c r="B220" s="25" t="s">
        <v>664</v>
      </c>
      <c r="C220" s="26">
        <f t="shared" ref="C220" si="285">+SUM(C221:C223)</f>
        <v>62.502597674474664</v>
      </c>
      <c r="D220" s="26">
        <f t="shared" ref="D220:AE220" si="286">+SUM(D221:D223)</f>
        <v>60.469853694317464</v>
      </c>
      <c r="E220" s="26">
        <f t="shared" si="286"/>
        <v>60.818342523041181</v>
      </c>
      <c r="F220" s="26">
        <f t="shared" si="286"/>
        <v>62.874875810702562</v>
      </c>
      <c r="G220" s="26">
        <f t="shared" si="286"/>
        <v>63.424696647150682</v>
      </c>
      <c r="H220" s="26">
        <f t="shared" si="286"/>
        <v>66.940010230865056</v>
      </c>
      <c r="I220" s="26">
        <f t="shared" si="286"/>
        <v>69.019151069601691</v>
      </c>
      <c r="J220" s="26">
        <f t="shared" si="286"/>
        <v>69.827241699496795</v>
      </c>
      <c r="K220" s="26">
        <f t="shared" si="286"/>
        <v>73.294742933915273</v>
      </c>
      <c r="L220" s="26">
        <f t="shared" si="286"/>
        <v>73.536620764820782</v>
      </c>
      <c r="M220" s="26">
        <f t="shared" si="286"/>
        <v>77.942574468160018</v>
      </c>
      <c r="N220" s="26">
        <f t="shared" si="286"/>
        <v>79.503290861776478</v>
      </c>
      <c r="O220" s="26">
        <f t="shared" si="286"/>
        <v>83.022748675009552</v>
      </c>
      <c r="P220" s="26">
        <f t="shared" si="286"/>
        <v>85.747564632131983</v>
      </c>
      <c r="Q220" s="26">
        <f t="shared" si="286"/>
        <v>84.324433239485103</v>
      </c>
      <c r="R220" s="26">
        <f t="shared" si="286"/>
        <v>89.671086256792762</v>
      </c>
      <c r="S220" s="26">
        <f t="shared" si="286"/>
        <v>92.718026831687268</v>
      </c>
      <c r="T220" s="26">
        <f t="shared" si="286"/>
        <v>101.99627173717319</v>
      </c>
      <c r="U220" s="26">
        <f t="shared" si="286"/>
        <v>105.0465426989155</v>
      </c>
      <c r="V220" s="26">
        <f t="shared" si="286"/>
        <v>107.62001396961591</v>
      </c>
      <c r="W220" s="26">
        <f t="shared" si="286"/>
        <v>109.41304458439672</v>
      </c>
      <c r="X220" s="26">
        <f t="shared" si="286"/>
        <v>117.47578130499431</v>
      </c>
      <c r="Y220" s="26">
        <f t="shared" si="286"/>
        <v>120.35579723862142</v>
      </c>
      <c r="Z220" s="26">
        <f t="shared" si="286"/>
        <v>121.55507053378621</v>
      </c>
      <c r="AA220" s="26">
        <f t="shared" si="286"/>
        <v>126.6240524012218</v>
      </c>
      <c r="AB220" s="26">
        <f t="shared" si="286"/>
        <v>131.86078759301284</v>
      </c>
      <c r="AC220" s="26">
        <f t="shared" si="286"/>
        <v>133.39082507515823</v>
      </c>
      <c r="AD220" s="26">
        <f t="shared" si="286"/>
        <v>136.33848716138604</v>
      </c>
      <c r="AE220" s="26">
        <f t="shared" si="286"/>
        <v>140.49129690048704</v>
      </c>
      <c r="AF220" s="26">
        <f t="shared" ref="AF220" si="287">+SUM(AF221:AF223)</f>
        <v>143.46303157852344</v>
      </c>
      <c r="AG220" s="26">
        <f t="shared" ref="AG220:AH220" si="288">+SUM(AG221:AG223)</f>
        <v>146.33514092046323</v>
      </c>
      <c r="AH220" s="26">
        <f t="shared" si="288"/>
        <v>149.39682560961208</v>
      </c>
      <c r="AI220" s="27"/>
      <c r="AJ220" s="23">
        <f t="shared" si="238"/>
        <v>0.91675508063492983</v>
      </c>
    </row>
    <row r="221" spans="1:36" x14ac:dyDescent="0.35">
      <c r="A221" s="24" t="s">
        <v>665</v>
      </c>
      <c r="B221" s="25" t="s">
        <v>666</v>
      </c>
      <c r="C221" s="30">
        <f>+'1990'!$O220</f>
        <v>62.502597674474664</v>
      </c>
      <c r="D221" s="30">
        <f>+'1991'!$O220</f>
        <v>60.469853694317464</v>
      </c>
      <c r="E221" s="30">
        <f>+'1992'!$O220</f>
        <v>60.818342523041181</v>
      </c>
      <c r="F221" s="30">
        <f>+'1993'!$O220</f>
        <v>62.874875810702562</v>
      </c>
      <c r="G221" s="30">
        <f>+'1994'!$O220</f>
        <v>63.424696647150682</v>
      </c>
      <c r="H221" s="30">
        <f>+'1995'!$O220</f>
        <v>66.940010230865056</v>
      </c>
      <c r="I221" s="30">
        <f>+'1996'!$O220</f>
        <v>69.019151069601691</v>
      </c>
      <c r="J221" s="30">
        <f>+'1997'!$O220</f>
        <v>69.827241699496795</v>
      </c>
      <c r="K221" s="30">
        <f>+'1998'!$O220</f>
        <v>73.294742933915273</v>
      </c>
      <c r="L221" s="30">
        <f>+'1999'!$O220</f>
        <v>73.536620764820782</v>
      </c>
      <c r="M221" s="30">
        <f>+'2000'!$O221</f>
        <v>77.942574468160018</v>
      </c>
      <c r="N221" s="30">
        <f>+'2001'!$O221</f>
        <v>79.503290861776478</v>
      </c>
      <c r="O221" s="30">
        <f>+'2002'!$O221</f>
        <v>83.022748675009552</v>
      </c>
      <c r="P221" s="30">
        <f>+'2003'!$O221</f>
        <v>85.747564632131983</v>
      </c>
      <c r="Q221" s="30">
        <f>+'2004'!$O221</f>
        <v>84.324433239485103</v>
      </c>
      <c r="R221" s="30">
        <f>+'2005'!$O221</f>
        <v>89.671086256792762</v>
      </c>
      <c r="S221" s="30">
        <f>+'2006'!$O221</f>
        <v>92.718026831687268</v>
      </c>
      <c r="T221" s="30">
        <f>+'2007'!$O221</f>
        <v>101.99627173717319</v>
      </c>
      <c r="U221" s="30">
        <f>+'2008'!$O221</f>
        <v>105.0465426989155</v>
      </c>
      <c r="V221" s="30">
        <f>+'2009'!$O221</f>
        <v>107.62001396961591</v>
      </c>
      <c r="W221" s="30">
        <f>+'2010'!$O221</f>
        <v>109.41304458439672</v>
      </c>
      <c r="X221" s="30">
        <f>+'2011'!$O221</f>
        <v>117.47578130499431</v>
      </c>
      <c r="Y221" s="30">
        <f>+'2012'!$O221</f>
        <v>120.35579723862142</v>
      </c>
      <c r="Z221" s="30">
        <f>+'2013'!$O221</f>
        <v>121.55507053378621</v>
      </c>
      <c r="AA221" s="30">
        <f>+'2014'!$O221</f>
        <v>126.6240524012218</v>
      </c>
      <c r="AB221" s="30">
        <f>+'2015'!$O221</f>
        <v>131.86078759301284</v>
      </c>
      <c r="AC221" s="30">
        <f>+'2016'!$O221</f>
        <v>133.39082507515823</v>
      </c>
      <c r="AD221" s="30">
        <f>+'2017'!$O221</f>
        <v>136.33848716138604</v>
      </c>
      <c r="AE221" s="30">
        <f>+'2018'!$O221</f>
        <v>140.49129690048704</v>
      </c>
      <c r="AF221" s="30">
        <f>+'2019'!$O221</f>
        <v>143.46303157852344</v>
      </c>
      <c r="AG221" s="30">
        <f>+'2020'!$O221</f>
        <v>146.33514092046323</v>
      </c>
      <c r="AH221" s="30">
        <f>+'2021'!$O221</f>
        <v>149.39682560961208</v>
      </c>
      <c r="AI221" s="27"/>
      <c r="AJ221" s="30">
        <f t="shared" si="238"/>
        <v>0.91675508063492983</v>
      </c>
    </row>
    <row r="222" spans="1:36" x14ac:dyDescent="0.35">
      <c r="A222" s="24" t="s">
        <v>667</v>
      </c>
      <c r="B222" s="25" t="s">
        <v>668</v>
      </c>
      <c r="C222" s="30">
        <f>+'1990'!$O221</f>
        <v>0</v>
      </c>
      <c r="D222" s="30">
        <f>+'1991'!$O221</f>
        <v>0</v>
      </c>
      <c r="E222" s="30">
        <f>+'1992'!$O221</f>
        <v>0</v>
      </c>
      <c r="F222" s="30">
        <f>+'1993'!$O221</f>
        <v>0</v>
      </c>
      <c r="G222" s="30">
        <f>+'1994'!$O221</f>
        <v>0</v>
      </c>
      <c r="H222" s="30">
        <f>+'1995'!$O221</f>
        <v>0</v>
      </c>
      <c r="I222" s="30">
        <f>+'1996'!$O221</f>
        <v>0</v>
      </c>
      <c r="J222" s="30">
        <f>+'1997'!$O221</f>
        <v>0</v>
      </c>
      <c r="K222" s="30">
        <f>+'1998'!$O221</f>
        <v>0</v>
      </c>
      <c r="L222" s="30">
        <f>+'1999'!$O221</f>
        <v>0</v>
      </c>
      <c r="M222" s="30">
        <f>+'2000'!$O222</f>
        <v>0</v>
      </c>
      <c r="N222" s="30">
        <f>+'2001'!$O222</f>
        <v>0</v>
      </c>
      <c r="O222" s="30">
        <f>+'2002'!$O222</f>
        <v>0</v>
      </c>
      <c r="P222" s="30">
        <f>+'2003'!$O222</f>
        <v>0</v>
      </c>
      <c r="Q222" s="30">
        <f>+'2004'!$O222</f>
        <v>0</v>
      </c>
      <c r="R222" s="30">
        <f>+'2005'!$O222</f>
        <v>0</v>
      </c>
      <c r="S222" s="30">
        <f>+'2006'!$O222</f>
        <v>0</v>
      </c>
      <c r="T222" s="30">
        <f>+'2007'!$O222</f>
        <v>0</v>
      </c>
      <c r="U222" s="30">
        <f>+'2008'!$O222</f>
        <v>0</v>
      </c>
      <c r="V222" s="30">
        <f>+'2009'!$O222</f>
        <v>0</v>
      </c>
      <c r="W222" s="30">
        <f>+'2010'!$O222</f>
        <v>0</v>
      </c>
      <c r="X222" s="30">
        <f>+'2011'!$O222</f>
        <v>0</v>
      </c>
      <c r="Y222" s="30">
        <f>+'2012'!$O222</f>
        <v>0</v>
      </c>
      <c r="Z222" s="30">
        <f>+'2013'!$O222</f>
        <v>0</v>
      </c>
      <c r="AA222" s="30">
        <f>+'2014'!$O222</f>
        <v>0</v>
      </c>
      <c r="AB222" s="30">
        <f>+'2015'!$O222</f>
        <v>0</v>
      </c>
      <c r="AC222" s="30">
        <f>+'2016'!$O222</f>
        <v>0</v>
      </c>
      <c r="AD222" s="30">
        <f>+'2017'!$O222</f>
        <v>0</v>
      </c>
      <c r="AE222" s="30">
        <f>+'2018'!$O222</f>
        <v>0</v>
      </c>
      <c r="AF222" s="30">
        <f>+'2019'!$O222</f>
        <v>0</v>
      </c>
      <c r="AG222" s="30">
        <f>+'2020'!$O222</f>
        <v>0</v>
      </c>
      <c r="AH222" s="30">
        <f>+'2021'!$O222</f>
        <v>0</v>
      </c>
      <c r="AI222" s="27"/>
      <c r="AJ222" s="30" t="e">
        <f t="shared" si="238"/>
        <v>#DIV/0!</v>
      </c>
    </row>
    <row r="223" spans="1:36" x14ac:dyDescent="0.35">
      <c r="A223" s="24" t="s">
        <v>669</v>
      </c>
      <c r="B223" s="25" t="s">
        <v>291</v>
      </c>
      <c r="C223" s="30">
        <f>+'1990'!$O222</f>
        <v>0</v>
      </c>
      <c r="D223" s="30">
        <f>+'1991'!$O222</f>
        <v>0</v>
      </c>
      <c r="E223" s="30">
        <f>+'1992'!$O222</f>
        <v>0</v>
      </c>
      <c r="F223" s="30">
        <f>+'1993'!$O222</f>
        <v>0</v>
      </c>
      <c r="G223" s="30">
        <f>+'1994'!$O222</f>
        <v>0</v>
      </c>
      <c r="H223" s="30">
        <f>+'1995'!$O222</f>
        <v>0</v>
      </c>
      <c r="I223" s="30">
        <f>+'1996'!$O222</f>
        <v>0</v>
      </c>
      <c r="J223" s="30">
        <f>+'1997'!$O222</f>
        <v>0</v>
      </c>
      <c r="K223" s="30">
        <f>+'1998'!$O222</f>
        <v>0</v>
      </c>
      <c r="L223" s="30">
        <f>+'1999'!$O222</f>
        <v>0</v>
      </c>
      <c r="M223" s="30">
        <f>+'2000'!$O223</f>
        <v>0</v>
      </c>
      <c r="N223" s="30">
        <f>+'2001'!$O223</f>
        <v>0</v>
      </c>
      <c r="O223" s="30">
        <f>+'2002'!$O223</f>
        <v>0</v>
      </c>
      <c r="P223" s="30">
        <f>+'2003'!$O223</f>
        <v>0</v>
      </c>
      <c r="Q223" s="30">
        <f>+'2004'!$O223</f>
        <v>0</v>
      </c>
      <c r="R223" s="30">
        <f>+'2005'!$O223</f>
        <v>0</v>
      </c>
      <c r="S223" s="30">
        <f>+'2006'!$O223</f>
        <v>0</v>
      </c>
      <c r="T223" s="30">
        <f>+'2007'!$O223</f>
        <v>0</v>
      </c>
      <c r="U223" s="30">
        <f>+'2008'!$O223</f>
        <v>0</v>
      </c>
      <c r="V223" s="30">
        <f>+'2009'!$O223</f>
        <v>0</v>
      </c>
      <c r="W223" s="30">
        <f>+'2010'!$O223</f>
        <v>0</v>
      </c>
      <c r="X223" s="30">
        <f>+'2011'!$O223</f>
        <v>0</v>
      </c>
      <c r="Y223" s="30">
        <f>+'2012'!$O223</f>
        <v>0</v>
      </c>
      <c r="Z223" s="30">
        <f>+'2013'!$O223</f>
        <v>0</v>
      </c>
      <c r="AA223" s="30">
        <f>+'2014'!$O223</f>
        <v>0</v>
      </c>
      <c r="AB223" s="30">
        <f>+'2015'!$O223</f>
        <v>0</v>
      </c>
      <c r="AC223" s="30">
        <f>+'2016'!$O223</f>
        <v>0</v>
      </c>
      <c r="AD223" s="30">
        <f>+'2017'!$O223</f>
        <v>0</v>
      </c>
      <c r="AE223" s="30">
        <f>+'2018'!$O223</f>
        <v>0</v>
      </c>
      <c r="AF223" s="30">
        <f>+'2019'!$O223</f>
        <v>0</v>
      </c>
      <c r="AG223" s="30">
        <f>+'2020'!$O223</f>
        <v>0</v>
      </c>
      <c r="AH223" s="30">
        <f>+'2021'!$O223</f>
        <v>0</v>
      </c>
      <c r="AI223" s="27"/>
      <c r="AJ223" s="30" t="e">
        <f t="shared" si="238"/>
        <v>#DIV/0!</v>
      </c>
    </row>
    <row r="224" spans="1:36" x14ac:dyDescent="0.35">
      <c r="A224" s="24" t="s">
        <v>670</v>
      </c>
      <c r="B224" s="25" t="s">
        <v>291</v>
      </c>
      <c r="C224" s="30">
        <f>+'1990'!$O223</f>
        <v>0</v>
      </c>
      <c r="D224" s="30">
        <f>+'1991'!$O223</f>
        <v>0</v>
      </c>
      <c r="E224" s="30">
        <f>+'1992'!$O223</f>
        <v>0</v>
      </c>
      <c r="F224" s="30">
        <f>+'1993'!$O223</f>
        <v>0</v>
      </c>
      <c r="G224" s="30">
        <f>+'1994'!$O223</f>
        <v>0</v>
      </c>
      <c r="H224" s="30">
        <f>+'1995'!$O223</f>
        <v>0</v>
      </c>
      <c r="I224" s="30">
        <f>+'1996'!$O223</f>
        <v>0</v>
      </c>
      <c r="J224" s="30">
        <f>+'1997'!$O223</f>
        <v>0</v>
      </c>
      <c r="K224" s="30">
        <f>+'1998'!$O223</f>
        <v>0</v>
      </c>
      <c r="L224" s="30">
        <f>+'1999'!$O223</f>
        <v>0</v>
      </c>
      <c r="M224" s="30">
        <f>+'2000'!$O224</f>
        <v>0</v>
      </c>
      <c r="N224" s="30">
        <f>+'2001'!$O224</f>
        <v>0</v>
      </c>
      <c r="O224" s="30">
        <f>+'2002'!$O224</f>
        <v>0</v>
      </c>
      <c r="P224" s="30">
        <f>+'2003'!$O224</f>
        <v>0</v>
      </c>
      <c r="Q224" s="30">
        <f>+'2004'!$O224</f>
        <v>0</v>
      </c>
      <c r="R224" s="30">
        <f>+'2005'!$O224</f>
        <v>0</v>
      </c>
      <c r="S224" s="30">
        <f>+'2006'!$O224</f>
        <v>0</v>
      </c>
      <c r="T224" s="30">
        <f>+'2007'!$O224</f>
        <v>0</v>
      </c>
      <c r="U224" s="30">
        <f>+'2008'!$O224</f>
        <v>0</v>
      </c>
      <c r="V224" s="30">
        <f>+'2009'!$O224</f>
        <v>0</v>
      </c>
      <c r="W224" s="30">
        <f>+'2010'!$O224</f>
        <v>0</v>
      </c>
      <c r="X224" s="30">
        <f>+'2011'!$O224</f>
        <v>0</v>
      </c>
      <c r="Y224" s="30">
        <f>+'2012'!$O224</f>
        <v>0</v>
      </c>
      <c r="Z224" s="30">
        <f>+'2013'!$O224</f>
        <v>0</v>
      </c>
      <c r="AA224" s="30">
        <f>+'2014'!$O224</f>
        <v>0</v>
      </c>
      <c r="AB224" s="30">
        <f>+'2015'!$O224</f>
        <v>0</v>
      </c>
      <c r="AC224" s="30">
        <f>+'2016'!$O224</f>
        <v>0</v>
      </c>
      <c r="AD224" s="30">
        <f>+'2017'!$O224</f>
        <v>0</v>
      </c>
      <c r="AE224" s="30">
        <f>+'2018'!$O224</f>
        <v>0</v>
      </c>
      <c r="AF224" s="30">
        <f>+'2019'!$O224</f>
        <v>0</v>
      </c>
      <c r="AG224" s="30">
        <f>+'2020'!$O224</f>
        <v>0</v>
      </c>
      <c r="AH224" s="30">
        <f>+'2021'!$O224</f>
        <v>0</v>
      </c>
      <c r="AI224" s="27"/>
      <c r="AJ224" s="30" t="e">
        <f t="shared" si="238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39" t="e">
        <f t="shared" si="238"/>
        <v>#DIV/0!</v>
      </c>
    </row>
    <row r="226" spans="1:38" s="13" customFormat="1" x14ac:dyDescent="0.35">
      <c r="A226" s="19"/>
      <c r="B226" s="41" t="s">
        <v>672</v>
      </c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22"/>
      <c r="AJ226" s="35" t="e">
        <f t="shared" si="238"/>
        <v>#DIV/0!</v>
      </c>
    </row>
    <row r="227" spans="1:38" x14ac:dyDescent="0.35">
      <c r="A227" s="24"/>
      <c r="B227" s="25" t="s">
        <v>673</v>
      </c>
      <c r="C227" s="26">
        <f>+SUM(C228:C229)</f>
        <v>196.68047713614936</v>
      </c>
      <c r="D227" s="26">
        <f t="shared" ref="D227:AE227" si="289">+SUM(D228:D229)</f>
        <v>195.6851611193585</v>
      </c>
      <c r="E227" s="26">
        <f t="shared" si="289"/>
        <v>208.02104750928109</v>
      </c>
      <c r="F227" s="26">
        <f t="shared" si="289"/>
        <v>192.2166356062996</v>
      </c>
      <c r="G227" s="26">
        <f t="shared" si="289"/>
        <v>278.17574614732484</v>
      </c>
      <c r="H227" s="26">
        <f t="shared" si="289"/>
        <v>308.81941502791494</v>
      </c>
      <c r="I227" s="26">
        <f t="shared" si="289"/>
        <v>352.25138666969616</v>
      </c>
      <c r="J227" s="26">
        <f t="shared" si="289"/>
        <v>532.28589836240008</v>
      </c>
      <c r="K227" s="26">
        <f t="shared" si="289"/>
        <v>554.34902034679988</v>
      </c>
      <c r="L227" s="26">
        <f t="shared" si="289"/>
        <v>456.07583158759991</v>
      </c>
      <c r="M227" s="26">
        <f t="shared" si="289"/>
        <v>5925.0911624684968</v>
      </c>
      <c r="N227" s="26">
        <f t="shared" si="289"/>
        <v>6189.5752709380195</v>
      </c>
      <c r="O227" s="26">
        <f t="shared" si="289"/>
        <v>6544.3600905226613</v>
      </c>
      <c r="P227" s="26">
        <f t="shared" si="289"/>
        <v>6833.8704961594567</v>
      </c>
      <c r="Q227" s="26">
        <f t="shared" si="289"/>
        <v>7133.1382778913649</v>
      </c>
      <c r="R227" s="26">
        <f t="shared" si="289"/>
        <v>7522.0840348411039</v>
      </c>
      <c r="S227" s="26">
        <f t="shared" si="289"/>
        <v>7965.1999449288505</v>
      </c>
      <c r="T227" s="26">
        <f t="shared" si="289"/>
        <v>8505.439306273378</v>
      </c>
      <c r="U227" s="26">
        <f t="shared" si="289"/>
        <v>9029.2854765158154</v>
      </c>
      <c r="V227" s="26">
        <f t="shared" si="289"/>
        <v>9599.7403155541488</v>
      </c>
      <c r="W227" s="26">
        <f t="shared" si="289"/>
        <v>10713.176446379552</v>
      </c>
      <c r="X227" s="26">
        <f t="shared" si="289"/>
        <v>12625.457443095451</v>
      </c>
      <c r="Y227" s="26">
        <f t="shared" si="289"/>
        <v>10962.345571308029</v>
      </c>
      <c r="Z227" s="26">
        <f t="shared" si="289"/>
        <v>10808.040808490789</v>
      </c>
      <c r="AA227" s="26">
        <f t="shared" si="289"/>
        <v>11631.503070842922</v>
      </c>
      <c r="AB227" s="26">
        <f t="shared" si="289"/>
        <v>13274.500387401131</v>
      </c>
      <c r="AC227" s="26">
        <f t="shared" si="289"/>
        <v>15092.156291773486</v>
      </c>
      <c r="AD227" s="26">
        <f t="shared" si="289"/>
        <v>16617.520358279275</v>
      </c>
      <c r="AE227" s="26">
        <f t="shared" si="289"/>
        <v>16209.865138296751</v>
      </c>
      <c r="AF227" s="26">
        <f t="shared" ref="AF227" si="290">+SUM(AF228:AF229)</f>
        <v>17552.632789227813</v>
      </c>
      <c r="AG227" s="26">
        <f t="shared" ref="AG227:AH227" si="291">+SUM(AG228:AG229)</f>
        <v>16843.778772265599</v>
      </c>
      <c r="AH227" s="26">
        <f t="shared" si="291"/>
        <v>17552.632789227813</v>
      </c>
      <c r="AI227" s="27"/>
      <c r="AJ227" s="23">
        <f t="shared" si="238"/>
        <v>1.9624240890017091</v>
      </c>
    </row>
    <row r="228" spans="1:38" x14ac:dyDescent="0.35">
      <c r="A228" s="24"/>
      <c r="B228" s="44" t="s">
        <v>674</v>
      </c>
      <c r="C228" s="30">
        <f>+'1990'!$O227</f>
        <v>196.68047713614936</v>
      </c>
      <c r="D228" s="30">
        <f>+'1991'!$O227</f>
        <v>195.6851611193585</v>
      </c>
      <c r="E228" s="30">
        <f>+'1992'!$O227</f>
        <v>208.02104750928109</v>
      </c>
      <c r="F228" s="30">
        <f>+'1993'!$O227</f>
        <v>192.2166356062996</v>
      </c>
      <c r="G228" s="30">
        <f>+'1994'!$O227</f>
        <v>278.17574614732484</v>
      </c>
      <c r="H228" s="30">
        <f>+'1995'!$O227</f>
        <v>308.81941502791494</v>
      </c>
      <c r="I228" s="30">
        <f>+'1996'!$O227</f>
        <v>352.25138666969616</v>
      </c>
      <c r="J228" s="30">
        <f>+'1997'!$O227</f>
        <v>532.28589836240008</v>
      </c>
      <c r="K228" s="30">
        <f>+'1998'!$O227</f>
        <v>554.34902034679988</v>
      </c>
      <c r="L228" s="30">
        <f>+'1999'!$O227</f>
        <v>456.07583158759991</v>
      </c>
      <c r="M228" s="30">
        <f>+'2000'!$O228</f>
        <v>533.72161280759985</v>
      </c>
      <c r="N228" s="30">
        <f>+'2001'!$O228</f>
        <v>507.26344660320001</v>
      </c>
      <c r="O228" s="30">
        <f>+'2002'!$O228</f>
        <v>555.40545264122238</v>
      </c>
      <c r="P228" s="30">
        <f>+'2003'!$O228</f>
        <v>521.7252349652</v>
      </c>
      <c r="Q228" s="30">
        <f>+'2004'!$O228</f>
        <v>480.36159022039993</v>
      </c>
      <c r="R228" s="30">
        <f>+'2005'!$O228</f>
        <v>510.29393423679994</v>
      </c>
      <c r="S228" s="30">
        <f>+'2006'!$O228</f>
        <v>575.02247120639993</v>
      </c>
      <c r="T228" s="30">
        <f>+'2007'!$O228</f>
        <v>716.45499420600004</v>
      </c>
      <c r="U228" s="30">
        <f>+'2008'!$O228</f>
        <v>819.97293573440004</v>
      </c>
      <c r="V228" s="30">
        <f>+'2009'!$O228</f>
        <v>869.06348679359985</v>
      </c>
      <c r="W228" s="30">
        <f>+'2010'!$O228</f>
        <v>921.03383825600008</v>
      </c>
      <c r="X228" s="30">
        <f>+'2011'!$O228</f>
        <v>1057.8118001387998</v>
      </c>
      <c r="Y228" s="30">
        <f>+'2012'!$O228</f>
        <v>1239.1596961687999</v>
      </c>
      <c r="Z228" s="30">
        <f>+'2013'!$O228</f>
        <v>1536.0302830823998</v>
      </c>
      <c r="AA228" s="30">
        <f>+'2014'!$O228</f>
        <v>1841.1455543770799</v>
      </c>
      <c r="AB228" s="30">
        <f>+'2015'!$O228</f>
        <v>1966.0546449289368</v>
      </c>
      <c r="AC228" s="30">
        <f>+'2016'!$O228</f>
        <v>2074.1968761838521</v>
      </c>
      <c r="AD228" s="30">
        <f>+'2017'!$O228</f>
        <v>2108.3322763314536</v>
      </c>
      <c r="AE228" s="30">
        <f>+'2018'!$O228</f>
        <v>2222.7319957450359</v>
      </c>
      <c r="AF228" s="30">
        <f>+'2019'!$O228</f>
        <v>2238.6083663424743</v>
      </c>
      <c r="AG228" s="30">
        <f>+'2020'!$O228</f>
        <v>780.54543479692904</v>
      </c>
      <c r="AH228" s="30">
        <f>+'2021'!$O228</f>
        <v>2238.6083663424743</v>
      </c>
      <c r="AI228" s="27"/>
      <c r="AJ228" s="30">
        <f t="shared" si="238"/>
        <v>3.1943371087531078</v>
      </c>
    </row>
    <row r="229" spans="1:38" x14ac:dyDescent="0.35">
      <c r="A229" s="24"/>
      <c r="B229" s="44" t="s">
        <v>675</v>
      </c>
      <c r="C229" s="30">
        <f>+'1990'!$O228</f>
        <v>0</v>
      </c>
      <c r="D229" s="30">
        <f>+'1991'!$O228</f>
        <v>0</v>
      </c>
      <c r="E229" s="30">
        <f>+'1992'!$O228</f>
        <v>0</v>
      </c>
      <c r="F229" s="30">
        <f>+'1993'!$O228</f>
        <v>0</v>
      </c>
      <c r="G229" s="30">
        <f>+'1994'!$O228</f>
        <v>0</v>
      </c>
      <c r="H229" s="30">
        <f>+'1995'!$O228</f>
        <v>0</v>
      </c>
      <c r="I229" s="30">
        <f>+'1996'!$O228</f>
        <v>0</v>
      </c>
      <c r="J229" s="30">
        <f>+'1997'!$O228</f>
        <v>0</v>
      </c>
      <c r="K229" s="30">
        <f>+'1998'!$O228</f>
        <v>0</v>
      </c>
      <c r="L229" s="30">
        <f>+'1999'!$O228</f>
        <v>0</v>
      </c>
      <c r="M229" s="30">
        <f>+'2000'!$O229</f>
        <v>5391.3695496608971</v>
      </c>
      <c r="N229" s="30">
        <f>+'2001'!$O229</f>
        <v>5682.3118243348199</v>
      </c>
      <c r="O229" s="30">
        <f>+'2002'!$O229</f>
        <v>5988.9546378814393</v>
      </c>
      <c r="P229" s="30">
        <f>+'2003'!$O229</f>
        <v>6312.1452611942568</v>
      </c>
      <c r="Q229" s="30">
        <f>+'2004'!$O229</f>
        <v>6652.7766876709647</v>
      </c>
      <c r="R229" s="30">
        <f>+'2005'!$O229</f>
        <v>7011.7901006043039</v>
      </c>
      <c r="S229" s="30">
        <f>+'2006'!$O229</f>
        <v>7390.1774737224505</v>
      </c>
      <c r="T229" s="30">
        <f>+'2007'!$O229</f>
        <v>7788.9843120673786</v>
      </c>
      <c r="U229" s="30">
        <f>+'2008'!$O229</f>
        <v>8209.312540781415</v>
      </c>
      <c r="V229" s="30">
        <f>+'2009'!$O229</f>
        <v>8730.6768287605482</v>
      </c>
      <c r="W229" s="30">
        <f>+'2010'!$O229</f>
        <v>9792.1426081235513</v>
      </c>
      <c r="X229" s="30">
        <f>+'2011'!$O229</f>
        <v>11567.645642956651</v>
      </c>
      <c r="Y229" s="30">
        <f>+'2012'!$O229</f>
        <v>9723.1858751392301</v>
      </c>
      <c r="Z229" s="30">
        <f>+'2013'!$O229</f>
        <v>9272.0105254083883</v>
      </c>
      <c r="AA229" s="30">
        <f>+'2014'!$O229</f>
        <v>9790.3575164658414</v>
      </c>
      <c r="AB229" s="30">
        <f>+'2015'!$O229</f>
        <v>11308.445742472193</v>
      </c>
      <c r="AC229" s="30">
        <f>+'2016'!$O229</f>
        <v>13017.959415589634</v>
      </c>
      <c r="AD229" s="30">
        <f>+'2017'!$O229</f>
        <v>14509.188081947821</v>
      </c>
      <c r="AE229" s="30">
        <f>+'2018'!$O229</f>
        <v>13987.133142551715</v>
      </c>
      <c r="AF229" s="30">
        <f>+'2019'!$O229</f>
        <v>15314.024422885341</v>
      </c>
      <c r="AG229" s="30">
        <f>+'2020'!$O229</f>
        <v>16063.233337468671</v>
      </c>
      <c r="AH229" s="30">
        <f>+'2021'!$O229</f>
        <v>15314.024422885341</v>
      </c>
      <c r="AI229" s="27"/>
      <c r="AJ229" s="30">
        <f t="shared" si="238"/>
        <v>1.8404701777210861</v>
      </c>
    </row>
    <row r="230" spans="1:38" x14ac:dyDescent="0.35">
      <c r="A230" s="24"/>
      <c r="B230" s="25" t="s">
        <v>676</v>
      </c>
      <c r="C230" s="30">
        <f>+'1990'!$O229</f>
        <v>0</v>
      </c>
      <c r="D230" s="30">
        <f>+'1991'!$O229</f>
        <v>0</v>
      </c>
      <c r="E230" s="30">
        <f>+'1992'!$O229</f>
        <v>0</v>
      </c>
      <c r="F230" s="30">
        <f>+'1993'!$O229</f>
        <v>0</v>
      </c>
      <c r="G230" s="30">
        <f>+'1994'!$O229</f>
        <v>0</v>
      </c>
      <c r="H230" s="30">
        <f>+'1995'!$O229</f>
        <v>0</v>
      </c>
      <c r="I230" s="30">
        <f>+'1996'!$O229</f>
        <v>0</v>
      </c>
      <c r="J230" s="30">
        <f>+'1997'!$O229</f>
        <v>0</v>
      </c>
      <c r="K230" s="30">
        <f>+'1998'!$O229</f>
        <v>0</v>
      </c>
      <c r="L230" s="30">
        <f>+'1999'!$O229</f>
        <v>0</v>
      </c>
      <c r="M230" s="30">
        <f>+'2000'!$O230</f>
        <v>0</v>
      </c>
      <c r="N230" s="30">
        <f>+'2001'!$O230</f>
        <v>0</v>
      </c>
      <c r="O230" s="30">
        <f>+'2002'!$O230</f>
        <v>0</v>
      </c>
      <c r="P230" s="30">
        <f>+'2003'!$O230</f>
        <v>0</v>
      </c>
      <c r="Q230" s="30">
        <f>+'2004'!$O230</f>
        <v>0</v>
      </c>
      <c r="R230" s="30">
        <f>+'2005'!$O230</f>
        <v>0</v>
      </c>
      <c r="S230" s="30">
        <f>+'2006'!$O230</f>
        <v>0</v>
      </c>
      <c r="T230" s="30">
        <f>+'2007'!$O230</f>
        <v>0</v>
      </c>
      <c r="U230" s="30">
        <f>+'2008'!$O230</f>
        <v>0</v>
      </c>
      <c r="V230" s="30">
        <f>+'2009'!$O230</f>
        <v>0</v>
      </c>
      <c r="W230" s="30">
        <f>+'2010'!$O230</f>
        <v>0</v>
      </c>
      <c r="X230" s="30">
        <f>+'2011'!$O230</f>
        <v>0</v>
      </c>
      <c r="Y230" s="30">
        <f>+'2012'!$O230</f>
        <v>0</v>
      </c>
      <c r="Z230" s="30">
        <f>+'2013'!$O230</f>
        <v>0</v>
      </c>
      <c r="AA230" s="30">
        <f>+'2014'!$O230</f>
        <v>0</v>
      </c>
      <c r="AB230" s="30">
        <f>+'2015'!$O230</f>
        <v>0</v>
      </c>
      <c r="AC230" s="30">
        <f>+'2016'!$O230</f>
        <v>0</v>
      </c>
      <c r="AD230" s="30">
        <f>+'2017'!$O230</f>
        <v>0</v>
      </c>
      <c r="AE230" s="30">
        <f>+'2018'!$O230</f>
        <v>0</v>
      </c>
      <c r="AF230" s="30">
        <f>+'2019'!$O230</f>
        <v>0</v>
      </c>
      <c r="AG230" s="30">
        <f>+'2020'!$O230</f>
        <v>0</v>
      </c>
      <c r="AH230" s="30">
        <f>+'2021'!$O230</f>
        <v>0</v>
      </c>
      <c r="AI230" s="27"/>
      <c r="AJ230" s="30" t="e">
        <f t="shared" si="238"/>
        <v>#DIV/0!</v>
      </c>
    </row>
    <row r="231" spans="1:38" ht="13" x14ac:dyDescent="0.35">
      <c r="A231" s="24"/>
      <c r="B231" s="25" t="s">
        <v>677</v>
      </c>
      <c r="C231" s="30">
        <f>+'1990'!$O230</f>
        <v>1656.1396765196496</v>
      </c>
      <c r="D231" s="30">
        <f>+'1991'!$O230</f>
        <v>1648.4158665750301</v>
      </c>
      <c r="E231" s="30">
        <f>+'1992'!$O230</f>
        <v>1689.9473739618397</v>
      </c>
      <c r="F231" s="30">
        <f>+'1993'!$O230</f>
        <v>1645.8457464168996</v>
      </c>
      <c r="G231" s="30">
        <f>+'1994'!$O230</f>
        <v>1504.6959959952896</v>
      </c>
      <c r="H231" s="30">
        <f>+'1995'!$O230</f>
        <v>1354.2886516839399</v>
      </c>
      <c r="I231" s="30">
        <f>+'1996'!$O230</f>
        <v>1496.6391597149998</v>
      </c>
      <c r="J231" s="30">
        <f>+'1997'!$O230</f>
        <v>1520.1339020699997</v>
      </c>
      <c r="K231" s="30">
        <f>+'1998'!$O230</f>
        <v>1524.8600291399998</v>
      </c>
      <c r="L231" s="30">
        <f>+'1999'!$O230</f>
        <v>1583.0270707299999</v>
      </c>
      <c r="M231" s="30">
        <f>+'2000'!$O231</f>
        <v>1496.4513776099998</v>
      </c>
      <c r="N231" s="30">
        <f>+'2001'!$O231</f>
        <v>1477.77253554</v>
      </c>
      <c r="O231" s="30">
        <f>+'2002'!$O231</f>
        <v>1475.6192798199997</v>
      </c>
      <c r="P231" s="30">
        <f>+'2003'!$O231</f>
        <v>1473.54218158</v>
      </c>
      <c r="Q231" s="30">
        <f>+'2004'!$O231</f>
        <v>1479.10313593</v>
      </c>
      <c r="R231" s="30">
        <f>+'2005'!$O231</f>
        <v>1459.3069959999998</v>
      </c>
      <c r="S231" s="30">
        <f>+'2006'!$O231</f>
        <v>1465.4063339999998</v>
      </c>
      <c r="T231" s="30">
        <f>+'2007'!$O231</f>
        <v>1459.893588811161</v>
      </c>
      <c r="U231" s="30">
        <f>+'2008'!$O231</f>
        <v>1430.1025763279922</v>
      </c>
      <c r="V231" s="30">
        <f>+'2009'!$O231</f>
        <v>1386.3082022102949</v>
      </c>
      <c r="W231" s="30">
        <f>+'2010'!$O231</f>
        <v>1404.8638797199997</v>
      </c>
      <c r="X231" s="30">
        <f>+'2011'!$O231</f>
        <v>1456.4580741199998</v>
      </c>
      <c r="Y231" s="30">
        <f>+'2012'!$O231</f>
        <v>1473.6672825000001</v>
      </c>
      <c r="Z231" s="30">
        <f>+'2013'!$O231</f>
        <v>1564.0257039399999</v>
      </c>
      <c r="AA231" s="30">
        <f>+'2014'!$O231</f>
        <v>1544.5038531525117</v>
      </c>
      <c r="AB231" s="30">
        <f>+'2015'!$O231</f>
        <v>1458.4697852070076</v>
      </c>
      <c r="AC231" s="30">
        <f>+'2016'!$O231</f>
        <v>1458.1397874511997</v>
      </c>
      <c r="AD231" s="30">
        <f>+'2017'!$O231</f>
        <v>1431.992630955277</v>
      </c>
      <c r="AE231" s="30">
        <f>+'2018'!$O231</f>
        <v>1428.3045302078681</v>
      </c>
      <c r="AF231" s="30">
        <f>+'2019'!$O231</f>
        <v>1444.3432342640281</v>
      </c>
      <c r="AG231" s="30">
        <f>+'2020'!$O231</f>
        <v>1432.7113653141237</v>
      </c>
      <c r="AH231" s="30">
        <f>+'2021'!$O231</f>
        <v>1444.3432342640281</v>
      </c>
      <c r="AI231" s="27"/>
      <c r="AJ231" s="30">
        <f t="shared" si="238"/>
        <v>-3.4821140282682794E-2</v>
      </c>
    </row>
    <row r="232" spans="1:38" ht="13" x14ac:dyDescent="0.35">
      <c r="A232" s="24"/>
      <c r="B232" s="25" t="s">
        <v>678</v>
      </c>
      <c r="C232" s="26">
        <f>+SUM(C233:C234)</f>
        <v>0</v>
      </c>
      <c r="D232" s="26">
        <f t="shared" ref="D232:AE232" si="292">+SUM(D233:D234)</f>
        <v>0</v>
      </c>
      <c r="E232" s="26">
        <f t="shared" si="292"/>
        <v>0</v>
      </c>
      <c r="F232" s="26">
        <f t="shared" si="292"/>
        <v>0</v>
      </c>
      <c r="G232" s="26">
        <f t="shared" si="292"/>
        <v>0</v>
      </c>
      <c r="H232" s="26">
        <f t="shared" si="292"/>
        <v>0</v>
      </c>
      <c r="I232" s="26">
        <f t="shared" si="292"/>
        <v>0</v>
      </c>
      <c r="J232" s="26">
        <f t="shared" si="292"/>
        <v>0</v>
      </c>
      <c r="K232" s="26">
        <f t="shared" si="292"/>
        <v>0</v>
      </c>
      <c r="L232" s="26">
        <f t="shared" si="292"/>
        <v>0</v>
      </c>
      <c r="M232" s="26">
        <f t="shared" si="292"/>
        <v>0</v>
      </c>
      <c r="N232" s="26">
        <f t="shared" si="292"/>
        <v>0</v>
      </c>
      <c r="O232" s="26">
        <f t="shared" si="292"/>
        <v>0</v>
      </c>
      <c r="P232" s="26">
        <f t="shared" si="292"/>
        <v>0</v>
      </c>
      <c r="Q232" s="26">
        <f t="shared" si="292"/>
        <v>0</v>
      </c>
      <c r="R232" s="26">
        <f t="shared" si="292"/>
        <v>0</v>
      </c>
      <c r="S232" s="26">
        <f t="shared" si="292"/>
        <v>0</v>
      </c>
      <c r="T232" s="26">
        <f t="shared" si="292"/>
        <v>0</v>
      </c>
      <c r="U232" s="26">
        <f t="shared" si="292"/>
        <v>0</v>
      </c>
      <c r="V232" s="26">
        <f t="shared" si="292"/>
        <v>0</v>
      </c>
      <c r="W232" s="26">
        <f t="shared" si="292"/>
        <v>0</v>
      </c>
      <c r="X232" s="26">
        <f t="shared" si="292"/>
        <v>0</v>
      </c>
      <c r="Y232" s="26">
        <f t="shared" si="292"/>
        <v>0</v>
      </c>
      <c r="Z232" s="26">
        <f t="shared" si="292"/>
        <v>0</v>
      </c>
      <c r="AA232" s="26">
        <f t="shared" si="292"/>
        <v>0</v>
      </c>
      <c r="AB232" s="26">
        <f t="shared" si="292"/>
        <v>0</v>
      </c>
      <c r="AC232" s="26">
        <f t="shared" si="292"/>
        <v>0</v>
      </c>
      <c r="AD232" s="26">
        <f t="shared" si="292"/>
        <v>0</v>
      </c>
      <c r="AE232" s="26">
        <f t="shared" si="292"/>
        <v>0</v>
      </c>
      <c r="AF232" s="26">
        <f t="shared" ref="AF232" si="293">+SUM(AF233:AF234)</f>
        <v>0</v>
      </c>
      <c r="AG232" s="26">
        <f t="shared" ref="AG232:AH232" si="294">+SUM(AG233:AG234)</f>
        <v>0</v>
      </c>
      <c r="AH232" s="26">
        <f t="shared" si="294"/>
        <v>0</v>
      </c>
      <c r="AI232" s="27"/>
      <c r="AJ232" s="26" t="e">
        <f t="shared" si="238"/>
        <v>#DIV/0!</v>
      </c>
    </row>
    <row r="233" spans="1:38" x14ac:dyDescent="0.35">
      <c r="A233" s="24"/>
      <c r="B233" s="44" t="s">
        <v>679</v>
      </c>
      <c r="C233" s="30">
        <f>+'1990'!$O232</f>
        <v>0</v>
      </c>
      <c r="D233" s="30">
        <f>+'1991'!$O232</f>
        <v>0</v>
      </c>
      <c r="E233" s="30">
        <f>+'1992'!$O232</f>
        <v>0</v>
      </c>
      <c r="F233" s="30">
        <f>+'1993'!$O232</f>
        <v>0</v>
      </c>
      <c r="G233" s="30">
        <f>+'1994'!$O232</f>
        <v>0</v>
      </c>
      <c r="H233" s="30">
        <f>+'1995'!$O232</f>
        <v>0</v>
      </c>
      <c r="I233" s="30">
        <f>+'1996'!$O232</f>
        <v>0</v>
      </c>
      <c r="J233" s="30">
        <f>+'1997'!$O232</f>
        <v>0</v>
      </c>
      <c r="K233" s="30">
        <f>+'1998'!$O232</f>
        <v>0</v>
      </c>
      <c r="L233" s="30">
        <f>+'1999'!$O232</f>
        <v>0</v>
      </c>
      <c r="M233" s="30">
        <f>+'2000'!$O233</f>
        <v>0</v>
      </c>
      <c r="N233" s="30">
        <f>+'2001'!$O233</f>
        <v>0</v>
      </c>
      <c r="O233" s="30">
        <f>+'2002'!$O233</f>
        <v>0</v>
      </c>
      <c r="P233" s="30">
        <f>+'2003'!$O233</f>
        <v>0</v>
      </c>
      <c r="Q233" s="30">
        <f>+'2004'!$O233</f>
        <v>0</v>
      </c>
      <c r="R233" s="30">
        <f>+'2005'!$O233</f>
        <v>0</v>
      </c>
      <c r="S233" s="30">
        <f>+'2006'!$O233</f>
        <v>0</v>
      </c>
      <c r="T233" s="30">
        <f>+'2007'!$O233</f>
        <v>0</v>
      </c>
      <c r="U233" s="30">
        <f>+'2008'!$O233</f>
        <v>0</v>
      </c>
      <c r="V233" s="30">
        <f>+'2009'!$O233</f>
        <v>0</v>
      </c>
      <c r="W233" s="30">
        <f>+'2010'!$O233</f>
        <v>0</v>
      </c>
      <c r="X233" s="30">
        <f>+'2011'!$O233</f>
        <v>0</v>
      </c>
      <c r="Y233" s="30">
        <f>+'2012'!$O233</f>
        <v>0</v>
      </c>
      <c r="Z233" s="30">
        <f>+'2013'!$O233</f>
        <v>0</v>
      </c>
      <c r="AA233" s="30">
        <f>+'2014'!$O233</f>
        <v>0</v>
      </c>
      <c r="AB233" s="30">
        <f>+'2015'!$O233</f>
        <v>0</v>
      </c>
      <c r="AC233" s="30">
        <f>+'2016'!$O233</f>
        <v>0</v>
      </c>
      <c r="AD233" s="30">
        <f>+'2017'!$O233</f>
        <v>0</v>
      </c>
      <c r="AE233" s="30">
        <f>+'2018'!$O233</f>
        <v>0</v>
      </c>
      <c r="AF233" s="30">
        <f>+'2019'!$O233</f>
        <v>0</v>
      </c>
      <c r="AG233" s="30">
        <f>+'2020'!$O233</f>
        <v>0</v>
      </c>
      <c r="AH233" s="30">
        <f>+'2021'!$O233</f>
        <v>0</v>
      </c>
      <c r="AI233" s="27"/>
      <c r="AJ233" s="30" t="e">
        <f t="shared" si="238"/>
        <v>#DIV/0!</v>
      </c>
    </row>
    <row r="234" spans="1:38" x14ac:dyDescent="0.35">
      <c r="A234" s="24"/>
      <c r="B234" s="44" t="s">
        <v>680</v>
      </c>
      <c r="C234" s="30">
        <f>+'1990'!$O233</f>
        <v>0</v>
      </c>
      <c r="D234" s="30">
        <f>+'1991'!$O233</f>
        <v>0</v>
      </c>
      <c r="E234" s="30">
        <f>+'1992'!$O233</f>
        <v>0</v>
      </c>
      <c r="F234" s="30">
        <f>+'1993'!$O233</f>
        <v>0</v>
      </c>
      <c r="G234" s="30">
        <f>+'1994'!$O233</f>
        <v>0</v>
      </c>
      <c r="H234" s="30">
        <f>+'1995'!$O233</f>
        <v>0</v>
      </c>
      <c r="I234" s="30">
        <f>+'1996'!$O233</f>
        <v>0</v>
      </c>
      <c r="J234" s="30">
        <f>+'1997'!$O233</f>
        <v>0</v>
      </c>
      <c r="K234" s="30">
        <f>+'1998'!$O233</f>
        <v>0</v>
      </c>
      <c r="L234" s="30">
        <f>+'1999'!$O233</f>
        <v>0</v>
      </c>
      <c r="M234" s="30">
        <f>+'2000'!$O234</f>
        <v>0</v>
      </c>
      <c r="N234" s="30">
        <f>+'2001'!$O234</f>
        <v>0</v>
      </c>
      <c r="O234" s="30">
        <f>+'2002'!$O234</f>
        <v>0</v>
      </c>
      <c r="P234" s="30">
        <f>+'2003'!$O234</f>
        <v>0</v>
      </c>
      <c r="Q234" s="30">
        <f>+'2004'!$O234</f>
        <v>0</v>
      </c>
      <c r="R234" s="30">
        <f>+'2005'!$O234</f>
        <v>0</v>
      </c>
      <c r="S234" s="30">
        <f>+'2006'!$O234</f>
        <v>0</v>
      </c>
      <c r="T234" s="30">
        <f>+'2007'!$O234</f>
        <v>0</v>
      </c>
      <c r="U234" s="30">
        <f>+'2008'!$O234</f>
        <v>0</v>
      </c>
      <c r="V234" s="30">
        <f>+'2009'!$O234</f>
        <v>0</v>
      </c>
      <c r="W234" s="30">
        <f>+'2010'!$O234</f>
        <v>0</v>
      </c>
      <c r="X234" s="30">
        <f>+'2011'!$O234</f>
        <v>0</v>
      </c>
      <c r="Y234" s="30">
        <f>+'2012'!$O234</f>
        <v>0</v>
      </c>
      <c r="Z234" s="30">
        <f>+'2013'!$O234</f>
        <v>0</v>
      </c>
      <c r="AA234" s="30">
        <f>+'2014'!$O234</f>
        <v>0</v>
      </c>
      <c r="AB234" s="30">
        <f>+'2015'!$O234</f>
        <v>0</v>
      </c>
      <c r="AC234" s="30">
        <f>+'2016'!$O234</f>
        <v>0</v>
      </c>
      <c r="AD234" s="30">
        <f>+'2017'!$O234</f>
        <v>0</v>
      </c>
      <c r="AE234" s="30">
        <f>+'2018'!$O234</f>
        <v>0</v>
      </c>
      <c r="AF234" s="30">
        <f>+'2019'!$O234</f>
        <v>0</v>
      </c>
      <c r="AG234" s="30">
        <f>+'2020'!$O234</f>
        <v>0</v>
      </c>
      <c r="AH234" s="30">
        <f>+'2021'!$O234</f>
        <v>0</v>
      </c>
      <c r="AI234" s="27"/>
      <c r="AJ234" s="30" t="e">
        <f t="shared" si="238"/>
        <v>#DIV/0!</v>
      </c>
    </row>
    <row r="235" spans="1:38" x14ac:dyDescent="0.35">
      <c r="A235" s="24"/>
      <c r="B235" s="25" t="s">
        <v>681</v>
      </c>
      <c r="C235" s="30">
        <f>+'1990'!$O234</f>
        <v>0</v>
      </c>
      <c r="D235" s="30">
        <f>+'1991'!$O234</f>
        <v>0</v>
      </c>
      <c r="E235" s="30">
        <f>+'1992'!$O234</f>
        <v>0</v>
      </c>
      <c r="F235" s="30">
        <f>+'1993'!$O234</f>
        <v>0</v>
      </c>
      <c r="G235" s="30">
        <f>+'1994'!$O234</f>
        <v>0</v>
      </c>
      <c r="H235" s="30">
        <f>+'1995'!$O234</f>
        <v>0</v>
      </c>
      <c r="I235" s="30">
        <f>+'1996'!$O234</f>
        <v>0</v>
      </c>
      <c r="J235" s="30">
        <f>+'1997'!$O234</f>
        <v>0</v>
      </c>
      <c r="K235" s="30">
        <f>+'1998'!$O234</f>
        <v>0</v>
      </c>
      <c r="L235" s="30">
        <f>+'1999'!$O234</f>
        <v>0</v>
      </c>
      <c r="M235" s="30">
        <f>+'2000'!$O235</f>
        <v>0</v>
      </c>
      <c r="N235" s="30">
        <f>+'2001'!$O235</f>
        <v>0</v>
      </c>
      <c r="O235" s="30">
        <f>+'2002'!$O235</f>
        <v>0</v>
      </c>
      <c r="P235" s="30">
        <f>+'2003'!$O235</f>
        <v>0</v>
      </c>
      <c r="Q235" s="30">
        <f>+'2004'!$O235</f>
        <v>0</v>
      </c>
      <c r="R235" s="30">
        <f>+'2005'!$O235</f>
        <v>0</v>
      </c>
      <c r="S235" s="30">
        <f>+'2006'!$O235</f>
        <v>0</v>
      </c>
      <c r="T235" s="30">
        <f>+'2007'!$O235</f>
        <v>0</v>
      </c>
      <c r="U235" s="30">
        <f>+'2008'!$O235</f>
        <v>0</v>
      </c>
      <c r="V235" s="30">
        <f>+'2009'!$O235</f>
        <v>0</v>
      </c>
      <c r="W235" s="30">
        <f>+'2010'!$O235</f>
        <v>0</v>
      </c>
      <c r="X235" s="30">
        <f>+'2011'!$O235</f>
        <v>0</v>
      </c>
      <c r="Y235" s="30">
        <f>+'2012'!$O235</f>
        <v>0</v>
      </c>
      <c r="Z235" s="30">
        <f>+'2013'!$O235</f>
        <v>0</v>
      </c>
      <c r="AA235" s="30">
        <f>+'2014'!$O235</f>
        <v>0</v>
      </c>
      <c r="AB235" s="30">
        <f>+'2015'!$O235</f>
        <v>0</v>
      </c>
      <c r="AC235" s="30">
        <f>+'2016'!$O235</f>
        <v>0</v>
      </c>
      <c r="AD235" s="30">
        <f>+'2017'!$O235</f>
        <v>0</v>
      </c>
      <c r="AE235" s="30">
        <f>+'2018'!$O235</f>
        <v>0</v>
      </c>
      <c r="AF235" s="30">
        <f>+'2019'!$O235</f>
        <v>0</v>
      </c>
      <c r="AG235" s="30">
        <f>+'2020'!$O235</f>
        <v>0</v>
      </c>
      <c r="AH235" s="30">
        <f>+'2021'!$O235</f>
        <v>0</v>
      </c>
      <c r="AI235" s="27"/>
      <c r="AJ235" s="30" t="e">
        <f t="shared" si="238"/>
        <v>#DIV/0!</v>
      </c>
    </row>
    <row r="236" spans="1:38" ht="13" x14ac:dyDescent="0.35">
      <c r="A236" s="24"/>
      <c r="B236" s="25" t="s">
        <v>682</v>
      </c>
      <c r="C236" s="30">
        <f>+'1990'!$O235</f>
        <v>0</v>
      </c>
      <c r="D236" s="30">
        <f>+'1991'!$O235</f>
        <v>0</v>
      </c>
      <c r="E236" s="30">
        <f>+'1992'!$O235</f>
        <v>0</v>
      </c>
      <c r="F236" s="30">
        <f>+'1993'!$O235</f>
        <v>0</v>
      </c>
      <c r="G236" s="30">
        <f>+'1994'!$O235</f>
        <v>0</v>
      </c>
      <c r="H236" s="30">
        <f>+'1995'!$O235</f>
        <v>0</v>
      </c>
      <c r="I236" s="30">
        <f>+'1996'!$O235</f>
        <v>0</v>
      </c>
      <c r="J236" s="30">
        <f>+'1997'!$O235</f>
        <v>0</v>
      </c>
      <c r="K236" s="30">
        <f>+'1998'!$O235</f>
        <v>0</v>
      </c>
      <c r="L236" s="30">
        <f>+'1999'!$O235</f>
        <v>0</v>
      </c>
      <c r="M236" s="30">
        <f>+'2000'!$O236</f>
        <v>0</v>
      </c>
      <c r="N236" s="30">
        <f>+'2001'!$O236</f>
        <v>0</v>
      </c>
      <c r="O236" s="30">
        <f>+'2002'!$O236</f>
        <v>0</v>
      </c>
      <c r="P236" s="30">
        <f>+'2003'!$O236</f>
        <v>0</v>
      </c>
      <c r="Q236" s="30">
        <f>+'2004'!$O236</f>
        <v>0</v>
      </c>
      <c r="R236" s="30">
        <f>+'2005'!$O236</f>
        <v>0</v>
      </c>
      <c r="S236" s="30">
        <f>+'2006'!$O236</f>
        <v>0</v>
      </c>
      <c r="T236" s="30">
        <f>+'2007'!$O236</f>
        <v>0</v>
      </c>
      <c r="U236" s="30">
        <f>+'2008'!$O236</f>
        <v>0</v>
      </c>
      <c r="V236" s="30">
        <f>+'2009'!$O236</f>
        <v>0</v>
      </c>
      <c r="W236" s="30">
        <f>+'2010'!$O236</f>
        <v>0</v>
      </c>
      <c r="X236" s="30">
        <f>+'2011'!$O236</f>
        <v>0</v>
      </c>
      <c r="Y236" s="30">
        <f>+'2012'!$O236</f>
        <v>0</v>
      </c>
      <c r="Z236" s="30">
        <f>+'2013'!$O236</f>
        <v>0</v>
      </c>
      <c r="AA236" s="30">
        <f>+'2014'!$O236</f>
        <v>0</v>
      </c>
      <c r="AB236" s="30">
        <f>+'2015'!$O236</f>
        <v>0</v>
      </c>
      <c r="AC236" s="30">
        <f>+'2016'!$O236</f>
        <v>0</v>
      </c>
      <c r="AD236" s="30">
        <f>+'2017'!$O236</f>
        <v>0</v>
      </c>
      <c r="AE236" s="30">
        <f>+'2018'!$O236</f>
        <v>0</v>
      </c>
      <c r="AF236" s="30">
        <f>+'2019'!$O236</f>
        <v>0</v>
      </c>
      <c r="AG236" s="30">
        <f>+'2020'!$O236</f>
        <v>0</v>
      </c>
      <c r="AH236" s="30">
        <f>+'2021'!$O236</f>
        <v>0</v>
      </c>
      <c r="AI236" s="27"/>
      <c r="AJ236" s="30" t="e">
        <f t="shared" si="238"/>
        <v>#DIV/0!</v>
      </c>
    </row>
    <row r="237" spans="1:38" ht="13" x14ac:dyDescent="0.35">
      <c r="A237" s="24"/>
      <c r="B237" s="25" t="s">
        <v>683</v>
      </c>
      <c r="C237" s="30">
        <f>+'1990'!$O236</f>
        <v>0</v>
      </c>
      <c r="D237" s="30">
        <f>+'1991'!$O236</f>
        <v>0</v>
      </c>
      <c r="E237" s="30">
        <f>+'1992'!$O236</f>
        <v>0</v>
      </c>
      <c r="F237" s="30">
        <f>+'1993'!$O236</f>
        <v>0</v>
      </c>
      <c r="G237" s="30">
        <f>+'1994'!$O236</f>
        <v>0</v>
      </c>
      <c r="H237" s="30">
        <f>+'1995'!$O236</f>
        <v>0</v>
      </c>
      <c r="I237" s="30">
        <f>+'1996'!$O236</f>
        <v>0</v>
      </c>
      <c r="J237" s="30">
        <f>+'1997'!$O236</f>
        <v>0</v>
      </c>
      <c r="K237" s="30">
        <f>+'1998'!$O236</f>
        <v>0</v>
      </c>
      <c r="L237" s="30">
        <f>+'1999'!$O236</f>
        <v>0</v>
      </c>
      <c r="M237" s="30">
        <f>+'2000'!$O237</f>
        <v>0</v>
      </c>
      <c r="N237" s="30">
        <f>+'2001'!$O237</f>
        <v>0</v>
      </c>
      <c r="O237" s="30">
        <f>+'2002'!$O237</f>
        <v>0</v>
      </c>
      <c r="P237" s="30">
        <f>+'2003'!$O237</f>
        <v>0</v>
      </c>
      <c r="Q237" s="30">
        <f>+'2004'!$O237</f>
        <v>0</v>
      </c>
      <c r="R237" s="30">
        <f>+'2005'!$O237</f>
        <v>0</v>
      </c>
      <c r="S237" s="30">
        <f>+'2006'!$O237</f>
        <v>0</v>
      </c>
      <c r="T237" s="30">
        <f>+'2007'!$O237</f>
        <v>0</v>
      </c>
      <c r="U237" s="30">
        <f>+'2008'!$O237</f>
        <v>0</v>
      </c>
      <c r="V237" s="30">
        <f>+'2009'!$O237</f>
        <v>0</v>
      </c>
      <c r="W237" s="30">
        <f>+'2010'!$O237</f>
        <v>0</v>
      </c>
      <c r="X237" s="30">
        <f>+'2011'!$O237</f>
        <v>0</v>
      </c>
      <c r="Y237" s="30">
        <f>+'2012'!$O237</f>
        <v>0</v>
      </c>
      <c r="Z237" s="30">
        <f>+'2013'!$O237</f>
        <v>0</v>
      </c>
      <c r="AA237" s="30">
        <f>+'2014'!$O237</f>
        <v>0</v>
      </c>
      <c r="AB237" s="30">
        <f>+'2015'!$O237</f>
        <v>0</v>
      </c>
      <c r="AC237" s="30">
        <f>+'2016'!$O237</f>
        <v>0</v>
      </c>
      <c r="AD237" s="30">
        <f>+'2017'!$O237</f>
        <v>0</v>
      </c>
      <c r="AE237" s="30">
        <f>+'2018'!$O237</f>
        <v>0</v>
      </c>
      <c r="AF237" s="30">
        <f>+'2019'!$O237</f>
        <v>0</v>
      </c>
      <c r="AG237" s="30">
        <f>+'2020'!$O237</f>
        <v>0</v>
      </c>
      <c r="AH237" s="30">
        <f>+'2021'!$O237</f>
        <v>0</v>
      </c>
      <c r="AI237" s="27"/>
      <c r="AJ237" s="30" t="e">
        <f t="shared" si="238"/>
        <v>#DIV/0!</v>
      </c>
    </row>
    <row r="238" spans="1:38" x14ac:dyDescent="0.35"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</row>
    <row r="240" spans="1:38" s="13" customFormat="1" x14ac:dyDescent="0.35">
      <c r="A240" s="11" t="s">
        <v>722</v>
      </c>
      <c r="B240" s="11"/>
      <c r="C240" s="59">
        <f t="shared" ref="C240:AH240" si="295">+C4-C242</f>
        <v>-80.371502455058817</v>
      </c>
      <c r="D240" s="59">
        <f t="shared" si="295"/>
        <v>-80.371502455058817</v>
      </c>
      <c r="E240" s="59">
        <f t="shared" si="295"/>
        <v>-143.35681385255612</v>
      </c>
      <c r="F240" s="59">
        <f t="shared" si="295"/>
        <v>-192.62776060060787</v>
      </c>
      <c r="G240" s="59">
        <f t="shared" si="295"/>
        <v>-233.59096633267654</v>
      </c>
      <c r="H240" s="59">
        <f t="shared" si="295"/>
        <v>-268.97237386625329</v>
      </c>
      <c r="I240" s="59">
        <f t="shared" si="295"/>
        <v>-300.63722396004687</v>
      </c>
      <c r="J240" s="59">
        <f t="shared" si="295"/>
        <v>-329.86980600393963</v>
      </c>
      <c r="K240" s="59">
        <f t="shared" si="295"/>
        <v>-357.56155058462537</v>
      </c>
      <c r="L240" s="59">
        <f t="shared" si="295"/>
        <v>-384.33518523054954</v>
      </c>
      <c r="M240" s="59">
        <f t="shared" si="295"/>
        <v>0</v>
      </c>
      <c r="N240" s="59">
        <f t="shared" si="295"/>
        <v>0</v>
      </c>
      <c r="O240" s="59">
        <f t="shared" si="295"/>
        <v>0</v>
      </c>
      <c r="P240" s="59">
        <f t="shared" si="295"/>
        <v>0</v>
      </c>
      <c r="Q240" s="59">
        <f t="shared" si="295"/>
        <v>0</v>
      </c>
      <c r="R240" s="59">
        <f t="shared" si="295"/>
        <v>0</v>
      </c>
      <c r="S240" s="59">
        <f t="shared" si="295"/>
        <v>0</v>
      </c>
      <c r="T240" s="59">
        <f t="shared" si="295"/>
        <v>0</v>
      </c>
      <c r="U240" s="59">
        <f t="shared" si="295"/>
        <v>0</v>
      </c>
      <c r="V240" s="59">
        <f t="shared" si="295"/>
        <v>0</v>
      </c>
      <c r="W240" s="59">
        <f t="shared" si="295"/>
        <v>0</v>
      </c>
      <c r="X240" s="59">
        <f t="shared" si="295"/>
        <v>0</v>
      </c>
      <c r="Y240" s="59">
        <f t="shared" si="295"/>
        <v>0</v>
      </c>
      <c r="Z240" s="59">
        <f t="shared" si="295"/>
        <v>0</v>
      </c>
      <c r="AA240" s="59">
        <f t="shared" si="295"/>
        <v>0</v>
      </c>
      <c r="AB240" s="59">
        <f t="shared" si="295"/>
        <v>0</v>
      </c>
      <c r="AC240" s="59">
        <f t="shared" si="295"/>
        <v>0</v>
      </c>
      <c r="AD240" s="59">
        <f t="shared" si="295"/>
        <v>0</v>
      </c>
      <c r="AE240" s="59">
        <f t="shared" si="295"/>
        <v>0</v>
      </c>
      <c r="AF240" s="59">
        <f t="shared" si="295"/>
        <v>0</v>
      </c>
      <c r="AG240" s="59">
        <f t="shared" si="295"/>
        <v>0</v>
      </c>
      <c r="AH240" s="59">
        <f t="shared" si="295"/>
        <v>0</v>
      </c>
      <c r="AJ240" s="60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" si="296">+C243+C254+C263+C274+C283</f>
        <v>3086.4666898919704</v>
      </c>
      <c r="D242" s="21">
        <f t="shared" ref="D242:AE242" si="297">+D243+D254+D263+D274+D283</f>
        <v>3505.5832418253199</v>
      </c>
      <c r="E242" s="21">
        <f t="shared" si="297"/>
        <v>4233.9333744582063</v>
      </c>
      <c r="F242" s="21">
        <f t="shared" si="297"/>
        <v>4295.7145678218039</v>
      </c>
      <c r="G242" s="21">
        <f t="shared" si="297"/>
        <v>7574.0737869266322</v>
      </c>
      <c r="H242" s="21">
        <f t="shared" si="297"/>
        <v>4830.3939032797325</v>
      </c>
      <c r="I242" s="21">
        <f t="shared" si="297"/>
        <v>7755.3717929679988</v>
      </c>
      <c r="J242" s="21">
        <f t="shared" si="297"/>
        <v>7875.8690066145182</v>
      </c>
      <c r="K242" s="21">
        <f t="shared" si="297"/>
        <v>8880.4433105550124</v>
      </c>
      <c r="L242" s="21">
        <f t="shared" si="297"/>
        <v>8393.2632178027616</v>
      </c>
      <c r="M242" s="21">
        <f t="shared" si="297"/>
        <v>-11525.784734682909</v>
      </c>
      <c r="N242" s="21">
        <f t="shared" si="297"/>
        <v>-7815.860862121971</v>
      </c>
      <c r="O242" s="21">
        <f t="shared" si="297"/>
        <v>-6880.4338312798654</v>
      </c>
      <c r="P242" s="21">
        <f t="shared" si="297"/>
        <v>-7914.3719431038726</v>
      </c>
      <c r="Q242" s="21">
        <f t="shared" si="297"/>
        <v>-13200.533459612372</v>
      </c>
      <c r="R242" s="21">
        <f t="shared" si="297"/>
        <v>-4736.1729755129772</v>
      </c>
      <c r="S242" s="21">
        <f t="shared" si="297"/>
        <v>-11215.474043576447</v>
      </c>
      <c r="T242" s="21">
        <f t="shared" si="297"/>
        <v>-8612.3953479641877</v>
      </c>
      <c r="U242" s="21">
        <f t="shared" si="297"/>
        <v>-6364.8817407909619</v>
      </c>
      <c r="V242" s="21">
        <f t="shared" si="297"/>
        <v>-10492.781201313712</v>
      </c>
      <c r="W242" s="21">
        <f t="shared" si="297"/>
        <v>-8423.8285189618418</v>
      </c>
      <c r="X242" s="21">
        <f t="shared" si="297"/>
        <v>-6703.8994358919081</v>
      </c>
      <c r="Y242" s="21">
        <f t="shared" si="297"/>
        <v>-8300.0091017361774</v>
      </c>
      <c r="Z242" s="21">
        <f t="shared" si="297"/>
        <v>-9697.2410225919375</v>
      </c>
      <c r="AA242" s="21">
        <f t="shared" si="297"/>
        <v>-7424.3993885738591</v>
      </c>
      <c r="AB242" s="21">
        <f t="shared" si="297"/>
        <v>-4607.3072977469965</v>
      </c>
      <c r="AC242" s="21">
        <f t="shared" si="297"/>
        <v>-4292.9141024697938</v>
      </c>
      <c r="AD242" s="21">
        <f t="shared" si="297"/>
        <v>-8338.8596985616168</v>
      </c>
      <c r="AE242" s="21">
        <f t="shared" si="297"/>
        <v>-8207.3459012141757</v>
      </c>
      <c r="AF242" s="21">
        <f t="shared" ref="AF242" si="298">+AF243+AF254+AF263+AF274+AF283</f>
        <v>-4858.304804566983</v>
      </c>
      <c r="AG242" s="21">
        <f t="shared" ref="AG242:AH242" si="299">+AG243+AG254+AG263+AG274+AG283</f>
        <v>-7529.2788579162789</v>
      </c>
      <c r="AH242" s="21">
        <f t="shared" si="299"/>
        <v>-6805.3164272679123</v>
      </c>
      <c r="AI242" s="22"/>
      <c r="AJ242" s="23">
        <f>+(AH242/M242)-1</f>
        <v>-0.40955721593605343</v>
      </c>
    </row>
    <row r="243" spans="1:36" s="13" customFormat="1" x14ac:dyDescent="0.35">
      <c r="A243" s="19" t="s">
        <v>264</v>
      </c>
      <c r="B243" s="20" t="s">
        <v>265</v>
      </c>
      <c r="C243" s="21">
        <f>+C244+C250+C253</f>
        <v>2768.2448819085848</v>
      </c>
      <c r="D243" s="21">
        <f t="shared" ref="D243:AE243" si="300">+D244+D250+D253</f>
        <v>3189.180414990758</v>
      </c>
      <c r="E243" s="21">
        <f t="shared" si="300"/>
        <v>3851.9430131341137</v>
      </c>
      <c r="F243" s="21">
        <f t="shared" si="300"/>
        <v>3864.147790525843</v>
      </c>
      <c r="G243" s="21">
        <f t="shared" si="300"/>
        <v>4090.6510554739671</v>
      </c>
      <c r="H243" s="21">
        <f t="shared" si="300"/>
        <v>4045.8003321628357</v>
      </c>
      <c r="I243" s="21">
        <f t="shared" si="300"/>
        <v>4576.6344864023513</v>
      </c>
      <c r="J243" s="21">
        <f t="shared" si="300"/>
        <v>4488.4177080728296</v>
      </c>
      <c r="K243" s="21">
        <f t="shared" si="300"/>
        <v>5430.7269900663487</v>
      </c>
      <c r="L243" s="21">
        <f t="shared" si="300"/>
        <v>4861.9256038122003</v>
      </c>
      <c r="M243" s="21">
        <f t="shared" si="300"/>
        <v>5133.2870412504917</v>
      </c>
      <c r="N243" s="21">
        <f t="shared" si="300"/>
        <v>6058.3922742459436</v>
      </c>
      <c r="O243" s="21">
        <f t="shared" si="300"/>
        <v>5386.6878378498677</v>
      </c>
      <c r="P243" s="21">
        <f t="shared" si="300"/>
        <v>5880.2954139311169</v>
      </c>
      <c r="Q243" s="21">
        <f t="shared" si="300"/>
        <v>5654.655883802513</v>
      </c>
      <c r="R243" s="21">
        <f t="shared" si="300"/>
        <v>5753.8225743523199</v>
      </c>
      <c r="S243" s="21">
        <f t="shared" si="300"/>
        <v>6369.2173810267668</v>
      </c>
      <c r="T243" s="21">
        <f t="shared" si="300"/>
        <v>7182.9873005980935</v>
      </c>
      <c r="U243" s="21">
        <f t="shared" si="300"/>
        <v>7192.9291797225624</v>
      </c>
      <c r="V243" s="21">
        <f t="shared" si="300"/>
        <v>8422.2481599097409</v>
      </c>
      <c r="W243" s="21">
        <f t="shared" si="300"/>
        <v>9071.785968613558</v>
      </c>
      <c r="X243" s="21">
        <f t="shared" si="300"/>
        <v>10202.629367773558</v>
      </c>
      <c r="Y243" s="21">
        <f t="shared" si="300"/>
        <v>10161.940643683305</v>
      </c>
      <c r="Z243" s="21">
        <f t="shared" si="300"/>
        <v>10000.085011645313</v>
      </c>
      <c r="AA243" s="21">
        <f t="shared" si="300"/>
        <v>10083.202721461594</v>
      </c>
      <c r="AB243" s="21">
        <f t="shared" si="300"/>
        <v>11543.089415066526</v>
      </c>
      <c r="AC243" s="21">
        <f t="shared" si="300"/>
        <v>11446.282757158624</v>
      </c>
      <c r="AD243" s="21">
        <f t="shared" si="300"/>
        <v>11298.706553274413</v>
      </c>
      <c r="AE243" s="21">
        <f t="shared" si="300"/>
        <v>11496.471259766013</v>
      </c>
      <c r="AF243" s="21">
        <f t="shared" ref="AF243" si="301">+AF244+AF250+AF253</f>
        <v>15203.47097297734</v>
      </c>
      <c r="AG243" s="21">
        <f t="shared" ref="AG243:AH243" si="302">+AG244+AG250+AG253</f>
        <v>11542.698162258079</v>
      </c>
      <c r="AH243" s="21">
        <f t="shared" si="302"/>
        <v>13439.960883849046</v>
      </c>
      <c r="AI243" s="22"/>
      <c r="AJ243" s="23">
        <f>+(AH243/M243)-1</f>
        <v>1.618197808898489</v>
      </c>
    </row>
    <row r="244" spans="1:36" x14ac:dyDescent="0.35">
      <c r="A244" s="24" t="s">
        <v>266</v>
      </c>
      <c r="B244" s="25" t="s">
        <v>267</v>
      </c>
      <c r="C244" s="26">
        <f>+SUM(C245:C249)</f>
        <v>2768.2448819085848</v>
      </c>
      <c r="D244" s="26">
        <f t="shared" ref="D244:AE244" si="303">+SUM(D245:D249)</f>
        <v>3189.180414990758</v>
      </c>
      <c r="E244" s="26">
        <f t="shared" si="303"/>
        <v>3851.9430131341137</v>
      </c>
      <c r="F244" s="26">
        <f t="shared" si="303"/>
        <v>3864.147790525843</v>
      </c>
      <c r="G244" s="26">
        <f t="shared" si="303"/>
        <v>4090.6510554739671</v>
      </c>
      <c r="H244" s="26">
        <f t="shared" si="303"/>
        <v>4045.8003321628357</v>
      </c>
      <c r="I244" s="26">
        <f t="shared" si="303"/>
        <v>4576.6344864023513</v>
      </c>
      <c r="J244" s="26">
        <f t="shared" si="303"/>
        <v>4488.4177080728296</v>
      </c>
      <c r="K244" s="26">
        <f t="shared" si="303"/>
        <v>5430.7269900663487</v>
      </c>
      <c r="L244" s="26">
        <f t="shared" si="303"/>
        <v>4861.9256038122003</v>
      </c>
      <c r="M244" s="26">
        <f t="shared" si="303"/>
        <v>5133.2870412504917</v>
      </c>
      <c r="N244" s="26">
        <f t="shared" si="303"/>
        <v>6058.3922742459436</v>
      </c>
      <c r="O244" s="26">
        <f t="shared" si="303"/>
        <v>5386.6878378498677</v>
      </c>
      <c r="P244" s="26">
        <f t="shared" si="303"/>
        <v>5880.2954139311169</v>
      </c>
      <c r="Q244" s="26">
        <f t="shared" si="303"/>
        <v>5654.655883802513</v>
      </c>
      <c r="R244" s="26">
        <f>+SUM(R245:R249)</f>
        <v>5753.8225743523199</v>
      </c>
      <c r="S244" s="26">
        <f t="shared" si="303"/>
        <v>6369.2173810267668</v>
      </c>
      <c r="T244" s="26">
        <f t="shared" si="303"/>
        <v>7182.9873005980935</v>
      </c>
      <c r="U244" s="26">
        <f t="shared" si="303"/>
        <v>7192.9291797225624</v>
      </c>
      <c r="V244" s="26">
        <f t="shared" si="303"/>
        <v>8422.2481599097409</v>
      </c>
      <c r="W244" s="26">
        <f t="shared" si="303"/>
        <v>9071.785968613558</v>
      </c>
      <c r="X244" s="26">
        <f t="shared" si="303"/>
        <v>10202.629367773558</v>
      </c>
      <c r="Y244" s="26">
        <f t="shared" si="303"/>
        <v>10161.940643683305</v>
      </c>
      <c r="Z244" s="26">
        <f t="shared" si="303"/>
        <v>10000.085011645313</v>
      </c>
      <c r="AA244" s="26">
        <f t="shared" si="303"/>
        <v>10083.202721461594</v>
      </c>
      <c r="AB244" s="26">
        <f t="shared" si="303"/>
        <v>11543.089415066526</v>
      </c>
      <c r="AC244" s="26">
        <f t="shared" si="303"/>
        <v>11446.282757158624</v>
      </c>
      <c r="AD244" s="26">
        <f t="shared" si="303"/>
        <v>11298.706553274413</v>
      </c>
      <c r="AE244" s="26">
        <f t="shared" si="303"/>
        <v>11496.471259766013</v>
      </c>
      <c r="AF244" s="26">
        <f t="shared" ref="AF244" si="304">+SUM(AF245:AF249)</f>
        <v>15203.47097297734</v>
      </c>
      <c r="AG244" s="26">
        <f t="shared" ref="AG244:AH244" si="305">+SUM(AG245:AG249)</f>
        <v>11542.698162258079</v>
      </c>
      <c r="AH244" s="26">
        <f t="shared" si="305"/>
        <v>13439.960883849046</v>
      </c>
      <c r="AI244" s="27"/>
      <c r="AJ244" s="28">
        <f>+(AH244/M244)-1</f>
        <v>1.618197808898489</v>
      </c>
    </row>
    <row r="245" spans="1:36" x14ac:dyDescent="0.35">
      <c r="A245" s="24" t="s">
        <v>268</v>
      </c>
      <c r="B245" s="25" t="s">
        <v>269</v>
      </c>
      <c r="C245" s="30">
        <f>+'1990'!$O244</f>
        <v>673.25972582098336</v>
      </c>
      <c r="D245" s="30">
        <f>+'1991'!$O244</f>
        <v>966.63647302326626</v>
      </c>
      <c r="E245" s="30">
        <f>+'1992'!$O244</f>
        <v>1318.0869088512168</v>
      </c>
      <c r="F245" s="30">
        <f>+'1993'!$O244</f>
        <v>1160.1184527398075</v>
      </c>
      <c r="G245" s="30">
        <f>+'1994'!$O244</f>
        <v>1198.8775302416509</v>
      </c>
      <c r="H245" s="30">
        <f>+'1995'!$O244</f>
        <v>1230.0754592055055</v>
      </c>
      <c r="I245" s="30">
        <f>+'1996'!$O244</f>
        <v>1226.0856572268106</v>
      </c>
      <c r="J245" s="30">
        <f>+'1997'!$O244</f>
        <v>1217.5763014107001</v>
      </c>
      <c r="K245" s="30">
        <f>+'1998'!$O244</f>
        <v>1840.0536278690997</v>
      </c>
      <c r="L245" s="30">
        <f>+'1999'!$O244</f>
        <v>1321.3097270660001</v>
      </c>
      <c r="M245" s="30">
        <f>+'2000'!$O245</f>
        <v>1391.5929506738003</v>
      </c>
      <c r="N245" s="30">
        <f>+'2001'!$O245</f>
        <v>1754.5302649982</v>
      </c>
      <c r="O245" s="30">
        <f>+'2002'!$O245</f>
        <v>1442.6678843431437</v>
      </c>
      <c r="P245" s="30">
        <f>+'2003'!$O245</f>
        <v>1685.0595694142498</v>
      </c>
      <c r="Q245" s="30">
        <f>+'2004'!$O245</f>
        <v>1562.4180322479247</v>
      </c>
      <c r="R245" s="30">
        <f>+'2005'!$O245</f>
        <v>1336.6700532507</v>
      </c>
      <c r="S245" s="30">
        <f>+'2006'!$O245</f>
        <v>1866.2889642473997</v>
      </c>
      <c r="T245" s="30">
        <f>+'2007'!$O245</f>
        <v>2060.809336370231</v>
      </c>
      <c r="U245" s="30">
        <f>+'2008'!$O245</f>
        <v>1769.069634423</v>
      </c>
      <c r="V245" s="30">
        <f>+'2009'!$O245</f>
        <v>2114.5390634969999</v>
      </c>
      <c r="W245" s="30">
        <f>+'2010'!$O245</f>
        <v>2248.3651462707394</v>
      </c>
      <c r="X245" s="30">
        <f>+'2011'!$O245</f>
        <v>2918.8036334717181</v>
      </c>
      <c r="Y245" s="30">
        <f>+'2012'!$O245</f>
        <v>2512.5461388061563</v>
      </c>
      <c r="Z245" s="30">
        <f>+'2013'!$O245</f>
        <v>2369.7232569285256</v>
      </c>
      <c r="AA245" s="30">
        <f>+'2014'!$O245</f>
        <v>2203.7644403840141</v>
      </c>
      <c r="AB245" s="30">
        <f>+'2015'!$O245</f>
        <v>2760.8194279281511</v>
      </c>
      <c r="AC245" s="30">
        <f>+'2016'!$O245</f>
        <v>2758.1613867458373</v>
      </c>
      <c r="AD245" s="30">
        <f>+'2017'!$O245</f>
        <v>2103.1317187924483</v>
      </c>
      <c r="AE245" s="30">
        <f>+'2018'!$O245</f>
        <v>2026.060204591681</v>
      </c>
      <c r="AF245" s="30">
        <f>+'2019'!$O245</f>
        <v>3906.0574050396081</v>
      </c>
      <c r="AG245" s="30">
        <f>+'2020'!$O245</f>
        <v>1841.3314450898788</v>
      </c>
      <c r="AH245" s="30">
        <f>+'2021'!$O245</f>
        <v>1511.3873352771711</v>
      </c>
      <c r="AI245" s="27"/>
      <c r="AJ245" s="31">
        <f>+(AH245/M245)-1</f>
        <v>8.6084357171662296E-2</v>
      </c>
    </row>
    <row r="246" spans="1:36" x14ac:dyDescent="0.35">
      <c r="A246" s="24" t="s">
        <v>276</v>
      </c>
      <c r="B246" s="25" t="s">
        <v>277</v>
      </c>
      <c r="C246" s="30">
        <f>+'1990'!$O245</f>
        <v>598.79356453311163</v>
      </c>
      <c r="D246" s="30">
        <f>+'1991'!$O245</f>
        <v>703.45409531530368</v>
      </c>
      <c r="E246" s="30">
        <f>+'1992'!$O245</f>
        <v>833.62485235946292</v>
      </c>
      <c r="F246" s="30">
        <f>+'1993'!$O245</f>
        <v>822.71890252442961</v>
      </c>
      <c r="G246" s="30">
        <f>+'1994'!$O245</f>
        <v>851.00033193182094</v>
      </c>
      <c r="H246" s="30">
        <f>+'1995'!$O245</f>
        <v>837.79862214412151</v>
      </c>
      <c r="I246" s="30">
        <f>+'1996'!$O245</f>
        <v>979.26000361936735</v>
      </c>
      <c r="J246" s="30">
        <f>+'1997'!$O245</f>
        <v>909.21747668667979</v>
      </c>
      <c r="K246" s="30">
        <f>+'1998'!$O245</f>
        <v>977.29156415716</v>
      </c>
      <c r="L246" s="30">
        <f>+'1999'!$O245</f>
        <v>950.55807301042012</v>
      </c>
      <c r="M246" s="30">
        <f>+'2000'!$O246</f>
        <v>1022.6225342733397</v>
      </c>
      <c r="N246" s="30">
        <f>+'2001'!$O246</f>
        <v>1153.1125308948917</v>
      </c>
      <c r="O246" s="30">
        <f>+'2002'!$O246</f>
        <v>578.39246151081375</v>
      </c>
      <c r="P246" s="30">
        <f>+'2003'!$O246</f>
        <v>865.25405716168359</v>
      </c>
      <c r="Q246" s="30">
        <f>+'2004'!$O246</f>
        <v>793.46454031891858</v>
      </c>
      <c r="R246" s="30">
        <f>+'2005'!$O246</f>
        <v>1004.0443126651002</v>
      </c>
      <c r="S246" s="30">
        <f>+'2006'!$O246</f>
        <v>833.19998315784994</v>
      </c>
      <c r="T246" s="30">
        <f>+'2007'!$O246</f>
        <v>1013.2537072923644</v>
      </c>
      <c r="U246" s="30">
        <f>+'2008'!$O246</f>
        <v>1193.6182388227314</v>
      </c>
      <c r="V246" s="30">
        <f>+'2009'!$O246</f>
        <v>1573.4537375301957</v>
      </c>
      <c r="W246" s="30">
        <f>+'2010'!$O246</f>
        <v>1692.1566318393652</v>
      </c>
      <c r="X246" s="30">
        <f>+'2011'!$O246</f>
        <v>1917.7311417677647</v>
      </c>
      <c r="Y246" s="30">
        <f>+'2012'!$O246</f>
        <v>2279.2331107737027</v>
      </c>
      <c r="Z246" s="30">
        <f>+'2013'!$O246</f>
        <v>2408.5322472211806</v>
      </c>
      <c r="AA246" s="30">
        <f>+'2014'!$O246</f>
        <v>2454.4970774525968</v>
      </c>
      <c r="AB246" s="30">
        <f>+'2015'!$O246</f>
        <v>2224.6400690034798</v>
      </c>
      <c r="AC246" s="30">
        <f>+'2016'!$O246</f>
        <v>1933.6467654960904</v>
      </c>
      <c r="AD246" s="30">
        <f>+'2017'!$O246</f>
        <v>1860.8409746438431</v>
      </c>
      <c r="AE246" s="30">
        <f>+'2018'!$O246</f>
        <v>1917.2573030326967</v>
      </c>
      <c r="AF246" s="30">
        <f>+'2019'!$O246</f>
        <v>3253.8946973321767</v>
      </c>
      <c r="AG246" s="30">
        <f>+'2020'!$O246</f>
        <v>3279.61294899108</v>
      </c>
      <c r="AH246" s="30">
        <f>+'2021'!$O246</f>
        <v>3817.6021247295093</v>
      </c>
      <c r="AI246" s="27"/>
      <c r="AJ246" s="31">
        <f t="shared" ref="AJ246:AJ299" si="306">+(AH246/M246)-1</f>
        <v>2.7331488372121981</v>
      </c>
    </row>
    <row r="247" spans="1:36" x14ac:dyDescent="0.35">
      <c r="A247" s="24" t="s">
        <v>292</v>
      </c>
      <c r="B247" s="25" t="s">
        <v>293</v>
      </c>
      <c r="C247" s="30">
        <f>+'1990'!$O246</f>
        <v>1182.7742301031042</v>
      </c>
      <c r="D247" s="30">
        <f>+'1991'!$O246</f>
        <v>1189.1812642519164</v>
      </c>
      <c r="E247" s="30">
        <f>+'1992'!$O246</f>
        <v>1342.4596726573536</v>
      </c>
      <c r="F247" s="30">
        <f>+'1993'!$O246</f>
        <v>1523.6168121425053</v>
      </c>
      <c r="G247" s="30">
        <f>+'1994'!$O246</f>
        <v>1662.8565892480171</v>
      </c>
      <c r="H247" s="30">
        <f>+'1995'!$O246</f>
        <v>1612.9966196065977</v>
      </c>
      <c r="I247" s="30">
        <f>+'1996'!$O246</f>
        <v>1973.8892786171807</v>
      </c>
      <c r="J247" s="30">
        <f>+'1997'!$O246</f>
        <v>1971.7072833954999</v>
      </c>
      <c r="K247" s="30">
        <f>+'1998'!$O246</f>
        <v>2197.14591624164</v>
      </c>
      <c r="L247" s="30">
        <f>+'1999'!$O246</f>
        <v>2157.3654999479795</v>
      </c>
      <c r="M247" s="30">
        <f>+'2000'!$O247</f>
        <v>2306.9872048921011</v>
      </c>
      <c r="N247" s="30">
        <f>+'2001'!$O247</f>
        <v>2750.3718626341069</v>
      </c>
      <c r="O247" s="30">
        <f>+'2002'!$O247</f>
        <v>2821.6972299101226</v>
      </c>
      <c r="P247" s="30">
        <f>+'2003'!$O247</f>
        <v>2760.7188325802672</v>
      </c>
      <c r="Q247" s="30">
        <f>+'2004'!$O247</f>
        <v>2827.3590878257055</v>
      </c>
      <c r="R247" s="30">
        <f>+'2005'!$O247</f>
        <v>2929.4625661759696</v>
      </c>
      <c r="S247" s="30">
        <f>+'2006'!$O247</f>
        <v>3189.4209237816667</v>
      </c>
      <c r="T247" s="30">
        <f>+'2007'!$O247</f>
        <v>3518.4154593187263</v>
      </c>
      <c r="U247" s="30">
        <f>+'2008'!$O247</f>
        <v>3735.7511711348311</v>
      </c>
      <c r="V247" s="30">
        <f>+'2009'!$O247</f>
        <v>4169.1443559659465</v>
      </c>
      <c r="W247" s="30">
        <f>+'2010'!$O247</f>
        <v>4531.2986736250059</v>
      </c>
      <c r="X247" s="30">
        <f>+'2011'!$O247</f>
        <v>4817.7531789870227</v>
      </c>
      <c r="Y247" s="30">
        <f>+'2012'!$O247</f>
        <v>4816.3928975047884</v>
      </c>
      <c r="Z247" s="30">
        <f>+'2013'!$O247</f>
        <v>4618.6280007759024</v>
      </c>
      <c r="AA247" s="30">
        <f>+'2014'!$O247</f>
        <v>4691.1326035362217</v>
      </c>
      <c r="AB247" s="30">
        <f>+'2015'!$O247</f>
        <v>5926.9025350305419</v>
      </c>
      <c r="AC247" s="30">
        <f>+'2016'!$O247</f>
        <v>6113.3537658785053</v>
      </c>
      <c r="AD247" s="30">
        <f>+'2017'!$O247</f>
        <v>6680.8795089003197</v>
      </c>
      <c r="AE247" s="30">
        <f>+'2018'!$O247</f>
        <v>6844.119924855514</v>
      </c>
      <c r="AF247" s="30">
        <f>+'2019'!$O247</f>
        <v>7232.0680514135429</v>
      </c>
      <c r="AG247" s="30">
        <f>+'2020'!$O247</f>
        <v>5642.9641874285117</v>
      </c>
      <c r="AH247" s="30">
        <f>+'2021'!$O247</f>
        <v>7304.8308047249275</v>
      </c>
      <c r="AI247" s="27"/>
      <c r="AJ247" s="31">
        <f t="shared" si="306"/>
        <v>2.1663941565148725</v>
      </c>
    </row>
    <row r="248" spans="1:36" x14ac:dyDescent="0.35">
      <c r="A248" s="24" t="s">
        <v>304</v>
      </c>
      <c r="B248" s="25" t="s">
        <v>305</v>
      </c>
      <c r="C248" s="30">
        <f>+'1990'!$O247</f>
        <v>313.41736145138555</v>
      </c>
      <c r="D248" s="30">
        <f>+'1991'!$O247</f>
        <v>329.90858240027177</v>
      </c>
      <c r="E248" s="30">
        <f>+'1992'!$O247</f>
        <v>357.77157926608061</v>
      </c>
      <c r="F248" s="30">
        <f>+'1993'!$O247</f>
        <v>357.69362311910089</v>
      </c>
      <c r="G248" s="30">
        <f>+'1994'!$O247</f>
        <v>377.91660405247774</v>
      </c>
      <c r="H248" s="30">
        <f>+'1995'!$O247</f>
        <v>364.92963120661102</v>
      </c>
      <c r="I248" s="30">
        <f>+'1996'!$O247</f>
        <v>397.3995469389925</v>
      </c>
      <c r="J248" s="30">
        <f>+'1997'!$O247</f>
        <v>389.91664657995</v>
      </c>
      <c r="K248" s="30">
        <f>+'1998'!$O247</f>
        <v>416.23588179844995</v>
      </c>
      <c r="L248" s="30">
        <f>+'1999'!$O247</f>
        <v>432.69230378780003</v>
      </c>
      <c r="M248" s="30">
        <f>+'2000'!$O248</f>
        <v>412.08435141124994</v>
      </c>
      <c r="N248" s="30">
        <f>+'2001'!$O248</f>
        <v>400.37761571874501</v>
      </c>
      <c r="O248" s="30">
        <f>+'2002'!$O248</f>
        <v>543.93026208578829</v>
      </c>
      <c r="P248" s="30">
        <f>+'2003'!$O248</f>
        <v>569.26295477491612</v>
      </c>
      <c r="Q248" s="30">
        <f>+'2004'!$O248</f>
        <v>471.41422340996411</v>
      </c>
      <c r="R248" s="30">
        <f>+'2005'!$O248</f>
        <v>483.64564226055001</v>
      </c>
      <c r="S248" s="30">
        <f>+'2006'!$O248</f>
        <v>480.30750983985001</v>
      </c>
      <c r="T248" s="30">
        <f>+'2007'!$O248</f>
        <v>590.5087976167722</v>
      </c>
      <c r="U248" s="30">
        <f>+'2008'!$O248</f>
        <v>494.49013534199997</v>
      </c>
      <c r="V248" s="30">
        <f>+'2009'!$O248</f>
        <v>565.11100291659989</v>
      </c>
      <c r="W248" s="30">
        <f>+'2010'!$O248</f>
        <v>599.96551687844681</v>
      </c>
      <c r="X248" s="30">
        <f>+'2011'!$O248</f>
        <v>548.34141354705127</v>
      </c>
      <c r="Y248" s="30">
        <f>+'2012'!$O248</f>
        <v>553.76849659865866</v>
      </c>
      <c r="Z248" s="30">
        <f>+'2013'!$O248</f>
        <v>603.20150671970407</v>
      </c>
      <c r="AA248" s="30">
        <f>+'2014'!$O248</f>
        <v>733.80860008876118</v>
      </c>
      <c r="AB248" s="30">
        <f>+'2015'!$O248</f>
        <v>630.72738310435386</v>
      </c>
      <c r="AC248" s="30">
        <f>+'2016'!$O248</f>
        <v>641.12083903819041</v>
      </c>
      <c r="AD248" s="30">
        <f>+'2017'!$O248</f>
        <v>653.85435093780222</v>
      </c>
      <c r="AE248" s="30">
        <f>+'2018'!$O248</f>
        <v>709.03382728612053</v>
      </c>
      <c r="AF248" s="30">
        <f>+'2019'!$O248</f>
        <v>811.45081919201266</v>
      </c>
      <c r="AG248" s="30">
        <f>+'2020'!$O248</f>
        <v>778.7895807486093</v>
      </c>
      <c r="AH248" s="30">
        <f>+'2021'!$O248</f>
        <v>806.14061911743829</v>
      </c>
      <c r="AI248" s="27"/>
      <c r="AJ248" s="31">
        <f t="shared" si="306"/>
        <v>0.9562514721965989</v>
      </c>
    </row>
    <row r="249" spans="1:36" x14ac:dyDescent="0.35">
      <c r="A249" s="24" t="s">
        <v>312</v>
      </c>
      <c r="B249" s="25" t="s">
        <v>291</v>
      </c>
      <c r="C249" s="30">
        <f>+'1990'!$O248</f>
        <v>0</v>
      </c>
      <c r="D249" s="30">
        <f>+'1991'!$O248</f>
        <v>0</v>
      </c>
      <c r="E249" s="30">
        <f>+'1992'!$O248</f>
        <v>0</v>
      </c>
      <c r="F249" s="30">
        <f>+'1993'!$O248</f>
        <v>0</v>
      </c>
      <c r="G249" s="30">
        <f>+'1994'!$O248</f>
        <v>0</v>
      </c>
      <c r="H249" s="30">
        <f>+'1995'!$O248</f>
        <v>0</v>
      </c>
      <c r="I249" s="30">
        <f>+'1996'!$O248</f>
        <v>0</v>
      </c>
      <c r="J249" s="30">
        <f>+'1997'!$O248</f>
        <v>0</v>
      </c>
      <c r="K249" s="30">
        <f>+'1998'!$O248</f>
        <v>0</v>
      </c>
      <c r="L249" s="30">
        <f>+'1999'!$O248</f>
        <v>0</v>
      </c>
      <c r="M249" s="30">
        <f>+'2000'!$O249</f>
        <v>0</v>
      </c>
      <c r="N249" s="30">
        <f>+'2001'!$O249</f>
        <v>0</v>
      </c>
      <c r="O249" s="30">
        <f>+'2002'!$O249</f>
        <v>0</v>
      </c>
      <c r="P249" s="30">
        <f>+'2003'!$O249</f>
        <v>0</v>
      </c>
      <c r="Q249" s="30">
        <f>+'2004'!$O249</f>
        <v>0</v>
      </c>
      <c r="R249" s="30">
        <f>+'2005'!$O249</f>
        <v>0</v>
      </c>
      <c r="S249" s="30">
        <f>+'2006'!$O249</f>
        <v>0</v>
      </c>
      <c r="T249" s="30">
        <f>+'2007'!$O249</f>
        <v>0</v>
      </c>
      <c r="U249" s="30">
        <f>+'2008'!$O249</f>
        <v>0</v>
      </c>
      <c r="V249" s="30">
        <f>+'2009'!$O249</f>
        <v>0</v>
      </c>
      <c r="W249" s="30">
        <f>+'2010'!$O249</f>
        <v>0</v>
      </c>
      <c r="X249" s="30">
        <f>+'2011'!$O249</f>
        <v>0</v>
      </c>
      <c r="Y249" s="30">
        <f>+'2012'!$O249</f>
        <v>0</v>
      </c>
      <c r="Z249" s="30">
        <f>+'2013'!$O249</f>
        <v>0</v>
      </c>
      <c r="AA249" s="30">
        <f>+'2014'!$O249</f>
        <v>0</v>
      </c>
      <c r="AB249" s="30">
        <f>+'2015'!$O249</f>
        <v>0</v>
      </c>
      <c r="AC249" s="30">
        <f>+'2016'!$O249</f>
        <v>0</v>
      </c>
      <c r="AD249" s="30">
        <f>+'2017'!$O249</f>
        <v>0</v>
      </c>
      <c r="AE249" s="30">
        <f>+'2018'!$O249</f>
        <v>0</v>
      </c>
      <c r="AF249" s="30">
        <f>+'2019'!$O249</f>
        <v>0</v>
      </c>
      <c r="AG249" s="30">
        <f>+'2020'!$O249</f>
        <v>0</v>
      </c>
      <c r="AH249" s="30">
        <f>+'2021'!$O249</f>
        <v>0</v>
      </c>
      <c r="AI249" s="27"/>
      <c r="AJ249" s="31" t="e">
        <f t="shared" si="306"/>
        <v>#DIV/0!</v>
      </c>
    </row>
    <row r="250" spans="1:3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AE250" si="307">+SUM(D251:D252)</f>
        <v>0</v>
      </c>
      <c r="E250" s="26">
        <f t="shared" si="307"/>
        <v>0</v>
      </c>
      <c r="F250" s="26">
        <f t="shared" si="307"/>
        <v>0</v>
      </c>
      <c r="G250" s="26">
        <f t="shared" si="307"/>
        <v>0</v>
      </c>
      <c r="H250" s="26">
        <f t="shared" si="307"/>
        <v>0</v>
      </c>
      <c r="I250" s="26">
        <f t="shared" si="307"/>
        <v>0</v>
      </c>
      <c r="J250" s="26">
        <f t="shared" si="307"/>
        <v>0</v>
      </c>
      <c r="K250" s="26">
        <f t="shared" si="307"/>
        <v>0</v>
      </c>
      <c r="L250" s="26">
        <f t="shared" si="307"/>
        <v>0</v>
      </c>
      <c r="M250" s="26">
        <f t="shared" si="307"/>
        <v>0</v>
      </c>
      <c r="N250" s="26">
        <f t="shared" si="307"/>
        <v>0</v>
      </c>
      <c r="O250" s="26">
        <f t="shared" si="307"/>
        <v>0</v>
      </c>
      <c r="P250" s="26">
        <f t="shared" si="307"/>
        <v>0</v>
      </c>
      <c r="Q250" s="26">
        <f>+SUM(Q251:Q252)</f>
        <v>0</v>
      </c>
      <c r="R250" s="26">
        <f>+SUM(R251:R252)</f>
        <v>0</v>
      </c>
      <c r="S250" s="26">
        <f t="shared" si="307"/>
        <v>0</v>
      </c>
      <c r="T250" s="26">
        <f t="shared" si="307"/>
        <v>0</v>
      </c>
      <c r="U250" s="26">
        <f t="shared" si="307"/>
        <v>0</v>
      </c>
      <c r="V250" s="26">
        <f t="shared" si="307"/>
        <v>0</v>
      </c>
      <c r="W250" s="26">
        <f t="shared" si="307"/>
        <v>0</v>
      </c>
      <c r="X250" s="26">
        <f t="shared" si="307"/>
        <v>0</v>
      </c>
      <c r="Y250" s="26">
        <f t="shared" si="307"/>
        <v>0</v>
      </c>
      <c r="Z250" s="26">
        <f t="shared" si="307"/>
        <v>0</v>
      </c>
      <c r="AA250" s="26">
        <f t="shared" si="307"/>
        <v>0</v>
      </c>
      <c r="AB250" s="26">
        <f t="shared" si="307"/>
        <v>0</v>
      </c>
      <c r="AC250" s="26">
        <f t="shared" si="307"/>
        <v>0</v>
      </c>
      <c r="AD250" s="26">
        <f t="shared" si="307"/>
        <v>0</v>
      </c>
      <c r="AE250" s="26">
        <f t="shared" si="307"/>
        <v>0</v>
      </c>
      <c r="AF250" s="26">
        <f t="shared" ref="AF250" si="308">+SUM(AF251:AF252)</f>
        <v>0</v>
      </c>
      <c r="AG250" s="26">
        <f t="shared" ref="AG250:AH250" si="309">+SUM(AG251:AG252)</f>
        <v>0</v>
      </c>
      <c r="AH250" s="26">
        <f t="shared" si="309"/>
        <v>0</v>
      </c>
      <c r="AI250" s="27"/>
      <c r="AJ250" s="23" t="e">
        <f t="shared" si="306"/>
        <v>#DIV/0!</v>
      </c>
    </row>
    <row r="251" spans="1:36" x14ac:dyDescent="0.35">
      <c r="A251" s="24" t="s">
        <v>319</v>
      </c>
      <c r="B251" s="25" t="s">
        <v>320</v>
      </c>
      <c r="C251" s="30">
        <f>+'1990'!$O250</f>
        <v>0</v>
      </c>
      <c r="D251" s="30">
        <f>+'1991'!$O250</f>
        <v>0</v>
      </c>
      <c r="E251" s="30">
        <f>+'1992'!$O250</f>
        <v>0</v>
      </c>
      <c r="F251" s="30">
        <f>+'1993'!$O250</f>
        <v>0</v>
      </c>
      <c r="G251" s="30">
        <f>+'1994'!$O250</f>
        <v>0</v>
      </c>
      <c r="H251" s="30">
        <f>+'1995'!$O250</f>
        <v>0</v>
      </c>
      <c r="I251" s="30">
        <f>+'1996'!$O250</f>
        <v>0</v>
      </c>
      <c r="J251" s="30">
        <f>+'1997'!$O250</f>
        <v>0</v>
      </c>
      <c r="K251" s="30">
        <f>+'1998'!$O250</f>
        <v>0</v>
      </c>
      <c r="L251" s="30">
        <f>+'1999'!$O250</f>
        <v>0</v>
      </c>
      <c r="M251" s="30">
        <f>+'2000'!$O251</f>
        <v>0</v>
      </c>
      <c r="N251" s="30">
        <f>+'2001'!$O251</f>
        <v>0</v>
      </c>
      <c r="O251" s="30">
        <f>+'2002'!$O251</f>
        <v>0</v>
      </c>
      <c r="P251" s="30">
        <f>+'2003'!$O251</f>
        <v>0</v>
      </c>
      <c r="Q251" s="30">
        <f>+'2004'!$O251</f>
        <v>0</v>
      </c>
      <c r="R251" s="30">
        <f>+'2005'!$O251</f>
        <v>0</v>
      </c>
      <c r="S251" s="30">
        <f>+'2006'!$O251</f>
        <v>0</v>
      </c>
      <c r="T251" s="30">
        <f>+'2007'!$O251</f>
        <v>0</v>
      </c>
      <c r="U251" s="30">
        <f>+'2008'!$O251</f>
        <v>0</v>
      </c>
      <c r="V251" s="30">
        <f>+'2009'!$O251</f>
        <v>0</v>
      </c>
      <c r="W251" s="30">
        <f>+'2010'!$O251</f>
        <v>0</v>
      </c>
      <c r="X251" s="30">
        <f>+'2011'!$O251</f>
        <v>0</v>
      </c>
      <c r="Y251" s="30">
        <f>+'2012'!$O251</f>
        <v>0</v>
      </c>
      <c r="Z251" s="30">
        <f>+'2013'!$O251</f>
        <v>0</v>
      </c>
      <c r="AA251" s="30">
        <f>+'2014'!$O251</f>
        <v>0</v>
      </c>
      <c r="AB251" s="30">
        <f>+'2015'!$O251</f>
        <v>0</v>
      </c>
      <c r="AC251" s="30">
        <f>+'2016'!$O251</f>
        <v>0</v>
      </c>
      <c r="AD251" s="30">
        <f>+'2017'!$O251</f>
        <v>0</v>
      </c>
      <c r="AE251" s="30">
        <f>+'2018'!$O251</f>
        <v>0</v>
      </c>
      <c r="AF251" s="30">
        <f>+'2019'!$O251</f>
        <v>0</v>
      </c>
      <c r="AG251" s="30">
        <f>+'2020'!$O251</f>
        <v>0</v>
      </c>
      <c r="AH251" s="30">
        <f>+'2021'!$O251</f>
        <v>0</v>
      </c>
      <c r="AI251" s="27"/>
      <c r="AJ251" s="31" t="e">
        <f t="shared" si="306"/>
        <v>#DIV/0!</v>
      </c>
    </row>
    <row r="252" spans="1:36" x14ac:dyDescent="0.35">
      <c r="A252" s="24" t="s">
        <v>326</v>
      </c>
      <c r="B252" s="34" t="s">
        <v>327</v>
      </c>
      <c r="C252" s="30">
        <f>+'1990'!$O251</f>
        <v>0</v>
      </c>
      <c r="D252" s="30">
        <f>+'1991'!$O251</f>
        <v>0</v>
      </c>
      <c r="E252" s="30">
        <f>+'1992'!$O251</f>
        <v>0</v>
      </c>
      <c r="F252" s="30">
        <f>+'1993'!$O251</f>
        <v>0</v>
      </c>
      <c r="G252" s="30">
        <f>+'1994'!$O251</f>
        <v>0</v>
      </c>
      <c r="H252" s="30">
        <f>+'1995'!$O251</f>
        <v>0</v>
      </c>
      <c r="I252" s="30">
        <f>+'1996'!$O251</f>
        <v>0</v>
      </c>
      <c r="J252" s="30">
        <f>+'1997'!$O251</f>
        <v>0</v>
      </c>
      <c r="K252" s="30">
        <f>+'1998'!$O251</f>
        <v>0</v>
      </c>
      <c r="L252" s="30">
        <f>+'1999'!$O251</f>
        <v>0</v>
      </c>
      <c r="M252" s="30">
        <f>+'2000'!$O252</f>
        <v>0</v>
      </c>
      <c r="N252" s="30">
        <f>+'2001'!$O252</f>
        <v>0</v>
      </c>
      <c r="O252" s="30">
        <f>+'2002'!$O252</f>
        <v>0</v>
      </c>
      <c r="P252" s="30">
        <f>+'2003'!$O252</f>
        <v>0</v>
      </c>
      <c r="Q252" s="30">
        <f>+'2004'!$O252</f>
        <v>0</v>
      </c>
      <c r="R252" s="30">
        <f>+'2005'!$O252</f>
        <v>0</v>
      </c>
      <c r="S252" s="30">
        <f>+'2006'!$O252</f>
        <v>0</v>
      </c>
      <c r="T252" s="30">
        <f>+'2007'!$O252</f>
        <v>0</v>
      </c>
      <c r="U252" s="30">
        <f>+'2008'!$O252</f>
        <v>0</v>
      </c>
      <c r="V252" s="30">
        <f>+'2009'!$O252</f>
        <v>0</v>
      </c>
      <c r="W252" s="30">
        <f>+'2010'!$O252</f>
        <v>0</v>
      </c>
      <c r="X252" s="30">
        <f>+'2011'!$O252</f>
        <v>0</v>
      </c>
      <c r="Y252" s="30">
        <f>+'2012'!$O252</f>
        <v>0</v>
      </c>
      <c r="Z252" s="30">
        <f>+'2013'!$O252</f>
        <v>0</v>
      </c>
      <c r="AA252" s="30">
        <f>+'2014'!$O252</f>
        <v>0</v>
      </c>
      <c r="AB252" s="30">
        <f>+'2015'!$O252</f>
        <v>0</v>
      </c>
      <c r="AC252" s="30">
        <f>+'2016'!$O252</f>
        <v>0</v>
      </c>
      <c r="AD252" s="30">
        <f>+'2017'!$O252</f>
        <v>0</v>
      </c>
      <c r="AE252" s="30">
        <f>+'2018'!$O252</f>
        <v>0</v>
      </c>
      <c r="AF252" s="30">
        <f>+'2019'!$O252</f>
        <v>0</v>
      </c>
      <c r="AG252" s="30">
        <f>+'2020'!$O252</f>
        <v>0</v>
      </c>
      <c r="AH252" s="30">
        <f>+'2021'!$O252</f>
        <v>0</v>
      </c>
      <c r="AI252" s="27"/>
      <c r="AJ252" s="31" t="e">
        <f t="shared" si="306"/>
        <v>#DIV/0!</v>
      </c>
    </row>
    <row r="253" spans="1:36" ht="13" x14ac:dyDescent="0.35">
      <c r="A253" s="24" t="s">
        <v>335</v>
      </c>
      <c r="B253" s="25" t="s">
        <v>336</v>
      </c>
      <c r="C253" s="30">
        <f>+'1990'!$O252</f>
        <v>0</v>
      </c>
      <c r="D253" s="30">
        <f>+'1991'!$O252</f>
        <v>0</v>
      </c>
      <c r="E253" s="30">
        <f>+'1992'!$O252</f>
        <v>0</v>
      </c>
      <c r="F253" s="30">
        <f>+'1993'!$O252</f>
        <v>0</v>
      </c>
      <c r="G253" s="30">
        <f>+'1994'!$O252</f>
        <v>0</v>
      </c>
      <c r="H253" s="30">
        <f>+'1995'!$O252</f>
        <v>0</v>
      </c>
      <c r="I253" s="30">
        <f>+'1996'!$O252</f>
        <v>0</v>
      </c>
      <c r="J253" s="30">
        <f>+'1997'!$O252</f>
        <v>0</v>
      </c>
      <c r="K253" s="30">
        <f>+'1998'!$O252</f>
        <v>0</v>
      </c>
      <c r="L253" s="30">
        <f>+'1999'!$O252</f>
        <v>0</v>
      </c>
      <c r="M253" s="30">
        <f>+'2000'!$O253</f>
        <v>0</v>
      </c>
      <c r="N253" s="30">
        <f>+'2001'!$O253</f>
        <v>0</v>
      </c>
      <c r="O253" s="30">
        <f>+'2002'!$O253</f>
        <v>0</v>
      </c>
      <c r="P253" s="30">
        <f>+'2003'!$O253</f>
        <v>0</v>
      </c>
      <c r="Q253" s="30">
        <f>+'2004'!$O253</f>
        <v>0</v>
      </c>
      <c r="R253" s="30">
        <f>+'2005'!$O253</f>
        <v>0</v>
      </c>
      <c r="S253" s="30">
        <f>+'2006'!$O253</f>
        <v>0</v>
      </c>
      <c r="T253" s="30">
        <f>+'2007'!$O253</f>
        <v>0</v>
      </c>
      <c r="U253" s="30">
        <f>+'2008'!$O253</f>
        <v>0</v>
      </c>
      <c r="V253" s="30">
        <f>+'2009'!$O253</f>
        <v>0</v>
      </c>
      <c r="W253" s="30">
        <f>+'2010'!$O253</f>
        <v>0</v>
      </c>
      <c r="X253" s="30">
        <f>+'2011'!$O253</f>
        <v>0</v>
      </c>
      <c r="Y253" s="30">
        <f>+'2012'!$O253</f>
        <v>0</v>
      </c>
      <c r="Z253" s="30">
        <f>+'2013'!$O253</f>
        <v>0</v>
      </c>
      <c r="AA253" s="30">
        <f>+'2014'!$O253</f>
        <v>0</v>
      </c>
      <c r="AB253" s="30">
        <f>+'2015'!$O253</f>
        <v>0</v>
      </c>
      <c r="AC253" s="30">
        <f>+'2016'!$O253</f>
        <v>0</v>
      </c>
      <c r="AD253" s="30">
        <f>+'2017'!$O253</f>
        <v>0</v>
      </c>
      <c r="AE253" s="30">
        <f>+'2018'!$O253</f>
        <v>0</v>
      </c>
      <c r="AF253" s="30">
        <f>+'2019'!$O253</f>
        <v>0</v>
      </c>
      <c r="AG253" s="30">
        <f>+'2020'!$O253</f>
        <v>0</v>
      </c>
      <c r="AH253" s="30">
        <f>+'2021'!$O253</f>
        <v>0</v>
      </c>
      <c r="AI253" s="27"/>
      <c r="AJ253" s="31" t="e">
        <f t="shared" si="306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>+SUM(C255:C262)</f>
        <v>175.34770785385209</v>
      </c>
      <c r="D254" s="21">
        <f t="shared" ref="D254:AE254" si="310">+SUM(D255:D262)</f>
        <v>175.56147068518561</v>
      </c>
      <c r="E254" s="21">
        <f t="shared" si="310"/>
        <v>177.81520494849534</v>
      </c>
      <c r="F254" s="21">
        <f t="shared" si="310"/>
        <v>176.06414088465036</v>
      </c>
      <c r="G254" s="21">
        <f t="shared" si="310"/>
        <v>176.85465658220895</v>
      </c>
      <c r="H254" s="21">
        <f t="shared" si="310"/>
        <v>176.41055697553281</v>
      </c>
      <c r="I254" s="21">
        <f t="shared" si="310"/>
        <v>164.83935814308626</v>
      </c>
      <c r="J254" s="21">
        <f t="shared" si="310"/>
        <v>227.23609557719203</v>
      </c>
      <c r="K254" s="21">
        <f t="shared" si="310"/>
        <v>239.0648274809256</v>
      </c>
      <c r="L254" s="21">
        <f t="shared" si="310"/>
        <v>326.13726952257804</v>
      </c>
      <c r="M254" s="21">
        <f t="shared" si="310"/>
        <v>321.26055877454843</v>
      </c>
      <c r="N254" s="21">
        <f t="shared" si="310"/>
        <v>310.61694111029601</v>
      </c>
      <c r="O254" s="21">
        <f t="shared" si="310"/>
        <v>215.02911379488239</v>
      </c>
      <c r="P254" s="21">
        <f t="shared" si="310"/>
        <v>215.39098412993087</v>
      </c>
      <c r="Q254" s="21">
        <f>+SUM(Q255:Q262)</f>
        <v>237.88594014444831</v>
      </c>
      <c r="R254" s="21">
        <f>+SUM(R255:R262)</f>
        <v>212.49136645095913</v>
      </c>
      <c r="S254" s="21">
        <f t="shared" si="310"/>
        <v>199.87246383507031</v>
      </c>
      <c r="T254" s="21">
        <f t="shared" si="310"/>
        <v>223.73581107929252</v>
      </c>
      <c r="U254" s="21">
        <f t="shared" si="310"/>
        <v>221.28982425629252</v>
      </c>
      <c r="V254" s="21">
        <f t="shared" si="310"/>
        <v>270.93350817429251</v>
      </c>
      <c r="W254" s="21">
        <f t="shared" si="310"/>
        <v>595.63027016253693</v>
      </c>
      <c r="X254" s="21">
        <f t="shared" si="310"/>
        <v>726.55347255258141</v>
      </c>
      <c r="Y254" s="21">
        <f t="shared" si="310"/>
        <v>844.43741824073697</v>
      </c>
      <c r="Z254" s="21">
        <f t="shared" si="310"/>
        <v>965.89028464475916</v>
      </c>
      <c r="AA254" s="21">
        <f t="shared" si="310"/>
        <v>1091.2657490527129</v>
      </c>
      <c r="AB254" s="21">
        <f t="shared" si="310"/>
        <v>1175.9601044597748</v>
      </c>
      <c r="AC254" s="21">
        <f t="shared" si="310"/>
        <v>1305.0471846680468</v>
      </c>
      <c r="AD254" s="21">
        <f t="shared" si="310"/>
        <v>1428.058814787214</v>
      </c>
      <c r="AE254" s="21">
        <f t="shared" si="310"/>
        <v>1459.4074495157734</v>
      </c>
      <c r="AF254" s="21">
        <f t="shared" ref="AF254" si="311">+SUM(AF255:AF262)</f>
        <v>1474.0792480325799</v>
      </c>
      <c r="AG254" s="21">
        <f t="shared" ref="AG254:AH254" si="312">+SUM(AG255:AG262)</f>
        <v>1266.5380248778408</v>
      </c>
      <c r="AH254" s="21">
        <f t="shared" si="312"/>
        <v>1616.510554355398</v>
      </c>
      <c r="AI254" s="22"/>
      <c r="AJ254" s="23">
        <f t="shared" si="306"/>
        <v>4.0317740855634234</v>
      </c>
    </row>
    <row r="255" spans="1:36" x14ac:dyDescent="0.35">
      <c r="A255" s="24" t="s">
        <v>345</v>
      </c>
      <c r="B255" s="25" t="s">
        <v>346</v>
      </c>
      <c r="C255" s="30">
        <f>+'1990'!$O254</f>
        <v>174.67119539999999</v>
      </c>
      <c r="D255" s="30">
        <f>+'1991'!$O254</f>
        <v>174.67119539999999</v>
      </c>
      <c r="E255" s="30">
        <f>+'1992'!$O254</f>
        <v>174.67119539999999</v>
      </c>
      <c r="F255" s="30">
        <f>+'1993'!$O254</f>
        <v>174.67119539999999</v>
      </c>
      <c r="G255" s="30">
        <f>+'1994'!$O254</f>
        <v>174.67119539999999</v>
      </c>
      <c r="H255" s="30">
        <f>+'1995'!$O254</f>
        <v>174.67119539999999</v>
      </c>
      <c r="I255" s="30">
        <f>+'1996'!$O254</f>
        <v>161.68700339999998</v>
      </c>
      <c r="J255" s="30">
        <f>+'1997'!$O254</f>
        <v>223.32330095399999</v>
      </c>
      <c r="K255" s="30">
        <f>+'1998'!$O254</f>
        <v>235.05688533599999</v>
      </c>
      <c r="L255" s="30">
        <f>+'1999'!$O254</f>
        <v>320.788633608</v>
      </c>
      <c r="M255" s="30">
        <f>+'2000'!$O255</f>
        <v>312.30919674</v>
      </c>
      <c r="N255" s="30">
        <f>+'2001'!$O255</f>
        <v>303.22196859600001</v>
      </c>
      <c r="O255" s="30">
        <f>+'2002'!$O255</f>
        <v>206.47674359999999</v>
      </c>
      <c r="P255" s="30">
        <f>+'2003'!$O255</f>
        <v>209.21923800000002</v>
      </c>
      <c r="Q255" s="30">
        <f>+'2004'!$O255</f>
        <v>224.82471779999997</v>
      </c>
      <c r="R255" s="30">
        <f>+'2005'!$O255</f>
        <v>201.73980239999997</v>
      </c>
      <c r="S255" s="30">
        <f>+'2006'!$O255</f>
        <v>188.93661300000002</v>
      </c>
      <c r="T255" s="30">
        <f>+'2007'!$O255</f>
        <v>210.71470639999998</v>
      </c>
      <c r="U255" s="30">
        <f>+'2008'!$O255</f>
        <v>211.66080919999999</v>
      </c>
      <c r="V255" s="30">
        <f>+'2009'!$O255</f>
        <v>259.93955940000001</v>
      </c>
      <c r="W255" s="30">
        <f>+'2010'!$O255</f>
        <v>584.50393319999989</v>
      </c>
      <c r="X255" s="30">
        <f>+'2011'!$O255</f>
        <v>716.86173029999998</v>
      </c>
      <c r="Y255" s="30">
        <f>+'2012'!$O255</f>
        <v>779.38246470000001</v>
      </c>
      <c r="Z255" s="30">
        <f>+'2013'!$O255</f>
        <v>796.16125109999996</v>
      </c>
      <c r="AA255" s="30">
        <f>+'2014'!$O255</f>
        <v>792.4409478</v>
      </c>
      <c r="AB255" s="30">
        <f>+'2015'!$O255</f>
        <v>740.94374879999998</v>
      </c>
      <c r="AC255" s="30">
        <f>+'2016'!$O255</f>
        <v>734.10519960000011</v>
      </c>
      <c r="AD255" s="30">
        <f>+'2017'!$O255</f>
        <v>766.72173959999998</v>
      </c>
      <c r="AE255" s="30">
        <f>+'2018'!$O255</f>
        <v>642.79553399999998</v>
      </c>
      <c r="AF255" s="30">
        <f>+'2019'!$O255</f>
        <v>555.43470660000003</v>
      </c>
      <c r="AG255" s="30">
        <f>+'2020'!$O255</f>
        <v>273.57682140000003</v>
      </c>
      <c r="AH255" s="30">
        <f>+'2021'!$O255</f>
        <v>493.63702740000002</v>
      </c>
      <c r="AI255" s="27"/>
      <c r="AJ255" s="31">
        <f t="shared" si="306"/>
        <v>0.5806035574769095</v>
      </c>
    </row>
    <row r="256" spans="1:36" x14ac:dyDescent="0.35">
      <c r="A256" s="24" t="s">
        <v>356</v>
      </c>
      <c r="B256" s="25" t="s">
        <v>357</v>
      </c>
      <c r="C256" s="30">
        <f>+'1990'!$O255</f>
        <v>0</v>
      </c>
      <c r="D256" s="30">
        <f>+'1991'!$O255</f>
        <v>0</v>
      </c>
      <c r="E256" s="30">
        <f>+'1992'!$O255</f>
        <v>0</v>
      </c>
      <c r="F256" s="30">
        <f>+'1993'!$O255</f>
        <v>0</v>
      </c>
      <c r="G256" s="30">
        <f>+'1994'!$O255</f>
        <v>0</v>
      </c>
      <c r="H256" s="30">
        <f>+'1995'!$O255</f>
        <v>0</v>
      </c>
      <c r="I256" s="30">
        <f>+'1996'!$O255</f>
        <v>0</v>
      </c>
      <c r="J256" s="30">
        <f>+'1997'!$O255</f>
        <v>0</v>
      </c>
      <c r="K256" s="30">
        <f>+'1998'!$O255</f>
        <v>0</v>
      </c>
      <c r="L256" s="30">
        <f>+'1999'!$O255</f>
        <v>0</v>
      </c>
      <c r="M256" s="30">
        <f>+'2000'!$O256</f>
        <v>0</v>
      </c>
      <c r="N256" s="30">
        <f>+'2001'!$O256</f>
        <v>0</v>
      </c>
      <c r="O256" s="30">
        <f>+'2002'!$O256</f>
        <v>0</v>
      </c>
      <c r="P256" s="30">
        <f>+'2003'!$O256</f>
        <v>0</v>
      </c>
      <c r="Q256" s="30">
        <f>+'2004'!$O256</f>
        <v>0</v>
      </c>
      <c r="R256" s="30">
        <f>+'2005'!$O256</f>
        <v>0</v>
      </c>
      <c r="S256" s="30">
        <f>+'2006'!$O256</f>
        <v>0</v>
      </c>
      <c r="T256" s="30">
        <f>+'2007'!$O256</f>
        <v>0</v>
      </c>
      <c r="U256" s="30">
        <f>+'2008'!$O256</f>
        <v>0</v>
      </c>
      <c r="V256" s="30">
        <f>+'2009'!$O256</f>
        <v>0</v>
      </c>
      <c r="W256" s="30">
        <f>+'2010'!$O256</f>
        <v>0</v>
      </c>
      <c r="X256" s="30">
        <f>+'2011'!$O256</f>
        <v>0</v>
      </c>
      <c r="Y256" s="30">
        <f>+'2012'!$O256</f>
        <v>0</v>
      </c>
      <c r="Z256" s="30">
        <f>+'2013'!$O256</f>
        <v>0</v>
      </c>
      <c r="AA256" s="30">
        <f>+'2014'!$O256</f>
        <v>0</v>
      </c>
      <c r="AB256" s="30">
        <f>+'2015'!$O256</f>
        <v>0</v>
      </c>
      <c r="AC256" s="30">
        <f>+'2016'!$O256</f>
        <v>0</v>
      </c>
      <c r="AD256" s="30">
        <f>+'2017'!$O256</f>
        <v>0</v>
      </c>
      <c r="AE256" s="30">
        <f>+'2018'!$O256</f>
        <v>0</v>
      </c>
      <c r="AF256" s="30">
        <f>+'2019'!$O256</f>
        <v>0</v>
      </c>
      <c r="AG256" s="30">
        <f>+'2020'!$O256</f>
        <v>0</v>
      </c>
      <c r="AH256" s="30">
        <f>+'2021'!$O256</f>
        <v>0</v>
      </c>
      <c r="AI256" s="27"/>
      <c r="AJ256" s="31" t="e">
        <f t="shared" si="306"/>
        <v>#DIV/0!</v>
      </c>
    </row>
    <row r="257" spans="1:36" x14ac:dyDescent="0.35">
      <c r="A257" s="24" t="s">
        <v>377</v>
      </c>
      <c r="B257" s="25" t="s">
        <v>378</v>
      </c>
      <c r="C257" s="30">
        <f>+'1990'!$O256</f>
        <v>0</v>
      </c>
      <c r="D257" s="30">
        <f>+'1991'!$O256</f>
        <v>0</v>
      </c>
      <c r="E257" s="30">
        <f>+'1992'!$O256</f>
        <v>0</v>
      </c>
      <c r="F257" s="30">
        <f>+'1993'!$O256</f>
        <v>0</v>
      </c>
      <c r="G257" s="30">
        <f>+'1994'!$O256</f>
        <v>0</v>
      </c>
      <c r="H257" s="30">
        <f>+'1995'!$O256</f>
        <v>0</v>
      </c>
      <c r="I257" s="30">
        <f>+'1996'!$O256</f>
        <v>0</v>
      </c>
      <c r="J257" s="30">
        <f>+'1997'!$O256</f>
        <v>0</v>
      </c>
      <c r="K257" s="30">
        <f>+'1998'!$O256</f>
        <v>0</v>
      </c>
      <c r="L257" s="30">
        <f>+'1999'!$O256</f>
        <v>0</v>
      </c>
      <c r="M257" s="30">
        <f>+'2000'!$O257</f>
        <v>0</v>
      </c>
      <c r="N257" s="30">
        <f>+'2001'!$O257</f>
        <v>0</v>
      </c>
      <c r="O257" s="30">
        <f>+'2002'!$O257</f>
        <v>0</v>
      </c>
      <c r="P257" s="30">
        <f>+'2003'!$O257</f>
        <v>0</v>
      </c>
      <c r="Q257" s="30">
        <f>+'2004'!$O257</f>
        <v>0</v>
      </c>
      <c r="R257" s="30">
        <f>+'2005'!$O257</f>
        <v>0</v>
      </c>
      <c r="S257" s="30">
        <f>+'2006'!$O257</f>
        <v>0</v>
      </c>
      <c r="T257" s="30">
        <f>+'2007'!$O257</f>
        <v>0</v>
      </c>
      <c r="U257" s="30">
        <f>+'2008'!$O257</f>
        <v>0</v>
      </c>
      <c r="V257" s="30">
        <f>+'2009'!$O257</f>
        <v>0</v>
      </c>
      <c r="W257" s="30">
        <f>+'2010'!$O257</f>
        <v>0</v>
      </c>
      <c r="X257" s="30">
        <f>+'2011'!$O257</f>
        <v>0</v>
      </c>
      <c r="Y257" s="30">
        <f>+'2012'!$O257</f>
        <v>0</v>
      </c>
      <c r="Z257" s="30">
        <f>+'2013'!$O257</f>
        <v>0</v>
      </c>
      <c r="AA257" s="30">
        <f>+'2014'!$O257</f>
        <v>0</v>
      </c>
      <c r="AB257" s="30">
        <f>+'2015'!$O257</f>
        <v>0</v>
      </c>
      <c r="AC257" s="30">
        <f>+'2016'!$O257</f>
        <v>0</v>
      </c>
      <c r="AD257" s="30">
        <f>+'2017'!$O257</f>
        <v>0</v>
      </c>
      <c r="AE257" s="30">
        <f>+'2018'!$O257</f>
        <v>0</v>
      </c>
      <c r="AF257" s="30">
        <f>+'2019'!$O257</f>
        <v>0</v>
      </c>
      <c r="AG257" s="30">
        <f>+'2020'!$O257</f>
        <v>0</v>
      </c>
      <c r="AH257" s="30">
        <f>+'2021'!$O257</f>
        <v>0</v>
      </c>
      <c r="AI257" s="27"/>
      <c r="AJ257" s="31" t="e">
        <f t="shared" si="306"/>
        <v>#DIV/0!</v>
      </c>
    </row>
    <row r="258" spans="1:36" x14ac:dyDescent="0.35">
      <c r="A258" s="24" t="s">
        <v>392</v>
      </c>
      <c r="B258" s="25" t="s">
        <v>393</v>
      </c>
      <c r="C258" s="30">
        <f>+'1990'!$O257</f>
        <v>0.6765124538520908</v>
      </c>
      <c r="D258" s="30">
        <f>+'1991'!$O257</f>
        <v>0.89027528518562482</v>
      </c>
      <c r="E258" s="30">
        <f>+'1992'!$O257</f>
        <v>3.1440095484953421</v>
      </c>
      <c r="F258" s="30">
        <f>+'1993'!$O257</f>
        <v>1.3929454846503788</v>
      </c>
      <c r="G258" s="30">
        <f>+'1994'!$O257</f>
        <v>2.1834611822089536</v>
      </c>
      <c r="H258" s="30">
        <f>+'1995'!$O257</f>
        <v>1.7393615755328298</v>
      </c>
      <c r="I258" s="30">
        <f>+'1996'!$O257</f>
        <v>3.1523547430862844</v>
      </c>
      <c r="J258" s="30">
        <f>+'1997'!$O257</f>
        <v>3.9127946231920281</v>
      </c>
      <c r="K258" s="30">
        <f>+'1998'!$O257</f>
        <v>4.0079421449256216</v>
      </c>
      <c r="L258" s="30">
        <f>+'1999'!$O257</f>
        <v>5.3486359145780229</v>
      </c>
      <c r="M258" s="30">
        <f>+'2000'!$O258</f>
        <v>4.7039673625484433</v>
      </c>
      <c r="N258" s="30">
        <f>+'2001'!$O258</f>
        <v>3.6228241443368097</v>
      </c>
      <c r="O258" s="30">
        <f>+'2002'!$O258</f>
        <v>4.392833681902788</v>
      </c>
      <c r="P258" s="30">
        <f>+'2003'!$O258</f>
        <v>1.9063462079716689</v>
      </c>
      <c r="Q258" s="30">
        <f>+'2004'!$O258</f>
        <v>8.036690038489164</v>
      </c>
      <c r="R258" s="30">
        <f>+'2005'!$O258</f>
        <v>5.5480061449999987</v>
      </c>
      <c r="S258" s="30">
        <f>+'2006'!$O258</f>
        <v>5.714691329111111</v>
      </c>
      <c r="T258" s="30">
        <f>+'2007'!$O258</f>
        <v>7.4359659733333325</v>
      </c>
      <c r="U258" s="30">
        <f>+'2008'!$O258</f>
        <v>3.9608022703333328</v>
      </c>
      <c r="V258" s="30">
        <f>+'2009'!$O258</f>
        <v>5.0133139723333331</v>
      </c>
      <c r="W258" s="30">
        <f>+'2010'!$O258</f>
        <v>4.7700581157777773</v>
      </c>
      <c r="X258" s="30">
        <f>+'2011'!$O258</f>
        <v>3.0651935282222214</v>
      </c>
      <c r="Y258" s="30">
        <f>+'2012'!$O258</f>
        <v>2.9307194827777776</v>
      </c>
      <c r="Z258" s="30">
        <f>+'2013'!$O258</f>
        <v>2.8079903499999999</v>
      </c>
      <c r="AA258" s="30">
        <f>+'2014'!$O258</f>
        <v>3.3681887433333331</v>
      </c>
      <c r="AB258" s="30">
        <f>+'2015'!$O258</f>
        <v>3.2397890555555549</v>
      </c>
      <c r="AC258" s="30">
        <f>+'2016'!$O258</f>
        <v>2.9037151305555549</v>
      </c>
      <c r="AD258" s="30">
        <f>+'2017'!$O258</f>
        <v>3.1066521688888882</v>
      </c>
      <c r="AE258" s="30">
        <f>+'2018'!$O258</f>
        <v>3.1185371983333328</v>
      </c>
      <c r="AF258" s="30">
        <f>+'2019'!$O258</f>
        <v>3.1307707872222221</v>
      </c>
      <c r="AG258" s="30">
        <f>+'2020'!$O258</f>
        <v>2.4793602716666663</v>
      </c>
      <c r="AH258" s="30">
        <f>+'2021'!$O258</f>
        <v>3.341229552222222</v>
      </c>
      <c r="AI258" s="27"/>
      <c r="AJ258" s="31">
        <f t="shared" si="306"/>
        <v>-0.28969967376387962</v>
      </c>
    </row>
    <row r="259" spans="1:36" x14ac:dyDescent="0.35">
      <c r="A259" s="24" t="s">
        <v>399</v>
      </c>
      <c r="B259" s="25" t="s">
        <v>400</v>
      </c>
      <c r="C259" s="30">
        <f>+'1990'!$O258</f>
        <v>0</v>
      </c>
      <c r="D259" s="30">
        <f>+'1991'!$O258</f>
        <v>0</v>
      </c>
      <c r="E259" s="30">
        <f>+'1992'!$O258</f>
        <v>0</v>
      </c>
      <c r="F259" s="30">
        <f>+'1993'!$O258</f>
        <v>0</v>
      </c>
      <c r="G259" s="30">
        <f>+'1994'!$O258</f>
        <v>0</v>
      </c>
      <c r="H259" s="30">
        <f>+'1995'!$O258</f>
        <v>0</v>
      </c>
      <c r="I259" s="30">
        <f>+'1996'!$O258</f>
        <v>0</v>
      </c>
      <c r="J259" s="30">
        <f>+'1997'!$O258</f>
        <v>0</v>
      </c>
      <c r="K259" s="30">
        <f>+'1998'!$O258</f>
        <v>0</v>
      </c>
      <c r="L259" s="30">
        <f>+'1999'!$O258</f>
        <v>0</v>
      </c>
      <c r="M259" s="30">
        <f>+'2000'!$O259</f>
        <v>0</v>
      </c>
      <c r="N259" s="30">
        <f>+'2001'!$O259</f>
        <v>0</v>
      </c>
      <c r="O259" s="30">
        <f>+'2002'!$O259</f>
        <v>0</v>
      </c>
      <c r="P259" s="30">
        <f>+'2003'!$O259</f>
        <v>0</v>
      </c>
      <c r="Q259" s="30">
        <f>+'2004'!$O259</f>
        <v>0</v>
      </c>
      <c r="R259" s="30">
        <f>+'2005'!$O259</f>
        <v>0</v>
      </c>
      <c r="S259" s="30">
        <f>+'2006'!$O259</f>
        <v>0</v>
      </c>
      <c r="T259" s="30">
        <f>+'2007'!$O259</f>
        <v>0</v>
      </c>
      <c r="U259" s="30">
        <f>+'2008'!$O259</f>
        <v>0</v>
      </c>
      <c r="V259" s="30">
        <f>+'2009'!$O259</f>
        <v>0</v>
      </c>
      <c r="W259" s="30">
        <f>+'2010'!$O259</f>
        <v>0</v>
      </c>
      <c r="X259" s="30">
        <f>+'2011'!$O259</f>
        <v>0</v>
      </c>
      <c r="Y259" s="30">
        <f>+'2012'!$O259</f>
        <v>0</v>
      </c>
      <c r="Z259" s="30">
        <f>+'2013'!$O259</f>
        <v>0</v>
      </c>
      <c r="AA259" s="30">
        <f>+'2014'!$O259</f>
        <v>0</v>
      </c>
      <c r="AB259" s="30">
        <f>+'2015'!$O259</f>
        <v>0</v>
      </c>
      <c r="AC259" s="30">
        <f>+'2016'!$O259</f>
        <v>0</v>
      </c>
      <c r="AD259" s="30">
        <f>+'2017'!$O259</f>
        <v>0</v>
      </c>
      <c r="AE259" s="30">
        <f>+'2018'!$O259</f>
        <v>0</v>
      </c>
      <c r="AF259" s="30">
        <f>+'2019'!$O259</f>
        <v>0</v>
      </c>
      <c r="AG259" s="30">
        <f>+'2020'!$O259</f>
        <v>0</v>
      </c>
      <c r="AH259" s="30">
        <f>+'2021'!$O259</f>
        <v>0</v>
      </c>
      <c r="AI259" s="27"/>
      <c r="AJ259" s="31" t="e">
        <f t="shared" si="306"/>
        <v>#DIV/0!</v>
      </c>
    </row>
    <row r="260" spans="1:36" x14ac:dyDescent="0.35">
      <c r="A260" s="24" t="s">
        <v>410</v>
      </c>
      <c r="B260" s="25" t="s">
        <v>411</v>
      </c>
      <c r="C260" s="30">
        <f>+'1990'!$O259</f>
        <v>0</v>
      </c>
      <c r="D260" s="30">
        <f>+'1991'!$O259</f>
        <v>0</v>
      </c>
      <c r="E260" s="30">
        <f>+'1992'!$O259</f>
        <v>0</v>
      </c>
      <c r="F260" s="30">
        <f>+'1993'!$O259</f>
        <v>0</v>
      </c>
      <c r="G260" s="30">
        <f>+'1994'!$O259</f>
        <v>0</v>
      </c>
      <c r="H260" s="30">
        <f>+'1995'!$O259</f>
        <v>0</v>
      </c>
      <c r="I260" s="30">
        <f>+'1996'!$O259</f>
        <v>0</v>
      </c>
      <c r="J260" s="30">
        <f>+'1997'!$O259</f>
        <v>0</v>
      </c>
      <c r="K260" s="30">
        <f>+'1998'!$O259</f>
        <v>0</v>
      </c>
      <c r="L260" s="30">
        <f>+'1999'!$O259</f>
        <v>0</v>
      </c>
      <c r="M260" s="30">
        <f>+'2000'!$O260</f>
        <v>0</v>
      </c>
      <c r="N260" s="30">
        <f>+'2001'!$O260</f>
        <v>0</v>
      </c>
      <c r="O260" s="30">
        <f>+'2002'!$O260</f>
        <v>0</v>
      </c>
      <c r="P260" s="30">
        <f>+'2003'!$O260</f>
        <v>0</v>
      </c>
      <c r="Q260" s="30">
        <f>+'2004'!$O260</f>
        <v>0</v>
      </c>
      <c r="R260" s="30">
        <f>+'2005'!$O260</f>
        <v>0</v>
      </c>
      <c r="S260" s="30">
        <f>+'2006'!$O260</f>
        <v>0</v>
      </c>
      <c r="T260" s="30">
        <f>+'2007'!$O260</f>
        <v>0</v>
      </c>
      <c r="U260" s="30">
        <f>+'2008'!$O260</f>
        <v>0</v>
      </c>
      <c r="V260" s="30">
        <f>+'2009'!$O260</f>
        <v>0</v>
      </c>
      <c r="W260" s="30">
        <f>+'2010'!$O260</f>
        <v>0</v>
      </c>
      <c r="X260" s="30">
        <f>+'2011'!$O260</f>
        <v>0</v>
      </c>
      <c r="Y260" s="30">
        <f>+'2012'!$O260</f>
        <v>55.202102439999997</v>
      </c>
      <c r="Z260" s="30">
        <f>+'2013'!$O260</f>
        <v>158.92562834400002</v>
      </c>
      <c r="AA260" s="30">
        <f>+'2014'!$O260</f>
        <v>286.20182000439996</v>
      </c>
      <c r="AB260" s="30">
        <f>+'2015'!$O260</f>
        <v>421.75549190946003</v>
      </c>
      <c r="AC260" s="30">
        <f>+'2016'!$O260</f>
        <v>557.58410650673216</v>
      </c>
      <c r="AD260" s="30">
        <f>+'2017'!$O260</f>
        <v>647.44428839556588</v>
      </c>
      <c r="AE260" s="30">
        <f>+'2018'!$O260</f>
        <v>800.78933405148075</v>
      </c>
      <c r="AF260" s="30">
        <f>+'2019'!$O260</f>
        <v>902.17001615459833</v>
      </c>
      <c r="AG260" s="30">
        <f>+'2020'!$O260</f>
        <v>976.89788606421496</v>
      </c>
      <c r="AH260" s="30">
        <f>+'2021'!$O260</f>
        <v>1105.7216281876167</v>
      </c>
      <c r="AI260" s="27"/>
      <c r="AJ260" s="31" t="e">
        <f t="shared" si="306"/>
        <v>#DIV/0!</v>
      </c>
    </row>
    <row r="261" spans="1:36" x14ac:dyDescent="0.35">
      <c r="A261" s="24" t="s">
        <v>424</v>
      </c>
      <c r="B261" s="25" t="s">
        <v>425</v>
      </c>
      <c r="C261" s="30">
        <f>+'1990'!$O260</f>
        <v>0</v>
      </c>
      <c r="D261" s="30">
        <f>+'1991'!$O260</f>
        <v>0</v>
      </c>
      <c r="E261" s="30">
        <f>+'1992'!$O260</f>
        <v>0</v>
      </c>
      <c r="F261" s="30">
        <f>+'1993'!$O260</f>
        <v>0</v>
      </c>
      <c r="G261" s="30">
        <f>+'1994'!$O260</f>
        <v>0</v>
      </c>
      <c r="H261" s="30">
        <f>+'1995'!$O260</f>
        <v>0</v>
      </c>
      <c r="I261" s="30">
        <f>+'1996'!$O260</f>
        <v>0</v>
      </c>
      <c r="J261" s="30">
        <f>+'1997'!$O260</f>
        <v>0</v>
      </c>
      <c r="K261" s="30">
        <f>+'1998'!$O260</f>
        <v>0</v>
      </c>
      <c r="L261" s="30">
        <f>+'1999'!$O260</f>
        <v>0</v>
      </c>
      <c r="M261" s="30">
        <f>+'2000'!$O261</f>
        <v>4.2473946719999995</v>
      </c>
      <c r="N261" s="30">
        <f>+'2001'!$O261</f>
        <v>3.7721483699591833</v>
      </c>
      <c r="O261" s="30">
        <f>+'2002'!$O261</f>
        <v>4.1595365129795914</v>
      </c>
      <c r="P261" s="30">
        <f>+'2003'!$O261</f>
        <v>4.265399921959184</v>
      </c>
      <c r="Q261" s="30">
        <f>+'2004'!$O261</f>
        <v>5.0245323059591849</v>
      </c>
      <c r="R261" s="30">
        <f>+'2005'!$O261</f>
        <v>5.2035579059591841</v>
      </c>
      <c r="S261" s="30">
        <f>+'2006'!$O261</f>
        <v>5.2211595059591831</v>
      </c>
      <c r="T261" s="30">
        <f>+'2007'!$O261</f>
        <v>5.5851387059591842</v>
      </c>
      <c r="U261" s="30">
        <f>+'2008'!$O261</f>
        <v>5.6682127859591835</v>
      </c>
      <c r="V261" s="30">
        <f>+'2009'!$O261</f>
        <v>5.9806348019591837</v>
      </c>
      <c r="W261" s="30">
        <f>+'2010'!$O261</f>
        <v>6.3562788467591842</v>
      </c>
      <c r="X261" s="30">
        <f>+'2011'!$O261</f>
        <v>6.6265487243591839</v>
      </c>
      <c r="Y261" s="30">
        <f>+'2012'!$O261</f>
        <v>6.9221316179591827</v>
      </c>
      <c r="Z261" s="30">
        <f>+'2013'!$O261</f>
        <v>7.9954148507591807</v>
      </c>
      <c r="AA261" s="30">
        <f>+'2014'!$O261</f>
        <v>9.2547925049795854</v>
      </c>
      <c r="AB261" s="30">
        <f>+'2015'!$O261</f>
        <v>10.021074694759177</v>
      </c>
      <c r="AC261" s="30">
        <f>+'2016'!$O261</f>
        <v>10.454163430759174</v>
      </c>
      <c r="AD261" s="30">
        <f>+'2017'!$O261</f>
        <v>10.786134622759169</v>
      </c>
      <c r="AE261" s="30">
        <f>+'2018'!$O261</f>
        <v>12.704044265959171</v>
      </c>
      <c r="AF261" s="30">
        <f>+'2019'!$O261</f>
        <v>13.343754490759171</v>
      </c>
      <c r="AG261" s="30">
        <f>+'2020'!$O261</f>
        <v>13.58395714195917</v>
      </c>
      <c r="AH261" s="30">
        <f>+'2021'!$O261</f>
        <v>13.810669215559169</v>
      </c>
      <c r="AI261" s="27"/>
      <c r="AJ261" s="31">
        <f t="shared" si="306"/>
        <v>2.2515624946753645</v>
      </c>
    </row>
    <row r="262" spans="1:36" x14ac:dyDescent="0.35">
      <c r="A262" s="24" t="s">
        <v>433</v>
      </c>
      <c r="B262" s="25" t="s">
        <v>291</v>
      </c>
      <c r="C262" s="30">
        <f>+'1990'!$O261</f>
        <v>0</v>
      </c>
      <c r="D262" s="30">
        <f>+'1991'!$O261</f>
        <v>0</v>
      </c>
      <c r="E262" s="30">
        <f>+'1992'!$O261</f>
        <v>0</v>
      </c>
      <c r="F262" s="30">
        <f>+'1993'!$O261</f>
        <v>0</v>
      </c>
      <c r="G262" s="30">
        <f>+'1994'!$O261</f>
        <v>0</v>
      </c>
      <c r="H262" s="30">
        <f>+'1995'!$O261</f>
        <v>0</v>
      </c>
      <c r="I262" s="30">
        <f>+'1996'!$O261</f>
        <v>0</v>
      </c>
      <c r="J262" s="30">
        <f>+'1997'!$O261</f>
        <v>0</v>
      </c>
      <c r="K262" s="30">
        <f>+'1998'!$O261</f>
        <v>0</v>
      </c>
      <c r="L262" s="30">
        <f>+'1999'!$O261</f>
        <v>0</v>
      </c>
      <c r="M262" s="30">
        <f>+'2000'!$O262</f>
        <v>0</v>
      </c>
      <c r="N262" s="30">
        <f>+'2001'!$O262</f>
        <v>0</v>
      </c>
      <c r="O262" s="30">
        <f>+'2002'!$O262</f>
        <v>0</v>
      </c>
      <c r="P262" s="30">
        <f>+'2003'!$O262</f>
        <v>0</v>
      </c>
      <c r="Q262" s="30">
        <f>+'2004'!$O262</f>
        <v>0</v>
      </c>
      <c r="R262" s="30">
        <f>+'2005'!$O262</f>
        <v>0</v>
      </c>
      <c r="S262" s="30">
        <f>+'2006'!$O262</f>
        <v>0</v>
      </c>
      <c r="T262" s="30">
        <f>+'2007'!$O262</f>
        <v>0</v>
      </c>
      <c r="U262" s="30">
        <f>+'2008'!$O262</f>
        <v>0</v>
      </c>
      <c r="V262" s="30">
        <f>+'2009'!$O262</f>
        <v>0</v>
      </c>
      <c r="W262" s="30">
        <f>+'2010'!$O262</f>
        <v>0</v>
      </c>
      <c r="X262" s="30">
        <f>+'2011'!$O262</f>
        <v>0</v>
      </c>
      <c r="Y262" s="30">
        <f>+'2012'!$O262</f>
        <v>0</v>
      </c>
      <c r="Z262" s="30">
        <f>+'2013'!$O262</f>
        <v>0</v>
      </c>
      <c r="AA262" s="30">
        <f>+'2014'!$O262</f>
        <v>0</v>
      </c>
      <c r="AB262" s="30">
        <f>+'2015'!$O262</f>
        <v>0</v>
      </c>
      <c r="AC262" s="30">
        <f>+'2016'!$O262</f>
        <v>0</v>
      </c>
      <c r="AD262" s="30">
        <f>+'2017'!$O262</f>
        <v>0</v>
      </c>
      <c r="AE262" s="30">
        <f>+'2018'!$O262</f>
        <v>0</v>
      </c>
      <c r="AF262" s="30">
        <f>+'2019'!$O262</f>
        <v>0</v>
      </c>
      <c r="AG262" s="30">
        <f>+'2020'!$O262</f>
        <v>0</v>
      </c>
      <c r="AH262" s="30">
        <f>+'2021'!$O262</f>
        <v>0</v>
      </c>
      <c r="AI262" s="27"/>
      <c r="AJ262" s="31" t="e">
        <f t="shared" si="306"/>
        <v>#DIV/0!</v>
      </c>
    </row>
    <row r="263" spans="1:36" s="13" customFormat="1" x14ac:dyDescent="0.35">
      <c r="A263" s="19" t="s">
        <v>434</v>
      </c>
      <c r="B263" s="20" t="s">
        <v>435</v>
      </c>
      <c r="C263" s="21">
        <f>+SUM(C264:C273)</f>
        <v>0</v>
      </c>
      <c r="D263" s="21">
        <f t="shared" ref="D263:AE263" si="313">+SUM(D264:D273)</f>
        <v>0</v>
      </c>
      <c r="E263" s="21">
        <f t="shared" si="313"/>
        <v>0</v>
      </c>
      <c r="F263" s="21">
        <f t="shared" si="313"/>
        <v>0</v>
      </c>
      <c r="G263" s="21">
        <f t="shared" si="313"/>
        <v>3009.5524118906292</v>
      </c>
      <c r="H263" s="21">
        <f t="shared" si="313"/>
        <v>272.27063004424542</v>
      </c>
      <c r="I263" s="21">
        <f t="shared" si="313"/>
        <v>2644.2415733929115</v>
      </c>
      <c r="J263" s="21">
        <f t="shared" si="313"/>
        <v>2760.5181552610607</v>
      </c>
      <c r="K263" s="21">
        <f t="shared" si="313"/>
        <v>2779.7951994891969</v>
      </c>
      <c r="L263" s="21">
        <f t="shared" si="313"/>
        <v>2747.3285384726141</v>
      </c>
      <c r="M263" s="21">
        <f t="shared" si="313"/>
        <v>3661.8650857857933</v>
      </c>
      <c r="N263" s="21">
        <f t="shared" si="313"/>
        <v>4028.5578145476493</v>
      </c>
      <c r="O263" s="21">
        <f t="shared" si="313"/>
        <v>4059.4514666815548</v>
      </c>
      <c r="P263" s="21">
        <f t="shared" si="313"/>
        <v>4031.946838859626</v>
      </c>
      <c r="Q263" s="21">
        <f>+SUM(Q264:Q273)</f>
        <v>3949.8957252642876</v>
      </c>
      <c r="R263" s="21">
        <f>+SUM(R264:R273)</f>
        <v>4139.577433320298</v>
      </c>
      <c r="S263" s="21">
        <f t="shared" si="313"/>
        <v>4122.8417081594089</v>
      </c>
      <c r="T263" s="21">
        <f t="shared" si="313"/>
        <v>4052.7562600438073</v>
      </c>
      <c r="U263" s="21">
        <f t="shared" si="313"/>
        <v>4213.4562970614188</v>
      </c>
      <c r="V263" s="21">
        <f t="shared" si="313"/>
        <v>4315.9560957777621</v>
      </c>
      <c r="W263" s="21">
        <f t="shared" si="313"/>
        <v>4431.4729339212872</v>
      </c>
      <c r="X263" s="21">
        <f t="shared" si="313"/>
        <v>4625.7876155338399</v>
      </c>
      <c r="Y263" s="21">
        <f t="shared" si="313"/>
        <v>4480.0479304632509</v>
      </c>
      <c r="Z263" s="21">
        <f t="shared" si="313"/>
        <v>4460.2988183237931</v>
      </c>
      <c r="AA263" s="21">
        <f t="shared" si="313"/>
        <v>4317.1054231676371</v>
      </c>
      <c r="AB263" s="21">
        <f t="shared" si="313"/>
        <v>4020.6577714577793</v>
      </c>
      <c r="AC263" s="21">
        <f t="shared" si="313"/>
        <v>4141.0369295672645</v>
      </c>
      <c r="AD263" s="21">
        <f t="shared" si="313"/>
        <v>4083.9799127003143</v>
      </c>
      <c r="AE263" s="21">
        <f t="shared" si="313"/>
        <v>4152.7531424768767</v>
      </c>
      <c r="AF263" s="21">
        <f t="shared" ref="AF263" si="314">+SUM(AF264:AF273)</f>
        <v>4050.2827324650539</v>
      </c>
      <c r="AG263" s="21">
        <f t="shared" ref="AG263:AH263" si="315">+SUM(AG264:AG273)</f>
        <v>4095.3619787997759</v>
      </c>
      <c r="AH263" s="21">
        <f t="shared" si="315"/>
        <v>4150.2061141121339</v>
      </c>
      <c r="AI263" s="22"/>
      <c r="AJ263" s="23">
        <f t="shared" si="306"/>
        <v>0.13335855278282271</v>
      </c>
    </row>
    <row r="264" spans="1:36" x14ac:dyDescent="0.35">
      <c r="A264" s="24" t="s">
        <v>436</v>
      </c>
      <c r="B264" s="25" t="s">
        <v>437</v>
      </c>
      <c r="C264" s="30">
        <f>+'1990'!$O263</f>
        <v>0</v>
      </c>
      <c r="D264" s="30">
        <f>+'1991'!$O263</f>
        <v>0</v>
      </c>
      <c r="E264" s="30">
        <f>+'1992'!$O263</f>
        <v>0</v>
      </c>
      <c r="F264" s="30">
        <f>+'1993'!$O263</f>
        <v>0</v>
      </c>
      <c r="G264" s="30">
        <f>+'1994'!$O263</f>
        <v>2039.131054500149</v>
      </c>
      <c r="H264" s="30">
        <f>+'1995'!$O263</f>
        <v>0</v>
      </c>
      <c r="I264" s="30">
        <f>+'1996'!$O263</f>
        <v>1950.5065449082906</v>
      </c>
      <c r="J264" s="30">
        <f>+'1997'!$O263</f>
        <v>1852.6630365755564</v>
      </c>
      <c r="K264" s="30">
        <f>+'1998'!$O263</f>
        <v>1869.5361675866548</v>
      </c>
      <c r="L264" s="30">
        <f>+'1999'!$O263</f>
        <v>1848.9758081961543</v>
      </c>
      <c r="M264" s="30">
        <f>+'2000'!$O264</f>
        <v>2978.5738052060537</v>
      </c>
      <c r="N264" s="30">
        <f>+'2001'!$O264</f>
        <v>3367.3083193702605</v>
      </c>
      <c r="O264" s="30">
        <f>+'2002'!$O264</f>
        <v>3328.0826843291979</v>
      </c>
      <c r="P264" s="30">
        <f>+'2003'!$O264</f>
        <v>3291.5956710788541</v>
      </c>
      <c r="Q264" s="30">
        <f>+'2004'!$O264</f>
        <v>3230.5018034044106</v>
      </c>
      <c r="R264" s="30">
        <f>+'2005'!$O264</f>
        <v>3405.5362788698985</v>
      </c>
      <c r="S264" s="30">
        <f>+'2006'!$O264</f>
        <v>3420.2741063729691</v>
      </c>
      <c r="T264" s="30">
        <f>+'2007'!$O264</f>
        <v>3359.5358348155023</v>
      </c>
      <c r="U264" s="30">
        <f>+'2008'!$O264</f>
        <v>3476.6819075222083</v>
      </c>
      <c r="V264" s="30">
        <f>+'2009'!$O264</f>
        <v>3592.7622460372813</v>
      </c>
      <c r="W264" s="30">
        <f>+'2010'!$O264</f>
        <v>3676.9331139623437</v>
      </c>
      <c r="X264" s="30">
        <f>+'2011'!$O264</f>
        <v>3824.4963771271086</v>
      </c>
      <c r="Y264" s="30">
        <f>+'2012'!$O264</f>
        <v>3689.4328857589244</v>
      </c>
      <c r="Z264" s="30">
        <f>+'2013'!$O264</f>
        <v>3655.3896557215362</v>
      </c>
      <c r="AA264" s="30">
        <f>+'2014'!$O264</f>
        <v>3572.4236362150341</v>
      </c>
      <c r="AB264" s="30">
        <f>+'2015'!$O264</f>
        <v>3287.7367923267138</v>
      </c>
      <c r="AC264" s="30">
        <f>+'2016'!$O264</f>
        <v>3336.262637185288</v>
      </c>
      <c r="AD264" s="30">
        <f>+'2017'!$O264</f>
        <v>3264.8308146694253</v>
      </c>
      <c r="AE264" s="30">
        <f>+'2018'!$O264</f>
        <v>3341.4550381300619</v>
      </c>
      <c r="AF264" s="30">
        <f>+'2019'!$O264</f>
        <v>3216.4697283898718</v>
      </c>
      <c r="AG264" s="30">
        <f>+'2020'!$O264</f>
        <v>3231.7698800472263</v>
      </c>
      <c r="AH264" s="30">
        <f>+'2021'!$O264</f>
        <v>3246.1828299837348</v>
      </c>
      <c r="AI264" s="27"/>
      <c r="AJ264" s="31">
        <f t="shared" si="306"/>
        <v>8.9844684832030897E-2</v>
      </c>
    </row>
    <row r="265" spans="1:36" x14ac:dyDescent="0.35">
      <c r="A265" s="24" t="s">
        <v>466</v>
      </c>
      <c r="B265" s="25" t="s">
        <v>467</v>
      </c>
      <c r="C265" s="30">
        <f>+'1990'!$O264</f>
        <v>0</v>
      </c>
      <c r="D265" s="30">
        <f>+'1991'!$O264</f>
        <v>0</v>
      </c>
      <c r="E265" s="30">
        <f>+'1992'!$O264</f>
        <v>0</v>
      </c>
      <c r="F265" s="30">
        <f>+'1993'!$O264</f>
        <v>0</v>
      </c>
      <c r="G265" s="30">
        <f>+'1994'!$O264</f>
        <v>163.85693854490987</v>
      </c>
      <c r="H265" s="30">
        <f>+'1995'!$O264</f>
        <v>0</v>
      </c>
      <c r="I265" s="30">
        <f>+'1996'!$O264</f>
        <v>171.91595035215619</v>
      </c>
      <c r="J265" s="30">
        <f>+'1997'!$O264</f>
        <v>155.46722045377737</v>
      </c>
      <c r="K265" s="30">
        <f>+'1998'!$O264</f>
        <v>166.79761362365514</v>
      </c>
      <c r="L265" s="30">
        <f>+'1999'!$O264</f>
        <v>168.69842837861569</v>
      </c>
      <c r="M265" s="30">
        <f>+'2000'!$O265</f>
        <v>170.23690548455659</v>
      </c>
      <c r="N265" s="30">
        <f>+'2001'!$O265</f>
        <v>175.16041283004881</v>
      </c>
      <c r="O265" s="30">
        <f>+'2002'!$O265</f>
        <v>181.35705938551607</v>
      </c>
      <c r="P265" s="30">
        <f>+'2003'!$O265</f>
        <v>180.00047303154236</v>
      </c>
      <c r="Q265" s="30">
        <f>+'2004'!$O265</f>
        <v>177.1419304207966</v>
      </c>
      <c r="R265" s="30">
        <f>+'2005'!$O265</f>
        <v>181.59458461846611</v>
      </c>
      <c r="S265" s="30">
        <f>+'2006'!$O265</f>
        <v>180.74852365397439</v>
      </c>
      <c r="T265" s="30">
        <f>+'2007'!$O265</f>
        <v>179.27151180598401</v>
      </c>
      <c r="U265" s="30">
        <f>+'2008'!$O265</f>
        <v>191.49837943290203</v>
      </c>
      <c r="V265" s="30">
        <f>+'2009'!$O265</f>
        <v>183.36026893541435</v>
      </c>
      <c r="W265" s="30">
        <f>+'2010'!$O265</f>
        <v>187.56747232219431</v>
      </c>
      <c r="X265" s="30">
        <f>+'2011'!$O265</f>
        <v>191.73350563932365</v>
      </c>
      <c r="Y265" s="30">
        <f>+'2012'!$O265</f>
        <v>196.86574258179047</v>
      </c>
      <c r="Z265" s="30">
        <f>+'2013'!$O265</f>
        <v>197.14559735983872</v>
      </c>
      <c r="AA265" s="30">
        <f>+'2014'!$O265</f>
        <v>203.77127340864163</v>
      </c>
      <c r="AB265" s="30">
        <f>+'2015'!$O265</f>
        <v>206.44425599649276</v>
      </c>
      <c r="AC265" s="30">
        <f>+'2016'!$O265</f>
        <v>211.22535837929615</v>
      </c>
      <c r="AD265" s="30">
        <f>+'2017'!$O265</f>
        <v>216.07794711389658</v>
      </c>
      <c r="AE265" s="30">
        <f>+'2018'!$O265</f>
        <v>214.3474587880734</v>
      </c>
      <c r="AF265" s="30">
        <f>+'2019'!$O265</f>
        <v>215.92001054890949</v>
      </c>
      <c r="AG265" s="30">
        <f>+'2020'!$O265</f>
        <v>215.34868675214696</v>
      </c>
      <c r="AH265" s="30">
        <f>+'2021'!$O265</f>
        <v>222.08236938420049</v>
      </c>
      <c r="AI265" s="27"/>
      <c r="AJ265" s="31">
        <f t="shared" si="306"/>
        <v>0.30454890936881585</v>
      </c>
    </row>
    <row r="266" spans="1:36" x14ac:dyDescent="0.35">
      <c r="A266" s="24" t="s">
        <v>484</v>
      </c>
      <c r="B266" s="25" t="s">
        <v>485</v>
      </c>
      <c r="C266" s="30">
        <f>+'1990'!$O265</f>
        <v>0</v>
      </c>
      <c r="D266" s="30">
        <f>+'1991'!$O265</f>
        <v>0</v>
      </c>
      <c r="E266" s="30">
        <f>+'1992'!$O265</f>
        <v>0</v>
      </c>
      <c r="F266" s="30">
        <f>+'1993'!$O265</f>
        <v>0</v>
      </c>
      <c r="G266" s="30">
        <f>+'1994'!$O265</f>
        <v>97.471485471360026</v>
      </c>
      <c r="H266" s="30">
        <f>+'1995'!$O265</f>
        <v>111.79431751488001</v>
      </c>
      <c r="I266" s="30">
        <f>+'1996'!$O265</f>
        <v>90.407416968668784</v>
      </c>
      <c r="J266" s="30">
        <f>+'1997'!$O265</f>
        <v>88.595180782908812</v>
      </c>
      <c r="K266" s="30">
        <f>+'1998'!$O265</f>
        <v>93.463621771520025</v>
      </c>
      <c r="L266" s="30">
        <f>+'1999'!$O265</f>
        <v>108.63366584470404</v>
      </c>
      <c r="M266" s="30">
        <f>+'2000'!$O266</f>
        <v>114.45969340886082</v>
      </c>
      <c r="N266" s="30">
        <f>+'2001'!$O266</f>
        <v>107.04439994888641</v>
      </c>
      <c r="O266" s="30">
        <f>+'2002'!$O266</f>
        <v>113.43441348279043</v>
      </c>
      <c r="P266" s="30">
        <f>+'2003'!$O266</f>
        <v>113.69406853284482</v>
      </c>
      <c r="Q266" s="30">
        <f>+'2004'!$O266</f>
        <v>116.67186441951038</v>
      </c>
      <c r="R266" s="30">
        <f>+'2005'!$O266</f>
        <v>104.28603068723841</v>
      </c>
      <c r="S266" s="30">
        <f>+'2006'!$O266</f>
        <v>90.407416968668784</v>
      </c>
      <c r="T266" s="30">
        <f>+'2007'!$O266</f>
        <v>79.944020168812798</v>
      </c>
      <c r="U266" s="30">
        <f>+'2008'!$O266</f>
        <v>87.038791231392025</v>
      </c>
      <c r="V266" s="30">
        <f>+'2009'!$O266</f>
        <v>77.58317847920641</v>
      </c>
      <c r="W266" s="30">
        <f>+'2010'!$O266</f>
        <v>84.348780996480016</v>
      </c>
      <c r="X266" s="30">
        <f>+'2011'!$O266</f>
        <v>87.617615173088012</v>
      </c>
      <c r="Y266" s="30">
        <f>+'2012'!$O266</f>
        <v>83.096255482239997</v>
      </c>
      <c r="Z266" s="30">
        <f>+'2013'!$O266</f>
        <v>86.987024604480013</v>
      </c>
      <c r="AA266" s="30">
        <f>+'2014'!$O266</f>
        <v>68.018373142720023</v>
      </c>
      <c r="AB266" s="30">
        <f>+'2015'!$O266</f>
        <v>75.001498732160002</v>
      </c>
      <c r="AC266" s="30">
        <f>+'2016'!$O266</f>
        <v>86.28556672736002</v>
      </c>
      <c r="AD266" s="30">
        <f>+'2017'!$O266</f>
        <v>91.632163996172821</v>
      </c>
      <c r="AE266" s="30">
        <f>+'2018'!$O266</f>
        <v>89.348324665600003</v>
      </c>
      <c r="AF266" s="30">
        <f>+'2019'!$O266</f>
        <v>89.613190867199989</v>
      </c>
      <c r="AG266" s="30">
        <f>+'2020'!$O266</f>
        <v>106.79892903679999</v>
      </c>
      <c r="AH266" s="30">
        <f>+'2021'!$O266</f>
        <v>116.06451816960002</v>
      </c>
      <c r="AI266" s="27"/>
      <c r="AJ266" s="31">
        <f t="shared" si="306"/>
        <v>1.4020872439406418E-2</v>
      </c>
    </row>
    <row r="267" spans="1:36" x14ac:dyDescent="0.35">
      <c r="A267" s="24" t="s">
        <v>493</v>
      </c>
      <c r="B267" s="25" t="s">
        <v>494</v>
      </c>
      <c r="C267" s="30">
        <f>+'1990'!$O266</f>
        <v>0</v>
      </c>
      <c r="D267" s="30">
        <f>+'1991'!$O266</f>
        <v>0</v>
      </c>
      <c r="E267" s="30">
        <f>+'1992'!$O266</f>
        <v>0</v>
      </c>
      <c r="F267" s="30">
        <f>+'1993'!$O266</f>
        <v>0</v>
      </c>
      <c r="G267" s="30">
        <f>+'1994'!$O266</f>
        <v>669.5242453248145</v>
      </c>
      <c r="H267" s="30">
        <f>+'1995'!$O266</f>
        <v>122.23096576017905</v>
      </c>
      <c r="I267" s="30">
        <f>+'1996'!$O266</f>
        <v>405.11554733532978</v>
      </c>
      <c r="J267" s="30">
        <f>+'1997'!$O266</f>
        <v>626.90026428589022</v>
      </c>
      <c r="K267" s="30">
        <f>+'1998'!$O266</f>
        <v>620.31725847344831</v>
      </c>
      <c r="L267" s="30">
        <f>+'1999'!$O266</f>
        <v>596.86003151640205</v>
      </c>
      <c r="M267" s="30">
        <f>+'2000'!$O267</f>
        <v>375.09273262585231</v>
      </c>
      <c r="N267" s="30">
        <f>+'2001'!$O267</f>
        <v>364.96804443164086</v>
      </c>
      <c r="O267" s="30">
        <f>+'2002'!$O267</f>
        <v>409.37763390617732</v>
      </c>
      <c r="P267" s="30">
        <f>+'2003'!$O267</f>
        <v>416.20402301231803</v>
      </c>
      <c r="Q267" s="30">
        <f>+'2004'!$O267</f>
        <v>397.32044239817003</v>
      </c>
      <c r="R267" s="30">
        <f>+'2005'!$O267</f>
        <v>418.61905982929534</v>
      </c>
      <c r="S267" s="30">
        <f>+'2006'!$O267</f>
        <v>405.11554733532978</v>
      </c>
      <c r="T267" s="30">
        <f>+'2007'!$O267</f>
        <v>405.75850939650837</v>
      </c>
      <c r="U267" s="30">
        <f>+'2008'!$O267</f>
        <v>427.57087205871591</v>
      </c>
      <c r="V267" s="30">
        <f>+'2009'!$O267</f>
        <v>431.97401730899367</v>
      </c>
      <c r="W267" s="30">
        <f>+'2010'!$O267</f>
        <v>449.2637051165359</v>
      </c>
      <c r="X267" s="30">
        <f>+'2011'!$O267</f>
        <v>480.9940747431188</v>
      </c>
      <c r="Y267" s="30">
        <f>+'2012'!$O267</f>
        <v>471.70109203002903</v>
      </c>
      <c r="Z267" s="30">
        <f>+'2013'!$O267</f>
        <v>481.67062201247137</v>
      </c>
      <c r="AA267" s="30">
        <f>+'2014'!$O267</f>
        <v>440.24253589724208</v>
      </c>
      <c r="AB267" s="30">
        <f>+'2015'!$O267</f>
        <v>422.52561764167905</v>
      </c>
      <c r="AC267" s="30">
        <f>+'2016'!$O267</f>
        <v>466.4084992179192</v>
      </c>
      <c r="AD267" s="30">
        <f>+'2017'!$O267</f>
        <v>468.52747626261907</v>
      </c>
      <c r="AE267" s="30">
        <f>+'2018'!$O267</f>
        <v>469.04878012367425</v>
      </c>
      <c r="AF267" s="30">
        <f>+'2019'!$O267</f>
        <v>490.0279695082059</v>
      </c>
      <c r="AG267" s="30">
        <f>+'2020'!$O267</f>
        <v>495.73085394163604</v>
      </c>
      <c r="AH267" s="30">
        <f>+'2021'!$O267</f>
        <v>528.91956118831501</v>
      </c>
      <c r="AI267" s="27"/>
      <c r="AJ267" s="31">
        <f t="shared" si="306"/>
        <v>0.4101034629106024</v>
      </c>
    </row>
    <row r="268" spans="1:36" x14ac:dyDescent="0.35">
      <c r="A268" s="24" t="s">
        <v>516</v>
      </c>
      <c r="B268" s="25" t="s">
        <v>517</v>
      </c>
      <c r="C268" s="30">
        <f>+'1990'!$O267</f>
        <v>0</v>
      </c>
      <c r="D268" s="30">
        <f>+'1991'!$O267</f>
        <v>0</v>
      </c>
      <c r="E268" s="30">
        <f>+'1992'!$O267</f>
        <v>0</v>
      </c>
      <c r="F268" s="30">
        <f>+'1993'!$O267</f>
        <v>0</v>
      </c>
      <c r="G268" s="30">
        <f>+'1994'!$O267</f>
        <v>0</v>
      </c>
      <c r="H268" s="30">
        <f>+'1995'!$O267</f>
        <v>0</v>
      </c>
      <c r="I268" s="30">
        <f>+'1996'!$O267</f>
        <v>0</v>
      </c>
      <c r="J268" s="30">
        <f>+'1997'!$O267</f>
        <v>0</v>
      </c>
      <c r="K268" s="30">
        <f>+'1998'!$O267</f>
        <v>0</v>
      </c>
      <c r="L268" s="30">
        <f>+'1999'!$O267</f>
        <v>0</v>
      </c>
      <c r="M268" s="30">
        <f>+'2000'!$O268</f>
        <v>0</v>
      </c>
      <c r="N268" s="30">
        <f>+'2001'!$O268</f>
        <v>0</v>
      </c>
      <c r="O268" s="30">
        <f>+'2002'!$O268</f>
        <v>0</v>
      </c>
      <c r="P268" s="30">
        <f>+'2003'!$O268</f>
        <v>0</v>
      </c>
      <c r="Q268" s="30">
        <f>+'2004'!$O268</f>
        <v>0</v>
      </c>
      <c r="R268" s="30">
        <f>+'2005'!$O268</f>
        <v>0</v>
      </c>
      <c r="S268" s="30">
        <f>+'2006'!$O268</f>
        <v>0</v>
      </c>
      <c r="T268" s="30">
        <f>+'2007'!$O268</f>
        <v>0</v>
      </c>
      <c r="U268" s="30">
        <f>+'2008'!$O268</f>
        <v>0</v>
      </c>
      <c r="V268" s="30">
        <f>+'2009'!$O268</f>
        <v>0</v>
      </c>
      <c r="W268" s="30">
        <f>+'2010'!$O268</f>
        <v>0</v>
      </c>
      <c r="X268" s="30">
        <f>+'2011'!$O268</f>
        <v>0</v>
      </c>
      <c r="Y268" s="30">
        <f>+'2012'!$O268</f>
        <v>0</v>
      </c>
      <c r="Z268" s="30">
        <f>+'2013'!$O268</f>
        <v>0</v>
      </c>
      <c r="AA268" s="30">
        <f>+'2014'!$O268</f>
        <v>0</v>
      </c>
      <c r="AB268" s="30">
        <f>+'2015'!$O268</f>
        <v>0</v>
      </c>
      <c r="AC268" s="30">
        <f>+'2016'!$O268</f>
        <v>0</v>
      </c>
      <c r="AD268" s="30">
        <f>+'2017'!$O268</f>
        <v>0</v>
      </c>
      <c r="AE268" s="30">
        <f>+'2018'!$O268</f>
        <v>0</v>
      </c>
      <c r="AF268" s="30">
        <f>+'2019'!$O268</f>
        <v>0</v>
      </c>
      <c r="AG268" s="30">
        <f>+'2020'!$O268</f>
        <v>0</v>
      </c>
      <c r="AH268" s="30">
        <f>+'2021'!$O268</f>
        <v>0</v>
      </c>
      <c r="AI268" s="27"/>
      <c r="AJ268" s="31" t="e">
        <f t="shared" si="306"/>
        <v>#DIV/0!</v>
      </c>
    </row>
    <row r="269" spans="1:36" x14ac:dyDescent="0.35">
      <c r="A269" s="24" t="s">
        <v>518</v>
      </c>
      <c r="B269" s="25" t="s">
        <v>519</v>
      </c>
      <c r="C269" s="30">
        <f>+'1990'!$O268</f>
        <v>0</v>
      </c>
      <c r="D269" s="30">
        <f>+'1991'!$O268</f>
        <v>0</v>
      </c>
      <c r="E269" s="30">
        <f>+'1992'!$O268</f>
        <v>0</v>
      </c>
      <c r="F269" s="30">
        <f>+'1993'!$O268</f>
        <v>0</v>
      </c>
      <c r="G269" s="30">
        <f>+'1994'!$O268</f>
        <v>18.478355857432469</v>
      </c>
      <c r="H269" s="30">
        <f>+'1995'!$O268</f>
        <v>17.639592351586334</v>
      </c>
      <c r="I269" s="30">
        <f>+'1996'!$O268</f>
        <v>10.854813864999999</v>
      </c>
      <c r="J269" s="30">
        <f>+'1997'!$O268</f>
        <v>19.574144775327511</v>
      </c>
      <c r="K269" s="30">
        <f>+'1998'!$O268</f>
        <v>20.771185303251368</v>
      </c>
      <c r="L269" s="30">
        <f>+'1999'!$O268</f>
        <v>19.986566444337836</v>
      </c>
      <c r="M269" s="30">
        <f>+'2000'!$O269</f>
        <v>10.76780509824726</v>
      </c>
      <c r="N269" s="30">
        <f>+'2001'!$O269</f>
        <v>10.767529778101512</v>
      </c>
      <c r="O269" s="30">
        <f>+'2002'!$O269</f>
        <v>10.809188050539792</v>
      </c>
      <c r="P269" s="30">
        <f>+'2003'!$O269</f>
        <v>10.924680375000001</v>
      </c>
      <c r="Q269" s="30">
        <f>+'2004'!$O269</f>
        <v>10.764733077000002</v>
      </c>
      <c r="R269" s="30">
        <f>+'2005'!$O269</f>
        <v>10.881466225</v>
      </c>
      <c r="S269" s="30">
        <f>+'2006'!$O269</f>
        <v>10.854813864999999</v>
      </c>
      <c r="T269" s="30">
        <f>+'2007'!$O269</f>
        <v>11.063406375000003</v>
      </c>
      <c r="U269" s="30">
        <f>+'2008'!$O269</f>
        <v>11.575408145000001</v>
      </c>
      <c r="V269" s="30">
        <f>+'2009'!$O269</f>
        <v>11.624223588600001</v>
      </c>
      <c r="W269" s="30">
        <f>+'2010'!$O269</f>
        <v>12.178598745600002</v>
      </c>
      <c r="X269" s="30">
        <f>+'2011'!$O269</f>
        <v>13.589516850000003</v>
      </c>
      <c r="Y269" s="30">
        <f>+'2012'!$O269</f>
        <v>16.291875950000001</v>
      </c>
      <c r="Z269" s="30">
        <f>+'2013'!$O269</f>
        <v>16.3925027252</v>
      </c>
      <c r="AA269" s="30">
        <f>+'2014'!$O269</f>
        <v>17.853800580000005</v>
      </c>
      <c r="AB269" s="30">
        <f>+'2015'!$O269</f>
        <v>18.242416501400005</v>
      </c>
      <c r="AC269" s="30">
        <f>+'2016'!$O269</f>
        <v>19.247937191000002</v>
      </c>
      <c r="AD269" s="30">
        <f>+'2017'!$O269</f>
        <v>18.235358155000004</v>
      </c>
      <c r="AE269" s="30">
        <f>+'2018'!$O269</f>
        <v>17.912015780400001</v>
      </c>
      <c r="AF269" s="30">
        <f>+'2019'!$O269</f>
        <v>19.662435496200001</v>
      </c>
      <c r="AG269" s="30">
        <f>+'2020'!$O269</f>
        <v>18.3363485669</v>
      </c>
      <c r="AH269" s="30">
        <f>+'2021'!$O269</f>
        <v>12.812955306549998</v>
      </c>
      <c r="AI269" s="27"/>
      <c r="AJ269" s="31">
        <f t="shared" si="306"/>
        <v>0.18993194895732635</v>
      </c>
    </row>
    <row r="270" spans="1:36" x14ac:dyDescent="0.35">
      <c r="A270" s="24" t="s">
        <v>529</v>
      </c>
      <c r="B270" s="25" t="s">
        <v>530</v>
      </c>
      <c r="C270" s="30">
        <f>+'1990'!$O269</f>
        <v>0</v>
      </c>
      <c r="D270" s="30">
        <f>+'1991'!$O269</f>
        <v>0</v>
      </c>
      <c r="E270" s="30">
        <f>+'1992'!$O269</f>
        <v>0</v>
      </c>
      <c r="F270" s="30">
        <f>+'1993'!$O269</f>
        <v>0</v>
      </c>
      <c r="G270" s="30">
        <f>+'1994'!$O269</f>
        <v>0.99537096071111109</v>
      </c>
      <c r="H270" s="30">
        <f>+'1995'!$O269</f>
        <v>0.20042258426666665</v>
      </c>
      <c r="I270" s="30">
        <f>+'1996'!$O269</f>
        <v>0.17493676346666664</v>
      </c>
      <c r="J270" s="30">
        <f>+'1997'!$O269</f>
        <v>0.12246485093333333</v>
      </c>
      <c r="K270" s="30">
        <f>+'1998'!$O269</f>
        <v>0.40099477733333327</v>
      </c>
      <c r="L270" s="30">
        <f>+'1999'!$O269</f>
        <v>0.94663710239999987</v>
      </c>
      <c r="M270" s="30">
        <f>+'2000'!$O270</f>
        <v>0.16742540222222221</v>
      </c>
      <c r="N270" s="30">
        <f>+'2001'!$O270</f>
        <v>0.13605207537777778</v>
      </c>
      <c r="O270" s="30">
        <f>+'2002'!$O270</f>
        <v>0.40099477733333327</v>
      </c>
      <c r="P270" s="30">
        <f>+'2003'!$O270</f>
        <v>0.94663710239999987</v>
      </c>
      <c r="Q270" s="30">
        <f>+'2004'!$O270</f>
        <v>0.70141628773333342</v>
      </c>
      <c r="R270" s="30">
        <f>+'2005'!$O270</f>
        <v>2.2542229937333338</v>
      </c>
      <c r="S270" s="30">
        <f>+'2006'!$O270</f>
        <v>0.17493676346666664</v>
      </c>
      <c r="T270" s="30">
        <f>+'2007'!$O270</f>
        <v>1.2038358053333331</v>
      </c>
      <c r="U270" s="30">
        <f>+'2008'!$O270</f>
        <v>2.4555126111999996</v>
      </c>
      <c r="V270" s="30">
        <f>+'2009'!$O270</f>
        <v>2.0660384682666666</v>
      </c>
      <c r="W270" s="30">
        <f>+'2010'!$O270</f>
        <v>2.0202974381333334</v>
      </c>
      <c r="X270" s="30">
        <f>+'2011'!$O270</f>
        <v>5.6638468245333335</v>
      </c>
      <c r="Y270" s="30">
        <f>+'2012'!$O270</f>
        <v>3.5866244069333337</v>
      </c>
      <c r="Z270" s="30">
        <f>+'2013'!$O270</f>
        <v>1.9257227469333333</v>
      </c>
      <c r="AA270" s="30">
        <f>+'2014'!$O270</f>
        <v>3.8919492773333335</v>
      </c>
      <c r="AB270" s="30">
        <f>+'2015'!$O270</f>
        <v>1.9001615526666664</v>
      </c>
      <c r="AC270" s="30">
        <f>+'2016'!$O270</f>
        <v>1.9068764997333334</v>
      </c>
      <c r="AD270" s="30">
        <f>+'2017'!$O270</f>
        <v>2.2981602365333327</v>
      </c>
      <c r="AE270" s="30">
        <f>+'2018'!$O270</f>
        <v>2.2782485557333332</v>
      </c>
      <c r="AF270" s="30">
        <f>+'2019'!$O270</f>
        <v>2.3338541746666666</v>
      </c>
      <c r="AG270" s="30">
        <f>+'2020'!$O270</f>
        <v>1.6284059117333332</v>
      </c>
      <c r="AH270" s="30">
        <f>+'2021'!$O270</f>
        <v>1.9931460530666667</v>
      </c>
      <c r="AI270" s="27"/>
      <c r="AJ270" s="31">
        <f t="shared" si="306"/>
        <v>10.904681288572817</v>
      </c>
    </row>
    <row r="271" spans="1:36" x14ac:dyDescent="0.35">
      <c r="A271" s="24" t="s">
        <v>535</v>
      </c>
      <c r="B271" s="25" t="s">
        <v>536</v>
      </c>
      <c r="C271" s="30">
        <f>+'1990'!$O270</f>
        <v>0</v>
      </c>
      <c r="D271" s="30">
        <f>+'1991'!$O270</f>
        <v>0</v>
      </c>
      <c r="E271" s="30">
        <f>+'1992'!$O270</f>
        <v>0</v>
      </c>
      <c r="F271" s="30">
        <f>+'1993'!$O270</f>
        <v>0</v>
      </c>
      <c r="G271" s="30">
        <f>+'1994'!$O270</f>
        <v>20.09496123125157</v>
      </c>
      <c r="H271" s="30">
        <f>+'1995'!$O270</f>
        <v>20.405331833333335</v>
      </c>
      <c r="I271" s="30">
        <f>+'1996'!$O270</f>
        <v>15.266363200000001</v>
      </c>
      <c r="J271" s="30">
        <f>+'1997'!$O270</f>
        <v>17.195843536666668</v>
      </c>
      <c r="K271" s="30">
        <f>+'1998'!$O270</f>
        <v>8.5083579533333324</v>
      </c>
      <c r="L271" s="30">
        <f>+'1999'!$O270</f>
        <v>3.2274009899999996</v>
      </c>
      <c r="M271" s="30">
        <f>+'2000'!$O271</f>
        <v>12.566718559999998</v>
      </c>
      <c r="N271" s="30">
        <f>+'2001'!$O271</f>
        <v>3.1730561133333337</v>
      </c>
      <c r="O271" s="30">
        <f>+'2002'!$O271</f>
        <v>15.989492749999998</v>
      </c>
      <c r="P271" s="30">
        <f>+'2003'!$O271</f>
        <v>18.581285726666664</v>
      </c>
      <c r="Q271" s="30">
        <f>+'2004'!$O271</f>
        <v>16.793535256666665</v>
      </c>
      <c r="R271" s="30">
        <f>+'2005'!$O271</f>
        <v>16.405790096666667</v>
      </c>
      <c r="S271" s="30">
        <f>+'2006'!$O271</f>
        <v>15.266363200000001</v>
      </c>
      <c r="T271" s="30">
        <f>+'2007'!$O271</f>
        <v>15.979141676666666</v>
      </c>
      <c r="U271" s="30">
        <f>+'2008'!$O271</f>
        <v>16.635426059999997</v>
      </c>
      <c r="V271" s="30">
        <f>+'2009'!$O271</f>
        <v>16.586122960000001</v>
      </c>
      <c r="W271" s="30">
        <f>+'2010'!$O271</f>
        <v>19.160965340000004</v>
      </c>
      <c r="X271" s="30">
        <f>+'2011'!$O271</f>
        <v>21.692679176666665</v>
      </c>
      <c r="Y271" s="30">
        <f>+'2012'!$O271</f>
        <v>19.073454253333335</v>
      </c>
      <c r="Z271" s="30">
        <f>+'2013'!$O271</f>
        <v>20.787693153333333</v>
      </c>
      <c r="AA271" s="30">
        <f>+'2014'!$O271</f>
        <v>10.903854646666666</v>
      </c>
      <c r="AB271" s="30">
        <f>+'2015'!$O271</f>
        <v>8.8070287066666655</v>
      </c>
      <c r="AC271" s="30">
        <f>+'2016'!$O271</f>
        <v>19.700054366666667</v>
      </c>
      <c r="AD271" s="30">
        <f>+'2017'!$O271</f>
        <v>22.37799226666667</v>
      </c>
      <c r="AE271" s="30">
        <f>+'2018'!$O271</f>
        <v>18.363276433333336</v>
      </c>
      <c r="AF271" s="30">
        <f>+'2019'!$O271</f>
        <v>16.25554348</v>
      </c>
      <c r="AG271" s="30">
        <f>+'2020'!$O271</f>
        <v>25.748874543333333</v>
      </c>
      <c r="AH271" s="30">
        <f>+'2021'!$O271</f>
        <v>22.150734026666669</v>
      </c>
      <c r="AI271" s="27"/>
      <c r="AJ271" s="31">
        <f t="shared" si="306"/>
        <v>0.76265060134096552</v>
      </c>
    </row>
    <row r="272" spans="1:36" x14ac:dyDescent="0.35">
      <c r="A272" s="24" t="s">
        <v>537</v>
      </c>
      <c r="B272" s="25" t="s">
        <v>538</v>
      </c>
      <c r="C272" s="30">
        <f>+'1990'!$O271</f>
        <v>0</v>
      </c>
      <c r="D272" s="30">
        <f>+'1991'!$O271</f>
        <v>0</v>
      </c>
      <c r="E272" s="30">
        <f>+'1992'!$O271</f>
        <v>0</v>
      </c>
      <c r="F272" s="30">
        <f>+'1993'!$O271</f>
        <v>0</v>
      </c>
      <c r="G272" s="30">
        <f>+'1994'!$O271</f>
        <v>0</v>
      </c>
      <c r="H272" s="30">
        <f>+'1995'!$O271</f>
        <v>0</v>
      </c>
      <c r="I272" s="30">
        <f>+'1996'!$O271</f>
        <v>0</v>
      </c>
      <c r="J272" s="30">
        <f>+'1997'!$O271</f>
        <v>0</v>
      </c>
      <c r="K272" s="30">
        <f>+'1998'!$O271</f>
        <v>0</v>
      </c>
      <c r="L272" s="30">
        <f>+'1999'!$O271</f>
        <v>0</v>
      </c>
      <c r="M272" s="30">
        <f>+'2000'!$O272</f>
        <v>0</v>
      </c>
      <c r="N272" s="30">
        <f>+'2001'!$O272</f>
        <v>0</v>
      </c>
      <c r="O272" s="30">
        <f>+'2002'!$O272</f>
        <v>0</v>
      </c>
      <c r="P272" s="30">
        <f>+'2003'!$O272</f>
        <v>0</v>
      </c>
      <c r="Q272" s="30">
        <f>+'2004'!$O272</f>
        <v>0</v>
      </c>
      <c r="R272" s="30">
        <f>+'2005'!$O272</f>
        <v>0</v>
      </c>
      <c r="S272" s="30">
        <f>+'2006'!$O272</f>
        <v>0</v>
      </c>
      <c r="T272" s="30">
        <f>+'2007'!$O272</f>
        <v>0</v>
      </c>
      <c r="U272" s="30">
        <f>+'2008'!$O272</f>
        <v>0</v>
      </c>
      <c r="V272" s="30">
        <f>+'2009'!$O272</f>
        <v>0</v>
      </c>
      <c r="W272" s="30">
        <f>+'2010'!$O272</f>
        <v>0</v>
      </c>
      <c r="X272" s="30">
        <f>+'2011'!$O272</f>
        <v>0</v>
      </c>
      <c r="Y272" s="30">
        <f>+'2012'!$O272</f>
        <v>0</v>
      </c>
      <c r="Z272" s="30">
        <f>+'2013'!$O272</f>
        <v>0</v>
      </c>
      <c r="AA272" s="30">
        <f>+'2014'!$O272</f>
        <v>0</v>
      </c>
      <c r="AB272" s="30">
        <f>+'2015'!$O272</f>
        <v>0</v>
      </c>
      <c r="AC272" s="30">
        <f>+'2016'!$O272</f>
        <v>0</v>
      </c>
      <c r="AD272" s="30">
        <f>+'2017'!$O272</f>
        <v>0</v>
      </c>
      <c r="AE272" s="30">
        <f>+'2018'!$O272</f>
        <v>0</v>
      </c>
      <c r="AF272" s="30">
        <f>+'2019'!$O272</f>
        <v>0</v>
      </c>
      <c r="AG272" s="30">
        <f>+'2020'!$O272</f>
        <v>0</v>
      </c>
      <c r="AH272" s="30">
        <f>+'2021'!$O272</f>
        <v>0</v>
      </c>
      <c r="AI272" s="27"/>
      <c r="AJ272" s="31" t="e">
        <f t="shared" si="306"/>
        <v>#DIV/0!</v>
      </c>
    </row>
    <row r="273" spans="1:36" x14ac:dyDescent="0.35">
      <c r="A273" s="24" t="s">
        <v>539</v>
      </c>
      <c r="B273" s="25" t="s">
        <v>291</v>
      </c>
      <c r="C273" s="30">
        <f>+'1990'!$O272</f>
        <v>0</v>
      </c>
      <c r="D273" s="30">
        <f>+'1991'!$O272</f>
        <v>0</v>
      </c>
      <c r="E273" s="30">
        <f>+'1992'!$O272</f>
        <v>0</v>
      </c>
      <c r="F273" s="30">
        <f>+'1993'!$O272</f>
        <v>0</v>
      </c>
      <c r="G273" s="30">
        <f>+'1994'!$O272</f>
        <v>0</v>
      </c>
      <c r="H273" s="30">
        <f>+'1995'!$O272</f>
        <v>0</v>
      </c>
      <c r="I273" s="30">
        <f>+'1996'!$O272</f>
        <v>0</v>
      </c>
      <c r="J273" s="30">
        <f>+'1997'!$O272</f>
        <v>0</v>
      </c>
      <c r="K273" s="30">
        <f>+'1998'!$O272</f>
        <v>0</v>
      </c>
      <c r="L273" s="30">
        <f>+'1999'!$O272</f>
        <v>0</v>
      </c>
      <c r="M273" s="30">
        <f>+'2000'!$O273</f>
        <v>0</v>
      </c>
      <c r="N273" s="30">
        <f>+'2001'!$O273</f>
        <v>0</v>
      </c>
      <c r="O273" s="30">
        <f>+'2002'!$O273</f>
        <v>0</v>
      </c>
      <c r="P273" s="30">
        <f>+'2003'!$O273</f>
        <v>0</v>
      </c>
      <c r="Q273" s="30">
        <f>+'2004'!$O273</f>
        <v>0</v>
      </c>
      <c r="R273" s="30">
        <f>+'2005'!$O273</f>
        <v>0</v>
      </c>
      <c r="S273" s="30">
        <f>+'2006'!$O273</f>
        <v>0</v>
      </c>
      <c r="T273" s="30">
        <f>+'2007'!$O273</f>
        <v>0</v>
      </c>
      <c r="U273" s="30">
        <f>+'2008'!$O273</f>
        <v>0</v>
      </c>
      <c r="V273" s="30">
        <f>+'2009'!$O273</f>
        <v>0</v>
      </c>
      <c r="W273" s="30">
        <f>+'2010'!$O273</f>
        <v>0</v>
      </c>
      <c r="X273" s="30">
        <f>+'2011'!$O273</f>
        <v>0</v>
      </c>
      <c r="Y273" s="30">
        <f>+'2012'!$O273</f>
        <v>0</v>
      </c>
      <c r="Z273" s="30">
        <f>+'2013'!$O273</f>
        <v>0</v>
      </c>
      <c r="AA273" s="30">
        <f>+'2014'!$O273</f>
        <v>0</v>
      </c>
      <c r="AB273" s="30">
        <f>+'2015'!$O273</f>
        <v>0</v>
      </c>
      <c r="AC273" s="30">
        <f>+'2016'!$O273</f>
        <v>0</v>
      </c>
      <c r="AD273" s="30">
        <f>+'2017'!$O273</f>
        <v>0</v>
      </c>
      <c r="AE273" s="30">
        <f>+'2018'!$O273</f>
        <v>0</v>
      </c>
      <c r="AF273" s="30">
        <f>+'2019'!$O273</f>
        <v>0</v>
      </c>
      <c r="AG273" s="30">
        <f>+'2020'!$O273</f>
        <v>0</v>
      </c>
      <c r="AH273" s="30">
        <f>+'2021'!$O273</f>
        <v>0</v>
      </c>
      <c r="AI273" s="27"/>
      <c r="AJ273" s="31" t="e">
        <f t="shared" si="306"/>
        <v>#DIV/0!</v>
      </c>
    </row>
    <row r="274" spans="1:36" s="13" customFormat="1" x14ac:dyDescent="0.35">
      <c r="A274" s="19" t="s">
        <v>540</v>
      </c>
      <c r="B274" s="20" t="s">
        <v>541</v>
      </c>
      <c r="C274" s="21">
        <f>+SUM(C275:C282)</f>
        <v>0</v>
      </c>
      <c r="D274" s="21">
        <f t="shared" ref="D274:AE274" si="316">+SUM(D275:D282)</f>
        <v>0</v>
      </c>
      <c r="E274" s="21">
        <f t="shared" si="316"/>
        <v>0</v>
      </c>
      <c r="F274" s="21">
        <f t="shared" si="316"/>
        <v>0</v>
      </c>
      <c r="G274" s="21">
        <f t="shared" si="316"/>
        <v>0</v>
      </c>
      <c r="H274" s="21">
        <f t="shared" si="316"/>
        <v>0</v>
      </c>
      <c r="I274" s="21">
        <f t="shared" si="316"/>
        <v>0</v>
      </c>
      <c r="J274" s="21">
        <f t="shared" si="316"/>
        <v>0</v>
      </c>
      <c r="K274" s="21">
        <f t="shared" si="316"/>
        <v>0</v>
      </c>
      <c r="L274" s="21">
        <f t="shared" si="316"/>
        <v>0</v>
      </c>
      <c r="M274" s="21">
        <f t="shared" si="316"/>
        <v>-21145.953016444822</v>
      </c>
      <c r="N274" s="21">
        <f t="shared" si="316"/>
        <v>-18745.8793703265</v>
      </c>
      <c r="O274" s="21">
        <f t="shared" si="316"/>
        <v>-17104.325026997954</v>
      </c>
      <c r="P274" s="21">
        <f t="shared" si="316"/>
        <v>-18634.036313261229</v>
      </c>
      <c r="Q274" s="21">
        <f>+SUM(Q275:Q282)</f>
        <v>-23660.610902588283</v>
      </c>
      <c r="R274" s="21">
        <f>+SUM(R275:R282)</f>
        <v>-15492.854333900032</v>
      </c>
      <c r="S274" s="21">
        <f t="shared" si="316"/>
        <v>-22592.59086111651</v>
      </c>
      <c r="T274" s="21">
        <f t="shared" si="316"/>
        <v>-20795.836466138942</v>
      </c>
      <c r="U274" s="21">
        <f t="shared" si="316"/>
        <v>-18750.366912816364</v>
      </c>
      <c r="V274" s="21">
        <f t="shared" si="316"/>
        <v>-24294.561978025922</v>
      </c>
      <c r="W274" s="21">
        <f t="shared" si="316"/>
        <v>-23351.042461700243</v>
      </c>
      <c r="X274" s="21">
        <f t="shared" si="316"/>
        <v>-23130.972627306284</v>
      </c>
      <c r="Y274" s="21">
        <f t="shared" si="316"/>
        <v>-24698.935128215606</v>
      </c>
      <c r="Z274" s="21">
        <f t="shared" si="316"/>
        <v>-26075.112448189415</v>
      </c>
      <c r="AA274" s="21">
        <f t="shared" si="316"/>
        <v>-23915.850072444853</v>
      </c>
      <c r="AB274" s="21">
        <f t="shared" si="316"/>
        <v>-22401.108276184525</v>
      </c>
      <c r="AC274" s="21">
        <f t="shared" si="316"/>
        <v>-22293.398494984707</v>
      </c>
      <c r="AD274" s="21">
        <f t="shared" si="316"/>
        <v>-26277.413946781395</v>
      </c>
      <c r="AE274" s="21">
        <f t="shared" si="316"/>
        <v>-26389.061252460571</v>
      </c>
      <c r="AF274" s="21">
        <f t="shared" ref="AF274" si="317">+SUM(AF275:AF282)</f>
        <v>-26717.910263338817</v>
      </c>
      <c r="AG274" s="21">
        <f t="shared" ref="AG274:AH274" si="318">+SUM(AG275:AG282)</f>
        <v>-25651.60136793739</v>
      </c>
      <c r="AH274" s="21">
        <f t="shared" si="318"/>
        <v>-27324.63400431694</v>
      </c>
      <c r="AI274" s="22"/>
      <c r="AJ274" s="23">
        <f t="shared" si="306"/>
        <v>0.29219212693166718</v>
      </c>
    </row>
    <row r="275" spans="1:36" x14ac:dyDescent="0.35">
      <c r="A275" s="24" t="s">
        <v>542</v>
      </c>
      <c r="B275" s="25" t="s">
        <v>543</v>
      </c>
      <c r="C275" s="30">
        <f>+'1990'!$O274</f>
        <v>0</v>
      </c>
      <c r="D275" s="30">
        <f>+'1991'!$O274</f>
        <v>0</v>
      </c>
      <c r="E275" s="30">
        <f>+'1992'!$O274</f>
        <v>0</v>
      </c>
      <c r="F275" s="30">
        <f>+'1993'!$O274</f>
        <v>0</v>
      </c>
      <c r="G275" s="30">
        <f>+'1994'!$O274</f>
        <v>0</v>
      </c>
      <c r="H275" s="30">
        <f>+'1995'!$O274</f>
        <v>0</v>
      </c>
      <c r="I275" s="30">
        <f>+'1996'!$O274</f>
        <v>0</v>
      </c>
      <c r="J275" s="30">
        <f>+'1997'!$O274</f>
        <v>0</v>
      </c>
      <c r="K275" s="30">
        <f>+'1998'!$O274</f>
        <v>0</v>
      </c>
      <c r="L275" s="30">
        <f>+'1999'!$O274</f>
        <v>0</v>
      </c>
      <c r="M275" s="30">
        <f>+'2000'!$O275</f>
        <v>-26801.434835008346</v>
      </c>
      <c r="N275" s="30">
        <f>+'2001'!$O275</f>
        <v>-27400.276570951686</v>
      </c>
      <c r="O275" s="30">
        <f>+'2002'!$O275</f>
        <v>-27417.626504251366</v>
      </c>
      <c r="P275" s="30">
        <f>+'2003'!$O275</f>
        <v>-27176.756721443155</v>
      </c>
      <c r="Q275" s="30">
        <f>+'2004'!$O275</f>
        <v>-28480.383360194854</v>
      </c>
      <c r="R275" s="30">
        <f>+'2005'!$O275</f>
        <v>-27900.018868054358</v>
      </c>
      <c r="S275" s="30">
        <f>+'2006'!$O275</f>
        <v>-28947.922098001065</v>
      </c>
      <c r="T275" s="30">
        <f>+'2007'!$O275</f>
        <v>-29431.175611986859</v>
      </c>
      <c r="U275" s="30">
        <f>+'2008'!$O275</f>
        <v>-27909.548996453839</v>
      </c>
      <c r="V275" s="30">
        <f>+'2009'!$O275</f>
        <v>-30488.58869875352</v>
      </c>
      <c r="W275" s="30">
        <f>+'2010'!$O275</f>
        <v>-30281.206669362764</v>
      </c>
      <c r="X275" s="30">
        <f>+'2011'!$O275</f>
        <v>-30223.022520119954</v>
      </c>
      <c r="Y275" s="30">
        <f>+'2012'!$O275</f>
        <v>-30672.504922181019</v>
      </c>
      <c r="Z275" s="30">
        <f>+'2013'!$O275</f>
        <v>-30891.003787508114</v>
      </c>
      <c r="AA275" s="30">
        <f>+'2014'!$O275</f>
        <v>-31568.742536238849</v>
      </c>
      <c r="AB275" s="30">
        <f>+'2015'!$O275</f>
        <v>-30469.156377489511</v>
      </c>
      <c r="AC275" s="30">
        <f>+'2016'!$O275</f>
        <v>-28657.633964155706</v>
      </c>
      <c r="AD275" s="30">
        <f>+'2017'!$O275</f>
        <v>-32132.971227079517</v>
      </c>
      <c r="AE275" s="30">
        <f>+'2018'!$O275</f>
        <v>-32058.849129736125</v>
      </c>
      <c r="AF275" s="30">
        <f>+'2019'!$O275</f>
        <v>-29714.24999738358</v>
      </c>
      <c r="AG275" s="30">
        <f>+'2020'!$O275</f>
        <v>-33961.679204368404</v>
      </c>
      <c r="AH275" s="30">
        <f>+'2021'!$O275</f>
        <v>-35768.351045019728</v>
      </c>
      <c r="AI275" s="27"/>
      <c r="AJ275" s="31">
        <f t="shared" si="306"/>
        <v>0.3345685134102856</v>
      </c>
    </row>
    <row r="276" spans="1:36" x14ac:dyDescent="0.35">
      <c r="A276" s="24" t="s">
        <v>558</v>
      </c>
      <c r="B276" s="25" t="s">
        <v>559</v>
      </c>
      <c r="C276" s="30">
        <f>+'1990'!$O275</f>
        <v>0</v>
      </c>
      <c r="D276" s="30">
        <f>+'1991'!$O275</f>
        <v>0</v>
      </c>
      <c r="E276" s="30">
        <f>+'1992'!$O275</f>
        <v>0</v>
      </c>
      <c r="F276" s="30">
        <f>+'1993'!$O275</f>
        <v>0</v>
      </c>
      <c r="G276" s="30">
        <f>+'1994'!$O275</f>
        <v>0</v>
      </c>
      <c r="H276" s="30">
        <f>+'1995'!$O275</f>
        <v>0</v>
      </c>
      <c r="I276" s="30">
        <f>+'1996'!$O275</f>
        <v>0</v>
      </c>
      <c r="J276" s="30">
        <f>+'1997'!$O275</f>
        <v>0</v>
      </c>
      <c r="K276" s="30">
        <f>+'1998'!$O275</f>
        <v>0</v>
      </c>
      <c r="L276" s="30">
        <f>+'1999'!$O275</f>
        <v>0</v>
      </c>
      <c r="M276" s="30">
        <f>+'2000'!$O276</f>
        <v>1294.7402474779326</v>
      </c>
      <c r="N276" s="30">
        <f>+'2001'!$O276</f>
        <v>1126.8120272950744</v>
      </c>
      <c r="O276" s="30">
        <f>+'2002'!$O276</f>
        <v>1439.2799751003236</v>
      </c>
      <c r="P276" s="30">
        <f>+'2003'!$O276</f>
        <v>1733.5778107677108</v>
      </c>
      <c r="Q276" s="30">
        <f>+'2004'!$O276</f>
        <v>646.77409153833435</v>
      </c>
      <c r="R276" s="30">
        <f>+'2005'!$O276</f>
        <v>1816.8468430024491</v>
      </c>
      <c r="S276" s="30">
        <f>+'2006'!$O276</f>
        <v>1400.160644281053</v>
      </c>
      <c r="T276" s="30">
        <f>+'2007'!$O276</f>
        <v>1340.1995854362603</v>
      </c>
      <c r="U276" s="30">
        <f>+'2008'!$O276</f>
        <v>1903.4516244011529</v>
      </c>
      <c r="V276" s="30">
        <f>+'2009'!$O276</f>
        <v>1233.8828947045349</v>
      </c>
      <c r="W276" s="30">
        <f>+'2010'!$O276</f>
        <v>1665.4047642128746</v>
      </c>
      <c r="X276" s="30">
        <f>+'2011'!$O276</f>
        <v>1896.8770394769222</v>
      </c>
      <c r="Y276" s="30">
        <f>+'2012'!$O276</f>
        <v>1655.6063362298048</v>
      </c>
      <c r="Z276" s="30">
        <f>+'2013'!$O276</f>
        <v>991.09530542706307</v>
      </c>
      <c r="AA276" s="30">
        <f>+'2014'!$O276</f>
        <v>1584.3991860119561</v>
      </c>
      <c r="AB276" s="30">
        <f>+'2015'!$O276</f>
        <v>1775.3789909993618</v>
      </c>
      <c r="AC276" s="30">
        <f>+'2016'!$O276</f>
        <v>2113.8533509734652</v>
      </c>
      <c r="AD276" s="30">
        <f>+'2017'!$O276</f>
        <v>1661.8267974350865</v>
      </c>
      <c r="AE276" s="30">
        <f>+'2018'!$O276</f>
        <v>1570.6926175775045</v>
      </c>
      <c r="AF276" s="30">
        <f>+'2019'!$O276</f>
        <v>996.51054677422553</v>
      </c>
      <c r="AG276" s="30">
        <f>+'2020'!$O276</f>
        <v>1919.7022664744652</v>
      </c>
      <c r="AH276" s="30">
        <f>+'2021'!$O276</f>
        <v>1778.0370063851365</v>
      </c>
      <c r="AI276" s="27"/>
      <c r="AJ276" s="31">
        <f t="shared" si="306"/>
        <v>0.37327700274138653</v>
      </c>
    </row>
    <row r="277" spans="1:36" x14ac:dyDescent="0.35">
      <c r="A277" s="24" t="s">
        <v>574</v>
      </c>
      <c r="B277" s="25" t="s">
        <v>575</v>
      </c>
      <c r="C277" s="30">
        <f>+'1990'!$O276</f>
        <v>0</v>
      </c>
      <c r="D277" s="30">
        <f>+'1991'!$O276</f>
        <v>0</v>
      </c>
      <c r="E277" s="30">
        <f>+'1992'!$O276</f>
        <v>0</v>
      </c>
      <c r="F277" s="30">
        <f>+'1993'!$O276</f>
        <v>0</v>
      </c>
      <c r="G277" s="30">
        <f>+'1994'!$O276</f>
        <v>0</v>
      </c>
      <c r="H277" s="30">
        <f>+'1995'!$O276</f>
        <v>0</v>
      </c>
      <c r="I277" s="30">
        <f>+'1996'!$O276</f>
        <v>0</v>
      </c>
      <c r="J277" s="30">
        <f>+'1997'!$O276</f>
        <v>0</v>
      </c>
      <c r="K277" s="30">
        <f>+'1998'!$O276</f>
        <v>0</v>
      </c>
      <c r="L277" s="30">
        <f>+'1999'!$O276</f>
        <v>0</v>
      </c>
      <c r="M277" s="30">
        <f>+'2000'!$O277</f>
        <v>4017.7034045397222</v>
      </c>
      <c r="N277" s="30">
        <f>+'2001'!$O277</f>
        <v>7456.0138996427431</v>
      </c>
      <c r="O277" s="30">
        <f>+'2002'!$O277</f>
        <v>8463.4281381865258</v>
      </c>
      <c r="P277" s="30">
        <f>+'2003'!$O277</f>
        <v>6568.6310411042459</v>
      </c>
      <c r="Q277" s="30">
        <f>+'2004'!$O277</f>
        <v>4073.7352782166718</v>
      </c>
      <c r="R277" s="30">
        <f>+'2005'!$O277</f>
        <v>10409.479604886401</v>
      </c>
      <c r="S277" s="30">
        <f>+'2006'!$O277</f>
        <v>4346.9608715110262</v>
      </c>
      <c r="T277" s="30">
        <f>+'2007'!$O277</f>
        <v>6809.8866248115164</v>
      </c>
      <c r="U277" s="30">
        <f>+'2008'!$O277</f>
        <v>6606.0531153958791</v>
      </c>
      <c r="V277" s="30">
        <f>+'2009'!$O277</f>
        <v>4612.6089404390268</v>
      </c>
      <c r="W277" s="30">
        <f>+'2010'!$O277</f>
        <v>4780.8640372484115</v>
      </c>
      <c r="X277" s="30">
        <f>+'2011'!$O277</f>
        <v>3946.8660856462984</v>
      </c>
      <c r="Y277" s="30">
        <f>+'2012'!$O277</f>
        <v>3582.3974985266859</v>
      </c>
      <c r="Z277" s="30">
        <f>+'2013'!$O277</f>
        <v>3241.0992558871808</v>
      </c>
      <c r="AA277" s="30">
        <f>+'2014'!$O277</f>
        <v>4902.6597948436283</v>
      </c>
      <c r="AB277" s="30">
        <f>+'2015'!$O277</f>
        <v>4841.971694734968</v>
      </c>
      <c r="AC277" s="30">
        <f>+'2016'!$O277</f>
        <v>3575.0979246193456</v>
      </c>
      <c r="AD277" s="30">
        <f>+'2017'!$O277</f>
        <v>3504.7097871317001</v>
      </c>
      <c r="AE277" s="30">
        <f>+'2018'!$O277</f>
        <v>3336.89534491001</v>
      </c>
      <c r="AF277" s="30">
        <f>+'2019'!$O277</f>
        <v>1863.9803919904723</v>
      </c>
      <c r="AG277" s="30">
        <f>+'2020'!$O277</f>
        <v>5472.9334651617964</v>
      </c>
      <c r="AH277" s="30">
        <f>+'2021'!$O277</f>
        <v>5471.3734496442157</v>
      </c>
      <c r="AI277" s="27"/>
      <c r="AJ277" s="31">
        <f t="shared" si="306"/>
        <v>0.36181616678372741</v>
      </c>
    </row>
    <row r="278" spans="1:36" x14ac:dyDescent="0.35">
      <c r="A278" s="24" t="s">
        <v>590</v>
      </c>
      <c r="B278" s="25" t="s">
        <v>591</v>
      </c>
      <c r="C278" s="30">
        <f>+'1990'!$O277</f>
        <v>0</v>
      </c>
      <c r="D278" s="30">
        <f>+'1991'!$O277</f>
        <v>0</v>
      </c>
      <c r="E278" s="30">
        <f>+'1992'!$O277</f>
        <v>0</v>
      </c>
      <c r="F278" s="30">
        <f>+'1993'!$O277</f>
        <v>0</v>
      </c>
      <c r="G278" s="30">
        <f>+'1994'!$O277</f>
        <v>0</v>
      </c>
      <c r="H278" s="30">
        <f>+'1995'!$O277</f>
        <v>0</v>
      </c>
      <c r="I278" s="30">
        <f>+'1996'!$O277</f>
        <v>0</v>
      </c>
      <c r="J278" s="30">
        <f>+'1997'!$O277</f>
        <v>0</v>
      </c>
      <c r="K278" s="30">
        <f>+'1998'!$O277</f>
        <v>0</v>
      </c>
      <c r="L278" s="30">
        <f>+'1999'!$O277</f>
        <v>0</v>
      </c>
      <c r="M278" s="30">
        <f>+'2000'!$O278</f>
        <v>275.98372277987841</v>
      </c>
      <c r="N278" s="30">
        <f>+'2001'!$O278</f>
        <v>6.1779069131422313</v>
      </c>
      <c r="O278" s="30">
        <f>+'2002'!$O278</f>
        <v>47.376287473101009</v>
      </c>
      <c r="P278" s="30">
        <f>+'2003'!$O278</f>
        <v>70.412094305015884</v>
      </c>
      <c r="Q278" s="30">
        <f>+'2004'!$O278</f>
        <v>0</v>
      </c>
      <c r="R278" s="30">
        <f>+'2005'!$O278</f>
        <v>0</v>
      </c>
      <c r="S278" s="30">
        <f>+'2006'!$O278</f>
        <v>0</v>
      </c>
      <c r="T278" s="30">
        <f>+'2007'!$O278</f>
        <v>85.114620823046565</v>
      </c>
      <c r="U278" s="30">
        <f>+'2008'!$O278</f>
        <v>22.189689138455144</v>
      </c>
      <c r="V278" s="30">
        <f>+'2009'!$O278</f>
        <v>115.67088135260319</v>
      </c>
      <c r="W278" s="30">
        <f>+'2010'!$O278</f>
        <v>59.515264606244202</v>
      </c>
      <c r="X278" s="30">
        <f>+'2011'!$O278</f>
        <v>114.91232845791805</v>
      </c>
      <c r="Y278" s="30">
        <f>+'2012'!$O278</f>
        <v>65.805488295886363</v>
      </c>
      <c r="Z278" s="30">
        <f>+'2013'!$O278</f>
        <v>0.91960589213449917</v>
      </c>
      <c r="AA278" s="30">
        <f>+'2014'!$O278</f>
        <v>103.41631550611724</v>
      </c>
      <c r="AB278" s="30">
        <f>+'2015'!$O278</f>
        <v>625.15213881092041</v>
      </c>
      <c r="AC278" s="30">
        <f>+'2016'!$O278</f>
        <v>69.342778557672347</v>
      </c>
      <c r="AD278" s="30">
        <f>+'2017'!$O278</f>
        <v>81.910469969042197</v>
      </c>
      <c r="AE278" s="30">
        <f>+'2018'!$O278</f>
        <v>1.8392117842689983</v>
      </c>
      <c r="AF278" s="30">
        <f>+'2019'!$O278</f>
        <v>0</v>
      </c>
      <c r="AG278" s="30">
        <f>+'2020'!$O278</f>
        <v>69.212214947338296</v>
      </c>
      <c r="AH278" s="30">
        <f>+'2021'!$O278</f>
        <v>311.10553157572281</v>
      </c>
      <c r="AI278" s="27"/>
      <c r="AJ278" s="31">
        <f t="shared" si="306"/>
        <v>0.12726043565930589</v>
      </c>
    </row>
    <row r="279" spans="1:36" x14ac:dyDescent="0.35">
      <c r="A279" s="24" t="s">
        <v>606</v>
      </c>
      <c r="B279" s="25" t="s">
        <v>607</v>
      </c>
      <c r="C279" s="30">
        <f>+'1990'!$O278</f>
        <v>0</v>
      </c>
      <c r="D279" s="30">
        <f>+'1991'!$O278</f>
        <v>0</v>
      </c>
      <c r="E279" s="30">
        <f>+'1992'!$O278</f>
        <v>0</v>
      </c>
      <c r="F279" s="30">
        <f>+'1993'!$O278</f>
        <v>0</v>
      </c>
      <c r="G279" s="30">
        <f>+'1994'!$O278</f>
        <v>0</v>
      </c>
      <c r="H279" s="30">
        <f>+'1995'!$O278</f>
        <v>0</v>
      </c>
      <c r="I279" s="30">
        <f>+'1996'!$O278</f>
        <v>0</v>
      </c>
      <c r="J279" s="30">
        <f>+'1997'!$O278</f>
        <v>0</v>
      </c>
      <c r="K279" s="30">
        <f>+'1998'!$O278</f>
        <v>0</v>
      </c>
      <c r="L279" s="30">
        <f>+'1999'!$O278</f>
        <v>0</v>
      </c>
      <c r="M279" s="30">
        <f>+'2000'!$O279</f>
        <v>66.055995330536064</v>
      </c>
      <c r="N279" s="30">
        <f>+'2001'!$O279</f>
        <v>63.830660959383756</v>
      </c>
      <c r="O279" s="30">
        <f>+'2002'!$O279</f>
        <v>361.09011329922907</v>
      </c>
      <c r="P279" s="30">
        <f>+'2003'!$O279</f>
        <v>167.40824143132721</v>
      </c>
      <c r="Q279" s="30">
        <f>+'2004'!$O279</f>
        <v>96.007609898553412</v>
      </c>
      <c r="R279" s="30">
        <f>+'2005'!$O279</f>
        <v>177.01835093307145</v>
      </c>
      <c r="S279" s="30">
        <f>+'2006'!$O279</f>
        <v>603.82176874962067</v>
      </c>
      <c r="T279" s="30">
        <f>+'2007'!$O279</f>
        <v>396.05875699486063</v>
      </c>
      <c r="U279" s="30">
        <f>+'2008'!$O279</f>
        <v>623.86931471263847</v>
      </c>
      <c r="V279" s="30">
        <f>+'2009'!$O279</f>
        <v>228.63534377966138</v>
      </c>
      <c r="W279" s="30">
        <f>+'2010'!$O279</f>
        <v>421.51968742199222</v>
      </c>
      <c r="X279" s="30">
        <f>+'2011'!$O279</f>
        <v>1130.0325718922634</v>
      </c>
      <c r="Y279" s="30">
        <f>+'2012'!$O279</f>
        <v>665.83621798108595</v>
      </c>
      <c r="Z279" s="30">
        <f>+'2013'!$O279</f>
        <v>577.03270540707467</v>
      </c>
      <c r="AA279" s="30">
        <f>+'2014'!$O279</f>
        <v>1056.694837056843</v>
      </c>
      <c r="AB279" s="30">
        <f>+'2015'!$O279</f>
        <v>819.84508271408413</v>
      </c>
      <c r="AC279" s="30">
        <f>+'2016'!$O279</f>
        <v>338.36840517905461</v>
      </c>
      <c r="AD279" s="30">
        <f>+'2017'!$O279</f>
        <v>602.16207755924188</v>
      </c>
      <c r="AE279" s="30">
        <f>+'2018'!$O279</f>
        <v>696.93842688555083</v>
      </c>
      <c r="AF279" s="30">
        <f>+'2019'!$O279</f>
        <v>132.00811330039437</v>
      </c>
      <c r="AG279" s="30">
        <f>+'2020'!$O279</f>
        <v>585.63705402260462</v>
      </c>
      <c r="AH279" s="30">
        <f>+'2021'!$O279</f>
        <v>866.98995064401356</v>
      </c>
      <c r="AI279" s="27"/>
      <c r="AJ279" s="31">
        <f t="shared" si="306"/>
        <v>12.125075873971811</v>
      </c>
    </row>
    <row r="280" spans="1:36" x14ac:dyDescent="0.35">
      <c r="A280" s="24" t="s">
        <v>622</v>
      </c>
      <c r="B280" s="25" t="s">
        <v>623</v>
      </c>
      <c r="C280" s="30">
        <f>+'1990'!$O279</f>
        <v>0</v>
      </c>
      <c r="D280" s="30">
        <f>+'1991'!$O279</f>
        <v>0</v>
      </c>
      <c r="E280" s="30">
        <f>+'1992'!$O279</f>
        <v>0</v>
      </c>
      <c r="F280" s="30">
        <f>+'1993'!$O279</f>
        <v>0</v>
      </c>
      <c r="G280" s="30">
        <f>+'1994'!$O279</f>
        <v>0</v>
      </c>
      <c r="H280" s="30">
        <f>+'1995'!$O279</f>
        <v>0</v>
      </c>
      <c r="I280" s="30">
        <f>+'1996'!$O279</f>
        <v>0</v>
      </c>
      <c r="J280" s="30">
        <f>+'1997'!$O279</f>
        <v>0</v>
      </c>
      <c r="K280" s="30">
        <f>+'1998'!$O279</f>
        <v>0</v>
      </c>
      <c r="L280" s="30">
        <f>+'1999'!$O279</f>
        <v>0</v>
      </c>
      <c r="M280" s="30">
        <f>+'2000'!$O280</f>
        <v>0</v>
      </c>
      <c r="N280" s="30">
        <f>+'2001'!$O280</f>
        <v>0</v>
      </c>
      <c r="O280" s="30">
        <f>+'2002'!$O280</f>
        <v>0</v>
      </c>
      <c r="P280" s="30">
        <f>+'2003'!$O280</f>
        <v>0</v>
      </c>
      <c r="Q280" s="30">
        <f>+'2004'!$O280</f>
        <v>0</v>
      </c>
      <c r="R280" s="30">
        <f>+'2005'!$O280</f>
        <v>0</v>
      </c>
      <c r="S280" s="30">
        <f>+'2006'!$O280</f>
        <v>0</v>
      </c>
      <c r="T280" s="30">
        <f>+'2007'!$O280</f>
        <v>0</v>
      </c>
      <c r="U280" s="30">
        <f>+'2008'!$O280</f>
        <v>0</v>
      </c>
      <c r="V280" s="30">
        <f>+'2009'!$O280</f>
        <v>0</v>
      </c>
      <c r="W280" s="30">
        <f>+'2010'!$O280</f>
        <v>0</v>
      </c>
      <c r="X280" s="30">
        <f>+'2011'!$O280</f>
        <v>0</v>
      </c>
      <c r="Y280" s="30">
        <f>+'2012'!$O280</f>
        <v>0</v>
      </c>
      <c r="Z280" s="30">
        <f>+'2013'!$O280</f>
        <v>0</v>
      </c>
      <c r="AA280" s="30">
        <f>+'2014'!$O280</f>
        <v>0</v>
      </c>
      <c r="AB280" s="30">
        <f>+'2015'!$O280</f>
        <v>0</v>
      </c>
      <c r="AC280" s="30">
        <f>+'2016'!$O280</f>
        <v>262.24883871711103</v>
      </c>
      <c r="AD280" s="30">
        <f>+'2017'!$O280</f>
        <v>0</v>
      </c>
      <c r="AE280" s="30">
        <f>+'2018'!$O280</f>
        <v>59.844174064718402</v>
      </c>
      <c r="AF280" s="30">
        <f>+'2019'!$O280</f>
        <v>1.0823617377216845</v>
      </c>
      <c r="AG280" s="30">
        <f>+'2020'!$O280</f>
        <v>260.65429739440498</v>
      </c>
      <c r="AH280" s="30">
        <f>+'2021'!$O280</f>
        <v>14.272564023298617</v>
      </c>
      <c r="AI280" s="27"/>
      <c r="AJ280" s="31" t="e">
        <f t="shared" si="306"/>
        <v>#DIV/0!</v>
      </c>
    </row>
    <row r="281" spans="1:36" x14ac:dyDescent="0.35">
      <c r="A281" s="24" t="s">
        <v>638</v>
      </c>
      <c r="B281" s="25" t="s">
        <v>639</v>
      </c>
      <c r="C281" s="30">
        <f>+'1990'!$O280</f>
        <v>0</v>
      </c>
      <c r="D281" s="30">
        <f>+'1991'!$O280</f>
        <v>0</v>
      </c>
      <c r="E281" s="30">
        <f>+'1992'!$O280</f>
        <v>0</v>
      </c>
      <c r="F281" s="30">
        <f>+'1993'!$O280</f>
        <v>0</v>
      </c>
      <c r="G281" s="30">
        <f>+'1994'!$O280</f>
        <v>0</v>
      </c>
      <c r="H281" s="30">
        <f>+'1995'!$O280</f>
        <v>0</v>
      </c>
      <c r="I281" s="30">
        <f>+'1996'!$O280</f>
        <v>0</v>
      </c>
      <c r="J281" s="30">
        <f>+'1997'!$O280</f>
        <v>0</v>
      </c>
      <c r="K281" s="30">
        <f>+'1998'!$O280</f>
        <v>0</v>
      </c>
      <c r="L281" s="30">
        <f>+'1999'!$O280</f>
        <v>0</v>
      </c>
      <c r="M281" s="30">
        <f>+'2000'!$O281</f>
        <v>0</v>
      </c>
      <c r="N281" s="30">
        <f>+'2001'!$O281</f>
        <v>0</v>
      </c>
      <c r="O281" s="30">
        <f>+'2002'!$O281</f>
        <v>0</v>
      </c>
      <c r="P281" s="30">
        <f>+'2003'!$O281</f>
        <v>0</v>
      </c>
      <c r="Q281" s="30">
        <f>+'2004'!$O281</f>
        <v>0</v>
      </c>
      <c r="R281" s="30">
        <f>+'2005'!$O281</f>
        <v>0</v>
      </c>
      <c r="S281" s="30">
        <f>+'2006'!$O281</f>
        <v>0</v>
      </c>
      <c r="T281" s="30">
        <f>+'2007'!$O281</f>
        <v>0</v>
      </c>
      <c r="U281" s="30">
        <f>+'2008'!$O281</f>
        <v>0</v>
      </c>
      <c r="V281" s="30">
        <f>+'2009'!$O281</f>
        <v>0</v>
      </c>
      <c r="W281" s="30">
        <f>+'2010'!$O281</f>
        <v>0</v>
      </c>
      <c r="X281" s="30">
        <f>+'2011'!$O281</f>
        <v>0</v>
      </c>
      <c r="Y281" s="30">
        <f>+'2012'!$O281</f>
        <v>0</v>
      </c>
      <c r="Z281" s="30">
        <f>+'2013'!$O281</f>
        <v>0</v>
      </c>
      <c r="AA281" s="30">
        <f>+'2014'!$O281</f>
        <v>0</v>
      </c>
      <c r="AB281" s="30">
        <f>+'2015'!$O281</f>
        <v>0</v>
      </c>
      <c r="AC281" s="30">
        <f>+'2016'!$O281</f>
        <v>0</v>
      </c>
      <c r="AD281" s="30">
        <f>+'2017'!$O281</f>
        <v>0</v>
      </c>
      <c r="AE281" s="30">
        <f>+'2018'!$O281</f>
        <v>0</v>
      </c>
      <c r="AF281" s="30">
        <f>+'2019'!$O281</f>
        <v>0</v>
      </c>
      <c r="AG281" s="30">
        <f>+'2020'!$O281</f>
        <v>0</v>
      </c>
      <c r="AH281" s="30">
        <f>+'2021'!$O281</f>
        <v>0</v>
      </c>
      <c r="AI281" s="27"/>
      <c r="AJ281" s="31" t="e">
        <f t="shared" si="306"/>
        <v>#DIV/0!</v>
      </c>
    </row>
    <row r="282" spans="1:36" x14ac:dyDescent="0.35">
      <c r="A282" s="24" t="s">
        <v>640</v>
      </c>
      <c r="B282" s="25" t="s">
        <v>291</v>
      </c>
      <c r="C282" s="30">
        <f>+'1990'!$O281</f>
        <v>0</v>
      </c>
      <c r="D282" s="30">
        <f>+'1991'!$O281</f>
        <v>0</v>
      </c>
      <c r="E282" s="30">
        <f>+'1992'!$O281</f>
        <v>0</v>
      </c>
      <c r="F282" s="30">
        <f>+'1993'!$O281</f>
        <v>0</v>
      </c>
      <c r="G282" s="30">
        <f>+'1994'!$O281</f>
        <v>0</v>
      </c>
      <c r="H282" s="30">
        <f>+'1995'!$O281</f>
        <v>0</v>
      </c>
      <c r="I282" s="30">
        <f>+'1996'!$O281</f>
        <v>0</v>
      </c>
      <c r="J282" s="30">
        <f>+'1997'!$O281</f>
        <v>0</v>
      </c>
      <c r="K282" s="30">
        <f>+'1998'!$O281</f>
        <v>0</v>
      </c>
      <c r="L282" s="30">
        <f>+'1999'!$O281</f>
        <v>0</v>
      </c>
      <c r="M282" s="30">
        <f>+'2000'!$O282</f>
        <v>0.99844843545336248</v>
      </c>
      <c r="N282" s="30">
        <f>+'2001'!$O282</f>
        <v>1.5627058148441333</v>
      </c>
      <c r="O282" s="30">
        <f>+'2002'!$O282</f>
        <v>2.1269631942349041</v>
      </c>
      <c r="P282" s="30">
        <f>+'2003'!$O282</f>
        <v>2.6912205736256745</v>
      </c>
      <c r="Q282" s="30">
        <f>+'2004'!$O282</f>
        <v>3.2554779530164453</v>
      </c>
      <c r="R282" s="30">
        <f>+'2005'!$O282</f>
        <v>3.8197353324072156</v>
      </c>
      <c r="S282" s="30">
        <f>+'2006'!$O282</f>
        <v>4.3879523428538807</v>
      </c>
      <c r="T282" s="30">
        <f>+'2007'!$O282</f>
        <v>4.0795577822329578</v>
      </c>
      <c r="U282" s="30">
        <f>+'2008'!$O282</f>
        <v>3.6183399893449799</v>
      </c>
      <c r="V282" s="30">
        <f>+'2009'!$O282</f>
        <v>3.228660451774251</v>
      </c>
      <c r="W282" s="30">
        <f>+'2010'!$O282</f>
        <v>2.8604541729965844</v>
      </c>
      <c r="X282" s="30">
        <f>+'2011'!$O282</f>
        <v>3.3618673402637325</v>
      </c>
      <c r="Y282" s="30">
        <f>+'2012'!$O282</f>
        <v>3.9242529319499999</v>
      </c>
      <c r="Z282" s="30">
        <f>+'2013'!$O282</f>
        <v>5.7444667052499998</v>
      </c>
      <c r="AA282" s="30">
        <f>+'2014'!$O282</f>
        <v>5.7223303754500012</v>
      </c>
      <c r="AB282" s="30">
        <f>+'2015'!$O282</f>
        <v>5.7001940456499991</v>
      </c>
      <c r="AC282" s="30">
        <f>+'2016'!$O282</f>
        <v>5.3241711243500012</v>
      </c>
      <c r="AD282" s="30">
        <f>+'2017'!$O282</f>
        <v>4.9481482030499997</v>
      </c>
      <c r="AE282" s="30">
        <f>+'2018'!$O282</f>
        <v>3.5781020535000003</v>
      </c>
      <c r="AF282" s="30">
        <f>+'2019'!$O282</f>
        <v>2.7583202419500008</v>
      </c>
      <c r="AG282" s="30">
        <f>+'2020'!$O282</f>
        <v>1.9385384304000002</v>
      </c>
      <c r="AH282" s="30">
        <f>+'2021'!$O282</f>
        <v>1.9385384304000002</v>
      </c>
      <c r="AI282" s="27"/>
      <c r="AJ282" s="31">
        <f t="shared" si="306"/>
        <v>0.94155087189833075</v>
      </c>
    </row>
    <row r="283" spans="1:36" s="13" customFormat="1" x14ac:dyDescent="0.35">
      <c r="A283" s="19" t="s">
        <v>641</v>
      </c>
      <c r="B283" s="20" t="s">
        <v>642</v>
      </c>
      <c r="C283" s="21">
        <f>+SUM(C284:C288)</f>
        <v>142.8741001295333</v>
      </c>
      <c r="D283" s="21">
        <f t="shared" ref="D283:AE283" si="319">+SUM(D284:D288)</f>
        <v>140.84135614937611</v>
      </c>
      <c r="E283" s="21">
        <f t="shared" si="319"/>
        <v>204.17515637559785</v>
      </c>
      <c r="F283" s="21">
        <f t="shared" si="319"/>
        <v>255.50263641131056</v>
      </c>
      <c r="G283" s="21">
        <f t="shared" si="319"/>
        <v>297.01566297982714</v>
      </c>
      <c r="H283" s="21">
        <f t="shared" si="319"/>
        <v>335.91238409711866</v>
      </c>
      <c r="I283" s="21">
        <f t="shared" si="319"/>
        <v>369.65637502964989</v>
      </c>
      <c r="J283" s="21">
        <f t="shared" si="319"/>
        <v>399.69704770343662</v>
      </c>
      <c r="K283" s="21">
        <f t="shared" si="319"/>
        <v>430.8562935185422</v>
      </c>
      <c r="L283" s="21">
        <f t="shared" si="319"/>
        <v>457.8718059953689</v>
      </c>
      <c r="M283" s="21">
        <f t="shared" si="319"/>
        <v>503.75559595107836</v>
      </c>
      <c r="N283" s="21">
        <f t="shared" si="319"/>
        <v>532.45147830063877</v>
      </c>
      <c r="O283" s="21">
        <f t="shared" si="319"/>
        <v>562.72277739178321</v>
      </c>
      <c r="P283" s="21">
        <f t="shared" si="319"/>
        <v>592.03113323668276</v>
      </c>
      <c r="Q283" s="21">
        <f>+SUM(Q284:Q288)</f>
        <v>617.63989376466247</v>
      </c>
      <c r="R283" s="21">
        <f t="shared" si="319"/>
        <v>650.78998426347721</v>
      </c>
      <c r="S283" s="21">
        <f t="shared" si="319"/>
        <v>685.18526451881689</v>
      </c>
      <c r="T283" s="21">
        <f t="shared" si="319"/>
        <v>723.96174645356007</v>
      </c>
      <c r="U283" s="21">
        <f t="shared" si="319"/>
        <v>757.80987098512799</v>
      </c>
      <c r="V283" s="21">
        <f t="shared" si="319"/>
        <v>792.64301285041347</v>
      </c>
      <c r="W283" s="21">
        <f t="shared" si="319"/>
        <v>828.32477004102009</v>
      </c>
      <c r="X283" s="21">
        <f t="shared" si="319"/>
        <v>872.10273555439721</v>
      </c>
      <c r="Y283" s="21">
        <f t="shared" si="319"/>
        <v>912.50003409213559</v>
      </c>
      <c r="Z283" s="21">
        <f t="shared" si="319"/>
        <v>951.59731098361169</v>
      </c>
      <c r="AA283" s="21">
        <f t="shared" si="319"/>
        <v>999.87679018905078</v>
      </c>
      <c r="AB283" s="21">
        <f t="shared" si="319"/>
        <v>1054.0936874534495</v>
      </c>
      <c r="AC283" s="21">
        <f t="shared" si="319"/>
        <v>1108.1175211209802</v>
      </c>
      <c r="AD283" s="21">
        <f t="shared" si="319"/>
        <v>1127.8089674578362</v>
      </c>
      <c r="AE283" s="21">
        <f t="shared" si="319"/>
        <v>1073.0834994877339</v>
      </c>
      <c r="AF283" s="21">
        <f t="shared" ref="AF283" si="320">+SUM(AF284:AF288)</f>
        <v>1131.7725052968592</v>
      </c>
      <c r="AG283" s="21">
        <f t="shared" ref="AG283:AH283" si="321">+SUM(AG284:AG288)</f>
        <v>1217.7243440854163</v>
      </c>
      <c r="AH283" s="21">
        <f t="shared" si="321"/>
        <v>1312.64002473245</v>
      </c>
      <c r="AI283" s="22"/>
      <c r="AJ283" s="23">
        <f t="shared" si="306"/>
        <v>1.6057080760645794</v>
      </c>
    </row>
    <row r="284" spans="1:36" x14ac:dyDescent="0.35">
      <c r="A284" s="24" t="s">
        <v>643</v>
      </c>
      <c r="B284" s="25" t="s">
        <v>644</v>
      </c>
      <c r="C284" s="30">
        <f>+'1990'!$O283</f>
        <v>80.371502455058646</v>
      </c>
      <c r="D284" s="30">
        <f>+'1991'!$O283</f>
        <v>80.371502455058646</v>
      </c>
      <c r="E284" s="30">
        <f>+'1992'!$O283</f>
        <v>143.35681385255666</v>
      </c>
      <c r="F284" s="30">
        <f>+'1993'!$O283</f>
        <v>192.62776060060798</v>
      </c>
      <c r="G284" s="30">
        <f>+'1994'!$O283</f>
        <v>233.59096633267646</v>
      </c>
      <c r="H284" s="30">
        <f>+'1995'!$O283</f>
        <v>268.97237386625363</v>
      </c>
      <c r="I284" s="30">
        <f>+'1996'!$O283</f>
        <v>300.63722396004817</v>
      </c>
      <c r="J284" s="30">
        <f>+'1997'!$O283</f>
        <v>329.86980600393986</v>
      </c>
      <c r="K284" s="30">
        <f>+'1998'!$O283</f>
        <v>357.56155058462696</v>
      </c>
      <c r="L284" s="30">
        <f>+'1999'!$O283</f>
        <v>384.33518523054812</v>
      </c>
      <c r="M284" s="30">
        <f>+'2000'!$O284</f>
        <v>410.63969566803382</v>
      </c>
      <c r="N284" s="30">
        <f>+'2001'!$O284</f>
        <v>436.79310959308214</v>
      </c>
      <c r="O284" s="30">
        <f>+'2002'!$O284</f>
        <v>462.49789375196895</v>
      </c>
      <c r="P284" s="30">
        <f>+'2003'!$O284</f>
        <v>487.9543145558701</v>
      </c>
      <c r="Q284" s="30">
        <f>+'2004'!$O284</f>
        <v>513.84133084433904</v>
      </c>
      <c r="R284" s="30">
        <f>+'2005'!$O284</f>
        <v>540.2712488337869</v>
      </c>
      <c r="S284" s="30">
        <f>+'2006'!$O284</f>
        <v>570.21596499369946</v>
      </c>
      <c r="T284" s="30">
        <f>+'2007'!$O284</f>
        <v>598.20594402965457</v>
      </c>
      <c r="U284" s="30">
        <f>+'2008'!$O284</f>
        <v>627.38465545613747</v>
      </c>
      <c r="V284" s="30">
        <f>+'2009'!$O284</f>
        <v>657.90814434516926</v>
      </c>
      <c r="W284" s="30">
        <f>+'2010'!$O284</f>
        <v>689.93765248674185</v>
      </c>
      <c r="X284" s="30">
        <f>+'2011'!$O284</f>
        <v>723.63006731535643</v>
      </c>
      <c r="Y284" s="30">
        <f>+'2012'!$O284</f>
        <v>759.40889308990018</v>
      </c>
      <c r="Z284" s="30">
        <f>+'2013'!$O284</f>
        <v>794.69564896375914</v>
      </c>
      <c r="AA284" s="30">
        <f>+'2014'!$O284</f>
        <v>834.82883299900845</v>
      </c>
      <c r="AB284" s="30">
        <f>+'2015'!$O284</f>
        <v>881.02424754996719</v>
      </c>
      <c r="AC284" s="30">
        <f>+'2016'!$O284</f>
        <v>929.7512378813625</v>
      </c>
      <c r="AD284" s="30">
        <f>+'2017'!$O284</f>
        <v>942.39239681604977</v>
      </c>
      <c r="AE284" s="30">
        <f>+'2018'!$O284</f>
        <v>879.04947540962314</v>
      </c>
      <c r="AF284" s="30">
        <f>+'2019'!$O284</f>
        <v>929.91172601133883</v>
      </c>
      <c r="AG284" s="30">
        <f>+'2020'!$O284</f>
        <v>1007.7152629146985</v>
      </c>
      <c r="AH284" s="30">
        <f>+'2021'!$O284</f>
        <v>1093.2188018152765</v>
      </c>
      <c r="AI284" s="27"/>
      <c r="AJ284" s="31">
        <f t="shared" si="306"/>
        <v>1.6622336158632067</v>
      </c>
    </row>
    <row r="285" spans="1:36" x14ac:dyDescent="0.35">
      <c r="A285" s="24" t="s">
        <v>651</v>
      </c>
      <c r="B285" s="25" t="s">
        <v>652</v>
      </c>
      <c r="C285" s="30">
        <f>+'1990'!$O284</f>
        <v>0</v>
      </c>
      <c r="D285" s="30">
        <f>+'1991'!$O284</f>
        <v>0</v>
      </c>
      <c r="E285" s="30">
        <f>+'1992'!$O284</f>
        <v>0</v>
      </c>
      <c r="F285" s="30">
        <f>+'1993'!$O284</f>
        <v>0</v>
      </c>
      <c r="G285" s="30">
        <f>+'1994'!$O284</f>
        <v>0</v>
      </c>
      <c r="H285" s="30">
        <f>+'1995'!$O284</f>
        <v>0</v>
      </c>
      <c r="I285" s="30">
        <f>+'1996'!$O284</f>
        <v>0</v>
      </c>
      <c r="J285" s="30">
        <f>+'1997'!$O284</f>
        <v>0</v>
      </c>
      <c r="K285" s="30">
        <f>+'1998'!$O284</f>
        <v>0</v>
      </c>
      <c r="L285" s="30">
        <f>+'1999'!$O284</f>
        <v>0</v>
      </c>
      <c r="M285" s="30">
        <f>+'2000'!$O285</f>
        <v>0</v>
      </c>
      <c r="N285" s="30">
        <f>+'2001'!$O285</f>
        <v>0</v>
      </c>
      <c r="O285" s="30">
        <f>+'2002'!$O285</f>
        <v>0</v>
      </c>
      <c r="P285" s="30">
        <f>+'2003'!$O285</f>
        <v>0</v>
      </c>
      <c r="Q285" s="30">
        <f>+'2004'!$O285</f>
        <v>0</v>
      </c>
      <c r="R285" s="30">
        <f>+'2005'!$O285</f>
        <v>0</v>
      </c>
      <c r="S285" s="30">
        <f>+'2006'!$O285</f>
        <v>0</v>
      </c>
      <c r="T285" s="30">
        <f>+'2007'!$O285</f>
        <v>0</v>
      </c>
      <c r="U285" s="30">
        <f>+'2008'!$O285</f>
        <v>0</v>
      </c>
      <c r="V285" s="30">
        <f>+'2009'!$O285</f>
        <v>0</v>
      </c>
      <c r="W285" s="30">
        <f>+'2010'!$O285</f>
        <v>0</v>
      </c>
      <c r="X285" s="30">
        <f>+'2011'!$O285</f>
        <v>0</v>
      </c>
      <c r="Y285" s="30">
        <f>+'2012'!$O285</f>
        <v>0</v>
      </c>
      <c r="Z285" s="30">
        <f>+'2013'!$O285</f>
        <v>0</v>
      </c>
      <c r="AA285" s="30">
        <f>+'2014'!$O285</f>
        <v>0</v>
      </c>
      <c r="AB285" s="30">
        <f>+'2015'!$O285</f>
        <v>0</v>
      </c>
      <c r="AC285" s="30">
        <f>+'2016'!$O285</f>
        <v>0</v>
      </c>
      <c r="AD285" s="30">
        <f>+'2017'!$O285</f>
        <v>0</v>
      </c>
      <c r="AE285" s="30">
        <f>+'2018'!$O285</f>
        <v>0</v>
      </c>
      <c r="AF285" s="30">
        <f>+'2019'!$O285</f>
        <v>0</v>
      </c>
      <c r="AG285" s="30">
        <f>+'2020'!$O285</f>
        <v>0</v>
      </c>
      <c r="AH285" s="30">
        <f>+'2021'!$O285</f>
        <v>0</v>
      </c>
      <c r="AI285" s="27"/>
      <c r="AJ285" s="31" t="e">
        <f t="shared" si="306"/>
        <v>#DIV/0!</v>
      </c>
    </row>
    <row r="286" spans="1:36" x14ac:dyDescent="0.35">
      <c r="A286" s="24" t="s">
        <v>657</v>
      </c>
      <c r="B286" s="25" t="s">
        <v>658</v>
      </c>
      <c r="C286" s="30">
        <f>+'1990'!$O285</f>
        <v>0</v>
      </c>
      <c r="D286" s="30">
        <f>+'1991'!$O285</f>
        <v>0</v>
      </c>
      <c r="E286" s="30">
        <f>+'1992'!$O285</f>
        <v>0</v>
      </c>
      <c r="F286" s="30">
        <f>+'1993'!$O285</f>
        <v>0</v>
      </c>
      <c r="G286" s="30">
        <f>+'1994'!$O285</f>
        <v>0</v>
      </c>
      <c r="H286" s="30">
        <f>+'1995'!$O285</f>
        <v>0</v>
      </c>
      <c r="I286" s="30">
        <f>+'1996'!$O285</f>
        <v>0</v>
      </c>
      <c r="J286" s="30">
        <f>+'1997'!$O285</f>
        <v>0</v>
      </c>
      <c r="K286" s="30">
        <f>+'1998'!$O285</f>
        <v>0</v>
      </c>
      <c r="L286" s="30">
        <f>+'1999'!$O285</f>
        <v>0</v>
      </c>
      <c r="M286" s="30">
        <f>+'2000'!$O286</f>
        <v>15.173325814884574</v>
      </c>
      <c r="N286" s="30">
        <f>+'2001'!$O286</f>
        <v>16.155077845780145</v>
      </c>
      <c r="O286" s="30">
        <f>+'2002'!$O286</f>
        <v>17.202134964804742</v>
      </c>
      <c r="P286" s="30">
        <f>+'2003'!$O286</f>
        <v>18.329254048680674</v>
      </c>
      <c r="Q286" s="30">
        <f>+'2004'!$O286</f>
        <v>19.474129680838413</v>
      </c>
      <c r="R286" s="30">
        <f>+'2005'!$O286</f>
        <v>20.84764917289754</v>
      </c>
      <c r="S286" s="30">
        <f>+'2006'!$O286</f>
        <v>22.251272693430273</v>
      </c>
      <c r="T286" s="30">
        <f>+'2007'!$O286</f>
        <v>23.759530686732326</v>
      </c>
      <c r="U286" s="30">
        <f>+'2008'!$O286</f>
        <v>25.378672830075026</v>
      </c>
      <c r="V286" s="30">
        <f>+'2009'!$O286</f>
        <v>27.11485453562835</v>
      </c>
      <c r="W286" s="30">
        <f>+'2010'!$O286</f>
        <v>28.97407296988154</v>
      </c>
      <c r="X286" s="30">
        <f>+'2011'!$O286</f>
        <v>30.996886934046373</v>
      </c>
      <c r="Y286" s="30">
        <f>+'2012'!$O286</f>
        <v>32.735343763613969</v>
      </c>
      <c r="Z286" s="30">
        <f>+'2013'!$O286</f>
        <v>35.34659148606633</v>
      </c>
      <c r="AA286" s="30">
        <f>+'2014'!$O286</f>
        <v>38.423904788820529</v>
      </c>
      <c r="AB286" s="30">
        <f>+'2015'!$O286</f>
        <v>41.208652310469525</v>
      </c>
      <c r="AC286" s="30">
        <f>+'2016'!$O286</f>
        <v>44.975458164459518</v>
      </c>
      <c r="AD286" s="30">
        <f>+'2017'!$O286</f>
        <v>49.078083480400451</v>
      </c>
      <c r="AE286" s="30">
        <f>+'2018'!$O286</f>
        <v>53.542727177623746</v>
      </c>
      <c r="AF286" s="30">
        <f>+'2019'!$O286</f>
        <v>58.397747706996917</v>
      </c>
      <c r="AG286" s="30">
        <f>+'2020'!$O286</f>
        <v>63.673940250254404</v>
      </c>
      <c r="AH286" s="30">
        <f>+'2021'!$O286</f>
        <v>70.024397307561372</v>
      </c>
      <c r="AI286" s="27"/>
      <c r="AJ286" s="31">
        <f t="shared" si="306"/>
        <v>3.6149669599047005</v>
      </c>
    </row>
    <row r="287" spans="1:36" x14ac:dyDescent="0.35">
      <c r="A287" s="24" t="s">
        <v>663</v>
      </c>
      <c r="B287" s="25" t="s">
        <v>664</v>
      </c>
      <c r="C287" s="30">
        <f>+'1990'!$O286</f>
        <v>62.502597674474664</v>
      </c>
      <c r="D287" s="30">
        <f>+'1991'!$O286</f>
        <v>60.469853694317464</v>
      </c>
      <c r="E287" s="30">
        <f>+'1992'!$O286</f>
        <v>60.818342523041181</v>
      </c>
      <c r="F287" s="30">
        <f>+'1993'!$O286</f>
        <v>62.874875810702562</v>
      </c>
      <c r="G287" s="30">
        <f>+'1994'!$O286</f>
        <v>63.424696647150682</v>
      </c>
      <c r="H287" s="30">
        <f>+'1995'!$O286</f>
        <v>66.940010230865056</v>
      </c>
      <c r="I287" s="30">
        <f>+'1996'!$O286</f>
        <v>69.019151069601691</v>
      </c>
      <c r="J287" s="30">
        <f>+'1997'!$O286</f>
        <v>69.827241699496795</v>
      </c>
      <c r="K287" s="30">
        <f>+'1998'!$O286</f>
        <v>73.294742933915273</v>
      </c>
      <c r="L287" s="30">
        <f>+'1999'!$O286</f>
        <v>73.536620764820782</v>
      </c>
      <c r="M287" s="30">
        <f>+'2000'!$O287</f>
        <v>77.942574468160018</v>
      </c>
      <c r="N287" s="30">
        <f>+'2001'!$O287</f>
        <v>79.503290861776478</v>
      </c>
      <c r="O287" s="30">
        <f>+'2002'!$O287</f>
        <v>83.022748675009552</v>
      </c>
      <c r="P287" s="30">
        <f>+'2003'!$O287</f>
        <v>85.747564632131983</v>
      </c>
      <c r="Q287" s="30">
        <f>+'2004'!$O287</f>
        <v>84.324433239485103</v>
      </c>
      <c r="R287" s="30">
        <f>+'2005'!$O287</f>
        <v>89.671086256792762</v>
      </c>
      <c r="S287" s="30">
        <f>+'2006'!$O287</f>
        <v>92.718026831687268</v>
      </c>
      <c r="T287" s="30">
        <f>+'2007'!$O287</f>
        <v>101.99627173717319</v>
      </c>
      <c r="U287" s="30">
        <f>+'2008'!$O287</f>
        <v>105.0465426989155</v>
      </c>
      <c r="V287" s="30">
        <f>+'2009'!$O287</f>
        <v>107.62001396961591</v>
      </c>
      <c r="W287" s="30">
        <f>+'2010'!$O287</f>
        <v>109.41304458439672</v>
      </c>
      <c r="X287" s="30">
        <f>+'2011'!$O287</f>
        <v>117.47578130499431</v>
      </c>
      <c r="Y287" s="30">
        <f>+'2012'!$O287</f>
        <v>120.35579723862142</v>
      </c>
      <c r="Z287" s="30">
        <f>+'2013'!$O287</f>
        <v>121.55507053378621</v>
      </c>
      <c r="AA287" s="30">
        <f>+'2014'!$O287</f>
        <v>126.6240524012218</v>
      </c>
      <c r="AB287" s="30">
        <f>+'2015'!$O287</f>
        <v>131.86078759301284</v>
      </c>
      <c r="AC287" s="30">
        <f>+'2016'!$O287</f>
        <v>133.39082507515823</v>
      </c>
      <c r="AD287" s="30">
        <f>+'2017'!$O287</f>
        <v>136.33848716138604</v>
      </c>
      <c r="AE287" s="30">
        <f>+'2018'!$O287</f>
        <v>140.49129690048704</v>
      </c>
      <c r="AF287" s="30">
        <f>+'2019'!$O287</f>
        <v>143.46303157852344</v>
      </c>
      <c r="AG287" s="30">
        <f>+'2020'!$O287</f>
        <v>146.33514092046323</v>
      </c>
      <c r="AH287" s="30">
        <f>+'2021'!$O287</f>
        <v>149.39682560961208</v>
      </c>
      <c r="AI287" s="27"/>
      <c r="AJ287" s="31">
        <f t="shared" si="306"/>
        <v>0.91675508063492983</v>
      </c>
    </row>
    <row r="288" spans="1:36" x14ac:dyDescent="0.35">
      <c r="A288" s="24" t="s">
        <v>670</v>
      </c>
      <c r="B288" s="25" t="s">
        <v>291</v>
      </c>
      <c r="C288" s="30">
        <f>+'1990'!$O287</f>
        <v>0</v>
      </c>
      <c r="D288" s="30">
        <f>+'1991'!$O287</f>
        <v>0</v>
      </c>
      <c r="E288" s="30">
        <f>+'1992'!$O287</f>
        <v>0</v>
      </c>
      <c r="F288" s="30">
        <f>+'1993'!$O287</f>
        <v>0</v>
      </c>
      <c r="G288" s="30">
        <f>+'1994'!$O287</f>
        <v>0</v>
      </c>
      <c r="H288" s="30">
        <f>+'1995'!$O287</f>
        <v>0</v>
      </c>
      <c r="I288" s="30">
        <f>+'1996'!$O287</f>
        <v>0</v>
      </c>
      <c r="J288" s="30">
        <f>+'1997'!$O287</f>
        <v>0</v>
      </c>
      <c r="K288" s="30">
        <f>+'1998'!$O287</f>
        <v>0</v>
      </c>
      <c r="L288" s="30">
        <f>+'1999'!$O287</f>
        <v>0</v>
      </c>
      <c r="M288" s="30">
        <f>+'2000'!$O288</f>
        <v>0</v>
      </c>
      <c r="N288" s="30">
        <f>+'2001'!$O288</f>
        <v>0</v>
      </c>
      <c r="O288" s="30">
        <f>+'2002'!$O288</f>
        <v>0</v>
      </c>
      <c r="P288" s="30">
        <f>+'2003'!$O288</f>
        <v>0</v>
      </c>
      <c r="Q288" s="30">
        <f>+'2004'!$O288</f>
        <v>0</v>
      </c>
      <c r="R288" s="30">
        <f>+'2005'!$O288</f>
        <v>0</v>
      </c>
      <c r="S288" s="30">
        <f>+'2006'!$O288</f>
        <v>0</v>
      </c>
      <c r="T288" s="30">
        <f>+'2007'!$O288</f>
        <v>0</v>
      </c>
      <c r="U288" s="30">
        <f>+'2008'!$O288</f>
        <v>0</v>
      </c>
      <c r="V288" s="30">
        <f>+'2009'!$O288</f>
        <v>0</v>
      </c>
      <c r="W288" s="30">
        <f>+'2010'!$O288</f>
        <v>0</v>
      </c>
      <c r="X288" s="30">
        <f>+'2011'!$O288</f>
        <v>0</v>
      </c>
      <c r="Y288" s="30">
        <f>+'2012'!$O288</f>
        <v>0</v>
      </c>
      <c r="Z288" s="30">
        <f>+'2013'!$O288</f>
        <v>0</v>
      </c>
      <c r="AA288" s="30">
        <f>+'2014'!$O288</f>
        <v>0</v>
      </c>
      <c r="AB288" s="30">
        <f>+'2015'!$O288</f>
        <v>0</v>
      </c>
      <c r="AC288" s="30">
        <f>+'2016'!$O288</f>
        <v>0</v>
      </c>
      <c r="AD288" s="30">
        <f>+'2017'!$O288</f>
        <v>0</v>
      </c>
      <c r="AE288" s="30">
        <f>+'2018'!$O288</f>
        <v>0</v>
      </c>
      <c r="AF288" s="30">
        <f>+'2019'!$O288</f>
        <v>0</v>
      </c>
      <c r="AG288" s="30">
        <f>+'2020'!$O288</f>
        <v>0</v>
      </c>
      <c r="AH288" s="30">
        <f>+'2021'!$O288</f>
        <v>0</v>
      </c>
      <c r="AI288" s="27"/>
      <c r="AJ288" s="31" t="e">
        <f t="shared" si="306"/>
        <v>#DIV/0!</v>
      </c>
    </row>
    <row r="289" spans="1:42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39" t="e">
        <f t="shared" si="306"/>
        <v>#DIV/0!</v>
      </c>
    </row>
    <row r="290" spans="1:42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2" t="e">
        <f t="shared" si="306"/>
        <v>#DIV/0!</v>
      </c>
    </row>
    <row r="291" spans="1:42" x14ac:dyDescent="0.35">
      <c r="A291" s="24"/>
      <c r="B291" s="25" t="s">
        <v>673</v>
      </c>
      <c r="C291" s="26">
        <f>+C292+C293</f>
        <v>196.68047713614936</v>
      </c>
      <c r="D291" s="26">
        <f t="shared" ref="D291:AE291" si="322">+D292+D293</f>
        <v>195.6851611193585</v>
      </c>
      <c r="E291" s="26">
        <f t="shared" si="322"/>
        <v>208.02104750928109</v>
      </c>
      <c r="F291" s="26">
        <f t="shared" si="322"/>
        <v>192.2166356062996</v>
      </c>
      <c r="G291" s="26">
        <f t="shared" si="322"/>
        <v>278.17574614732484</v>
      </c>
      <c r="H291" s="26">
        <f t="shared" si="322"/>
        <v>308.81941502791494</v>
      </c>
      <c r="I291" s="26">
        <f t="shared" si="322"/>
        <v>352.25138666969616</v>
      </c>
      <c r="J291" s="26">
        <f t="shared" si="322"/>
        <v>532.28589836240008</v>
      </c>
      <c r="K291" s="26">
        <f t="shared" si="322"/>
        <v>554.34902034679988</v>
      </c>
      <c r="L291" s="26">
        <f t="shared" si="322"/>
        <v>456.07583158759991</v>
      </c>
      <c r="M291" s="26">
        <f t="shared" si="322"/>
        <v>5925.0911624684968</v>
      </c>
      <c r="N291" s="26">
        <f t="shared" si="322"/>
        <v>6189.5752709380195</v>
      </c>
      <c r="O291" s="26">
        <f t="shared" si="322"/>
        <v>6544.3600905226613</v>
      </c>
      <c r="P291" s="26">
        <f t="shared" si="322"/>
        <v>6833.8704961594567</v>
      </c>
      <c r="Q291" s="26">
        <f t="shared" si="322"/>
        <v>7133.1382778913649</v>
      </c>
      <c r="R291" s="26">
        <f>+R292+R293</f>
        <v>7522.0840348411039</v>
      </c>
      <c r="S291" s="26">
        <f t="shared" si="322"/>
        <v>7965.1999449288505</v>
      </c>
      <c r="T291" s="26">
        <f t="shared" si="322"/>
        <v>8505.439306273378</v>
      </c>
      <c r="U291" s="26">
        <f t="shared" si="322"/>
        <v>9029.2854765158154</v>
      </c>
      <c r="V291" s="26">
        <f t="shared" si="322"/>
        <v>9599.7403155541488</v>
      </c>
      <c r="W291" s="26">
        <f t="shared" si="322"/>
        <v>10713.176446379552</v>
      </c>
      <c r="X291" s="26">
        <f t="shared" si="322"/>
        <v>12625.457443095451</v>
      </c>
      <c r="Y291" s="26">
        <f t="shared" si="322"/>
        <v>10962.345571308029</v>
      </c>
      <c r="Z291" s="26">
        <f t="shared" si="322"/>
        <v>10808.040808490789</v>
      </c>
      <c r="AA291" s="26">
        <f t="shared" si="322"/>
        <v>11631.503070842922</v>
      </c>
      <c r="AB291" s="26">
        <f t="shared" si="322"/>
        <v>13274.500387401131</v>
      </c>
      <c r="AC291" s="26">
        <f t="shared" si="322"/>
        <v>15092.156291773486</v>
      </c>
      <c r="AD291" s="26">
        <f t="shared" si="322"/>
        <v>16617.520358279275</v>
      </c>
      <c r="AE291" s="26">
        <f t="shared" si="322"/>
        <v>16209.865138296751</v>
      </c>
      <c r="AF291" s="26">
        <f t="shared" ref="AF291" si="323">+AF292+AF293</f>
        <v>17552.632789227813</v>
      </c>
      <c r="AG291" s="26">
        <f t="shared" ref="AG291:AH291" si="324">+AG292+AG293</f>
        <v>16843.778772265599</v>
      </c>
      <c r="AH291" s="26">
        <f t="shared" si="324"/>
        <v>17552.632789227813</v>
      </c>
      <c r="AI291" s="27"/>
      <c r="AJ291" s="26">
        <f t="shared" si="306"/>
        <v>1.9624240890017091</v>
      </c>
    </row>
    <row r="292" spans="1:42" x14ac:dyDescent="0.35">
      <c r="A292" s="24"/>
      <c r="B292" s="44" t="s">
        <v>674</v>
      </c>
      <c r="C292" s="30">
        <f>+'1990'!$O291</f>
        <v>196.68047713614936</v>
      </c>
      <c r="D292" s="30">
        <f>+'1991'!$O291</f>
        <v>195.6851611193585</v>
      </c>
      <c r="E292" s="30">
        <f>+'1992'!$O291</f>
        <v>208.02104750928109</v>
      </c>
      <c r="F292" s="30">
        <f>+'1993'!$O291</f>
        <v>192.2166356062996</v>
      </c>
      <c r="G292" s="30">
        <f>+'1994'!$O291</f>
        <v>278.17574614732484</v>
      </c>
      <c r="H292" s="30">
        <f>+'1995'!$O291</f>
        <v>308.81941502791494</v>
      </c>
      <c r="I292" s="30">
        <f>+'1996'!$O291</f>
        <v>352.25138666969616</v>
      </c>
      <c r="J292" s="30">
        <f>+'1997'!$O291</f>
        <v>532.28589836240008</v>
      </c>
      <c r="K292" s="30">
        <f>+'1998'!$O291</f>
        <v>554.34902034679988</v>
      </c>
      <c r="L292" s="30">
        <f>+'1999'!$O291</f>
        <v>456.07583158759991</v>
      </c>
      <c r="M292" s="30">
        <f>+'2000'!$O292</f>
        <v>533.72161280759985</v>
      </c>
      <c r="N292" s="30">
        <f>+'2001'!$O292</f>
        <v>507.26344660320001</v>
      </c>
      <c r="O292" s="30">
        <f>+'2002'!$O292</f>
        <v>555.40545264122238</v>
      </c>
      <c r="P292" s="30">
        <f>+'2003'!$O292</f>
        <v>521.7252349652</v>
      </c>
      <c r="Q292" s="30">
        <f>+'2004'!$O292</f>
        <v>480.36159022039993</v>
      </c>
      <c r="R292" s="30">
        <f>+'2005'!$O292</f>
        <v>510.29393423679994</v>
      </c>
      <c r="S292" s="30">
        <f>+'2006'!$O292</f>
        <v>575.02247120639993</v>
      </c>
      <c r="T292" s="30">
        <f>+'2007'!$O292</f>
        <v>716.45499420600004</v>
      </c>
      <c r="U292" s="30">
        <f>+'2008'!$O292</f>
        <v>819.97293573440004</v>
      </c>
      <c r="V292" s="30">
        <f>+'2009'!$O292</f>
        <v>869.06348679359985</v>
      </c>
      <c r="W292" s="30">
        <f>+'2010'!$O292</f>
        <v>921.03383825600008</v>
      </c>
      <c r="X292" s="30">
        <f>+'2011'!$O292</f>
        <v>1057.8118001387998</v>
      </c>
      <c r="Y292" s="30">
        <f>+'2012'!$O292</f>
        <v>1239.1596961687999</v>
      </c>
      <c r="Z292" s="30">
        <f>+'2013'!$O292</f>
        <v>1536.0302830823998</v>
      </c>
      <c r="AA292" s="30">
        <f>+'2014'!$O292</f>
        <v>1841.1455543770799</v>
      </c>
      <c r="AB292" s="30">
        <f>+'2015'!$O292</f>
        <v>1966.0546449289368</v>
      </c>
      <c r="AC292" s="30">
        <f>+'2016'!$O292</f>
        <v>2074.1968761838521</v>
      </c>
      <c r="AD292" s="30">
        <f>+'2017'!$O292</f>
        <v>2108.3322763314536</v>
      </c>
      <c r="AE292" s="30">
        <f>+'2018'!$O292</f>
        <v>2222.7319957450359</v>
      </c>
      <c r="AF292" s="30">
        <f>+'2019'!$O292</f>
        <v>2238.6083663424743</v>
      </c>
      <c r="AG292" s="30">
        <f>+'2020'!$O292</f>
        <v>780.54543479692904</v>
      </c>
      <c r="AH292" s="30">
        <f>+'2021'!$O292</f>
        <v>2238.6083663424743</v>
      </c>
      <c r="AI292" s="27"/>
      <c r="AJ292" s="31">
        <f t="shared" si="306"/>
        <v>3.1943371087531078</v>
      </c>
    </row>
    <row r="293" spans="1:42" x14ac:dyDescent="0.35">
      <c r="A293" s="24"/>
      <c r="B293" s="44" t="s">
        <v>675</v>
      </c>
      <c r="C293" s="30">
        <f>+'1990'!$O292</f>
        <v>0</v>
      </c>
      <c r="D293" s="30">
        <f>+'1991'!$O292</f>
        <v>0</v>
      </c>
      <c r="E293" s="30">
        <f>+'1992'!$O292</f>
        <v>0</v>
      </c>
      <c r="F293" s="30">
        <f>+'1993'!$O292</f>
        <v>0</v>
      </c>
      <c r="G293" s="30">
        <f>+'1994'!$O292</f>
        <v>0</v>
      </c>
      <c r="H293" s="30">
        <f>+'1995'!$O292</f>
        <v>0</v>
      </c>
      <c r="I293" s="30">
        <f>+'1996'!$O292</f>
        <v>0</v>
      </c>
      <c r="J293" s="30">
        <f>+'1997'!$O292</f>
        <v>0</v>
      </c>
      <c r="K293" s="30">
        <f>+'1998'!$O292</f>
        <v>0</v>
      </c>
      <c r="L293" s="30">
        <f>+'1999'!$O292</f>
        <v>0</v>
      </c>
      <c r="M293" s="30">
        <f>+'2000'!$O293</f>
        <v>5391.3695496608971</v>
      </c>
      <c r="N293" s="30">
        <f>+'2001'!$O293</f>
        <v>5682.3118243348199</v>
      </c>
      <c r="O293" s="30">
        <f>+'2002'!$O293</f>
        <v>5988.9546378814393</v>
      </c>
      <c r="P293" s="30">
        <f>+'2003'!$O293</f>
        <v>6312.1452611942568</v>
      </c>
      <c r="Q293" s="30">
        <f>+'2004'!$O293</f>
        <v>6652.7766876709647</v>
      </c>
      <c r="R293" s="30">
        <f>+'2005'!$O293</f>
        <v>7011.7901006043039</v>
      </c>
      <c r="S293" s="30">
        <f>+'2006'!$O293</f>
        <v>7390.1774737224505</v>
      </c>
      <c r="T293" s="30">
        <f>+'2007'!$O293</f>
        <v>7788.9843120673786</v>
      </c>
      <c r="U293" s="30">
        <f>+'2008'!$O293</f>
        <v>8209.312540781415</v>
      </c>
      <c r="V293" s="30">
        <f>+'2009'!$O293</f>
        <v>8730.6768287605482</v>
      </c>
      <c r="W293" s="30">
        <f>+'2010'!$O293</f>
        <v>9792.1426081235513</v>
      </c>
      <c r="X293" s="30">
        <f>+'2011'!$O293</f>
        <v>11567.645642956651</v>
      </c>
      <c r="Y293" s="30">
        <f>+'2012'!$O293</f>
        <v>9723.1858751392301</v>
      </c>
      <c r="Z293" s="30">
        <f>+'2013'!$O293</f>
        <v>9272.0105254083883</v>
      </c>
      <c r="AA293" s="30">
        <f>+'2014'!$O293</f>
        <v>9790.3575164658414</v>
      </c>
      <c r="AB293" s="30">
        <f>+'2015'!$O293</f>
        <v>11308.445742472193</v>
      </c>
      <c r="AC293" s="30">
        <f>+'2016'!$O293</f>
        <v>13017.959415589634</v>
      </c>
      <c r="AD293" s="30">
        <f>+'2017'!$O293</f>
        <v>14509.188081947821</v>
      </c>
      <c r="AE293" s="30">
        <f>+'2018'!$O293</f>
        <v>13987.133142551715</v>
      </c>
      <c r="AF293" s="30">
        <f>+'2019'!$O293</f>
        <v>15314.024422885341</v>
      </c>
      <c r="AG293" s="30">
        <f>+'2020'!$O293</f>
        <v>16063.233337468671</v>
      </c>
      <c r="AH293" s="30">
        <f>+'2021'!$O293</f>
        <v>15314.024422885341</v>
      </c>
      <c r="AI293" s="27"/>
      <c r="AJ293" s="31">
        <f t="shared" si="306"/>
        <v>1.8404701777210861</v>
      </c>
    </row>
    <row r="294" spans="1:42" x14ac:dyDescent="0.35">
      <c r="A294" s="24"/>
      <c r="B294" s="25" t="s">
        <v>676</v>
      </c>
      <c r="C294" s="30">
        <f>+'1990'!$O293</f>
        <v>0</v>
      </c>
      <c r="D294" s="30">
        <f>+'1991'!$O293</f>
        <v>0</v>
      </c>
      <c r="E294" s="30">
        <f>+'1992'!$O293</f>
        <v>0</v>
      </c>
      <c r="F294" s="30">
        <f>+'1993'!$O293</f>
        <v>0</v>
      </c>
      <c r="G294" s="30">
        <f>+'1994'!$O293</f>
        <v>0</v>
      </c>
      <c r="H294" s="30">
        <f>+'1995'!$O293</f>
        <v>0</v>
      </c>
      <c r="I294" s="30">
        <f>+'1996'!$O293</f>
        <v>0</v>
      </c>
      <c r="J294" s="30">
        <f>+'1997'!$O293</f>
        <v>0</v>
      </c>
      <c r="K294" s="30">
        <f>+'1998'!$O293</f>
        <v>0</v>
      </c>
      <c r="L294" s="30">
        <f>+'1999'!$O293</f>
        <v>0</v>
      </c>
      <c r="M294" s="30">
        <f>+'2000'!$O294</f>
        <v>0</v>
      </c>
      <c r="N294" s="30">
        <f>+'2001'!$O294</f>
        <v>0</v>
      </c>
      <c r="O294" s="30">
        <f>+'2002'!$O294</f>
        <v>0</v>
      </c>
      <c r="P294" s="30">
        <f>+'2003'!$O294</f>
        <v>0</v>
      </c>
      <c r="Q294" s="30">
        <f>+'2004'!$O294</f>
        <v>0</v>
      </c>
      <c r="R294" s="30">
        <f>+'2005'!$O294</f>
        <v>0</v>
      </c>
      <c r="S294" s="30">
        <f>+'2006'!$O294</f>
        <v>0</v>
      </c>
      <c r="T294" s="30">
        <f>+'2007'!$O294</f>
        <v>0</v>
      </c>
      <c r="U294" s="30">
        <f>+'2008'!$O294</f>
        <v>0</v>
      </c>
      <c r="V294" s="30">
        <f>+'2009'!$O294</f>
        <v>0</v>
      </c>
      <c r="W294" s="30">
        <f>+'2010'!$O294</f>
        <v>0</v>
      </c>
      <c r="X294" s="30">
        <f>+'2011'!$O294</f>
        <v>0</v>
      </c>
      <c r="Y294" s="30">
        <f>+'2012'!$O294</f>
        <v>0</v>
      </c>
      <c r="Z294" s="30">
        <f>+'2013'!$O294</f>
        <v>0</v>
      </c>
      <c r="AA294" s="30">
        <f>+'2014'!$O294</f>
        <v>0</v>
      </c>
      <c r="AB294" s="30">
        <f>+'2015'!$O294</f>
        <v>0</v>
      </c>
      <c r="AC294" s="30">
        <f>+'2016'!$O294</f>
        <v>0</v>
      </c>
      <c r="AD294" s="30">
        <f>+'2017'!$O294</f>
        <v>0</v>
      </c>
      <c r="AE294" s="30">
        <f>+'2018'!$O294</f>
        <v>0</v>
      </c>
      <c r="AF294" s="30">
        <f>+'2019'!$O294</f>
        <v>0</v>
      </c>
      <c r="AG294" s="30">
        <f>+'2020'!$O294</f>
        <v>0</v>
      </c>
      <c r="AH294" s="30">
        <f>+'2021'!$O294</f>
        <v>0</v>
      </c>
      <c r="AI294" s="27"/>
      <c r="AJ294" s="31" t="e">
        <f t="shared" si="306"/>
        <v>#DIV/0!</v>
      </c>
    </row>
    <row r="295" spans="1:42" ht="13" x14ac:dyDescent="0.35">
      <c r="A295" s="24"/>
      <c r="B295" s="25" t="s">
        <v>677</v>
      </c>
      <c r="C295" s="30">
        <f>+'1990'!$O294</f>
        <v>1656.1396765196496</v>
      </c>
      <c r="D295" s="30">
        <f>+'1991'!$O294</f>
        <v>1648.4158665750301</v>
      </c>
      <c r="E295" s="30">
        <f>+'1992'!$O294</f>
        <v>1689.9473739618397</v>
      </c>
      <c r="F295" s="30">
        <f>+'1993'!$O294</f>
        <v>1645.8457464168996</v>
      </c>
      <c r="G295" s="30">
        <f>+'1994'!$O294</f>
        <v>1504.6959959952896</v>
      </c>
      <c r="H295" s="30">
        <f>+'1995'!$O294</f>
        <v>1354.2886516839399</v>
      </c>
      <c r="I295" s="30">
        <f>+'1996'!$O294</f>
        <v>1496.6391597149998</v>
      </c>
      <c r="J295" s="30">
        <f>+'1997'!$O294</f>
        <v>1520.1339020699997</v>
      </c>
      <c r="K295" s="30">
        <f>+'1998'!$O294</f>
        <v>1524.8600291399998</v>
      </c>
      <c r="L295" s="30">
        <f>+'1999'!$O294</f>
        <v>1583.0270707299999</v>
      </c>
      <c r="M295" s="30">
        <f>+'2000'!$O295</f>
        <v>1496.4513776099998</v>
      </c>
      <c r="N295" s="30">
        <f>+'2001'!$O295</f>
        <v>1477.77253554</v>
      </c>
      <c r="O295" s="30">
        <f>+'2002'!$O295</f>
        <v>1475.6192798199997</v>
      </c>
      <c r="P295" s="30">
        <f>+'2003'!$O295</f>
        <v>1473.54218158</v>
      </c>
      <c r="Q295" s="30">
        <f>+'2004'!$O295</f>
        <v>1479.10313593</v>
      </c>
      <c r="R295" s="30">
        <f>+'2005'!$O295</f>
        <v>1459.3069959999998</v>
      </c>
      <c r="S295" s="30">
        <f>+'2006'!$O295</f>
        <v>1465.4063339999998</v>
      </c>
      <c r="T295" s="30">
        <f>+'2007'!$O295</f>
        <v>1459.893588811161</v>
      </c>
      <c r="U295" s="30">
        <f>+'2008'!$O295</f>
        <v>1430.1025763279922</v>
      </c>
      <c r="V295" s="30">
        <f>+'2009'!$O295</f>
        <v>1386.3082022102949</v>
      </c>
      <c r="W295" s="30">
        <f>+'2010'!$O295</f>
        <v>1404.8638797199997</v>
      </c>
      <c r="X295" s="30">
        <f>+'2011'!$O295</f>
        <v>1456.4580741199998</v>
      </c>
      <c r="Y295" s="30">
        <f>+'2012'!$O295</f>
        <v>1473.6672825000001</v>
      </c>
      <c r="Z295" s="30">
        <f>+'2013'!$O295</f>
        <v>1564.0257039399999</v>
      </c>
      <c r="AA295" s="30">
        <f>+'2014'!$O295</f>
        <v>1544.5038531525117</v>
      </c>
      <c r="AB295" s="30">
        <f>+'2015'!$O295</f>
        <v>1458.4697852070076</v>
      </c>
      <c r="AC295" s="30">
        <f>+'2016'!$O295</f>
        <v>1458.1397874511997</v>
      </c>
      <c r="AD295" s="30">
        <f>+'2017'!$O295</f>
        <v>1431.992630955277</v>
      </c>
      <c r="AE295" s="30">
        <f>+'2018'!$O295</f>
        <v>1428.3045302078681</v>
      </c>
      <c r="AF295" s="30">
        <f>+'2019'!$O295</f>
        <v>1444.3432342640281</v>
      </c>
      <c r="AG295" s="30">
        <f>+'2020'!$O295</f>
        <v>1432.7113653141237</v>
      </c>
      <c r="AH295" s="30">
        <f>+'2021'!$O295</f>
        <v>1444.3432342640281</v>
      </c>
      <c r="AI295" s="27"/>
      <c r="AJ295" s="31">
        <f t="shared" si="306"/>
        <v>-3.4821140282682794E-2</v>
      </c>
      <c r="AO295" s="114">
        <f>+Z295/Y295</f>
        <v>1.0613153474417316</v>
      </c>
      <c r="AP295" s="106">
        <f>+Z295-Y295</f>
        <v>90.358421439999802</v>
      </c>
    </row>
    <row r="296" spans="1:42" ht="13" x14ac:dyDescent="0.35">
      <c r="A296" s="24"/>
      <c r="B296" s="25" t="s">
        <v>678</v>
      </c>
      <c r="C296" s="30">
        <f>+'1990'!$O295</f>
        <v>0</v>
      </c>
      <c r="D296" s="30">
        <f>+'1991'!$O295</f>
        <v>0</v>
      </c>
      <c r="E296" s="30">
        <f>+'1992'!$O295</f>
        <v>0</v>
      </c>
      <c r="F296" s="30">
        <f>+'1993'!$O295</f>
        <v>0</v>
      </c>
      <c r="G296" s="30">
        <f>+'1994'!$O295</f>
        <v>0</v>
      </c>
      <c r="H296" s="30">
        <f>+'1995'!$O295</f>
        <v>0</v>
      </c>
      <c r="I296" s="30">
        <f>+'1996'!$O295</f>
        <v>0</v>
      </c>
      <c r="J296" s="30">
        <f>+'1997'!$O295</f>
        <v>0</v>
      </c>
      <c r="K296" s="30">
        <f>+'1998'!$O295</f>
        <v>0</v>
      </c>
      <c r="L296" s="30">
        <f>+'1999'!$O295</f>
        <v>0</v>
      </c>
      <c r="M296" s="30">
        <f>+'2000'!$O296</f>
        <v>0</v>
      </c>
      <c r="N296" s="30">
        <f>+'2001'!$O296</f>
        <v>0</v>
      </c>
      <c r="O296" s="30">
        <f>+'2002'!$O296</f>
        <v>0</v>
      </c>
      <c r="P296" s="30">
        <f>+'2003'!$O296</f>
        <v>0</v>
      </c>
      <c r="Q296" s="30">
        <f>+'2004'!$O296</f>
        <v>0</v>
      </c>
      <c r="R296" s="30">
        <f>+'2005'!$O296</f>
        <v>0</v>
      </c>
      <c r="S296" s="30">
        <f>+'2006'!$O296</f>
        <v>0</v>
      </c>
      <c r="T296" s="30">
        <f>+'2007'!$O296</f>
        <v>0</v>
      </c>
      <c r="U296" s="30">
        <f>+'2008'!$O296</f>
        <v>0</v>
      </c>
      <c r="V296" s="30">
        <f>+'2009'!$O296</f>
        <v>0</v>
      </c>
      <c r="W296" s="30">
        <f>+'2010'!$O296</f>
        <v>0</v>
      </c>
      <c r="X296" s="30">
        <f>+'2011'!$O296</f>
        <v>0</v>
      </c>
      <c r="Y296" s="30">
        <f>+'2012'!$O296</f>
        <v>0</v>
      </c>
      <c r="Z296" s="30">
        <f>+'2013'!$O296</f>
        <v>0</v>
      </c>
      <c r="AA296" s="30">
        <f>+'2014'!$O296</f>
        <v>0</v>
      </c>
      <c r="AB296" s="30">
        <f>+'2015'!$O296</f>
        <v>0</v>
      </c>
      <c r="AC296" s="30">
        <f>+'2016'!$O296</f>
        <v>0</v>
      </c>
      <c r="AD296" s="30">
        <f>+'2017'!$O296</f>
        <v>0</v>
      </c>
      <c r="AE296" s="30">
        <f>+'2018'!$O296</f>
        <v>0</v>
      </c>
      <c r="AF296" s="30">
        <f>+'2019'!$O296</f>
        <v>0</v>
      </c>
      <c r="AG296" s="30">
        <f>+'2020'!$O296</f>
        <v>0</v>
      </c>
      <c r="AH296" s="30">
        <f>+'2021'!$O296</f>
        <v>0</v>
      </c>
      <c r="AI296" s="27"/>
      <c r="AJ296" s="31" t="e">
        <f t="shared" si="306"/>
        <v>#DIV/0!</v>
      </c>
    </row>
    <row r="297" spans="1:42" x14ac:dyDescent="0.35">
      <c r="A297" s="24"/>
      <c r="B297" s="25" t="s">
        <v>681</v>
      </c>
      <c r="C297" s="30">
        <f>+'1990'!$O296</f>
        <v>0</v>
      </c>
      <c r="D297" s="30">
        <f>+'1991'!$O296</f>
        <v>0</v>
      </c>
      <c r="E297" s="30">
        <f>+'1992'!$O296</f>
        <v>0</v>
      </c>
      <c r="F297" s="30">
        <f>+'1993'!$O296</f>
        <v>0</v>
      </c>
      <c r="G297" s="30">
        <f>+'1994'!$O296</f>
        <v>0</v>
      </c>
      <c r="H297" s="30">
        <f>+'1995'!$O296</f>
        <v>0</v>
      </c>
      <c r="I297" s="30">
        <f>+'1996'!$O296</f>
        <v>0</v>
      </c>
      <c r="J297" s="30">
        <f>+'1997'!$O296</f>
        <v>0</v>
      </c>
      <c r="K297" s="30">
        <f>+'1998'!$O296</f>
        <v>0</v>
      </c>
      <c r="L297" s="30">
        <f>+'1999'!$O296</f>
        <v>0</v>
      </c>
      <c r="M297" s="30">
        <f>+'2000'!$O297</f>
        <v>0</v>
      </c>
      <c r="N297" s="30">
        <f>+'2001'!$O297</f>
        <v>0</v>
      </c>
      <c r="O297" s="30">
        <f>+'2002'!$O297</f>
        <v>0</v>
      </c>
      <c r="P297" s="30">
        <f>+'2003'!$O297</f>
        <v>0</v>
      </c>
      <c r="Q297" s="30">
        <f>+'2004'!$O297</f>
        <v>0</v>
      </c>
      <c r="R297" s="30">
        <f>+'2005'!$O297</f>
        <v>0</v>
      </c>
      <c r="S297" s="30">
        <f>+'2006'!$O297</f>
        <v>0</v>
      </c>
      <c r="T297" s="30">
        <f>+'2007'!$O297</f>
        <v>0</v>
      </c>
      <c r="U297" s="30">
        <f>+'2008'!$O297</f>
        <v>0</v>
      </c>
      <c r="V297" s="30">
        <f>+'2009'!$O297</f>
        <v>0</v>
      </c>
      <c r="W297" s="30">
        <f>+'2010'!$O297</f>
        <v>0</v>
      </c>
      <c r="X297" s="30">
        <f>+'2011'!$O297</f>
        <v>0</v>
      </c>
      <c r="Y297" s="30">
        <f>+'2012'!$O297</f>
        <v>0</v>
      </c>
      <c r="Z297" s="30">
        <f>+'2013'!$O297</f>
        <v>0</v>
      </c>
      <c r="AA297" s="30">
        <f>+'2014'!$O297</f>
        <v>0</v>
      </c>
      <c r="AB297" s="30">
        <f>+'2015'!$O297</f>
        <v>0</v>
      </c>
      <c r="AC297" s="30">
        <f>+'2016'!$O297</f>
        <v>0</v>
      </c>
      <c r="AD297" s="30">
        <f>+'2017'!$O297</f>
        <v>0</v>
      </c>
      <c r="AE297" s="30">
        <f>+'2018'!$O297</f>
        <v>0</v>
      </c>
      <c r="AF297" s="30">
        <f>+'2019'!$O297</f>
        <v>0</v>
      </c>
      <c r="AG297" s="30">
        <f>+'2020'!$O297</f>
        <v>0</v>
      </c>
      <c r="AH297" s="30">
        <f>+'2021'!$O297</f>
        <v>0</v>
      </c>
      <c r="AI297" s="27"/>
      <c r="AJ297" s="31" t="e">
        <f t="shared" si="306"/>
        <v>#DIV/0!</v>
      </c>
    </row>
    <row r="298" spans="1:42" ht="13" x14ac:dyDescent="0.35">
      <c r="A298" s="24"/>
      <c r="B298" s="25" t="s">
        <v>682</v>
      </c>
      <c r="C298" s="30">
        <f>+'1990'!$O297</f>
        <v>0</v>
      </c>
      <c r="D298" s="30">
        <f>+'1991'!$O297</f>
        <v>0</v>
      </c>
      <c r="E298" s="30">
        <f>+'1992'!$O297</f>
        <v>0</v>
      </c>
      <c r="F298" s="30">
        <f>+'1993'!$O297</f>
        <v>0</v>
      </c>
      <c r="G298" s="30">
        <f>+'1994'!$O297</f>
        <v>0</v>
      </c>
      <c r="H298" s="30">
        <f>+'1995'!$O297</f>
        <v>0</v>
      </c>
      <c r="I298" s="30">
        <f>+'1996'!$O297</f>
        <v>0</v>
      </c>
      <c r="J298" s="30">
        <f>+'1997'!$O297</f>
        <v>0</v>
      </c>
      <c r="K298" s="30">
        <f>+'1998'!$O297</f>
        <v>0</v>
      </c>
      <c r="L298" s="30">
        <f>+'1999'!$O297</f>
        <v>0</v>
      </c>
      <c r="M298" s="30">
        <f>+'2000'!$O298</f>
        <v>0</v>
      </c>
      <c r="N298" s="30">
        <f>+'2001'!$O298</f>
        <v>0</v>
      </c>
      <c r="O298" s="30">
        <f>+'2002'!$O298</f>
        <v>0</v>
      </c>
      <c r="P298" s="30">
        <f>+'2003'!$O298</f>
        <v>0</v>
      </c>
      <c r="Q298" s="30">
        <f>+'2004'!$O298</f>
        <v>0</v>
      </c>
      <c r="R298" s="30">
        <f>+'2005'!$O298</f>
        <v>0</v>
      </c>
      <c r="S298" s="30">
        <f>+'2006'!$O298</f>
        <v>0</v>
      </c>
      <c r="T298" s="30">
        <f>+'2007'!$O298</f>
        <v>0</v>
      </c>
      <c r="U298" s="30">
        <f>+'2008'!$O298</f>
        <v>0</v>
      </c>
      <c r="V298" s="30">
        <f>+'2009'!$O298</f>
        <v>0</v>
      </c>
      <c r="W298" s="30">
        <f>+'2010'!$O298</f>
        <v>0</v>
      </c>
      <c r="X298" s="30">
        <f>+'2011'!$O298</f>
        <v>0</v>
      </c>
      <c r="Y298" s="30">
        <f>+'2012'!$O298</f>
        <v>0</v>
      </c>
      <c r="Z298" s="30">
        <f>+'2013'!$O298</f>
        <v>0</v>
      </c>
      <c r="AA298" s="30">
        <f>+'2014'!$O298</f>
        <v>0</v>
      </c>
      <c r="AB298" s="30">
        <f>+'2015'!$O298</f>
        <v>0</v>
      </c>
      <c r="AC298" s="30">
        <f>+'2016'!$O298</f>
        <v>0</v>
      </c>
      <c r="AD298" s="30">
        <f>+'2017'!$O298</f>
        <v>0</v>
      </c>
      <c r="AE298" s="30">
        <f>+'2018'!$O298</f>
        <v>0</v>
      </c>
      <c r="AF298" s="30">
        <f>+'2019'!$O298</f>
        <v>0</v>
      </c>
      <c r="AG298" s="30">
        <f>+'2020'!$O298</f>
        <v>0</v>
      </c>
      <c r="AH298" s="30">
        <f>+'2021'!$O298</f>
        <v>0</v>
      </c>
      <c r="AI298" s="27"/>
      <c r="AJ298" s="31" t="e">
        <f t="shared" si="306"/>
        <v>#DIV/0!</v>
      </c>
    </row>
    <row r="299" spans="1:42" ht="13" x14ac:dyDescent="0.35">
      <c r="A299" s="24"/>
      <c r="B299" s="25" t="s">
        <v>683</v>
      </c>
      <c r="C299" s="30">
        <f>+'1990'!$O298</f>
        <v>0</v>
      </c>
      <c r="D299" s="30">
        <f>+'1991'!$O298</f>
        <v>0</v>
      </c>
      <c r="E299" s="30">
        <f>+'1992'!$O298</f>
        <v>0</v>
      </c>
      <c r="F299" s="30">
        <f>+'1993'!$O298</f>
        <v>0</v>
      </c>
      <c r="G299" s="30">
        <f>+'1994'!$O298</f>
        <v>0</v>
      </c>
      <c r="H299" s="30">
        <f>+'1995'!$O298</f>
        <v>0</v>
      </c>
      <c r="I299" s="30">
        <f>+'1996'!$O298</f>
        <v>0</v>
      </c>
      <c r="J299" s="30">
        <f>+'1997'!$O298</f>
        <v>0</v>
      </c>
      <c r="K299" s="30">
        <f>+'1998'!$O298</f>
        <v>0</v>
      </c>
      <c r="L299" s="30">
        <f>+'1999'!$O298</f>
        <v>0</v>
      </c>
      <c r="M299" s="30">
        <f>+'2000'!$O299</f>
        <v>0</v>
      </c>
      <c r="N299" s="30">
        <f>+'2001'!$O299</f>
        <v>0</v>
      </c>
      <c r="O299" s="30">
        <f>+'2002'!$O299</f>
        <v>0</v>
      </c>
      <c r="P299" s="30">
        <f>+'2003'!$O299</f>
        <v>0</v>
      </c>
      <c r="Q299" s="30">
        <f>+'2004'!$O299</f>
        <v>0</v>
      </c>
      <c r="R299" s="30">
        <f>+'2005'!$O299</f>
        <v>0</v>
      </c>
      <c r="S299" s="30">
        <f>+'2006'!$O299</f>
        <v>0</v>
      </c>
      <c r="T299" s="30">
        <f>+'2007'!$O299</f>
        <v>0</v>
      </c>
      <c r="U299" s="30">
        <f>+'2008'!$O299</f>
        <v>0</v>
      </c>
      <c r="V299" s="30">
        <f>+'2009'!$O299</f>
        <v>0</v>
      </c>
      <c r="W299" s="30">
        <f>+'2010'!$O299</f>
        <v>0</v>
      </c>
      <c r="X299" s="30">
        <f>+'2011'!$O299</f>
        <v>0</v>
      </c>
      <c r="Y299" s="30">
        <f>+'2012'!$O299</f>
        <v>0</v>
      </c>
      <c r="Z299" s="30">
        <f>+'2013'!$O299</f>
        <v>0</v>
      </c>
      <c r="AA299" s="30">
        <f>+'2014'!$O299</f>
        <v>0</v>
      </c>
      <c r="AB299" s="30">
        <f>+'2015'!$O299</f>
        <v>0</v>
      </c>
      <c r="AC299" s="30">
        <f>+'2016'!$O299</f>
        <v>0</v>
      </c>
      <c r="AD299" s="30">
        <f>+'2017'!$O299</f>
        <v>0</v>
      </c>
      <c r="AE299" s="30">
        <f>+'2018'!$O299</f>
        <v>0</v>
      </c>
      <c r="AF299" s="30">
        <f>+'2019'!$O299</f>
        <v>0</v>
      </c>
      <c r="AG299" s="30">
        <f>+'2020'!$O299</f>
        <v>0</v>
      </c>
      <c r="AH299" s="30">
        <f>+'2021'!$O299</f>
        <v>0</v>
      </c>
      <c r="AI299" s="27"/>
      <c r="AJ299" s="31" t="e">
        <f t="shared" si="306"/>
        <v>#DIV/0!</v>
      </c>
    </row>
    <row r="300" spans="1:42" x14ac:dyDescent="0.35"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J300" s="62"/>
    </row>
    <row r="302" spans="1:42" s="13" customFormat="1" x14ac:dyDescent="0.35">
      <c r="A302" s="11" t="s">
        <v>723</v>
      </c>
      <c r="B302" s="11"/>
      <c r="C302" s="59">
        <f t="shared" ref="C302" si="325">C242-C304</f>
        <v>0</v>
      </c>
      <c r="D302" s="59">
        <f t="shared" ref="D302:AE302" si="326">D242-D304</f>
        <v>0</v>
      </c>
      <c r="E302" s="59">
        <f t="shared" si="326"/>
        <v>0</v>
      </c>
      <c r="F302" s="59">
        <f t="shared" si="326"/>
        <v>0</v>
      </c>
      <c r="G302" s="59">
        <f t="shared" si="326"/>
        <v>0</v>
      </c>
      <c r="H302" s="59">
        <f t="shared" si="326"/>
        <v>0</v>
      </c>
      <c r="I302" s="59">
        <f t="shared" si="326"/>
        <v>0</v>
      </c>
      <c r="J302" s="59">
        <f t="shared" si="326"/>
        <v>0</v>
      </c>
      <c r="K302" s="59">
        <f t="shared" si="326"/>
        <v>0</v>
      </c>
      <c r="L302" s="59">
        <f t="shared" si="326"/>
        <v>0</v>
      </c>
      <c r="M302" s="59">
        <f t="shared" si="326"/>
        <v>0</v>
      </c>
      <c r="N302" s="59">
        <f t="shared" si="326"/>
        <v>0</v>
      </c>
      <c r="O302" s="59">
        <f t="shared" si="326"/>
        <v>0</v>
      </c>
      <c r="P302" s="59">
        <f t="shared" si="326"/>
        <v>0</v>
      </c>
      <c r="Q302" s="59">
        <f t="shared" si="326"/>
        <v>0</v>
      </c>
      <c r="R302" s="59">
        <f>R242-R304</f>
        <v>0</v>
      </c>
      <c r="S302" s="59">
        <f t="shared" si="326"/>
        <v>0</v>
      </c>
      <c r="T302" s="59">
        <f t="shared" si="326"/>
        <v>0</v>
      </c>
      <c r="U302" s="59">
        <f t="shared" si="326"/>
        <v>0</v>
      </c>
      <c r="V302" s="59">
        <f t="shared" si="326"/>
        <v>0</v>
      </c>
      <c r="W302" s="59">
        <f t="shared" si="326"/>
        <v>0</v>
      </c>
      <c r="X302" s="59">
        <f t="shared" si="326"/>
        <v>0</v>
      </c>
      <c r="Y302" s="59">
        <f t="shared" si="326"/>
        <v>0</v>
      </c>
      <c r="Z302" s="59">
        <f t="shared" si="326"/>
        <v>0</v>
      </c>
      <c r="AA302" s="59">
        <f t="shared" si="326"/>
        <v>0</v>
      </c>
      <c r="AB302" s="59">
        <f t="shared" si="326"/>
        <v>0</v>
      </c>
      <c r="AC302" s="59">
        <f t="shared" si="326"/>
        <v>0</v>
      </c>
      <c r="AD302" s="59">
        <f t="shared" si="326"/>
        <v>0</v>
      </c>
      <c r="AE302" s="59">
        <f t="shared" si="326"/>
        <v>0</v>
      </c>
      <c r="AF302" s="59">
        <f t="shared" ref="AF302" si="327">AF242-AF304</f>
        <v>0</v>
      </c>
      <c r="AG302" s="59">
        <f t="shared" ref="AG302:AH302" si="328">AG242-AG304</f>
        <v>0</v>
      </c>
      <c r="AH302" s="59">
        <f t="shared" si="328"/>
        <v>0</v>
      </c>
      <c r="AJ302" s="60"/>
      <c r="AL302" s="13" t="s">
        <v>216</v>
      </c>
    </row>
    <row r="303" spans="1:42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42" s="13" customFormat="1" x14ac:dyDescent="0.35">
      <c r="A304" s="19" t="s">
        <v>262</v>
      </c>
      <c r="B304" s="20" t="s">
        <v>263</v>
      </c>
      <c r="C304" s="21">
        <f>+SUM(C305:C309)</f>
        <v>3086.4666898919704</v>
      </c>
      <c r="D304" s="21">
        <f t="shared" ref="D304:AE304" si="329">+SUM(D305:D309)</f>
        <v>3505.5832418253203</v>
      </c>
      <c r="E304" s="21">
        <f t="shared" si="329"/>
        <v>4233.9333744582073</v>
      </c>
      <c r="F304" s="21">
        <f t="shared" si="329"/>
        <v>4295.7145678218048</v>
      </c>
      <c r="G304" s="21">
        <f t="shared" si="329"/>
        <v>7574.0737869266322</v>
      </c>
      <c r="H304" s="21">
        <f t="shared" si="329"/>
        <v>4830.3939032797325</v>
      </c>
      <c r="I304" s="21">
        <f t="shared" si="329"/>
        <v>7755.3717929679988</v>
      </c>
      <c r="J304" s="21">
        <f t="shared" si="329"/>
        <v>7875.8690066145182</v>
      </c>
      <c r="K304" s="21">
        <f t="shared" si="329"/>
        <v>8880.4433105550142</v>
      </c>
      <c r="L304" s="21">
        <f t="shared" si="329"/>
        <v>8393.2632178027616</v>
      </c>
      <c r="M304" s="21">
        <f t="shared" si="329"/>
        <v>-11525.784734682911</v>
      </c>
      <c r="N304" s="21">
        <f t="shared" si="329"/>
        <v>-7815.860862121971</v>
      </c>
      <c r="O304" s="21">
        <f t="shared" si="329"/>
        <v>-6880.4338312798618</v>
      </c>
      <c r="P304" s="21">
        <f t="shared" si="329"/>
        <v>-7914.3719431038708</v>
      </c>
      <c r="Q304" s="21">
        <f t="shared" si="329"/>
        <v>-13200.533459612368</v>
      </c>
      <c r="R304" s="21">
        <f>+SUM(R305:R309)</f>
        <v>-4736.1729755129772</v>
      </c>
      <c r="S304" s="21">
        <f t="shared" si="329"/>
        <v>-11215.474043576445</v>
      </c>
      <c r="T304" s="21">
        <f t="shared" si="329"/>
        <v>-8612.3953479641877</v>
      </c>
      <c r="U304" s="21">
        <f t="shared" si="329"/>
        <v>-6364.8817407909637</v>
      </c>
      <c r="V304" s="21">
        <f t="shared" si="329"/>
        <v>-10492.781201313712</v>
      </c>
      <c r="W304" s="21">
        <f t="shared" si="329"/>
        <v>-8423.8285189618455</v>
      </c>
      <c r="X304" s="21">
        <f t="shared" si="329"/>
        <v>-6703.8994358919135</v>
      </c>
      <c r="Y304" s="21">
        <f t="shared" si="329"/>
        <v>-8300.0091017361701</v>
      </c>
      <c r="Z304" s="21">
        <f t="shared" si="329"/>
        <v>-9697.2410225919375</v>
      </c>
      <c r="AA304" s="21">
        <f t="shared" si="329"/>
        <v>-7424.3993885738591</v>
      </c>
      <c r="AB304" s="21">
        <f t="shared" si="329"/>
        <v>-4607.3072977469965</v>
      </c>
      <c r="AC304" s="21">
        <f t="shared" si="329"/>
        <v>-4292.9141024697974</v>
      </c>
      <c r="AD304" s="21">
        <f t="shared" si="329"/>
        <v>-8338.8596985616168</v>
      </c>
      <c r="AE304" s="21">
        <f t="shared" si="329"/>
        <v>-8207.3459012141757</v>
      </c>
      <c r="AF304" s="21">
        <f t="shared" ref="AF304" si="330">+SUM(AF305:AF309)</f>
        <v>-4858.3048045669866</v>
      </c>
      <c r="AG304" s="21">
        <f t="shared" ref="AG304:AH304" si="331">+SUM(AG305:AG309)</f>
        <v>-7529.2788579162752</v>
      </c>
      <c r="AH304" s="21">
        <f t="shared" si="331"/>
        <v>-6805.316427267916</v>
      </c>
      <c r="AI304" s="22"/>
      <c r="AJ304" s="23">
        <f>+(AH304/M304)-1</f>
        <v>-0.40955721593605321</v>
      </c>
    </row>
    <row r="305" spans="1:36" x14ac:dyDescent="0.35">
      <c r="A305" s="24" t="s">
        <v>264</v>
      </c>
      <c r="B305" s="25" t="s">
        <v>265</v>
      </c>
      <c r="C305" s="30">
        <f>+'1990'!$O304</f>
        <v>2768.2448819085848</v>
      </c>
      <c r="D305" s="30">
        <f>+'1991'!$O304</f>
        <v>3189.1804149907584</v>
      </c>
      <c r="E305" s="30">
        <f>+'1992'!$O304</f>
        <v>3851.9430131341142</v>
      </c>
      <c r="F305" s="30">
        <f>+'1993'!$O304</f>
        <v>3864.1477905258434</v>
      </c>
      <c r="G305" s="30">
        <f>+'1994'!$O304</f>
        <v>4090.6510554739666</v>
      </c>
      <c r="H305" s="30">
        <f>+'1995'!$O304</f>
        <v>4045.8003321628362</v>
      </c>
      <c r="I305" s="30">
        <f>+'1996'!$O304</f>
        <v>4576.6344864023513</v>
      </c>
      <c r="J305" s="30">
        <f>+'1997'!$O304</f>
        <v>4488.4177080728305</v>
      </c>
      <c r="K305" s="30">
        <f>+'1998'!$O304</f>
        <v>5430.7269900663496</v>
      </c>
      <c r="L305" s="30">
        <f>+'1999'!$O304</f>
        <v>4861.9256038122003</v>
      </c>
      <c r="M305" s="30">
        <f>+'2000'!$O305</f>
        <v>5133.2870412504908</v>
      </c>
      <c r="N305" s="30">
        <f>+'2001'!$O305</f>
        <v>6058.3922742459426</v>
      </c>
      <c r="O305" s="30">
        <f>+'2002'!$O305</f>
        <v>5386.6878378498686</v>
      </c>
      <c r="P305" s="30">
        <f>+'2003'!$O305</f>
        <v>5880.2954139311178</v>
      </c>
      <c r="Q305" s="30">
        <f>+'2004'!$O305</f>
        <v>5654.655883802513</v>
      </c>
      <c r="R305" s="30">
        <f>+'2005'!$O305</f>
        <v>5753.8225743523199</v>
      </c>
      <c r="S305" s="30">
        <f>+'2006'!$O305</f>
        <v>6369.2173810267677</v>
      </c>
      <c r="T305" s="30">
        <f>+'2007'!$O305</f>
        <v>7182.9873005980944</v>
      </c>
      <c r="U305" s="30">
        <f>+'2008'!$O305</f>
        <v>7192.9291797225624</v>
      </c>
      <c r="V305" s="30">
        <f>+'2009'!$O305</f>
        <v>8422.2481599097428</v>
      </c>
      <c r="W305" s="30">
        <f>+'2010'!$O305</f>
        <v>9071.785968613558</v>
      </c>
      <c r="X305" s="30">
        <f>+'2011'!$O305</f>
        <v>10202.629367773556</v>
      </c>
      <c r="Y305" s="30">
        <f>+'2012'!$O305</f>
        <v>10161.940643683307</v>
      </c>
      <c r="Z305" s="30">
        <f>+'2013'!$O305</f>
        <v>10000.085011645313</v>
      </c>
      <c r="AA305" s="30">
        <f>+'2014'!$O305</f>
        <v>10083.202721461594</v>
      </c>
      <c r="AB305" s="30">
        <f>+'2015'!$O305</f>
        <v>11543.089415066526</v>
      </c>
      <c r="AC305" s="30">
        <f>+'2016'!$O305</f>
        <v>11446.282757158624</v>
      </c>
      <c r="AD305" s="30">
        <f>+'2017'!$O305</f>
        <v>11298.706553274413</v>
      </c>
      <c r="AE305" s="30">
        <f>+'2018'!$O305</f>
        <v>11496.471259766015</v>
      </c>
      <c r="AF305" s="30">
        <f>+'2019'!$O305</f>
        <v>15203.47097297734</v>
      </c>
      <c r="AG305" s="30">
        <f>+'2020'!$O305</f>
        <v>11542.698162258081</v>
      </c>
      <c r="AH305" s="30">
        <f>+'2021'!$O305</f>
        <v>13439.960883849046</v>
      </c>
      <c r="AI305" s="27"/>
      <c r="AJ305" s="31">
        <f>+(AH305/M305)-1</f>
        <v>1.6181978088984899</v>
      </c>
    </row>
    <row r="306" spans="1:36" x14ac:dyDescent="0.35">
      <c r="A306" s="24" t="s">
        <v>343</v>
      </c>
      <c r="B306" s="25" t="s">
        <v>344</v>
      </c>
      <c r="C306" s="30">
        <f>+'1990'!$O305</f>
        <v>175.34770785385209</v>
      </c>
      <c r="D306" s="30">
        <f>+'1991'!$O305</f>
        <v>175.56147068518561</v>
      </c>
      <c r="E306" s="30">
        <f>+'1992'!$O305</f>
        <v>177.81520494849534</v>
      </c>
      <c r="F306" s="30">
        <f>+'1993'!$O305</f>
        <v>176.06414088465036</v>
      </c>
      <c r="G306" s="30">
        <f>+'1994'!$O305</f>
        <v>176.85465658220895</v>
      </c>
      <c r="H306" s="30">
        <f>+'1995'!$O305</f>
        <v>176.41055697553281</v>
      </c>
      <c r="I306" s="30">
        <f>+'1996'!$O305</f>
        <v>164.83935814308626</v>
      </c>
      <c r="J306" s="30">
        <f>+'1997'!$O305</f>
        <v>227.23609557719203</v>
      </c>
      <c r="K306" s="30">
        <f>+'1998'!$O305</f>
        <v>239.0648274809256</v>
      </c>
      <c r="L306" s="30">
        <f>+'1999'!$O305</f>
        <v>326.13726952257804</v>
      </c>
      <c r="M306" s="30">
        <f>+'2000'!$O306</f>
        <v>321.26055877454843</v>
      </c>
      <c r="N306" s="30">
        <f>+'2001'!$O306</f>
        <v>310.61694111029601</v>
      </c>
      <c r="O306" s="30">
        <f>+'2002'!$O306</f>
        <v>215.02911379488239</v>
      </c>
      <c r="P306" s="30">
        <f>+'2003'!$O306</f>
        <v>215.39098412993087</v>
      </c>
      <c r="Q306" s="30">
        <f>+'2004'!$O306</f>
        <v>237.88594014444831</v>
      </c>
      <c r="R306" s="30">
        <f>+'2005'!$O306</f>
        <v>212.49136645095913</v>
      </c>
      <c r="S306" s="30">
        <f>+'2006'!$O306</f>
        <v>199.87246383507031</v>
      </c>
      <c r="T306" s="30">
        <f>+'2007'!$O306</f>
        <v>223.73581107929252</v>
      </c>
      <c r="U306" s="30">
        <f>+'2008'!$O306</f>
        <v>221.28982425629252</v>
      </c>
      <c r="V306" s="30">
        <f>+'2009'!$O306</f>
        <v>270.93350817429251</v>
      </c>
      <c r="W306" s="30">
        <f>+'2010'!$O306</f>
        <v>595.63027016253693</v>
      </c>
      <c r="X306" s="30">
        <f>+'2011'!$O306</f>
        <v>726.55347255258141</v>
      </c>
      <c r="Y306" s="30">
        <f>+'2012'!$O306</f>
        <v>844.43741824073697</v>
      </c>
      <c r="Z306" s="30">
        <f>+'2013'!$O306</f>
        <v>965.89028464475905</v>
      </c>
      <c r="AA306" s="30">
        <f>+'2014'!$O306</f>
        <v>1091.2657490527129</v>
      </c>
      <c r="AB306" s="30">
        <f>+'2015'!$O306</f>
        <v>1175.9601044597748</v>
      </c>
      <c r="AC306" s="30">
        <f>+'2016'!$O306</f>
        <v>1305.0471846680471</v>
      </c>
      <c r="AD306" s="30">
        <f>+'2017'!$O306</f>
        <v>1428.058814787214</v>
      </c>
      <c r="AE306" s="30">
        <f>+'2018'!$O306</f>
        <v>1459.4074495157734</v>
      </c>
      <c r="AF306" s="30">
        <f>+'2019'!$O306</f>
        <v>1474.0792480325797</v>
      </c>
      <c r="AG306" s="30">
        <f>+'2020'!$O306</f>
        <v>1266.5380248778408</v>
      </c>
      <c r="AH306" s="30">
        <f>+'2021'!$O306</f>
        <v>1616.510554355398</v>
      </c>
      <c r="AI306" s="27"/>
      <c r="AJ306" s="31">
        <f t="shared" ref="AJ306:AJ309" si="332">+(AH306/M306)-1</f>
        <v>4.0317740855634234</v>
      </c>
    </row>
    <row r="307" spans="1:36" x14ac:dyDescent="0.35">
      <c r="A307" s="24" t="s">
        <v>434</v>
      </c>
      <c r="B307" s="25" t="s">
        <v>435</v>
      </c>
      <c r="C307" s="30">
        <f>+'1990'!$O306</f>
        <v>0</v>
      </c>
      <c r="D307" s="30">
        <f>+'1991'!$O306</f>
        <v>0</v>
      </c>
      <c r="E307" s="30">
        <f>+'1992'!$O306</f>
        <v>0</v>
      </c>
      <c r="F307" s="30">
        <f>+'1993'!$O306</f>
        <v>0</v>
      </c>
      <c r="G307" s="30">
        <f>+'1994'!$O306</f>
        <v>3009.5524118906287</v>
      </c>
      <c r="H307" s="30">
        <f>+'1995'!$O306</f>
        <v>272.27063004424537</v>
      </c>
      <c r="I307" s="30">
        <f>+'1996'!$O306</f>
        <v>2644.2415733929115</v>
      </c>
      <c r="J307" s="30">
        <f>+'1997'!$O306</f>
        <v>2760.5181552610597</v>
      </c>
      <c r="K307" s="30">
        <f>+'1998'!$O306</f>
        <v>2779.7951994891964</v>
      </c>
      <c r="L307" s="30">
        <f>+'1999'!$O306</f>
        <v>2747.3285384726141</v>
      </c>
      <c r="M307" s="30">
        <f>+'2000'!$O307</f>
        <v>3661.8650857857929</v>
      </c>
      <c r="N307" s="30">
        <f>+'2001'!$O307</f>
        <v>4028.5578145476488</v>
      </c>
      <c r="O307" s="30">
        <f>+'2002'!$O307</f>
        <v>4059.4514666815544</v>
      </c>
      <c r="P307" s="30">
        <f>+'2003'!$O307</f>
        <v>4031.9468388596265</v>
      </c>
      <c r="Q307" s="30">
        <f>+'2004'!$O307</f>
        <v>3949.8957252642876</v>
      </c>
      <c r="R307" s="30">
        <f>+'2005'!$O307</f>
        <v>4139.577433320298</v>
      </c>
      <c r="S307" s="30">
        <f>+'2006'!$O307</f>
        <v>4122.8417081594089</v>
      </c>
      <c r="T307" s="30">
        <f>+'2007'!$O307</f>
        <v>4052.7562600438073</v>
      </c>
      <c r="U307" s="30">
        <f>+'2008'!$O307</f>
        <v>4213.4562970614179</v>
      </c>
      <c r="V307" s="30">
        <f>+'2009'!$O307</f>
        <v>4315.9560957777612</v>
      </c>
      <c r="W307" s="30">
        <f>+'2010'!$O307</f>
        <v>4431.4729339212872</v>
      </c>
      <c r="X307" s="30">
        <f>+'2011'!$O307</f>
        <v>4625.787615533839</v>
      </c>
      <c r="Y307" s="30">
        <f>+'2012'!$O307</f>
        <v>4480.0479304632509</v>
      </c>
      <c r="Z307" s="30">
        <f>+'2013'!$O307</f>
        <v>4460.2988183237931</v>
      </c>
      <c r="AA307" s="30">
        <f>+'2014'!$O307</f>
        <v>4317.105423167638</v>
      </c>
      <c r="AB307" s="30">
        <f>+'2015'!$O307</f>
        <v>4020.6577714577797</v>
      </c>
      <c r="AC307" s="30">
        <f>+'2016'!$O307</f>
        <v>4141.0369295672645</v>
      </c>
      <c r="AD307" s="30">
        <f>+'2017'!$O307</f>
        <v>4083.9799127003134</v>
      </c>
      <c r="AE307" s="30">
        <f>+'2018'!$O307</f>
        <v>4152.7531424768749</v>
      </c>
      <c r="AF307" s="30">
        <f>+'2019'!$O307</f>
        <v>4050.2827324650534</v>
      </c>
      <c r="AG307" s="30">
        <f>+'2020'!$O307</f>
        <v>4095.3619787997759</v>
      </c>
      <c r="AH307" s="30">
        <f>+'2021'!$O307</f>
        <v>4150.206114112133</v>
      </c>
      <c r="AI307" s="27"/>
      <c r="AJ307" s="31">
        <f t="shared" si="332"/>
        <v>0.13335855278282271</v>
      </c>
    </row>
    <row r="308" spans="1:36" x14ac:dyDescent="0.35">
      <c r="A308" s="24" t="s">
        <v>540</v>
      </c>
      <c r="B308" s="25" t="s">
        <v>541</v>
      </c>
      <c r="C308" s="30">
        <f>+'1990'!$O307</f>
        <v>0</v>
      </c>
      <c r="D308" s="30">
        <f>+'1991'!$O307</f>
        <v>0</v>
      </c>
      <c r="E308" s="30">
        <f>+'1992'!$O307</f>
        <v>0</v>
      </c>
      <c r="F308" s="30">
        <f>+'1993'!$O307</f>
        <v>0</v>
      </c>
      <c r="G308" s="30">
        <f>+'1994'!$O307</f>
        <v>0</v>
      </c>
      <c r="H308" s="30">
        <f>+'1995'!$O307</f>
        <v>0</v>
      </c>
      <c r="I308" s="30">
        <f>+'1996'!$O307</f>
        <v>0</v>
      </c>
      <c r="J308" s="30">
        <f>+'1997'!$O307</f>
        <v>0</v>
      </c>
      <c r="K308" s="30">
        <f>+'1998'!$O307</f>
        <v>0</v>
      </c>
      <c r="L308" s="30">
        <f>+'1999'!$O307</f>
        <v>0</v>
      </c>
      <c r="M308" s="30">
        <f>+'2000'!$O308</f>
        <v>-21145.953016444822</v>
      </c>
      <c r="N308" s="30">
        <f>+'2001'!$O308</f>
        <v>-18745.879370326496</v>
      </c>
      <c r="O308" s="30">
        <f>+'2002'!$O308</f>
        <v>-17104.325026997951</v>
      </c>
      <c r="P308" s="30">
        <f>+'2003'!$O308</f>
        <v>-18634.036313261229</v>
      </c>
      <c r="Q308" s="30">
        <f>+'2004'!$O308</f>
        <v>-23660.61090258828</v>
      </c>
      <c r="R308" s="30">
        <f>+'2005'!$O308</f>
        <v>-15492.854333900032</v>
      </c>
      <c r="S308" s="30">
        <f>+'2006'!$O308</f>
        <v>-22592.59086111651</v>
      </c>
      <c r="T308" s="30">
        <f>+'2007'!$O308</f>
        <v>-20795.836466138942</v>
      </c>
      <c r="U308" s="30">
        <f>+'2008'!$O308</f>
        <v>-18750.366912816364</v>
      </c>
      <c r="V308" s="30">
        <f>+'2009'!$O308</f>
        <v>-24294.561978025922</v>
      </c>
      <c r="W308" s="30">
        <f>+'2010'!$O308</f>
        <v>-23351.042461700246</v>
      </c>
      <c r="X308" s="30">
        <f>+'2011'!$O308</f>
        <v>-23130.972627306288</v>
      </c>
      <c r="Y308" s="30">
        <f>+'2012'!$O308</f>
        <v>-24698.935128215602</v>
      </c>
      <c r="Z308" s="30">
        <f>+'2013'!$O308</f>
        <v>-26075.112448189415</v>
      </c>
      <c r="AA308" s="30">
        <f>+'2014'!$O308</f>
        <v>-23915.850072444853</v>
      </c>
      <c r="AB308" s="30">
        <f>+'2015'!$O308</f>
        <v>-22401.108276184525</v>
      </c>
      <c r="AC308" s="30">
        <f>+'2016'!$O308</f>
        <v>-22293.398494984711</v>
      </c>
      <c r="AD308" s="30">
        <f>+'2017'!$O308</f>
        <v>-26277.413946781395</v>
      </c>
      <c r="AE308" s="30">
        <f>+'2018'!$O308</f>
        <v>-26389.061252460571</v>
      </c>
      <c r="AF308" s="30">
        <f>+'2019'!$O308</f>
        <v>-26717.910263338817</v>
      </c>
      <c r="AG308" s="30">
        <f>+'2020'!$O308</f>
        <v>-25651.60136793739</v>
      </c>
      <c r="AH308" s="30">
        <f>+'2021'!$O308</f>
        <v>-27324.634004316944</v>
      </c>
      <c r="AI308" s="27"/>
      <c r="AJ308" s="31">
        <f t="shared" si="332"/>
        <v>0.29219212693166741</v>
      </c>
    </row>
    <row r="309" spans="1:36" x14ac:dyDescent="0.35">
      <c r="A309" s="24" t="s">
        <v>641</v>
      </c>
      <c r="B309" s="25" t="s">
        <v>642</v>
      </c>
      <c r="C309" s="30">
        <f>+'1990'!$O308</f>
        <v>142.8741001295333</v>
      </c>
      <c r="D309" s="30">
        <f>+'1991'!$O308</f>
        <v>140.84135614937611</v>
      </c>
      <c r="E309" s="30">
        <f>+'1992'!$O308</f>
        <v>204.17515637559785</v>
      </c>
      <c r="F309" s="30">
        <f>+'1993'!$O308</f>
        <v>255.50263641131053</v>
      </c>
      <c r="G309" s="30">
        <f>+'1994'!$O308</f>
        <v>297.01566297982714</v>
      </c>
      <c r="H309" s="30">
        <f>+'1995'!$O308</f>
        <v>335.91238409711872</v>
      </c>
      <c r="I309" s="30">
        <f>+'1996'!$O308</f>
        <v>369.65637502964989</v>
      </c>
      <c r="J309" s="30">
        <f>+'1997'!$O308</f>
        <v>399.69704770343668</v>
      </c>
      <c r="K309" s="30">
        <f>+'1998'!$O308</f>
        <v>430.8562935185422</v>
      </c>
      <c r="L309" s="30">
        <f>+'1999'!$O308</f>
        <v>457.8718059953689</v>
      </c>
      <c r="M309" s="30">
        <f>+'2000'!$O309</f>
        <v>503.75559595107848</v>
      </c>
      <c r="N309" s="30">
        <f>+'2001'!$O309</f>
        <v>532.45147830063877</v>
      </c>
      <c r="O309" s="30">
        <f>+'2002'!$O309</f>
        <v>562.7227773917831</v>
      </c>
      <c r="P309" s="30">
        <f>+'2003'!$O309</f>
        <v>592.03113323668265</v>
      </c>
      <c r="Q309" s="30">
        <f>+'2004'!$O309</f>
        <v>617.63989376466259</v>
      </c>
      <c r="R309" s="30">
        <f>+'2005'!$O309</f>
        <v>650.78998426347721</v>
      </c>
      <c r="S309" s="30">
        <f>+'2006'!$O309</f>
        <v>685.18526451881712</v>
      </c>
      <c r="T309" s="30">
        <f>+'2007'!$O309</f>
        <v>723.96174645356018</v>
      </c>
      <c r="U309" s="30">
        <f>+'2008'!$O309</f>
        <v>757.80987098512799</v>
      </c>
      <c r="V309" s="30">
        <f>+'2009'!$O309</f>
        <v>792.64301285041347</v>
      </c>
      <c r="W309" s="30">
        <f>+'2010'!$O309</f>
        <v>828.32477004101997</v>
      </c>
      <c r="X309" s="30">
        <f>+'2011'!$O309</f>
        <v>872.10273555439721</v>
      </c>
      <c r="Y309" s="30">
        <f>+'2012'!$O309</f>
        <v>912.50003409213548</v>
      </c>
      <c r="Z309" s="30">
        <f>+'2013'!$O309</f>
        <v>951.59731098361169</v>
      </c>
      <c r="AA309" s="30">
        <f>+'2014'!$O309</f>
        <v>999.87679018905089</v>
      </c>
      <c r="AB309" s="30">
        <f>+'2015'!$O309</f>
        <v>1054.0936874534495</v>
      </c>
      <c r="AC309" s="30">
        <f>+'2016'!$O309</f>
        <v>1108.1175211209804</v>
      </c>
      <c r="AD309" s="30">
        <f>+'2017'!$O309</f>
        <v>1127.8089674578362</v>
      </c>
      <c r="AE309" s="30">
        <f>+'2018'!$O309</f>
        <v>1073.0834994877339</v>
      </c>
      <c r="AF309" s="30">
        <f>+'2019'!$O309</f>
        <v>1131.772505296859</v>
      </c>
      <c r="AG309" s="30">
        <f>+'2020'!$O309</f>
        <v>1217.7243440854161</v>
      </c>
      <c r="AH309" s="30">
        <f>+'2021'!$O309</f>
        <v>1312.64002473245</v>
      </c>
      <c r="AI309" s="27"/>
      <c r="AJ309" s="31">
        <f t="shared" si="332"/>
        <v>1.6057080760645785</v>
      </c>
    </row>
    <row r="311" spans="1:36" x14ac:dyDescent="0.35">
      <c r="R311" s="105">
        <f>R305-R5</f>
        <v>0</v>
      </c>
    </row>
    <row r="312" spans="1:36" x14ac:dyDescent="0.35">
      <c r="R312" s="105">
        <f>R305-R243</f>
        <v>0</v>
      </c>
    </row>
    <row r="313" spans="1:36" x14ac:dyDescent="0.35">
      <c r="R313" s="105">
        <f>R306-R46</f>
        <v>0</v>
      </c>
    </row>
    <row r="314" spans="1:36" x14ac:dyDescent="0.35">
      <c r="R314" s="105">
        <f>R306-R254</f>
        <v>0</v>
      </c>
    </row>
    <row r="315" spans="1:36" x14ac:dyDescent="0.35">
      <c r="R315" s="105">
        <f>R307-R95</f>
        <v>0</v>
      </c>
    </row>
    <row r="316" spans="1:36" x14ac:dyDescent="0.35">
      <c r="R316" s="105">
        <f>R307-R263</f>
        <v>0</v>
      </c>
    </row>
    <row r="317" spans="1:36" x14ac:dyDescent="0.35">
      <c r="R317" s="105">
        <f>R308-R157</f>
        <v>0</v>
      </c>
    </row>
    <row r="318" spans="1:36" x14ac:dyDescent="0.35">
      <c r="R318" s="105">
        <f>R308-R274</f>
        <v>0</v>
      </c>
    </row>
    <row r="319" spans="1:36" x14ac:dyDescent="0.35">
      <c r="R319" s="105">
        <f>R309-R209</f>
        <v>0</v>
      </c>
    </row>
    <row r="320" spans="1:36" x14ac:dyDescent="0.35">
      <c r="R320" s="105">
        <f>R309-R209</f>
        <v>0</v>
      </c>
    </row>
  </sheetData>
  <conditionalFormatting sqref="C240:AH240">
    <cfRule type="cellIs" dxfId="23" priority="2" operator="equal">
      <formula>0</formula>
    </cfRule>
  </conditionalFormatting>
  <conditionalFormatting sqref="C302:AH302">
    <cfRule type="cellIs" dxfId="22" priority="1" operator="equal">
      <formula>0</formula>
    </cfRule>
  </conditionalFormatting>
  <dataValidations disablePrompts="1" count="1">
    <dataValidation allowBlank="1" showInputMessage="1" showErrorMessage="1" sqref="B144:B157 B136 A226:B237 B268:B274 A290:B300 B308" xr:uid="{CC907C67-1307-40A9-A574-5B043823DFB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AC9D9E44-1CEE-47F4-9D3B-28FBAB45FDD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CO2eq!C4:AH4</xm:f>
              <xm:sqref>AL4</xm:sqref>
            </x14:sparkline>
            <x14:sparkline>
              <xm:f>CO2eq!C5:AH5</xm:f>
              <xm:sqref>AL5</xm:sqref>
            </x14:sparkline>
            <x14:sparkline>
              <xm:f>CO2eq!C6:AH6</xm:f>
              <xm:sqref>AL6</xm:sqref>
            </x14:sparkline>
            <x14:sparkline>
              <xm:f>CO2eq!C7:AH7</xm:f>
              <xm:sqref>AL7</xm:sqref>
            </x14:sparkline>
            <x14:sparkline>
              <xm:f>CO2eq!C8:AH8</xm:f>
              <xm:sqref>AL8</xm:sqref>
            </x14:sparkline>
            <x14:sparkline>
              <xm:f>CO2eq!C9:AH9</xm:f>
              <xm:sqref>AL9</xm:sqref>
            </x14:sparkline>
            <x14:sparkline>
              <xm:f>CO2eq!C10:AH10</xm:f>
              <xm:sqref>AL10</xm:sqref>
            </x14:sparkline>
            <x14:sparkline>
              <xm:f>CO2eq!C11:AH11</xm:f>
              <xm:sqref>AL11</xm:sqref>
            </x14:sparkline>
            <x14:sparkline>
              <xm:f>CO2eq!C12:AH12</xm:f>
              <xm:sqref>AL12</xm:sqref>
            </x14:sparkline>
            <x14:sparkline>
              <xm:f>CO2eq!C13:AH13</xm:f>
              <xm:sqref>AL13</xm:sqref>
            </x14:sparkline>
            <x14:sparkline>
              <xm:f>CO2eq!C14:AH14</xm:f>
              <xm:sqref>AL14</xm:sqref>
            </x14:sparkline>
            <x14:sparkline>
              <xm:f>CO2eq!C15:AH15</xm:f>
              <xm:sqref>AL15</xm:sqref>
            </x14:sparkline>
            <x14:sparkline>
              <xm:f>CO2eq!C16:AH16</xm:f>
              <xm:sqref>AL16</xm:sqref>
            </x14:sparkline>
            <x14:sparkline>
              <xm:f>CO2eq!C17:AH17</xm:f>
              <xm:sqref>AL17</xm:sqref>
            </x14:sparkline>
            <x14:sparkline>
              <xm:f>CO2eq!C18:AH18</xm:f>
              <xm:sqref>AL18</xm:sqref>
            </x14:sparkline>
            <x14:sparkline>
              <xm:f>CO2eq!C19:AH19</xm:f>
              <xm:sqref>AL19</xm:sqref>
            </x14:sparkline>
            <x14:sparkline>
              <xm:f>CO2eq!C20:AH20</xm:f>
              <xm:sqref>AL20</xm:sqref>
            </x14:sparkline>
            <x14:sparkline>
              <xm:f>CO2eq!C21:AH21</xm:f>
              <xm:sqref>AL21</xm:sqref>
            </x14:sparkline>
            <x14:sparkline>
              <xm:f>CO2eq!C22:AH22</xm:f>
              <xm:sqref>AL22</xm:sqref>
            </x14:sparkline>
            <x14:sparkline>
              <xm:f>CO2eq!C23:AH23</xm:f>
              <xm:sqref>AL23</xm:sqref>
            </x14:sparkline>
            <x14:sparkline>
              <xm:f>CO2eq!C24:AH24</xm:f>
              <xm:sqref>AL24</xm:sqref>
            </x14:sparkline>
            <x14:sparkline>
              <xm:f>CO2eq!C25:AH25</xm:f>
              <xm:sqref>AL25</xm:sqref>
            </x14:sparkline>
            <x14:sparkline>
              <xm:f>CO2eq!C26:AH26</xm:f>
              <xm:sqref>AL26</xm:sqref>
            </x14:sparkline>
            <x14:sparkline>
              <xm:f>CO2eq!C27:AH27</xm:f>
              <xm:sqref>AL27</xm:sqref>
            </x14:sparkline>
            <x14:sparkline>
              <xm:f>CO2eq!C28:AH28</xm:f>
              <xm:sqref>AL28</xm:sqref>
            </x14:sparkline>
            <x14:sparkline>
              <xm:f>CO2eq!C29:AH29</xm:f>
              <xm:sqref>AL29</xm:sqref>
            </x14:sparkline>
            <x14:sparkline>
              <xm:f>CO2eq!C30:AH30</xm:f>
              <xm:sqref>AL30</xm:sqref>
            </x14:sparkline>
            <x14:sparkline>
              <xm:f>CO2eq!C31:AH31</xm:f>
              <xm:sqref>AL31</xm:sqref>
            </x14:sparkline>
            <x14:sparkline>
              <xm:f>CO2eq!C32:AH32</xm:f>
              <xm:sqref>AL32</xm:sqref>
            </x14:sparkline>
            <x14:sparkline>
              <xm:f>CO2eq!C33:AH33</xm:f>
              <xm:sqref>AL33</xm:sqref>
            </x14:sparkline>
            <x14:sparkline>
              <xm:f>CO2eq!C34:AH34</xm:f>
              <xm:sqref>AL34</xm:sqref>
            </x14:sparkline>
            <x14:sparkline>
              <xm:f>CO2eq!C35:AH35</xm:f>
              <xm:sqref>AL35</xm:sqref>
            </x14:sparkline>
            <x14:sparkline>
              <xm:f>CO2eq!C36:AH36</xm:f>
              <xm:sqref>AL36</xm:sqref>
            </x14:sparkline>
            <x14:sparkline>
              <xm:f>CO2eq!C37:AH37</xm:f>
              <xm:sqref>AL37</xm:sqref>
            </x14:sparkline>
            <x14:sparkline>
              <xm:f>CO2eq!C38:AH38</xm:f>
              <xm:sqref>AL38</xm:sqref>
            </x14:sparkline>
            <x14:sparkline>
              <xm:f>CO2eq!C39:AH39</xm:f>
              <xm:sqref>AL39</xm:sqref>
            </x14:sparkline>
            <x14:sparkline>
              <xm:f>CO2eq!C40:AH40</xm:f>
              <xm:sqref>AL40</xm:sqref>
            </x14:sparkline>
            <x14:sparkline>
              <xm:f>CO2eq!C41:AH41</xm:f>
              <xm:sqref>AL41</xm:sqref>
            </x14:sparkline>
            <x14:sparkline>
              <xm:f>CO2eq!C42:AH42</xm:f>
              <xm:sqref>AL42</xm:sqref>
            </x14:sparkline>
            <x14:sparkline>
              <xm:f>CO2eq!C43:AH43</xm:f>
              <xm:sqref>AL43</xm:sqref>
            </x14:sparkline>
            <x14:sparkline>
              <xm:f>CO2eq!C44:AH44</xm:f>
              <xm:sqref>AL44</xm:sqref>
            </x14:sparkline>
            <x14:sparkline>
              <xm:f>CO2eq!C45:AH45</xm:f>
              <xm:sqref>AL45</xm:sqref>
            </x14:sparkline>
            <x14:sparkline>
              <xm:f>CO2eq!C46:AH46</xm:f>
              <xm:sqref>AL46</xm:sqref>
            </x14:sparkline>
            <x14:sparkline>
              <xm:f>CO2eq!C47:AH47</xm:f>
              <xm:sqref>AL47</xm:sqref>
            </x14:sparkline>
            <x14:sparkline>
              <xm:f>CO2eq!C48:AH48</xm:f>
              <xm:sqref>AL48</xm:sqref>
            </x14:sparkline>
            <x14:sparkline>
              <xm:f>CO2eq!C49:AH49</xm:f>
              <xm:sqref>AL49</xm:sqref>
            </x14:sparkline>
            <x14:sparkline>
              <xm:f>CO2eq!C50:AH50</xm:f>
              <xm:sqref>AL50</xm:sqref>
            </x14:sparkline>
            <x14:sparkline>
              <xm:f>CO2eq!C51:AH51</xm:f>
              <xm:sqref>AL51</xm:sqref>
            </x14:sparkline>
            <x14:sparkline>
              <xm:f>CO2eq!C52:AH52</xm:f>
              <xm:sqref>AL52</xm:sqref>
            </x14:sparkline>
            <x14:sparkline>
              <xm:f>CO2eq!C53:AH53</xm:f>
              <xm:sqref>AL53</xm:sqref>
            </x14:sparkline>
            <x14:sparkline>
              <xm:f>CO2eq!C54:AH54</xm:f>
              <xm:sqref>AL54</xm:sqref>
            </x14:sparkline>
            <x14:sparkline>
              <xm:f>CO2eq!C55:AH55</xm:f>
              <xm:sqref>AL55</xm:sqref>
            </x14:sparkline>
            <x14:sparkline>
              <xm:f>CO2eq!C56:AH56</xm:f>
              <xm:sqref>AL56</xm:sqref>
            </x14:sparkline>
            <x14:sparkline>
              <xm:f>CO2eq!C57:AH57</xm:f>
              <xm:sqref>AL57</xm:sqref>
            </x14:sparkline>
            <x14:sparkline>
              <xm:f>CO2eq!C58:AH58</xm:f>
              <xm:sqref>AL58</xm:sqref>
            </x14:sparkline>
            <x14:sparkline>
              <xm:f>CO2eq!C59:AH59</xm:f>
              <xm:sqref>AL59</xm:sqref>
            </x14:sparkline>
            <x14:sparkline>
              <xm:f>CO2eq!C60:AH60</xm:f>
              <xm:sqref>AL60</xm:sqref>
            </x14:sparkline>
            <x14:sparkline>
              <xm:f>CO2eq!C61:AH61</xm:f>
              <xm:sqref>AL61</xm:sqref>
            </x14:sparkline>
            <x14:sparkline>
              <xm:f>CO2eq!C62:AH62</xm:f>
              <xm:sqref>AL62</xm:sqref>
            </x14:sparkline>
            <x14:sparkline>
              <xm:f>CO2eq!C63:AH63</xm:f>
              <xm:sqref>AL63</xm:sqref>
            </x14:sparkline>
            <x14:sparkline>
              <xm:f>CO2eq!C64:AH64</xm:f>
              <xm:sqref>AL64</xm:sqref>
            </x14:sparkline>
            <x14:sparkline>
              <xm:f>CO2eq!C65:AH65</xm:f>
              <xm:sqref>AL65</xm:sqref>
            </x14:sparkline>
            <x14:sparkline>
              <xm:f>CO2eq!C66:AH66</xm:f>
              <xm:sqref>AL66</xm:sqref>
            </x14:sparkline>
            <x14:sparkline>
              <xm:f>CO2eq!C67:AH67</xm:f>
              <xm:sqref>AL67</xm:sqref>
            </x14:sparkline>
            <x14:sparkline>
              <xm:f>CO2eq!C68:AH68</xm:f>
              <xm:sqref>AL68</xm:sqref>
            </x14:sparkline>
            <x14:sparkline>
              <xm:f>CO2eq!C69:AH69</xm:f>
              <xm:sqref>AL69</xm:sqref>
            </x14:sparkline>
            <x14:sparkline>
              <xm:f>CO2eq!C70:AH70</xm:f>
              <xm:sqref>AL70</xm:sqref>
            </x14:sparkline>
            <x14:sparkline>
              <xm:f>CO2eq!C71:AH71</xm:f>
              <xm:sqref>AL71</xm:sqref>
            </x14:sparkline>
            <x14:sparkline>
              <xm:f>CO2eq!C72:AH72</xm:f>
              <xm:sqref>AL72</xm:sqref>
            </x14:sparkline>
            <x14:sparkline>
              <xm:f>CO2eq!C73:AH73</xm:f>
              <xm:sqref>AL73</xm:sqref>
            </x14:sparkline>
            <x14:sparkline>
              <xm:f>CO2eq!C74:AH74</xm:f>
              <xm:sqref>AL74</xm:sqref>
            </x14:sparkline>
            <x14:sparkline>
              <xm:f>CO2eq!C75:AH75</xm:f>
              <xm:sqref>AL75</xm:sqref>
            </x14:sparkline>
            <x14:sparkline>
              <xm:f>CO2eq!C76:AH76</xm:f>
              <xm:sqref>AL76</xm:sqref>
            </x14:sparkline>
            <x14:sparkline>
              <xm:f>CO2eq!C77:AH77</xm:f>
              <xm:sqref>AL77</xm:sqref>
            </x14:sparkline>
            <x14:sparkline>
              <xm:f>CO2eq!C78:AH78</xm:f>
              <xm:sqref>AL78</xm:sqref>
            </x14:sparkline>
            <x14:sparkline>
              <xm:f>CO2eq!C79:AH79</xm:f>
              <xm:sqref>AL79</xm:sqref>
            </x14:sparkline>
            <x14:sparkline>
              <xm:f>CO2eq!C80:AH80</xm:f>
              <xm:sqref>AL80</xm:sqref>
            </x14:sparkline>
            <x14:sparkline>
              <xm:f>CO2eq!C81:AH81</xm:f>
              <xm:sqref>AL81</xm:sqref>
            </x14:sparkline>
            <x14:sparkline>
              <xm:f>CO2eq!C82:AH82</xm:f>
              <xm:sqref>AL82</xm:sqref>
            </x14:sparkline>
            <x14:sparkline>
              <xm:f>CO2eq!C83:AH83</xm:f>
              <xm:sqref>AL83</xm:sqref>
            </x14:sparkline>
            <x14:sparkline>
              <xm:f>CO2eq!C84:AH84</xm:f>
              <xm:sqref>AL84</xm:sqref>
            </x14:sparkline>
            <x14:sparkline>
              <xm:f>CO2eq!C85:AH85</xm:f>
              <xm:sqref>AL85</xm:sqref>
            </x14:sparkline>
            <x14:sparkline>
              <xm:f>CO2eq!C86:AH86</xm:f>
              <xm:sqref>AL86</xm:sqref>
            </x14:sparkline>
            <x14:sparkline>
              <xm:f>CO2eq!C87:AH87</xm:f>
              <xm:sqref>AL87</xm:sqref>
            </x14:sparkline>
            <x14:sparkline>
              <xm:f>CO2eq!C88:AH88</xm:f>
              <xm:sqref>AL88</xm:sqref>
            </x14:sparkline>
            <x14:sparkline>
              <xm:f>CO2eq!C89:AH89</xm:f>
              <xm:sqref>AL89</xm:sqref>
            </x14:sparkline>
            <x14:sparkline>
              <xm:f>CO2eq!C90:AH90</xm:f>
              <xm:sqref>AL90</xm:sqref>
            </x14:sparkline>
            <x14:sparkline>
              <xm:f>CO2eq!C91:AH91</xm:f>
              <xm:sqref>AL91</xm:sqref>
            </x14:sparkline>
            <x14:sparkline>
              <xm:f>CO2eq!C92:AH92</xm:f>
              <xm:sqref>AL92</xm:sqref>
            </x14:sparkline>
            <x14:sparkline>
              <xm:f>CO2eq!C93:AH93</xm:f>
              <xm:sqref>AL93</xm:sqref>
            </x14:sparkline>
            <x14:sparkline>
              <xm:f>CO2eq!C94:AH94</xm:f>
              <xm:sqref>AL94</xm:sqref>
            </x14:sparkline>
            <x14:sparkline>
              <xm:f>CO2eq!C95:AH95</xm:f>
              <xm:sqref>AL95</xm:sqref>
            </x14:sparkline>
            <x14:sparkline>
              <xm:f>CO2eq!C96:AH96</xm:f>
              <xm:sqref>AL96</xm:sqref>
            </x14:sparkline>
            <x14:sparkline>
              <xm:f>CO2eq!C97:AH97</xm:f>
              <xm:sqref>AL97</xm:sqref>
            </x14:sparkline>
            <x14:sparkline>
              <xm:f>CO2eq!C98:AH98</xm:f>
              <xm:sqref>AL98</xm:sqref>
            </x14:sparkline>
            <x14:sparkline>
              <xm:f>CO2eq!C99:AH99</xm:f>
              <xm:sqref>AL99</xm:sqref>
            </x14:sparkline>
            <x14:sparkline>
              <xm:f>CO2eq!C100:AH100</xm:f>
              <xm:sqref>AL100</xm:sqref>
            </x14:sparkline>
            <x14:sparkline>
              <xm:f>CO2eq!C101:AH101</xm:f>
              <xm:sqref>AL101</xm:sqref>
            </x14:sparkline>
            <x14:sparkline>
              <xm:f>CO2eq!C102:AH102</xm:f>
              <xm:sqref>AL102</xm:sqref>
            </x14:sparkline>
            <x14:sparkline>
              <xm:f>CO2eq!C103:AH103</xm:f>
              <xm:sqref>AL103</xm:sqref>
            </x14:sparkline>
            <x14:sparkline>
              <xm:f>CO2eq!C104:AH104</xm:f>
              <xm:sqref>AL104</xm:sqref>
            </x14:sparkline>
            <x14:sparkline>
              <xm:f>CO2eq!C105:AH105</xm:f>
              <xm:sqref>AL105</xm:sqref>
            </x14:sparkline>
            <x14:sparkline>
              <xm:f>CO2eq!C106:AH106</xm:f>
              <xm:sqref>AL106</xm:sqref>
            </x14:sparkline>
            <x14:sparkline>
              <xm:f>CO2eq!C107:AH107</xm:f>
              <xm:sqref>AL107</xm:sqref>
            </x14:sparkline>
            <x14:sparkline>
              <xm:f>CO2eq!C108:AH108</xm:f>
              <xm:sqref>AL108</xm:sqref>
            </x14:sparkline>
            <x14:sparkline>
              <xm:f>CO2eq!C109:AH109</xm:f>
              <xm:sqref>AL109</xm:sqref>
            </x14:sparkline>
            <x14:sparkline>
              <xm:f>CO2eq!C110:AH110</xm:f>
              <xm:sqref>AL110</xm:sqref>
            </x14:sparkline>
            <x14:sparkline>
              <xm:f>CO2eq!C111:AH111</xm:f>
              <xm:sqref>AL111</xm:sqref>
            </x14:sparkline>
            <x14:sparkline>
              <xm:f>CO2eq!C112:AH112</xm:f>
              <xm:sqref>AL112</xm:sqref>
            </x14:sparkline>
            <x14:sparkline>
              <xm:f>CO2eq!C113:AH113</xm:f>
              <xm:sqref>AL113</xm:sqref>
            </x14:sparkline>
            <x14:sparkline>
              <xm:f>CO2eq!C114:AH114</xm:f>
              <xm:sqref>AL114</xm:sqref>
            </x14:sparkline>
            <x14:sparkline>
              <xm:f>CO2eq!C115:AH115</xm:f>
              <xm:sqref>AL115</xm:sqref>
            </x14:sparkline>
            <x14:sparkline>
              <xm:f>CO2eq!C116:AH116</xm:f>
              <xm:sqref>AL116</xm:sqref>
            </x14:sparkline>
            <x14:sparkline>
              <xm:f>CO2eq!C117:AH117</xm:f>
              <xm:sqref>AL117</xm:sqref>
            </x14:sparkline>
            <x14:sparkline>
              <xm:f>CO2eq!C118:AH118</xm:f>
              <xm:sqref>AL118</xm:sqref>
            </x14:sparkline>
            <x14:sparkline>
              <xm:f>CO2eq!C119:AH119</xm:f>
              <xm:sqref>AL119</xm:sqref>
            </x14:sparkline>
            <x14:sparkline>
              <xm:f>CO2eq!C120:AH120</xm:f>
              <xm:sqref>AL120</xm:sqref>
            </x14:sparkline>
            <x14:sparkline>
              <xm:f>CO2eq!C121:AH121</xm:f>
              <xm:sqref>AL121</xm:sqref>
            </x14:sparkline>
            <x14:sparkline>
              <xm:f>CO2eq!C122:AH122</xm:f>
              <xm:sqref>AL122</xm:sqref>
            </x14:sparkline>
            <x14:sparkline>
              <xm:f>CO2eq!C123:AH123</xm:f>
              <xm:sqref>AL123</xm:sqref>
            </x14:sparkline>
            <x14:sparkline>
              <xm:f>CO2eq!C124:AH124</xm:f>
              <xm:sqref>AL124</xm:sqref>
            </x14:sparkline>
            <x14:sparkline>
              <xm:f>CO2eq!C125:AH125</xm:f>
              <xm:sqref>AL125</xm:sqref>
            </x14:sparkline>
            <x14:sparkline>
              <xm:f>CO2eq!C126:AH126</xm:f>
              <xm:sqref>AL126</xm:sqref>
            </x14:sparkline>
            <x14:sparkline>
              <xm:f>CO2eq!C127:AH127</xm:f>
              <xm:sqref>AL127</xm:sqref>
            </x14:sparkline>
            <x14:sparkline>
              <xm:f>CO2eq!C128:AH128</xm:f>
              <xm:sqref>AL128</xm:sqref>
            </x14:sparkline>
            <x14:sparkline>
              <xm:f>CO2eq!C129:AH129</xm:f>
              <xm:sqref>AL129</xm:sqref>
            </x14:sparkline>
            <x14:sparkline>
              <xm:f>CO2eq!C130:AH130</xm:f>
              <xm:sqref>AL130</xm:sqref>
            </x14:sparkline>
            <x14:sparkline>
              <xm:f>CO2eq!C131:AH131</xm:f>
              <xm:sqref>AL131</xm:sqref>
            </x14:sparkline>
            <x14:sparkline>
              <xm:f>CO2eq!C132:AH132</xm:f>
              <xm:sqref>AL132</xm:sqref>
            </x14:sparkline>
            <x14:sparkline>
              <xm:f>CO2eq!C133:AH133</xm:f>
              <xm:sqref>AL133</xm:sqref>
            </x14:sparkline>
            <x14:sparkline>
              <xm:f>CO2eq!C134:AH134</xm:f>
              <xm:sqref>AL134</xm:sqref>
            </x14:sparkline>
            <x14:sparkline>
              <xm:f>CO2eq!C135:AH135</xm:f>
              <xm:sqref>AL135</xm:sqref>
            </x14:sparkline>
            <x14:sparkline>
              <xm:f>CO2eq!C136:AH136</xm:f>
              <xm:sqref>AL136</xm:sqref>
            </x14:sparkline>
            <x14:sparkline>
              <xm:f>CO2eq!C137:AH137</xm:f>
              <xm:sqref>AL137</xm:sqref>
            </x14:sparkline>
            <x14:sparkline>
              <xm:f>CO2eq!C138:AH138</xm:f>
              <xm:sqref>AL138</xm:sqref>
            </x14:sparkline>
            <x14:sparkline>
              <xm:f>CO2eq!C139:AH139</xm:f>
              <xm:sqref>AL139</xm:sqref>
            </x14:sparkline>
            <x14:sparkline>
              <xm:f>CO2eq!C140:AH140</xm:f>
              <xm:sqref>AL140</xm:sqref>
            </x14:sparkline>
            <x14:sparkline>
              <xm:f>CO2eq!C141:AH141</xm:f>
              <xm:sqref>AL141</xm:sqref>
            </x14:sparkline>
            <x14:sparkline>
              <xm:f>CO2eq!C142:AH142</xm:f>
              <xm:sqref>AL142</xm:sqref>
            </x14:sparkline>
            <x14:sparkline>
              <xm:f>CO2eq!C143:AH143</xm:f>
              <xm:sqref>AL143</xm:sqref>
            </x14:sparkline>
            <x14:sparkline>
              <xm:f>CO2eq!C144:AH144</xm:f>
              <xm:sqref>AL144</xm:sqref>
            </x14:sparkline>
            <x14:sparkline>
              <xm:f>CO2eq!C145:AH145</xm:f>
              <xm:sqref>AL145</xm:sqref>
            </x14:sparkline>
            <x14:sparkline>
              <xm:f>CO2eq!C146:AH146</xm:f>
              <xm:sqref>AL146</xm:sqref>
            </x14:sparkline>
            <x14:sparkline>
              <xm:f>CO2eq!C147:AH147</xm:f>
              <xm:sqref>AL147</xm:sqref>
            </x14:sparkline>
            <x14:sparkline>
              <xm:f>CO2eq!C148:AH148</xm:f>
              <xm:sqref>AL148</xm:sqref>
            </x14:sparkline>
            <x14:sparkline>
              <xm:f>CO2eq!C149:AH149</xm:f>
              <xm:sqref>AL149</xm:sqref>
            </x14:sparkline>
            <x14:sparkline>
              <xm:f>CO2eq!C150:AH150</xm:f>
              <xm:sqref>AL150</xm:sqref>
            </x14:sparkline>
            <x14:sparkline>
              <xm:f>CO2eq!C151:AH151</xm:f>
              <xm:sqref>AL151</xm:sqref>
            </x14:sparkline>
            <x14:sparkline>
              <xm:f>CO2eq!C152:AH152</xm:f>
              <xm:sqref>AL152</xm:sqref>
            </x14:sparkline>
            <x14:sparkline>
              <xm:f>CO2eq!C153:AH153</xm:f>
              <xm:sqref>AL153</xm:sqref>
            </x14:sparkline>
            <x14:sparkline>
              <xm:f>CO2eq!C154:AH154</xm:f>
              <xm:sqref>AL154</xm:sqref>
            </x14:sparkline>
            <x14:sparkline>
              <xm:f>CO2eq!C155:AH155</xm:f>
              <xm:sqref>AL155</xm:sqref>
            </x14:sparkline>
            <x14:sparkline>
              <xm:f>CO2eq!C156:AH156</xm:f>
              <xm:sqref>AL156</xm:sqref>
            </x14:sparkline>
            <x14:sparkline>
              <xm:f>CO2eq!C157:AH157</xm:f>
              <xm:sqref>AL157</xm:sqref>
            </x14:sparkline>
            <x14:sparkline>
              <xm:f>CO2eq!C158:AH158</xm:f>
              <xm:sqref>AL158</xm:sqref>
            </x14:sparkline>
            <x14:sparkline>
              <xm:f>CO2eq!C159:AH159</xm:f>
              <xm:sqref>AL159</xm:sqref>
            </x14:sparkline>
            <x14:sparkline>
              <xm:f>CO2eq!C160:AH160</xm:f>
              <xm:sqref>AL160</xm:sqref>
            </x14:sparkline>
            <x14:sparkline>
              <xm:f>CO2eq!C161:AH161</xm:f>
              <xm:sqref>AL161</xm:sqref>
            </x14:sparkline>
            <x14:sparkline>
              <xm:f>CO2eq!C162:AH162</xm:f>
              <xm:sqref>AL162</xm:sqref>
            </x14:sparkline>
            <x14:sparkline>
              <xm:f>CO2eq!C163:AH163</xm:f>
              <xm:sqref>AL163</xm:sqref>
            </x14:sparkline>
            <x14:sparkline>
              <xm:f>CO2eq!C164:AH164</xm:f>
              <xm:sqref>AL164</xm:sqref>
            </x14:sparkline>
            <x14:sparkline>
              <xm:f>CO2eq!C165:AH165</xm:f>
              <xm:sqref>AL165</xm:sqref>
            </x14:sparkline>
            <x14:sparkline>
              <xm:f>CO2eq!C166:AH166</xm:f>
              <xm:sqref>AL166</xm:sqref>
            </x14:sparkline>
            <x14:sparkline>
              <xm:f>CO2eq!C167:AH167</xm:f>
              <xm:sqref>AL167</xm:sqref>
            </x14:sparkline>
            <x14:sparkline>
              <xm:f>CO2eq!C168:AH168</xm:f>
              <xm:sqref>AL168</xm:sqref>
            </x14:sparkline>
            <x14:sparkline>
              <xm:f>CO2eq!C169:AH169</xm:f>
              <xm:sqref>AL169</xm:sqref>
            </x14:sparkline>
            <x14:sparkline>
              <xm:f>CO2eq!C170:AH170</xm:f>
              <xm:sqref>AL170</xm:sqref>
            </x14:sparkline>
            <x14:sparkline>
              <xm:f>CO2eq!C171:AH171</xm:f>
              <xm:sqref>AL171</xm:sqref>
            </x14:sparkline>
            <x14:sparkline>
              <xm:f>CO2eq!C172:AH172</xm:f>
              <xm:sqref>AL172</xm:sqref>
            </x14:sparkline>
            <x14:sparkline>
              <xm:f>CO2eq!C173:AH173</xm:f>
              <xm:sqref>AL173</xm:sqref>
            </x14:sparkline>
            <x14:sparkline>
              <xm:f>CO2eq!C174:AH174</xm:f>
              <xm:sqref>AL174</xm:sqref>
            </x14:sparkline>
            <x14:sparkline>
              <xm:f>CO2eq!C175:AH175</xm:f>
              <xm:sqref>AL175</xm:sqref>
            </x14:sparkline>
            <x14:sparkline>
              <xm:f>CO2eq!C176:AH176</xm:f>
              <xm:sqref>AL176</xm:sqref>
            </x14:sparkline>
            <x14:sparkline>
              <xm:f>CO2eq!C177:AH177</xm:f>
              <xm:sqref>AL177</xm:sqref>
            </x14:sparkline>
            <x14:sparkline>
              <xm:f>CO2eq!C178:AH178</xm:f>
              <xm:sqref>AL178</xm:sqref>
            </x14:sparkline>
            <x14:sparkline>
              <xm:f>CO2eq!C179:AH179</xm:f>
              <xm:sqref>AL179</xm:sqref>
            </x14:sparkline>
            <x14:sparkline>
              <xm:f>CO2eq!C180:AH180</xm:f>
              <xm:sqref>AL180</xm:sqref>
            </x14:sparkline>
            <x14:sparkline>
              <xm:f>CO2eq!C181:AH181</xm:f>
              <xm:sqref>AL181</xm:sqref>
            </x14:sparkline>
            <x14:sparkline>
              <xm:f>CO2eq!C182:AH182</xm:f>
              <xm:sqref>AL182</xm:sqref>
            </x14:sparkline>
            <x14:sparkline>
              <xm:f>CO2eq!C183:AH183</xm:f>
              <xm:sqref>AL183</xm:sqref>
            </x14:sparkline>
            <x14:sparkline>
              <xm:f>CO2eq!C184:AH184</xm:f>
              <xm:sqref>AL184</xm:sqref>
            </x14:sparkline>
            <x14:sparkline>
              <xm:f>CO2eq!C185:AH185</xm:f>
              <xm:sqref>AL185</xm:sqref>
            </x14:sparkline>
            <x14:sparkline>
              <xm:f>CO2eq!C186:AH186</xm:f>
              <xm:sqref>AL186</xm:sqref>
            </x14:sparkline>
            <x14:sparkline>
              <xm:f>CO2eq!C187:AH187</xm:f>
              <xm:sqref>AL187</xm:sqref>
            </x14:sparkline>
            <x14:sparkline>
              <xm:f>CO2eq!C188:AH188</xm:f>
              <xm:sqref>AL188</xm:sqref>
            </x14:sparkline>
            <x14:sparkline>
              <xm:f>CO2eq!C189:AH189</xm:f>
              <xm:sqref>AL189</xm:sqref>
            </x14:sparkline>
            <x14:sparkline>
              <xm:f>CO2eq!C190:AH190</xm:f>
              <xm:sqref>AL190</xm:sqref>
            </x14:sparkline>
            <x14:sparkline>
              <xm:f>CO2eq!C191:AH191</xm:f>
              <xm:sqref>AL191</xm:sqref>
            </x14:sparkline>
            <x14:sparkline>
              <xm:f>CO2eq!C192:AH192</xm:f>
              <xm:sqref>AL192</xm:sqref>
            </x14:sparkline>
            <x14:sparkline>
              <xm:f>CO2eq!C193:AH193</xm:f>
              <xm:sqref>AL193</xm:sqref>
            </x14:sparkline>
            <x14:sparkline>
              <xm:f>CO2eq!C194:AH194</xm:f>
              <xm:sqref>AL194</xm:sqref>
            </x14:sparkline>
            <x14:sparkline>
              <xm:f>CO2eq!C195:AH195</xm:f>
              <xm:sqref>AL195</xm:sqref>
            </x14:sparkline>
            <x14:sparkline>
              <xm:f>CO2eq!C196:AH196</xm:f>
              <xm:sqref>AL196</xm:sqref>
            </x14:sparkline>
            <x14:sparkline>
              <xm:f>CO2eq!C197:AH197</xm:f>
              <xm:sqref>AL197</xm:sqref>
            </x14:sparkline>
            <x14:sparkline>
              <xm:f>CO2eq!C198:AH198</xm:f>
              <xm:sqref>AL198</xm:sqref>
            </x14:sparkline>
            <x14:sparkline>
              <xm:f>CO2eq!C199:AH199</xm:f>
              <xm:sqref>AL199</xm:sqref>
            </x14:sparkline>
            <x14:sparkline>
              <xm:f>CO2eq!C200:AH200</xm:f>
              <xm:sqref>AL200</xm:sqref>
            </x14:sparkline>
            <x14:sparkline>
              <xm:f>CO2eq!C201:AH201</xm:f>
              <xm:sqref>AL201</xm:sqref>
            </x14:sparkline>
            <x14:sparkline>
              <xm:f>CO2eq!C202:AH202</xm:f>
              <xm:sqref>AL202</xm:sqref>
            </x14:sparkline>
            <x14:sparkline>
              <xm:f>CO2eq!C203:AH203</xm:f>
              <xm:sqref>AL203</xm:sqref>
            </x14:sparkline>
            <x14:sparkline>
              <xm:f>CO2eq!C204:AH204</xm:f>
              <xm:sqref>AL204</xm:sqref>
            </x14:sparkline>
            <x14:sparkline>
              <xm:f>CO2eq!C205:AH205</xm:f>
              <xm:sqref>AL205</xm:sqref>
            </x14:sparkline>
            <x14:sparkline>
              <xm:f>CO2eq!C206:AH206</xm:f>
              <xm:sqref>AL206</xm:sqref>
            </x14:sparkline>
            <x14:sparkline>
              <xm:f>CO2eq!C207:AH207</xm:f>
              <xm:sqref>AL207</xm:sqref>
            </x14:sparkline>
            <x14:sparkline>
              <xm:f>CO2eq!C208:AH208</xm:f>
              <xm:sqref>AL208</xm:sqref>
            </x14:sparkline>
            <x14:sparkline>
              <xm:f>CO2eq!C209:AH209</xm:f>
              <xm:sqref>AL209</xm:sqref>
            </x14:sparkline>
            <x14:sparkline>
              <xm:f>CO2eq!C210:AH210</xm:f>
              <xm:sqref>AL210</xm:sqref>
            </x14:sparkline>
            <x14:sparkline>
              <xm:f>CO2eq!C211:AH211</xm:f>
              <xm:sqref>AL211</xm:sqref>
            </x14:sparkline>
            <x14:sparkline>
              <xm:f>CO2eq!C212:AH212</xm:f>
              <xm:sqref>AL212</xm:sqref>
            </x14:sparkline>
            <x14:sparkline>
              <xm:f>CO2eq!C213:AH213</xm:f>
              <xm:sqref>AL213</xm:sqref>
            </x14:sparkline>
            <x14:sparkline>
              <xm:f>CO2eq!C214:AH214</xm:f>
              <xm:sqref>AL214</xm:sqref>
            </x14:sparkline>
            <x14:sparkline>
              <xm:f>CO2eq!C215:AH215</xm:f>
              <xm:sqref>AL215</xm:sqref>
            </x14:sparkline>
            <x14:sparkline>
              <xm:f>CO2eq!C216:AH216</xm:f>
              <xm:sqref>AL216</xm:sqref>
            </x14:sparkline>
            <x14:sparkline>
              <xm:f>CO2eq!C217:AH217</xm:f>
              <xm:sqref>AL217</xm:sqref>
            </x14:sparkline>
            <x14:sparkline>
              <xm:f>CO2eq!C218:AH218</xm:f>
              <xm:sqref>AL218</xm:sqref>
            </x14:sparkline>
            <x14:sparkline>
              <xm:f>CO2eq!C219:AH219</xm:f>
              <xm:sqref>AL219</xm:sqref>
            </x14:sparkline>
            <x14:sparkline>
              <xm:f>CO2eq!C220:AH220</xm:f>
              <xm:sqref>AL220</xm:sqref>
            </x14:sparkline>
            <x14:sparkline>
              <xm:f>CO2eq!C221:AH221</xm:f>
              <xm:sqref>AL221</xm:sqref>
            </x14:sparkline>
            <x14:sparkline>
              <xm:f>CO2eq!C222:AH222</xm:f>
              <xm:sqref>AL222</xm:sqref>
            </x14:sparkline>
            <x14:sparkline>
              <xm:f>CO2eq!C223:AH223</xm:f>
              <xm:sqref>AL223</xm:sqref>
            </x14:sparkline>
            <x14:sparkline>
              <xm:f>CO2eq!C224:AH224</xm:f>
              <xm:sqref>AL224</xm:sqref>
            </x14:sparkline>
            <x14:sparkline>
              <xm:f>CO2eq!C225:AH225</xm:f>
              <xm:sqref>AL225</xm:sqref>
            </x14:sparkline>
            <x14:sparkline>
              <xm:f>CO2eq!C226:AH226</xm:f>
              <xm:sqref>AL226</xm:sqref>
            </x14:sparkline>
            <x14:sparkline>
              <xm:f>CO2eq!C227:AH227</xm:f>
              <xm:sqref>AL227</xm:sqref>
            </x14:sparkline>
            <x14:sparkline>
              <xm:f>CO2eq!C228:AH228</xm:f>
              <xm:sqref>AL228</xm:sqref>
            </x14:sparkline>
            <x14:sparkline>
              <xm:f>CO2eq!C229:AH229</xm:f>
              <xm:sqref>AL229</xm:sqref>
            </x14:sparkline>
            <x14:sparkline>
              <xm:f>CO2eq!C230:AH230</xm:f>
              <xm:sqref>AL230</xm:sqref>
            </x14:sparkline>
            <x14:sparkline>
              <xm:f>CO2eq!C231:AH231</xm:f>
              <xm:sqref>AL231</xm:sqref>
            </x14:sparkline>
            <x14:sparkline>
              <xm:f>CO2eq!C232:AH232</xm:f>
              <xm:sqref>AL232</xm:sqref>
            </x14:sparkline>
            <x14:sparkline>
              <xm:f>CO2eq!C233:AH233</xm:f>
              <xm:sqref>AL233</xm:sqref>
            </x14:sparkline>
            <x14:sparkline>
              <xm:f>CO2eq!C234:AH234</xm:f>
              <xm:sqref>AL234</xm:sqref>
            </x14:sparkline>
            <x14:sparkline>
              <xm:f>CO2eq!C235:AH235</xm:f>
              <xm:sqref>AL235</xm:sqref>
            </x14:sparkline>
            <x14:sparkline>
              <xm:f>CO2eq!C236:AH236</xm:f>
              <xm:sqref>AL236</xm:sqref>
            </x14:sparkline>
            <x14:sparkline>
              <xm:f>CO2eq!C237:AH237</xm:f>
              <xm:sqref>AL237</xm:sqref>
            </x14:sparkline>
          </x14:sparklines>
        </x14:sparklineGroup>
        <x14:sparklineGroup displayEmptyCellsAs="gap" xr2:uid="{D076EE1A-EC05-44B1-A9E8-8F2C1A99D3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CO2eq!C304:AH304</xm:f>
              <xm:sqref>AL304</xm:sqref>
            </x14:sparkline>
            <x14:sparkline>
              <xm:f>CO2eq!C305:AH305</xm:f>
              <xm:sqref>AL305</xm:sqref>
            </x14:sparkline>
            <x14:sparkline>
              <xm:f>CO2eq!C306:AH306</xm:f>
              <xm:sqref>AL306</xm:sqref>
            </x14:sparkline>
            <x14:sparkline>
              <xm:f>CO2eq!C307:AH307</xm:f>
              <xm:sqref>AL307</xm:sqref>
            </x14:sparkline>
            <x14:sparkline>
              <xm:f>CO2eq!C308:AH308</xm:f>
              <xm:sqref>AL308</xm:sqref>
            </x14:sparkline>
            <x14:sparkline>
              <xm:f>CO2eq!C309:AH309</xm:f>
              <xm:sqref>AL309</xm:sqref>
            </x14:sparkline>
          </x14:sparklines>
        </x14:sparklineGroup>
        <x14:sparklineGroup displayEmptyCellsAs="gap" xr2:uid="{E5F6E4A0-D06F-4A2E-9AD9-ED2A2229D0C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CO2eq!C242:AH242</xm:f>
              <xm:sqref>AL242</xm:sqref>
            </x14:sparkline>
            <x14:sparkline>
              <xm:f>CO2eq!C243:AH243</xm:f>
              <xm:sqref>AL243</xm:sqref>
            </x14:sparkline>
            <x14:sparkline>
              <xm:f>CO2eq!C244:AH244</xm:f>
              <xm:sqref>AL244</xm:sqref>
            </x14:sparkline>
            <x14:sparkline>
              <xm:f>CO2eq!C245:AH245</xm:f>
              <xm:sqref>AL245</xm:sqref>
            </x14:sparkline>
            <x14:sparkline>
              <xm:f>CO2eq!C246:AH246</xm:f>
              <xm:sqref>AL246</xm:sqref>
            </x14:sparkline>
            <x14:sparkline>
              <xm:f>CO2eq!C247:AH247</xm:f>
              <xm:sqref>AL247</xm:sqref>
            </x14:sparkline>
            <x14:sparkline>
              <xm:f>CO2eq!C248:AH248</xm:f>
              <xm:sqref>AL248</xm:sqref>
            </x14:sparkline>
            <x14:sparkline>
              <xm:f>CO2eq!C249:AH249</xm:f>
              <xm:sqref>AL249</xm:sqref>
            </x14:sparkline>
            <x14:sparkline>
              <xm:f>CO2eq!C250:AH250</xm:f>
              <xm:sqref>AL250</xm:sqref>
            </x14:sparkline>
            <x14:sparkline>
              <xm:f>CO2eq!C251:AH251</xm:f>
              <xm:sqref>AL251</xm:sqref>
            </x14:sparkline>
            <x14:sparkline>
              <xm:f>CO2eq!C252:AH252</xm:f>
              <xm:sqref>AL252</xm:sqref>
            </x14:sparkline>
            <x14:sparkline>
              <xm:f>CO2eq!C253:AH253</xm:f>
              <xm:sqref>AL253</xm:sqref>
            </x14:sparkline>
            <x14:sparkline>
              <xm:f>CO2eq!C254:AH254</xm:f>
              <xm:sqref>AL254</xm:sqref>
            </x14:sparkline>
            <x14:sparkline>
              <xm:f>CO2eq!C255:AH255</xm:f>
              <xm:sqref>AL255</xm:sqref>
            </x14:sparkline>
            <x14:sparkline>
              <xm:f>CO2eq!C256:AH256</xm:f>
              <xm:sqref>AL256</xm:sqref>
            </x14:sparkline>
            <x14:sparkline>
              <xm:f>CO2eq!C257:AH257</xm:f>
              <xm:sqref>AL257</xm:sqref>
            </x14:sparkline>
            <x14:sparkline>
              <xm:f>CO2eq!C258:AH258</xm:f>
              <xm:sqref>AL258</xm:sqref>
            </x14:sparkline>
            <x14:sparkline>
              <xm:f>CO2eq!C259:AH259</xm:f>
              <xm:sqref>AL259</xm:sqref>
            </x14:sparkline>
            <x14:sparkline>
              <xm:f>CO2eq!C260:AH260</xm:f>
              <xm:sqref>AL260</xm:sqref>
            </x14:sparkline>
            <x14:sparkline>
              <xm:f>CO2eq!C261:AH261</xm:f>
              <xm:sqref>AL261</xm:sqref>
            </x14:sparkline>
            <x14:sparkline>
              <xm:f>CO2eq!C262:AH262</xm:f>
              <xm:sqref>AL262</xm:sqref>
            </x14:sparkline>
            <x14:sparkline>
              <xm:f>CO2eq!C263:AH263</xm:f>
              <xm:sqref>AL263</xm:sqref>
            </x14:sparkline>
            <x14:sparkline>
              <xm:f>CO2eq!C264:AH264</xm:f>
              <xm:sqref>AL264</xm:sqref>
            </x14:sparkline>
            <x14:sparkline>
              <xm:f>CO2eq!C265:AH265</xm:f>
              <xm:sqref>AL265</xm:sqref>
            </x14:sparkline>
            <x14:sparkline>
              <xm:f>CO2eq!C266:AH266</xm:f>
              <xm:sqref>AL266</xm:sqref>
            </x14:sparkline>
            <x14:sparkline>
              <xm:f>CO2eq!C267:AH267</xm:f>
              <xm:sqref>AL267</xm:sqref>
            </x14:sparkline>
            <x14:sparkline>
              <xm:f>CO2eq!C268:AH268</xm:f>
              <xm:sqref>AL268</xm:sqref>
            </x14:sparkline>
            <x14:sparkline>
              <xm:f>CO2eq!C269:AH269</xm:f>
              <xm:sqref>AL269</xm:sqref>
            </x14:sparkline>
            <x14:sparkline>
              <xm:f>CO2eq!C270:AH270</xm:f>
              <xm:sqref>AL270</xm:sqref>
            </x14:sparkline>
            <x14:sparkline>
              <xm:f>CO2eq!C271:AH271</xm:f>
              <xm:sqref>AL271</xm:sqref>
            </x14:sparkline>
            <x14:sparkline>
              <xm:f>CO2eq!C272:AH272</xm:f>
              <xm:sqref>AL272</xm:sqref>
            </x14:sparkline>
            <x14:sparkline>
              <xm:f>CO2eq!C273:AH273</xm:f>
              <xm:sqref>AL273</xm:sqref>
            </x14:sparkline>
            <x14:sparkline>
              <xm:f>CO2eq!C274:AH274</xm:f>
              <xm:sqref>AL274</xm:sqref>
            </x14:sparkline>
            <x14:sparkline>
              <xm:f>CO2eq!C275:AH275</xm:f>
              <xm:sqref>AL275</xm:sqref>
            </x14:sparkline>
            <x14:sparkline>
              <xm:f>CO2eq!C276:AH276</xm:f>
              <xm:sqref>AL276</xm:sqref>
            </x14:sparkline>
            <x14:sparkline>
              <xm:f>CO2eq!C277:AH277</xm:f>
              <xm:sqref>AL277</xm:sqref>
            </x14:sparkline>
            <x14:sparkline>
              <xm:f>CO2eq!C278:AH278</xm:f>
              <xm:sqref>AL278</xm:sqref>
            </x14:sparkline>
            <x14:sparkline>
              <xm:f>CO2eq!C279:AH279</xm:f>
              <xm:sqref>AL279</xm:sqref>
            </x14:sparkline>
            <x14:sparkline>
              <xm:f>CO2eq!C280:AH280</xm:f>
              <xm:sqref>AL280</xm:sqref>
            </x14:sparkline>
            <x14:sparkline>
              <xm:f>CO2eq!C281:AH281</xm:f>
              <xm:sqref>AL281</xm:sqref>
            </x14:sparkline>
            <x14:sparkline>
              <xm:f>CO2eq!C282:AH282</xm:f>
              <xm:sqref>AL282</xm:sqref>
            </x14:sparkline>
            <x14:sparkline>
              <xm:f>CO2eq!C283:AH283</xm:f>
              <xm:sqref>AL283</xm:sqref>
            </x14:sparkline>
            <x14:sparkline>
              <xm:f>CO2eq!C284:AH284</xm:f>
              <xm:sqref>AL284</xm:sqref>
            </x14:sparkline>
            <x14:sparkline>
              <xm:f>CO2eq!C285:AH285</xm:f>
              <xm:sqref>AL285</xm:sqref>
            </x14:sparkline>
            <x14:sparkline>
              <xm:f>CO2eq!C286:AH286</xm:f>
              <xm:sqref>AL286</xm:sqref>
            </x14:sparkline>
            <x14:sparkline>
              <xm:f>CO2eq!C287:AH287</xm:f>
              <xm:sqref>AL287</xm:sqref>
            </x14:sparkline>
            <x14:sparkline>
              <xm:f>CO2eq!C288:AH288</xm:f>
              <xm:sqref>AL288</xm:sqref>
            </x14:sparkline>
            <x14:sparkline>
              <xm:f>CO2eq!C289:AH289</xm:f>
              <xm:sqref>AL289</xm:sqref>
            </x14:sparkline>
            <x14:sparkline>
              <xm:f>CO2eq!C290:AH290</xm:f>
              <xm:sqref>AL290</xm:sqref>
            </x14:sparkline>
            <x14:sparkline>
              <xm:f>CO2eq!C291:AH291</xm:f>
              <xm:sqref>AL291</xm:sqref>
            </x14:sparkline>
            <x14:sparkline>
              <xm:f>CO2eq!C292:AH292</xm:f>
              <xm:sqref>AL292</xm:sqref>
            </x14:sparkline>
            <x14:sparkline>
              <xm:f>CO2eq!C293:AH293</xm:f>
              <xm:sqref>AL293</xm:sqref>
            </x14:sparkline>
            <x14:sparkline>
              <xm:f>CO2eq!C294:AH294</xm:f>
              <xm:sqref>AL294</xm:sqref>
            </x14:sparkline>
            <x14:sparkline>
              <xm:f>CO2eq!C295:AH295</xm:f>
              <xm:sqref>AL295</xm:sqref>
            </x14:sparkline>
            <x14:sparkline>
              <xm:f>CO2eq!C296:AH296</xm:f>
              <xm:sqref>AL296</xm:sqref>
            </x14:sparkline>
            <x14:sparkline>
              <xm:f>CO2eq!C297:AH297</xm:f>
              <xm:sqref>AL297</xm:sqref>
            </x14:sparkline>
            <x14:sparkline>
              <xm:f>CO2eq!C298:AH298</xm:f>
              <xm:sqref>AL298</xm:sqref>
            </x14:sparkline>
            <x14:sparkline>
              <xm:f>CO2eq!C299:AH299</xm:f>
              <xm:sqref>AL299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D194B-1D28-423A-9780-8195C8A18AAB}">
  <dimension ref="A2:AL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2" width="0" style="52" hidden="1" customWidth="1"/>
    <col min="13" max="21" width="12.1796875" style="52" bestFit="1" customWidth="1"/>
    <col min="22" max="22" width="12.54296875" style="52" bestFit="1" customWidth="1"/>
    <col min="23" max="23" width="12.1796875" style="52" bestFit="1" customWidth="1"/>
    <col min="24" max="25" width="12.54296875" style="52" bestFit="1" customWidth="1"/>
    <col min="26" max="26" width="12.1796875" style="52" bestFit="1" customWidth="1"/>
    <col min="27" max="28" width="12.54296875" style="52" bestFit="1" customWidth="1"/>
    <col min="29" max="29" width="12.1796875" style="52" bestFit="1" customWidth="1"/>
    <col min="30" max="30" width="12.54296875" style="52" bestFit="1" customWidth="1"/>
    <col min="31" max="31" width="12.1796875" style="52" bestFit="1" customWidth="1"/>
    <col min="32" max="32" width="12.54296875" style="52" bestFit="1" customWidth="1"/>
    <col min="33" max="33" width="12.54296875" style="52" customWidth="1"/>
    <col min="34" max="34" width="12.54296875" style="52" bestFit="1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2813.6751549200385</v>
      </c>
      <c r="D4" s="21">
        <f t="shared" si="0"/>
        <v>3234.7912103269628</v>
      </c>
      <c r="E4" s="21">
        <f t="shared" si="0"/>
        <v>3895.7410095482492</v>
      </c>
      <c r="F4" s="21">
        <f t="shared" si="0"/>
        <v>3905.9482128662962</v>
      </c>
      <c r="G4" s="21">
        <f t="shared" si="0"/>
        <v>4155.4249396015057</v>
      </c>
      <c r="H4" s="21">
        <f t="shared" si="0"/>
        <v>4115.7417046539886</v>
      </c>
      <c r="I4" s="21">
        <f t="shared" si="0"/>
        <v>4620.3527661724065</v>
      </c>
      <c r="J4" s="21">
        <f t="shared" si="0"/>
        <v>4597.4380103647918</v>
      </c>
      <c r="K4" s="21">
        <f t="shared" si="0"/>
        <v>5537.4907335115922</v>
      </c>
      <c r="L4" s="21">
        <f t="shared" si="0"/>
        <v>5053.0172230249782</v>
      </c>
      <c r="M4" s="21">
        <f t="shared" si="0"/>
        <v>-16208.601745674285</v>
      </c>
      <c r="N4" s="21">
        <f t="shared" si="0"/>
        <v>-13106.248465159475</v>
      </c>
      <c r="O4" s="21">
        <f t="shared" si="0"/>
        <v>-12349.259913297507</v>
      </c>
      <c r="P4" s="21">
        <f t="shared" si="0"/>
        <v>-13412.816890844097</v>
      </c>
      <c r="Q4" s="21">
        <f t="shared" si="0"/>
        <v>-18315.31583651439</v>
      </c>
      <c r="R4" s="21">
        <f t="shared" si="0"/>
        <v>-10619.059646694139</v>
      </c>
      <c r="S4" s="21">
        <f t="shared" si="0"/>
        <v>-16676.666822174797</v>
      </c>
      <c r="T4" s="21">
        <f t="shared" si="0"/>
        <v>-14134.39946314539</v>
      </c>
      <c r="U4" s="21">
        <f t="shared" si="0"/>
        <v>-12058.127049444554</v>
      </c>
      <c r="V4" s="21">
        <f t="shared" si="0"/>
        <v>-16150.15542420467</v>
      </c>
      <c r="W4" s="21">
        <f t="shared" si="0"/>
        <v>-14271.511087297538</v>
      </c>
      <c r="X4" s="21">
        <f t="shared" si="0"/>
        <v>-12751.587598224287</v>
      </c>
      <c r="Y4" s="21">
        <f t="shared" si="0"/>
        <v>-14263.214332292906</v>
      </c>
      <c r="Z4" s="21">
        <f t="shared" si="0"/>
        <v>-15807.422906222624</v>
      </c>
      <c r="AA4" s="21">
        <f t="shared" si="0"/>
        <v>-13644.243142874975</v>
      </c>
      <c r="AB4" s="21">
        <f t="shared" si="0"/>
        <v>-10905.741405222843</v>
      </c>
      <c r="AC4" s="21">
        <f t="shared" si="0"/>
        <v>-11235.553269172819</v>
      </c>
      <c r="AD4" s="21">
        <f t="shared" si="0"/>
        <v>-14770.768924852284</v>
      </c>
      <c r="AE4" s="21">
        <f t="shared" si="0"/>
        <v>-14800.52954291859</v>
      </c>
      <c r="AF4" s="21">
        <f t="shared" si="0"/>
        <v>-11698.368569255299</v>
      </c>
      <c r="AG4" s="21">
        <f t="shared" si="0"/>
        <v>-14561.406302695303</v>
      </c>
      <c r="AH4" s="21">
        <f t="shared" si="0"/>
        <v>-14154.64308385342</v>
      </c>
      <c r="AI4" s="22"/>
      <c r="AJ4" s="23">
        <f>+(AH4/M4)-1</f>
        <v>-0.12672028679889191</v>
      </c>
    </row>
    <row r="5" spans="1:38" s="13" customFormat="1" x14ac:dyDescent="0.35">
      <c r="A5" s="19" t="s">
        <v>264</v>
      </c>
      <c r="B5" s="20" t="s">
        <v>265</v>
      </c>
      <c r="C5" s="21">
        <f t="shared" ref="C5:AE5" si="1">+C6+C32+C42</f>
        <v>2638.3274470661863</v>
      </c>
      <c r="D5" s="21">
        <f t="shared" si="1"/>
        <v>3059.2297396417771</v>
      </c>
      <c r="E5" s="21">
        <f t="shared" si="1"/>
        <v>3717.925804599754</v>
      </c>
      <c r="F5" s="21">
        <f t="shared" si="1"/>
        <v>3729.8840719816458</v>
      </c>
      <c r="G5" s="21">
        <f t="shared" si="1"/>
        <v>3957.4799508273341</v>
      </c>
      <c r="H5" s="21">
        <f t="shared" si="1"/>
        <v>3918.725393260856</v>
      </c>
      <c r="I5" s="21">
        <f t="shared" si="1"/>
        <v>4440.0721080658532</v>
      </c>
      <c r="J5" s="21">
        <f t="shared" si="1"/>
        <v>4352.8836063999997</v>
      </c>
      <c r="K5" s="21">
        <f t="shared" si="1"/>
        <v>5289.5165532999999</v>
      </c>
      <c r="L5" s="21">
        <f t="shared" si="1"/>
        <v>4722.7059154099998</v>
      </c>
      <c r="M5" s="21">
        <f t="shared" si="1"/>
        <v>4996.3875589857998</v>
      </c>
      <c r="N5" s="21">
        <f t="shared" si="1"/>
        <v>5914.1923965569767</v>
      </c>
      <c r="O5" s="21">
        <f t="shared" si="1"/>
        <v>5244.6743193351713</v>
      </c>
      <c r="P5" s="21">
        <f t="shared" si="1"/>
        <v>5737.4453344396725</v>
      </c>
      <c r="Q5" s="21">
        <f t="shared" si="1"/>
        <v>5511.9040504835384</v>
      </c>
      <c r="R5" s="21">
        <f t="shared" si="1"/>
        <v>5611.2921311016053</v>
      </c>
      <c r="S5" s="21">
        <f t="shared" si="1"/>
        <v>6222.0674196940663</v>
      </c>
      <c r="T5" s="21">
        <f t="shared" si="1"/>
        <v>7029.0191328975079</v>
      </c>
      <c r="U5" s="21">
        <f t="shared" si="1"/>
        <v>7036.8377851791383</v>
      </c>
      <c r="V5" s="21">
        <f t="shared" si="1"/>
        <v>8257.5085110234868</v>
      </c>
      <c r="W5" s="21">
        <f t="shared" si="1"/>
        <v>8901.0324684350489</v>
      </c>
      <c r="X5" s="21">
        <f t="shared" si="1"/>
        <v>10023.93130069273</v>
      </c>
      <c r="Y5" s="21">
        <f t="shared" si="1"/>
        <v>9981.9031518707725</v>
      </c>
      <c r="Z5" s="21">
        <f t="shared" si="1"/>
        <v>9819.0753178519008</v>
      </c>
      <c r="AA5" s="21">
        <f t="shared" si="1"/>
        <v>9897.7868135236695</v>
      </c>
      <c r="AB5" s="21">
        <f t="shared" si="1"/>
        <v>11346.11989895077</v>
      </c>
      <c r="AC5" s="21">
        <f t="shared" si="1"/>
        <v>11244.331173659149</v>
      </c>
      <c r="AD5" s="21">
        <f t="shared" si="1"/>
        <v>11094.61261286138</v>
      </c>
      <c r="AE5" s="21">
        <f t="shared" si="1"/>
        <v>11292.608203657834</v>
      </c>
      <c r="AF5" s="21">
        <f t="shared" ref="AF5" si="2">+AF6+AF32+AF42</f>
        <v>14978.934699328276</v>
      </c>
      <c r="AG5" s="21">
        <f t="shared" ref="AG5:AH5" si="3">+AG6+AG32+AG42</f>
        <v>11352.234691855116</v>
      </c>
      <c r="AH5" s="21">
        <f t="shared" si="3"/>
        <v>13222.607004916179</v>
      </c>
      <c r="AI5" s="22"/>
      <c r="AJ5" s="23">
        <f t="shared" ref="AJ5:AJ68" si="4">+(AH5/M5)-1</f>
        <v>1.6464334179072755</v>
      </c>
    </row>
    <row r="6" spans="1:38" x14ac:dyDescent="0.35">
      <c r="A6" s="24" t="s">
        <v>266</v>
      </c>
      <c r="B6" s="25" t="s">
        <v>267</v>
      </c>
      <c r="C6" s="26">
        <f t="shared" ref="C6:AE6" si="5">+C7+C11+C19+C25+C29</f>
        <v>2638.3274470661863</v>
      </c>
      <c r="D6" s="26">
        <f t="shared" si="5"/>
        <v>3059.2297396417771</v>
      </c>
      <c r="E6" s="26">
        <f t="shared" si="5"/>
        <v>3717.925804599754</v>
      </c>
      <c r="F6" s="26">
        <f t="shared" si="5"/>
        <v>3729.8840719816458</v>
      </c>
      <c r="G6" s="26">
        <f t="shared" si="5"/>
        <v>3957.4799508273341</v>
      </c>
      <c r="H6" s="26">
        <f t="shared" si="5"/>
        <v>3918.725393260856</v>
      </c>
      <c r="I6" s="26">
        <f t="shared" si="5"/>
        <v>4440.0721080658532</v>
      </c>
      <c r="J6" s="26">
        <f t="shared" si="5"/>
        <v>4352.8836063999997</v>
      </c>
      <c r="K6" s="26">
        <f t="shared" si="5"/>
        <v>5289.5165532999999</v>
      </c>
      <c r="L6" s="26">
        <f t="shared" si="5"/>
        <v>4722.7059154099998</v>
      </c>
      <c r="M6" s="26">
        <f t="shared" si="5"/>
        <v>4996.3875589857998</v>
      </c>
      <c r="N6" s="26">
        <f t="shared" si="5"/>
        <v>5914.1923965569767</v>
      </c>
      <c r="O6" s="26">
        <f t="shared" si="5"/>
        <v>5244.6743193351713</v>
      </c>
      <c r="P6" s="26">
        <f t="shared" si="5"/>
        <v>5737.4453344396725</v>
      </c>
      <c r="Q6" s="26">
        <f t="shared" si="5"/>
        <v>5511.9040504835384</v>
      </c>
      <c r="R6" s="26">
        <f t="shared" si="5"/>
        <v>5611.2921311016053</v>
      </c>
      <c r="S6" s="26">
        <f t="shared" si="5"/>
        <v>6222.0674196940663</v>
      </c>
      <c r="T6" s="26">
        <f t="shared" si="5"/>
        <v>7029.0191328975079</v>
      </c>
      <c r="U6" s="26">
        <f t="shared" si="5"/>
        <v>7036.8377851791383</v>
      </c>
      <c r="V6" s="26">
        <f t="shared" si="5"/>
        <v>8257.5085110234868</v>
      </c>
      <c r="W6" s="26">
        <f t="shared" si="5"/>
        <v>8901.0324684350489</v>
      </c>
      <c r="X6" s="26">
        <f t="shared" si="5"/>
        <v>10023.93130069273</v>
      </c>
      <c r="Y6" s="26">
        <f t="shared" si="5"/>
        <v>9981.9031518707725</v>
      </c>
      <c r="Z6" s="26">
        <f t="shared" si="5"/>
        <v>9819.0753178519008</v>
      </c>
      <c r="AA6" s="26">
        <f t="shared" si="5"/>
        <v>9897.7868135236695</v>
      </c>
      <c r="AB6" s="26">
        <f t="shared" si="5"/>
        <v>11346.11989895077</v>
      </c>
      <c r="AC6" s="26">
        <f t="shared" si="5"/>
        <v>11244.331173659149</v>
      </c>
      <c r="AD6" s="26">
        <f t="shared" si="5"/>
        <v>11094.61261286138</v>
      </c>
      <c r="AE6" s="26">
        <f t="shared" si="5"/>
        <v>11292.608203657834</v>
      </c>
      <c r="AF6" s="26">
        <f t="shared" ref="AF6" si="6">+AF7+AF11+AF19+AF25+AF29</f>
        <v>14978.934699328276</v>
      </c>
      <c r="AG6" s="26">
        <f t="shared" ref="AG6:AH6" si="7">+AG7+AG11+AG19+AG25+AG29</f>
        <v>11352.234691855116</v>
      </c>
      <c r="AH6" s="26">
        <f t="shared" si="7"/>
        <v>13222.607004916179</v>
      </c>
      <c r="AI6" s="27"/>
      <c r="AJ6" s="23">
        <f t="shared" si="4"/>
        <v>1.6464334179072755</v>
      </c>
    </row>
    <row r="7" spans="1:38" x14ac:dyDescent="0.35">
      <c r="A7" s="24" t="s">
        <v>268</v>
      </c>
      <c r="B7" s="25" t="s">
        <v>269</v>
      </c>
      <c r="C7" s="26">
        <f t="shared" ref="C7:AE7" si="8">+SUM(C8:C10)</f>
        <v>671.3074235426327</v>
      </c>
      <c r="D7" s="26">
        <f t="shared" si="8"/>
        <v>963.69170802497888</v>
      </c>
      <c r="E7" s="26">
        <f t="shared" si="8"/>
        <v>1314.0941030716374</v>
      </c>
      <c r="F7" s="26">
        <f t="shared" si="8"/>
        <v>1156.6463316666236</v>
      </c>
      <c r="G7" s="26">
        <f t="shared" si="8"/>
        <v>1195.227652605086</v>
      </c>
      <c r="H7" s="26">
        <f t="shared" si="8"/>
        <v>1226.5218572597851</v>
      </c>
      <c r="I7" s="26">
        <f t="shared" si="8"/>
        <v>1222.5955650513733</v>
      </c>
      <c r="J7" s="26">
        <f t="shared" si="8"/>
        <v>1213.9504868399999</v>
      </c>
      <c r="K7" s="26">
        <f t="shared" si="8"/>
        <v>1834.4291521499999</v>
      </c>
      <c r="L7" s="26">
        <f t="shared" si="8"/>
        <v>1317.3626768399999</v>
      </c>
      <c r="M7" s="26">
        <f t="shared" si="8"/>
        <v>1387.4360178000002</v>
      </c>
      <c r="N7" s="26">
        <f t="shared" si="8"/>
        <v>1749.22924296</v>
      </c>
      <c r="O7" s="26">
        <f t="shared" si="8"/>
        <v>1438.7141732726398</v>
      </c>
      <c r="P7" s="26">
        <f t="shared" si="8"/>
        <v>1679.7090458749051</v>
      </c>
      <c r="Q7" s="26">
        <f t="shared" si="8"/>
        <v>1557.4845970023437</v>
      </c>
      <c r="R7" s="26">
        <f t="shared" si="8"/>
        <v>1332.4666259099999</v>
      </c>
      <c r="S7" s="26">
        <f t="shared" si="8"/>
        <v>1860.4188857099996</v>
      </c>
      <c r="T7" s="26">
        <f t="shared" si="8"/>
        <v>2054.2763681915872</v>
      </c>
      <c r="U7" s="26">
        <f t="shared" si="8"/>
        <v>1763.4814701</v>
      </c>
      <c r="V7" s="26">
        <f t="shared" si="8"/>
        <v>2107.8668960999998</v>
      </c>
      <c r="W7" s="26">
        <f t="shared" si="8"/>
        <v>2241.2469454785901</v>
      </c>
      <c r="X7" s="26">
        <f t="shared" si="8"/>
        <v>2908.6770000548399</v>
      </c>
      <c r="Y7" s="26">
        <f t="shared" si="8"/>
        <v>2503.4404522999198</v>
      </c>
      <c r="Z7" s="26">
        <f t="shared" si="8"/>
        <v>2360.9671340285095</v>
      </c>
      <c r="AA7" s="26">
        <f t="shared" si="8"/>
        <v>2195.4462698922598</v>
      </c>
      <c r="AB7" s="26">
        <f t="shared" si="8"/>
        <v>2750.8234755275398</v>
      </c>
      <c r="AC7" s="26">
        <f t="shared" si="8"/>
        <v>2748.3347486296798</v>
      </c>
      <c r="AD7" s="26">
        <f t="shared" si="8"/>
        <v>2096.1897454388936</v>
      </c>
      <c r="AE7" s="26">
        <f t="shared" si="8"/>
        <v>2020.1932509622275</v>
      </c>
      <c r="AF7" s="26">
        <f t="shared" ref="AF7" si="9">+SUM(AF8:AF10)</f>
        <v>3896.2244185117797</v>
      </c>
      <c r="AG7" s="26">
        <f t="shared" ref="AG7:AH7" si="10">+SUM(AG8:AG10)</f>
        <v>1836.7196641237538</v>
      </c>
      <c r="AH7" s="26">
        <f t="shared" si="10"/>
        <v>1509.0413081521278</v>
      </c>
      <c r="AI7" s="27"/>
      <c r="AJ7" s="23">
        <f t="shared" si="4"/>
        <v>8.764749422099638E-2</v>
      </c>
    </row>
    <row r="8" spans="1:38" x14ac:dyDescent="0.35">
      <c r="A8" s="24" t="s">
        <v>270</v>
      </c>
      <c r="B8" s="25" t="s">
        <v>271</v>
      </c>
      <c r="C8" s="30">
        <f>+'1990'!$C8</f>
        <v>424.55449580294515</v>
      </c>
      <c r="D8" s="30">
        <f>+'1991'!$C8</f>
        <v>733.95733227362462</v>
      </c>
      <c r="E8" s="30">
        <f>+'1992'!$C8</f>
        <v>1020.9289978186021</v>
      </c>
      <c r="F8" s="30">
        <f>+'1993'!$C8</f>
        <v>862.13012305545976</v>
      </c>
      <c r="G8" s="30">
        <f>+'1994'!$C8</f>
        <v>932.29384607425141</v>
      </c>
      <c r="H8" s="30">
        <f>+'1995'!$C8</f>
        <v>917.05157656297411</v>
      </c>
      <c r="I8" s="30">
        <f>+'1996'!$C8</f>
        <v>818.11064563900732</v>
      </c>
      <c r="J8" s="30">
        <f>+'1997'!$C8</f>
        <v>1090.78784094</v>
      </c>
      <c r="K8" s="30">
        <f>+'1998'!$C8</f>
        <v>1710.26253825</v>
      </c>
      <c r="L8" s="30">
        <f>+'1999'!$C8</f>
        <v>1192.9572719400001</v>
      </c>
      <c r="M8" s="30">
        <f>+'2000'!$C8</f>
        <v>1265.1703022700001</v>
      </c>
      <c r="N8" s="30">
        <f>+'2001'!$C8</f>
        <v>1624.5250704299999</v>
      </c>
      <c r="O8" s="30">
        <f>+'2002'!$C8</f>
        <v>1150.1789773199998</v>
      </c>
      <c r="P8" s="30">
        <f>+'2003'!$C8</f>
        <v>1679.7090458749051</v>
      </c>
      <c r="Q8" s="30">
        <f>+'2004'!$C8</f>
        <v>1557.4845970023437</v>
      </c>
      <c r="R8" s="30">
        <f>+'2005'!$C8</f>
        <v>1332.4666259099999</v>
      </c>
      <c r="S8" s="30">
        <f>+'2006'!$C8</f>
        <v>1860.4188857099996</v>
      </c>
      <c r="T8" s="30">
        <f>+'2007'!$C8</f>
        <v>2054.2763681915872</v>
      </c>
      <c r="U8" s="30">
        <f>+'2008'!$C8</f>
        <v>1763.4814701</v>
      </c>
      <c r="V8" s="30">
        <f>+'2009'!$C8</f>
        <v>2107.8668960999998</v>
      </c>
      <c r="W8" s="30">
        <f>+'2010'!$C8</f>
        <v>2241.2469454785901</v>
      </c>
      <c r="X8" s="30">
        <f>+'2011'!$C8</f>
        <v>2908.6770000548399</v>
      </c>
      <c r="Y8" s="30">
        <f>+'2012'!$C8</f>
        <v>2503.4404522999198</v>
      </c>
      <c r="Z8" s="30">
        <f>+'2013'!$C8</f>
        <v>2360.9671340285095</v>
      </c>
      <c r="AA8" s="30">
        <f>+'2014'!$C8</f>
        <v>2195.4462698922598</v>
      </c>
      <c r="AB8" s="30">
        <f>+'2015'!$C8</f>
        <v>2750.8234755275398</v>
      </c>
      <c r="AC8" s="30">
        <f>+'2016'!$C8</f>
        <v>2748.3347486296798</v>
      </c>
      <c r="AD8" s="30">
        <f>+'2017'!$C8</f>
        <v>2096.1897454388936</v>
      </c>
      <c r="AE8" s="30">
        <f>+'2018'!$C8</f>
        <v>2020.1932509622275</v>
      </c>
      <c r="AF8" s="30">
        <f>+'2019'!$C8</f>
        <v>3896.2244185117797</v>
      </c>
      <c r="AG8" s="30">
        <f>+'2020'!$C8</f>
        <v>1836.7196641237538</v>
      </c>
      <c r="AH8" s="30">
        <f>+'2021'!$C8</f>
        <v>1509.0413081521278</v>
      </c>
      <c r="AI8" s="27"/>
      <c r="AJ8" s="30">
        <f t="shared" si="4"/>
        <v>0.19275745363653285</v>
      </c>
    </row>
    <row r="9" spans="1:38" x14ac:dyDescent="0.35">
      <c r="A9" s="24" t="s">
        <v>272</v>
      </c>
      <c r="B9" s="25" t="s">
        <v>273</v>
      </c>
      <c r="C9" s="30">
        <f>+'1990'!$C9</f>
        <v>246.75292773968761</v>
      </c>
      <c r="D9" s="30">
        <f>+'1991'!$C9</f>
        <v>229.73437575135426</v>
      </c>
      <c r="E9" s="30">
        <f>+'1992'!$C9</f>
        <v>293.16510525303534</v>
      </c>
      <c r="F9" s="30">
        <f>+'1993'!$C9</f>
        <v>294.51620861116373</v>
      </c>
      <c r="G9" s="30">
        <f>+'1994'!$C9</f>
        <v>262.93380653083466</v>
      </c>
      <c r="H9" s="30">
        <f>+'1995'!$C9</f>
        <v>309.47028069681102</v>
      </c>
      <c r="I9" s="30">
        <f>+'1996'!$C9</f>
        <v>404.48491941236603</v>
      </c>
      <c r="J9" s="30">
        <f>+'1997'!$C9</f>
        <v>123.16264589999999</v>
      </c>
      <c r="K9" s="30">
        <f>+'1998'!$C9</f>
        <v>124.1666139</v>
      </c>
      <c r="L9" s="30">
        <f>+'1999'!$C9</f>
        <v>124.40540489999998</v>
      </c>
      <c r="M9" s="30">
        <f>+'2000'!$C9</f>
        <v>122.26571552999998</v>
      </c>
      <c r="N9" s="30">
        <f>+'2001'!$C9</f>
        <v>124.70417252999998</v>
      </c>
      <c r="O9" s="30">
        <f>+'2002'!$C9</f>
        <v>288.53519595263998</v>
      </c>
      <c r="P9" s="30">
        <f>+'2003'!$C9</f>
        <v>0</v>
      </c>
      <c r="Q9" s="30">
        <f>+'2004'!$C9</f>
        <v>0</v>
      </c>
      <c r="R9" s="30">
        <f>+'2005'!$C9</f>
        <v>0</v>
      </c>
      <c r="S9" s="30">
        <f>+'2006'!$C9</f>
        <v>0</v>
      </c>
      <c r="T9" s="30">
        <f>+'2007'!$C9</f>
        <v>0</v>
      </c>
      <c r="U9" s="30">
        <f>+'2008'!$C9</f>
        <v>0</v>
      </c>
      <c r="V9" s="30">
        <f>+'2009'!$C9</f>
        <v>0</v>
      </c>
      <c r="W9" s="30">
        <f>+'2010'!$C9</f>
        <v>0</v>
      </c>
      <c r="X9" s="30">
        <f>+'2011'!$C9</f>
        <v>0</v>
      </c>
      <c r="Y9" s="30">
        <f>+'2012'!$C9</f>
        <v>0</v>
      </c>
      <c r="Z9" s="30">
        <f>+'2013'!$C9</f>
        <v>0</v>
      </c>
      <c r="AA9" s="30">
        <f>+'2014'!$C9</f>
        <v>0</v>
      </c>
      <c r="AB9" s="30">
        <f>+'2015'!$C9</f>
        <v>0</v>
      </c>
      <c r="AC9" s="30">
        <f>+'2016'!$C9</f>
        <v>0</v>
      </c>
      <c r="AD9" s="30">
        <f>+'2017'!$C9</f>
        <v>0</v>
      </c>
      <c r="AE9" s="30">
        <f>+'2018'!$C9</f>
        <v>0</v>
      </c>
      <c r="AF9" s="30">
        <f>+'2019'!$C9</f>
        <v>0</v>
      </c>
      <c r="AG9" s="30">
        <f>+'2020'!$C9</f>
        <v>0</v>
      </c>
      <c r="AH9" s="30">
        <f>+'2021'!$C9</f>
        <v>0</v>
      </c>
      <c r="AI9" s="27"/>
      <c r="AJ9" s="30">
        <f t="shared" si="4"/>
        <v>-1</v>
      </c>
    </row>
    <row r="10" spans="1:38" x14ac:dyDescent="0.35">
      <c r="A10" s="24" t="s">
        <v>274</v>
      </c>
      <c r="B10" s="25" t="s">
        <v>275</v>
      </c>
      <c r="C10" s="30">
        <f>+'1990'!$C10</f>
        <v>0</v>
      </c>
      <c r="D10" s="30">
        <f>+'1991'!$C10</f>
        <v>0</v>
      </c>
      <c r="E10" s="30">
        <f>+'1992'!$C10</f>
        <v>0</v>
      </c>
      <c r="F10" s="30">
        <f>+'1993'!$C10</f>
        <v>0</v>
      </c>
      <c r="G10" s="30">
        <f>+'1994'!$C10</f>
        <v>0</v>
      </c>
      <c r="H10" s="30">
        <f>+'1995'!$C10</f>
        <v>0</v>
      </c>
      <c r="I10" s="30">
        <f>+'1996'!$C10</f>
        <v>0</v>
      </c>
      <c r="J10" s="30">
        <f>+'1997'!$C10</f>
        <v>0</v>
      </c>
      <c r="K10" s="30">
        <f>+'1998'!$C10</f>
        <v>0</v>
      </c>
      <c r="L10" s="30">
        <f>+'1999'!$C10</f>
        <v>0</v>
      </c>
      <c r="M10" s="30">
        <f>+'2000'!$C10</f>
        <v>0</v>
      </c>
      <c r="N10" s="30">
        <f>+'2001'!$C10</f>
        <v>0</v>
      </c>
      <c r="O10" s="30">
        <f>+'2002'!$C10</f>
        <v>0</v>
      </c>
      <c r="P10" s="30">
        <f>+'2003'!$C10</f>
        <v>0</v>
      </c>
      <c r="Q10" s="30">
        <f>+'2004'!$C10</f>
        <v>0</v>
      </c>
      <c r="R10" s="30">
        <f>+'2005'!$C10</f>
        <v>0</v>
      </c>
      <c r="S10" s="30">
        <f>+'2006'!$C10</f>
        <v>0</v>
      </c>
      <c r="T10" s="30">
        <f>+'2007'!$C10</f>
        <v>0</v>
      </c>
      <c r="U10" s="30">
        <f>+'2008'!$C10</f>
        <v>0</v>
      </c>
      <c r="V10" s="30">
        <f>+'2009'!$C10</f>
        <v>0</v>
      </c>
      <c r="W10" s="30">
        <f>+'2010'!$C10</f>
        <v>0</v>
      </c>
      <c r="X10" s="30">
        <f>+'2011'!$C10</f>
        <v>0</v>
      </c>
      <c r="Y10" s="30">
        <f>+'2012'!$C10</f>
        <v>0</v>
      </c>
      <c r="Z10" s="30">
        <f>+'2013'!$C10</f>
        <v>0</v>
      </c>
      <c r="AA10" s="30">
        <f>+'2014'!$C10</f>
        <v>0</v>
      </c>
      <c r="AB10" s="30">
        <f>+'2015'!$C10</f>
        <v>0</v>
      </c>
      <c r="AC10" s="30">
        <f>+'2016'!$C10</f>
        <v>0</v>
      </c>
      <c r="AD10" s="30">
        <f>+'2017'!$C10</f>
        <v>0</v>
      </c>
      <c r="AE10" s="30">
        <f>+'2018'!$C10</f>
        <v>0</v>
      </c>
      <c r="AF10" s="30">
        <f>+'2019'!$C10</f>
        <v>0</v>
      </c>
      <c r="AG10" s="30">
        <f>+'2020'!$C10</f>
        <v>0</v>
      </c>
      <c r="AH10" s="30">
        <f>+'2021'!$C10</f>
        <v>0</v>
      </c>
      <c r="AI10" s="27"/>
      <c r="AJ10" s="30" t="e">
        <f t="shared" si="4"/>
        <v>#DIV/0!</v>
      </c>
    </row>
    <row r="11" spans="1:38" x14ac:dyDescent="0.35">
      <c r="A11" s="24" t="s">
        <v>276</v>
      </c>
      <c r="B11" s="25" t="s">
        <v>277</v>
      </c>
      <c r="C11" s="26">
        <f>+'1990'!$C11</f>
        <v>586.22764169538027</v>
      </c>
      <c r="D11" s="26">
        <f>+'1991'!$C11</f>
        <v>690.00387567940061</v>
      </c>
      <c r="E11" s="26">
        <f>+'1992'!$C11</f>
        <v>818.39072128942348</v>
      </c>
      <c r="F11" s="26">
        <f>+'1993'!$C11</f>
        <v>807.79770757505355</v>
      </c>
      <c r="G11" s="26">
        <f>+'1994'!$C11</f>
        <v>838.16355983095184</v>
      </c>
      <c r="H11" s="26">
        <f>+'1995'!$C11</f>
        <v>827.43716479786337</v>
      </c>
      <c r="I11" s="26">
        <f>+'1996'!$C11</f>
        <v>964.62680065991071</v>
      </c>
      <c r="J11" s="26">
        <f>+'1997'!$C11</f>
        <v>894.49297622999984</v>
      </c>
      <c r="K11" s="26">
        <f>+'1998'!$C11</f>
        <v>961.80672987000003</v>
      </c>
      <c r="L11" s="26">
        <f>+'1999'!$C11</f>
        <v>933.64141276000009</v>
      </c>
      <c r="M11" s="26">
        <f>+SUM(M12:M18)</f>
        <v>1006.7959942599998</v>
      </c>
      <c r="N11" s="26">
        <f t="shared" ref="N11:AF11" si="11">+SUM(N12:N18)</f>
        <v>1137.1211254986399</v>
      </c>
      <c r="O11" s="26">
        <f t="shared" si="11"/>
        <v>564.9406517734617</v>
      </c>
      <c r="P11" s="26">
        <f t="shared" si="11"/>
        <v>850.80396525451124</v>
      </c>
      <c r="Q11" s="26">
        <f t="shared" si="11"/>
        <v>779.06143596070467</v>
      </c>
      <c r="R11" s="26">
        <f t="shared" si="11"/>
        <v>989.35293919000014</v>
      </c>
      <c r="S11" s="26">
        <f t="shared" si="11"/>
        <v>818.83932199999992</v>
      </c>
      <c r="T11" s="26">
        <f t="shared" si="11"/>
        <v>998.34821204181947</v>
      </c>
      <c r="U11" s="26">
        <f t="shared" si="11"/>
        <v>1178.8328481999997</v>
      </c>
      <c r="V11" s="26">
        <f t="shared" si="11"/>
        <v>1558.1396917100001</v>
      </c>
      <c r="W11" s="26">
        <f t="shared" si="11"/>
        <v>1676.3556724147545</v>
      </c>
      <c r="X11" s="26">
        <f t="shared" si="11"/>
        <v>1900.0852124512996</v>
      </c>
      <c r="Y11" s="26">
        <f t="shared" si="11"/>
        <v>2260.2045138968456</v>
      </c>
      <c r="Z11" s="26">
        <f t="shared" si="11"/>
        <v>2387.7723635006628</v>
      </c>
      <c r="AA11" s="26">
        <f t="shared" si="11"/>
        <v>2434.6724874933943</v>
      </c>
      <c r="AB11" s="26">
        <f t="shared" si="11"/>
        <v>2205.9220517722952</v>
      </c>
      <c r="AC11" s="26">
        <f t="shared" si="11"/>
        <v>1915.7516456861395</v>
      </c>
      <c r="AD11" s="26">
        <f t="shared" si="11"/>
        <v>1843.4444531967413</v>
      </c>
      <c r="AE11" s="26">
        <f t="shared" si="11"/>
        <v>1899.7433493756344</v>
      </c>
      <c r="AF11" s="26">
        <f t="shared" si="11"/>
        <v>3226.7084245336118</v>
      </c>
      <c r="AG11" s="26">
        <f t="shared" ref="AG11" si="12">+SUM(AG12:AG18)</f>
        <v>3249.9749571557913</v>
      </c>
      <c r="AH11" s="26">
        <f t="shared" ref="AH11" si="13">+SUM(AH12:AH18)</f>
        <v>3785.0419054870217</v>
      </c>
      <c r="AI11" s="27"/>
      <c r="AJ11" s="23">
        <f t="shared" si="4"/>
        <v>2.759492416603273</v>
      </c>
    </row>
    <row r="12" spans="1:38" x14ac:dyDescent="0.35">
      <c r="A12" s="24" t="s">
        <v>278</v>
      </c>
      <c r="B12" s="25" t="s">
        <v>279</v>
      </c>
      <c r="C12" s="30">
        <f>+'1990'!$C12</f>
        <v>0</v>
      </c>
      <c r="D12" s="30">
        <f>+'1991'!$C12</f>
        <v>0</v>
      </c>
      <c r="E12" s="30">
        <f>+'1992'!$C12</f>
        <v>0</v>
      </c>
      <c r="F12" s="30">
        <f>+'1993'!$C12</f>
        <v>0</v>
      </c>
      <c r="G12" s="30">
        <f>+'1994'!$C12</f>
        <v>0</v>
      </c>
      <c r="H12" s="30">
        <f>+'1995'!$C12</f>
        <v>0</v>
      </c>
      <c r="I12" s="30">
        <f>+'1996'!$C12</f>
        <v>0</v>
      </c>
      <c r="J12" s="30">
        <f>+'1997'!$C12</f>
        <v>0</v>
      </c>
      <c r="K12" s="30">
        <f>+'1998'!$C12</f>
        <v>0</v>
      </c>
      <c r="L12" s="30">
        <f>+'1999'!$C12</f>
        <v>0</v>
      </c>
      <c r="M12" s="30">
        <f>+'2000'!$C12</f>
        <v>0</v>
      </c>
      <c r="N12" s="30">
        <f>+'2001'!$C12</f>
        <v>0</v>
      </c>
      <c r="O12" s="30">
        <f>+'2002'!$C12</f>
        <v>0</v>
      </c>
      <c r="P12" s="30">
        <f>+'2003'!$C12</f>
        <v>0</v>
      </c>
      <c r="Q12" s="30">
        <f>+'2004'!$C12</f>
        <v>0</v>
      </c>
      <c r="R12" s="30">
        <f>+'2005'!$C12</f>
        <v>0</v>
      </c>
      <c r="S12" s="30">
        <f>+'2006'!$C12</f>
        <v>0</v>
      </c>
      <c r="T12" s="30">
        <f>+'2007'!$C12</f>
        <v>0</v>
      </c>
      <c r="U12" s="30">
        <f>+'2008'!$C12</f>
        <v>0</v>
      </c>
      <c r="V12" s="30">
        <f>+'2009'!$C12</f>
        <v>0</v>
      </c>
      <c r="W12" s="30">
        <f>+'2010'!$C12</f>
        <v>0</v>
      </c>
      <c r="X12" s="30">
        <f>+'2011'!$C12</f>
        <v>0</v>
      </c>
      <c r="Y12" s="30">
        <f>+'2012'!$C12</f>
        <v>0</v>
      </c>
      <c r="Z12" s="30">
        <f>+'2013'!$C12</f>
        <v>0</v>
      </c>
      <c r="AA12" s="30">
        <f>+'2014'!$C12</f>
        <v>0</v>
      </c>
      <c r="AB12" s="30">
        <f>+'2015'!$C12</f>
        <v>0</v>
      </c>
      <c r="AC12" s="30">
        <f>+'2016'!$C12</f>
        <v>0</v>
      </c>
      <c r="AD12" s="30">
        <f>+'2017'!$C12</f>
        <v>0</v>
      </c>
      <c r="AE12" s="30">
        <f>+'2018'!$C12</f>
        <v>0</v>
      </c>
      <c r="AF12" s="30">
        <f>+'2019'!$C12</f>
        <v>0</v>
      </c>
      <c r="AG12" s="30">
        <f>+'2020'!$C12</f>
        <v>0</v>
      </c>
      <c r="AH12" s="30">
        <f>+'2021'!$C12</f>
        <v>0</v>
      </c>
      <c r="AI12" s="27"/>
      <c r="AJ12" s="30" t="e">
        <f t="shared" si="4"/>
        <v>#DIV/0!</v>
      </c>
    </row>
    <row r="13" spans="1:38" x14ac:dyDescent="0.35">
      <c r="A13" s="24" t="s">
        <v>280</v>
      </c>
      <c r="B13" s="25" t="s">
        <v>281</v>
      </c>
      <c r="C13" s="30">
        <f>+'1990'!$C13</f>
        <v>0</v>
      </c>
      <c r="D13" s="30">
        <f>+'1991'!$C13</f>
        <v>0</v>
      </c>
      <c r="E13" s="30">
        <f>+'1992'!$C13</f>
        <v>0</v>
      </c>
      <c r="F13" s="30">
        <f>+'1993'!$C13</f>
        <v>0</v>
      </c>
      <c r="G13" s="30">
        <f>+'1994'!$C13</f>
        <v>0</v>
      </c>
      <c r="H13" s="30">
        <f>+'1995'!$C13</f>
        <v>0</v>
      </c>
      <c r="I13" s="30">
        <f>+'1996'!$C13</f>
        <v>0</v>
      </c>
      <c r="J13" s="30">
        <f>+'1997'!$C13</f>
        <v>0</v>
      </c>
      <c r="K13" s="30">
        <f>+'1998'!$C13</f>
        <v>0</v>
      </c>
      <c r="L13" s="30">
        <f>+'1999'!$C13</f>
        <v>0</v>
      </c>
      <c r="M13" s="30">
        <f>+'2000'!$C13</f>
        <v>0</v>
      </c>
      <c r="N13" s="30">
        <f>+'2001'!$C13</f>
        <v>0</v>
      </c>
      <c r="O13" s="30">
        <f>+'2002'!$C13</f>
        <v>0</v>
      </c>
      <c r="P13" s="30">
        <f>+'2003'!$C13</f>
        <v>0</v>
      </c>
      <c r="Q13" s="30">
        <f>+'2004'!$C13</f>
        <v>0</v>
      </c>
      <c r="R13" s="30">
        <f>+'2005'!$C13</f>
        <v>0</v>
      </c>
      <c r="S13" s="30">
        <f>+'2006'!$C13</f>
        <v>0</v>
      </c>
      <c r="T13" s="30">
        <f>+'2007'!$C13</f>
        <v>0</v>
      </c>
      <c r="U13" s="30">
        <f>+'2008'!$C13</f>
        <v>0</v>
      </c>
      <c r="V13" s="30">
        <f>+'2009'!$C13</f>
        <v>0</v>
      </c>
      <c r="W13" s="30">
        <f>+'2010'!$C13</f>
        <v>0</v>
      </c>
      <c r="X13" s="30">
        <f>+'2011'!$C13</f>
        <v>0</v>
      </c>
      <c r="Y13" s="30">
        <f>+'2012'!$C13</f>
        <v>0</v>
      </c>
      <c r="Z13" s="30">
        <f>+'2013'!$C13</f>
        <v>0</v>
      </c>
      <c r="AA13" s="30">
        <f>+'2014'!$C13</f>
        <v>0</v>
      </c>
      <c r="AB13" s="30">
        <f>+'2015'!$C13</f>
        <v>0</v>
      </c>
      <c r="AC13" s="30">
        <f>+'2016'!$C13</f>
        <v>0</v>
      </c>
      <c r="AD13" s="30">
        <f>+'2017'!$C13</f>
        <v>0</v>
      </c>
      <c r="AE13" s="30">
        <f>+'2018'!$C13</f>
        <v>0</v>
      </c>
      <c r="AF13" s="30">
        <f>+'2019'!$C13</f>
        <v>0</v>
      </c>
      <c r="AG13" s="30">
        <f>+'2020'!$C13</f>
        <v>0</v>
      </c>
      <c r="AH13" s="30">
        <f>+'2021'!$C13</f>
        <v>0</v>
      </c>
      <c r="AI13" s="27"/>
      <c r="AJ13" s="30" t="e">
        <f t="shared" si="4"/>
        <v>#DIV/0!</v>
      </c>
    </row>
    <row r="14" spans="1:38" x14ac:dyDescent="0.35">
      <c r="A14" s="24" t="s">
        <v>282</v>
      </c>
      <c r="B14" s="25" t="s">
        <v>283</v>
      </c>
      <c r="C14" s="30">
        <f>+'1990'!$C14</f>
        <v>0</v>
      </c>
      <c r="D14" s="30">
        <f>+'1991'!$C14</f>
        <v>0</v>
      </c>
      <c r="E14" s="30">
        <f>+'1992'!$C14</f>
        <v>0</v>
      </c>
      <c r="F14" s="30">
        <f>+'1993'!$C14</f>
        <v>0</v>
      </c>
      <c r="G14" s="30">
        <f>+'1994'!$C14</f>
        <v>0</v>
      </c>
      <c r="H14" s="30">
        <f>+'1995'!$C14</f>
        <v>0</v>
      </c>
      <c r="I14" s="30">
        <f>+'1996'!$C14</f>
        <v>0</v>
      </c>
      <c r="J14" s="30">
        <f>+'1997'!$C14</f>
        <v>0</v>
      </c>
      <c r="K14" s="30">
        <f>+'1998'!$C14</f>
        <v>0</v>
      </c>
      <c r="L14" s="30">
        <f>+'1999'!$C14</f>
        <v>0</v>
      </c>
      <c r="M14" s="30">
        <f>+'2000'!$C14</f>
        <v>0</v>
      </c>
      <c r="N14" s="30">
        <f>+'2001'!$C14</f>
        <v>0</v>
      </c>
      <c r="O14" s="30">
        <f>+'2002'!$C14</f>
        <v>0</v>
      </c>
      <c r="P14" s="30">
        <f>+'2003'!$C14</f>
        <v>0</v>
      </c>
      <c r="Q14" s="30">
        <f>+'2004'!$C14</f>
        <v>0</v>
      </c>
      <c r="R14" s="30">
        <f>+'2005'!$C14</f>
        <v>0</v>
      </c>
      <c r="S14" s="30">
        <f>+'2006'!$C14</f>
        <v>0</v>
      </c>
      <c r="T14" s="30">
        <f>+'2007'!$C14</f>
        <v>0</v>
      </c>
      <c r="U14" s="30">
        <f>+'2008'!$C14</f>
        <v>0</v>
      </c>
      <c r="V14" s="30">
        <f>+'2009'!$C14</f>
        <v>0</v>
      </c>
      <c r="W14" s="30">
        <f>+'2010'!$C14</f>
        <v>0</v>
      </c>
      <c r="X14" s="30">
        <f>+'2011'!$C14</f>
        <v>0</v>
      </c>
      <c r="Y14" s="30">
        <f>+'2012'!$C14</f>
        <v>0</v>
      </c>
      <c r="Z14" s="30">
        <f>+'2013'!$C14</f>
        <v>0</v>
      </c>
      <c r="AA14" s="30">
        <f>+'2014'!$C14</f>
        <v>0</v>
      </c>
      <c r="AB14" s="30">
        <f>+'2015'!$C14</f>
        <v>0</v>
      </c>
      <c r="AC14" s="30">
        <f>+'2016'!$C14</f>
        <v>0</v>
      </c>
      <c r="AD14" s="30">
        <f>+'2017'!$C14</f>
        <v>0</v>
      </c>
      <c r="AE14" s="30">
        <f>+'2018'!$C14</f>
        <v>0</v>
      </c>
      <c r="AF14" s="30">
        <f>+'2019'!$C14</f>
        <v>0</v>
      </c>
      <c r="AG14" s="30">
        <f>+'2020'!$C14</f>
        <v>0</v>
      </c>
      <c r="AH14" s="30">
        <f>+'2021'!$C14</f>
        <v>0</v>
      </c>
      <c r="AI14" s="27"/>
      <c r="AJ14" s="30" t="e">
        <f t="shared" si="4"/>
        <v>#DIV/0!</v>
      </c>
    </row>
    <row r="15" spans="1:38" x14ac:dyDescent="0.35">
      <c r="A15" s="24" t="s">
        <v>284</v>
      </c>
      <c r="B15" s="25" t="s">
        <v>285</v>
      </c>
      <c r="C15" s="30">
        <f>+'1990'!$C15</f>
        <v>0</v>
      </c>
      <c r="D15" s="30">
        <f>+'1991'!$C15</f>
        <v>0</v>
      </c>
      <c r="E15" s="30">
        <f>+'1992'!$C15</f>
        <v>0</v>
      </c>
      <c r="F15" s="30">
        <f>+'1993'!$C15</f>
        <v>0</v>
      </c>
      <c r="G15" s="30">
        <f>+'1994'!$C15</f>
        <v>0</v>
      </c>
      <c r="H15" s="30">
        <f>+'1995'!$C15</f>
        <v>0</v>
      </c>
      <c r="I15" s="30">
        <f>+'1996'!$C15</f>
        <v>0</v>
      </c>
      <c r="J15" s="30">
        <f>+'1997'!$C15</f>
        <v>0</v>
      </c>
      <c r="K15" s="30">
        <f>+'1998'!$C15</f>
        <v>0</v>
      </c>
      <c r="L15" s="30">
        <f>+'1999'!$C15</f>
        <v>0</v>
      </c>
      <c r="M15" s="30">
        <f>+'2000'!$C15</f>
        <v>0</v>
      </c>
      <c r="N15" s="30">
        <f>+'2001'!$C15</f>
        <v>0</v>
      </c>
      <c r="O15" s="30">
        <f>+'2002'!$C15</f>
        <v>0</v>
      </c>
      <c r="P15" s="30">
        <f>+'2003'!$C15</f>
        <v>0</v>
      </c>
      <c r="Q15" s="30">
        <f>+'2004'!$C15</f>
        <v>0</v>
      </c>
      <c r="R15" s="30">
        <f>+'2005'!$C15</f>
        <v>0</v>
      </c>
      <c r="S15" s="30">
        <f>+'2006'!$C15</f>
        <v>0</v>
      </c>
      <c r="T15" s="30">
        <f>+'2007'!$C15</f>
        <v>0</v>
      </c>
      <c r="U15" s="30">
        <f>+'2008'!$C15</f>
        <v>0</v>
      </c>
      <c r="V15" s="30">
        <f>+'2009'!$C15</f>
        <v>0</v>
      </c>
      <c r="W15" s="30">
        <f>+'2010'!$C15</f>
        <v>0</v>
      </c>
      <c r="X15" s="30">
        <f>+'2011'!$C15</f>
        <v>0</v>
      </c>
      <c r="Y15" s="30">
        <f>+'2012'!$C15</f>
        <v>0</v>
      </c>
      <c r="Z15" s="30">
        <f>+'2013'!$C15</f>
        <v>0</v>
      </c>
      <c r="AA15" s="30">
        <f>+'2014'!$C15</f>
        <v>0</v>
      </c>
      <c r="AB15" s="30">
        <f>+'2015'!$C15</f>
        <v>0</v>
      </c>
      <c r="AC15" s="30">
        <f>+'2016'!$C15</f>
        <v>0</v>
      </c>
      <c r="AD15" s="30">
        <f>+'2017'!$C15</f>
        <v>0</v>
      </c>
      <c r="AE15" s="30">
        <f>+'2018'!$C15</f>
        <v>0</v>
      </c>
      <c r="AF15" s="30">
        <f>+'2019'!$C15</f>
        <v>0</v>
      </c>
      <c r="AG15" s="30">
        <f>+'2020'!$C15</f>
        <v>0</v>
      </c>
      <c r="AH15" s="30">
        <f>+'2021'!$C15</f>
        <v>0</v>
      </c>
      <c r="AI15" s="27"/>
      <c r="AJ15" s="30" t="e">
        <f t="shared" si="4"/>
        <v>#DIV/0!</v>
      </c>
    </row>
    <row r="16" spans="1:38" x14ac:dyDescent="0.35">
      <c r="A16" s="24" t="s">
        <v>286</v>
      </c>
      <c r="B16" s="25" t="s">
        <v>287</v>
      </c>
      <c r="C16" s="30">
        <f>+'1990'!$C16</f>
        <v>0</v>
      </c>
      <c r="D16" s="30">
        <f>+'1991'!$C16</f>
        <v>0</v>
      </c>
      <c r="E16" s="30">
        <f>+'1992'!$C16</f>
        <v>0</v>
      </c>
      <c r="F16" s="30">
        <f>+'1993'!$C16</f>
        <v>0</v>
      </c>
      <c r="G16" s="30">
        <f>+'1994'!$C16</f>
        <v>0</v>
      </c>
      <c r="H16" s="30">
        <f>+'1995'!$C16</f>
        <v>0</v>
      </c>
      <c r="I16" s="30">
        <f>+'1996'!$C16</f>
        <v>0</v>
      </c>
      <c r="J16" s="30">
        <f>+'1997'!$C16</f>
        <v>0</v>
      </c>
      <c r="K16" s="30">
        <f>+'1998'!$C16</f>
        <v>0</v>
      </c>
      <c r="L16" s="30">
        <f>+'1999'!$C16</f>
        <v>0</v>
      </c>
      <c r="M16" s="30">
        <f>+'2000'!$C16</f>
        <v>0</v>
      </c>
      <c r="N16" s="30">
        <f>+'2001'!$C16</f>
        <v>0</v>
      </c>
      <c r="O16" s="30">
        <f>+'2002'!$C16</f>
        <v>0</v>
      </c>
      <c r="P16" s="30">
        <f>+'2003'!$C16</f>
        <v>0</v>
      </c>
      <c r="Q16" s="30">
        <f>+'2004'!$C16</f>
        <v>0</v>
      </c>
      <c r="R16" s="30">
        <f>+'2005'!$C16</f>
        <v>0</v>
      </c>
      <c r="S16" s="30">
        <f>+'2006'!$C16</f>
        <v>0</v>
      </c>
      <c r="T16" s="30">
        <f>+'2007'!$C16</f>
        <v>0</v>
      </c>
      <c r="U16" s="30">
        <f>+'2008'!$C16</f>
        <v>0</v>
      </c>
      <c r="V16" s="30">
        <f>+'2009'!$C16</f>
        <v>0</v>
      </c>
      <c r="W16" s="30">
        <f>+'2010'!$C16</f>
        <v>0</v>
      </c>
      <c r="X16" s="30">
        <f>+'2011'!$C16</f>
        <v>0</v>
      </c>
      <c r="Y16" s="30">
        <f>+'2012'!$C16</f>
        <v>0</v>
      </c>
      <c r="Z16" s="30">
        <f>+'2013'!$C16</f>
        <v>0</v>
      </c>
      <c r="AA16" s="30">
        <f>+'2014'!$C16</f>
        <v>0</v>
      </c>
      <c r="AB16" s="30">
        <f>+'2015'!$C16</f>
        <v>0</v>
      </c>
      <c r="AC16" s="30">
        <f>+'2016'!$C16</f>
        <v>0</v>
      </c>
      <c r="AD16" s="30">
        <f>+'2017'!$C16</f>
        <v>0</v>
      </c>
      <c r="AE16" s="30">
        <f>+'2018'!$C16</f>
        <v>0</v>
      </c>
      <c r="AF16" s="30">
        <f>+'2019'!$C16</f>
        <v>0</v>
      </c>
      <c r="AG16" s="30">
        <f>+'2020'!$C16</f>
        <v>0</v>
      </c>
      <c r="AH16" s="30">
        <f>+'2021'!$C16</f>
        <v>0</v>
      </c>
      <c r="AI16" s="27"/>
      <c r="AJ16" s="30" t="e">
        <f t="shared" si="4"/>
        <v>#DIV/0!</v>
      </c>
    </row>
    <row r="17" spans="1:36" x14ac:dyDescent="0.35">
      <c r="A17" s="24" t="s">
        <v>288</v>
      </c>
      <c r="B17" s="25" t="s">
        <v>289</v>
      </c>
      <c r="C17" s="30">
        <f>+'1990'!$C17</f>
        <v>0</v>
      </c>
      <c r="D17" s="30">
        <f>+'1991'!$C17</f>
        <v>0</v>
      </c>
      <c r="E17" s="30">
        <f>+'1992'!$C17</f>
        <v>0</v>
      </c>
      <c r="F17" s="30">
        <f>+'1993'!$C17</f>
        <v>0</v>
      </c>
      <c r="G17" s="30">
        <f>+'1994'!$C17</f>
        <v>0</v>
      </c>
      <c r="H17" s="30">
        <f>+'1995'!$C17</f>
        <v>0</v>
      </c>
      <c r="I17" s="30">
        <f>+'1996'!$C17</f>
        <v>0</v>
      </c>
      <c r="J17" s="30">
        <f>+'1997'!$C17</f>
        <v>0</v>
      </c>
      <c r="K17" s="30">
        <f>+'1998'!$C17</f>
        <v>0</v>
      </c>
      <c r="L17" s="30">
        <f>+'1999'!$C17</f>
        <v>0</v>
      </c>
      <c r="M17" s="30">
        <f>+'2000'!$C17</f>
        <v>0</v>
      </c>
      <c r="N17" s="30">
        <f>+'2001'!$C17</f>
        <v>0</v>
      </c>
      <c r="O17" s="30">
        <f>+'2002'!$C17</f>
        <v>0</v>
      </c>
      <c r="P17" s="30">
        <f>+'2003'!$C17</f>
        <v>0</v>
      </c>
      <c r="Q17" s="30">
        <f>+'2004'!$C17</f>
        <v>0</v>
      </c>
      <c r="R17" s="30">
        <f>+'2005'!$C17</f>
        <v>0</v>
      </c>
      <c r="S17" s="30">
        <f>+'2006'!$C17</f>
        <v>0</v>
      </c>
      <c r="T17" s="30">
        <f>+'2007'!$C17</f>
        <v>0</v>
      </c>
      <c r="U17" s="30">
        <f>+'2008'!$C17</f>
        <v>0</v>
      </c>
      <c r="V17" s="30">
        <f>+'2009'!$C17</f>
        <v>0</v>
      </c>
      <c r="W17" s="30">
        <f>+'2010'!$C17</f>
        <v>0</v>
      </c>
      <c r="X17" s="30">
        <f>+'2011'!$C17</f>
        <v>0</v>
      </c>
      <c r="Y17" s="30">
        <f>+'2012'!$C17</f>
        <v>0</v>
      </c>
      <c r="Z17" s="30">
        <f>+'2013'!$C17</f>
        <v>0</v>
      </c>
      <c r="AA17" s="30">
        <f>+'2014'!$C17</f>
        <v>0</v>
      </c>
      <c r="AB17" s="30">
        <f>+'2015'!$C17</f>
        <v>0</v>
      </c>
      <c r="AC17" s="30">
        <f>+'2016'!$C17</f>
        <v>0</v>
      </c>
      <c r="AD17" s="30">
        <f>+'2017'!$C17</f>
        <v>0</v>
      </c>
      <c r="AE17" s="30">
        <f>+'2018'!$C17</f>
        <v>0</v>
      </c>
      <c r="AF17" s="30">
        <f>+'2019'!$C17</f>
        <v>0</v>
      </c>
      <c r="AG17" s="30">
        <f>+'2020'!$C17</f>
        <v>0</v>
      </c>
      <c r="AH17" s="30">
        <f>+'2021'!$C17</f>
        <v>0</v>
      </c>
      <c r="AI17" s="27"/>
      <c r="AJ17" s="30" t="e">
        <f t="shared" si="4"/>
        <v>#DIV/0!</v>
      </c>
    </row>
    <row r="18" spans="1:36" x14ac:dyDescent="0.35">
      <c r="A18" s="24" t="s">
        <v>290</v>
      </c>
      <c r="B18" s="25" t="s">
        <v>291</v>
      </c>
      <c r="C18" s="30">
        <f>+'1990'!$C18</f>
        <v>586.22764169538027</v>
      </c>
      <c r="D18" s="30">
        <f>+'1991'!$C18</f>
        <v>690.00387567940061</v>
      </c>
      <c r="E18" s="30">
        <f>+'1992'!$C18</f>
        <v>818.39072128942348</v>
      </c>
      <c r="F18" s="30">
        <f>+'1993'!$C18</f>
        <v>807.79770757505355</v>
      </c>
      <c r="G18" s="30">
        <f>+'1994'!$C18</f>
        <v>838.16355983095184</v>
      </c>
      <c r="H18" s="30">
        <f>+'1995'!$C18</f>
        <v>827.43716479786337</v>
      </c>
      <c r="I18" s="30">
        <f>+'1996'!$C18</f>
        <v>964.62680065991071</v>
      </c>
      <c r="J18" s="30">
        <f>+'1997'!$C18</f>
        <v>894.49297622999984</v>
      </c>
      <c r="K18" s="30">
        <f>+'1998'!$C18</f>
        <v>961.80672987000003</v>
      </c>
      <c r="L18" s="30">
        <f>+'1999'!$C18</f>
        <v>933.64141276000009</v>
      </c>
      <c r="M18" s="30">
        <f>+'2000'!$C18</f>
        <v>1006.7959942599998</v>
      </c>
      <c r="N18" s="30">
        <f>+'2001'!$C18</f>
        <v>1137.1211254986399</v>
      </c>
      <c r="O18" s="30">
        <f>+'2002'!$C18</f>
        <v>564.9406517734617</v>
      </c>
      <c r="P18" s="30">
        <f>+'2003'!$C18</f>
        <v>850.80396525451124</v>
      </c>
      <c r="Q18" s="30">
        <f>+'2004'!$C18</f>
        <v>779.06143596070467</v>
      </c>
      <c r="R18" s="30">
        <f>+'2005'!$C18</f>
        <v>989.35293919000014</v>
      </c>
      <c r="S18" s="30">
        <f>+'2006'!$C18</f>
        <v>818.83932199999992</v>
      </c>
      <c r="T18" s="30">
        <f>+'2007'!$C18</f>
        <v>998.34821204181947</v>
      </c>
      <c r="U18" s="30">
        <f>+'2008'!$C18</f>
        <v>1178.8328481999997</v>
      </c>
      <c r="V18" s="30">
        <f>+'2009'!$C18</f>
        <v>1558.1396917100001</v>
      </c>
      <c r="W18" s="30">
        <f>+'2010'!$C18</f>
        <v>1676.3556724147545</v>
      </c>
      <c r="X18" s="30">
        <f>+'2011'!$C18</f>
        <v>1900.0852124512996</v>
      </c>
      <c r="Y18" s="30">
        <f>+'2012'!$C18</f>
        <v>2260.2045138968456</v>
      </c>
      <c r="Z18" s="30">
        <f>+'2013'!$C18</f>
        <v>2387.7723635006628</v>
      </c>
      <c r="AA18" s="30">
        <f>+'2014'!$C18</f>
        <v>2434.6724874933943</v>
      </c>
      <c r="AB18" s="30">
        <f>+'2015'!$C18</f>
        <v>2205.9220517722952</v>
      </c>
      <c r="AC18" s="30">
        <f>+'2016'!$C18</f>
        <v>1915.7516456861395</v>
      </c>
      <c r="AD18" s="30">
        <f>+'2017'!$C18</f>
        <v>1843.4444531967413</v>
      </c>
      <c r="AE18" s="30">
        <f>+'2018'!$C18</f>
        <v>1899.7433493756344</v>
      </c>
      <c r="AF18" s="30">
        <f>+'2019'!$C18</f>
        <v>3226.7084245336118</v>
      </c>
      <c r="AG18" s="30">
        <f>+'2020'!$C18</f>
        <v>3249.9749571557913</v>
      </c>
      <c r="AH18" s="30">
        <f>+'2021'!$C18</f>
        <v>3785.0419054870217</v>
      </c>
      <c r="AI18" s="27"/>
      <c r="AJ18" s="30">
        <f t="shared" si="4"/>
        <v>2.759492416603273</v>
      </c>
    </row>
    <row r="19" spans="1:36" x14ac:dyDescent="0.35">
      <c r="A19" s="24" t="s">
        <v>292</v>
      </c>
      <c r="B19" s="25" t="s">
        <v>293</v>
      </c>
      <c r="C19" s="26">
        <f t="shared" ref="C19:AE19" si="14">+SUM(C20:C24)</f>
        <v>1158.5499669282185</v>
      </c>
      <c r="D19" s="26">
        <f t="shared" si="14"/>
        <v>1164.6145467181923</v>
      </c>
      <c r="E19" s="26">
        <f t="shared" si="14"/>
        <v>1314.6014209687589</v>
      </c>
      <c r="F19" s="26">
        <f t="shared" si="14"/>
        <v>1492.5506881194106</v>
      </c>
      <c r="G19" s="26">
        <f t="shared" si="14"/>
        <v>1628.9915297985967</v>
      </c>
      <c r="H19" s="26">
        <f t="shared" si="14"/>
        <v>1580.63665714595</v>
      </c>
      <c r="I19" s="26">
        <f t="shared" si="14"/>
        <v>1934.4193015447604</v>
      </c>
      <c r="J19" s="26">
        <f t="shared" si="14"/>
        <v>1931.582723</v>
      </c>
      <c r="K19" s="26">
        <f t="shared" si="14"/>
        <v>2152.3993376200001</v>
      </c>
      <c r="L19" s="26">
        <f t="shared" si="14"/>
        <v>2112.6540630299996</v>
      </c>
      <c r="M19" s="26">
        <f t="shared" si="14"/>
        <v>2262.1525400157998</v>
      </c>
      <c r="N19" s="26">
        <f t="shared" si="14"/>
        <v>2699.190755516624</v>
      </c>
      <c r="O19" s="26">
        <f t="shared" si="14"/>
        <v>2769.3850928975403</v>
      </c>
      <c r="P19" s="26">
        <f t="shared" si="14"/>
        <v>2709.5609127185253</v>
      </c>
      <c r="Q19" s="26">
        <f t="shared" si="14"/>
        <v>2775.1552903557781</v>
      </c>
      <c r="R19" s="26">
        <f>+SUM(R20:R24)</f>
        <v>2876.7651712516049</v>
      </c>
      <c r="S19" s="26">
        <f t="shared" si="14"/>
        <v>3133.0714302440661</v>
      </c>
      <c r="T19" s="26">
        <f t="shared" si="14"/>
        <v>3456.8070390731277</v>
      </c>
      <c r="U19" s="26">
        <f t="shared" si="14"/>
        <v>3670.322526779139</v>
      </c>
      <c r="V19" s="26">
        <f t="shared" si="14"/>
        <v>4096.6401640034865</v>
      </c>
      <c r="W19" s="26">
        <f t="shared" si="14"/>
        <v>4453.847983966145</v>
      </c>
      <c r="X19" s="26">
        <f t="shared" si="14"/>
        <v>4736.7990195019011</v>
      </c>
      <c r="Y19" s="26">
        <f t="shared" si="14"/>
        <v>4734.2062901443569</v>
      </c>
      <c r="Z19" s="26">
        <f t="shared" si="14"/>
        <v>4536.9298558160872</v>
      </c>
      <c r="AA19" s="26">
        <f t="shared" si="14"/>
        <v>4604.0327794266859</v>
      </c>
      <c r="AB19" s="26">
        <f t="shared" si="14"/>
        <v>5827.9033502579769</v>
      </c>
      <c r="AC19" s="26">
        <f t="shared" si="14"/>
        <v>6008.1382334119899</v>
      </c>
      <c r="AD19" s="26">
        <f t="shared" si="14"/>
        <v>6569.9170279255995</v>
      </c>
      <c r="AE19" s="26">
        <f t="shared" si="14"/>
        <v>6732.5123545056895</v>
      </c>
      <c r="AF19" s="26">
        <f t="shared" ref="AF19:AH19" si="15">+SUM(AF20:AF24)</f>
        <v>7113.7342711671017</v>
      </c>
      <c r="AG19" s="26">
        <f t="shared" si="15"/>
        <v>5555.3851479778923</v>
      </c>
      <c r="AH19" s="26">
        <f t="shared" si="15"/>
        <v>7190.9529059879469</v>
      </c>
      <c r="AI19" s="27"/>
      <c r="AJ19" s="23">
        <f t="shared" si="4"/>
        <v>2.1788099072831413</v>
      </c>
    </row>
    <row r="20" spans="1:36" x14ac:dyDescent="0.35">
      <c r="A20" s="24" t="s">
        <v>294</v>
      </c>
      <c r="B20" s="25" t="s">
        <v>295</v>
      </c>
      <c r="C20" s="30">
        <f>+'1990'!$C20</f>
        <v>6.8930845914291892</v>
      </c>
      <c r="D20" s="30">
        <f>+'1991'!$C20</f>
        <v>7.7961087737124899</v>
      </c>
      <c r="E20" s="30">
        <f>+'1992'!$C20</f>
        <v>8.7292337620718996</v>
      </c>
      <c r="F20" s="30">
        <f>+'1993'!$C20</f>
        <v>8.63893134384357</v>
      </c>
      <c r="G20" s="30">
        <f>+'1994'!$C20</f>
        <v>8.6088305377674583</v>
      </c>
      <c r="H20" s="30">
        <f>+'1995'!$C20</f>
        <v>7.8864111919408186</v>
      </c>
      <c r="I20" s="30">
        <f>+'1996'!$C20</f>
        <v>8.7894353742241194</v>
      </c>
      <c r="J20" s="30">
        <f>+'1997'!$C20</f>
        <v>10.00902644</v>
      </c>
      <c r="K20" s="30">
        <f>+'1998'!$C20</f>
        <v>12.411025689999999</v>
      </c>
      <c r="L20" s="30">
        <f>+'1999'!$C20</f>
        <v>14.010966059999999</v>
      </c>
      <c r="M20" s="30">
        <f>+'2000'!$C20</f>
        <v>12.82876469</v>
      </c>
      <c r="N20" s="30">
        <f>+'2001'!$C20</f>
        <v>15.21405438</v>
      </c>
      <c r="O20" s="30">
        <f>+'2002'!$C20</f>
        <v>5.1936845358399992</v>
      </c>
      <c r="P20" s="30">
        <f>+'2003'!$C20</f>
        <v>23.652382179999996</v>
      </c>
      <c r="Q20" s="30">
        <f>+'2004'!$C20</f>
        <v>56.210959839999994</v>
      </c>
      <c r="R20" s="30">
        <f>+'2005'!$C20</f>
        <v>71.895738762261729</v>
      </c>
      <c r="S20" s="30">
        <f>+'2006'!$C20</f>
        <v>109.69236964109898</v>
      </c>
      <c r="T20" s="30">
        <f>+'2007'!$C20</f>
        <v>104.92438695930745</v>
      </c>
      <c r="U20" s="30">
        <f>+'2008'!$C20</f>
        <v>127.96586527105964</v>
      </c>
      <c r="V20" s="30">
        <f>+'2009'!$C20</f>
        <v>172.34721242878311</v>
      </c>
      <c r="W20" s="30">
        <f>+'2010'!$C20</f>
        <v>205.98683696143172</v>
      </c>
      <c r="X20" s="30">
        <f>+'2011'!$C20</f>
        <v>238.4925793737994</v>
      </c>
      <c r="Y20" s="30">
        <f>+'2012'!$C20</f>
        <v>306.37545643766305</v>
      </c>
      <c r="Z20" s="30">
        <f>+'2013'!$C20</f>
        <v>129.78373694765801</v>
      </c>
      <c r="AA20" s="30">
        <f>+'2014'!$C20</f>
        <v>50.755665646079528</v>
      </c>
      <c r="AB20" s="30">
        <f>+'2015'!$C20</f>
        <v>73.377314186434333</v>
      </c>
      <c r="AC20" s="30">
        <f>+'2016'!$C20</f>
        <v>79.317381445921086</v>
      </c>
      <c r="AD20" s="30">
        <f>+'2017'!$C20</f>
        <v>78.78607531438081</v>
      </c>
      <c r="AE20" s="30">
        <f>+'2018'!$C20</f>
        <v>67.942852316554564</v>
      </c>
      <c r="AF20" s="30">
        <f>+'2019'!$C20</f>
        <v>64.378166781075564</v>
      </c>
      <c r="AG20" s="30">
        <f>+'2020'!$C20</f>
        <v>29.856750273389046</v>
      </c>
      <c r="AH20" s="30">
        <f>+'2021'!$C20</f>
        <v>41.548260412049302</v>
      </c>
      <c r="AI20" s="27"/>
      <c r="AJ20" s="30">
        <f t="shared" si="4"/>
        <v>2.2386797494567889</v>
      </c>
    </row>
    <row r="21" spans="1:36" x14ac:dyDescent="0.35">
      <c r="A21" s="24" t="s">
        <v>296</v>
      </c>
      <c r="B21" s="25" t="s">
        <v>297</v>
      </c>
      <c r="C21" s="30">
        <f>+'1990'!$C21</f>
        <v>1151.6568823367893</v>
      </c>
      <c r="D21" s="30">
        <f>+'1991'!$C21</f>
        <v>1156.8184379444797</v>
      </c>
      <c r="E21" s="30">
        <f>+'1992'!$C21</f>
        <v>1305.8721872066869</v>
      </c>
      <c r="F21" s="30">
        <f>+'1993'!$C21</f>
        <v>1483.911756775567</v>
      </c>
      <c r="G21" s="30">
        <f>+'1994'!$C21</f>
        <v>1620.3826992608292</v>
      </c>
      <c r="H21" s="30">
        <f>+'1995'!$C21</f>
        <v>1572.7502459540092</v>
      </c>
      <c r="I21" s="30">
        <f>+'1996'!$C21</f>
        <v>1925.6298661705364</v>
      </c>
      <c r="J21" s="30">
        <f>+'1997'!$C21</f>
        <v>1921.5736965599999</v>
      </c>
      <c r="K21" s="30">
        <f>+'1998'!$C21</f>
        <v>2139.9883119300002</v>
      </c>
      <c r="L21" s="30">
        <f>+'1999'!$C21</f>
        <v>2098.6430969699995</v>
      </c>
      <c r="M21" s="30">
        <f>+'2000'!$C21</f>
        <v>2051.6605668299999</v>
      </c>
      <c r="N21" s="30">
        <f>+'2001'!$C21</f>
        <v>2461.3469873433196</v>
      </c>
      <c r="O21" s="30">
        <f>+'2002'!$C21</f>
        <v>2513.4417122454311</v>
      </c>
      <c r="P21" s="30">
        <f>+'2003'!$C21</f>
        <v>2403.4870647283651</v>
      </c>
      <c r="Q21" s="30">
        <f>+'2004'!$C21</f>
        <v>2400.8506873897868</v>
      </c>
      <c r="R21" s="30">
        <f>+'2005'!$C21</f>
        <v>2446.59791971</v>
      </c>
      <c r="S21" s="30">
        <f>+'2006'!$C21</f>
        <v>2619.8548794599997</v>
      </c>
      <c r="T21" s="30">
        <f>+'2007'!$C21</f>
        <v>2897.3900146615388</v>
      </c>
      <c r="U21" s="30">
        <f>+'2008'!$C21</f>
        <v>3030.4578282999996</v>
      </c>
      <c r="V21" s="30">
        <f>+'2009'!$C21</f>
        <v>3329.2248191999997</v>
      </c>
      <c r="W21" s="30">
        <f>+'2010'!$C21</f>
        <v>3502.9999457637796</v>
      </c>
      <c r="X21" s="30">
        <f>+'2011'!$C21</f>
        <v>3625.7473774283299</v>
      </c>
      <c r="Y21" s="30">
        <f>+'2012'!$C21</f>
        <v>3669.4060461111903</v>
      </c>
      <c r="Z21" s="30">
        <f>+'2013'!$C21</f>
        <v>3655.7622973595498</v>
      </c>
      <c r="AA21" s="30">
        <f>+'2014'!$C21</f>
        <v>3898.3987015832599</v>
      </c>
      <c r="AB21" s="30">
        <f>+'2015'!$C21</f>
        <v>4301.24500378209</v>
      </c>
      <c r="AC21" s="30">
        <f>+'2016'!$C21</f>
        <v>4636.4984218020991</v>
      </c>
      <c r="AD21" s="30">
        <f>+'2017'!$C21</f>
        <v>4791.9958372191495</v>
      </c>
      <c r="AE21" s="30">
        <f>+'2018'!$C21</f>
        <v>4744.4078592789201</v>
      </c>
      <c r="AF21" s="30">
        <f>+'2019'!$C21</f>
        <v>5035.180400015227</v>
      </c>
      <c r="AG21" s="30">
        <f>+'2020'!$C21</f>
        <v>3643.0323462788288</v>
      </c>
      <c r="AH21" s="30">
        <f>+'2021'!$C21</f>
        <v>4656.7791769956448</v>
      </c>
      <c r="AI21" s="27"/>
      <c r="AJ21" s="30">
        <f t="shared" si="4"/>
        <v>1.2697610181155783</v>
      </c>
    </row>
    <row r="22" spans="1:36" x14ac:dyDescent="0.35">
      <c r="A22" s="24" t="s">
        <v>298</v>
      </c>
      <c r="B22" s="25" t="s">
        <v>299</v>
      </c>
      <c r="C22" s="30">
        <f>+'1990'!$C22</f>
        <v>0</v>
      </c>
      <c r="D22" s="30">
        <f>+'1991'!$C22</f>
        <v>0</v>
      </c>
      <c r="E22" s="30">
        <f>+'1992'!$C22</f>
        <v>0</v>
      </c>
      <c r="F22" s="30">
        <f>+'1993'!$C22</f>
        <v>0</v>
      </c>
      <c r="G22" s="30">
        <f>+'1994'!$C22</f>
        <v>0</v>
      </c>
      <c r="H22" s="30">
        <f>+'1995'!$C22</f>
        <v>0</v>
      </c>
      <c r="I22" s="30">
        <f>+'1996'!$C22</f>
        <v>0</v>
      </c>
      <c r="J22" s="30">
        <f>+'1997'!$C22</f>
        <v>0</v>
      </c>
      <c r="K22" s="30">
        <f>+'1998'!$C22</f>
        <v>0</v>
      </c>
      <c r="L22" s="30">
        <f>+'1999'!$C22</f>
        <v>0</v>
      </c>
      <c r="M22" s="30">
        <f>+'2000'!$C22</f>
        <v>0</v>
      </c>
      <c r="N22" s="30">
        <f>+'2001'!$C22</f>
        <v>0</v>
      </c>
      <c r="O22" s="30">
        <f>+'2002'!$C22</f>
        <v>0</v>
      </c>
      <c r="P22" s="30">
        <f>+'2003'!$C22</f>
        <v>0</v>
      </c>
      <c r="Q22" s="30">
        <f>+'2004'!$C22</f>
        <v>0</v>
      </c>
      <c r="R22" s="30">
        <f>+'2005'!$C22</f>
        <v>0</v>
      </c>
      <c r="S22" s="30">
        <f>+'2006'!$C22</f>
        <v>0</v>
      </c>
      <c r="T22" s="30">
        <f>+'2007'!$C22</f>
        <v>0</v>
      </c>
      <c r="U22" s="30">
        <f>+'2008'!$C22</f>
        <v>0</v>
      </c>
      <c r="V22" s="30">
        <f>+'2009'!$C22</f>
        <v>0</v>
      </c>
      <c r="W22" s="30">
        <f>+'2010'!$C22</f>
        <v>0</v>
      </c>
      <c r="X22" s="30">
        <f>+'2011'!$C22</f>
        <v>0</v>
      </c>
      <c r="Y22" s="30">
        <f>+'2012'!$C22</f>
        <v>0</v>
      </c>
      <c r="Z22" s="30">
        <f>+'2013'!$C22</f>
        <v>0</v>
      </c>
      <c r="AA22" s="30">
        <f>+'2014'!$C22</f>
        <v>0</v>
      </c>
      <c r="AB22" s="30">
        <f>+'2015'!$C22</f>
        <v>0</v>
      </c>
      <c r="AC22" s="30">
        <f>+'2016'!$C22</f>
        <v>0</v>
      </c>
      <c r="AD22" s="30">
        <f>+'2017'!$C22</f>
        <v>0</v>
      </c>
      <c r="AE22" s="30">
        <f>+'2018'!$C22</f>
        <v>0</v>
      </c>
      <c r="AF22" s="30">
        <f>+'2019'!$C22</f>
        <v>0</v>
      </c>
      <c r="AG22" s="30">
        <f>+'2020'!$C22</f>
        <v>0</v>
      </c>
      <c r="AH22" s="30">
        <f>+'2021'!$C22</f>
        <v>11.107441799999998</v>
      </c>
      <c r="AI22" s="27"/>
      <c r="AJ22" s="30" t="e">
        <f t="shared" si="4"/>
        <v>#DIV/0!</v>
      </c>
    </row>
    <row r="23" spans="1:36" x14ac:dyDescent="0.35">
      <c r="A23" s="24" t="s">
        <v>300</v>
      </c>
      <c r="B23" s="25" t="s">
        <v>301</v>
      </c>
      <c r="C23" s="30">
        <f>+'1990'!$C23</f>
        <v>0</v>
      </c>
      <c r="D23" s="30">
        <f>+'1991'!$C23</f>
        <v>0</v>
      </c>
      <c r="E23" s="30">
        <f>+'1992'!$C23</f>
        <v>0</v>
      </c>
      <c r="F23" s="30">
        <f>+'1993'!$C23</f>
        <v>0</v>
      </c>
      <c r="G23" s="30">
        <f>+'1994'!$C23</f>
        <v>0</v>
      </c>
      <c r="H23" s="30">
        <f>+'1995'!$C23</f>
        <v>0</v>
      </c>
      <c r="I23" s="30">
        <f>+'1996'!$C23</f>
        <v>0</v>
      </c>
      <c r="J23" s="30">
        <f>+'1997'!$C23</f>
        <v>0</v>
      </c>
      <c r="K23" s="30">
        <f>+'1998'!$C23</f>
        <v>0</v>
      </c>
      <c r="L23" s="30">
        <f>+'1999'!$C23</f>
        <v>0</v>
      </c>
      <c r="M23" s="30">
        <f>+'2000'!$C23</f>
        <v>197.66320849579995</v>
      </c>
      <c r="N23" s="30">
        <f>+'2001'!$C23</f>
        <v>222.62971379330438</v>
      </c>
      <c r="O23" s="30">
        <f>+'2002'!$C23</f>
        <v>250.74969611626929</v>
      </c>
      <c r="P23" s="30">
        <f>+'2003'!$C23</f>
        <v>282.42146581015987</v>
      </c>
      <c r="Q23" s="30">
        <f>+'2004'!$C23</f>
        <v>318.09364312599121</v>
      </c>
      <c r="R23" s="30">
        <f>+'2005'!$C23</f>
        <v>358.27151277934291</v>
      </c>
      <c r="S23" s="30">
        <f>+'2006'!$C23</f>
        <v>403.52418114296734</v>
      </c>
      <c r="T23" s="30">
        <f>+'2007'!$C23</f>
        <v>454.49263745228137</v>
      </c>
      <c r="U23" s="30">
        <f>+'2008'!$C23</f>
        <v>511.89883320807991</v>
      </c>
      <c r="V23" s="30">
        <f>+'2009'!$C23</f>
        <v>595.0681323747034</v>
      </c>
      <c r="W23" s="30">
        <f>+'2010'!$C23</f>
        <v>744.86120124093338</v>
      </c>
      <c r="X23" s="30">
        <f>+'2011'!$C23</f>
        <v>872.55906269977208</v>
      </c>
      <c r="Y23" s="30">
        <f>+'2012'!$C23</f>
        <v>758.42478759550318</v>
      </c>
      <c r="Z23" s="30">
        <f>+'2013'!$C23</f>
        <v>751.38382150887935</v>
      </c>
      <c r="AA23" s="30">
        <f>+'2014'!$C23</f>
        <v>654.87841219734662</v>
      </c>
      <c r="AB23" s="30">
        <f>+'2015'!$C23</f>
        <v>1453.2810322894534</v>
      </c>
      <c r="AC23" s="30">
        <f>+'2016'!$C23</f>
        <v>1292.3224301639689</v>
      </c>
      <c r="AD23" s="30">
        <f>+'2017'!$C23</f>
        <v>1699.1351153920696</v>
      </c>
      <c r="AE23" s="30">
        <f>+'2018'!$C23</f>
        <v>1920.1616429102148</v>
      </c>
      <c r="AF23" s="30">
        <f>+'2019'!$C23</f>
        <v>2014.1757043707994</v>
      </c>
      <c r="AG23" s="30">
        <f>+'2020'!$C23</f>
        <v>1882.4960514256743</v>
      </c>
      <c r="AH23" s="30">
        <f>+'2021'!$C23</f>
        <v>2481.5180267802534</v>
      </c>
      <c r="AI23" s="27"/>
      <c r="AJ23" s="30">
        <f t="shared" si="4"/>
        <v>11.554273734927165</v>
      </c>
    </row>
    <row r="24" spans="1:36" x14ac:dyDescent="0.35">
      <c r="A24" s="24" t="s">
        <v>302</v>
      </c>
      <c r="B24" s="25" t="s">
        <v>303</v>
      </c>
      <c r="C24" s="30">
        <f>+'1990'!$C24</f>
        <v>0</v>
      </c>
      <c r="D24" s="30">
        <f>+'1991'!$C24</f>
        <v>0</v>
      </c>
      <c r="E24" s="30">
        <f>+'1992'!$C24</f>
        <v>0</v>
      </c>
      <c r="F24" s="30">
        <f>+'1993'!$C24</f>
        <v>0</v>
      </c>
      <c r="G24" s="30">
        <f>+'1994'!$C24</f>
        <v>0</v>
      </c>
      <c r="H24" s="30">
        <f>+'1995'!$C24</f>
        <v>0</v>
      </c>
      <c r="I24" s="30">
        <f>+'1996'!$C24</f>
        <v>0</v>
      </c>
      <c r="J24" s="30">
        <f>+'1997'!$C24</f>
        <v>0</v>
      </c>
      <c r="K24" s="30">
        <f>+'1998'!$C24</f>
        <v>0</v>
      </c>
      <c r="L24" s="30">
        <f>+'1999'!$C24</f>
        <v>0</v>
      </c>
      <c r="M24" s="30">
        <f>+'2000'!$C24</f>
        <v>0</v>
      </c>
      <c r="N24" s="30">
        <f>+'2001'!$C24</f>
        <v>0</v>
      </c>
      <c r="O24" s="30">
        <f>+'2002'!$C24</f>
        <v>0</v>
      </c>
      <c r="P24" s="30">
        <f>+'2003'!$C24</f>
        <v>0</v>
      </c>
      <c r="Q24" s="30">
        <f>+'2004'!$C24</f>
        <v>0</v>
      </c>
      <c r="R24" s="30">
        <f>+'2005'!$C24</f>
        <v>0</v>
      </c>
      <c r="S24" s="30">
        <f>+'2006'!$C24</f>
        <v>0</v>
      </c>
      <c r="T24" s="30">
        <f>+'2007'!$C24</f>
        <v>0</v>
      </c>
      <c r="U24" s="30">
        <f>+'2008'!$C24</f>
        <v>0</v>
      </c>
      <c r="V24" s="30">
        <f>+'2009'!$C24</f>
        <v>0</v>
      </c>
      <c r="W24" s="30">
        <f>+'2010'!$C24</f>
        <v>0</v>
      </c>
      <c r="X24" s="30">
        <f>+'2011'!$C24</f>
        <v>0</v>
      </c>
      <c r="Y24" s="30">
        <f>+'2012'!$C24</f>
        <v>0</v>
      </c>
      <c r="Z24" s="30">
        <f>+'2013'!$C24</f>
        <v>0</v>
      </c>
      <c r="AA24" s="30">
        <f>+'2014'!$C24</f>
        <v>0</v>
      </c>
      <c r="AB24" s="30">
        <f>+'2015'!$C24</f>
        <v>0</v>
      </c>
      <c r="AC24" s="30">
        <f>+'2016'!$C24</f>
        <v>0</v>
      </c>
      <c r="AD24" s="30">
        <f>+'2017'!$C24</f>
        <v>0</v>
      </c>
      <c r="AE24" s="30">
        <f>+'2018'!$C24</f>
        <v>0</v>
      </c>
      <c r="AF24" s="30">
        <f>+'2019'!$C24</f>
        <v>0</v>
      </c>
      <c r="AG24" s="30">
        <f>+'2020'!$C24</f>
        <v>0</v>
      </c>
      <c r="AH24" s="30">
        <f>+'2021'!$C24</f>
        <v>0</v>
      </c>
      <c r="AI24" s="27"/>
      <c r="AJ24" s="30" t="e">
        <f t="shared" si="4"/>
        <v>#DIV/0!</v>
      </c>
    </row>
    <row r="25" spans="1:36" x14ac:dyDescent="0.35">
      <c r="A25" s="24" t="s">
        <v>304</v>
      </c>
      <c r="B25" s="25" t="s">
        <v>305</v>
      </c>
      <c r="C25" s="26">
        <f t="shared" ref="C25:AE25" si="16">+SUM(C26:C28)</f>
        <v>222.24241489995467</v>
      </c>
      <c r="D25" s="26">
        <f t="shared" si="16"/>
        <v>240.919609219205</v>
      </c>
      <c r="E25" s="26">
        <f t="shared" si="16"/>
        <v>270.83955926993423</v>
      </c>
      <c r="F25" s="26">
        <f t="shared" si="16"/>
        <v>272.88934462055806</v>
      </c>
      <c r="G25" s="26">
        <f t="shared" si="16"/>
        <v>295.09720859269953</v>
      </c>
      <c r="H25" s="26">
        <f t="shared" si="16"/>
        <v>284.1297140572575</v>
      </c>
      <c r="I25" s="26">
        <f t="shared" si="16"/>
        <v>318.430440809809</v>
      </c>
      <c r="J25" s="26">
        <f t="shared" si="16"/>
        <v>312.85742032999997</v>
      </c>
      <c r="K25" s="26">
        <f t="shared" si="16"/>
        <v>340.88133366</v>
      </c>
      <c r="L25" s="26">
        <f t="shared" si="16"/>
        <v>359.04776277999997</v>
      </c>
      <c r="M25" s="26">
        <f t="shared" si="16"/>
        <v>340.00300690999995</v>
      </c>
      <c r="N25" s="26">
        <f t="shared" si="16"/>
        <v>328.65127258171327</v>
      </c>
      <c r="O25" s="26">
        <f t="shared" si="16"/>
        <v>471.63440139152954</v>
      </c>
      <c r="P25" s="26">
        <f t="shared" si="16"/>
        <v>497.37141059173041</v>
      </c>
      <c r="Q25" s="26">
        <f t="shared" si="16"/>
        <v>400.20272716471197</v>
      </c>
      <c r="R25" s="26">
        <f t="shared" si="16"/>
        <v>412.70739474999999</v>
      </c>
      <c r="S25" s="26">
        <f t="shared" si="16"/>
        <v>409.73778174</v>
      </c>
      <c r="T25" s="26">
        <f t="shared" si="16"/>
        <v>519.58751359097334</v>
      </c>
      <c r="U25" s="26">
        <f t="shared" si="16"/>
        <v>424.20094009999997</v>
      </c>
      <c r="V25" s="26">
        <f t="shared" si="16"/>
        <v>494.86175920999989</v>
      </c>
      <c r="W25" s="26">
        <f t="shared" si="16"/>
        <v>529.58186657555905</v>
      </c>
      <c r="X25" s="26">
        <f t="shared" si="16"/>
        <v>478.37006868469001</v>
      </c>
      <c r="Y25" s="26">
        <f t="shared" si="16"/>
        <v>484.05189552965004</v>
      </c>
      <c r="Z25" s="26">
        <f t="shared" si="16"/>
        <v>533.40596450664123</v>
      </c>
      <c r="AA25" s="26">
        <f t="shared" si="16"/>
        <v>663.63527671132999</v>
      </c>
      <c r="AB25" s="26">
        <f t="shared" si="16"/>
        <v>561.47102139295987</v>
      </c>
      <c r="AC25" s="26">
        <f t="shared" si="16"/>
        <v>572.10654593134007</v>
      </c>
      <c r="AD25" s="26">
        <f t="shared" si="16"/>
        <v>585.06138630014607</v>
      </c>
      <c r="AE25" s="26">
        <f t="shared" si="16"/>
        <v>640.15924881428089</v>
      </c>
      <c r="AF25" s="26">
        <f t="shared" ref="AF25:AH25" si="17">+SUM(AF26:AF28)</f>
        <v>742.26758511578248</v>
      </c>
      <c r="AG25" s="26">
        <f t="shared" si="17"/>
        <v>710.15492259767802</v>
      </c>
      <c r="AH25" s="26">
        <f t="shared" si="17"/>
        <v>737.57088528908253</v>
      </c>
      <c r="AI25" s="27"/>
      <c r="AJ25" s="23">
        <f t="shared" si="4"/>
        <v>1.1693069481715503</v>
      </c>
    </row>
    <row r="26" spans="1:36" x14ac:dyDescent="0.35">
      <c r="A26" s="24" t="s">
        <v>306</v>
      </c>
      <c r="B26" s="25" t="s">
        <v>307</v>
      </c>
      <c r="C26" s="30">
        <f>+'1990'!$C26</f>
        <v>64.022991119982507</v>
      </c>
      <c r="D26" s="30">
        <f>+'1991'!$C26</f>
        <v>76.858577684253731</v>
      </c>
      <c r="E26" s="30">
        <f>+'1992'!$C26</f>
        <v>96.846015296639052</v>
      </c>
      <c r="F26" s="30">
        <f>+'1993'!$C26</f>
        <v>95.676019152815641</v>
      </c>
      <c r="G26" s="30">
        <f>+'1994'!$C26</f>
        <v>103.6790657351988</v>
      </c>
      <c r="H26" s="30">
        <f>+'1995'!$C26</f>
        <v>102.44568625285071</v>
      </c>
      <c r="I26" s="30">
        <f>+'1996'!$C26</f>
        <v>109.54842986629541</v>
      </c>
      <c r="J26" s="30">
        <f>+'1997'!$C26</f>
        <v>94.190372080000003</v>
      </c>
      <c r="K26" s="30">
        <f>+'1998'!$C26</f>
        <v>104.54497150999998</v>
      </c>
      <c r="L26" s="30">
        <f>+'1999'!$C26</f>
        <v>116.63251963999998</v>
      </c>
      <c r="M26" s="30">
        <f>+'2000'!$C26</f>
        <v>111.43737450999998</v>
      </c>
      <c r="N26" s="30">
        <f>+'2001'!$C26</f>
        <v>112.80163803999999</v>
      </c>
      <c r="O26" s="30">
        <f>+'2002'!$C26</f>
        <v>169.4450252059014</v>
      </c>
      <c r="P26" s="30">
        <f>+'2003'!$C26</f>
        <v>96.691734427096947</v>
      </c>
      <c r="Q26" s="30">
        <f>+'2004'!$C26</f>
        <v>77.09323853971749</v>
      </c>
      <c r="R26" s="30">
        <f>+'2005'!$C26</f>
        <v>93.790092129999991</v>
      </c>
      <c r="S26" s="30">
        <f>+'2006'!$C26</f>
        <v>103.04593341</v>
      </c>
      <c r="T26" s="30">
        <f>+'2007'!$C26</f>
        <v>218.73633805169504</v>
      </c>
      <c r="U26" s="30">
        <f>+'2008'!$C26</f>
        <v>103.60694119999999</v>
      </c>
      <c r="V26" s="30">
        <f>+'2009'!$C26</f>
        <v>174.78025459999998</v>
      </c>
      <c r="W26" s="30">
        <f>+'2010'!$C26</f>
        <v>176.09439885639</v>
      </c>
      <c r="X26" s="30">
        <f>+'2011'!$C26</f>
        <v>135.45844079096003</v>
      </c>
      <c r="Y26" s="30">
        <f>+'2012'!$C26</f>
        <v>133.32981356799999</v>
      </c>
      <c r="Z26" s="30">
        <f>+'2013'!$C26</f>
        <v>167.9841651179882</v>
      </c>
      <c r="AA26" s="30">
        <f>+'2014'!$C26</f>
        <v>272.45209849381996</v>
      </c>
      <c r="AB26" s="30">
        <f>+'2015'!$C26</f>
        <v>149.97182715871998</v>
      </c>
      <c r="AC26" s="30">
        <f>+'2016'!$C26</f>
        <v>156.74344345422003</v>
      </c>
      <c r="AD26" s="30">
        <f>+'2017'!$C26</f>
        <v>166.70353175875002</v>
      </c>
      <c r="AE26" s="30">
        <f>+'2018'!$C26</f>
        <v>212.25319951863997</v>
      </c>
      <c r="AF26" s="30">
        <f>+'2019'!$C26</f>
        <v>293.65701803496091</v>
      </c>
      <c r="AG26" s="30">
        <f>+'2020'!$C26</f>
        <v>254.939346915393</v>
      </c>
      <c r="AH26" s="30">
        <f>+'2021'!$C26</f>
        <v>264.85245174681995</v>
      </c>
      <c r="AI26" s="27"/>
      <c r="AJ26" s="30">
        <f t="shared" si="4"/>
        <v>1.3766932136673145</v>
      </c>
    </row>
    <row r="27" spans="1:36" x14ac:dyDescent="0.35">
      <c r="A27" s="24" t="s">
        <v>308</v>
      </c>
      <c r="B27" s="25" t="s">
        <v>309</v>
      </c>
      <c r="C27" s="30">
        <f>+'1990'!$C27</f>
        <v>158.21942377997215</v>
      </c>
      <c r="D27" s="30">
        <f>+'1991'!$C27</f>
        <v>164.06103153495127</v>
      </c>
      <c r="E27" s="30">
        <f>+'1992'!$C27</f>
        <v>173.99354397329517</v>
      </c>
      <c r="F27" s="30">
        <f>+'1993'!$C27</f>
        <v>177.21332546774244</v>
      </c>
      <c r="G27" s="30">
        <f>+'1994'!$C27</f>
        <v>191.41814285750075</v>
      </c>
      <c r="H27" s="30">
        <f>+'1995'!$C27</f>
        <v>181.68402780440681</v>
      </c>
      <c r="I27" s="30">
        <f>+'1996'!$C27</f>
        <v>208.88201094351359</v>
      </c>
      <c r="J27" s="30">
        <f>+'1997'!$C27</f>
        <v>218.66704824999999</v>
      </c>
      <c r="K27" s="30">
        <f>+'1998'!$C27</f>
        <v>236.33636214999999</v>
      </c>
      <c r="L27" s="30">
        <f>+'1999'!$C27</f>
        <v>242.41524313999997</v>
      </c>
      <c r="M27" s="30">
        <f>+'2000'!$C27</f>
        <v>228.56563239999997</v>
      </c>
      <c r="N27" s="30">
        <f>+'2001'!$C27</f>
        <v>215.8496345417133</v>
      </c>
      <c r="O27" s="30">
        <f>+'2002'!$C27</f>
        <v>236.21267768397985</v>
      </c>
      <c r="P27" s="30">
        <f>+'2003'!$C27</f>
        <v>294.8227331348312</v>
      </c>
      <c r="Q27" s="30">
        <f>+'2004'!$C27</f>
        <v>235.81855376967945</v>
      </c>
      <c r="R27" s="30">
        <f>+'2005'!$C27</f>
        <v>246.87336071999999</v>
      </c>
      <c r="S27" s="30">
        <f>+'2006'!$C27</f>
        <v>256.72773658</v>
      </c>
      <c r="T27" s="30">
        <f>+'2007'!$C27</f>
        <v>263.39483575063315</v>
      </c>
      <c r="U27" s="30">
        <f>+'2008'!$C27</f>
        <v>268.96703609999997</v>
      </c>
      <c r="V27" s="30">
        <f>+'2009'!$C27</f>
        <v>281.14433710999992</v>
      </c>
      <c r="W27" s="30">
        <f>+'2010'!$C27</f>
        <v>309.52605973156005</v>
      </c>
      <c r="X27" s="30">
        <f>+'2011'!$C27</f>
        <v>302.44998898386996</v>
      </c>
      <c r="Y27" s="30">
        <f>+'2012'!$C27</f>
        <v>305.81869319463004</v>
      </c>
      <c r="Z27" s="30">
        <f>+'2013'!$C27</f>
        <v>316.42729147509198</v>
      </c>
      <c r="AA27" s="30">
        <f>+'2014'!$C27</f>
        <v>330.39077076551001</v>
      </c>
      <c r="AB27" s="30">
        <f>+'2015'!$C27</f>
        <v>343.50297277883993</v>
      </c>
      <c r="AC27" s="30">
        <f>+'2016'!$C27</f>
        <v>361.69136035808998</v>
      </c>
      <c r="AD27" s="30">
        <f>+'2017'!$C27</f>
        <v>375.096719270476</v>
      </c>
      <c r="AE27" s="30">
        <f>+'2018'!$C27</f>
        <v>387.63369324224993</v>
      </c>
      <c r="AF27" s="30">
        <f>+'2019'!$C27</f>
        <v>396.44220275588458</v>
      </c>
      <c r="AG27" s="30">
        <f>+'2020'!$C27</f>
        <v>423.66926291702254</v>
      </c>
      <c r="AH27" s="30">
        <f>+'2021'!$C27</f>
        <v>431.69328004585861</v>
      </c>
      <c r="AI27" s="27"/>
      <c r="AJ27" s="30">
        <f t="shared" si="4"/>
        <v>0.88870599447941623</v>
      </c>
    </row>
    <row r="28" spans="1:36" x14ac:dyDescent="0.35">
      <c r="A28" s="24" t="s">
        <v>310</v>
      </c>
      <c r="B28" s="25" t="s">
        <v>311</v>
      </c>
      <c r="C28" s="30">
        <f>+'1990'!$C28</f>
        <v>0</v>
      </c>
      <c r="D28" s="30">
        <f>+'1991'!$C28</f>
        <v>0</v>
      </c>
      <c r="E28" s="30">
        <f>+'1992'!$C28</f>
        <v>0</v>
      </c>
      <c r="F28" s="30">
        <f>+'1993'!$C28</f>
        <v>0</v>
      </c>
      <c r="G28" s="30">
        <f>+'1994'!$C28</f>
        <v>0</v>
      </c>
      <c r="H28" s="30">
        <f>+'1995'!$C28</f>
        <v>0</v>
      </c>
      <c r="I28" s="30">
        <f>+'1996'!$C28</f>
        <v>0</v>
      </c>
      <c r="J28" s="30">
        <f>+'1997'!$C28</f>
        <v>0</v>
      </c>
      <c r="K28" s="30">
        <f>+'1998'!$C28</f>
        <v>0</v>
      </c>
      <c r="L28" s="30">
        <f>+'1999'!$C28</f>
        <v>0</v>
      </c>
      <c r="M28" s="30">
        <f>+'2000'!$C28</f>
        <v>0</v>
      </c>
      <c r="N28" s="30">
        <f>+'2001'!$C28</f>
        <v>0</v>
      </c>
      <c r="O28" s="30">
        <f>+'2002'!$C28</f>
        <v>65.976698501648258</v>
      </c>
      <c r="P28" s="30">
        <f>+'2003'!$C28</f>
        <v>105.85694302980225</v>
      </c>
      <c r="Q28" s="30">
        <f>+'2004'!$C28</f>
        <v>87.290934855314987</v>
      </c>
      <c r="R28" s="30">
        <f>+'2005'!$C28</f>
        <v>72.043941899999993</v>
      </c>
      <c r="S28" s="30">
        <f>+'2006'!$C28</f>
        <v>49.964111749999994</v>
      </c>
      <c r="T28" s="30">
        <f>+'2007'!$C28</f>
        <v>37.45633978864516</v>
      </c>
      <c r="U28" s="30">
        <f>+'2008'!$C28</f>
        <v>51.626962799999994</v>
      </c>
      <c r="V28" s="30">
        <f>+'2009'!$C28</f>
        <v>38.937167500000001</v>
      </c>
      <c r="W28" s="30">
        <f>+'2010'!$C28</f>
        <v>43.961407987609</v>
      </c>
      <c r="X28" s="30">
        <f>+'2011'!$C28</f>
        <v>40.461638909860007</v>
      </c>
      <c r="Y28" s="30">
        <f>+'2012'!$C28</f>
        <v>44.903388767019997</v>
      </c>
      <c r="Z28" s="30">
        <f>+'2013'!$C28</f>
        <v>48.994507913561002</v>
      </c>
      <c r="AA28" s="30">
        <f>+'2014'!$C28</f>
        <v>60.792407451999992</v>
      </c>
      <c r="AB28" s="30">
        <f>+'2015'!$C28</f>
        <v>67.99622145539999</v>
      </c>
      <c r="AC28" s="30">
        <f>+'2016'!$C28</f>
        <v>53.671742119029993</v>
      </c>
      <c r="AD28" s="30">
        <f>+'2017'!$C28</f>
        <v>43.261135270919993</v>
      </c>
      <c r="AE28" s="30">
        <f>+'2018'!$C28</f>
        <v>40.272356053390993</v>
      </c>
      <c r="AF28" s="30">
        <f>+'2019'!$C28</f>
        <v>52.168364324936995</v>
      </c>
      <c r="AG28" s="30">
        <f>+'2020'!$C28</f>
        <v>31.546312765262396</v>
      </c>
      <c r="AH28" s="30">
        <f>+'2021'!$C28</f>
        <v>41.025153496404002</v>
      </c>
      <c r="AI28" s="27"/>
      <c r="AJ28" s="30" t="e">
        <f t="shared" si="4"/>
        <v>#DIV/0!</v>
      </c>
    </row>
    <row r="29" spans="1:36" x14ac:dyDescent="0.35">
      <c r="A29" s="24" t="s">
        <v>312</v>
      </c>
      <c r="B29" s="25" t="s">
        <v>291</v>
      </c>
      <c r="C29" s="26">
        <f t="shared" ref="C29:AE29" si="18">+SUM(C30:C31)</f>
        <v>0</v>
      </c>
      <c r="D29" s="26">
        <f t="shared" si="18"/>
        <v>0</v>
      </c>
      <c r="E29" s="26">
        <f t="shared" si="18"/>
        <v>0</v>
      </c>
      <c r="F29" s="26">
        <f t="shared" si="18"/>
        <v>0</v>
      </c>
      <c r="G29" s="26">
        <f t="shared" si="18"/>
        <v>0</v>
      </c>
      <c r="H29" s="26">
        <f t="shared" si="18"/>
        <v>0</v>
      </c>
      <c r="I29" s="26">
        <f t="shared" si="18"/>
        <v>0</v>
      </c>
      <c r="J29" s="26">
        <f t="shared" si="18"/>
        <v>0</v>
      </c>
      <c r="K29" s="26">
        <f t="shared" si="18"/>
        <v>0</v>
      </c>
      <c r="L29" s="26">
        <f t="shared" si="18"/>
        <v>0</v>
      </c>
      <c r="M29" s="26">
        <f t="shared" si="18"/>
        <v>0</v>
      </c>
      <c r="N29" s="26">
        <f t="shared" si="18"/>
        <v>0</v>
      </c>
      <c r="O29" s="26">
        <f t="shared" si="18"/>
        <v>0</v>
      </c>
      <c r="P29" s="26">
        <f t="shared" si="18"/>
        <v>0</v>
      </c>
      <c r="Q29" s="26">
        <f t="shared" si="18"/>
        <v>0</v>
      </c>
      <c r="R29" s="26">
        <f t="shared" si="18"/>
        <v>0</v>
      </c>
      <c r="S29" s="26">
        <f t="shared" si="18"/>
        <v>0</v>
      </c>
      <c r="T29" s="26">
        <f t="shared" si="18"/>
        <v>0</v>
      </c>
      <c r="U29" s="26">
        <f t="shared" si="18"/>
        <v>0</v>
      </c>
      <c r="V29" s="26">
        <f t="shared" si="18"/>
        <v>0</v>
      </c>
      <c r="W29" s="26">
        <f t="shared" si="18"/>
        <v>0</v>
      </c>
      <c r="X29" s="26">
        <f t="shared" si="18"/>
        <v>0</v>
      </c>
      <c r="Y29" s="26">
        <f t="shared" si="18"/>
        <v>0</v>
      </c>
      <c r="Z29" s="26">
        <f t="shared" si="18"/>
        <v>0</v>
      </c>
      <c r="AA29" s="26">
        <f t="shared" si="18"/>
        <v>0</v>
      </c>
      <c r="AB29" s="26">
        <f t="shared" si="18"/>
        <v>0</v>
      </c>
      <c r="AC29" s="26">
        <f t="shared" si="18"/>
        <v>0</v>
      </c>
      <c r="AD29" s="26">
        <f t="shared" si="18"/>
        <v>0</v>
      </c>
      <c r="AE29" s="26">
        <f t="shared" si="18"/>
        <v>0</v>
      </c>
      <c r="AF29" s="26">
        <f t="shared" ref="AF29:AH29" si="19">+SUM(AF30:AF31)</f>
        <v>0</v>
      </c>
      <c r="AG29" s="26">
        <f t="shared" si="19"/>
        <v>0</v>
      </c>
      <c r="AH29" s="26">
        <f t="shared" si="19"/>
        <v>0</v>
      </c>
      <c r="AI29" s="27"/>
      <c r="AJ29" s="23" t="e">
        <f t="shared" si="4"/>
        <v>#DIV/0!</v>
      </c>
    </row>
    <row r="30" spans="1:36" x14ac:dyDescent="0.35">
      <c r="A30" s="24" t="s">
        <v>313</v>
      </c>
      <c r="B30" s="25" t="s">
        <v>314</v>
      </c>
      <c r="C30" s="30">
        <f>+'1990'!$C30</f>
        <v>0</v>
      </c>
      <c r="D30" s="30">
        <f>+'1991'!$C30</f>
        <v>0</v>
      </c>
      <c r="E30" s="30">
        <f>+'1992'!$C30</f>
        <v>0</v>
      </c>
      <c r="F30" s="30">
        <f>+'1993'!$C30</f>
        <v>0</v>
      </c>
      <c r="G30" s="30">
        <f>+'1994'!$C30</f>
        <v>0</v>
      </c>
      <c r="H30" s="30">
        <f>+'1995'!$C30</f>
        <v>0</v>
      </c>
      <c r="I30" s="30">
        <f>+'1996'!$C30</f>
        <v>0</v>
      </c>
      <c r="J30" s="30">
        <f>+'1997'!$C30</f>
        <v>0</v>
      </c>
      <c r="K30" s="30">
        <f>+'1998'!$C30</f>
        <v>0</v>
      </c>
      <c r="L30" s="30">
        <f>+'1999'!$C30</f>
        <v>0</v>
      </c>
      <c r="M30" s="30">
        <f>+'2000'!$C30</f>
        <v>0</v>
      </c>
      <c r="N30" s="30">
        <f>+'2001'!$C30</f>
        <v>0</v>
      </c>
      <c r="O30" s="30">
        <f>+'2002'!$C30</f>
        <v>0</v>
      </c>
      <c r="P30" s="30">
        <f>+'2003'!$C30</f>
        <v>0</v>
      </c>
      <c r="Q30" s="30">
        <f>+'2004'!$C30</f>
        <v>0</v>
      </c>
      <c r="R30" s="30">
        <f>+'2005'!$C30</f>
        <v>0</v>
      </c>
      <c r="S30" s="30">
        <f>+'2006'!$C30</f>
        <v>0</v>
      </c>
      <c r="T30" s="30">
        <f>+'2007'!$C30</f>
        <v>0</v>
      </c>
      <c r="U30" s="30">
        <f>+'2008'!$C30</f>
        <v>0</v>
      </c>
      <c r="V30" s="30">
        <f>+'2009'!$C30</f>
        <v>0</v>
      </c>
      <c r="W30" s="30">
        <f>+'2010'!$C30</f>
        <v>0</v>
      </c>
      <c r="X30" s="30">
        <f>+'2011'!$C30</f>
        <v>0</v>
      </c>
      <c r="Y30" s="30">
        <f>+'2012'!$C30</f>
        <v>0</v>
      </c>
      <c r="Z30" s="30">
        <f>+'2013'!$C30</f>
        <v>0</v>
      </c>
      <c r="AA30" s="30">
        <f>+'2014'!$C30</f>
        <v>0</v>
      </c>
      <c r="AB30" s="30">
        <f>+'2015'!$C30</f>
        <v>0</v>
      </c>
      <c r="AC30" s="30">
        <f>+'2016'!$C30</f>
        <v>0</v>
      </c>
      <c r="AD30" s="30">
        <f>+'2017'!$C30</f>
        <v>0</v>
      </c>
      <c r="AE30" s="30">
        <f>+'2018'!$C30</f>
        <v>0</v>
      </c>
      <c r="AF30" s="30">
        <f>+'2019'!$C30</f>
        <v>0</v>
      </c>
      <c r="AG30" s="30">
        <f>+'2020'!$C30</f>
        <v>0</v>
      </c>
      <c r="AH30" s="30">
        <f>+'2021'!$C30</f>
        <v>0</v>
      </c>
      <c r="AI30" s="27"/>
      <c r="AJ30" s="30" t="e">
        <f t="shared" si="4"/>
        <v>#DIV/0!</v>
      </c>
    </row>
    <row r="31" spans="1:36" x14ac:dyDescent="0.35">
      <c r="A31" s="24" t="s">
        <v>315</v>
      </c>
      <c r="B31" s="25" t="s">
        <v>316</v>
      </c>
      <c r="C31" s="30">
        <f>+'1990'!$C31</f>
        <v>0</v>
      </c>
      <c r="D31" s="30">
        <f>+'1991'!$C31</f>
        <v>0</v>
      </c>
      <c r="E31" s="30">
        <f>+'1992'!$C31</f>
        <v>0</v>
      </c>
      <c r="F31" s="30">
        <f>+'1993'!$C31</f>
        <v>0</v>
      </c>
      <c r="G31" s="30">
        <f>+'1994'!$C31</f>
        <v>0</v>
      </c>
      <c r="H31" s="30">
        <f>+'1995'!$C31</f>
        <v>0</v>
      </c>
      <c r="I31" s="30">
        <f>+'1996'!$C31</f>
        <v>0</v>
      </c>
      <c r="J31" s="30">
        <f>+'1997'!$C31</f>
        <v>0</v>
      </c>
      <c r="K31" s="30">
        <f>+'1998'!$C31</f>
        <v>0</v>
      </c>
      <c r="L31" s="30">
        <f>+'1999'!$C31</f>
        <v>0</v>
      </c>
      <c r="M31" s="30">
        <f>+'2000'!$C31</f>
        <v>0</v>
      </c>
      <c r="N31" s="30">
        <f>+'2001'!$C31</f>
        <v>0</v>
      </c>
      <c r="O31" s="30">
        <f>+'2002'!$C31</f>
        <v>0</v>
      </c>
      <c r="P31" s="30">
        <f>+'2003'!$C31</f>
        <v>0</v>
      </c>
      <c r="Q31" s="30">
        <f>+'2004'!$C31</f>
        <v>0</v>
      </c>
      <c r="R31" s="30">
        <f>+'2005'!$C31</f>
        <v>0</v>
      </c>
      <c r="S31" s="30">
        <f>+'2006'!$C31</f>
        <v>0</v>
      </c>
      <c r="T31" s="30">
        <f>+'2007'!$C31</f>
        <v>0</v>
      </c>
      <c r="U31" s="30">
        <f>+'2008'!$C31</f>
        <v>0</v>
      </c>
      <c r="V31" s="30">
        <f>+'2009'!$C31</f>
        <v>0</v>
      </c>
      <c r="W31" s="30">
        <f>+'2010'!$C31</f>
        <v>0</v>
      </c>
      <c r="X31" s="30">
        <f>+'2011'!$C31</f>
        <v>0</v>
      </c>
      <c r="Y31" s="30">
        <f>+'2012'!$C31</f>
        <v>0</v>
      </c>
      <c r="Z31" s="30">
        <f>+'2013'!$C31</f>
        <v>0</v>
      </c>
      <c r="AA31" s="30">
        <f>+'2014'!$C31</f>
        <v>0</v>
      </c>
      <c r="AB31" s="30">
        <f>+'2015'!$C31</f>
        <v>0</v>
      </c>
      <c r="AC31" s="30">
        <f>+'2016'!$C31</f>
        <v>0</v>
      </c>
      <c r="AD31" s="30">
        <f>+'2017'!$C31</f>
        <v>0</v>
      </c>
      <c r="AE31" s="30">
        <f>+'2018'!$C31</f>
        <v>0</v>
      </c>
      <c r="AF31" s="30">
        <f>+'2019'!$C31</f>
        <v>0</v>
      </c>
      <c r="AG31" s="30">
        <f>+'2020'!$C31</f>
        <v>0</v>
      </c>
      <c r="AH31" s="30">
        <f>+'2021'!$C31</f>
        <v>0</v>
      </c>
      <c r="AI31" s="27"/>
      <c r="AJ31" s="30" t="e">
        <f t="shared" si="4"/>
        <v>#DIV/0!</v>
      </c>
    </row>
    <row r="32" spans="1:36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AE32" si="20">+D33+D37</f>
        <v>0</v>
      </c>
      <c r="E32" s="26">
        <f t="shared" si="20"/>
        <v>0</v>
      </c>
      <c r="F32" s="26">
        <f t="shared" si="20"/>
        <v>0</v>
      </c>
      <c r="G32" s="26">
        <f t="shared" si="20"/>
        <v>0</v>
      </c>
      <c r="H32" s="26">
        <f t="shared" si="20"/>
        <v>0</v>
      </c>
      <c r="I32" s="26">
        <f t="shared" si="20"/>
        <v>0</v>
      </c>
      <c r="J32" s="26">
        <f t="shared" si="20"/>
        <v>0</v>
      </c>
      <c r="K32" s="26">
        <f t="shared" si="20"/>
        <v>0</v>
      </c>
      <c r="L32" s="26">
        <f t="shared" si="20"/>
        <v>0</v>
      </c>
      <c r="M32" s="26">
        <f t="shared" si="20"/>
        <v>0</v>
      </c>
      <c r="N32" s="26">
        <f t="shared" si="20"/>
        <v>0</v>
      </c>
      <c r="O32" s="26">
        <f t="shared" si="20"/>
        <v>0</v>
      </c>
      <c r="P32" s="26">
        <f t="shared" si="20"/>
        <v>0</v>
      </c>
      <c r="Q32" s="26">
        <f t="shared" si="20"/>
        <v>0</v>
      </c>
      <c r="R32" s="26">
        <f t="shared" si="20"/>
        <v>0</v>
      </c>
      <c r="S32" s="26">
        <f t="shared" si="20"/>
        <v>0</v>
      </c>
      <c r="T32" s="26">
        <f t="shared" si="20"/>
        <v>0</v>
      </c>
      <c r="U32" s="26">
        <f t="shared" si="20"/>
        <v>0</v>
      </c>
      <c r="V32" s="26">
        <f t="shared" si="20"/>
        <v>0</v>
      </c>
      <c r="W32" s="26">
        <f t="shared" si="20"/>
        <v>0</v>
      </c>
      <c r="X32" s="26">
        <f t="shared" si="20"/>
        <v>0</v>
      </c>
      <c r="Y32" s="26">
        <f t="shared" si="20"/>
        <v>0</v>
      </c>
      <c r="Z32" s="26">
        <f t="shared" si="20"/>
        <v>0</v>
      </c>
      <c r="AA32" s="26">
        <f t="shared" si="20"/>
        <v>0</v>
      </c>
      <c r="AB32" s="26">
        <f t="shared" si="20"/>
        <v>0</v>
      </c>
      <c r="AC32" s="26">
        <f t="shared" si="20"/>
        <v>0</v>
      </c>
      <c r="AD32" s="26">
        <f t="shared" si="20"/>
        <v>0</v>
      </c>
      <c r="AE32" s="26">
        <f t="shared" si="20"/>
        <v>0</v>
      </c>
      <c r="AF32" s="26">
        <f t="shared" ref="AF32" si="21">+AF33+AF37</f>
        <v>0</v>
      </c>
      <c r="AG32" s="26">
        <f t="shared" ref="AG32:AH32" si="22">+AG33+AG37</f>
        <v>0</v>
      </c>
      <c r="AH32" s="26">
        <f t="shared" si="22"/>
        <v>0</v>
      </c>
      <c r="AI32" s="27"/>
      <c r="AJ32" s="23" t="e">
        <f t="shared" si="4"/>
        <v>#DIV/0!</v>
      </c>
    </row>
    <row r="33" spans="1:36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AE33" si="23">+SUM(D34:D36)</f>
        <v>0</v>
      </c>
      <c r="E33" s="26">
        <f t="shared" si="23"/>
        <v>0</v>
      </c>
      <c r="F33" s="26">
        <f t="shared" si="23"/>
        <v>0</v>
      </c>
      <c r="G33" s="26">
        <f t="shared" si="23"/>
        <v>0</v>
      </c>
      <c r="H33" s="26">
        <f t="shared" si="23"/>
        <v>0</v>
      </c>
      <c r="I33" s="26">
        <f t="shared" si="23"/>
        <v>0</v>
      </c>
      <c r="J33" s="26">
        <f t="shared" si="23"/>
        <v>0</v>
      </c>
      <c r="K33" s="26">
        <f t="shared" si="23"/>
        <v>0</v>
      </c>
      <c r="L33" s="26">
        <f t="shared" si="23"/>
        <v>0</v>
      </c>
      <c r="M33" s="26">
        <f t="shared" si="23"/>
        <v>0</v>
      </c>
      <c r="N33" s="26">
        <f t="shared" si="23"/>
        <v>0</v>
      </c>
      <c r="O33" s="26">
        <f t="shared" si="23"/>
        <v>0</v>
      </c>
      <c r="P33" s="26">
        <f t="shared" si="23"/>
        <v>0</v>
      </c>
      <c r="Q33" s="26">
        <f t="shared" si="23"/>
        <v>0</v>
      </c>
      <c r="R33" s="26">
        <f t="shared" si="23"/>
        <v>0</v>
      </c>
      <c r="S33" s="26">
        <f t="shared" si="23"/>
        <v>0</v>
      </c>
      <c r="T33" s="26">
        <f t="shared" si="23"/>
        <v>0</v>
      </c>
      <c r="U33" s="26">
        <f t="shared" si="23"/>
        <v>0</v>
      </c>
      <c r="V33" s="26">
        <f t="shared" si="23"/>
        <v>0</v>
      </c>
      <c r="W33" s="26">
        <f t="shared" si="23"/>
        <v>0</v>
      </c>
      <c r="X33" s="26">
        <f t="shared" si="23"/>
        <v>0</v>
      </c>
      <c r="Y33" s="26">
        <f t="shared" si="23"/>
        <v>0</v>
      </c>
      <c r="Z33" s="26">
        <f t="shared" si="23"/>
        <v>0</v>
      </c>
      <c r="AA33" s="26">
        <f t="shared" si="23"/>
        <v>0</v>
      </c>
      <c r="AB33" s="26">
        <f t="shared" si="23"/>
        <v>0</v>
      </c>
      <c r="AC33" s="26">
        <f t="shared" si="23"/>
        <v>0</v>
      </c>
      <c r="AD33" s="26">
        <f t="shared" si="23"/>
        <v>0</v>
      </c>
      <c r="AE33" s="26">
        <f t="shared" si="23"/>
        <v>0</v>
      </c>
      <c r="AF33" s="26">
        <f t="shared" ref="AF33" si="24">+SUM(AF34:AF36)</f>
        <v>0</v>
      </c>
      <c r="AG33" s="26">
        <f t="shared" ref="AG33:AH33" si="25">+SUM(AG34:AG36)</f>
        <v>0</v>
      </c>
      <c r="AH33" s="26">
        <f t="shared" si="25"/>
        <v>0</v>
      </c>
      <c r="AI33" s="27"/>
      <c r="AJ33" s="23" t="e">
        <f t="shared" si="4"/>
        <v>#DIV/0!</v>
      </c>
    </row>
    <row r="34" spans="1:36" x14ac:dyDescent="0.35">
      <c r="A34" s="24" t="s">
        <v>321</v>
      </c>
      <c r="B34" s="25" t="s">
        <v>322</v>
      </c>
      <c r="C34" s="30">
        <f>+'1990'!$C34</f>
        <v>0</v>
      </c>
      <c r="D34" s="30">
        <f>+'1991'!$C34</f>
        <v>0</v>
      </c>
      <c r="E34" s="30">
        <f>+'1992'!$C34</f>
        <v>0</v>
      </c>
      <c r="F34" s="30">
        <f>+'1993'!$C34</f>
        <v>0</v>
      </c>
      <c r="G34" s="30">
        <f>+'1994'!$C34</f>
        <v>0</v>
      </c>
      <c r="H34" s="30">
        <f>+'1995'!$C34</f>
        <v>0</v>
      </c>
      <c r="I34" s="30">
        <f>+'1996'!$C34</f>
        <v>0</v>
      </c>
      <c r="J34" s="30">
        <f>+'1997'!$C34</f>
        <v>0</v>
      </c>
      <c r="K34" s="30">
        <f>+'1998'!$C34</f>
        <v>0</v>
      </c>
      <c r="L34" s="30">
        <f>+'1999'!$C34</f>
        <v>0</v>
      </c>
      <c r="M34" s="30">
        <f>+'2000'!$C34</f>
        <v>0</v>
      </c>
      <c r="N34" s="30">
        <f>+'2001'!$C34</f>
        <v>0</v>
      </c>
      <c r="O34" s="30">
        <f>+'2002'!$C34</f>
        <v>0</v>
      </c>
      <c r="P34" s="30">
        <f>+'2003'!$C34</f>
        <v>0</v>
      </c>
      <c r="Q34" s="30">
        <f>+'2004'!$C34</f>
        <v>0</v>
      </c>
      <c r="R34" s="30">
        <f>+'2005'!$C34</f>
        <v>0</v>
      </c>
      <c r="S34" s="30">
        <f>+'2006'!$C34</f>
        <v>0</v>
      </c>
      <c r="T34" s="30">
        <f>+'2007'!$C34</f>
        <v>0</v>
      </c>
      <c r="U34" s="30">
        <f>+'2008'!$C34</f>
        <v>0</v>
      </c>
      <c r="V34" s="30">
        <f>+'2009'!$C34</f>
        <v>0</v>
      </c>
      <c r="W34" s="30">
        <f>+'2010'!$C34</f>
        <v>0</v>
      </c>
      <c r="X34" s="30">
        <f>+'2011'!$C34</f>
        <v>0</v>
      </c>
      <c r="Y34" s="30">
        <f>+'2012'!$C34</f>
        <v>0</v>
      </c>
      <c r="Z34" s="30">
        <f>+'2013'!$C34</f>
        <v>0</v>
      </c>
      <c r="AA34" s="30">
        <f>+'2014'!$C34</f>
        <v>0</v>
      </c>
      <c r="AB34" s="30">
        <f>+'2015'!$C34</f>
        <v>0</v>
      </c>
      <c r="AC34" s="30">
        <f>+'2016'!$C34</f>
        <v>0</v>
      </c>
      <c r="AD34" s="30">
        <f>+'2017'!$C34</f>
        <v>0</v>
      </c>
      <c r="AE34" s="30">
        <f>+'2018'!$C34</f>
        <v>0</v>
      </c>
      <c r="AF34" s="30">
        <f>+'2019'!$C34</f>
        <v>0</v>
      </c>
      <c r="AG34" s="30">
        <f>+'2020'!$C34</f>
        <v>0</v>
      </c>
      <c r="AH34" s="30">
        <f>+'2021'!$C34</f>
        <v>0</v>
      </c>
      <c r="AI34" s="27"/>
      <c r="AJ34" s="30" t="e">
        <f t="shared" si="4"/>
        <v>#DIV/0!</v>
      </c>
    </row>
    <row r="35" spans="1:36" x14ac:dyDescent="0.35">
      <c r="A35" s="24" t="s">
        <v>323</v>
      </c>
      <c r="B35" s="34" t="s">
        <v>324</v>
      </c>
      <c r="C35" s="30">
        <f>+'1990'!$C35</f>
        <v>0</v>
      </c>
      <c r="D35" s="30">
        <f>+'1991'!$C35</f>
        <v>0</v>
      </c>
      <c r="E35" s="30">
        <f>+'1992'!$C35</f>
        <v>0</v>
      </c>
      <c r="F35" s="30">
        <f>+'1993'!$C35</f>
        <v>0</v>
      </c>
      <c r="G35" s="30">
        <f>+'1994'!$C35</f>
        <v>0</v>
      </c>
      <c r="H35" s="30">
        <f>+'1995'!$C35</f>
        <v>0</v>
      </c>
      <c r="I35" s="30">
        <f>+'1996'!$C35</f>
        <v>0</v>
      </c>
      <c r="J35" s="30">
        <f>+'1997'!$C35</f>
        <v>0</v>
      </c>
      <c r="K35" s="30">
        <f>+'1998'!$C35</f>
        <v>0</v>
      </c>
      <c r="L35" s="30">
        <f>+'1999'!$C35</f>
        <v>0</v>
      </c>
      <c r="M35" s="30">
        <f>+'2000'!$C35</f>
        <v>0</v>
      </c>
      <c r="N35" s="30">
        <f>+'2001'!$C35</f>
        <v>0</v>
      </c>
      <c r="O35" s="30">
        <f>+'2002'!$C35</f>
        <v>0</v>
      </c>
      <c r="P35" s="30">
        <f>+'2003'!$C35</f>
        <v>0</v>
      </c>
      <c r="Q35" s="30">
        <f>+'2004'!$C35</f>
        <v>0</v>
      </c>
      <c r="R35" s="30">
        <f>+'2005'!$C35</f>
        <v>0</v>
      </c>
      <c r="S35" s="30">
        <f>+'2006'!$C35</f>
        <v>0</v>
      </c>
      <c r="T35" s="30">
        <f>+'2007'!$C35</f>
        <v>0</v>
      </c>
      <c r="U35" s="30">
        <f>+'2008'!$C35</f>
        <v>0</v>
      </c>
      <c r="V35" s="30">
        <f>+'2009'!$C35</f>
        <v>0</v>
      </c>
      <c r="W35" s="30">
        <f>+'2010'!$C35</f>
        <v>0</v>
      </c>
      <c r="X35" s="30">
        <f>+'2011'!$C35</f>
        <v>0</v>
      </c>
      <c r="Y35" s="30">
        <f>+'2012'!$C35</f>
        <v>0</v>
      </c>
      <c r="Z35" s="30">
        <f>+'2013'!$C35</f>
        <v>0</v>
      </c>
      <c r="AA35" s="30">
        <f>+'2014'!$C35</f>
        <v>0</v>
      </c>
      <c r="AB35" s="30">
        <f>+'2015'!$C35</f>
        <v>0</v>
      </c>
      <c r="AC35" s="30">
        <f>+'2016'!$C35</f>
        <v>0</v>
      </c>
      <c r="AD35" s="30">
        <f>+'2017'!$C35</f>
        <v>0</v>
      </c>
      <c r="AE35" s="30">
        <f>+'2018'!$C35</f>
        <v>0</v>
      </c>
      <c r="AF35" s="30">
        <f>+'2019'!$C35</f>
        <v>0</v>
      </c>
      <c r="AG35" s="30">
        <f>+'2020'!$C35</f>
        <v>0</v>
      </c>
      <c r="AH35" s="30">
        <f>+'2021'!$C35</f>
        <v>0</v>
      </c>
      <c r="AI35" s="27"/>
      <c r="AJ35" s="30" t="e">
        <f t="shared" si="4"/>
        <v>#DIV/0!</v>
      </c>
    </row>
    <row r="36" spans="1:36" x14ac:dyDescent="0.35">
      <c r="A36" s="24" t="s">
        <v>325</v>
      </c>
      <c r="B36" s="34" t="s">
        <v>291</v>
      </c>
      <c r="C36" s="30">
        <f>+'1990'!$C36</f>
        <v>0</v>
      </c>
      <c r="D36" s="30">
        <f>+'1991'!$C36</f>
        <v>0</v>
      </c>
      <c r="E36" s="30">
        <f>+'1992'!$C36</f>
        <v>0</v>
      </c>
      <c r="F36" s="30">
        <f>+'1993'!$C36</f>
        <v>0</v>
      </c>
      <c r="G36" s="30">
        <f>+'1994'!$C36</f>
        <v>0</v>
      </c>
      <c r="H36" s="30">
        <f>+'1995'!$C36</f>
        <v>0</v>
      </c>
      <c r="I36" s="30">
        <f>+'1996'!$C36</f>
        <v>0</v>
      </c>
      <c r="J36" s="30">
        <f>+'1997'!$C36</f>
        <v>0</v>
      </c>
      <c r="K36" s="30">
        <f>+'1998'!$C36</f>
        <v>0</v>
      </c>
      <c r="L36" s="30">
        <f>+'1999'!$C36</f>
        <v>0</v>
      </c>
      <c r="M36" s="30">
        <f>+'2000'!$C36</f>
        <v>0</v>
      </c>
      <c r="N36" s="30">
        <f>+'2001'!$C36</f>
        <v>0</v>
      </c>
      <c r="O36" s="30">
        <f>+'2002'!$C36</f>
        <v>0</v>
      </c>
      <c r="P36" s="30">
        <f>+'2003'!$C36</f>
        <v>0</v>
      </c>
      <c r="Q36" s="30">
        <f>+'2004'!$C36</f>
        <v>0</v>
      </c>
      <c r="R36" s="30">
        <f>+'2005'!$C36</f>
        <v>0</v>
      </c>
      <c r="S36" s="30">
        <f>+'2006'!$C36</f>
        <v>0</v>
      </c>
      <c r="T36" s="30">
        <f>+'2007'!$C36</f>
        <v>0</v>
      </c>
      <c r="U36" s="30">
        <f>+'2008'!$C36</f>
        <v>0</v>
      </c>
      <c r="V36" s="30">
        <f>+'2009'!$C36</f>
        <v>0</v>
      </c>
      <c r="W36" s="30">
        <f>+'2010'!$C36</f>
        <v>0</v>
      </c>
      <c r="X36" s="30">
        <f>+'2011'!$C36</f>
        <v>0</v>
      </c>
      <c r="Y36" s="30">
        <f>+'2012'!$C36</f>
        <v>0</v>
      </c>
      <c r="Z36" s="30">
        <f>+'2013'!$C36</f>
        <v>0</v>
      </c>
      <c r="AA36" s="30">
        <f>+'2014'!$C36</f>
        <v>0</v>
      </c>
      <c r="AB36" s="30">
        <f>+'2015'!$C36</f>
        <v>0</v>
      </c>
      <c r="AC36" s="30">
        <f>+'2016'!$C36</f>
        <v>0</v>
      </c>
      <c r="AD36" s="30">
        <f>+'2017'!$C36</f>
        <v>0</v>
      </c>
      <c r="AE36" s="30">
        <f>+'2018'!$C36</f>
        <v>0</v>
      </c>
      <c r="AF36" s="30">
        <f>+'2019'!$C36</f>
        <v>0</v>
      </c>
      <c r="AG36" s="30">
        <f>+'2020'!$C36</f>
        <v>0</v>
      </c>
      <c r="AH36" s="30">
        <f>+'2021'!$C36</f>
        <v>0</v>
      </c>
      <c r="AI36" s="27"/>
      <c r="AJ36" s="30" t="e">
        <f t="shared" si="4"/>
        <v>#DIV/0!</v>
      </c>
    </row>
    <row r="37" spans="1:36" x14ac:dyDescent="0.35">
      <c r="A37" s="24" t="s">
        <v>326</v>
      </c>
      <c r="B37" s="34" t="s">
        <v>327</v>
      </c>
      <c r="C37" s="26">
        <f t="shared" ref="C37:AE37" si="26">+SUM(C38:C41)</f>
        <v>0</v>
      </c>
      <c r="D37" s="26">
        <f t="shared" si="26"/>
        <v>0</v>
      </c>
      <c r="E37" s="26">
        <f t="shared" si="26"/>
        <v>0</v>
      </c>
      <c r="F37" s="26">
        <f t="shared" si="26"/>
        <v>0</v>
      </c>
      <c r="G37" s="26">
        <f t="shared" si="26"/>
        <v>0</v>
      </c>
      <c r="H37" s="26">
        <f t="shared" si="26"/>
        <v>0</v>
      </c>
      <c r="I37" s="26">
        <f t="shared" si="26"/>
        <v>0</v>
      </c>
      <c r="J37" s="26">
        <f t="shared" si="26"/>
        <v>0</v>
      </c>
      <c r="K37" s="26">
        <f t="shared" si="26"/>
        <v>0</v>
      </c>
      <c r="L37" s="26">
        <f t="shared" si="26"/>
        <v>0</v>
      </c>
      <c r="M37" s="26">
        <f t="shared" si="26"/>
        <v>0</v>
      </c>
      <c r="N37" s="26">
        <f t="shared" si="26"/>
        <v>0</v>
      </c>
      <c r="O37" s="26">
        <f t="shared" si="26"/>
        <v>0</v>
      </c>
      <c r="P37" s="26">
        <f t="shared" si="26"/>
        <v>0</v>
      </c>
      <c r="Q37" s="26">
        <f t="shared" si="26"/>
        <v>0</v>
      </c>
      <c r="R37" s="26">
        <f t="shared" si="26"/>
        <v>0</v>
      </c>
      <c r="S37" s="26">
        <f t="shared" si="26"/>
        <v>0</v>
      </c>
      <c r="T37" s="26">
        <f t="shared" si="26"/>
        <v>0</v>
      </c>
      <c r="U37" s="26">
        <f t="shared" si="26"/>
        <v>0</v>
      </c>
      <c r="V37" s="26">
        <f t="shared" si="26"/>
        <v>0</v>
      </c>
      <c r="W37" s="26">
        <f t="shared" si="26"/>
        <v>0</v>
      </c>
      <c r="X37" s="26">
        <f t="shared" si="26"/>
        <v>0</v>
      </c>
      <c r="Y37" s="26">
        <f t="shared" si="26"/>
        <v>0</v>
      </c>
      <c r="Z37" s="26">
        <f t="shared" si="26"/>
        <v>0</v>
      </c>
      <c r="AA37" s="26">
        <f t="shared" si="26"/>
        <v>0</v>
      </c>
      <c r="AB37" s="26">
        <f t="shared" si="26"/>
        <v>0</v>
      </c>
      <c r="AC37" s="26">
        <f t="shared" si="26"/>
        <v>0</v>
      </c>
      <c r="AD37" s="26">
        <f t="shared" si="26"/>
        <v>0</v>
      </c>
      <c r="AE37" s="26">
        <f t="shared" si="26"/>
        <v>0</v>
      </c>
      <c r="AF37" s="26">
        <f t="shared" ref="AF37:AH37" si="27">+SUM(AF38:AF41)</f>
        <v>0</v>
      </c>
      <c r="AG37" s="26">
        <f t="shared" si="27"/>
        <v>0</v>
      </c>
      <c r="AH37" s="26">
        <f t="shared" si="27"/>
        <v>0</v>
      </c>
      <c r="AI37" s="27"/>
      <c r="AJ37" s="23" t="e">
        <f t="shared" si="4"/>
        <v>#DIV/0!</v>
      </c>
    </row>
    <row r="38" spans="1:36" x14ac:dyDescent="0.35">
      <c r="A38" s="24" t="s">
        <v>328</v>
      </c>
      <c r="B38" s="25" t="s">
        <v>329</v>
      </c>
      <c r="C38" s="30">
        <f>+'1990'!$C38</f>
        <v>0</v>
      </c>
      <c r="D38" s="30">
        <f>+'1991'!$C38</f>
        <v>0</v>
      </c>
      <c r="E38" s="30">
        <f>+'1992'!$C38</f>
        <v>0</v>
      </c>
      <c r="F38" s="30">
        <f>+'1993'!$C38</f>
        <v>0</v>
      </c>
      <c r="G38" s="30">
        <f>+'1994'!$C38</f>
        <v>0</v>
      </c>
      <c r="H38" s="30">
        <f>+'1995'!$C38</f>
        <v>0</v>
      </c>
      <c r="I38" s="30">
        <f>+'1996'!$C38</f>
        <v>0</v>
      </c>
      <c r="J38" s="30">
        <f>+'1997'!$C38</f>
        <v>0</v>
      </c>
      <c r="K38" s="30">
        <f>+'1998'!$C38</f>
        <v>0</v>
      </c>
      <c r="L38" s="30">
        <f>+'1999'!$C38</f>
        <v>0</v>
      </c>
      <c r="M38" s="30">
        <f>+'2000'!$C38</f>
        <v>0</v>
      </c>
      <c r="N38" s="30">
        <f>+'2001'!$C38</f>
        <v>0</v>
      </c>
      <c r="O38" s="30">
        <f>+'2002'!$C38</f>
        <v>0</v>
      </c>
      <c r="P38" s="30">
        <f>+'2003'!$C38</f>
        <v>0</v>
      </c>
      <c r="Q38" s="30">
        <f>+'2004'!$C38</f>
        <v>0</v>
      </c>
      <c r="R38" s="30">
        <f>+'2005'!$C38</f>
        <v>0</v>
      </c>
      <c r="S38" s="30">
        <f>+'2006'!$C38</f>
        <v>0</v>
      </c>
      <c r="T38" s="30">
        <f>+'2007'!$C38</f>
        <v>0</v>
      </c>
      <c r="U38" s="30">
        <f>+'2008'!$C38</f>
        <v>0</v>
      </c>
      <c r="V38" s="30">
        <f>+'2009'!$C38</f>
        <v>0</v>
      </c>
      <c r="W38" s="30">
        <f>+'2010'!$C38</f>
        <v>0</v>
      </c>
      <c r="X38" s="30">
        <f>+'2011'!$C38</f>
        <v>0</v>
      </c>
      <c r="Y38" s="30">
        <f>+'2012'!$C38</f>
        <v>0</v>
      </c>
      <c r="Z38" s="30">
        <f>+'2013'!$C38</f>
        <v>0</v>
      </c>
      <c r="AA38" s="30">
        <f>+'2014'!$C38</f>
        <v>0</v>
      </c>
      <c r="AB38" s="30">
        <f>+'2015'!$C38</f>
        <v>0</v>
      </c>
      <c r="AC38" s="30">
        <f>+'2016'!$C38</f>
        <v>0</v>
      </c>
      <c r="AD38" s="30">
        <f>+'2017'!$C38</f>
        <v>0</v>
      </c>
      <c r="AE38" s="30">
        <f>+'2018'!$C38</f>
        <v>0</v>
      </c>
      <c r="AF38" s="30">
        <f>+'2019'!$C38</f>
        <v>0</v>
      </c>
      <c r="AG38" s="30">
        <f>+'2020'!$C38</f>
        <v>0</v>
      </c>
      <c r="AH38" s="30">
        <f>+'2021'!$C38</f>
        <v>0</v>
      </c>
      <c r="AI38" s="27"/>
      <c r="AJ38" s="30" t="e">
        <f t="shared" si="4"/>
        <v>#DIV/0!</v>
      </c>
    </row>
    <row r="39" spans="1:36" x14ac:dyDescent="0.35">
      <c r="A39" s="24" t="s">
        <v>330</v>
      </c>
      <c r="B39" s="25" t="s">
        <v>331</v>
      </c>
      <c r="C39" s="30">
        <f>+'1990'!$C39</f>
        <v>0</v>
      </c>
      <c r="D39" s="30">
        <f>+'1991'!$C39</f>
        <v>0</v>
      </c>
      <c r="E39" s="30">
        <f>+'1992'!$C39</f>
        <v>0</v>
      </c>
      <c r="F39" s="30">
        <f>+'1993'!$C39</f>
        <v>0</v>
      </c>
      <c r="G39" s="30">
        <f>+'1994'!$C39</f>
        <v>0</v>
      </c>
      <c r="H39" s="30">
        <f>+'1995'!$C39</f>
        <v>0</v>
      </c>
      <c r="I39" s="30">
        <f>+'1996'!$C39</f>
        <v>0</v>
      </c>
      <c r="J39" s="30">
        <f>+'1997'!$C39</f>
        <v>0</v>
      </c>
      <c r="K39" s="30">
        <f>+'1998'!$C39</f>
        <v>0</v>
      </c>
      <c r="L39" s="30">
        <f>+'1999'!$C39</f>
        <v>0</v>
      </c>
      <c r="M39" s="30">
        <f>+'2000'!$C39</f>
        <v>0</v>
      </c>
      <c r="N39" s="30">
        <f>+'2001'!$C39</f>
        <v>0</v>
      </c>
      <c r="O39" s="30">
        <f>+'2002'!$C39</f>
        <v>0</v>
      </c>
      <c r="P39" s="30">
        <f>+'2003'!$C39</f>
        <v>0</v>
      </c>
      <c r="Q39" s="30">
        <f>+'2004'!$C39</f>
        <v>0</v>
      </c>
      <c r="R39" s="30">
        <f>+'2005'!$C39</f>
        <v>0</v>
      </c>
      <c r="S39" s="30">
        <f>+'2006'!$C39</f>
        <v>0</v>
      </c>
      <c r="T39" s="30">
        <f>+'2007'!$C39</f>
        <v>0</v>
      </c>
      <c r="U39" s="30">
        <f>+'2008'!$C39</f>
        <v>0</v>
      </c>
      <c r="V39" s="30">
        <f>+'2009'!$C39</f>
        <v>0</v>
      </c>
      <c r="W39" s="30">
        <f>+'2010'!$C39</f>
        <v>0</v>
      </c>
      <c r="X39" s="30">
        <f>+'2011'!$C39</f>
        <v>0</v>
      </c>
      <c r="Y39" s="30">
        <f>+'2012'!$C39</f>
        <v>0</v>
      </c>
      <c r="Z39" s="30">
        <f>+'2013'!$C39</f>
        <v>0</v>
      </c>
      <c r="AA39" s="30">
        <f>+'2014'!$C39</f>
        <v>0</v>
      </c>
      <c r="AB39" s="30">
        <f>+'2015'!$C39</f>
        <v>0</v>
      </c>
      <c r="AC39" s="30">
        <f>+'2016'!$C39</f>
        <v>0</v>
      </c>
      <c r="AD39" s="30">
        <f>+'2017'!$C39</f>
        <v>0</v>
      </c>
      <c r="AE39" s="30">
        <f>+'2018'!$C39</f>
        <v>0</v>
      </c>
      <c r="AF39" s="30">
        <f>+'2019'!$C39</f>
        <v>0</v>
      </c>
      <c r="AG39" s="30">
        <f>+'2020'!$C39</f>
        <v>0</v>
      </c>
      <c r="AH39" s="30">
        <f>+'2021'!$C39</f>
        <v>0</v>
      </c>
      <c r="AI39" s="27"/>
      <c r="AJ39" s="30" t="e">
        <f t="shared" si="4"/>
        <v>#DIV/0!</v>
      </c>
    </row>
    <row r="40" spans="1:36" x14ac:dyDescent="0.35">
      <c r="A40" s="24" t="s">
        <v>332</v>
      </c>
      <c r="B40" s="25" t="s">
        <v>333</v>
      </c>
      <c r="C40" s="30">
        <f>+'1990'!$C40</f>
        <v>0</v>
      </c>
      <c r="D40" s="30">
        <f>+'1991'!$C40</f>
        <v>0</v>
      </c>
      <c r="E40" s="30">
        <f>+'1992'!$C40</f>
        <v>0</v>
      </c>
      <c r="F40" s="30">
        <f>+'1993'!$C40</f>
        <v>0</v>
      </c>
      <c r="G40" s="30">
        <f>+'1994'!$C40</f>
        <v>0</v>
      </c>
      <c r="H40" s="30">
        <f>+'1995'!$C40</f>
        <v>0</v>
      </c>
      <c r="I40" s="30">
        <f>+'1996'!$C40</f>
        <v>0</v>
      </c>
      <c r="J40" s="30">
        <f>+'1997'!$C40</f>
        <v>0</v>
      </c>
      <c r="K40" s="30">
        <f>+'1998'!$C40</f>
        <v>0</v>
      </c>
      <c r="L40" s="30">
        <f>+'1999'!$C40</f>
        <v>0</v>
      </c>
      <c r="M40" s="30">
        <f>+'2000'!$C40</f>
        <v>0</v>
      </c>
      <c r="N40" s="30">
        <f>+'2001'!$C40</f>
        <v>0</v>
      </c>
      <c r="O40" s="30">
        <f>+'2002'!$C40</f>
        <v>0</v>
      </c>
      <c r="P40" s="30">
        <f>+'2003'!$C40</f>
        <v>0</v>
      </c>
      <c r="Q40" s="30">
        <f>+'2004'!$C40</f>
        <v>0</v>
      </c>
      <c r="R40" s="30">
        <f>+'2005'!$C40</f>
        <v>0</v>
      </c>
      <c r="S40" s="30">
        <f>+'2006'!$C40</f>
        <v>0</v>
      </c>
      <c r="T40" s="30">
        <f>+'2007'!$C40</f>
        <v>0</v>
      </c>
      <c r="U40" s="30">
        <f>+'2008'!$C40</f>
        <v>0</v>
      </c>
      <c r="V40" s="30">
        <f>+'2009'!$C40</f>
        <v>0</v>
      </c>
      <c r="W40" s="30">
        <f>+'2010'!$C40</f>
        <v>0</v>
      </c>
      <c r="X40" s="30">
        <f>+'2011'!$C40</f>
        <v>0</v>
      </c>
      <c r="Y40" s="30">
        <f>+'2012'!$C40</f>
        <v>0</v>
      </c>
      <c r="Z40" s="30">
        <f>+'2013'!$C40</f>
        <v>0</v>
      </c>
      <c r="AA40" s="30">
        <f>+'2014'!$C40</f>
        <v>0</v>
      </c>
      <c r="AB40" s="30">
        <f>+'2015'!$C40</f>
        <v>0</v>
      </c>
      <c r="AC40" s="30">
        <f>+'2016'!$C40</f>
        <v>0</v>
      </c>
      <c r="AD40" s="30">
        <f>+'2017'!$C40</f>
        <v>0</v>
      </c>
      <c r="AE40" s="30">
        <f>+'2018'!$C40</f>
        <v>0</v>
      </c>
      <c r="AF40" s="30">
        <f>+'2019'!$C40</f>
        <v>0</v>
      </c>
      <c r="AG40" s="30">
        <f>+'2020'!$C40</f>
        <v>0</v>
      </c>
      <c r="AH40" s="30">
        <f>+'2021'!$C40</f>
        <v>0</v>
      </c>
      <c r="AI40" s="27"/>
      <c r="AJ40" s="30" t="e">
        <f t="shared" si="4"/>
        <v>#DIV/0!</v>
      </c>
    </row>
    <row r="41" spans="1:36" x14ac:dyDescent="0.35">
      <c r="A41" s="24" t="s">
        <v>334</v>
      </c>
      <c r="B41" s="25" t="s">
        <v>291</v>
      </c>
      <c r="C41" s="30">
        <f>+'1990'!$C41</f>
        <v>0</v>
      </c>
      <c r="D41" s="30">
        <f>+'1991'!$C41</f>
        <v>0</v>
      </c>
      <c r="E41" s="30">
        <f>+'1992'!$C41</f>
        <v>0</v>
      </c>
      <c r="F41" s="30">
        <f>+'1993'!$C41</f>
        <v>0</v>
      </c>
      <c r="G41" s="30">
        <f>+'1994'!$C41</f>
        <v>0</v>
      </c>
      <c r="H41" s="30">
        <f>+'1995'!$C41</f>
        <v>0</v>
      </c>
      <c r="I41" s="30">
        <f>+'1996'!$C41</f>
        <v>0</v>
      </c>
      <c r="J41" s="30">
        <f>+'1997'!$C41</f>
        <v>0</v>
      </c>
      <c r="K41" s="30">
        <f>+'1998'!$C41</f>
        <v>0</v>
      </c>
      <c r="L41" s="30">
        <f>+'1999'!$C41</f>
        <v>0</v>
      </c>
      <c r="M41" s="30">
        <f>+'2000'!$C41</f>
        <v>0</v>
      </c>
      <c r="N41" s="30">
        <f>+'2001'!$C41</f>
        <v>0</v>
      </c>
      <c r="O41" s="30">
        <f>+'2002'!$C41</f>
        <v>0</v>
      </c>
      <c r="P41" s="30">
        <f>+'2003'!$C41</f>
        <v>0</v>
      </c>
      <c r="Q41" s="30">
        <f>+'2004'!$C41</f>
        <v>0</v>
      </c>
      <c r="R41" s="30">
        <f>+'2005'!$C41</f>
        <v>0</v>
      </c>
      <c r="S41" s="30">
        <f>+'2006'!$C41</f>
        <v>0</v>
      </c>
      <c r="T41" s="30">
        <f>+'2007'!$C41</f>
        <v>0</v>
      </c>
      <c r="U41" s="30">
        <f>+'2008'!$C41</f>
        <v>0</v>
      </c>
      <c r="V41" s="30">
        <f>+'2009'!$C41</f>
        <v>0</v>
      </c>
      <c r="W41" s="30">
        <f>+'2010'!$C41</f>
        <v>0</v>
      </c>
      <c r="X41" s="30">
        <f>+'2011'!$C41</f>
        <v>0</v>
      </c>
      <c r="Y41" s="30">
        <f>+'2012'!$C41</f>
        <v>0</v>
      </c>
      <c r="Z41" s="30">
        <f>+'2013'!$C41</f>
        <v>0</v>
      </c>
      <c r="AA41" s="30">
        <f>+'2014'!$C41</f>
        <v>0</v>
      </c>
      <c r="AB41" s="30">
        <f>+'2015'!$C41</f>
        <v>0</v>
      </c>
      <c r="AC41" s="30">
        <f>+'2016'!$C41</f>
        <v>0</v>
      </c>
      <c r="AD41" s="30">
        <f>+'2017'!$C41</f>
        <v>0</v>
      </c>
      <c r="AE41" s="30">
        <f>+'2018'!$C41</f>
        <v>0</v>
      </c>
      <c r="AF41" s="30">
        <f>+'2019'!$C41</f>
        <v>0</v>
      </c>
      <c r="AG41" s="30">
        <f>+'2020'!$C41</f>
        <v>0</v>
      </c>
      <c r="AH41" s="30">
        <f>+'2021'!$C41</f>
        <v>0</v>
      </c>
      <c r="AI41" s="27"/>
      <c r="AJ41" s="30" t="e">
        <f t="shared" si="4"/>
        <v>#DIV/0!</v>
      </c>
    </row>
    <row r="42" spans="1:36" ht="13" x14ac:dyDescent="0.35">
      <c r="A42" s="24" t="s">
        <v>335</v>
      </c>
      <c r="B42" s="25" t="s">
        <v>336</v>
      </c>
      <c r="C42" s="26">
        <f>+'1990'!$C42</f>
        <v>0</v>
      </c>
      <c r="D42" s="26">
        <f>+'1991'!$C42</f>
        <v>0</v>
      </c>
      <c r="E42" s="26">
        <f>+'1992'!$C42</f>
        <v>0</v>
      </c>
      <c r="F42" s="26">
        <f>+'1993'!$C42</f>
        <v>0</v>
      </c>
      <c r="G42" s="26">
        <f>+'1994'!$C42</f>
        <v>0</v>
      </c>
      <c r="H42" s="26">
        <f>+'1995'!$C42</f>
        <v>0</v>
      </c>
      <c r="I42" s="26">
        <f>+'1996'!$C42</f>
        <v>0</v>
      </c>
      <c r="J42" s="26">
        <f>+'1997'!$C42</f>
        <v>0</v>
      </c>
      <c r="K42" s="26">
        <f>+'1998'!$C42</f>
        <v>0</v>
      </c>
      <c r="L42" s="26">
        <f>+'1999'!$C42</f>
        <v>0</v>
      </c>
      <c r="M42" s="26">
        <f>+'2000'!$C42</f>
        <v>0</v>
      </c>
      <c r="N42" s="26">
        <f>+'2001'!$C42</f>
        <v>0</v>
      </c>
      <c r="O42" s="26">
        <f>+'2002'!$C42</f>
        <v>0</v>
      </c>
      <c r="P42" s="26">
        <f>+'2003'!$C42</f>
        <v>0</v>
      </c>
      <c r="Q42" s="26">
        <f>+'2004'!$C42</f>
        <v>0</v>
      </c>
      <c r="R42" s="26">
        <f>+'2004'!$C42</f>
        <v>0</v>
      </c>
      <c r="S42" s="26">
        <f>+'2006'!$C42</f>
        <v>0</v>
      </c>
      <c r="T42" s="26">
        <f>+'2007'!$C42</f>
        <v>0</v>
      </c>
      <c r="U42" s="26">
        <f>+'2008'!$C42</f>
        <v>0</v>
      </c>
      <c r="V42" s="26">
        <f>+'2009'!$C42</f>
        <v>0</v>
      </c>
      <c r="W42" s="26">
        <f>+'2010'!$C42</f>
        <v>0</v>
      </c>
      <c r="X42" s="26">
        <f>+'2011'!$C42</f>
        <v>0</v>
      </c>
      <c r="Y42" s="26">
        <f>+'2012'!$C42</f>
        <v>0</v>
      </c>
      <c r="Z42" s="26">
        <f>+'2013'!$C42</f>
        <v>0</v>
      </c>
      <c r="AA42" s="26">
        <f>+'2014'!$C42</f>
        <v>0</v>
      </c>
      <c r="AB42" s="26">
        <f>+'2015'!$C42</f>
        <v>0</v>
      </c>
      <c r="AC42" s="26">
        <f>+'2016'!$C42</f>
        <v>0</v>
      </c>
      <c r="AD42" s="26">
        <f>+'2017'!$C42</f>
        <v>0</v>
      </c>
      <c r="AE42" s="26">
        <f>+'2018'!$C42</f>
        <v>0</v>
      </c>
      <c r="AF42" s="26">
        <f>+'2019'!$C42</f>
        <v>0</v>
      </c>
      <c r="AG42" s="26">
        <f>+'2019'!$C42</f>
        <v>0</v>
      </c>
      <c r="AH42" s="26">
        <f>+'2019'!$C42</f>
        <v>0</v>
      </c>
      <c r="AI42" s="27"/>
      <c r="AJ42" s="26" t="e">
        <f t="shared" si="4"/>
        <v>#DIV/0!</v>
      </c>
    </row>
    <row r="43" spans="1:36" ht="13" x14ac:dyDescent="0.35">
      <c r="A43" s="24" t="s">
        <v>337</v>
      </c>
      <c r="B43" s="25" t="s">
        <v>338</v>
      </c>
      <c r="C43" s="30">
        <f>+'1990'!$C43</f>
        <v>0</v>
      </c>
      <c r="D43" s="30">
        <f>+'1991'!$C43</f>
        <v>0</v>
      </c>
      <c r="E43" s="30">
        <f>+'1992'!$C43</f>
        <v>0</v>
      </c>
      <c r="F43" s="30">
        <f>+'1993'!$C43</f>
        <v>0</v>
      </c>
      <c r="G43" s="30">
        <f>+'1994'!$C43</f>
        <v>0</v>
      </c>
      <c r="H43" s="30">
        <f>+'1995'!$C43</f>
        <v>0</v>
      </c>
      <c r="I43" s="30">
        <f>+'1996'!$C43</f>
        <v>0</v>
      </c>
      <c r="J43" s="30">
        <f>+'1997'!$C43</f>
        <v>0</v>
      </c>
      <c r="K43" s="30">
        <f>+'1998'!$C43</f>
        <v>0</v>
      </c>
      <c r="L43" s="30">
        <f>+'1999'!$C43</f>
        <v>0</v>
      </c>
      <c r="M43" s="30">
        <f>+'2000'!$C43</f>
        <v>0</v>
      </c>
      <c r="N43" s="30">
        <f>+'2001'!$C43</f>
        <v>0</v>
      </c>
      <c r="O43" s="30">
        <f>+'2002'!$C43</f>
        <v>0</v>
      </c>
      <c r="P43" s="30">
        <f>+'2003'!$C43</f>
        <v>0</v>
      </c>
      <c r="Q43" s="30">
        <f>+'2004'!$C43</f>
        <v>0</v>
      </c>
      <c r="R43" s="30">
        <f>+'2005'!$C43</f>
        <v>0</v>
      </c>
      <c r="S43" s="30">
        <f>+'2006'!$C43</f>
        <v>0</v>
      </c>
      <c r="T43" s="30">
        <f>+'2007'!$C43</f>
        <v>0</v>
      </c>
      <c r="U43" s="30">
        <f>+'2008'!$C43</f>
        <v>0</v>
      </c>
      <c r="V43" s="30">
        <f>+'2009'!$C43</f>
        <v>0</v>
      </c>
      <c r="W43" s="30">
        <f>+'2010'!$C43</f>
        <v>0</v>
      </c>
      <c r="X43" s="30">
        <f>+'2011'!$C43</f>
        <v>0</v>
      </c>
      <c r="Y43" s="30">
        <f>+'2012'!$C43</f>
        <v>0</v>
      </c>
      <c r="Z43" s="30">
        <f>+'2013'!$C43</f>
        <v>0</v>
      </c>
      <c r="AA43" s="30">
        <f>+'2014'!$C43</f>
        <v>0</v>
      </c>
      <c r="AB43" s="30">
        <f>+'2015'!$C43</f>
        <v>0</v>
      </c>
      <c r="AC43" s="30">
        <f>+'2016'!$C43</f>
        <v>0</v>
      </c>
      <c r="AD43" s="30">
        <f>+'2017'!$C43</f>
        <v>0</v>
      </c>
      <c r="AE43" s="30">
        <f>+'2018'!$C43</f>
        <v>0</v>
      </c>
      <c r="AF43" s="30">
        <f>+'2019'!$C43</f>
        <v>0</v>
      </c>
      <c r="AG43" s="30">
        <f>+'2020'!$C43</f>
        <v>0</v>
      </c>
      <c r="AH43" s="30">
        <f>+'2021'!$C43</f>
        <v>0</v>
      </c>
      <c r="AI43" s="27"/>
      <c r="AJ43" s="26" t="e">
        <f t="shared" si="4"/>
        <v>#DIV/0!</v>
      </c>
    </row>
    <row r="44" spans="1:36" x14ac:dyDescent="0.35">
      <c r="A44" s="24" t="s">
        <v>339</v>
      </c>
      <c r="B44" s="25" t="s">
        <v>340</v>
      </c>
      <c r="C44" s="30">
        <f>+'1990'!$C44</f>
        <v>0</v>
      </c>
      <c r="D44" s="30">
        <f>+'1991'!$C44</f>
        <v>0</v>
      </c>
      <c r="E44" s="30">
        <f>+'1992'!$C44</f>
        <v>0</v>
      </c>
      <c r="F44" s="30">
        <f>+'1993'!$C44</f>
        <v>0</v>
      </c>
      <c r="G44" s="30">
        <f>+'1994'!$C44</f>
        <v>0</v>
      </c>
      <c r="H44" s="30">
        <f>+'1995'!$C44</f>
        <v>0</v>
      </c>
      <c r="I44" s="30">
        <f>+'1996'!$C44</f>
        <v>0</v>
      </c>
      <c r="J44" s="30">
        <f>+'1997'!$C44</f>
        <v>0</v>
      </c>
      <c r="K44" s="30">
        <f>+'1998'!$C44</f>
        <v>0</v>
      </c>
      <c r="L44" s="30">
        <f>+'1999'!$C44</f>
        <v>0</v>
      </c>
      <c r="M44" s="30">
        <f>+'2000'!$C44</f>
        <v>0</v>
      </c>
      <c r="N44" s="30">
        <f>+'2001'!$C44</f>
        <v>0</v>
      </c>
      <c r="O44" s="30">
        <f>+'2002'!$C44</f>
        <v>0</v>
      </c>
      <c r="P44" s="30">
        <f>+'2003'!$C44</f>
        <v>0</v>
      </c>
      <c r="Q44" s="30">
        <f>+'2004'!$C44</f>
        <v>0</v>
      </c>
      <c r="R44" s="30">
        <f>+'2005'!$C44</f>
        <v>0</v>
      </c>
      <c r="S44" s="30">
        <f>+'2006'!$C44</f>
        <v>0</v>
      </c>
      <c r="T44" s="30">
        <f>+'2007'!$C44</f>
        <v>0</v>
      </c>
      <c r="U44" s="30">
        <f>+'2008'!$C44</f>
        <v>0</v>
      </c>
      <c r="V44" s="30">
        <f>+'2009'!$C44</f>
        <v>0</v>
      </c>
      <c r="W44" s="30">
        <f>+'2010'!$C44</f>
        <v>0</v>
      </c>
      <c r="X44" s="30">
        <f>+'2011'!$C44</f>
        <v>0</v>
      </c>
      <c r="Y44" s="30">
        <f>+'2012'!$C44</f>
        <v>0</v>
      </c>
      <c r="Z44" s="30">
        <f>+'2013'!$C44</f>
        <v>0</v>
      </c>
      <c r="AA44" s="30">
        <f>+'2014'!$C44</f>
        <v>0</v>
      </c>
      <c r="AB44" s="30">
        <f>+'2015'!$C44</f>
        <v>0</v>
      </c>
      <c r="AC44" s="30">
        <f>+'2016'!$C44</f>
        <v>0</v>
      </c>
      <c r="AD44" s="30">
        <f>+'2017'!$C44</f>
        <v>0</v>
      </c>
      <c r="AE44" s="30">
        <f>+'2018'!$C44</f>
        <v>0</v>
      </c>
      <c r="AF44" s="30">
        <f>+'2019'!$C44</f>
        <v>0</v>
      </c>
      <c r="AG44" s="30">
        <f>+'2020'!$C44</f>
        <v>0</v>
      </c>
      <c r="AH44" s="30">
        <f>+'2021'!$C44</f>
        <v>0</v>
      </c>
      <c r="AI44" s="27"/>
      <c r="AJ44" s="26" t="e">
        <f t="shared" si="4"/>
        <v>#DIV/0!</v>
      </c>
    </row>
    <row r="45" spans="1:36" x14ac:dyDescent="0.35">
      <c r="A45" s="24" t="s">
        <v>341</v>
      </c>
      <c r="B45" s="25" t="s">
        <v>342</v>
      </c>
      <c r="C45" s="30">
        <f>+'1990'!$C45</f>
        <v>0</v>
      </c>
      <c r="D45" s="30">
        <f>+'1991'!$C45</f>
        <v>0</v>
      </c>
      <c r="E45" s="30">
        <f>+'1992'!$C45</f>
        <v>0</v>
      </c>
      <c r="F45" s="30">
        <f>+'1993'!$C45</f>
        <v>0</v>
      </c>
      <c r="G45" s="30">
        <f>+'1994'!$C45</f>
        <v>0</v>
      </c>
      <c r="H45" s="30">
        <f>+'1995'!$C45</f>
        <v>0</v>
      </c>
      <c r="I45" s="30">
        <f>+'1996'!$C45</f>
        <v>0</v>
      </c>
      <c r="J45" s="30">
        <f>+'1997'!$C45</f>
        <v>0</v>
      </c>
      <c r="K45" s="30">
        <f>+'1998'!$C45</f>
        <v>0</v>
      </c>
      <c r="L45" s="30">
        <f>+'1999'!$C45</f>
        <v>0</v>
      </c>
      <c r="M45" s="30">
        <f>+'2000'!$C45</f>
        <v>0</v>
      </c>
      <c r="N45" s="30">
        <f>+'2001'!$C45</f>
        <v>0</v>
      </c>
      <c r="O45" s="30">
        <f>+'2002'!$C45</f>
        <v>0</v>
      </c>
      <c r="P45" s="30">
        <f>+'2003'!$C45</f>
        <v>0</v>
      </c>
      <c r="Q45" s="30">
        <f>+'2004'!$C45</f>
        <v>0</v>
      </c>
      <c r="R45" s="30">
        <f>+'2005'!$C45</f>
        <v>0</v>
      </c>
      <c r="S45" s="30">
        <f>+'2006'!$C45</f>
        <v>0</v>
      </c>
      <c r="T45" s="30">
        <f>+'2007'!$C45</f>
        <v>0</v>
      </c>
      <c r="U45" s="30">
        <f>+'2008'!$C45</f>
        <v>0</v>
      </c>
      <c r="V45" s="30">
        <f>+'2009'!$C45</f>
        <v>0</v>
      </c>
      <c r="W45" s="30">
        <f>+'2010'!$C45</f>
        <v>0</v>
      </c>
      <c r="X45" s="30">
        <f>+'2011'!$C45</f>
        <v>0</v>
      </c>
      <c r="Y45" s="30">
        <f>+'2012'!$C45</f>
        <v>0</v>
      </c>
      <c r="Z45" s="30">
        <f>+'2013'!$C45</f>
        <v>0</v>
      </c>
      <c r="AA45" s="30">
        <f>+'2014'!$C45</f>
        <v>0</v>
      </c>
      <c r="AB45" s="30">
        <f>+'2015'!$C45</f>
        <v>0</v>
      </c>
      <c r="AC45" s="30">
        <f>+'2016'!$C45</f>
        <v>0</v>
      </c>
      <c r="AD45" s="30">
        <f>+'2017'!$C45</f>
        <v>0</v>
      </c>
      <c r="AE45" s="30">
        <f>+'2018'!$C45</f>
        <v>0</v>
      </c>
      <c r="AF45" s="30">
        <f>+'2019'!$C45</f>
        <v>0</v>
      </c>
      <c r="AG45" s="30">
        <f>+'2020'!$C45</f>
        <v>0</v>
      </c>
      <c r="AH45" s="30">
        <f>+'2021'!$C45</f>
        <v>0</v>
      </c>
      <c r="AI45" s="27"/>
      <c r="AJ45" s="26" t="e">
        <f t="shared" si="4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8">+C47+C53+C64+C72+C76+C82+C89+C94</f>
        <v>175.34770785385209</v>
      </c>
      <c r="D46" s="21">
        <f t="shared" si="28"/>
        <v>175.56147068518561</v>
      </c>
      <c r="E46" s="21">
        <f t="shared" si="28"/>
        <v>177.81520494849534</v>
      </c>
      <c r="F46" s="21">
        <f t="shared" si="28"/>
        <v>176.06414088465036</v>
      </c>
      <c r="G46" s="21">
        <f t="shared" si="28"/>
        <v>176.85465658220895</v>
      </c>
      <c r="H46" s="21">
        <f t="shared" si="28"/>
        <v>176.41055697553281</v>
      </c>
      <c r="I46" s="21">
        <f t="shared" si="28"/>
        <v>164.83935814308626</v>
      </c>
      <c r="J46" s="21">
        <f t="shared" si="28"/>
        <v>227.23609557719203</v>
      </c>
      <c r="K46" s="21">
        <f t="shared" si="28"/>
        <v>239.0648274809256</v>
      </c>
      <c r="L46" s="21">
        <f t="shared" si="28"/>
        <v>326.13726952257804</v>
      </c>
      <c r="M46" s="21">
        <f t="shared" si="28"/>
        <v>317.01316410254844</v>
      </c>
      <c r="N46" s="21">
        <f t="shared" si="28"/>
        <v>306.8447927403368</v>
      </c>
      <c r="O46" s="21">
        <f t="shared" si="28"/>
        <v>210.86957728190279</v>
      </c>
      <c r="P46" s="21">
        <f t="shared" si="28"/>
        <v>211.12558420797168</v>
      </c>
      <c r="Q46" s="21">
        <f>+Q47+Q53+Q64+Q72+Q76+Q82+Q89+Q94</f>
        <v>232.86140783848913</v>
      </c>
      <c r="R46" s="21">
        <f t="shared" si="28"/>
        <v>207.28780854499996</v>
      </c>
      <c r="S46" s="21">
        <f t="shared" si="28"/>
        <v>194.65130432911113</v>
      </c>
      <c r="T46" s="21">
        <f t="shared" si="28"/>
        <v>218.15067237333332</v>
      </c>
      <c r="U46" s="21">
        <f t="shared" si="28"/>
        <v>215.62161147033333</v>
      </c>
      <c r="V46" s="21">
        <f t="shared" si="28"/>
        <v>264.95287337233333</v>
      </c>
      <c r="W46" s="21">
        <f t="shared" si="28"/>
        <v>589.27399131577772</v>
      </c>
      <c r="X46" s="21">
        <f t="shared" si="28"/>
        <v>719.92692382822224</v>
      </c>
      <c r="Y46" s="21">
        <f t="shared" si="28"/>
        <v>782.31318418277783</v>
      </c>
      <c r="Z46" s="21">
        <f t="shared" si="28"/>
        <v>798.96924144999991</v>
      </c>
      <c r="AA46" s="21">
        <f t="shared" si="28"/>
        <v>795.80913654333335</v>
      </c>
      <c r="AB46" s="21">
        <f t="shared" si="28"/>
        <v>744.18353785555553</v>
      </c>
      <c r="AC46" s="21">
        <f t="shared" si="28"/>
        <v>737.00891473055572</v>
      </c>
      <c r="AD46" s="21">
        <f t="shared" si="28"/>
        <v>769.82839176888888</v>
      </c>
      <c r="AE46" s="21">
        <f t="shared" si="28"/>
        <v>645.91407119833332</v>
      </c>
      <c r="AF46" s="21">
        <f t="shared" ref="AF46:AH46" si="29">+AF47+AF53+AF64+AF72+AF76+AF82+AF89+AF94</f>
        <v>558.56547738722224</v>
      </c>
      <c r="AG46" s="21">
        <f t="shared" si="29"/>
        <v>276.05618167166671</v>
      </c>
      <c r="AH46" s="21">
        <f t="shared" si="29"/>
        <v>496.97825695222224</v>
      </c>
      <c r="AI46" s="22"/>
      <c r="AJ46" s="23">
        <f t="shared" si="4"/>
        <v>0.56768965212895095</v>
      </c>
    </row>
    <row r="47" spans="1:36" x14ac:dyDescent="0.35">
      <c r="A47" s="24" t="s">
        <v>345</v>
      </c>
      <c r="B47" s="25" t="s">
        <v>346</v>
      </c>
      <c r="C47" s="26">
        <f t="shared" ref="C47:AE47" si="30">+SUM(C48:C52)</f>
        <v>174.67119539999999</v>
      </c>
      <c r="D47" s="26">
        <f t="shared" si="30"/>
        <v>174.67119539999999</v>
      </c>
      <c r="E47" s="26">
        <f t="shared" si="30"/>
        <v>174.67119539999999</v>
      </c>
      <c r="F47" s="26">
        <f t="shared" si="30"/>
        <v>174.67119539999999</v>
      </c>
      <c r="G47" s="26">
        <f t="shared" si="30"/>
        <v>174.67119539999999</v>
      </c>
      <c r="H47" s="26">
        <f t="shared" si="30"/>
        <v>174.67119539999999</v>
      </c>
      <c r="I47" s="26">
        <f t="shared" si="30"/>
        <v>161.68700339999998</v>
      </c>
      <c r="J47" s="26">
        <f t="shared" si="30"/>
        <v>223.32330095399999</v>
      </c>
      <c r="K47" s="26">
        <f t="shared" si="30"/>
        <v>235.05688533599999</v>
      </c>
      <c r="L47" s="26">
        <f t="shared" si="30"/>
        <v>320.788633608</v>
      </c>
      <c r="M47" s="26">
        <f t="shared" si="30"/>
        <v>312.30919674</v>
      </c>
      <c r="N47" s="26">
        <f t="shared" si="30"/>
        <v>303.22196859600001</v>
      </c>
      <c r="O47" s="26">
        <f t="shared" si="30"/>
        <v>206.47674359999999</v>
      </c>
      <c r="P47" s="26">
        <f t="shared" si="30"/>
        <v>209.21923800000002</v>
      </c>
      <c r="Q47" s="26">
        <f t="shared" si="30"/>
        <v>224.82471779999997</v>
      </c>
      <c r="R47" s="26">
        <f t="shared" si="30"/>
        <v>201.73980239999997</v>
      </c>
      <c r="S47" s="26">
        <f t="shared" si="30"/>
        <v>188.93661300000002</v>
      </c>
      <c r="T47" s="26">
        <f t="shared" si="30"/>
        <v>210.71470639999998</v>
      </c>
      <c r="U47" s="26">
        <f t="shared" si="30"/>
        <v>211.66080919999999</v>
      </c>
      <c r="V47" s="26">
        <f t="shared" si="30"/>
        <v>259.93955940000001</v>
      </c>
      <c r="W47" s="26">
        <f t="shared" si="30"/>
        <v>584.50393319999989</v>
      </c>
      <c r="X47" s="26">
        <f t="shared" si="30"/>
        <v>716.86173029999998</v>
      </c>
      <c r="Y47" s="26">
        <f t="shared" si="30"/>
        <v>779.38246470000001</v>
      </c>
      <c r="Z47" s="26">
        <f t="shared" si="30"/>
        <v>796.16125109999996</v>
      </c>
      <c r="AA47" s="26">
        <f t="shared" si="30"/>
        <v>792.4409478</v>
      </c>
      <c r="AB47" s="26">
        <f t="shared" si="30"/>
        <v>740.94374879999998</v>
      </c>
      <c r="AC47" s="26">
        <f t="shared" si="30"/>
        <v>734.10519960000011</v>
      </c>
      <c r="AD47" s="26">
        <f t="shared" si="30"/>
        <v>766.72173959999998</v>
      </c>
      <c r="AE47" s="26">
        <f t="shared" si="30"/>
        <v>642.79553399999998</v>
      </c>
      <c r="AF47" s="26">
        <f t="shared" ref="AF47:AH47" si="31">+SUM(AF48:AF52)</f>
        <v>555.43470660000003</v>
      </c>
      <c r="AG47" s="26">
        <f t="shared" si="31"/>
        <v>273.57682140000003</v>
      </c>
      <c r="AH47" s="26">
        <f t="shared" si="31"/>
        <v>493.63702740000002</v>
      </c>
      <c r="AI47" s="27"/>
      <c r="AJ47" s="26">
        <f t="shared" si="4"/>
        <v>0.5806035574769095</v>
      </c>
    </row>
    <row r="48" spans="1:36" x14ac:dyDescent="0.35">
      <c r="A48" s="24" t="s">
        <v>347</v>
      </c>
      <c r="B48" s="25" t="s">
        <v>348</v>
      </c>
      <c r="C48" s="30">
        <f>+'1990'!$C48</f>
        <v>174.67119539999999</v>
      </c>
      <c r="D48" s="30">
        <f>+'1991'!$C48</f>
        <v>174.67119539999999</v>
      </c>
      <c r="E48" s="30">
        <f>+'1992'!$C48</f>
        <v>174.67119539999999</v>
      </c>
      <c r="F48" s="30">
        <f>+'1993'!$C48</f>
        <v>174.67119539999999</v>
      </c>
      <c r="G48" s="30">
        <f>+'1994'!$C48</f>
        <v>174.67119539999999</v>
      </c>
      <c r="H48" s="30">
        <f>+'1995'!$C48</f>
        <v>174.67119539999999</v>
      </c>
      <c r="I48" s="30">
        <f>+'1996'!$C48</f>
        <v>161.68700339999998</v>
      </c>
      <c r="J48" s="30">
        <f>+'1997'!$C48</f>
        <v>223.32330095399999</v>
      </c>
      <c r="K48" s="30">
        <f>+'1998'!$C48</f>
        <v>235.05688533599999</v>
      </c>
      <c r="L48" s="30">
        <f>+'1999'!$C48</f>
        <v>320.788633608</v>
      </c>
      <c r="M48" s="30">
        <f>+'2000'!$C48</f>
        <v>312.30919674</v>
      </c>
      <c r="N48" s="30">
        <f>+'2001'!$C48</f>
        <v>303.22196859600001</v>
      </c>
      <c r="O48" s="30">
        <f>+'2002'!$C48</f>
        <v>206.47674359999999</v>
      </c>
      <c r="P48" s="30">
        <f>+'2003'!$C48</f>
        <v>209.21923800000002</v>
      </c>
      <c r="Q48" s="30">
        <f>+'2004'!$C48</f>
        <v>224.82471779999997</v>
      </c>
      <c r="R48" s="30">
        <f>+'2005'!$C48</f>
        <v>201.73980239999997</v>
      </c>
      <c r="S48" s="30">
        <f>+'2006'!$C48</f>
        <v>184.79324700000001</v>
      </c>
      <c r="T48" s="30">
        <f>+'2007'!$C48</f>
        <v>204.92342639999998</v>
      </c>
      <c r="U48" s="30">
        <f>+'2008'!$C48</f>
        <v>206.5745412</v>
      </c>
      <c r="V48" s="30">
        <f>+'2009'!$C48</f>
        <v>254.3736384</v>
      </c>
      <c r="W48" s="30">
        <f>+'2010'!$C48</f>
        <v>577.56089339999994</v>
      </c>
      <c r="X48" s="30">
        <f>+'2011'!$C48</f>
        <v>710.08080299999995</v>
      </c>
      <c r="Y48" s="30">
        <f>+'2012'!$C48</f>
        <v>772.37215200000003</v>
      </c>
      <c r="Z48" s="30">
        <f>+'2013'!$C48</f>
        <v>791.20235159999993</v>
      </c>
      <c r="AA48" s="30">
        <f>+'2014'!$C48</f>
        <v>792.4409478</v>
      </c>
      <c r="AB48" s="30">
        <f>+'2015'!$C48</f>
        <v>740.94374879999998</v>
      </c>
      <c r="AC48" s="30">
        <f>+'2016'!$C48</f>
        <v>734.10519960000011</v>
      </c>
      <c r="AD48" s="30">
        <f>+'2017'!$C48</f>
        <v>766.72173959999998</v>
      </c>
      <c r="AE48" s="30">
        <f>+'2018'!$C48</f>
        <v>642.79553399999998</v>
      </c>
      <c r="AF48" s="30">
        <f>+'2019'!$C48</f>
        <v>555.43470660000003</v>
      </c>
      <c r="AG48" s="30">
        <f>+'2020'!$C48</f>
        <v>273.57682140000003</v>
      </c>
      <c r="AH48" s="30">
        <f>+'2021'!$C48</f>
        <v>493.63702740000002</v>
      </c>
      <c r="AI48" s="27"/>
      <c r="AJ48" s="26">
        <f t="shared" si="4"/>
        <v>0.5806035574769095</v>
      </c>
    </row>
    <row r="49" spans="1:36" x14ac:dyDescent="0.35">
      <c r="A49" s="24" t="s">
        <v>349</v>
      </c>
      <c r="B49" s="25" t="s">
        <v>350</v>
      </c>
      <c r="C49" s="30">
        <f>+'1990'!$C49</f>
        <v>0</v>
      </c>
      <c r="D49" s="30">
        <f>+'1991'!$C49</f>
        <v>0</v>
      </c>
      <c r="E49" s="30">
        <f>+'1992'!$C49</f>
        <v>0</v>
      </c>
      <c r="F49" s="30">
        <f>+'1993'!$C49</f>
        <v>0</v>
      </c>
      <c r="G49" s="30">
        <f>+'1994'!$C49</f>
        <v>0</v>
      </c>
      <c r="H49" s="30">
        <f>+'1995'!$C49</f>
        <v>0</v>
      </c>
      <c r="I49" s="30">
        <f>+'1996'!$C49</f>
        <v>0</v>
      </c>
      <c r="J49" s="30">
        <f>+'1997'!$C49</f>
        <v>0</v>
      </c>
      <c r="K49" s="30">
        <f>+'1998'!$C49</f>
        <v>0</v>
      </c>
      <c r="L49" s="30">
        <f>+'1999'!$C49</f>
        <v>0</v>
      </c>
      <c r="M49" s="30">
        <f>+'2000'!$C49</f>
        <v>0</v>
      </c>
      <c r="N49" s="30">
        <f>+'2001'!$C49</f>
        <v>0</v>
      </c>
      <c r="O49" s="30">
        <f>+'2002'!$C49</f>
        <v>0</v>
      </c>
      <c r="P49" s="30">
        <f>+'2003'!$C49</f>
        <v>0</v>
      </c>
      <c r="Q49" s="30">
        <f>+'2004'!$C49</f>
        <v>0</v>
      </c>
      <c r="R49" s="30">
        <f>+'2005'!$C49</f>
        <v>0</v>
      </c>
      <c r="S49" s="30">
        <f>+'2006'!$C49</f>
        <v>0</v>
      </c>
      <c r="T49" s="30">
        <f>+'2007'!$C49</f>
        <v>0</v>
      </c>
      <c r="U49" s="30">
        <f>+'2008'!$C49</f>
        <v>0</v>
      </c>
      <c r="V49" s="30">
        <f>+'2009'!$C49</f>
        <v>0</v>
      </c>
      <c r="W49" s="30">
        <f>+'2010'!$C49</f>
        <v>0</v>
      </c>
      <c r="X49" s="30">
        <f>+'2011'!$C49</f>
        <v>0</v>
      </c>
      <c r="Y49" s="30">
        <f>+'2012'!$C49</f>
        <v>0</v>
      </c>
      <c r="Z49" s="30">
        <f>+'2013'!$C49</f>
        <v>0</v>
      </c>
      <c r="AA49" s="30">
        <f>+'2014'!$C49</f>
        <v>0</v>
      </c>
      <c r="AB49" s="30">
        <f>+'2015'!$C49</f>
        <v>0</v>
      </c>
      <c r="AC49" s="30">
        <f>+'2016'!$C49</f>
        <v>0</v>
      </c>
      <c r="AD49" s="30">
        <f>+'2017'!$C49</f>
        <v>0</v>
      </c>
      <c r="AE49" s="30">
        <f>+'2018'!$C49</f>
        <v>0</v>
      </c>
      <c r="AF49" s="30">
        <f>+'2019'!$C49</f>
        <v>0</v>
      </c>
      <c r="AG49" s="30">
        <f>+'2020'!$C49</f>
        <v>0</v>
      </c>
      <c r="AH49" s="30">
        <f>+'2021'!$C49</f>
        <v>0</v>
      </c>
      <c r="AI49" s="27"/>
      <c r="AJ49" s="26" t="e">
        <f t="shared" si="4"/>
        <v>#DIV/0!</v>
      </c>
    </row>
    <row r="50" spans="1:36" x14ac:dyDescent="0.35">
      <c r="A50" s="24" t="s">
        <v>351</v>
      </c>
      <c r="B50" s="25" t="s">
        <v>352</v>
      </c>
      <c r="C50" s="30">
        <f>+'1990'!$C50</f>
        <v>0</v>
      </c>
      <c r="D50" s="30">
        <f>+'1991'!$C50</f>
        <v>0</v>
      </c>
      <c r="E50" s="30">
        <f>+'1992'!$C50</f>
        <v>0</v>
      </c>
      <c r="F50" s="30">
        <f>+'1993'!$C50</f>
        <v>0</v>
      </c>
      <c r="G50" s="30">
        <f>+'1994'!$C50</f>
        <v>0</v>
      </c>
      <c r="H50" s="30">
        <f>+'1995'!$C50</f>
        <v>0</v>
      </c>
      <c r="I50" s="30">
        <f>+'1996'!$C50</f>
        <v>0</v>
      </c>
      <c r="J50" s="30">
        <f>+'1997'!$C50</f>
        <v>0</v>
      </c>
      <c r="K50" s="30">
        <f>+'1998'!$C50</f>
        <v>0</v>
      </c>
      <c r="L50" s="30">
        <f>+'1999'!$C50</f>
        <v>0</v>
      </c>
      <c r="M50" s="30">
        <f>+'2000'!$C50</f>
        <v>0</v>
      </c>
      <c r="N50" s="30">
        <f>+'2001'!$C50</f>
        <v>0</v>
      </c>
      <c r="O50" s="30">
        <f>+'2002'!$C50</f>
        <v>0</v>
      </c>
      <c r="P50" s="30">
        <f>+'2003'!$C50</f>
        <v>0</v>
      </c>
      <c r="Q50" s="30">
        <f>+'2004'!$C50</f>
        <v>0</v>
      </c>
      <c r="R50" s="30">
        <f>+'2005'!$C50</f>
        <v>0</v>
      </c>
      <c r="S50" s="30">
        <f>+'2006'!$C50</f>
        <v>4.1433660000000012</v>
      </c>
      <c r="T50" s="30">
        <f>+'2007'!$C50</f>
        <v>5.7912800000000004</v>
      </c>
      <c r="U50" s="30">
        <f>+'2008'!$C50</f>
        <v>5.0862680000000005</v>
      </c>
      <c r="V50" s="30">
        <f>+'2009'!$C50</f>
        <v>5.5659210000000003</v>
      </c>
      <c r="W50" s="30">
        <f>+'2010'!$C50</f>
        <v>6.9430398000000002</v>
      </c>
      <c r="X50" s="30">
        <f>+'2011'!$C50</f>
        <v>6.7809273000000001</v>
      </c>
      <c r="Y50" s="30">
        <f>+'2012'!$C50</f>
        <v>7.0103126999999992</v>
      </c>
      <c r="Z50" s="30">
        <f>+'2013'!$C50</f>
        <v>4.9588995000000002</v>
      </c>
      <c r="AA50" s="30">
        <f>+'2014'!$C50</f>
        <v>0</v>
      </c>
      <c r="AB50" s="30">
        <f>+'2015'!$C50</f>
        <v>0</v>
      </c>
      <c r="AC50" s="30">
        <f>+'2016'!$C50</f>
        <v>0</v>
      </c>
      <c r="AD50" s="30">
        <f>+'2017'!$C50</f>
        <v>0</v>
      </c>
      <c r="AE50" s="30">
        <f>+'2018'!$C50</f>
        <v>0</v>
      </c>
      <c r="AF50" s="30">
        <f>+'2019'!$C50</f>
        <v>0</v>
      </c>
      <c r="AG50" s="30">
        <f>+'2020'!$C50</f>
        <v>0</v>
      </c>
      <c r="AH50" s="30">
        <f>+'2021'!$C50</f>
        <v>0</v>
      </c>
      <c r="AI50" s="27"/>
      <c r="AJ50" s="26" t="e">
        <f t="shared" si="4"/>
        <v>#DIV/0!</v>
      </c>
    </row>
    <row r="51" spans="1:36" x14ac:dyDescent="0.35">
      <c r="A51" s="24" t="s">
        <v>353</v>
      </c>
      <c r="B51" s="25" t="s">
        <v>354</v>
      </c>
      <c r="C51" s="30">
        <f>+'1990'!$C51</f>
        <v>0</v>
      </c>
      <c r="D51" s="30">
        <f>+'1991'!$C51</f>
        <v>0</v>
      </c>
      <c r="E51" s="30">
        <f>+'1992'!$C51</f>
        <v>0</v>
      </c>
      <c r="F51" s="30">
        <f>+'1993'!$C51</f>
        <v>0</v>
      </c>
      <c r="G51" s="30">
        <f>+'1994'!$C51</f>
        <v>0</v>
      </c>
      <c r="H51" s="30">
        <f>+'1995'!$C51</f>
        <v>0</v>
      </c>
      <c r="I51" s="30">
        <f>+'1996'!$C51</f>
        <v>0</v>
      </c>
      <c r="J51" s="30">
        <f>+'1997'!$C51</f>
        <v>0</v>
      </c>
      <c r="K51" s="30">
        <f>+'1998'!$C51</f>
        <v>0</v>
      </c>
      <c r="L51" s="30">
        <f>+'1999'!$C51</f>
        <v>0</v>
      </c>
      <c r="M51" s="30">
        <f>+'2000'!$C51</f>
        <v>0</v>
      </c>
      <c r="N51" s="30">
        <f>+'2001'!$C51</f>
        <v>0</v>
      </c>
      <c r="O51" s="30">
        <f>+'2002'!$C51</f>
        <v>0</v>
      </c>
      <c r="P51" s="30">
        <f>+'2003'!$C51</f>
        <v>0</v>
      </c>
      <c r="Q51" s="30">
        <f>+'2004'!$C51</f>
        <v>0</v>
      </c>
      <c r="R51" s="30">
        <f>+'2005'!$C51</f>
        <v>0</v>
      </c>
      <c r="S51" s="30">
        <f>+'2006'!$C51</f>
        <v>0</v>
      </c>
      <c r="T51" s="30">
        <f>+'2007'!$C51</f>
        <v>0</v>
      </c>
      <c r="U51" s="30">
        <f>+'2008'!$C51</f>
        <v>0</v>
      </c>
      <c r="V51" s="30">
        <f>+'2009'!$C51</f>
        <v>0</v>
      </c>
      <c r="W51" s="30">
        <f>+'2010'!$C51</f>
        <v>0</v>
      </c>
      <c r="X51" s="30">
        <f>+'2011'!$C51</f>
        <v>0</v>
      </c>
      <c r="Y51" s="30">
        <f>+'2012'!$C51</f>
        <v>0</v>
      </c>
      <c r="Z51" s="30">
        <f>+'2013'!$C51</f>
        <v>0</v>
      </c>
      <c r="AA51" s="30">
        <f>+'2014'!$C51</f>
        <v>0</v>
      </c>
      <c r="AB51" s="30">
        <f>+'2015'!$C51</f>
        <v>0</v>
      </c>
      <c r="AC51" s="30">
        <f>+'2016'!$C51</f>
        <v>0</v>
      </c>
      <c r="AD51" s="30">
        <f>+'2017'!$C51</f>
        <v>0</v>
      </c>
      <c r="AE51" s="30">
        <f>+'2018'!$C51</f>
        <v>0</v>
      </c>
      <c r="AF51" s="30">
        <f>+'2019'!$C51</f>
        <v>0</v>
      </c>
      <c r="AG51" s="30">
        <f>+'2020'!$C51</f>
        <v>0</v>
      </c>
      <c r="AH51" s="30">
        <f>+'2021'!$C51</f>
        <v>0</v>
      </c>
      <c r="AI51" s="27"/>
      <c r="AJ51" s="26" t="e">
        <f t="shared" si="4"/>
        <v>#DIV/0!</v>
      </c>
    </row>
    <row r="52" spans="1:36" x14ac:dyDescent="0.35">
      <c r="A52" s="24" t="s">
        <v>355</v>
      </c>
      <c r="B52" s="25" t="s">
        <v>291</v>
      </c>
      <c r="C52" s="30">
        <f>+'1990'!$C52</f>
        <v>0</v>
      </c>
      <c r="D52" s="30">
        <f>+'1991'!$C52</f>
        <v>0</v>
      </c>
      <c r="E52" s="30">
        <f>+'1992'!$C52</f>
        <v>0</v>
      </c>
      <c r="F52" s="30">
        <f>+'1993'!$C52</f>
        <v>0</v>
      </c>
      <c r="G52" s="30">
        <f>+'1994'!$C52</f>
        <v>0</v>
      </c>
      <c r="H52" s="30">
        <f>+'1995'!$C52</f>
        <v>0</v>
      </c>
      <c r="I52" s="30">
        <f>+'1996'!$C52</f>
        <v>0</v>
      </c>
      <c r="J52" s="30">
        <f>+'1997'!$C52</f>
        <v>0</v>
      </c>
      <c r="K52" s="30">
        <f>+'1998'!$C52</f>
        <v>0</v>
      </c>
      <c r="L52" s="30">
        <f>+'1999'!$C52</f>
        <v>0</v>
      </c>
      <c r="M52" s="30">
        <f>+'2000'!$C52</f>
        <v>0</v>
      </c>
      <c r="N52" s="30">
        <f>+'2001'!$C52</f>
        <v>0</v>
      </c>
      <c r="O52" s="30">
        <f>+'2002'!$C52</f>
        <v>0</v>
      </c>
      <c r="P52" s="30">
        <f>+'2003'!$C52</f>
        <v>0</v>
      </c>
      <c r="Q52" s="30">
        <f>+'2004'!$C52</f>
        <v>0</v>
      </c>
      <c r="R52" s="30">
        <f>+'2005'!$C52</f>
        <v>0</v>
      </c>
      <c r="S52" s="30">
        <f>+'2006'!$C52</f>
        <v>0</v>
      </c>
      <c r="T52" s="30">
        <f>+'2007'!$C52</f>
        <v>0</v>
      </c>
      <c r="U52" s="30">
        <f>+'2008'!$C52</f>
        <v>0</v>
      </c>
      <c r="V52" s="30">
        <f>+'2009'!$C52</f>
        <v>0</v>
      </c>
      <c r="W52" s="30">
        <f>+'2010'!$C52</f>
        <v>0</v>
      </c>
      <c r="X52" s="30">
        <f>+'2011'!$C52</f>
        <v>0</v>
      </c>
      <c r="Y52" s="30">
        <f>+'2012'!$C52</f>
        <v>0</v>
      </c>
      <c r="Z52" s="30">
        <f>+'2013'!$C52</f>
        <v>0</v>
      </c>
      <c r="AA52" s="30">
        <f>+'2014'!$C52</f>
        <v>0</v>
      </c>
      <c r="AB52" s="30">
        <f>+'2015'!$C52</f>
        <v>0</v>
      </c>
      <c r="AC52" s="30">
        <f>+'2016'!$C52</f>
        <v>0</v>
      </c>
      <c r="AD52" s="30">
        <f>+'2017'!$C52</f>
        <v>0</v>
      </c>
      <c r="AE52" s="30">
        <f>+'2018'!$C52</f>
        <v>0</v>
      </c>
      <c r="AF52" s="30">
        <f>+'2019'!$C52</f>
        <v>0</v>
      </c>
      <c r="AG52" s="30">
        <f>+'2020'!$C52</f>
        <v>0</v>
      </c>
      <c r="AH52" s="30">
        <f>+'2021'!$C52</f>
        <v>0</v>
      </c>
      <c r="AI52" s="27"/>
      <c r="AJ52" s="26" t="e">
        <f t="shared" si="4"/>
        <v>#DIV/0!</v>
      </c>
    </row>
    <row r="53" spans="1:36" x14ac:dyDescent="0.35">
      <c r="A53" s="24" t="s">
        <v>356</v>
      </c>
      <c r="B53" s="25" t="s">
        <v>357</v>
      </c>
      <c r="C53" s="26">
        <f t="shared" ref="C53:AE53" si="32">+SUM(C54:C63)</f>
        <v>0</v>
      </c>
      <c r="D53" s="26">
        <f t="shared" si="32"/>
        <v>0</v>
      </c>
      <c r="E53" s="26">
        <f t="shared" si="32"/>
        <v>0</v>
      </c>
      <c r="F53" s="26">
        <f t="shared" si="32"/>
        <v>0</v>
      </c>
      <c r="G53" s="26">
        <f t="shared" si="32"/>
        <v>0</v>
      </c>
      <c r="H53" s="26">
        <f t="shared" si="32"/>
        <v>0</v>
      </c>
      <c r="I53" s="26">
        <f t="shared" si="32"/>
        <v>0</v>
      </c>
      <c r="J53" s="26">
        <f t="shared" si="32"/>
        <v>0</v>
      </c>
      <c r="K53" s="26">
        <f t="shared" si="32"/>
        <v>0</v>
      </c>
      <c r="L53" s="26">
        <f t="shared" si="32"/>
        <v>0</v>
      </c>
      <c r="M53" s="26">
        <f t="shared" si="32"/>
        <v>0</v>
      </c>
      <c r="N53" s="26">
        <f t="shared" si="32"/>
        <v>0</v>
      </c>
      <c r="O53" s="26">
        <f t="shared" si="32"/>
        <v>0</v>
      </c>
      <c r="P53" s="26">
        <f t="shared" si="32"/>
        <v>0</v>
      </c>
      <c r="Q53" s="26">
        <f t="shared" si="32"/>
        <v>0</v>
      </c>
      <c r="R53" s="26">
        <f t="shared" si="32"/>
        <v>0</v>
      </c>
      <c r="S53" s="26">
        <f t="shared" si="32"/>
        <v>0</v>
      </c>
      <c r="T53" s="26">
        <f t="shared" si="32"/>
        <v>0</v>
      </c>
      <c r="U53" s="26">
        <f t="shared" si="32"/>
        <v>0</v>
      </c>
      <c r="V53" s="26">
        <f t="shared" si="32"/>
        <v>0</v>
      </c>
      <c r="W53" s="26">
        <f t="shared" si="32"/>
        <v>0</v>
      </c>
      <c r="X53" s="26">
        <f t="shared" si="32"/>
        <v>0</v>
      </c>
      <c r="Y53" s="26">
        <f t="shared" si="32"/>
        <v>0</v>
      </c>
      <c r="Z53" s="26">
        <f t="shared" si="32"/>
        <v>0</v>
      </c>
      <c r="AA53" s="26">
        <f t="shared" si="32"/>
        <v>0</v>
      </c>
      <c r="AB53" s="26">
        <f t="shared" si="32"/>
        <v>0</v>
      </c>
      <c r="AC53" s="26">
        <f t="shared" si="32"/>
        <v>0</v>
      </c>
      <c r="AD53" s="26">
        <f t="shared" si="32"/>
        <v>0</v>
      </c>
      <c r="AE53" s="26">
        <f t="shared" si="32"/>
        <v>0</v>
      </c>
      <c r="AF53" s="26">
        <f t="shared" ref="AF53:AH53" si="33">+SUM(AF54:AF63)</f>
        <v>0</v>
      </c>
      <c r="AG53" s="26">
        <f t="shared" si="33"/>
        <v>0</v>
      </c>
      <c r="AH53" s="26">
        <f t="shared" si="33"/>
        <v>0</v>
      </c>
      <c r="AI53" s="27"/>
      <c r="AJ53" s="23" t="e">
        <f t="shared" si="4"/>
        <v>#DIV/0!</v>
      </c>
    </row>
    <row r="54" spans="1:36" x14ac:dyDescent="0.35">
      <c r="A54" s="24" t="s">
        <v>358</v>
      </c>
      <c r="B54" s="25" t="s">
        <v>359</v>
      </c>
      <c r="C54" s="30">
        <f>+'1990'!$C54</f>
        <v>0</v>
      </c>
      <c r="D54" s="30">
        <f>+'1991'!$C54</f>
        <v>0</v>
      </c>
      <c r="E54" s="30">
        <f>+'1992'!$C54</f>
        <v>0</v>
      </c>
      <c r="F54" s="30">
        <f>+'1993'!$C54</f>
        <v>0</v>
      </c>
      <c r="G54" s="30">
        <f>+'1994'!$C54</f>
        <v>0</v>
      </c>
      <c r="H54" s="30">
        <f>+'1995'!$C54</f>
        <v>0</v>
      </c>
      <c r="I54" s="30">
        <f>+'1996'!$C54</f>
        <v>0</v>
      </c>
      <c r="J54" s="30">
        <f>+'1997'!$C54</f>
        <v>0</v>
      </c>
      <c r="K54" s="30">
        <f>+'1998'!$C54</f>
        <v>0</v>
      </c>
      <c r="L54" s="30">
        <f>+'1999'!$C54</f>
        <v>0</v>
      </c>
      <c r="M54" s="30">
        <f>+'2000'!$C54</f>
        <v>0</v>
      </c>
      <c r="N54" s="30">
        <f>+'2001'!$C54</f>
        <v>0</v>
      </c>
      <c r="O54" s="30">
        <f>+'2002'!$C54</f>
        <v>0</v>
      </c>
      <c r="P54" s="30">
        <f>+'2003'!$C54</f>
        <v>0</v>
      </c>
      <c r="Q54" s="30">
        <f>+'2004'!$C54</f>
        <v>0</v>
      </c>
      <c r="R54" s="30">
        <f>+'2005'!$C54</f>
        <v>0</v>
      </c>
      <c r="S54" s="30">
        <f>+'2006'!$C54</f>
        <v>0</v>
      </c>
      <c r="T54" s="30">
        <f>+'2007'!$C54</f>
        <v>0</v>
      </c>
      <c r="U54" s="30">
        <f>+'2008'!$C54</f>
        <v>0</v>
      </c>
      <c r="V54" s="30">
        <f>+'2009'!$C54</f>
        <v>0</v>
      </c>
      <c r="W54" s="30">
        <f>+'2010'!$C54</f>
        <v>0</v>
      </c>
      <c r="X54" s="30">
        <f>+'2011'!$C54</f>
        <v>0</v>
      </c>
      <c r="Y54" s="30">
        <f>+'2012'!$C54</f>
        <v>0</v>
      </c>
      <c r="Z54" s="30">
        <f>+'2013'!$C54</f>
        <v>0</v>
      </c>
      <c r="AA54" s="30">
        <f>+'2014'!$C54</f>
        <v>0</v>
      </c>
      <c r="AB54" s="30">
        <f>+'2015'!$C54</f>
        <v>0</v>
      </c>
      <c r="AC54" s="30">
        <f>+'2016'!$C54</f>
        <v>0</v>
      </c>
      <c r="AD54" s="30">
        <f>+'2017'!$C54</f>
        <v>0</v>
      </c>
      <c r="AE54" s="30">
        <f>+'2018'!$C54</f>
        <v>0</v>
      </c>
      <c r="AF54" s="30">
        <f>+'2019'!$C54</f>
        <v>0</v>
      </c>
      <c r="AG54" s="30">
        <f>+'2020'!$C54</f>
        <v>0</v>
      </c>
      <c r="AH54" s="30">
        <f>+'2021'!$C54</f>
        <v>0</v>
      </c>
      <c r="AI54" s="27"/>
      <c r="AJ54" s="30" t="e">
        <f t="shared" si="4"/>
        <v>#DIV/0!</v>
      </c>
    </row>
    <row r="55" spans="1:36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26" t="e">
        <f t="shared" si="4"/>
        <v>#DIV/0!</v>
      </c>
    </row>
    <row r="56" spans="1:36" x14ac:dyDescent="0.35">
      <c r="A56" s="24" t="s">
        <v>362</v>
      </c>
      <c r="B56" s="25" t="s">
        <v>363</v>
      </c>
      <c r="C56" s="30">
        <f>+'1990'!$C56</f>
        <v>0</v>
      </c>
      <c r="D56" s="30">
        <f>+'1991'!$C56</f>
        <v>0</v>
      </c>
      <c r="E56" s="30">
        <f>+'1992'!$C56</f>
        <v>0</v>
      </c>
      <c r="F56" s="30">
        <f>+'1993'!$C56</f>
        <v>0</v>
      </c>
      <c r="G56" s="30">
        <f>+'1994'!$C56</f>
        <v>0</v>
      </c>
      <c r="H56" s="30">
        <f>+'1995'!$C56</f>
        <v>0</v>
      </c>
      <c r="I56" s="30">
        <f>+'1996'!$C56</f>
        <v>0</v>
      </c>
      <c r="J56" s="30">
        <f>+'1997'!$C56</f>
        <v>0</v>
      </c>
      <c r="K56" s="30">
        <f>+'1998'!$C56</f>
        <v>0</v>
      </c>
      <c r="L56" s="30">
        <f>+'1999'!$C56</f>
        <v>0</v>
      </c>
      <c r="M56" s="30">
        <f>+'2000'!$C56</f>
        <v>0</v>
      </c>
      <c r="N56" s="30">
        <f>+'2001'!$C56</f>
        <v>0</v>
      </c>
      <c r="O56" s="30">
        <f>+'2002'!$C56</f>
        <v>0</v>
      </c>
      <c r="P56" s="30">
        <f>+'2003'!$C56</f>
        <v>0</v>
      </c>
      <c r="Q56" s="30">
        <f>+'2004'!$C56</f>
        <v>0</v>
      </c>
      <c r="R56" s="30">
        <f>+'2005'!$C56</f>
        <v>0</v>
      </c>
      <c r="S56" s="30">
        <f>+'2006'!$C56</f>
        <v>0</v>
      </c>
      <c r="T56" s="30">
        <f>+'2007'!$C56</f>
        <v>0</v>
      </c>
      <c r="U56" s="30">
        <f>+'2008'!$C56</f>
        <v>0</v>
      </c>
      <c r="V56" s="30">
        <f>+'2009'!$C56</f>
        <v>0</v>
      </c>
      <c r="W56" s="30">
        <f>+'2010'!$C56</f>
        <v>0</v>
      </c>
      <c r="X56" s="30">
        <f>+'2011'!$C56</f>
        <v>0</v>
      </c>
      <c r="Y56" s="30">
        <f>+'2012'!$C56</f>
        <v>0</v>
      </c>
      <c r="Z56" s="30">
        <f>+'2013'!$C56</f>
        <v>0</v>
      </c>
      <c r="AA56" s="30">
        <f>+'2014'!$C56</f>
        <v>0</v>
      </c>
      <c r="AB56" s="30">
        <f>+'2015'!$C56</f>
        <v>0</v>
      </c>
      <c r="AC56" s="30">
        <f>+'2016'!$C56</f>
        <v>0</v>
      </c>
      <c r="AD56" s="30">
        <f>+'2017'!$C56</f>
        <v>0</v>
      </c>
      <c r="AE56" s="30">
        <f>+'2018'!$C56</f>
        <v>0</v>
      </c>
      <c r="AF56" s="30">
        <f>+'2019'!$C56</f>
        <v>0</v>
      </c>
      <c r="AG56" s="30">
        <f>+'2020'!$C56</f>
        <v>0</v>
      </c>
      <c r="AH56" s="30">
        <f>+'2021'!$C56</f>
        <v>0</v>
      </c>
      <c r="AI56" s="27"/>
      <c r="AJ56" s="26" t="e">
        <f t="shared" si="4"/>
        <v>#DIV/0!</v>
      </c>
    </row>
    <row r="57" spans="1:36" x14ac:dyDescent="0.35">
      <c r="A57" s="24" t="s">
        <v>364</v>
      </c>
      <c r="B57" s="25" t="s">
        <v>365</v>
      </c>
      <c r="C57" s="30">
        <f>+'1990'!$C57</f>
        <v>0</v>
      </c>
      <c r="D57" s="30">
        <f>+'1991'!$C57</f>
        <v>0</v>
      </c>
      <c r="E57" s="30">
        <f>+'1992'!$C57</f>
        <v>0</v>
      </c>
      <c r="F57" s="30">
        <f>+'1993'!$C57</f>
        <v>0</v>
      </c>
      <c r="G57" s="30">
        <f>+'1994'!$C57</f>
        <v>0</v>
      </c>
      <c r="H57" s="30">
        <f>+'1995'!$C57</f>
        <v>0</v>
      </c>
      <c r="I57" s="30">
        <f>+'1996'!$C57</f>
        <v>0</v>
      </c>
      <c r="J57" s="30">
        <f>+'1997'!$C57</f>
        <v>0</v>
      </c>
      <c r="K57" s="30">
        <f>+'1998'!$C57</f>
        <v>0</v>
      </c>
      <c r="L57" s="30">
        <f>+'1999'!$C57</f>
        <v>0</v>
      </c>
      <c r="M57" s="30">
        <f>+'2000'!$C57</f>
        <v>0</v>
      </c>
      <c r="N57" s="30">
        <f>+'2001'!$C57</f>
        <v>0</v>
      </c>
      <c r="O57" s="30">
        <f>+'2002'!$C57</f>
        <v>0</v>
      </c>
      <c r="P57" s="30">
        <f>+'2003'!$C57</f>
        <v>0</v>
      </c>
      <c r="Q57" s="30">
        <f>+'2004'!$C57</f>
        <v>0</v>
      </c>
      <c r="R57" s="30">
        <f>+'2005'!$C57</f>
        <v>0</v>
      </c>
      <c r="S57" s="30">
        <f>+'2006'!$C57</f>
        <v>0</v>
      </c>
      <c r="T57" s="30">
        <f>+'2007'!$C57</f>
        <v>0</v>
      </c>
      <c r="U57" s="30">
        <f>+'2008'!$C57</f>
        <v>0</v>
      </c>
      <c r="V57" s="30">
        <f>+'2009'!$C57</f>
        <v>0</v>
      </c>
      <c r="W57" s="30">
        <f>+'2010'!$C57</f>
        <v>0</v>
      </c>
      <c r="X57" s="30">
        <f>+'2011'!$C57</f>
        <v>0</v>
      </c>
      <c r="Y57" s="30">
        <f>+'2012'!$C57</f>
        <v>0</v>
      </c>
      <c r="Z57" s="30">
        <f>+'2013'!$C57</f>
        <v>0</v>
      </c>
      <c r="AA57" s="30">
        <f>+'2014'!$C57</f>
        <v>0</v>
      </c>
      <c r="AB57" s="30">
        <f>+'2015'!$C57</f>
        <v>0</v>
      </c>
      <c r="AC57" s="30">
        <f>+'2016'!$C57</f>
        <v>0</v>
      </c>
      <c r="AD57" s="30">
        <f>+'2017'!$C57</f>
        <v>0</v>
      </c>
      <c r="AE57" s="30">
        <f>+'2018'!$C57</f>
        <v>0</v>
      </c>
      <c r="AF57" s="30">
        <f>+'2019'!$C57</f>
        <v>0</v>
      </c>
      <c r="AG57" s="30">
        <f>+'2020'!$C57</f>
        <v>0</v>
      </c>
      <c r="AH57" s="30">
        <f>+'2021'!$C57</f>
        <v>0</v>
      </c>
      <c r="AI57" s="27"/>
      <c r="AJ57" s="26" t="e">
        <f t="shared" si="4"/>
        <v>#DIV/0!</v>
      </c>
    </row>
    <row r="58" spans="1:36" x14ac:dyDescent="0.35">
      <c r="A58" s="24" t="s">
        <v>366</v>
      </c>
      <c r="B58" s="25" t="s">
        <v>367</v>
      </c>
      <c r="C58" s="30">
        <f>+'1990'!$C58</f>
        <v>0</v>
      </c>
      <c r="D58" s="30">
        <f>+'1991'!$C58</f>
        <v>0</v>
      </c>
      <c r="E58" s="30">
        <f>+'1992'!$C58</f>
        <v>0</v>
      </c>
      <c r="F58" s="30">
        <f>+'1993'!$C58</f>
        <v>0</v>
      </c>
      <c r="G58" s="30">
        <f>+'1994'!$C58</f>
        <v>0</v>
      </c>
      <c r="H58" s="30">
        <f>+'1995'!$C58</f>
        <v>0</v>
      </c>
      <c r="I58" s="30">
        <f>+'1996'!$C58</f>
        <v>0</v>
      </c>
      <c r="J58" s="30">
        <f>+'1997'!$C58</f>
        <v>0</v>
      </c>
      <c r="K58" s="30">
        <f>+'1998'!$C58</f>
        <v>0</v>
      </c>
      <c r="L58" s="30">
        <f>+'1999'!$C58</f>
        <v>0</v>
      </c>
      <c r="M58" s="30">
        <f>+'2000'!$C58</f>
        <v>0</v>
      </c>
      <c r="N58" s="30">
        <f>+'2001'!$C58</f>
        <v>0</v>
      </c>
      <c r="O58" s="30">
        <f>+'2002'!$C58</f>
        <v>0</v>
      </c>
      <c r="P58" s="30">
        <f>+'2003'!$C58</f>
        <v>0</v>
      </c>
      <c r="Q58" s="30">
        <f>+'2004'!$C58</f>
        <v>0</v>
      </c>
      <c r="R58" s="30">
        <f>+'2005'!$C58</f>
        <v>0</v>
      </c>
      <c r="S58" s="30">
        <f>+'2006'!$C58</f>
        <v>0</v>
      </c>
      <c r="T58" s="30">
        <f>+'2007'!$C58</f>
        <v>0</v>
      </c>
      <c r="U58" s="30">
        <f>+'2008'!$C58</f>
        <v>0</v>
      </c>
      <c r="V58" s="30">
        <f>+'2009'!$C58</f>
        <v>0</v>
      </c>
      <c r="W58" s="30">
        <f>+'2010'!$C58</f>
        <v>0</v>
      </c>
      <c r="X58" s="30">
        <f>+'2011'!$C58</f>
        <v>0</v>
      </c>
      <c r="Y58" s="30">
        <f>+'2012'!$C58</f>
        <v>0</v>
      </c>
      <c r="Z58" s="30">
        <f>+'2013'!$C58</f>
        <v>0</v>
      </c>
      <c r="AA58" s="30">
        <f>+'2014'!$C58</f>
        <v>0</v>
      </c>
      <c r="AB58" s="30">
        <f>+'2015'!$C58</f>
        <v>0</v>
      </c>
      <c r="AC58" s="30">
        <f>+'2016'!$C58</f>
        <v>0</v>
      </c>
      <c r="AD58" s="30">
        <f>+'2017'!$C58</f>
        <v>0</v>
      </c>
      <c r="AE58" s="30">
        <f>+'2018'!$C58</f>
        <v>0</v>
      </c>
      <c r="AF58" s="30">
        <f>+'2019'!$C58</f>
        <v>0</v>
      </c>
      <c r="AG58" s="30">
        <f>+'2020'!$C58</f>
        <v>0</v>
      </c>
      <c r="AH58" s="30">
        <f>+'2021'!$C58</f>
        <v>0</v>
      </c>
      <c r="AI58" s="27"/>
      <c r="AJ58" s="30" t="e">
        <f t="shared" si="4"/>
        <v>#DIV/0!</v>
      </c>
    </row>
    <row r="59" spans="1:36" x14ac:dyDescent="0.35">
      <c r="A59" s="24" t="s">
        <v>368</v>
      </c>
      <c r="B59" s="25" t="s">
        <v>369</v>
      </c>
      <c r="C59" s="30">
        <f>+'1990'!$C59</f>
        <v>0</v>
      </c>
      <c r="D59" s="30">
        <f>+'1991'!$C59</f>
        <v>0</v>
      </c>
      <c r="E59" s="30">
        <f>+'1992'!$C59</f>
        <v>0</v>
      </c>
      <c r="F59" s="30">
        <f>+'1993'!$C59</f>
        <v>0</v>
      </c>
      <c r="G59" s="30">
        <f>+'1994'!$C59</f>
        <v>0</v>
      </c>
      <c r="H59" s="30">
        <f>+'1995'!$C59</f>
        <v>0</v>
      </c>
      <c r="I59" s="30">
        <f>+'1996'!$C59</f>
        <v>0</v>
      </c>
      <c r="J59" s="30">
        <f>+'1997'!$C59</f>
        <v>0</v>
      </c>
      <c r="K59" s="30">
        <f>+'1998'!$C59</f>
        <v>0</v>
      </c>
      <c r="L59" s="30">
        <f>+'1999'!$C59</f>
        <v>0</v>
      </c>
      <c r="M59" s="30">
        <f>+'2000'!$C59</f>
        <v>0</v>
      </c>
      <c r="N59" s="30">
        <f>+'2001'!$C59</f>
        <v>0</v>
      </c>
      <c r="O59" s="30">
        <f>+'2002'!$C59</f>
        <v>0</v>
      </c>
      <c r="P59" s="30">
        <f>+'2003'!$C59</f>
        <v>0</v>
      </c>
      <c r="Q59" s="30">
        <f>+'2004'!$C59</f>
        <v>0</v>
      </c>
      <c r="R59" s="30">
        <f>+'2005'!$C59</f>
        <v>0</v>
      </c>
      <c r="S59" s="30">
        <f>+'2006'!$C59</f>
        <v>0</v>
      </c>
      <c r="T59" s="30">
        <f>+'2007'!$C59</f>
        <v>0</v>
      </c>
      <c r="U59" s="30">
        <f>+'2008'!$C59</f>
        <v>0</v>
      </c>
      <c r="V59" s="30">
        <f>+'2009'!$C59</f>
        <v>0</v>
      </c>
      <c r="W59" s="30">
        <f>+'2010'!$C59</f>
        <v>0</v>
      </c>
      <c r="X59" s="30">
        <f>+'2011'!$C59</f>
        <v>0</v>
      </c>
      <c r="Y59" s="30">
        <f>+'2012'!$C59</f>
        <v>0</v>
      </c>
      <c r="Z59" s="30">
        <f>+'2013'!$C59</f>
        <v>0</v>
      </c>
      <c r="AA59" s="30">
        <f>+'2014'!$C59</f>
        <v>0</v>
      </c>
      <c r="AB59" s="30">
        <f>+'2015'!$C59</f>
        <v>0</v>
      </c>
      <c r="AC59" s="30">
        <f>+'2016'!$C59</f>
        <v>0</v>
      </c>
      <c r="AD59" s="30">
        <f>+'2017'!$C59</f>
        <v>0</v>
      </c>
      <c r="AE59" s="30">
        <f>+'2018'!$C59</f>
        <v>0</v>
      </c>
      <c r="AF59" s="30">
        <f>+'2019'!$C59</f>
        <v>0</v>
      </c>
      <c r="AG59" s="30">
        <f>+'2020'!$C59</f>
        <v>0</v>
      </c>
      <c r="AH59" s="30">
        <f>+'2021'!$C59</f>
        <v>0</v>
      </c>
      <c r="AI59" s="27"/>
      <c r="AJ59" s="26" t="e">
        <f t="shared" si="4"/>
        <v>#DIV/0!</v>
      </c>
    </row>
    <row r="60" spans="1:36" x14ac:dyDescent="0.35">
      <c r="A60" s="24" t="s">
        <v>370</v>
      </c>
      <c r="B60" s="25" t="s">
        <v>371</v>
      </c>
      <c r="C60" s="30">
        <f>+'1990'!$C60</f>
        <v>0</v>
      </c>
      <c r="D60" s="30">
        <f>+'1991'!$C60</f>
        <v>0</v>
      </c>
      <c r="E60" s="30">
        <f>+'1992'!$C60</f>
        <v>0</v>
      </c>
      <c r="F60" s="30">
        <f>+'1993'!$C60</f>
        <v>0</v>
      </c>
      <c r="G60" s="30">
        <f>+'1994'!$C60</f>
        <v>0</v>
      </c>
      <c r="H60" s="30">
        <f>+'1995'!$C60</f>
        <v>0</v>
      </c>
      <c r="I60" s="30">
        <f>+'1996'!$C60</f>
        <v>0</v>
      </c>
      <c r="J60" s="30">
        <f>+'1997'!$C60</f>
        <v>0</v>
      </c>
      <c r="K60" s="30">
        <f>+'1998'!$C60</f>
        <v>0</v>
      </c>
      <c r="L60" s="30">
        <f>+'1999'!$C60</f>
        <v>0</v>
      </c>
      <c r="M60" s="30">
        <f>+'2000'!$C60</f>
        <v>0</v>
      </c>
      <c r="N60" s="30">
        <f>+'2001'!$C60</f>
        <v>0</v>
      </c>
      <c r="O60" s="30">
        <f>+'2002'!$C60</f>
        <v>0</v>
      </c>
      <c r="P60" s="30">
        <f>+'2003'!$C60</f>
        <v>0</v>
      </c>
      <c r="Q60" s="30">
        <f>+'2004'!$C60</f>
        <v>0</v>
      </c>
      <c r="R60" s="30">
        <f>+'2005'!$C60</f>
        <v>0</v>
      </c>
      <c r="S60" s="30">
        <f>+'2006'!$C60</f>
        <v>0</v>
      </c>
      <c r="T60" s="30">
        <f>+'2007'!$C60</f>
        <v>0</v>
      </c>
      <c r="U60" s="30">
        <f>+'2008'!$C60</f>
        <v>0</v>
      </c>
      <c r="V60" s="30">
        <f>+'2009'!$C60</f>
        <v>0</v>
      </c>
      <c r="W60" s="30">
        <f>+'2010'!$C60</f>
        <v>0</v>
      </c>
      <c r="X60" s="30">
        <f>+'2011'!$C60</f>
        <v>0</v>
      </c>
      <c r="Y60" s="30">
        <f>+'2012'!$C60</f>
        <v>0</v>
      </c>
      <c r="Z60" s="30">
        <f>+'2013'!$C60</f>
        <v>0</v>
      </c>
      <c r="AA60" s="30">
        <f>+'2014'!$C60</f>
        <v>0</v>
      </c>
      <c r="AB60" s="30">
        <f>+'2015'!$C60</f>
        <v>0</v>
      </c>
      <c r="AC60" s="30">
        <f>+'2016'!$C60</f>
        <v>0</v>
      </c>
      <c r="AD60" s="30">
        <f>+'2017'!$C60</f>
        <v>0</v>
      </c>
      <c r="AE60" s="30">
        <f>+'2018'!$C60</f>
        <v>0</v>
      </c>
      <c r="AF60" s="30">
        <f>+'2019'!$C60</f>
        <v>0</v>
      </c>
      <c r="AG60" s="30">
        <f>+'2020'!$C60</f>
        <v>0</v>
      </c>
      <c r="AH60" s="30">
        <f>+'2021'!$C60</f>
        <v>0</v>
      </c>
      <c r="AI60" s="27"/>
      <c r="AJ60" s="26" t="e">
        <f t="shared" si="4"/>
        <v>#DIV/0!</v>
      </c>
    </row>
    <row r="61" spans="1:36" x14ac:dyDescent="0.35">
      <c r="A61" s="24" t="s">
        <v>372</v>
      </c>
      <c r="B61" s="25" t="s">
        <v>373</v>
      </c>
      <c r="C61" s="30">
        <f>+'1990'!$C61</f>
        <v>0</v>
      </c>
      <c r="D61" s="30">
        <f>+'1991'!$C61</f>
        <v>0</v>
      </c>
      <c r="E61" s="30">
        <f>+'1992'!$C61</f>
        <v>0</v>
      </c>
      <c r="F61" s="30">
        <f>+'1993'!$C61</f>
        <v>0</v>
      </c>
      <c r="G61" s="30">
        <f>+'1994'!$C61</f>
        <v>0</v>
      </c>
      <c r="H61" s="30">
        <f>+'1995'!$C61</f>
        <v>0</v>
      </c>
      <c r="I61" s="30">
        <f>+'1996'!$C61</f>
        <v>0</v>
      </c>
      <c r="J61" s="30">
        <f>+'1997'!$C61</f>
        <v>0</v>
      </c>
      <c r="K61" s="30">
        <f>+'1998'!$C61</f>
        <v>0</v>
      </c>
      <c r="L61" s="30">
        <f>+'1999'!$C61</f>
        <v>0</v>
      </c>
      <c r="M61" s="30">
        <f>+'2000'!$C61</f>
        <v>0</v>
      </c>
      <c r="N61" s="30">
        <f>+'2001'!$C61</f>
        <v>0</v>
      </c>
      <c r="O61" s="30">
        <f>+'2002'!$C61</f>
        <v>0</v>
      </c>
      <c r="P61" s="30">
        <f>+'2003'!$C61</f>
        <v>0</v>
      </c>
      <c r="Q61" s="30">
        <f>+'2004'!$C61</f>
        <v>0</v>
      </c>
      <c r="R61" s="30">
        <f>+'2005'!$C61</f>
        <v>0</v>
      </c>
      <c r="S61" s="30">
        <f>+'2006'!$C61</f>
        <v>0</v>
      </c>
      <c r="T61" s="30">
        <f>+'2007'!$C61</f>
        <v>0</v>
      </c>
      <c r="U61" s="30">
        <f>+'2008'!$C61</f>
        <v>0</v>
      </c>
      <c r="V61" s="30">
        <f>+'2009'!$C61</f>
        <v>0</v>
      </c>
      <c r="W61" s="30">
        <f>+'2010'!$C61</f>
        <v>0</v>
      </c>
      <c r="X61" s="30">
        <f>+'2011'!$C61</f>
        <v>0</v>
      </c>
      <c r="Y61" s="30">
        <f>+'2012'!$C61</f>
        <v>0</v>
      </c>
      <c r="Z61" s="30">
        <f>+'2013'!$C61</f>
        <v>0</v>
      </c>
      <c r="AA61" s="30">
        <f>+'2014'!$C61</f>
        <v>0</v>
      </c>
      <c r="AB61" s="30">
        <f>+'2015'!$C61</f>
        <v>0</v>
      </c>
      <c r="AC61" s="30">
        <f>+'2016'!$C61</f>
        <v>0</v>
      </c>
      <c r="AD61" s="30">
        <f>+'2017'!$C61</f>
        <v>0</v>
      </c>
      <c r="AE61" s="30">
        <f>+'2018'!$C61</f>
        <v>0</v>
      </c>
      <c r="AF61" s="30">
        <f>+'2019'!$C61</f>
        <v>0</v>
      </c>
      <c r="AG61" s="30">
        <f>+'2020'!$C61</f>
        <v>0</v>
      </c>
      <c r="AH61" s="30">
        <f>+'2021'!$C61</f>
        <v>0</v>
      </c>
      <c r="AI61" s="27"/>
      <c r="AJ61" s="30" t="e">
        <f t="shared" si="4"/>
        <v>#DIV/0!</v>
      </c>
    </row>
    <row r="62" spans="1:36" x14ac:dyDescent="0.35">
      <c r="A62" s="24" t="s">
        <v>374</v>
      </c>
      <c r="B62" s="25" t="s">
        <v>375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27"/>
      <c r="AJ62" s="26" t="e">
        <f t="shared" si="4"/>
        <v>#DIV/0!</v>
      </c>
    </row>
    <row r="63" spans="1:36" x14ac:dyDescent="0.35">
      <c r="A63" s="24" t="s">
        <v>376</v>
      </c>
      <c r="B63" s="25" t="s">
        <v>291</v>
      </c>
      <c r="C63" s="30">
        <f>+'1990'!$C63</f>
        <v>0</v>
      </c>
      <c r="D63" s="30">
        <f>+'1991'!$C63</f>
        <v>0</v>
      </c>
      <c r="E63" s="30">
        <f>+'1992'!$C63</f>
        <v>0</v>
      </c>
      <c r="F63" s="30">
        <f>+'1993'!$C63</f>
        <v>0</v>
      </c>
      <c r="G63" s="30">
        <f>+'1994'!$C63</f>
        <v>0</v>
      </c>
      <c r="H63" s="30">
        <f>+'1995'!$C63</f>
        <v>0</v>
      </c>
      <c r="I63" s="30">
        <f>+'1996'!$C63</f>
        <v>0</v>
      </c>
      <c r="J63" s="30">
        <f>+'1997'!$C63</f>
        <v>0</v>
      </c>
      <c r="K63" s="30">
        <f>+'1998'!$C63</f>
        <v>0</v>
      </c>
      <c r="L63" s="30">
        <f>+'1999'!$C63</f>
        <v>0</v>
      </c>
      <c r="M63" s="30">
        <f>+'2000'!$C63</f>
        <v>0</v>
      </c>
      <c r="N63" s="30">
        <f>+'2001'!$C63</f>
        <v>0</v>
      </c>
      <c r="O63" s="30">
        <f>+'2002'!$C63</f>
        <v>0</v>
      </c>
      <c r="P63" s="30">
        <f>+'2003'!$C63</f>
        <v>0</v>
      </c>
      <c r="Q63" s="30">
        <f>+'2004'!$C63</f>
        <v>0</v>
      </c>
      <c r="R63" s="30">
        <f>+'2005'!$C63</f>
        <v>0</v>
      </c>
      <c r="S63" s="30">
        <f>+'2006'!$C63</f>
        <v>0</v>
      </c>
      <c r="T63" s="30">
        <f>+'2007'!$C63</f>
        <v>0</v>
      </c>
      <c r="U63" s="30">
        <f>+'2008'!$C63</f>
        <v>0</v>
      </c>
      <c r="V63" s="30">
        <f>+'2009'!$C63</f>
        <v>0</v>
      </c>
      <c r="W63" s="30">
        <f>+'2010'!$C63</f>
        <v>0</v>
      </c>
      <c r="X63" s="30">
        <f>+'2011'!$C63</f>
        <v>0</v>
      </c>
      <c r="Y63" s="30">
        <f>+'2012'!$C63</f>
        <v>0</v>
      </c>
      <c r="Z63" s="30">
        <f>+'2013'!$C63</f>
        <v>0</v>
      </c>
      <c r="AA63" s="30">
        <f>+'2014'!$C63</f>
        <v>0</v>
      </c>
      <c r="AB63" s="30">
        <f>+'2015'!$C63</f>
        <v>0</v>
      </c>
      <c r="AC63" s="30">
        <f>+'2016'!$C63</f>
        <v>0</v>
      </c>
      <c r="AD63" s="30">
        <f>+'2017'!$C63</f>
        <v>0</v>
      </c>
      <c r="AE63" s="30">
        <f>+'2018'!$C63</f>
        <v>0</v>
      </c>
      <c r="AF63" s="30">
        <f>+'2019'!$C63</f>
        <v>0</v>
      </c>
      <c r="AG63" s="30">
        <f>+'2020'!$C63</f>
        <v>0</v>
      </c>
      <c r="AH63" s="30">
        <f>+'2021'!$C63</f>
        <v>0</v>
      </c>
      <c r="AI63" s="27"/>
      <c r="AJ63" s="30" t="e">
        <f t="shared" si="4"/>
        <v>#DIV/0!</v>
      </c>
    </row>
    <row r="64" spans="1:36" x14ac:dyDescent="0.35">
      <c r="A64" s="24" t="s">
        <v>377</v>
      </c>
      <c r="B64" s="25" t="s">
        <v>378</v>
      </c>
      <c r="C64" s="26">
        <f t="shared" ref="C64:AE64" si="34">+SUM(C65:C71)</f>
        <v>0</v>
      </c>
      <c r="D64" s="26">
        <f t="shared" si="34"/>
        <v>0</v>
      </c>
      <c r="E64" s="26">
        <f t="shared" si="34"/>
        <v>0</v>
      </c>
      <c r="F64" s="26">
        <f t="shared" si="34"/>
        <v>0</v>
      </c>
      <c r="G64" s="26">
        <f t="shared" si="34"/>
        <v>0</v>
      </c>
      <c r="H64" s="26">
        <f t="shared" si="34"/>
        <v>0</v>
      </c>
      <c r="I64" s="26">
        <f t="shared" si="34"/>
        <v>0</v>
      </c>
      <c r="J64" s="26">
        <f t="shared" si="34"/>
        <v>0</v>
      </c>
      <c r="K64" s="26">
        <f t="shared" si="34"/>
        <v>0</v>
      </c>
      <c r="L64" s="26">
        <f t="shared" si="34"/>
        <v>0</v>
      </c>
      <c r="M64" s="26">
        <f t="shared" si="34"/>
        <v>0</v>
      </c>
      <c r="N64" s="26">
        <f t="shared" si="34"/>
        <v>0</v>
      </c>
      <c r="O64" s="26">
        <f t="shared" si="34"/>
        <v>0</v>
      </c>
      <c r="P64" s="26">
        <f t="shared" si="34"/>
        <v>0</v>
      </c>
      <c r="Q64" s="26">
        <f t="shared" si="34"/>
        <v>0</v>
      </c>
      <c r="R64" s="26">
        <f t="shared" si="34"/>
        <v>0</v>
      </c>
      <c r="S64" s="26">
        <f t="shared" si="34"/>
        <v>0</v>
      </c>
      <c r="T64" s="26">
        <f t="shared" si="34"/>
        <v>0</v>
      </c>
      <c r="U64" s="26">
        <f t="shared" si="34"/>
        <v>0</v>
      </c>
      <c r="V64" s="26">
        <f t="shared" si="34"/>
        <v>0</v>
      </c>
      <c r="W64" s="26">
        <f t="shared" si="34"/>
        <v>0</v>
      </c>
      <c r="X64" s="26">
        <f t="shared" si="34"/>
        <v>0</v>
      </c>
      <c r="Y64" s="26">
        <f t="shared" si="34"/>
        <v>0</v>
      </c>
      <c r="Z64" s="26">
        <f t="shared" si="34"/>
        <v>0</v>
      </c>
      <c r="AA64" s="26">
        <f t="shared" si="34"/>
        <v>0</v>
      </c>
      <c r="AB64" s="26">
        <f t="shared" si="34"/>
        <v>0</v>
      </c>
      <c r="AC64" s="26">
        <f t="shared" si="34"/>
        <v>0</v>
      </c>
      <c r="AD64" s="26">
        <f t="shared" si="34"/>
        <v>0</v>
      </c>
      <c r="AE64" s="26">
        <f t="shared" si="34"/>
        <v>0</v>
      </c>
      <c r="AF64" s="26">
        <f t="shared" ref="AF64:AH64" si="35">+SUM(AF65:AF71)</f>
        <v>0</v>
      </c>
      <c r="AG64" s="26">
        <f t="shared" si="35"/>
        <v>0</v>
      </c>
      <c r="AH64" s="26">
        <f t="shared" si="35"/>
        <v>0</v>
      </c>
      <c r="AI64" s="27"/>
      <c r="AJ64" s="23" t="e">
        <f t="shared" si="4"/>
        <v>#DIV/0!</v>
      </c>
    </row>
    <row r="65" spans="1:36" x14ac:dyDescent="0.35">
      <c r="A65" s="24" t="s">
        <v>379</v>
      </c>
      <c r="B65" s="25" t="s">
        <v>380</v>
      </c>
      <c r="C65" s="30">
        <f>+'1990'!$C65</f>
        <v>0</v>
      </c>
      <c r="D65" s="30">
        <f>+'1991'!$C65</f>
        <v>0</v>
      </c>
      <c r="E65" s="30">
        <f>+'1992'!$C65</f>
        <v>0</v>
      </c>
      <c r="F65" s="30">
        <f>+'1993'!$C65</f>
        <v>0</v>
      </c>
      <c r="G65" s="30">
        <f>+'1994'!$C65</f>
        <v>0</v>
      </c>
      <c r="H65" s="30">
        <f>+'1995'!$C65</f>
        <v>0</v>
      </c>
      <c r="I65" s="30">
        <f>+'1996'!$C65</f>
        <v>0</v>
      </c>
      <c r="J65" s="30">
        <f>+'1997'!$C65</f>
        <v>0</v>
      </c>
      <c r="K65" s="30">
        <f>+'1998'!$C65</f>
        <v>0</v>
      </c>
      <c r="L65" s="30">
        <f>+'1999'!$C65</f>
        <v>0</v>
      </c>
      <c r="M65" s="30">
        <f>+'2000'!$C65</f>
        <v>0</v>
      </c>
      <c r="N65" s="30">
        <f>+'2001'!$C65</f>
        <v>0</v>
      </c>
      <c r="O65" s="30">
        <f>+'2002'!$C65</f>
        <v>0</v>
      </c>
      <c r="P65" s="30">
        <f>+'2003'!$C65</f>
        <v>0</v>
      </c>
      <c r="Q65" s="30">
        <f>+'2004'!$C65</f>
        <v>0</v>
      </c>
      <c r="R65" s="30">
        <f>+'2005'!$C65</f>
        <v>0</v>
      </c>
      <c r="S65" s="30">
        <f>+'2006'!$C65</f>
        <v>0</v>
      </c>
      <c r="T65" s="30">
        <f>+'2007'!$C65</f>
        <v>0</v>
      </c>
      <c r="U65" s="30">
        <f>+'2008'!$C65</f>
        <v>0</v>
      </c>
      <c r="V65" s="30">
        <f>+'2009'!$C65</f>
        <v>0</v>
      </c>
      <c r="W65" s="30">
        <f>+'2010'!$C65</f>
        <v>0</v>
      </c>
      <c r="X65" s="30">
        <f>+'2011'!$C65</f>
        <v>0</v>
      </c>
      <c r="Y65" s="30">
        <f>+'2012'!$C65</f>
        <v>0</v>
      </c>
      <c r="Z65" s="30">
        <f>+'2013'!$C65</f>
        <v>0</v>
      </c>
      <c r="AA65" s="30">
        <f>+'2014'!$C65</f>
        <v>0</v>
      </c>
      <c r="AB65" s="30">
        <f>+'2015'!$C65</f>
        <v>0</v>
      </c>
      <c r="AC65" s="30">
        <f>+'2016'!$C65</f>
        <v>0</v>
      </c>
      <c r="AD65" s="30">
        <f>+'2017'!$C65</f>
        <v>0</v>
      </c>
      <c r="AE65" s="30">
        <f>+'2018'!$C65</f>
        <v>0</v>
      </c>
      <c r="AF65" s="30">
        <f>+'2019'!$C65</f>
        <v>0</v>
      </c>
      <c r="AG65" s="30">
        <f>+'2020'!$C65</f>
        <v>0</v>
      </c>
      <c r="AH65" s="30">
        <f>+'2021'!$C65</f>
        <v>0</v>
      </c>
      <c r="AI65" s="27"/>
      <c r="AJ65" s="30" t="e">
        <f t="shared" si="4"/>
        <v>#DIV/0!</v>
      </c>
    </row>
    <row r="66" spans="1:36" x14ac:dyDescent="0.35">
      <c r="A66" s="24" t="s">
        <v>381</v>
      </c>
      <c r="B66" s="25" t="s">
        <v>382</v>
      </c>
      <c r="C66" s="30">
        <f>+'1990'!$C66</f>
        <v>0</v>
      </c>
      <c r="D66" s="30">
        <f>+'1991'!$C66</f>
        <v>0</v>
      </c>
      <c r="E66" s="30">
        <f>+'1992'!$C66</f>
        <v>0</v>
      </c>
      <c r="F66" s="30">
        <f>+'1993'!$C66</f>
        <v>0</v>
      </c>
      <c r="G66" s="30">
        <f>+'1994'!$C66</f>
        <v>0</v>
      </c>
      <c r="H66" s="30">
        <f>+'1995'!$C66</f>
        <v>0</v>
      </c>
      <c r="I66" s="30">
        <f>+'1996'!$C66</f>
        <v>0</v>
      </c>
      <c r="J66" s="30">
        <f>+'1997'!$C66</f>
        <v>0</v>
      </c>
      <c r="K66" s="30">
        <f>+'1998'!$C66</f>
        <v>0</v>
      </c>
      <c r="L66" s="30">
        <f>+'1999'!$C66</f>
        <v>0</v>
      </c>
      <c r="M66" s="30">
        <f>+'2000'!$C66</f>
        <v>0</v>
      </c>
      <c r="N66" s="30">
        <f>+'2001'!$C66</f>
        <v>0</v>
      </c>
      <c r="O66" s="30">
        <f>+'2002'!$C66</f>
        <v>0</v>
      </c>
      <c r="P66" s="30">
        <f>+'2003'!$C66</f>
        <v>0</v>
      </c>
      <c r="Q66" s="30">
        <f>+'2004'!$C66</f>
        <v>0</v>
      </c>
      <c r="R66" s="30">
        <f>+'2005'!$C66</f>
        <v>0</v>
      </c>
      <c r="S66" s="30">
        <f>+'2006'!$C66</f>
        <v>0</v>
      </c>
      <c r="T66" s="30">
        <f>+'2007'!$C66</f>
        <v>0</v>
      </c>
      <c r="U66" s="30">
        <f>+'2008'!$C66</f>
        <v>0</v>
      </c>
      <c r="V66" s="30">
        <f>+'2009'!$C66</f>
        <v>0</v>
      </c>
      <c r="W66" s="30">
        <f>+'2010'!$C66</f>
        <v>0</v>
      </c>
      <c r="X66" s="30">
        <f>+'2011'!$C66</f>
        <v>0</v>
      </c>
      <c r="Y66" s="30">
        <f>+'2012'!$C66</f>
        <v>0</v>
      </c>
      <c r="Z66" s="30">
        <f>+'2013'!$C66</f>
        <v>0</v>
      </c>
      <c r="AA66" s="30">
        <f>+'2014'!$C66</f>
        <v>0</v>
      </c>
      <c r="AB66" s="30">
        <f>+'2015'!$C66</f>
        <v>0</v>
      </c>
      <c r="AC66" s="30">
        <f>+'2016'!$C66</f>
        <v>0</v>
      </c>
      <c r="AD66" s="30">
        <f>+'2017'!$C66</f>
        <v>0</v>
      </c>
      <c r="AE66" s="30">
        <f>+'2018'!$C66</f>
        <v>0</v>
      </c>
      <c r="AF66" s="30">
        <f>+'2019'!$C66</f>
        <v>0</v>
      </c>
      <c r="AG66" s="30">
        <f>+'2020'!$C66</f>
        <v>0</v>
      </c>
      <c r="AH66" s="30">
        <f>+'2021'!$C66</f>
        <v>0</v>
      </c>
      <c r="AI66" s="27"/>
      <c r="AJ66" s="30" t="e">
        <f t="shared" si="4"/>
        <v>#DIV/0!</v>
      </c>
    </row>
    <row r="67" spans="1:36" x14ac:dyDescent="0.35">
      <c r="A67" s="24" t="s">
        <v>383</v>
      </c>
      <c r="B67" s="25" t="s">
        <v>384</v>
      </c>
      <c r="C67" s="30">
        <f>+'1990'!$C67</f>
        <v>0</v>
      </c>
      <c r="D67" s="30">
        <f>+'1991'!$C67</f>
        <v>0</v>
      </c>
      <c r="E67" s="30">
        <f>+'1992'!$C67</f>
        <v>0</v>
      </c>
      <c r="F67" s="30">
        <f>+'1993'!$C67</f>
        <v>0</v>
      </c>
      <c r="G67" s="30">
        <f>+'1994'!$C67</f>
        <v>0</v>
      </c>
      <c r="H67" s="30">
        <f>+'1995'!$C67</f>
        <v>0</v>
      </c>
      <c r="I67" s="30">
        <f>+'1996'!$C67</f>
        <v>0</v>
      </c>
      <c r="J67" s="30">
        <f>+'1997'!$C67</f>
        <v>0</v>
      </c>
      <c r="K67" s="30">
        <f>+'1998'!$C67</f>
        <v>0</v>
      </c>
      <c r="L67" s="30">
        <f>+'1999'!$C67</f>
        <v>0</v>
      </c>
      <c r="M67" s="30">
        <f>+'2000'!$C67</f>
        <v>0</v>
      </c>
      <c r="N67" s="30">
        <f>+'2001'!$C67</f>
        <v>0</v>
      </c>
      <c r="O67" s="30">
        <f>+'2002'!$C67</f>
        <v>0</v>
      </c>
      <c r="P67" s="30">
        <f>+'2003'!$C67</f>
        <v>0</v>
      </c>
      <c r="Q67" s="30">
        <f>+'2004'!$C67</f>
        <v>0</v>
      </c>
      <c r="R67" s="30">
        <f>+'2005'!$C67</f>
        <v>0</v>
      </c>
      <c r="S67" s="30">
        <f>+'2006'!$C67</f>
        <v>0</v>
      </c>
      <c r="T67" s="30">
        <f>+'2007'!$C67</f>
        <v>0</v>
      </c>
      <c r="U67" s="30">
        <f>+'2008'!$C67</f>
        <v>0</v>
      </c>
      <c r="V67" s="30">
        <f>+'2009'!$C67</f>
        <v>0</v>
      </c>
      <c r="W67" s="30">
        <f>+'2010'!$C67</f>
        <v>0</v>
      </c>
      <c r="X67" s="30">
        <f>+'2011'!$C67</f>
        <v>0</v>
      </c>
      <c r="Y67" s="30">
        <f>+'2012'!$C67</f>
        <v>0</v>
      </c>
      <c r="Z67" s="30">
        <f>+'2013'!$C67</f>
        <v>0</v>
      </c>
      <c r="AA67" s="30">
        <f>+'2014'!$C67</f>
        <v>0</v>
      </c>
      <c r="AB67" s="30">
        <f>+'2015'!$C67</f>
        <v>0</v>
      </c>
      <c r="AC67" s="30">
        <f>+'2016'!$C67</f>
        <v>0</v>
      </c>
      <c r="AD67" s="30">
        <f>+'2017'!$C67</f>
        <v>0</v>
      </c>
      <c r="AE67" s="30">
        <f>+'2018'!$C67</f>
        <v>0</v>
      </c>
      <c r="AF67" s="30">
        <f>+'2019'!$C67</f>
        <v>0</v>
      </c>
      <c r="AG67" s="30">
        <f>+'2020'!$C67</f>
        <v>0</v>
      </c>
      <c r="AH67" s="30">
        <f>+'2021'!$C67</f>
        <v>0</v>
      </c>
      <c r="AI67" s="27"/>
      <c r="AJ67" s="30" t="e">
        <f t="shared" si="4"/>
        <v>#DIV/0!</v>
      </c>
    </row>
    <row r="68" spans="1:36" x14ac:dyDescent="0.35">
      <c r="A68" s="24" t="s">
        <v>385</v>
      </c>
      <c r="B68" s="25" t="s">
        <v>386</v>
      </c>
      <c r="C68" s="30">
        <f>+'1990'!$C68</f>
        <v>0</v>
      </c>
      <c r="D68" s="30">
        <f>+'1991'!$C68</f>
        <v>0</v>
      </c>
      <c r="E68" s="30">
        <f>+'1992'!$C68</f>
        <v>0</v>
      </c>
      <c r="F68" s="30">
        <f>+'1993'!$C68</f>
        <v>0</v>
      </c>
      <c r="G68" s="30">
        <f>+'1994'!$C68</f>
        <v>0</v>
      </c>
      <c r="H68" s="30">
        <f>+'1995'!$C68</f>
        <v>0</v>
      </c>
      <c r="I68" s="30">
        <f>+'1996'!$C68</f>
        <v>0</v>
      </c>
      <c r="J68" s="30">
        <f>+'1997'!$C68</f>
        <v>0</v>
      </c>
      <c r="K68" s="30">
        <f>+'1998'!$C68</f>
        <v>0</v>
      </c>
      <c r="L68" s="30">
        <f>+'1999'!$C68</f>
        <v>0</v>
      </c>
      <c r="M68" s="30">
        <f>+'2000'!$C68</f>
        <v>0</v>
      </c>
      <c r="N68" s="30">
        <f>+'2001'!$C68</f>
        <v>0</v>
      </c>
      <c r="O68" s="30">
        <f>+'2002'!$C68</f>
        <v>0</v>
      </c>
      <c r="P68" s="30">
        <f>+'2003'!$C68</f>
        <v>0</v>
      </c>
      <c r="Q68" s="30">
        <f>+'2004'!$C68</f>
        <v>0</v>
      </c>
      <c r="R68" s="30">
        <f>+'2005'!$C68</f>
        <v>0</v>
      </c>
      <c r="S68" s="30">
        <f>+'2006'!$C68</f>
        <v>0</v>
      </c>
      <c r="T68" s="30">
        <f>+'2007'!$C68</f>
        <v>0</v>
      </c>
      <c r="U68" s="30">
        <f>+'2008'!$C68</f>
        <v>0</v>
      </c>
      <c r="V68" s="30">
        <f>+'2009'!$C68</f>
        <v>0</v>
      </c>
      <c r="W68" s="30">
        <f>+'2010'!$C68</f>
        <v>0</v>
      </c>
      <c r="X68" s="30">
        <f>+'2011'!$C68</f>
        <v>0</v>
      </c>
      <c r="Y68" s="30">
        <f>+'2012'!$C68</f>
        <v>0</v>
      </c>
      <c r="Z68" s="30">
        <f>+'2013'!$C68</f>
        <v>0</v>
      </c>
      <c r="AA68" s="30">
        <f>+'2014'!$C68</f>
        <v>0</v>
      </c>
      <c r="AB68" s="30">
        <f>+'2015'!$C68</f>
        <v>0</v>
      </c>
      <c r="AC68" s="30">
        <f>+'2016'!$C68</f>
        <v>0</v>
      </c>
      <c r="AD68" s="30">
        <f>+'2017'!$C68</f>
        <v>0</v>
      </c>
      <c r="AE68" s="30">
        <f>+'2018'!$C68</f>
        <v>0</v>
      </c>
      <c r="AF68" s="30">
        <f>+'2019'!$C68</f>
        <v>0</v>
      </c>
      <c r="AG68" s="30">
        <f>+'2020'!$C68</f>
        <v>0</v>
      </c>
      <c r="AH68" s="30">
        <f>+'2021'!$C68</f>
        <v>0</v>
      </c>
      <c r="AI68" s="27"/>
      <c r="AJ68" s="30" t="e">
        <f t="shared" si="4"/>
        <v>#DIV/0!</v>
      </c>
    </row>
    <row r="69" spans="1:36" x14ac:dyDescent="0.35">
      <c r="A69" s="24" t="s">
        <v>387</v>
      </c>
      <c r="B69" s="25" t="s">
        <v>388</v>
      </c>
      <c r="C69" s="30">
        <f>+'1990'!$C69</f>
        <v>0</v>
      </c>
      <c r="D69" s="30">
        <f>+'1991'!$C69</f>
        <v>0</v>
      </c>
      <c r="E69" s="30">
        <f>+'1992'!$C69</f>
        <v>0</v>
      </c>
      <c r="F69" s="30">
        <f>+'1993'!$C69</f>
        <v>0</v>
      </c>
      <c r="G69" s="30">
        <f>+'1994'!$C69</f>
        <v>0</v>
      </c>
      <c r="H69" s="30">
        <f>+'1995'!$C69</f>
        <v>0</v>
      </c>
      <c r="I69" s="30">
        <f>+'1996'!$C69</f>
        <v>0</v>
      </c>
      <c r="J69" s="30">
        <f>+'1997'!$C69</f>
        <v>0</v>
      </c>
      <c r="K69" s="30">
        <f>+'1998'!$C69</f>
        <v>0</v>
      </c>
      <c r="L69" s="30">
        <f>+'1999'!$C69</f>
        <v>0</v>
      </c>
      <c r="M69" s="30">
        <f>+'2000'!$C69</f>
        <v>0</v>
      </c>
      <c r="N69" s="30">
        <f>+'2001'!$C69</f>
        <v>0</v>
      </c>
      <c r="O69" s="30">
        <f>+'2002'!$C69</f>
        <v>0</v>
      </c>
      <c r="P69" s="30">
        <f>+'2003'!$C69</f>
        <v>0</v>
      </c>
      <c r="Q69" s="30">
        <f>+'2004'!$C69</f>
        <v>0</v>
      </c>
      <c r="R69" s="30">
        <f>+'2005'!$C69</f>
        <v>0</v>
      </c>
      <c r="S69" s="30">
        <f>+'2006'!$C69</f>
        <v>0</v>
      </c>
      <c r="T69" s="30">
        <f>+'2007'!$C69</f>
        <v>0</v>
      </c>
      <c r="U69" s="30">
        <f>+'2008'!$C69</f>
        <v>0</v>
      </c>
      <c r="V69" s="30">
        <f>+'2009'!$C69</f>
        <v>0</v>
      </c>
      <c r="W69" s="30">
        <f>+'2010'!$C69</f>
        <v>0</v>
      </c>
      <c r="X69" s="30">
        <f>+'2011'!$C69</f>
        <v>0</v>
      </c>
      <c r="Y69" s="30">
        <f>+'2012'!$C69</f>
        <v>0</v>
      </c>
      <c r="Z69" s="30">
        <f>+'2013'!$C69</f>
        <v>0</v>
      </c>
      <c r="AA69" s="30">
        <f>+'2014'!$C69</f>
        <v>0</v>
      </c>
      <c r="AB69" s="30">
        <f>+'2015'!$C69</f>
        <v>0</v>
      </c>
      <c r="AC69" s="30">
        <f>+'2016'!$C69</f>
        <v>0</v>
      </c>
      <c r="AD69" s="30">
        <f>+'2017'!$C69</f>
        <v>0</v>
      </c>
      <c r="AE69" s="30">
        <f>+'2018'!$C69</f>
        <v>0</v>
      </c>
      <c r="AF69" s="30">
        <f>+'2019'!$C69</f>
        <v>0</v>
      </c>
      <c r="AG69" s="30">
        <f>+'2020'!$C69</f>
        <v>0</v>
      </c>
      <c r="AH69" s="30">
        <f>+'2021'!$C69</f>
        <v>0</v>
      </c>
      <c r="AI69" s="27"/>
      <c r="AJ69" s="30" t="e">
        <f t="shared" ref="AJ69:AJ132" si="36">+(AH69/M69)-1</f>
        <v>#DIV/0!</v>
      </c>
    </row>
    <row r="70" spans="1:36" x14ac:dyDescent="0.35">
      <c r="A70" s="24" t="s">
        <v>389</v>
      </c>
      <c r="B70" s="25" t="s">
        <v>390</v>
      </c>
      <c r="C70" s="30">
        <f>+'1990'!$C70</f>
        <v>0</v>
      </c>
      <c r="D70" s="30">
        <f>+'1991'!$C70</f>
        <v>0</v>
      </c>
      <c r="E70" s="30">
        <f>+'1992'!$C70</f>
        <v>0</v>
      </c>
      <c r="F70" s="30">
        <f>+'1993'!$C70</f>
        <v>0</v>
      </c>
      <c r="G70" s="30">
        <f>+'1994'!$C70</f>
        <v>0</v>
      </c>
      <c r="H70" s="30">
        <f>+'1995'!$C70</f>
        <v>0</v>
      </c>
      <c r="I70" s="30">
        <f>+'1996'!$C70</f>
        <v>0</v>
      </c>
      <c r="J70" s="30">
        <f>+'1997'!$C70</f>
        <v>0</v>
      </c>
      <c r="K70" s="30">
        <f>+'1998'!$C70</f>
        <v>0</v>
      </c>
      <c r="L70" s="30">
        <f>+'1999'!$C70</f>
        <v>0</v>
      </c>
      <c r="M70" s="30">
        <f>+'2000'!$C70</f>
        <v>0</v>
      </c>
      <c r="N70" s="30">
        <f>+'2001'!$C70</f>
        <v>0</v>
      </c>
      <c r="O70" s="30">
        <f>+'2002'!$C70</f>
        <v>0</v>
      </c>
      <c r="P70" s="30">
        <f>+'2003'!$C70</f>
        <v>0</v>
      </c>
      <c r="Q70" s="30">
        <f>+'2004'!$C70</f>
        <v>0</v>
      </c>
      <c r="R70" s="30">
        <f>+'2005'!$C70</f>
        <v>0</v>
      </c>
      <c r="S70" s="30">
        <f>+'2006'!$C70</f>
        <v>0</v>
      </c>
      <c r="T70" s="30">
        <f>+'2007'!$C70</f>
        <v>0</v>
      </c>
      <c r="U70" s="30">
        <f>+'2008'!$C70</f>
        <v>0</v>
      </c>
      <c r="V70" s="30">
        <f>+'2009'!$C70</f>
        <v>0</v>
      </c>
      <c r="W70" s="30">
        <f>+'2010'!$C70</f>
        <v>0</v>
      </c>
      <c r="X70" s="30">
        <f>+'2011'!$C70</f>
        <v>0</v>
      </c>
      <c r="Y70" s="30">
        <f>+'2012'!$C70</f>
        <v>0</v>
      </c>
      <c r="Z70" s="30">
        <f>+'2013'!$C70</f>
        <v>0</v>
      </c>
      <c r="AA70" s="30">
        <f>+'2014'!$C70</f>
        <v>0</v>
      </c>
      <c r="AB70" s="30">
        <f>+'2015'!$C70</f>
        <v>0</v>
      </c>
      <c r="AC70" s="30">
        <f>+'2016'!$C70</f>
        <v>0</v>
      </c>
      <c r="AD70" s="30">
        <f>+'2017'!$C70</f>
        <v>0</v>
      </c>
      <c r="AE70" s="30">
        <f>+'2018'!$C70</f>
        <v>0</v>
      </c>
      <c r="AF70" s="30">
        <f>+'2019'!$C70</f>
        <v>0</v>
      </c>
      <c r="AG70" s="30">
        <f>+'2020'!$C70</f>
        <v>0</v>
      </c>
      <c r="AH70" s="30">
        <f>+'2021'!$C70</f>
        <v>0</v>
      </c>
      <c r="AI70" s="27"/>
      <c r="AJ70" s="30" t="e">
        <f t="shared" si="36"/>
        <v>#DIV/0!</v>
      </c>
    </row>
    <row r="71" spans="1:36" x14ac:dyDescent="0.35">
      <c r="A71" s="24" t="s">
        <v>391</v>
      </c>
      <c r="B71" s="25" t="s">
        <v>291</v>
      </c>
      <c r="C71" s="30">
        <f>+'1990'!$C71</f>
        <v>0</v>
      </c>
      <c r="D71" s="30">
        <f>+'1991'!$C71</f>
        <v>0</v>
      </c>
      <c r="E71" s="30">
        <f>+'1992'!$C71</f>
        <v>0</v>
      </c>
      <c r="F71" s="30">
        <f>+'1993'!$C71</f>
        <v>0</v>
      </c>
      <c r="G71" s="30">
        <f>+'1994'!$C71</f>
        <v>0</v>
      </c>
      <c r="H71" s="30">
        <f>+'1995'!$C71</f>
        <v>0</v>
      </c>
      <c r="I71" s="30">
        <f>+'1996'!$C71</f>
        <v>0</v>
      </c>
      <c r="J71" s="30">
        <f>+'1997'!$C71</f>
        <v>0</v>
      </c>
      <c r="K71" s="30">
        <f>+'1998'!$C71</f>
        <v>0</v>
      </c>
      <c r="L71" s="30">
        <f>+'1999'!$C71</f>
        <v>0</v>
      </c>
      <c r="M71" s="30">
        <f>+'2000'!$C71</f>
        <v>0</v>
      </c>
      <c r="N71" s="30">
        <f>+'2001'!$C71</f>
        <v>0</v>
      </c>
      <c r="O71" s="30">
        <f>+'2002'!$C71</f>
        <v>0</v>
      </c>
      <c r="P71" s="30">
        <f>+'2003'!$C71</f>
        <v>0</v>
      </c>
      <c r="Q71" s="30">
        <f>+'2004'!$C71</f>
        <v>0</v>
      </c>
      <c r="R71" s="30">
        <f>+'2005'!$C71</f>
        <v>0</v>
      </c>
      <c r="S71" s="30">
        <f>+'2006'!$C71</f>
        <v>0</v>
      </c>
      <c r="T71" s="30">
        <f>+'2007'!$C71</f>
        <v>0</v>
      </c>
      <c r="U71" s="30">
        <f>+'2008'!$C71</f>
        <v>0</v>
      </c>
      <c r="V71" s="30">
        <f>+'2009'!$C71</f>
        <v>0</v>
      </c>
      <c r="W71" s="30">
        <f>+'2010'!$C71</f>
        <v>0</v>
      </c>
      <c r="X71" s="30">
        <f>+'2011'!$C71</f>
        <v>0</v>
      </c>
      <c r="Y71" s="30">
        <f>+'2012'!$C71</f>
        <v>0</v>
      </c>
      <c r="Z71" s="30">
        <f>+'2013'!$C71</f>
        <v>0</v>
      </c>
      <c r="AA71" s="30">
        <f>+'2014'!$C71</f>
        <v>0</v>
      </c>
      <c r="AB71" s="30">
        <f>+'2015'!$C71</f>
        <v>0</v>
      </c>
      <c r="AC71" s="30">
        <f>+'2016'!$C71</f>
        <v>0</v>
      </c>
      <c r="AD71" s="30">
        <f>+'2017'!$C71</f>
        <v>0</v>
      </c>
      <c r="AE71" s="30">
        <f>+'2018'!$C71</f>
        <v>0</v>
      </c>
      <c r="AF71" s="30">
        <f>+'2019'!$C71</f>
        <v>0</v>
      </c>
      <c r="AG71" s="30">
        <f>+'2020'!$C71</f>
        <v>0</v>
      </c>
      <c r="AH71" s="30">
        <f>+'2021'!$C71</f>
        <v>0</v>
      </c>
      <c r="AI71" s="27"/>
      <c r="AJ71" s="30" t="e">
        <f t="shared" si="36"/>
        <v>#DIV/0!</v>
      </c>
    </row>
    <row r="72" spans="1:36" x14ac:dyDescent="0.35">
      <c r="A72" s="24" t="s">
        <v>392</v>
      </c>
      <c r="B72" s="25" t="s">
        <v>393</v>
      </c>
      <c r="C72" s="26">
        <f t="shared" ref="C72:AE72" si="37">+SUM(C73:C75)</f>
        <v>0.6765124538520908</v>
      </c>
      <c r="D72" s="26">
        <f t="shared" si="37"/>
        <v>0.89027528518562482</v>
      </c>
      <c r="E72" s="26">
        <f t="shared" si="37"/>
        <v>3.1440095484953421</v>
      </c>
      <c r="F72" s="26">
        <f t="shared" si="37"/>
        <v>1.3929454846503788</v>
      </c>
      <c r="G72" s="26">
        <f t="shared" si="37"/>
        <v>2.1834611822089536</v>
      </c>
      <c r="H72" s="26">
        <f t="shared" si="37"/>
        <v>1.7393615755328298</v>
      </c>
      <c r="I72" s="26">
        <f t="shared" si="37"/>
        <v>3.1523547430862844</v>
      </c>
      <c r="J72" s="26">
        <f t="shared" si="37"/>
        <v>3.9127946231920281</v>
      </c>
      <c r="K72" s="26">
        <f t="shared" si="37"/>
        <v>4.0079421449256216</v>
      </c>
      <c r="L72" s="26">
        <f t="shared" si="37"/>
        <v>5.3486359145780229</v>
      </c>
      <c r="M72" s="26">
        <f t="shared" si="37"/>
        <v>4.7039673625484433</v>
      </c>
      <c r="N72" s="26">
        <f t="shared" si="37"/>
        <v>3.6228241443368097</v>
      </c>
      <c r="O72" s="26">
        <f t="shared" si="37"/>
        <v>4.392833681902788</v>
      </c>
      <c r="P72" s="26">
        <f t="shared" si="37"/>
        <v>1.9063462079716689</v>
      </c>
      <c r="Q72" s="26">
        <f t="shared" si="37"/>
        <v>8.036690038489164</v>
      </c>
      <c r="R72" s="26">
        <f t="shared" si="37"/>
        <v>5.5480061449999987</v>
      </c>
      <c r="S72" s="26">
        <f t="shared" si="37"/>
        <v>5.714691329111111</v>
      </c>
      <c r="T72" s="26">
        <f t="shared" si="37"/>
        <v>7.4359659733333325</v>
      </c>
      <c r="U72" s="26">
        <f t="shared" si="37"/>
        <v>3.9608022703333328</v>
      </c>
      <c r="V72" s="26">
        <f t="shared" si="37"/>
        <v>5.0133139723333331</v>
      </c>
      <c r="W72" s="26">
        <f t="shared" si="37"/>
        <v>4.7700581157777773</v>
      </c>
      <c r="X72" s="26">
        <f t="shared" si="37"/>
        <v>3.0651935282222214</v>
      </c>
      <c r="Y72" s="26">
        <f t="shared" si="37"/>
        <v>2.9307194827777776</v>
      </c>
      <c r="Z72" s="26">
        <f t="shared" si="37"/>
        <v>2.8079903499999999</v>
      </c>
      <c r="AA72" s="26">
        <f t="shared" si="37"/>
        <v>3.3681887433333331</v>
      </c>
      <c r="AB72" s="26">
        <f t="shared" si="37"/>
        <v>3.2397890555555549</v>
      </c>
      <c r="AC72" s="26">
        <f t="shared" si="37"/>
        <v>2.9037151305555549</v>
      </c>
      <c r="AD72" s="26">
        <f t="shared" si="37"/>
        <v>3.1066521688888882</v>
      </c>
      <c r="AE72" s="26">
        <f t="shared" si="37"/>
        <v>3.1185371983333328</v>
      </c>
      <c r="AF72" s="26">
        <f t="shared" ref="AF72:AH72" si="38">+SUM(AF73:AF75)</f>
        <v>3.1307707872222221</v>
      </c>
      <c r="AG72" s="26">
        <f t="shared" si="38"/>
        <v>2.4793602716666663</v>
      </c>
      <c r="AH72" s="26">
        <f t="shared" si="38"/>
        <v>3.341229552222222</v>
      </c>
      <c r="AI72" s="27"/>
      <c r="AJ72" s="23">
        <f t="shared" si="36"/>
        <v>-0.28969967376387962</v>
      </c>
    </row>
    <row r="73" spans="1:36" x14ac:dyDescent="0.35">
      <c r="A73" s="24" t="s">
        <v>394</v>
      </c>
      <c r="B73" s="25" t="s">
        <v>395</v>
      </c>
      <c r="C73" s="30">
        <f>+'1990'!$C73</f>
        <v>0.6765124538520908</v>
      </c>
      <c r="D73" s="30">
        <f>+'1991'!$C73</f>
        <v>0.89027528518562482</v>
      </c>
      <c r="E73" s="30">
        <f>+'1992'!$C73</f>
        <v>3.1440095484953421</v>
      </c>
      <c r="F73" s="30">
        <f>+'1993'!$C73</f>
        <v>1.3929454846503788</v>
      </c>
      <c r="G73" s="30">
        <f>+'1994'!$C73</f>
        <v>2.1834611822089536</v>
      </c>
      <c r="H73" s="30">
        <f>+'1995'!$C73</f>
        <v>1.7393615755328298</v>
      </c>
      <c r="I73" s="30">
        <f>+'1996'!$C73</f>
        <v>3.1523547430862844</v>
      </c>
      <c r="J73" s="30">
        <f>+'1997'!$C73</f>
        <v>3.9127946231920281</v>
      </c>
      <c r="K73" s="30">
        <f>+'1998'!$C73</f>
        <v>4.0079421449256216</v>
      </c>
      <c r="L73" s="30">
        <f>+'1999'!$C73</f>
        <v>5.3486359145780229</v>
      </c>
      <c r="M73" s="30">
        <f>+'2000'!$C73</f>
        <v>3.3234171937484431</v>
      </c>
      <c r="N73" s="30">
        <f>+'2001'!$C73</f>
        <v>2.6085824323368096</v>
      </c>
      <c r="O73" s="30">
        <f>+'2002'!$C73</f>
        <v>3.5044656739027884</v>
      </c>
      <c r="P73" s="30">
        <f>+'2003'!$C73</f>
        <v>0.96166550397166872</v>
      </c>
      <c r="Q73" s="30">
        <f>+'2004'!$C73</f>
        <v>6.7248005584891635</v>
      </c>
      <c r="R73" s="30">
        <f>+'2005'!$C73</f>
        <v>4.2091719449999987</v>
      </c>
      <c r="S73" s="30">
        <f>+'2006'!$C73</f>
        <v>4.7972560411111109</v>
      </c>
      <c r="T73" s="30">
        <f>+'2007'!$C73</f>
        <v>6.2443843733333324</v>
      </c>
      <c r="U73" s="30">
        <f>+'2008'!$C73</f>
        <v>3.2609057983333329</v>
      </c>
      <c r="V73" s="30">
        <f>+'2009'!$C73</f>
        <v>4.4550276283333332</v>
      </c>
      <c r="W73" s="30">
        <f>+'2010'!$C73</f>
        <v>4.2826770677777777</v>
      </c>
      <c r="X73" s="30">
        <f>+'2011'!$C73</f>
        <v>2.6467190322222214</v>
      </c>
      <c r="Y73" s="30">
        <f>+'2012'!$C73</f>
        <v>2.4496058827777776</v>
      </c>
      <c r="Z73" s="30">
        <f>+'2013'!$C73</f>
        <v>2.3416167499999996</v>
      </c>
      <c r="AA73" s="30">
        <f>+'2014'!$C73</f>
        <v>3.0663135433333331</v>
      </c>
      <c r="AB73" s="30">
        <f>+'2015'!$C73</f>
        <v>3.0399146555555547</v>
      </c>
      <c r="AC73" s="30">
        <f>+'2016'!$C73</f>
        <v>2.6236551305555551</v>
      </c>
      <c r="AD73" s="30">
        <f>+'2017'!$C73</f>
        <v>2.806545768888888</v>
      </c>
      <c r="AE73" s="30">
        <f>+'2018'!$C73</f>
        <v>2.854985998333333</v>
      </c>
      <c r="AF73" s="30">
        <f>+'2019'!$C73</f>
        <v>2.8430459872222222</v>
      </c>
      <c r="AG73" s="30">
        <f>+'2020'!$C73</f>
        <v>2.2441098716666663</v>
      </c>
      <c r="AH73" s="30">
        <f>+'2021'!$C73</f>
        <v>2.761063152222222</v>
      </c>
      <c r="AI73" s="27"/>
      <c r="AJ73" s="30">
        <f t="shared" si="36"/>
        <v>-0.16920958421471866</v>
      </c>
    </row>
    <row r="74" spans="1:36" x14ac:dyDescent="0.35">
      <c r="A74" s="24" t="s">
        <v>396</v>
      </c>
      <c r="B74" s="25" t="s">
        <v>397</v>
      </c>
      <c r="C74" s="30">
        <f>+'1990'!$C74</f>
        <v>0</v>
      </c>
      <c r="D74" s="30">
        <f>+'1991'!$C74</f>
        <v>0</v>
      </c>
      <c r="E74" s="30">
        <f>+'1992'!$C74</f>
        <v>0</v>
      </c>
      <c r="F74" s="30">
        <f>+'1993'!$C74</f>
        <v>0</v>
      </c>
      <c r="G74" s="30">
        <f>+'1994'!$C74</f>
        <v>0</v>
      </c>
      <c r="H74" s="30">
        <f>+'1995'!$C74</f>
        <v>0</v>
      </c>
      <c r="I74" s="30">
        <f>+'1996'!$C74</f>
        <v>0</v>
      </c>
      <c r="J74" s="30">
        <f>+'1997'!$C74</f>
        <v>0</v>
      </c>
      <c r="K74" s="30">
        <f>+'1998'!$C74</f>
        <v>0</v>
      </c>
      <c r="L74" s="30">
        <f>+'1999'!$C74</f>
        <v>0</v>
      </c>
      <c r="M74" s="30">
        <f>+'2000'!$C74</f>
        <v>1.3805501688000004</v>
      </c>
      <c r="N74" s="30">
        <f>+'2001'!$C74</f>
        <v>1.014241712</v>
      </c>
      <c r="O74" s="30">
        <f>+'2002'!$C74</f>
        <v>0.88836800799999993</v>
      </c>
      <c r="P74" s="30">
        <f>+'2003'!$C74</f>
        <v>0.94468070400000026</v>
      </c>
      <c r="Q74" s="30">
        <f>+'2004'!$C74</f>
        <v>1.3118894799999998</v>
      </c>
      <c r="R74" s="30">
        <f>+'2005'!$C74</f>
        <v>1.3388342</v>
      </c>
      <c r="S74" s="30">
        <f>+'2006'!$C74</f>
        <v>0.91743528800000018</v>
      </c>
      <c r="T74" s="30">
        <f>+'2007'!$C74</f>
        <v>1.1915815999999999</v>
      </c>
      <c r="U74" s="30">
        <f>+'2008'!$C74</f>
        <v>0.69989647200000005</v>
      </c>
      <c r="V74" s="30">
        <f>+'2009'!$C74</f>
        <v>0.55828634399999999</v>
      </c>
      <c r="W74" s="30">
        <f>+'2010'!$C74</f>
        <v>0.48738104800000004</v>
      </c>
      <c r="X74" s="30">
        <f>+'2011'!$C74</f>
        <v>0.41847449599999997</v>
      </c>
      <c r="Y74" s="30">
        <f>+'2012'!$C74</f>
        <v>0.48111359999999992</v>
      </c>
      <c r="Z74" s="30">
        <f>+'2013'!$C74</f>
        <v>0.46637360000000005</v>
      </c>
      <c r="AA74" s="30">
        <f>+'2014'!$C74</f>
        <v>0.30187520000000007</v>
      </c>
      <c r="AB74" s="30">
        <f>+'2015'!$C74</f>
        <v>0.19987440000000004</v>
      </c>
      <c r="AC74" s="30">
        <f>+'2016'!$C74</f>
        <v>0.28005999999999992</v>
      </c>
      <c r="AD74" s="30">
        <f>+'2017'!$C74</f>
        <v>0.3001064</v>
      </c>
      <c r="AE74" s="30">
        <f>+'2018'!$C74</f>
        <v>0.26355119999999999</v>
      </c>
      <c r="AF74" s="30">
        <f>+'2019'!$C74</f>
        <v>0.28772479999999995</v>
      </c>
      <c r="AG74" s="30">
        <f>+'2020'!$C74</f>
        <v>0.23525040000000005</v>
      </c>
      <c r="AH74" s="30">
        <f>+'2021'!$C74</f>
        <v>0.58016640000000008</v>
      </c>
      <c r="AI74" s="27"/>
      <c r="AJ74" s="30">
        <f t="shared" si="36"/>
        <v>-0.57975710473144826</v>
      </c>
    </row>
    <row r="75" spans="1:36" x14ac:dyDescent="0.35">
      <c r="A75" s="24" t="s">
        <v>398</v>
      </c>
      <c r="B75" s="25" t="s">
        <v>291</v>
      </c>
      <c r="C75" s="30">
        <f>+'1990'!$C75</f>
        <v>0</v>
      </c>
      <c r="D75" s="30">
        <f>+'1991'!$C75</f>
        <v>0</v>
      </c>
      <c r="E75" s="30">
        <f>+'1992'!$C75</f>
        <v>0</v>
      </c>
      <c r="F75" s="30">
        <f>+'1993'!$C75</f>
        <v>0</v>
      </c>
      <c r="G75" s="30">
        <f>+'1994'!$C75</f>
        <v>0</v>
      </c>
      <c r="H75" s="30">
        <f>+'1995'!$C75</f>
        <v>0</v>
      </c>
      <c r="I75" s="30">
        <f>+'1996'!$C75</f>
        <v>0</v>
      </c>
      <c r="J75" s="30">
        <f>+'1997'!$C75</f>
        <v>0</v>
      </c>
      <c r="K75" s="30">
        <f>+'1998'!$C75</f>
        <v>0</v>
      </c>
      <c r="L75" s="30">
        <f>+'1999'!$C75</f>
        <v>0</v>
      </c>
      <c r="M75" s="30">
        <f>+'2000'!$C75</f>
        <v>0</v>
      </c>
      <c r="N75" s="30">
        <f>+'2001'!$C75</f>
        <v>0</v>
      </c>
      <c r="O75" s="30">
        <f>+'2002'!$C75</f>
        <v>0</v>
      </c>
      <c r="P75" s="30">
        <f>+'2003'!$C75</f>
        <v>0</v>
      </c>
      <c r="Q75" s="30">
        <f>+'2004'!$C75</f>
        <v>0</v>
      </c>
      <c r="R75" s="30">
        <f>+'2005'!$C75</f>
        <v>0</v>
      </c>
      <c r="S75" s="30">
        <f>+'2006'!$C75</f>
        <v>0</v>
      </c>
      <c r="T75" s="30">
        <f>+'2007'!$C75</f>
        <v>0</v>
      </c>
      <c r="U75" s="30">
        <f>+'2008'!$C75</f>
        <v>0</v>
      </c>
      <c r="V75" s="30">
        <f>+'2009'!$C75</f>
        <v>0</v>
      </c>
      <c r="W75" s="30">
        <f>+'2010'!$C75</f>
        <v>0</v>
      </c>
      <c r="X75" s="30">
        <f>+'2011'!$C75</f>
        <v>0</v>
      </c>
      <c r="Y75" s="30">
        <f>+'2012'!$C75</f>
        <v>0</v>
      </c>
      <c r="Z75" s="30">
        <f>+'2013'!$C75</f>
        <v>0</v>
      </c>
      <c r="AA75" s="30">
        <f>+'2014'!$C75</f>
        <v>0</v>
      </c>
      <c r="AB75" s="30">
        <f>+'2015'!$C75</f>
        <v>0</v>
      </c>
      <c r="AC75" s="30">
        <f>+'2016'!$C75</f>
        <v>0</v>
      </c>
      <c r="AD75" s="30">
        <f>+'2017'!$C75</f>
        <v>0</v>
      </c>
      <c r="AE75" s="30">
        <f>+'2018'!$C75</f>
        <v>0</v>
      </c>
      <c r="AF75" s="30">
        <f>+'2019'!$C75</f>
        <v>0</v>
      </c>
      <c r="AG75" s="30">
        <f>+'2020'!$C75</f>
        <v>0</v>
      </c>
      <c r="AH75" s="30">
        <f>+'2021'!$C75</f>
        <v>0</v>
      </c>
      <c r="AI75" s="27"/>
      <c r="AJ75" s="30" t="e">
        <f t="shared" si="36"/>
        <v>#DIV/0!</v>
      </c>
    </row>
    <row r="76" spans="1:36" x14ac:dyDescent="0.35">
      <c r="A76" s="24" t="s">
        <v>399</v>
      </c>
      <c r="B76" s="25" t="s">
        <v>400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27"/>
      <c r="AJ76" s="30" t="e">
        <f t="shared" si="36"/>
        <v>#DIV/0!</v>
      </c>
    </row>
    <row r="77" spans="1:36" x14ac:dyDescent="0.35">
      <c r="A77" s="24" t="s">
        <v>401</v>
      </c>
      <c r="B77" s="25" t="s">
        <v>402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27"/>
      <c r="AJ77" s="30" t="e">
        <f t="shared" si="36"/>
        <v>#DIV/0!</v>
      </c>
    </row>
    <row r="78" spans="1:36" x14ac:dyDescent="0.35">
      <c r="A78" s="24" t="s">
        <v>403</v>
      </c>
      <c r="B78" s="25" t="s">
        <v>404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27"/>
      <c r="AJ78" s="30" t="e">
        <f t="shared" si="36"/>
        <v>#DIV/0!</v>
      </c>
    </row>
    <row r="79" spans="1:36" x14ac:dyDescent="0.35">
      <c r="A79" s="24" t="s">
        <v>405</v>
      </c>
      <c r="B79" s="25" t="s">
        <v>406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27"/>
      <c r="AJ79" s="30" t="e">
        <f t="shared" si="36"/>
        <v>#DIV/0!</v>
      </c>
    </row>
    <row r="80" spans="1:36" x14ac:dyDescent="0.35">
      <c r="A80" s="24" t="s">
        <v>407</v>
      </c>
      <c r="B80" s="25" t="s">
        <v>408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27"/>
      <c r="AJ80" s="30" t="e">
        <f t="shared" si="36"/>
        <v>#DIV/0!</v>
      </c>
    </row>
    <row r="81" spans="1:36" x14ac:dyDescent="0.35">
      <c r="A81" s="24" t="s">
        <v>409</v>
      </c>
      <c r="B81" s="25" t="s">
        <v>291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27"/>
      <c r="AJ81" s="30" t="e">
        <f t="shared" si="36"/>
        <v>#DIV/0!</v>
      </c>
    </row>
    <row r="82" spans="1:36" x14ac:dyDescent="0.35">
      <c r="A82" s="24" t="s">
        <v>410</v>
      </c>
      <c r="B82" s="25" t="s">
        <v>411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27"/>
      <c r="AJ82" s="30" t="e">
        <f t="shared" si="36"/>
        <v>#DIV/0!</v>
      </c>
    </row>
    <row r="83" spans="1:36" x14ac:dyDescent="0.35">
      <c r="A83" s="24" t="s">
        <v>412</v>
      </c>
      <c r="B83" s="25" t="s">
        <v>413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27"/>
      <c r="AJ83" s="30" t="e">
        <f t="shared" si="36"/>
        <v>#DIV/0!</v>
      </c>
    </row>
    <row r="84" spans="1:36" x14ac:dyDescent="0.35">
      <c r="A84" s="24" t="s">
        <v>414</v>
      </c>
      <c r="B84" s="25" t="s">
        <v>415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27"/>
      <c r="AJ84" s="30" t="e">
        <f t="shared" si="36"/>
        <v>#DIV/0!</v>
      </c>
    </row>
    <row r="85" spans="1:36" x14ac:dyDescent="0.35">
      <c r="A85" s="24" t="s">
        <v>416</v>
      </c>
      <c r="B85" s="25" t="s">
        <v>417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27"/>
      <c r="AJ85" s="30" t="e">
        <f t="shared" si="36"/>
        <v>#DIV/0!</v>
      </c>
    </row>
    <row r="86" spans="1:36" x14ac:dyDescent="0.35">
      <c r="A86" s="24" t="s">
        <v>418</v>
      </c>
      <c r="B86" s="25" t="s">
        <v>419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27"/>
      <c r="AJ86" s="30" t="e">
        <f t="shared" si="36"/>
        <v>#DIV/0!</v>
      </c>
    </row>
    <row r="87" spans="1:36" x14ac:dyDescent="0.35">
      <c r="A87" s="24" t="s">
        <v>420</v>
      </c>
      <c r="B87" s="25" t="s">
        <v>421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27"/>
      <c r="AJ87" s="30" t="e">
        <f t="shared" si="36"/>
        <v>#DIV/0!</v>
      </c>
    </row>
    <row r="88" spans="1:36" x14ac:dyDescent="0.35">
      <c r="A88" s="24" t="s">
        <v>422</v>
      </c>
      <c r="B88" s="25" t="s">
        <v>423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27"/>
      <c r="AJ88" s="30" t="e">
        <f t="shared" si="36"/>
        <v>#DIV/0!</v>
      </c>
    </row>
    <row r="89" spans="1:36" x14ac:dyDescent="0.35">
      <c r="A89" s="24" t="s">
        <v>424</v>
      </c>
      <c r="B89" s="25" t="s">
        <v>425</v>
      </c>
      <c r="C89" s="26">
        <f t="shared" ref="C89:AE89" si="39">+SUM(C90:C93)</f>
        <v>0</v>
      </c>
      <c r="D89" s="26">
        <f t="shared" si="39"/>
        <v>0</v>
      </c>
      <c r="E89" s="26">
        <f t="shared" si="39"/>
        <v>0</v>
      </c>
      <c r="F89" s="26">
        <f t="shared" si="39"/>
        <v>0</v>
      </c>
      <c r="G89" s="26">
        <f t="shared" si="39"/>
        <v>0</v>
      </c>
      <c r="H89" s="26">
        <f t="shared" si="39"/>
        <v>0</v>
      </c>
      <c r="I89" s="26">
        <f t="shared" si="39"/>
        <v>0</v>
      </c>
      <c r="J89" s="26">
        <f t="shared" si="39"/>
        <v>0</v>
      </c>
      <c r="K89" s="26">
        <f t="shared" si="39"/>
        <v>0</v>
      </c>
      <c r="L89" s="26">
        <f t="shared" si="39"/>
        <v>0</v>
      </c>
      <c r="M89" s="26">
        <f t="shared" si="39"/>
        <v>0</v>
      </c>
      <c r="N89" s="26">
        <f t="shared" si="39"/>
        <v>0</v>
      </c>
      <c r="O89" s="26">
        <f t="shared" si="39"/>
        <v>0</v>
      </c>
      <c r="P89" s="26">
        <f t="shared" si="39"/>
        <v>0</v>
      </c>
      <c r="Q89" s="26">
        <f t="shared" si="39"/>
        <v>0</v>
      </c>
      <c r="R89" s="26">
        <f t="shared" si="39"/>
        <v>0</v>
      </c>
      <c r="S89" s="26">
        <f t="shared" si="39"/>
        <v>0</v>
      </c>
      <c r="T89" s="26">
        <f t="shared" si="39"/>
        <v>0</v>
      </c>
      <c r="U89" s="26">
        <f t="shared" si="39"/>
        <v>0</v>
      </c>
      <c r="V89" s="26">
        <f t="shared" si="39"/>
        <v>0</v>
      </c>
      <c r="W89" s="26">
        <f t="shared" si="39"/>
        <v>0</v>
      </c>
      <c r="X89" s="26">
        <f t="shared" si="39"/>
        <v>0</v>
      </c>
      <c r="Y89" s="26">
        <f t="shared" si="39"/>
        <v>0</v>
      </c>
      <c r="Z89" s="26">
        <f t="shared" si="39"/>
        <v>0</v>
      </c>
      <c r="AA89" s="26">
        <f t="shared" si="39"/>
        <v>0</v>
      </c>
      <c r="AB89" s="26">
        <f t="shared" si="39"/>
        <v>0</v>
      </c>
      <c r="AC89" s="26">
        <f t="shared" si="39"/>
        <v>0</v>
      </c>
      <c r="AD89" s="26">
        <f t="shared" si="39"/>
        <v>0</v>
      </c>
      <c r="AE89" s="26">
        <f t="shared" si="39"/>
        <v>0</v>
      </c>
      <c r="AF89" s="26">
        <f t="shared" ref="AF89:AH89" si="40">+SUM(AF90:AF93)</f>
        <v>0</v>
      </c>
      <c r="AG89" s="26">
        <f t="shared" si="40"/>
        <v>0</v>
      </c>
      <c r="AH89" s="26">
        <f t="shared" si="40"/>
        <v>0</v>
      </c>
      <c r="AI89" s="27"/>
      <c r="AJ89" s="23" t="e">
        <f t="shared" si="36"/>
        <v>#DIV/0!</v>
      </c>
    </row>
    <row r="90" spans="1:36" x14ac:dyDescent="0.35">
      <c r="A90" s="24" t="s">
        <v>426</v>
      </c>
      <c r="B90" s="25" t="s">
        <v>427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27"/>
      <c r="AJ90" s="30" t="e">
        <f t="shared" si="36"/>
        <v>#DIV/0!</v>
      </c>
    </row>
    <row r="91" spans="1:36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0" t="e">
        <f t="shared" si="36"/>
        <v>#DIV/0!</v>
      </c>
    </row>
    <row r="92" spans="1:36" ht="13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30" t="e">
        <f t="shared" si="36"/>
        <v>#DIV/0!</v>
      </c>
    </row>
    <row r="93" spans="1:36" x14ac:dyDescent="0.35">
      <c r="A93" s="24" t="s">
        <v>432</v>
      </c>
      <c r="B93" s="25" t="s">
        <v>342</v>
      </c>
      <c r="C93" s="30">
        <f>+'1990'!$C93</f>
        <v>0</v>
      </c>
      <c r="D93" s="30">
        <f>+'1991'!$C93</f>
        <v>0</v>
      </c>
      <c r="E93" s="30">
        <f>+'1992'!$C93</f>
        <v>0</v>
      </c>
      <c r="F93" s="30">
        <f>+'1993'!$C93</f>
        <v>0</v>
      </c>
      <c r="G93" s="30">
        <f>+'1994'!$C93</f>
        <v>0</v>
      </c>
      <c r="H93" s="30">
        <f>+'1995'!$C93</f>
        <v>0</v>
      </c>
      <c r="I93" s="30">
        <f>+'1996'!$C93</f>
        <v>0</v>
      </c>
      <c r="J93" s="30">
        <f>+'1997'!$C93</f>
        <v>0</v>
      </c>
      <c r="K93" s="30">
        <f>+'1998'!$C93</f>
        <v>0</v>
      </c>
      <c r="L93" s="30">
        <f>+'1999'!$C93</f>
        <v>0</v>
      </c>
      <c r="M93" s="30">
        <f>+'2000'!$C93</f>
        <v>0</v>
      </c>
      <c r="N93" s="30">
        <f>+'2001'!$C93</f>
        <v>0</v>
      </c>
      <c r="O93" s="30">
        <f>+'2002'!$C93</f>
        <v>0</v>
      </c>
      <c r="P93" s="30">
        <f>+'2003'!$C93</f>
        <v>0</v>
      </c>
      <c r="Q93" s="30">
        <f>+'2004'!$C93</f>
        <v>0</v>
      </c>
      <c r="R93" s="30">
        <f>+'2005'!$C93</f>
        <v>0</v>
      </c>
      <c r="S93" s="30">
        <f>+'2006'!$C93</f>
        <v>0</v>
      </c>
      <c r="T93" s="30">
        <f>+'2007'!$C93</f>
        <v>0</v>
      </c>
      <c r="U93" s="30">
        <f>+'2008'!$C93</f>
        <v>0</v>
      </c>
      <c r="V93" s="30">
        <f>+'2009'!$C93</f>
        <v>0</v>
      </c>
      <c r="W93" s="30">
        <f>+'2010'!$C93</f>
        <v>0</v>
      </c>
      <c r="X93" s="30">
        <f>+'2011'!$C93</f>
        <v>0</v>
      </c>
      <c r="Y93" s="30">
        <f>+'2012'!$C93</f>
        <v>0</v>
      </c>
      <c r="Z93" s="30">
        <f>+'2013'!$C93</f>
        <v>0</v>
      </c>
      <c r="AA93" s="30">
        <f>+'2014'!$C93</f>
        <v>0</v>
      </c>
      <c r="AB93" s="30">
        <f>+'2015'!$C93</f>
        <v>0</v>
      </c>
      <c r="AC93" s="30">
        <f>+'2016'!$C93</f>
        <v>0</v>
      </c>
      <c r="AD93" s="30">
        <f>+'2017'!$C93</f>
        <v>0</v>
      </c>
      <c r="AE93" s="30">
        <f>+'2018'!$C93</f>
        <v>0</v>
      </c>
      <c r="AF93" s="30">
        <f>+'2019'!$C93</f>
        <v>0</v>
      </c>
      <c r="AG93" s="30">
        <f>+'2020'!$C93</f>
        <v>0</v>
      </c>
      <c r="AH93" s="30">
        <f>+'2021'!$C93</f>
        <v>0</v>
      </c>
      <c r="AI93" s="27"/>
      <c r="AJ93" s="30" t="e">
        <f t="shared" si="36"/>
        <v>#DIV/0!</v>
      </c>
    </row>
    <row r="94" spans="1:36" x14ac:dyDescent="0.35">
      <c r="A94" s="24" t="s">
        <v>433</v>
      </c>
      <c r="B94" s="25" t="s">
        <v>291</v>
      </c>
      <c r="C94" s="30">
        <f>+'1990'!$C94</f>
        <v>0</v>
      </c>
      <c r="D94" s="30">
        <f>+'1991'!$C94</f>
        <v>0</v>
      </c>
      <c r="E94" s="30">
        <f>+'1992'!$C94</f>
        <v>0</v>
      </c>
      <c r="F94" s="30">
        <f>+'1993'!$C94</f>
        <v>0</v>
      </c>
      <c r="G94" s="30">
        <f>+'1994'!$C94</f>
        <v>0</v>
      </c>
      <c r="H94" s="30">
        <f>+'1995'!$C94</f>
        <v>0</v>
      </c>
      <c r="I94" s="30">
        <f>+'1996'!$C94</f>
        <v>0</v>
      </c>
      <c r="J94" s="30">
        <f>+'1997'!$C94</f>
        <v>0</v>
      </c>
      <c r="K94" s="30">
        <f>+'1998'!$C94</f>
        <v>0</v>
      </c>
      <c r="L94" s="30">
        <f>+'1999'!$C94</f>
        <v>0</v>
      </c>
      <c r="M94" s="30">
        <f>+'2000'!$C94</f>
        <v>0</v>
      </c>
      <c r="N94" s="30">
        <f>+'2001'!$C94</f>
        <v>0</v>
      </c>
      <c r="O94" s="30">
        <f>+'2002'!$C94</f>
        <v>0</v>
      </c>
      <c r="P94" s="30">
        <f>+'2003'!$C94</f>
        <v>0</v>
      </c>
      <c r="Q94" s="30">
        <f>+'2004'!$C94</f>
        <v>0</v>
      </c>
      <c r="R94" s="30">
        <f>+'2005'!$C94</f>
        <v>0</v>
      </c>
      <c r="S94" s="30">
        <f>+'2006'!$C94</f>
        <v>0</v>
      </c>
      <c r="T94" s="30">
        <f>+'2007'!$C94</f>
        <v>0</v>
      </c>
      <c r="U94" s="30">
        <f>+'2008'!$C94</f>
        <v>0</v>
      </c>
      <c r="V94" s="30">
        <f>+'2009'!$C94</f>
        <v>0</v>
      </c>
      <c r="W94" s="30">
        <f>+'2010'!$C94</f>
        <v>0</v>
      </c>
      <c r="X94" s="30">
        <f>+'2011'!$C94</f>
        <v>0</v>
      </c>
      <c r="Y94" s="30">
        <f>+'2012'!$C94</f>
        <v>0</v>
      </c>
      <c r="Z94" s="30">
        <f>+'2013'!$C94</f>
        <v>0</v>
      </c>
      <c r="AA94" s="30">
        <f>+'2014'!$C94</f>
        <v>0</v>
      </c>
      <c r="AB94" s="30">
        <f>+'2015'!$C94</f>
        <v>0</v>
      </c>
      <c r="AC94" s="30">
        <f>+'2016'!$C94</f>
        <v>0</v>
      </c>
      <c r="AD94" s="30">
        <f>+'2017'!$C94</f>
        <v>0</v>
      </c>
      <c r="AE94" s="30">
        <f>+'2018'!$C94</f>
        <v>0</v>
      </c>
      <c r="AF94" s="30">
        <f>+'2019'!$C94</f>
        <v>0</v>
      </c>
      <c r="AG94" s="30">
        <f>+'2020'!$C94</f>
        <v>0</v>
      </c>
      <c r="AH94" s="30">
        <f>+'2021'!$C94</f>
        <v>0</v>
      </c>
      <c r="AI94" s="27"/>
      <c r="AJ94" s="30" t="e">
        <f t="shared" si="36"/>
        <v>#DIV/0!</v>
      </c>
    </row>
    <row r="95" spans="1:36" s="13" customFormat="1" x14ac:dyDescent="0.35">
      <c r="A95" s="19" t="s">
        <v>434</v>
      </c>
      <c r="B95" s="20" t="s">
        <v>435</v>
      </c>
      <c r="C95" s="21">
        <f t="shared" ref="C95:AE95" si="41">+C96+C111+C127+C132+C144+C145+C151+C154+C155+C156</f>
        <v>0</v>
      </c>
      <c r="D95" s="21">
        <f t="shared" si="41"/>
        <v>0</v>
      </c>
      <c r="E95" s="21">
        <f t="shared" si="41"/>
        <v>0</v>
      </c>
      <c r="F95" s="21">
        <f t="shared" si="41"/>
        <v>0</v>
      </c>
      <c r="G95" s="21">
        <f t="shared" si="41"/>
        <v>21.09033219196268</v>
      </c>
      <c r="H95" s="21">
        <f t="shared" si="41"/>
        <v>20.6057544176</v>
      </c>
      <c r="I95" s="21">
        <f t="shared" si="41"/>
        <v>15.441299963466667</v>
      </c>
      <c r="J95" s="21">
        <f t="shared" si="41"/>
        <v>17.318308387600002</v>
      </c>
      <c r="K95" s="21">
        <f t="shared" si="41"/>
        <v>8.9093527306666651</v>
      </c>
      <c r="L95" s="21">
        <f t="shared" si="41"/>
        <v>4.1740380923999991</v>
      </c>
      <c r="M95" s="21">
        <f t="shared" si="41"/>
        <v>12.73414396222222</v>
      </c>
      <c r="N95" s="21">
        <f t="shared" si="41"/>
        <v>3.3091081887111113</v>
      </c>
      <c r="O95" s="21">
        <f t="shared" si="41"/>
        <v>16.390487527333331</v>
      </c>
      <c r="P95" s="21">
        <f t="shared" si="41"/>
        <v>19.527922829066664</v>
      </c>
      <c r="Q95" s="21">
        <f t="shared" si="41"/>
        <v>17.494951544399999</v>
      </c>
      <c r="R95" s="21">
        <f t="shared" si="41"/>
        <v>18.6600130904</v>
      </c>
      <c r="S95" s="21">
        <f t="shared" si="41"/>
        <v>15.441299963466667</v>
      </c>
      <c r="T95" s="21">
        <f t="shared" si="41"/>
        <v>17.182977481999998</v>
      </c>
      <c r="U95" s="21">
        <f t="shared" si="41"/>
        <v>19.090938671199996</v>
      </c>
      <c r="V95" s="21">
        <f t="shared" si="41"/>
        <v>18.652161428266666</v>
      </c>
      <c r="W95" s="21">
        <f t="shared" si="41"/>
        <v>21.181262778133338</v>
      </c>
      <c r="X95" s="21">
        <f t="shared" si="41"/>
        <v>27.356526001199999</v>
      </c>
      <c r="Y95" s="21">
        <f t="shared" si="41"/>
        <v>22.66007866026667</v>
      </c>
      <c r="Z95" s="21">
        <f t="shared" si="41"/>
        <v>22.713415900266668</v>
      </c>
      <c r="AA95" s="21">
        <f t="shared" si="41"/>
        <v>14.795803923999999</v>
      </c>
      <c r="AB95" s="21">
        <f t="shared" si="41"/>
        <v>10.707190259333332</v>
      </c>
      <c r="AC95" s="21">
        <f t="shared" si="41"/>
        <v>21.606930866399999</v>
      </c>
      <c r="AD95" s="21">
        <f t="shared" si="41"/>
        <v>24.676152503200001</v>
      </c>
      <c r="AE95" s="21">
        <f t="shared" si="41"/>
        <v>20.641524989066671</v>
      </c>
      <c r="AF95" s="21">
        <f t="shared" ref="AF95:AH95" si="42">+AF96+AF111+AF127+AF132+AF144+AF145+AF151+AF154+AF155+AF156</f>
        <v>18.589397654666666</v>
      </c>
      <c r="AG95" s="21">
        <f t="shared" si="42"/>
        <v>27.377280455066668</v>
      </c>
      <c r="AH95" s="21">
        <f t="shared" si="42"/>
        <v>24.143880079733336</v>
      </c>
      <c r="AI95" s="22"/>
      <c r="AJ95" s="23">
        <f t="shared" si="36"/>
        <v>0.89599553384662833</v>
      </c>
    </row>
    <row r="96" spans="1:36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23" t="e">
        <f t="shared" si="36"/>
        <v>#DIV/0!</v>
      </c>
    </row>
    <row r="97" spans="1:36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23" t="e">
        <f t="shared" si="36"/>
        <v>#DIV/0!</v>
      </c>
    </row>
    <row r="98" spans="1:36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30" t="e">
        <f t="shared" si="36"/>
        <v>#DIV/0!</v>
      </c>
    </row>
    <row r="99" spans="1:36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30" t="e">
        <f t="shared" si="36"/>
        <v>#DIV/0!</v>
      </c>
    </row>
    <row r="100" spans="1:36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30" t="e">
        <f t="shared" si="36"/>
        <v>#DIV/0!</v>
      </c>
    </row>
    <row r="101" spans="1:36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30" t="e">
        <f t="shared" si="36"/>
        <v>#DIV/0!</v>
      </c>
    </row>
    <row r="102" spans="1:36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23" t="e">
        <f t="shared" si="36"/>
        <v>#DIV/0!</v>
      </c>
    </row>
    <row r="103" spans="1:36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30" t="e">
        <f t="shared" si="36"/>
        <v>#DIV/0!</v>
      </c>
    </row>
    <row r="104" spans="1:36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30" t="e">
        <f t="shared" si="36"/>
        <v>#DIV/0!</v>
      </c>
    </row>
    <row r="105" spans="1:36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30" t="e">
        <f t="shared" si="36"/>
        <v>#DIV/0!</v>
      </c>
    </row>
    <row r="106" spans="1:36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30" t="e">
        <f t="shared" si="36"/>
        <v>#DIV/0!</v>
      </c>
    </row>
    <row r="107" spans="1:36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30" t="e">
        <f t="shared" si="36"/>
        <v>#DIV/0!</v>
      </c>
    </row>
    <row r="108" spans="1:36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30" t="e">
        <f t="shared" si="36"/>
        <v>#DIV/0!</v>
      </c>
    </row>
    <row r="109" spans="1:36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30" t="e">
        <f t="shared" si="36"/>
        <v>#DIV/0!</v>
      </c>
    </row>
    <row r="110" spans="1:36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30" t="e">
        <f t="shared" si="36"/>
        <v>#DIV/0!</v>
      </c>
    </row>
    <row r="111" spans="1:36" x14ac:dyDescent="0.35">
      <c r="A111" s="24" t="s">
        <v>466</v>
      </c>
      <c r="B111" s="25" t="s">
        <v>467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27"/>
      <c r="AJ111" s="23" t="e">
        <f t="shared" si="36"/>
        <v>#DIV/0!</v>
      </c>
    </row>
    <row r="112" spans="1:36" x14ac:dyDescent="0.35">
      <c r="A112" s="24" t="s">
        <v>468</v>
      </c>
      <c r="B112" s="25" t="s">
        <v>439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27"/>
      <c r="AJ112" s="23" t="e">
        <f t="shared" si="36"/>
        <v>#DIV/0!</v>
      </c>
    </row>
    <row r="113" spans="1:36" x14ac:dyDescent="0.35">
      <c r="A113" s="24" t="s">
        <v>469</v>
      </c>
      <c r="B113" s="25" t="s">
        <v>441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27"/>
      <c r="AJ113" s="30" t="e">
        <f t="shared" si="36"/>
        <v>#DIV/0!</v>
      </c>
    </row>
    <row r="114" spans="1:36" x14ac:dyDescent="0.35">
      <c r="A114" s="24" t="s">
        <v>470</v>
      </c>
      <c r="B114" s="25" t="s">
        <v>443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27"/>
      <c r="AJ114" s="30" t="e">
        <f t="shared" si="36"/>
        <v>#DIV/0!</v>
      </c>
    </row>
    <row r="115" spans="1:36" x14ac:dyDescent="0.35">
      <c r="A115" s="24" t="s">
        <v>471</v>
      </c>
      <c r="B115" s="25" t="s">
        <v>445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27"/>
      <c r="AJ115" s="30" t="e">
        <f t="shared" si="36"/>
        <v>#DIV/0!</v>
      </c>
    </row>
    <row r="116" spans="1:36" x14ac:dyDescent="0.35">
      <c r="A116" s="24" t="s">
        <v>472</v>
      </c>
      <c r="B116" s="25" t="s">
        <v>447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27"/>
      <c r="AJ116" s="30" t="e">
        <f t="shared" si="36"/>
        <v>#DIV/0!</v>
      </c>
    </row>
    <row r="117" spans="1:36" x14ac:dyDescent="0.35">
      <c r="A117" s="24" t="s">
        <v>473</v>
      </c>
      <c r="B117" s="25" t="s">
        <v>449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27"/>
      <c r="AJ117" s="23" t="e">
        <f t="shared" si="36"/>
        <v>#DIV/0!</v>
      </c>
    </row>
    <row r="118" spans="1:36" x14ac:dyDescent="0.35">
      <c r="A118" s="24" t="s">
        <v>474</v>
      </c>
      <c r="B118" s="25" t="s">
        <v>451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27"/>
      <c r="AJ118" s="30" t="e">
        <f t="shared" si="36"/>
        <v>#DIV/0!</v>
      </c>
    </row>
    <row r="119" spans="1:36" x14ac:dyDescent="0.35">
      <c r="A119" s="24" t="s">
        <v>475</v>
      </c>
      <c r="B119" s="25" t="s">
        <v>453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27"/>
      <c r="AJ119" s="30" t="e">
        <f t="shared" si="36"/>
        <v>#DIV/0!</v>
      </c>
    </row>
    <row r="120" spans="1:36" x14ac:dyDescent="0.35">
      <c r="A120" s="24" t="s">
        <v>476</v>
      </c>
      <c r="B120" s="25" t="s">
        <v>455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27"/>
      <c r="AJ120" s="30" t="e">
        <f t="shared" si="36"/>
        <v>#DIV/0!</v>
      </c>
    </row>
    <row r="121" spans="1:36" x14ac:dyDescent="0.35">
      <c r="A121" s="24" t="s">
        <v>477</v>
      </c>
      <c r="B121" s="25" t="s">
        <v>457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27"/>
      <c r="AJ121" s="30" t="e">
        <f t="shared" si="36"/>
        <v>#DIV/0!</v>
      </c>
    </row>
    <row r="122" spans="1:36" x14ac:dyDescent="0.35">
      <c r="A122" s="24" t="s">
        <v>478</v>
      </c>
      <c r="B122" s="25" t="s">
        <v>459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27"/>
      <c r="AJ122" s="30" t="e">
        <f t="shared" si="36"/>
        <v>#DIV/0!</v>
      </c>
    </row>
    <row r="123" spans="1:36" x14ac:dyDescent="0.35">
      <c r="A123" s="24" t="s">
        <v>479</v>
      </c>
      <c r="B123" s="25" t="s">
        <v>461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27"/>
      <c r="AJ123" s="30" t="e">
        <f t="shared" si="36"/>
        <v>#DIV/0!</v>
      </c>
    </row>
    <row r="124" spans="1:36" x14ac:dyDescent="0.35">
      <c r="A124" s="24" t="s">
        <v>480</v>
      </c>
      <c r="B124" s="25" t="s">
        <v>463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27"/>
      <c r="AJ124" s="30" t="e">
        <f t="shared" si="36"/>
        <v>#DIV/0!</v>
      </c>
    </row>
    <row r="125" spans="1:36" x14ac:dyDescent="0.35">
      <c r="A125" s="24" t="s">
        <v>481</v>
      </c>
      <c r="B125" s="25" t="s">
        <v>465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27"/>
      <c r="AJ125" s="30" t="e">
        <f t="shared" si="36"/>
        <v>#DIV/0!</v>
      </c>
    </row>
    <row r="126" spans="1:36" ht="13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2" t="e">
        <f t="shared" si="36"/>
        <v>#DIV/0!</v>
      </c>
    </row>
    <row r="127" spans="1:36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23" t="e">
        <f t="shared" si="36"/>
        <v>#DIV/0!</v>
      </c>
    </row>
    <row r="128" spans="1:36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30" t="e">
        <f t="shared" si="36"/>
        <v>#DIV/0!</v>
      </c>
    </row>
    <row r="129" spans="1:36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30" t="e">
        <f t="shared" si="36"/>
        <v>#DIV/0!</v>
      </c>
    </row>
    <row r="130" spans="1:36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30" t="e">
        <f t="shared" si="36"/>
        <v>#DIV/0!</v>
      </c>
    </row>
    <row r="131" spans="1:36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30" t="e">
        <f t="shared" si="36"/>
        <v>#DIV/0!</v>
      </c>
    </row>
    <row r="132" spans="1:36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2" t="e">
        <f t="shared" si="36"/>
        <v>#DIV/0!</v>
      </c>
    </row>
    <row r="133" spans="1:36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2" t="e">
        <f t="shared" ref="AJ133:AJ196" si="43">+(AH133/M133)-1</f>
        <v>#DIV/0!</v>
      </c>
    </row>
    <row r="134" spans="1:36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2" t="e">
        <f t="shared" si="43"/>
        <v>#DIV/0!</v>
      </c>
    </row>
    <row r="135" spans="1:36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2" t="e">
        <f t="shared" si="43"/>
        <v>#DIV/0!</v>
      </c>
    </row>
    <row r="136" spans="1:36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2" t="e">
        <f t="shared" si="43"/>
        <v>#DIV/0!</v>
      </c>
    </row>
    <row r="137" spans="1:36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2" t="e">
        <f t="shared" si="43"/>
        <v>#DIV/0!</v>
      </c>
    </row>
    <row r="138" spans="1:36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2" t="e">
        <f t="shared" si="43"/>
        <v>#DIV/0!</v>
      </c>
    </row>
    <row r="139" spans="1:36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2" t="e">
        <f t="shared" si="43"/>
        <v>#DIV/0!</v>
      </c>
    </row>
    <row r="140" spans="1:36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2" t="e">
        <f t="shared" si="43"/>
        <v>#DIV/0!</v>
      </c>
    </row>
    <row r="141" spans="1:36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2" t="e">
        <f t="shared" si="43"/>
        <v>#DIV/0!</v>
      </c>
    </row>
    <row r="142" spans="1:36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2" t="e">
        <f t="shared" si="43"/>
        <v>#DIV/0!</v>
      </c>
    </row>
    <row r="143" spans="1:36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2" t="e">
        <f t="shared" si="43"/>
        <v>#DIV/0!</v>
      </c>
    </row>
    <row r="144" spans="1:36" x14ac:dyDescent="0.35">
      <c r="A144" s="24" t="s">
        <v>516</v>
      </c>
      <c r="B144" s="25" t="s">
        <v>517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27"/>
      <c r="AJ144" s="32" t="e">
        <f t="shared" si="43"/>
        <v>#DIV/0!</v>
      </c>
    </row>
    <row r="145" spans="1:36" x14ac:dyDescent="0.35">
      <c r="A145" s="24" t="s">
        <v>518</v>
      </c>
      <c r="B145" s="25" t="s">
        <v>519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27"/>
      <c r="AJ145" s="23" t="e">
        <f t="shared" si="43"/>
        <v>#DIV/0!</v>
      </c>
    </row>
    <row r="146" spans="1:36" x14ac:dyDescent="0.35">
      <c r="A146" s="24" t="s">
        <v>520</v>
      </c>
      <c r="B146" s="25" t="s">
        <v>521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27"/>
      <c r="AJ146" s="32" t="e">
        <f t="shared" si="43"/>
        <v>#DIV/0!</v>
      </c>
    </row>
    <row r="147" spans="1:36" x14ac:dyDescent="0.35">
      <c r="A147" s="24" t="s">
        <v>522</v>
      </c>
      <c r="B147" s="25" t="s">
        <v>523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27"/>
      <c r="AJ147" s="32" t="e">
        <f t="shared" si="43"/>
        <v>#DIV/0!</v>
      </c>
    </row>
    <row r="148" spans="1:36" x14ac:dyDescent="0.35">
      <c r="A148" s="24" t="s">
        <v>524</v>
      </c>
      <c r="B148" s="25" t="s">
        <v>525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27"/>
      <c r="AJ148" s="32" t="e">
        <f t="shared" si="43"/>
        <v>#DIV/0!</v>
      </c>
    </row>
    <row r="149" spans="1:36" x14ac:dyDescent="0.35">
      <c r="A149" s="24" t="s">
        <v>526</v>
      </c>
      <c r="B149" s="25" t="s">
        <v>527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27"/>
      <c r="AJ149" s="32" t="e">
        <f t="shared" si="43"/>
        <v>#DIV/0!</v>
      </c>
    </row>
    <row r="150" spans="1:36" x14ac:dyDescent="0.35">
      <c r="A150" s="24" t="s">
        <v>528</v>
      </c>
      <c r="B150" s="25" t="s">
        <v>291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27"/>
      <c r="AJ150" s="32" t="e">
        <f t="shared" si="43"/>
        <v>#DIV/0!</v>
      </c>
    </row>
    <row r="151" spans="1:36" x14ac:dyDescent="0.35">
      <c r="A151" s="24" t="s">
        <v>529</v>
      </c>
      <c r="B151" s="25" t="s">
        <v>530</v>
      </c>
      <c r="C151" s="26">
        <f>+SUM(C152:C153)</f>
        <v>0</v>
      </c>
      <c r="D151" s="26">
        <f t="shared" ref="D151:AE151" si="44">+SUM(D152:D153)</f>
        <v>0</v>
      </c>
      <c r="E151" s="26">
        <f t="shared" si="44"/>
        <v>0</v>
      </c>
      <c r="F151" s="26">
        <f t="shared" si="44"/>
        <v>0</v>
      </c>
      <c r="G151" s="26">
        <f t="shared" si="44"/>
        <v>0.99537096071111109</v>
      </c>
      <c r="H151" s="26">
        <f t="shared" si="44"/>
        <v>0.20042258426666665</v>
      </c>
      <c r="I151" s="26">
        <f t="shared" si="44"/>
        <v>0.17493676346666664</v>
      </c>
      <c r="J151" s="26">
        <f t="shared" si="44"/>
        <v>0.12246485093333333</v>
      </c>
      <c r="K151" s="26">
        <f t="shared" si="44"/>
        <v>0.40099477733333327</v>
      </c>
      <c r="L151" s="26">
        <f t="shared" si="44"/>
        <v>0.94663710239999987</v>
      </c>
      <c r="M151" s="26">
        <f t="shared" si="44"/>
        <v>0.16742540222222221</v>
      </c>
      <c r="N151" s="26">
        <f t="shared" si="44"/>
        <v>0.13605207537777778</v>
      </c>
      <c r="O151" s="26">
        <f t="shared" si="44"/>
        <v>0.40099477733333327</v>
      </c>
      <c r="P151" s="26">
        <f t="shared" si="44"/>
        <v>0.94663710239999987</v>
      </c>
      <c r="Q151" s="26">
        <f t="shared" si="44"/>
        <v>0.70141628773333342</v>
      </c>
      <c r="R151" s="26">
        <f t="shared" si="44"/>
        <v>2.2542229937333338</v>
      </c>
      <c r="S151" s="26">
        <f t="shared" si="44"/>
        <v>0.17493676346666664</v>
      </c>
      <c r="T151" s="26">
        <f t="shared" si="44"/>
        <v>1.2038358053333331</v>
      </c>
      <c r="U151" s="26">
        <f t="shared" si="44"/>
        <v>2.4555126111999996</v>
      </c>
      <c r="V151" s="26">
        <f t="shared" si="44"/>
        <v>2.0660384682666666</v>
      </c>
      <c r="W151" s="26">
        <f t="shared" si="44"/>
        <v>2.0202974381333334</v>
      </c>
      <c r="X151" s="26">
        <f t="shared" si="44"/>
        <v>5.6638468245333335</v>
      </c>
      <c r="Y151" s="26">
        <f t="shared" si="44"/>
        <v>3.5866244069333337</v>
      </c>
      <c r="Z151" s="26">
        <f t="shared" si="44"/>
        <v>1.9257227469333333</v>
      </c>
      <c r="AA151" s="26">
        <f t="shared" si="44"/>
        <v>3.8919492773333335</v>
      </c>
      <c r="AB151" s="26">
        <f t="shared" si="44"/>
        <v>1.9001615526666664</v>
      </c>
      <c r="AC151" s="26">
        <f t="shared" si="44"/>
        <v>1.9068764997333334</v>
      </c>
      <c r="AD151" s="26">
        <f t="shared" si="44"/>
        <v>2.2981602365333327</v>
      </c>
      <c r="AE151" s="26">
        <f t="shared" si="44"/>
        <v>2.2782485557333332</v>
      </c>
      <c r="AF151" s="26">
        <f t="shared" ref="AF151:AH151" si="45">+SUM(AF152:AF153)</f>
        <v>2.3338541746666666</v>
      </c>
      <c r="AG151" s="26">
        <f t="shared" si="45"/>
        <v>1.6284059117333332</v>
      </c>
      <c r="AH151" s="26">
        <f t="shared" si="45"/>
        <v>1.9931460530666667</v>
      </c>
      <c r="AI151" s="27"/>
      <c r="AJ151" s="30">
        <f t="shared" si="43"/>
        <v>10.904681288572817</v>
      </c>
    </row>
    <row r="152" spans="1:36" x14ac:dyDescent="0.35">
      <c r="A152" s="24" t="s">
        <v>531</v>
      </c>
      <c r="B152" s="25" t="s">
        <v>532</v>
      </c>
      <c r="C152" s="30">
        <f>+'1990'!$C152</f>
        <v>0</v>
      </c>
      <c r="D152" s="30">
        <f>+'1991'!$C152</f>
        <v>0</v>
      </c>
      <c r="E152" s="30">
        <f>+'1992'!$C152</f>
        <v>0</v>
      </c>
      <c r="F152" s="30">
        <f>+'1993'!$C152</f>
        <v>0</v>
      </c>
      <c r="G152" s="30">
        <f>+'1994'!$C152</f>
        <v>0.92791372959999996</v>
      </c>
      <c r="H152" s="30">
        <f>+'1995'!$C152</f>
        <v>0.14655257759999998</v>
      </c>
      <c r="I152" s="30">
        <f>+'1996'!$C152</f>
        <v>0.10341769679999999</v>
      </c>
      <c r="J152" s="30">
        <f>+'1997'!$C152</f>
        <v>0.10935651759999999</v>
      </c>
      <c r="K152" s="30">
        <f>+'1998'!$C152</f>
        <v>0.38788644399999994</v>
      </c>
      <c r="L152" s="30">
        <f>+'1999'!$C152</f>
        <v>0.88228710239999986</v>
      </c>
      <c r="M152" s="30">
        <f>+'2000'!$C152</f>
        <v>0.12714261999999998</v>
      </c>
      <c r="N152" s="30">
        <f>+'2001'!$C152</f>
        <v>0.10935651759999999</v>
      </c>
      <c r="O152" s="30">
        <f>+'2002'!$C152</f>
        <v>0.38788644399999994</v>
      </c>
      <c r="P152" s="30">
        <f>+'2003'!$C152</f>
        <v>0.88228710239999986</v>
      </c>
      <c r="Q152" s="30">
        <f>+'2004'!$C152</f>
        <v>0.68830795440000003</v>
      </c>
      <c r="R152" s="30">
        <f>+'2005'!$C152</f>
        <v>2.2118010904000003</v>
      </c>
      <c r="S152" s="30">
        <f>+'2006'!$C152</f>
        <v>0.10341769679999999</v>
      </c>
      <c r="T152" s="30">
        <f>+'2007'!$C152</f>
        <v>1.1442238719999998</v>
      </c>
      <c r="U152" s="30">
        <f>+'2008'!$C152</f>
        <v>2.2620908111999998</v>
      </c>
      <c r="V152" s="30">
        <f>+'2009'!$C152</f>
        <v>1.3727697016</v>
      </c>
      <c r="W152" s="30">
        <f>+'2010'!$C152</f>
        <v>1.0976004248</v>
      </c>
      <c r="X152" s="30">
        <f>+'2011'!$C152</f>
        <v>1.8467954911999995</v>
      </c>
      <c r="Y152" s="30">
        <f>+'2012'!$C152</f>
        <v>2.4238532736000002</v>
      </c>
      <c r="Z152" s="30">
        <f>+'2013'!$C152</f>
        <v>1.6590039135999999</v>
      </c>
      <c r="AA152" s="30">
        <f>+'2014'!$C152</f>
        <v>2.2171008639999998</v>
      </c>
      <c r="AB152" s="30">
        <f>+'2015'!$C152</f>
        <v>1.5095165359999998</v>
      </c>
      <c r="AC152" s="30">
        <f>+'2016'!$C152</f>
        <v>1.7781526664</v>
      </c>
      <c r="AD152" s="30">
        <f>+'2017'!$C152</f>
        <v>2.0491019031999995</v>
      </c>
      <c r="AE152" s="30">
        <f>+'2018'!$C152</f>
        <v>2.1829152223999997</v>
      </c>
      <c r="AF152" s="30">
        <f>+'2019'!$C152</f>
        <v>2.2769439879999998</v>
      </c>
      <c r="AG152" s="30">
        <f>+'2020'!$C152</f>
        <v>1.5925605783999999</v>
      </c>
      <c r="AH152" s="30">
        <f>+'2021'!$C152</f>
        <v>1.9715768864000001</v>
      </c>
      <c r="AI152" s="27"/>
      <c r="AJ152" s="30">
        <f t="shared" si="43"/>
        <v>14.506813422595824</v>
      </c>
    </row>
    <row r="153" spans="1:36" x14ac:dyDescent="0.35">
      <c r="A153" s="24" t="s">
        <v>533</v>
      </c>
      <c r="B153" s="25" t="s">
        <v>534</v>
      </c>
      <c r="C153" s="30">
        <f>+'1990'!$C153</f>
        <v>0</v>
      </c>
      <c r="D153" s="30">
        <f>+'1991'!$C153</f>
        <v>0</v>
      </c>
      <c r="E153" s="30">
        <f>+'1992'!$C153</f>
        <v>0</v>
      </c>
      <c r="F153" s="30">
        <f>+'1993'!$C153</f>
        <v>0</v>
      </c>
      <c r="G153" s="30">
        <f>+'1994'!$C153</f>
        <v>6.7457231111111127E-2</v>
      </c>
      <c r="H153" s="30">
        <f>+'1995'!$C153</f>
        <v>5.3870006666666671E-2</v>
      </c>
      <c r="I153" s="30">
        <f>+'1996'!$C153</f>
        <v>7.1519066666666659E-2</v>
      </c>
      <c r="J153" s="30">
        <f>+'1997'!$C153</f>
        <v>1.3108333333333335E-2</v>
      </c>
      <c r="K153" s="30">
        <f>+'1998'!$C153</f>
        <v>1.3108333333333335E-2</v>
      </c>
      <c r="L153" s="30">
        <f>+'1999'!$C153</f>
        <v>6.4349999999999991E-2</v>
      </c>
      <c r="M153" s="30">
        <f>+'2000'!$C153</f>
        <v>4.028278222222223E-2</v>
      </c>
      <c r="N153" s="30">
        <f>+'2001'!$C153</f>
        <v>2.6695557777777778E-2</v>
      </c>
      <c r="O153" s="30">
        <f>+'2002'!$C153</f>
        <v>1.3108333333333335E-2</v>
      </c>
      <c r="P153" s="30">
        <f>+'2003'!$C153</f>
        <v>6.4349999999999991E-2</v>
      </c>
      <c r="Q153" s="30">
        <f>+'2004'!$C153</f>
        <v>1.3108333333333335E-2</v>
      </c>
      <c r="R153" s="30">
        <f>+'2005'!$C153</f>
        <v>4.2421903333333337E-2</v>
      </c>
      <c r="S153" s="30">
        <f>+'2006'!$C153</f>
        <v>7.1519066666666659E-2</v>
      </c>
      <c r="T153" s="30">
        <f>+'2007'!$C153</f>
        <v>5.9611933333333325E-2</v>
      </c>
      <c r="U153" s="30">
        <f>+'2008'!$C153</f>
        <v>0.1934218</v>
      </c>
      <c r="V153" s="30">
        <f>+'2009'!$C153</f>
        <v>0.6932687666666667</v>
      </c>
      <c r="W153" s="30">
        <f>+'2010'!$C153</f>
        <v>0.92269701333333332</v>
      </c>
      <c r="X153" s="30">
        <f>+'2011'!$C153</f>
        <v>3.817051333333334</v>
      </c>
      <c r="Y153" s="30">
        <f>+'2012'!$C153</f>
        <v>1.1627711333333335</v>
      </c>
      <c r="Z153" s="30">
        <f>+'2013'!$C153</f>
        <v>0.26671883333333335</v>
      </c>
      <c r="AA153" s="30">
        <f>+'2014'!$C153</f>
        <v>1.6748484133333335</v>
      </c>
      <c r="AB153" s="30">
        <f>+'2015'!$C153</f>
        <v>0.39064501666666668</v>
      </c>
      <c r="AC153" s="30">
        <f>+'2016'!$C153</f>
        <v>0.12872383333333334</v>
      </c>
      <c r="AD153" s="30">
        <f>+'2017'!$C153</f>
        <v>0.24905833333333333</v>
      </c>
      <c r="AE153" s="30">
        <f>+'2018'!$C153</f>
        <v>9.5333333333333325E-2</v>
      </c>
      <c r="AF153" s="30">
        <f>+'2019'!$C153</f>
        <v>5.6910186666666668E-2</v>
      </c>
      <c r="AG153" s="30">
        <f>+'2020'!$C153</f>
        <v>3.584533333333334E-2</v>
      </c>
      <c r="AH153" s="30">
        <f>+'2021'!$C153</f>
        <v>2.1569166666666667E-2</v>
      </c>
      <c r="AI153" s="27"/>
      <c r="AJ153" s="30">
        <f t="shared" si="43"/>
        <v>-0.46455618314347935</v>
      </c>
    </row>
    <row r="154" spans="1:36" x14ac:dyDescent="0.35">
      <c r="A154" s="24" t="s">
        <v>535</v>
      </c>
      <c r="B154" s="25" t="s">
        <v>536</v>
      </c>
      <c r="C154" s="30">
        <f>+'1990'!$C154</f>
        <v>0</v>
      </c>
      <c r="D154" s="30">
        <f>+'1991'!$C154</f>
        <v>0</v>
      </c>
      <c r="E154" s="30">
        <f>+'1992'!$C154</f>
        <v>0</v>
      </c>
      <c r="F154" s="30">
        <f>+'1993'!$C154</f>
        <v>0</v>
      </c>
      <c r="G154" s="30">
        <f>+'1994'!$C154</f>
        <v>20.09496123125157</v>
      </c>
      <c r="H154" s="30">
        <f>+'1995'!$C154</f>
        <v>20.405331833333335</v>
      </c>
      <c r="I154" s="30">
        <f>+'1996'!$C154</f>
        <v>15.266363200000001</v>
      </c>
      <c r="J154" s="30">
        <f>+'1997'!$C154</f>
        <v>17.195843536666668</v>
      </c>
      <c r="K154" s="30">
        <f>+'1998'!$C154</f>
        <v>8.5083579533333324</v>
      </c>
      <c r="L154" s="30">
        <f>+'1999'!$C154</f>
        <v>3.2274009899999996</v>
      </c>
      <c r="M154" s="30">
        <f>+'2000'!$C154</f>
        <v>12.566718559999998</v>
      </c>
      <c r="N154" s="30">
        <f>+'2001'!$C154</f>
        <v>3.1730561133333337</v>
      </c>
      <c r="O154" s="30">
        <f>+'2002'!$C154</f>
        <v>15.989492749999998</v>
      </c>
      <c r="P154" s="30">
        <f>+'2003'!$C154</f>
        <v>18.581285726666664</v>
      </c>
      <c r="Q154" s="30">
        <f>+'2004'!$C154</f>
        <v>16.793535256666665</v>
      </c>
      <c r="R154" s="30">
        <f>+'2005'!$C154</f>
        <v>16.405790096666667</v>
      </c>
      <c r="S154" s="30">
        <f>+'2006'!$C154</f>
        <v>15.266363200000001</v>
      </c>
      <c r="T154" s="30">
        <f>+'2007'!$C154</f>
        <v>15.979141676666666</v>
      </c>
      <c r="U154" s="30">
        <f>+'2008'!$C154</f>
        <v>16.635426059999997</v>
      </c>
      <c r="V154" s="30">
        <f>+'2009'!$C154</f>
        <v>16.586122960000001</v>
      </c>
      <c r="W154" s="30">
        <f>+'2010'!$C154</f>
        <v>19.160965340000004</v>
      </c>
      <c r="X154" s="30">
        <f>+'2011'!$C154</f>
        <v>21.692679176666665</v>
      </c>
      <c r="Y154" s="30">
        <f>+'2012'!$C154</f>
        <v>19.073454253333335</v>
      </c>
      <c r="Z154" s="30">
        <f>+'2013'!$C154</f>
        <v>20.787693153333333</v>
      </c>
      <c r="AA154" s="30">
        <f>+'2014'!$C154</f>
        <v>10.903854646666666</v>
      </c>
      <c r="AB154" s="30">
        <f>+'2015'!$C154</f>
        <v>8.8070287066666655</v>
      </c>
      <c r="AC154" s="30">
        <f>+'2016'!$C154</f>
        <v>19.700054366666667</v>
      </c>
      <c r="AD154" s="30">
        <f>+'2017'!$C154</f>
        <v>22.37799226666667</v>
      </c>
      <c r="AE154" s="30">
        <f>+'2018'!$C154</f>
        <v>18.363276433333336</v>
      </c>
      <c r="AF154" s="30">
        <f>+'2019'!$C154</f>
        <v>16.25554348</v>
      </c>
      <c r="AG154" s="30">
        <f>+'2020'!$C154</f>
        <v>25.748874543333333</v>
      </c>
      <c r="AH154" s="30">
        <f>+'2021'!$C154</f>
        <v>22.150734026666669</v>
      </c>
      <c r="AI154" s="27"/>
      <c r="AJ154" s="30">
        <f t="shared" si="43"/>
        <v>0.76265060134096552</v>
      </c>
    </row>
    <row r="155" spans="1:36" x14ac:dyDescent="0.35">
      <c r="A155" s="24" t="s">
        <v>537</v>
      </c>
      <c r="B155" s="25" t="s">
        <v>538</v>
      </c>
      <c r="C155" s="30">
        <f>+'1990'!$C155</f>
        <v>0</v>
      </c>
      <c r="D155" s="30">
        <f>+'1991'!$C155</f>
        <v>0</v>
      </c>
      <c r="E155" s="30">
        <f>+'1992'!$C155</f>
        <v>0</v>
      </c>
      <c r="F155" s="30">
        <f>+'1993'!$C155</f>
        <v>0</v>
      </c>
      <c r="G155" s="30">
        <f>+'1994'!$C155</f>
        <v>0</v>
      </c>
      <c r="H155" s="30">
        <f>+'1995'!$C155</f>
        <v>0</v>
      </c>
      <c r="I155" s="30">
        <f>+'1996'!$C155</f>
        <v>0</v>
      </c>
      <c r="J155" s="30">
        <f>+'1997'!$C155</f>
        <v>0</v>
      </c>
      <c r="K155" s="30">
        <f>+'1998'!$C155</f>
        <v>0</v>
      </c>
      <c r="L155" s="30">
        <f>+'1999'!$C155</f>
        <v>0</v>
      </c>
      <c r="M155" s="30">
        <f>+'2000'!$C155</f>
        <v>0</v>
      </c>
      <c r="N155" s="30">
        <f>+'2001'!$C155</f>
        <v>0</v>
      </c>
      <c r="O155" s="30">
        <f>+'2002'!$C155</f>
        <v>0</v>
      </c>
      <c r="P155" s="30">
        <f>+'2003'!$C155</f>
        <v>0</v>
      </c>
      <c r="Q155" s="30">
        <f>+'2004'!$C155</f>
        <v>0</v>
      </c>
      <c r="R155" s="30">
        <f>+'2005'!$C155</f>
        <v>0</v>
      </c>
      <c r="S155" s="30">
        <f>+'2006'!$C155</f>
        <v>0</v>
      </c>
      <c r="T155" s="30">
        <f>+'2007'!$C155</f>
        <v>0</v>
      </c>
      <c r="U155" s="30">
        <f>+'2008'!$C155</f>
        <v>0</v>
      </c>
      <c r="V155" s="30">
        <f>+'2009'!$C155</f>
        <v>0</v>
      </c>
      <c r="W155" s="30">
        <f>+'2010'!$C155</f>
        <v>0</v>
      </c>
      <c r="X155" s="30">
        <f>+'2011'!$C155</f>
        <v>0</v>
      </c>
      <c r="Y155" s="30">
        <f>+'2012'!$C155</f>
        <v>0</v>
      </c>
      <c r="Z155" s="30">
        <f>+'2013'!$C155</f>
        <v>0</v>
      </c>
      <c r="AA155" s="30">
        <f>+'2014'!$C155</f>
        <v>0</v>
      </c>
      <c r="AB155" s="30">
        <f>+'2015'!$C155</f>
        <v>0</v>
      </c>
      <c r="AC155" s="30">
        <f>+'2016'!$C155</f>
        <v>0</v>
      </c>
      <c r="AD155" s="30">
        <f>+'2017'!$C155</f>
        <v>0</v>
      </c>
      <c r="AE155" s="30">
        <f>+'2018'!$C155</f>
        <v>0</v>
      </c>
      <c r="AF155" s="30">
        <f>+'2019'!$C155</f>
        <v>0</v>
      </c>
      <c r="AG155" s="30">
        <f>+'2020'!$C155</f>
        <v>0</v>
      </c>
      <c r="AH155" s="30">
        <f>+'2021'!$C155</f>
        <v>0</v>
      </c>
      <c r="AI155" s="27"/>
      <c r="AJ155" s="30" t="e">
        <f t="shared" si="43"/>
        <v>#DIV/0!</v>
      </c>
    </row>
    <row r="156" spans="1:36" x14ac:dyDescent="0.35">
      <c r="A156" s="24" t="s">
        <v>539</v>
      </c>
      <c r="B156" s="25" t="s">
        <v>291</v>
      </c>
      <c r="C156" s="30">
        <f>+'1990'!$C156</f>
        <v>0</v>
      </c>
      <c r="D156" s="30">
        <f>+'1991'!$C156</f>
        <v>0</v>
      </c>
      <c r="E156" s="30">
        <f>+'1992'!$C156</f>
        <v>0</v>
      </c>
      <c r="F156" s="30">
        <f>+'1993'!$C156</f>
        <v>0</v>
      </c>
      <c r="G156" s="30">
        <f>+'1994'!$C156</f>
        <v>0</v>
      </c>
      <c r="H156" s="30">
        <f>+'1995'!$C156</f>
        <v>0</v>
      </c>
      <c r="I156" s="30">
        <f>+'1996'!$C156</f>
        <v>0</v>
      </c>
      <c r="J156" s="30">
        <f>+'1997'!$C156</f>
        <v>0</v>
      </c>
      <c r="K156" s="30">
        <f>+'1998'!$C156</f>
        <v>0</v>
      </c>
      <c r="L156" s="30">
        <f>+'1999'!$C156</f>
        <v>0</v>
      </c>
      <c r="M156" s="30">
        <f>+'2000'!$C156</f>
        <v>0</v>
      </c>
      <c r="N156" s="30">
        <f>+'2001'!$C156</f>
        <v>0</v>
      </c>
      <c r="O156" s="30">
        <f>+'2002'!$C156</f>
        <v>0</v>
      </c>
      <c r="P156" s="30">
        <f>+'2003'!$C156</f>
        <v>0</v>
      </c>
      <c r="Q156" s="30">
        <f>+'2004'!$C156</f>
        <v>0</v>
      </c>
      <c r="R156" s="30">
        <f>+'2005'!$C156</f>
        <v>0</v>
      </c>
      <c r="S156" s="30">
        <f>+'2006'!$C156</f>
        <v>0</v>
      </c>
      <c r="T156" s="30">
        <f>+'2007'!$C156</f>
        <v>0</v>
      </c>
      <c r="U156" s="30">
        <f>+'2008'!$C156</f>
        <v>0</v>
      </c>
      <c r="V156" s="30">
        <f>+'2009'!$C156</f>
        <v>0</v>
      </c>
      <c r="W156" s="30">
        <f>+'2010'!$C156</f>
        <v>0</v>
      </c>
      <c r="X156" s="30">
        <f>+'2011'!$C156</f>
        <v>0</v>
      </c>
      <c r="Y156" s="30">
        <f>+'2012'!$C156</f>
        <v>0</v>
      </c>
      <c r="Z156" s="30">
        <f>+'2013'!$C156</f>
        <v>0</v>
      </c>
      <c r="AA156" s="30">
        <f>+'2014'!$C156</f>
        <v>0</v>
      </c>
      <c r="AB156" s="30">
        <f>+'2015'!$C156</f>
        <v>0</v>
      </c>
      <c r="AC156" s="30">
        <f>+'2016'!$C156</f>
        <v>0</v>
      </c>
      <c r="AD156" s="30">
        <f>+'2017'!$C156</f>
        <v>0</v>
      </c>
      <c r="AE156" s="30">
        <f>+'2018'!$C156</f>
        <v>0</v>
      </c>
      <c r="AF156" s="30">
        <f>+'2019'!$C156</f>
        <v>0</v>
      </c>
      <c r="AG156" s="30">
        <f>+'2020'!$C156</f>
        <v>0</v>
      </c>
      <c r="AH156" s="30">
        <f>+'2021'!$C156</f>
        <v>0</v>
      </c>
      <c r="AI156" s="27"/>
      <c r="AJ156" s="30" t="e">
        <f t="shared" si="43"/>
        <v>#DIV/0!</v>
      </c>
    </row>
    <row r="157" spans="1:36" s="13" customFormat="1" x14ac:dyDescent="0.35">
      <c r="A157" s="19" t="s">
        <v>540</v>
      </c>
      <c r="B157" s="20" t="s">
        <v>541</v>
      </c>
      <c r="C157" s="21">
        <f t="shared" ref="C157:AH157" si="46">+C158+C166+C174+C182+C190+C198+C206+C207</f>
        <v>0</v>
      </c>
      <c r="D157" s="21">
        <f t="shared" si="46"/>
        <v>0</v>
      </c>
      <c r="E157" s="21">
        <f t="shared" si="46"/>
        <v>0</v>
      </c>
      <c r="F157" s="21">
        <f t="shared" si="46"/>
        <v>0</v>
      </c>
      <c r="G157" s="21">
        <f t="shared" si="46"/>
        <v>0</v>
      </c>
      <c r="H157" s="21">
        <f t="shared" si="46"/>
        <v>0</v>
      </c>
      <c r="I157" s="21">
        <f t="shared" si="46"/>
        <v>0</v>
      </c>
      <c r="J157" s="21">
        <f t="shared" si="46"/>
        <v>0</v>
      </c>
      <c r="K157" s="21">
        <f t="shared" si="46"/>
        <v>0</v>
      </c>
      <c r="L157" s="21">
        <f t="shared" si="46"/>
        <v>0</v>
      </c>
      <c r="M157" s="21">
        <f t="shared" si="46"/>
        <v>-21539.538610372128</v>
      </c>
      <c r="N157" s="21">
        <f t="shared" si="46"/>
        <v>-19335.707461519392</v>
      </c>
      <c r="O157" s="21">
        <f t="shared" si="46"/>
        <v>-17826.638365053514</v>
      </c>
      <c r="P157" s="21">
        <f t="shared" si="46"/>
        <v>-19386.716506382596</v>
      </c>
      <c r="Q157" s="21">
        <f t="shared" si="46"/>
        <v>-24083.739346419068</v>
      </c>
      <c r="R157" s="21">
        <f t="shared" si="46"/>
        <v>-16462.89738580315</v>
      </c>
      <c r="S157" s="21">
        <f t="shared" si="46"/>
        <v>-23115.868846078025</v>
      </c>
      <c r="T157" s="21">
        <f t="shared" si="46"/>
        <v>-21406.271573687667</v>
      </c>
      <c r="U157" s="21">
        <f t="shared" si="46"/>
        <v>-19337.709132630378</v>
      </c>
      <c r="V157" s="21">
        <f t="shared" si="46"/>
        <v>-24699.850178214409</v>
      </c>
      <c r="W157" s="21">
        <f t="shared" si="46"/>
        <v>-23792.168416538352</v>
      </c>
      <c r="X157" s="21">
        <f t="shared" si="46"/>
        <v>-23532.612128088556</v>
      </c>
      <c r="Y157" s="21">
        <f t="shared" si="46"/>
        <v>-25060.450706692118</v>
      </c>
      <c r="Z157" s="21">
        <f t="shared" si="46"/>
        <v>-26459.367239064904</v>
      </c>
      <c r="AA157" s="21">
        <f t="shared" si="46"/>
        <v>-24364.795151159997</v>
      </c>
      <c r="AB157" s="21">
        <f t="shared" si="46"/>
        <v>-23019.793593107559</v>
      </c>
      <c r="AC157" s="21">
        <f t="shared" si="46"/>
        <v>-23252.733953936779</v>
      </c>
      <c r="AD157" s="21">
        <f t="shared" si="46"/>
        <v>-26675.418131075108</v>
      </c>
      <c r="AE157" s="21">
        <f t="shared" si="46"/>
        <v>-26776.638345663803</v>
      </c>
      <c r="AF157" s="21">
        <f t="shared" si="46"/>
        <v>-27272.939645342114</v>
      </c>
      <c r="AG157" s="21">
        <f t="shared" si="46"/>
        <v>-26237.225748160949</v>
      </c>
      <c r="AH157" s="21">
        <f t="shared" si="46"/>
        <v>-27920.533286285263</v>
      </c>
      <c r="AI157" s="22"/>
      <c r="AJ157" s="23">
        <f t="shared" si="43"/>
        <v>0.29624565276623138</v>
      </c>
    </row>
    <row r="158" spans="1:36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AE158" si="47">+SUM(D159:D160)</f>
        <v>0</v>
      </c>
      <c r="E158" s="26">
        <f t="shared" si="47"/>
        <v>0</v>
      </c>
      <c r="F158" s="26">
        <f t="shared" si="47"/>
        <v>0</v>
      </c>
      <c r="G158" s="26">
        <f t="shared" si="47"/>
        <v>0</v>
      </c>
      <c r="H158" s="26">
        <f t="shared" si="47"/>
        <v>0</v>
      </c>
      <c r="I158" s="26">
        <f t="shared" si="47"/>
        <v>0</v>
      </c>
      <c r="J158" s="26">
        <f t="shared" si="47"/>
        <v>0</v>
      </c>
      <c r="K158" s="26">
        <f t="shared" si="47"/>
        <v>0</v>
      </c>
      <c r="L158" s="26">
        <f t="shared" si="47"/>
        <v>0</v>
      </c>
      <c r="M158" s="26">
        <f t="shared" si="47"/>
        <v>-26817.77580380256</v>
      </c>
      <c r="N158" s="26">
        <f t="shared" si="47"/>
        <v>-27429.00289186167</v>
      </c>
      <c r="O158" s="26">
        <f t="shared" si="47"/>
        <v>-27472.800838249917</v>
      </c>
      <c r="P158" s="26">
        <f t="shared" si="47"/>
        <v>-27319.336875174249</v>
      </c>
      <c r="Q158" s="26">
        <f t="shared" si="47"/>
        <v>-28524.550547640803</v>
      </c>
      <c r="R158" s="26">
        <f t="shared" si="47"/>
        <v>-27988.973089473144</v>
      </c>
      <c r="S158" s="26">
        <f t="shared" si="47"/>
        <v>-29040.752109359688</v>
      </c>
      <c r="T158" s="26">
        <f t="shared" si="47"/>
        <v>-29458.016165519155</v>
      </c>
      <c r="U158" s="26">
        <f t="shared" si="47"/>
        <v>-27920.681403700848</v>
      </c>
      <c r="V158" s="26">
        <f t="shared" si="47"/>
        <v>-30520.981079712972</v>
      </c>
      <c r="W158" s="26">
        <f t="shared" si="47"/>
        <v>-30287.997184986667</v>
      </c>
      <c r="X158" s="26">
        <f t="shared" si="47"/>
        <v>-30226.840954099811</v>
      </c>
      <c r="Y158" s="26">
        <f t="shared" si="47"/>
        <v>-30683.060399309667</v>
      </c>
      <c r="Z158" s="26">
        <f t="shared" si="47"/>
        <v>-30961.701896197697</v>
      </c>
      <c r="AA158" s="26">
        <f t="shared" si="47"/>
        <v>-31585.784217967252</v>
      </c>
      <c r="AB158" s="26">
        <f t="shared" si="47"/>
        <v>-30597.031982459135</v>
      </c>
      <c r="AC158" s="26">
        <f t="shared" si="47"/>
        <v>-29180.753899765579</v>
      </c>
      <c r="AD158" s="26">
        <f t="shared" si="47"/>
        <v>-32146.018723036159</v>
      </c>
      <c r="AE158" s="26">
        <f t="shared" si="47"/>
        <v>-32078.340490415037</v>
      </c>
      <c r="AF158" s="26">
        <f t="shared" ref="AF158:AH158" si="48">+SUM(AF159:AF160)</f>
        <v>-29952.329004284897</v>
      </c>
      <c r="AG158" s="26">
        <f t="shared" si="48"/>
        <v>-33972.797069852168</v>
      </c>
      <c r="AH158" s="26">
        <f t="shared" si="48"/>
        <v>-35778.684708451568</v>
      </c>
      <c r="AI158" s="27"/>
      <c r="AJ158" s="23">
        <f t="shared" si="43"/>
        <v>0.33414064500376717</v>
      </c>
    </row>
    <row r="159" spans="1:36" x14ac:dyDescent="0.35">
      <c r="A159" s="24" t="s">
        <v>544</v>
      </c>
      <c r="B159" s="25" t="s">
        <v>545</v>
      </c>
      <c r="C159" s="30">
        <f>+'1990'!$C159</f>
        <v>0</v>
      </c>
      <c r="D159" s="30">
        <f>+'1991'!$C159</f>
        <v>0</v>
      </c>
      <c r="E159" s="30">
        <f>+'1992'!$C159</f>
        <v>0</v>
      </c>
      <c r="F159" s="30">
        <f>+'1993'!$C159</f>
        <v>0</v>
      </c>
      <c r="G159" s="30">
        <f>+'1994'!$C159</f>
        <v>0</v>
      </c>
      <c r="H159" s="30">
        <f>+'1995'!$C159</f>
        <v>0</v>
      </c>
      <c r="I159" s="30">
        <f>+'1996'!$C159</f>
        <v>0</v>
      </c>
      <c r="J159" s="30">
        <f>+'1997'!$C159</f>
        <v>0</v>
      </c>
      <c r="K159" s="30">
        <f>+'1998'!$C159</f>
        <v>0</v>
      </c>
      <c r="L159" s="30">
        <f>+'1999'!$C159</f>
        <v>0</v>
      </c>
      <c r="M159" s="30">
        <f>+'2000'!$C159</f>
        <v>-26978.723886581156</v>
      </c>
      <c r="N159" s="30">
        <f>+'2001'!$C159</f>
        <v>-27586.420832708336</v>
      </c>
      <c r="O159" s="30">
        <f>+'2002'!$C159</f>
        <v>-27437.996129535011</v>
      </c>
      <c r="P159" s="30">
        <f>+'2003'!$C159</f>
        <v>-27351.593911917069</v>
      </c>
      <c r="Q159" s="30">
        <f>+'2004'!$C159</f>
        <v>-28566.219496218666</v>
      </c>
      <c r="R159" s="30">
        <f>+'2005'!$C159</f>
        <v>-27724.693036827568</v>
      </c>
      <c r="S159" s="30">
        <f>+'2006'!$C159</f>
        <v>-28846.620533978072</v>
      </c>
      <c r="T159" s="30">
        <f>+'2007'!$C159</f>
        <v>-29154.836202643208</v>
      </c>
      <c r="U159" s="30">
        <f>+'2008'!$C159</f>
        <v>-27402.428488599999</v>
      </c>
      <c r="V159" s="30">
        <f>+'2009'!$C159</f>
        <v>-30273.828826673402</v>
      </c>
      <c r="W159" s="30">
        <f>+'2010'!$C159</f>
        <v>-29818.924658056236</v>
      </c>
      <c r="X159" s="30">
        <f>+'2011'!$C159</f>
        <v>-29511.004870200653</v>
      </c>
      <c r="Y159" s="30">
        <f>+'2012'!$C159</f>
        <v>-30221.27797839191</v>
      </c>
      <c r="Z159" s="30">
        <f>+'2013'!$C159</f>
        <v>-30236.47019287034</v>
      </c>
      <c r="AA159" s="30">
        <f>+'2014'!$C159</f>
        <v>-30864.470558012225</v>
      </c>
      <c r="AB159" s="30">
        <f>+'2015'!$C159</f>
        <v>-30035.342654112894</v>
      </c>
      <c r="AC159" s="30">
        <f>+'2016'!$C159</f>
        <v>-28450.017490478302</v>
      </c>
      <c r="AD159" s="30">
        <f>+'2017'!$C159</f>
        <v>-31615.182263793715</v>
      </c>
      <c r="AE159" s="30">
        <f>+'2018'!$C159</f>
        <v>-31180.773371339601</v>
      </c>
      <c r="AF159" s="30">
        <f>+'2019'!$C159</f>
        <v>-29101.136582723178</v>
      </c>
      <c r="AG159" s="30">
        <f>+'2020'!$C159</f>
        <v>-33218.170386011356</v>
      </c>
      <c r="AH159" s="30">
        <f>+'2021'!$C159</f>
        <v>-35070.967900318101</v>
      </c>
      <c r="AI159" s="27"/>
      <c r="AJ159" s="30">
        <f t="shared" si="43"/>
        <v>0.29994910240220496</v>
      </c>
    </row>
    <row r="160" spans="1:36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:AE160" si="49">+SUM(D161:D165)</f>
        <v>0</v>
      </c>
      <c r="E160" s="26">
        <f t="shared" si="49"/>
        <v>0</v>
      </c>
      <c r="F160" s="26">
        <f t="shared" si="49"/>
        <v>0</v>
      </c>
      <c r="G160" s="26">
        <f t="shared" si="49"/>
        <v>0</v>
      </c>
      <c r="H160" s="26">
        <f t="shared" si="49"/>
        <v>0</v>
      </c>
      <c r="I160" s="26">
        <f t="shared" si="49"/>
        <v>0</v>
      </c>
      <c r="J160" s="26">
        <f t="shared" si="49"/>
        <v>0</v>
      </c>
      <c r="K160" s="26">
        <f t="shared" si="49"/>
        <v>0</v>
      </c>
      <c r="L160" s="26">
        <f t="shared" si="49"/>
        <v>0</v>
      </c>
      <c r="M160" s="26">
        <f t="shared" si="49"/>
        <v>160.94808277859468</v>
      </c>
      <c r="N160" s="26">
        <f t="shared" si="49"/>
        <v>157.41794084666702</v>
      </c>
      <c r="O160" s="26">
        <f t="shared" si="49"/>
        <v>-34.804708714906475</v>
      </c>
      <c r="P160" s="26">
        <f t="shared" si="49"/>
        <v>32.257036742821136</v>
      </c>
      <c r="Q160" s="26">
        <f t="shared" si="49"/>
        <v>41.668948577863752</v>
      </c>
      <c r="R160" s="26">
        <f t="shared" si="49"/>
        <v>-264.28005264557714</v>
      </c>
      <c r="S160" s="26">
        <f t="shared" si="49"/>
        <v>-194.13157538161659</v>
      </c>
      <c r="T160" s="26">
        <f t="shared" si="49"/>
        <v>-303.17996287594718</v>
      </c>
      <c r="U160" s="26">
        <f t="shared" si="49"/>
        <v>-518.25291510084992</v>
      </c>
      <c r="V160" s="26">
        <f t="shared" si="49"/>
        <v>-247.15225303956925</v>
      </c>
      <c r="W160" s="26">
        <f t="shared" si="49"/>
        <v>-469.07252693043273</v>
      </c>
      <c r="X160" s="26">
        <f t="shared" si="49"/>
        <v>-715.83608389915821</v>
      </c>
      <c r="Y160" s="26">
        <f t="shared" si="49"/>
        <v>-461.78242091775621</v>
      </c>
      <c r="Z160" s="26">
        <f t="shared" si="49"/>
        <v>-725.23170332735901</v>
      </c>
      <c r="AA160" s="26">
        <f t="shared" si="49"/>
        <v>-721.31365995502631</v>
      </c>
      <c r="AB160" s="26">
        <f t="shared" si="49"/>
        <v>-561.68932834623956</v>
      </c>
      <c r="AC160" s="26">
        <f t="shared" si="49"/>
        <v>-730.73640928727809</v>
      </c>
      <c r="AD160" s="26">
        <f t="shared" si="49"/>
        <v>-530.8364592424449</v>
      </c>
      <c r="AE160" s="26">
        <f t="shared" si="49"/>
        <v>-897.56711907543809</v>
      </c>
      <c r="AF160" s="26">
        <f t="shared" ref="AF160:AH160" si="50">+SUM(AF161:AF165)</f>
        <v>-851.19242156171811</v>
      </c>
      <c r="AG160" s="26">
        <f t="shared" si="50"/>
        <v>-754.62668384080928</v>
      </c>
      <c r="AH160" s="26">
        <f t="shared" si="50"/>
        <v>-707.71680813347018</v>
      </c>
      <c r="AI160" s="27"/>
      <c r="AJ160" s="23">
        <f t="shared" si="43"/>
        <v>-5.3971745168721768</v>
      </c>
    </row>
    <row r="161" spans="1:36" x14ac:dyDescent="0.35">
      <c r="A161" s="24" t="s">
        <v>548</v>
      </c>
      <c r="B161" s="25" t="s">
        <v>549</v>
      </c>
      <c r="C161" s="30">
        <f>+'1990'!$C161</f>
        <v>0</v>
      </c>
      <c r="D161" s="30">
        <f>+'1991'!$C161</f>
        <v>0</v>
      </c>
      <c r="E161" s="30">
        <f>+'1992'!$C161</f>
        <v>0</v>
      </c>
      <c r="F161" s="30">
        <f>+'1993'!$C161</f>
        <v>0</v>
      </c>
      <c r="G161" s="30">
        <f>+'1994'!$C161</f>
        <v>0</v>
      </c>
      <c r="H161" s="30">
        <f>+'1995'!$C161</f>
        <v>0</v>
      </c>
      <c r="I161" s="30">
        <f>+'1996'!$C161</f>
        <v>0</v>
      </c>
      <c r="J161" s="30">
        <f>+'1997'!$C161</f>
        <v>0</v>
      </c>
      <c r="K161" s="30">
        <f>+'1998'!$C161</f>
        <v>0</v>
      </c>
      <c r="L161" s="30">
        <f>+'1999'!$C161</f>
        <v>0</v>
      </c>
      <c r="M161" s="30">
        <f>+'2000'!$C161</f>
        <v>-18.115393444337801</v>
      </c>
      <c r="N161" s="30">
        <f>+'2001'!$C161</f>
        <v>-63.232234554161217</v>
      </c>
      <c r="O161" s="30">
        <f>+'2002'!$C161</f>
        <v>-82.734022854633182</v>
      </c>
      <c r="P161" s="30">
        <f>+'2003'!$C161</f>
        <v>-113.28790726330431</v>
      </c>
      <c r="Q161" s="30">
        <f>+'2004'!$C161</f>
        <v>-152.29291938815297</v>
      </c>
      <c r="R161" s="30">
        <f>+'2005'!$C161</f>
        <v>-159.88643068078292</v>
      </c>
      <c r="S161" s="30">
        <f>+'2006'!$C161</f>
        <v>-167.66694011568185</v>
      </c>
      <c r="T161" s="30">
        <f>+'2007'!$C161</f>
        <v>-171.86451481568065</v>
      </c>
      <c r="U161" s="30">
        <f>+'2008'!$C161</f>
        <v>-221.04394292379035</v>
      </c>
      <c r="V161" s="30">
        <f>+'2009'!$C161</f>
        <v>-239.160681188512</v>
      </c>
      <c r="W161" s="30">
        <f>+'2010'!$C161</f>
        <v>-252.75882348477845</v>
      </c>
      <c r="X161" s="30">
        <f>+'2011'!$C161</f>
        <v>-298.14100188079004</v>
      </c>
      <c r="Y161" s="30">
        <f>+'2012'!$C161</f>
        <v>-330.46566088519961</v>
      </c>
      <c r="Z161" s="30">
        <f>+'2013'!$C161</f>
        <v>-349.92606745982499</v>
      </c>
      <c r="AA161" s="30">
        <f>+'2014'!$C161</f>
        <v>-359.91745777404782</v>
      </c>
      <c r="AB161" s="30">
        <f>+'2015'!$C161</f>
        <v>-374.7550537370488</v>
      </c>
      <c r="AC161" s="30">
        <f>+'2016'!$C161</f>
        <v>-404.74362499203636</v>
      </c>
      <c r="AD161" s="30">
        <f>+'2017'!$C161</f>
        <v>-408.7903025147794</v>
      </c>
      <c r="AE161" s="30">
        <f>+'2018'!$C161</f>
        <v>-388.41984182400711</v>
      </c>
      <c r="AF161" s="30">
        <f>+'2019'!$C161</f>
        <v>-409.8288007514584</v>
      </c>
      <c r="AG161" s="30">
        <f>+'2020'!$C161</f>
        <v>-391.1886851946158</v>
      </c>
      <c r="AH161" s="30">
        <f>+'2021'!$C161</f>
        <v>-367.04646368838365</v>
      </c>
      <c r="AI161" s="27"/>
      <c r="AJ161" s="30">
        <f t="shared" si="43"/>
        <v>19.261578354132226</v>
      </c>
    </row>
    <row r="162" spans="1:36" x14ac:dyDescent="0.35">
      <c r="A162" s="24" t="s">
        <v>550</v>
      </c>
      <c r="B162" s="25" t="s">
        <v>551</v>
      </c>
      <c r="C162" s="30">
        <f>+'1990'!$C162</f>
        <v>0</v>
      </c>
      <c r="D162" s="30">
        <f>+'1991'!$C162</f>
        <v>0</v>
      </c>
      <c r="E162" s="30">
        <f>+'1992'!$C162</f>
        <v>0</v>
      </c>
      <c r="F162" s="30">
        <f>+'1993'!$C162</f>
        <v>0</v>
      </c>
      <c r="G162" s="30">
        <f>+'1994'!$C162</f>
        <v>0</v>
      </c>
      <c r="H162" s="30">
        <f>+'1995'!$C162</f>
        <v>0</v>
      </c>
      <c r="I162" s="30">
        <f>+'1996'!$C162</f>
        <v>0</v>
      </c>
      <c r="J162" s="30">
        <f>+'1997'!$C162</f>
        <v>0</v>
      </c>
      <c r="K162" s="30">
        <f>+'1998'!$C162</f>
        <v>0</v>
      </c>
      <c r="L162" s="30">
        <f>+'1999'!$C162</f>
        <v>0</v>
      </c>
      <c r="M162" s="30">
        <f>+'2000'!$C162</f>
        <v>180.18346522828139</v>
      </c>
      <c r="N162" s="30">
        <f>+'2001'!$C162</f>
        <v>222.38285616471123</v>
      </c>
      <c r="O162" s="30">
        <f>+'2002'!$C162</f>
        <v>48.053417156921903</v>
      </c>
      <c r="P162" s="30">
        <f>+'2003'!$C162</f>
        <v>146.22800447739016</v>
      </c>
      <c r="Q162" s="30">
        <f>+'2004'!$C162</f>
        <v>208.13650690619158</v>
      </c>
      <c r="R162" s="30">
        <f>+'2005'!$C162</f>
        <v>-103.62379758035112</v>
      </c>
      <c r="S162" s="30">
        <f>+'2006'!$C162</f>
        <v>-16.192534162309705</v>
      </c>
      <c r="T162" s="30">
        <f>+'2007'!$C162</f>
        <v>-126.21222010042725</v>
      </c>
      <c r="U162" s="30">
        <f>+'2008'!$C162</f>
        <v>-292.48524939269737</v>
      </c>
      <c r="V162" s="30">
        <f>+'2009'!$C162</f>
        <v>-1.4422183743521746</v>
      </c>
      <c r="W162" s="30">
        <f>+'2010'!$C162</f>
        <v>-205.07591287490425</v>
      </c>
      <c r="X162" s="30">
        <f>+'2011'!$C162</f>
        <v>-415.5388667698906</v>
      </c>
      <c r="Y162" s="30">
        <f>+'2012'!$C162</f>
        <v>-128.63286271615988</v>
      </c>
      <c r="Z162" s="30">
        <f>+'2013'!$C162</f>
        <v>-369.07091864931874</v>
      </c>
      <c r="AA162" s="30">
        <f>+'2014'!$C162</f>
        <v>-357.04487539851618</v>
      </c>
      <c r="AB162" s="30">
        <f>+'2015'!$C162</f>
        <v>-183.91680752793445</v>
      </c>
      <c r="AC162" s="30">
        <f>+'2016'!$C162</f>
        <v>-317.17081446687507</v>
      </c>
      <c r="AD162" s="30">
        <f>+'2017'!$C162</f>
        <v>-115.35332801552612</v>
      </c>
      <c r="AE162" s="30">
        <f>+'2018'!$C162</f>
        <v>-503.96005236784055</v>
      </c>
      <c r="AF162" s="30">
        <f>+'2019'!$C162</f>
        <v>-422.42641633371335</v>
      </c>
      <c r="AG162" s="30">
        <f>+'2020'!$C162</f>
        <v>-344.01115073714749</v>
      </c>
      <c r="AH162" s="30">
        <f>+'2021'!$C162</f>
        <v>-319.84093619697438</v>
      </c>
      <c r="AI162" s="27"/>
      <c r="AJ162" s="30">
        <f t="shared" si="43"/>
        <v>-2.7750848325164328</v>
      </c>
    </row>
    <row r="163" spans="1:36" x14ac:dyDescent="0.35">
      <c r="A163" s="24" t="s">
        <v>552</v>
      </c>
      <c r="B163" s="25" t="s">
        <v>553</v>
      </c>
      <c r="C163" s="30">
        <f>+'1990'!$C163</f>
        <v>0</v>
      </c>
      <c r="D163" s="30">
        <f>+'1991'!$C163</f>
        <v>0</v>
      </c>
      <c r="E163" s="30">
        <f>+'1992'!$C163</f>
        <v>0</v>
      </c>
      <c r="F163" s="30">
        <f>+'1993'!$C163</f>
        <v>0</v>
      </c>
      <c r="G163" s="30">
        <f>+'1994'!$C163</f>
        <v>0</v>
      </c>
      <c r="H163" s="30">
        <f>+'1995'!$C163</f>
        <v>0</v>
      </c>
      <c r="I163" s="30">
        <f>+'1996'!$C163</f>
        <v>0</v>
      </c>
      <c r="J163" s="30">
        <f>+'1997'!$C163</f>
        <v>0</v>
      </c>
      <c r="K163" s="30">
        <f>+'1998'!$C163</f>
        <v>0</v>
      </c>
      <c r="L163" s="30">
        <f>+'1999'!$C163</f>
        <v>0</v>
      </c>
      <c r="M163" s="30">
        <f>+'2000'!$C163</f>
        <v>-1.1199890053489239</v>
      </c>
      <c r="N163" s="30">
        <f>+'2001'!$C163</f>
        <v>-1.7326807638830046</v>
      </c>
      <c r="O163" s="30">
        <f>+'2002'!$C163</f>
        <v>-0.1241030171951944</v>
      </c>
      <c r="P163" s="30">
        <f>+'2003'!$C163</f>
        <v>-0.68306047126471836</v>
      </c>
      <c r="Q163" s="30">
        <f>+'2004'!$C163</f>
        <v>-0.14885015818986902</v>
      </c>
      <c r="R163" s="30">
        <f>+'2005'!$C163</f>
        <v>-0.14885015818986902</v>
      </c>
      <c r="S163" s="30">
        <f>+'2006'!$C163</f>
        <v>-0.14885015818986902</v>
      </c>
      <c r="T163" s="30">
        <f>+'2007'!$C163</f>
        <v>-0.14885015818986902</v>
      </c>
      <c r="U163" s="30">
        <f>+'2008'!$C163</f>
        <v>-0.7098817094692691</v>
      </c>
      <c r="V163" s="30">
        <f>+'2009'!$C163</f>
        <v>-1.8567837810781991</v>
      </c>
      <c r="W163" s="30">
        <f>+'2010'!$C163</f>
        <v>-0.2482060343903888</v>
      </c>
      <c r="X163" s="30">
        <f>+'2011'!$C163</f>
        <v>-0.2482060343903888</v>
      </c>
      <c r="Y163" s="30">
        <f>+'2012'!$C163</f>
        <v>-0.2482060343903888</v>
      </c>
      <c r="Z163" s="30">
        <f>+'2013'!$C163</f>
        <v>-1.9313006882285888</v>
      </c>
      <c r="AA163" s="30">
        <f>+'2014'!$C163</f>
        <v>-0.32272294154077857</v>
      </c>
      <c r="AB163" s="30">
        <f>+'2015'!$C163</f>
        <v>-0.32272294154077857</v>
      </c>
      <c r="AC163" s="30">
        <f>+'2016'!$C163</f>
        <v>-0.32272294154077857</v>
      </c>
      <c r="AD163" s="30">
        <f>+'2017'!$C163</f>
        <v>-0.32272294154077857</v>
      </c>
      <c r="AE163" s="30">
        <f>+'2018'!$C163</f>
        <v>-0.32272294154077857</v>
      </c>
      <c r="AF163" s="30">
        <f>+'2019'!$C163</f>
        <v>-0.32272294154077857</v>
      </c>
      <c r="AG163" s="30">
        <f>+'2020'!$C163</f>
        <v>-1.4449200364805126</v>
      </c>
      <c r="AH163" s="30">
        <f>+'2021'!$C163</f>
        <v>-2.9085091490455484</v>
      </c>
      <c r="AI163" s="27"/>
      <c r="AJ163" s="30">
        <f t="shared" si="43"/>
        <v>1.5969086617412152</v>
      </c>
    </row>
    <row r="164" spans="1:36" x14ac:dyDescent="0.35">
      <c r="A164" s="24" t="s">
        <v>554</v>
      </c>
      <c r="B164" s="25" t="s">
        <v>555</v>
      </c>
      <c r="C164" s="30">
        <f>+'1990'!$C164</f>
        <v>0</v>
      </c>
      <c r="D164" s="30">
        <f>+'1991'!$C164</f>
        <v>0</v>
      </c>
      <c r="E164" s="30">
        <f>+'1992'!$C164</f>
        <v>0</v>
      </c>
      <c r="F164" s="30">
        <f>+'1993'!$C164</f>
        <v>0</v>
      </c>
      <c r="G164" s="30">
        <f>+'1994'!$C164</f>
        <v>0</v>
      </c>
      <c r="H164" s="30">
        <f>+'1995'!$C164</f>
        <v>0</v>
      </c>
      <c r="I164" s="30">
        <f>+'1996'!$C164</f>
        <v>0</v>
      </c>
      <c r="J164" s="30">
        <f>+'1997'!$C164</f>
        <v>0</v>
      </c>
      <c r="K164" s="30">
        <f>+'1998'!$C164</f>
        <v>0</v>
      </c>
      <c r="L164" s="30">
        <f>+'1999'!$C164</f>
        <v>0</v>
      </c>
      <c r="M164" s="30">
        <f>+'2000'!$C164</f>
        <v>0</v>
      </c>
      <c r="N164" s="30">
        <f>+'2001'!$C164</f>
        <v>0</v>
      </c>
      <c r="O164" s="30">
        <f>+'2002'!$C164</f>
        <v>0</v>
      </c>
      <c r="P164" s="30">
        <f>+'2003'!$C164</f>
        <v>0</v>
      </c>
      <c r="Q164" s="30">
        <f>+'2004'!$C164</f>
        <v>0</v>
      </c>
      <c r="R164" s="30">
        <f>+'2005'!$C164</f>
        <v>0</v>
      </c>
      <c r="S164" s="30">
        <f>+'2006'!$C164</f>
        <v>0</v>
      </c>
      <c r="T164" s="30">
        <f>+'2007'!$C164</f>
        <v>0</v>
      </c>
      <c r="U164" s="30">
        <f>+'2008'!$C164</f>
        <v>0</v>
      </c>
      <c r="V164" s="30">
        <f>+'2009'!$C164</f>
        <v>0</v>
      </c>
      <c r="W164" s="30">
        <f>+'2010'!$C164</f>
        <v>0</v>
      </c>
      <c r="X164" s="30">
        <f>+'2011'!$C164</f>
        <v>0</v>
      </c>
      <c r="Y164" s="30">
        <f>+'2012'!$C164</f>
        <v>-0.52768206791912609</v>
      </c>
      <c r="Z164" s="30">
        <f>+'2013'!$C164</f>
        <v>-0.1512811107818878</v>
      </c>
      <c r="AA164" s="30">
        <f>+'2014'!$C164</f>
        <v>-2.0212387506337457</v>
      </c>
      <c r="AB164" s="30">
        <f>+'2015'!$C164</f>
        <v>-0.68737904942782024</v>
      </c>
      <c r="AC164" s="30">
        <f>+'2016'!$C164</f>
        <v>-6.4918817965382072</v>
      </c>
      <c r="AD164" s="30">
        <f>+'2017'!$C164</f>
        <v>-4.362740680310937</v>
      </c>
      <c r="AE164" s="30">
        <f>+'2018'!$C164</f>
        <v>-2.8571368517619842</v>
      </c>
      <c r="AF164" s="30">
        <f>+'2019'!$C164</f>
        <v>-3.7788667327188485</v>
      </c>
      <c r="AG164" s="30">
        <f>+'2020'!$C164</f>
        <v>-5.8234897911066259</v>
      </c>
      <c r="AH164" s="30">
        <f>+'2021'!$C164</f>
        <v>-8.4629641166750815</v>
      </c>
      <c r="AI164" s="27"/>
      <c r="AJ164" s="30" t="e">
        <f t="shared" si="43"/>
        <v>#DIV/0!</v>
      </c>
    </row>
    <row r="165" spans="1:36" x14ac:dyDescent="0.35">
      <c r="A165" s="24" t="s">
        <v>556</v>
      </c>
      <c r="B165" s="25" t="s">
        <v>557</v>
      </c>
      <c r="C165" s="30">
        <f>+'1990'!$C165</f>
        <v>0</v>
      </c>
      <c r="D165" s="30">
        <f>+'1991'!$C165</f>
        <v>0</v>
      </c>
      <c r="E165" s="30">
        <f>+'1992'!$C165</f>
        <v>0</v>
      </c>
      <c r="F165" s="30">
        <f>+'1993'!$C165</f>
        <v>0</v>
      </c>
      <c r="G165" s="30">
        <f>+'1994'!$C165</f>
        <v>0</v>
      </c>
      <c r="H165" s="30">
        <f>+'1995'!$C165</f>
        <v>0</v>
      </c>
      <c r="I165" s="30">
        <f>+'1996'!$C165</f>
        <v>0</v>
      </c>
      <c r="J165" s="30">
        <f>+'1997'!$C165</f>
        <v>0</v>
      </c>
      <c r="K165" s="30">
        <f>+'1998'!$C165</f>
        <v>0</v>
      </c>
      <c r="L165" s="30">
        <f>+'1999'!$C165</f>
        <v>0</v>
      </c>
      <c r="M165" s="30">
        <f>+'2000'!$C165</f>
        <v>0</v>
      </c>
      <c r="N165" s="30">
        <f>+'2001'!$C165</f>
        <v>0</v>
      </c>
      <c r="O165" s="30">
        <f>+'2002'!$C165</f>
        <v>0</v>
      </c>
      <c r="P165" s="30">
        <f>+'2003'!$C165</f>
        <v>0</v>
      </c>
      <c r="Q165" s="30">
        <f>+'2004'!$C165</f>
        <v>-14.025788781984998</v>
      </c>
      <c r="R165" s="30">
        <f>+'2005'!$C165</f>
        <v>-0.62097422625324838</v>
      </c>
      <c r="S165" s="30">
        <f>+'2006'!$C165</f>
        <v>-10.123250945435156</v>
      </c>
      <c r="T165" s="30">
        <f>+'2007'!$C165</f>
        <v>-4.9543778016493851</v>
      </c>
      <c r="U165" s="30">
        <f>+'2008'!$C165</f>
        <v>-4.0138410748928104</v>
      </c>
      <c r="V165" s="30">
        <f>+'2009'!$C165</f>
        <v>-4.6925696956268661</v>
      </c>
      <c r="W165" s="30">
        <f>+'2010'!$C165</f>
        <v>-10.989584536359676</v>
      </c>
      <c r="X165" s="30">
        <f>+'2011'!$C165</f>
        <v>-1.9080092140872387</v>
      </c>
      <c r="Y165" s="30">
        <f>+'2012'!$C165</f>
        <v>-1.9080092140872387</v>
      </c>
      <c r="Z165" s="30">
        <f>+'2013'!$C165</f>
        <v>-4.1521354192048392</v>
      </c>
      <c r="AA165" s="30">
        <f>+'2014'!$C165</f>
        <v>-2.0073650902877587</v>
      </c>
      <c r="AB165" s="30">
        <f>+'2015'!$C165</f>
        <v>-2.0073650902877587</v>
      </c>
      <c r="AC165" s="30">
        <f>+'2016'!$C165</f>
        <v>-2.0073650902877587</v>
      </c>
      <c r="AD165" s="30">
        <f>+'2017'!$C165</f>
        <v>-2.0073650902877587</v>
      </c>
      <c r="AE165" s="30">
        <f>+'2018'!$C165</f>
        <v>-2.0073650902877587</v>
      </c>
      <c r="AF165" s="30">
        <f>+'2019'!$C165</f>
        <v>-14.835614802286779</v>
      </c>
      <c r="AG165" s="30">
        <f>+'2020'!$C165</f>
        <v>-12.158438081458678</v>
      </c>
      <c r="AH165" s="30">
        <f>+'2021'!$C165</f>
        <v>-9.4579349823915262</v>
      </c>
      <c r="AI165" s="27"/>
      <c r="AJ165" s="30" t="e">
        <f t="shared" si="43"/>
        <v>#DIV/0!</v>
      </c>
    </row>
    <row r="166" spans="1:36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:AE166" si="51">+SUM(D167:D168)</f>
        <v>0</v>
      </c>
      <c r="E166" s="26">
        <f t="shared" si="51"/>
        <v>0</v>
      </c>
      <c r="F166" s="26">
        <f t="shared" si="51"/>
        <v>0</v>
      </c>
      <c r="G166" s="26">
        <f t="shared" si="51"/>
        <v>0</v>
      </c>
      <c r="H166" s="26">
        <f t="shared" si="51"/>
        <v>0</v>
      </c>
      <c r="I166" s="26">
        <f t="shared" si="51"/>
        <v>0</v>
      </c>
      <c r="J166" s="26">
        <f t="shared" si="51"/>
        <v>0</v>
      </c>
      <c r="K166" s="26">
        <f t="shared" si="51"/>
        <v>0</v>
      </c>
      <c r="L166" s="26">
        <f t="shared" si="51"/>
        <v>0</v>
      </c>
      <c r="M166" s="26">
        <f t="shared" si="51"/>
        <v>1220.3349996308752</v>
      </c>
      <c r="N166" s="26">
        <f t="shared" si="51"/>
        <v>1076.0397756424027</v>
      </c>
      <c r="O166" s="26">
        <f t="shared" si="51"/>
        <v>1363.9223408403623</v>
      </c>
      <c r="P166" s="26">
        <f t="shared" si="51"/>
        <v>1644.7705942401426</v>
      </c>
      <c r="Q166" s="26">
        <f t="shared" si="51"/>
        <v>614.01838256903534</v>
      </c>
      <c r="R166" s="26">
        <f t="shared" si="51"/>
        <v>1736.2723087704846</v>
      </c>
      <c r="S166" s="26">
        <f t="shared" si="51"/>
        <v>1338.5345232407751</v>
      </c>
      <c r="T166" s="26">
        <f t="shared" si="51"/>
        <v>1281.8395267882258</v>
      </c>
      <c r="U166" s="26">
        <f t="shared" si="51"/>
        <v>1832.9174193300662</v>
      </c>
      <c r="V166" s="26">
        <f t="shared" si="51"/>
        <v>1187.7607508479196</v>
      </c>
      <c r="W166" s="26">
        <f t="shared" si="51"/>
        <v>1589.9589404541759</v>
      </c>
      <c r="X166" s="26">
        <f t="shared" si="51"/>
        <v>1827.8595510114542</v>
      </c>
      <c r="Y166" s="26">
        <f t="shared" si="51"/>
        <v>1602.2768507819733</v>
      </c>
      <c r="Z166" s="26">
        <f t="shared" si="51"/>
        <v>956.20137501579757</v>
      </c>
      <c r="AA166" s="26">
        <f t="shared" si="51"/>
        <v>1523.2814266523051</v>
      </c>
      <c r="AB166" s="26">
        <f t="shared" si="51"/>
        <v>1717.1750845172817</v>
      </c>
      <c r="AC166" s="26">
        <f t="shared" si="51"/>
        <v>2052.7212060114948</v>
      </c>
      <c r="AD166" s="26">
        <f t="shared" si="51"/>
        <v>1601.3238752939815</v>
      </c>
      <c r="AE166" s="26">
        <f t="shared" si="51"/>
        <v>1517.0561353312687</v>
      </c>
      <c r="AF166" s="26">
        <f t="shared" ref="AF166:AH166" si="52">+SUM(AF167:AF168)</f>
        <v>955.99793353301538</v>
      </c>
      <c r="AG166" s="26">
        <f t="shared" si="52"/>
        <v>1852.4973495434187</v>
      </c>
      <c r="AH166" s="26">
        <f t="shared" si="52"/>
        <v>1721.8214169827941</v>
      </c>
      <c r="AI166" s="27"/>
      <c r="AJ166" s="23">
        <f t="shared" si="43"/>
        <v>0.4109416000554007</v>
      </c>
    </row>
    <row r="167" spans="1:36" x14ac:dyDescent="0.35">
      <c r="A167" s="24" t="s">
        <v>560</v>
      </c>
      <c r="B167" s="25" t="s">
        <v>561</v>
      </c>
      <c r="C167" s="30">
        <f>+'1990'!$C167</f>
        <v>0</v>
      </c>
      <c r="D167" s="30">
        <f>+'1991'!$C167</f>
        <v>0</v>
      </c>
      <c r="E167" s="30">
        <f>+'1992'!$C167</f>
        <v>0</v>
      </c>
      <c r="F167" s="30">
        <f>+'1993'!$C167</f>
        <v>0</v>
      </c>
      <c r="G167" s="30">
        <f>+'1994'!$C167</f>
        <v>0</v>
      </c>
      <c r="H167" s="30">
        <f>+'1995'!$C167</f>
        <v>0</v>
      </c>
      <c r="I167" s="30">
        <f>+'1996'!$C167</f>
        <v>0</v>
      </c>
      <c r="J167" s="30">
        <f>+'1997'!$C167</f>
        <v>0</v>
      </c>
      <c r="K167" s="30">
        <f>+'1998'!$C167</f>
        <v>0</v>
      </c>
      <c r="L167" s="30">
        <f>+'1999'!$C167</f>
        <v>0</v>
      </c>
      <c r="M167" s="30">
        <f>+'2000'!$C167</f>
        <v>-226.05559144992256</v>
      </c>
      <c r="N167" s="30">
        <f>+'2001'!$C167</f>
        <v>-213.34138998223477</v>
      </c>
      <c r="O167" s="30">
        <f>+'2002'!$C167</f>
        <v>-238.00227331582971</v>
      </c>
      <c r="P167" s="30">
        <f>+'2003'!$C167</f>
        <v>-220.73768201916599</v>
      </c>
      <c r="Q167" s="30">
        <f>+'2004'!$C167</f>
        <v>-236.18568865413565</v>
      </c>
      <c r="R167" s="30">
        <f>+'2005'!$C167</f>
        <v>-239.81173697476564</v>
      </c>
      <c r="S167" s="30">
        <f>+'2006'!$C167</f>
        <v>-226.43017319564439</v>
      </c>
      <c r="T167" s="30">
        <f>+'2007'!$C167</f>
        <v>-232.40966374038308</v>
      </c>
      <c r="U167" s="30">
        <f>+'2008'!$C167</f>
        <v>-235.44145006172207</v>
      </c>
      <c r="V167" s="30">
        <f>+'2009'!$C167</f>
        <v>-292.04864245090187</v>
      </c>
      <c r="W167" s="30">
        <f>+'2010'!$C167</f>
        <v>-298.12250061286642</v>
      </c>
      <c r="X167" s="30">
        <f>+'2011'!$C167</f>
        <v>-259.71681462541306</v>
      </c>
      <c r="Y167" s="30">
        <f>+'2012'!$C167</f>
        <v>-275.0009383328333</v>
      </c>
      <c r="Z167" s="30">
        <f>+'2013'!$C167</f>
        <v>-286.79527867154638</v>
      </c>
      <c r="AA167" s="30">
        <f>+'2014'!$C167</f>
        <v>-316.7841258582734</v>
      </c>
      <c r="AB167" s="30">
        <f>+'2015'!$C167</f>
        <v>-320.96080866209076</v>
      </c>
      <c r="AC167" s="30">
        <f>+'2016'!$C167</f>
        <v>-319.66501929813978</v>
      </c>
      <c r="AD167" s="30">
        <f>+'2017'!$C167</f>
        <v>-349.11836045736163</v>
      </c>
      <c r="AE167" s="30">
        <f>+'2018'!$C167</f>
        <v>-374.88893707370704</v>
      </c>
      <c r="AF167" s="30">
        <f>+'2019'!$C167</f>
        <v>-369.75132194528874</v>
      </c>
      <c r="AG167" s="30">
        <f>+'2020'!$C167</f>
        <v>-172.61269918913342</v>
      </c>
      <c r="AH167" s="30">
        <f>+'2021'!$C167</f>
        <v>-168.20344128346318</v>
      </c>
      <c r="AI167" s="27"/>
      <c r="AJ167" s="30">
        <f t="shared" si="43"/>
        <v>-0.25592001416729038</v>
      </c>
    </row>
    <row r="168" spans="1:36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53">+SUM(D169:D173)</f>
        <v>0</v>
      </c>
      <c r="E168" s="26">
        <f t="shared" ref="E168" si="54">+SUM(E169:E173)</f>
        <v>0</v>
      </c>
      <c r="F168" s="26">
        <f t="shared" ref="F168" si="55">+SUM(F169:F173)</f>
        <v>0</v>
      </c>
      <c r="G168" s="26">
        <f t="shared" ref="G168" si="56">+SUM(G169:G173)</f>
        <v>0</v>
      </c>
      <c r="H168" s="26">
        <f t="shared" ref="H168" si="57">+SUM(H169:H173)</f>
        <v>0</v>
      </c>
      <c r="I168" s="26">
        <f t="shared" ref="I168" si="58">+SUM(I169:I173)</f>
        <v>0</v>
      </c>
      <c r="J168" s="26">
        <f t="shared" ref="J168" si="59">+SUM(J169:J173)</f>
        <v>0</v>
      </c>
      <c r="K168" s="26">
        <f t="shared" ref="K168" si="60">+SUM(K169:K173)</f>
        <v>0</v>
      </c>
      <c r="L168" s="26">
        <f t="shared" ref="L168" si="61">+SUM(L169:L173)</f>
        <v>0</v>
      </c>
      <c r="M168" s="26">
        <f t="shared" ref="M168" si="62">+SUM(M169:M173)</f>
        <v>1446.3905910807978</v>
      </c>
      <c r="N168" s="26">
        <f t="shared" ref="N168" si="63">+SUM(N169:N173)</f>
        <v>1289.3811656246376</v>
      </c>
      <c r="O168" s="26">
        <f t="shared" ref="O168" si="64">+SUM(O169:O173)</f>
        <v>1601.9246141561919</v>
      </c>
      <c r="P168" s="26">
        <f t="shared" ref="P168" si="65">+SUM(P169:P173)</f>
        <v>1865.5082762593086</v>
      </c>
      <c r="Q168" s="26">
        <f t="shared" ref="Q168:R168" si="66">+SUM(Q169:Q173)</f>
        <v>850.20407122317101</v>
      </c>
      <c r="R168" s="26">
        <f t="shared" si="66"/>
        <v>1976.0840457452503</v>
      </c>
      <c r="S168" s="26">
        <f t="shared" ref="S168" si="67">+SUM(S169:S173)</f>
        <v>1564.9646964364194</v>
      </c>
      <c r="T168" s="26">
        <f t="shared" ref="T168" si="68">+SUM(T169:T173)</f>
        <v>1514.249190528609</v>
      </c>
      <c r="U168" s="26">
        <f t="shared" ref="U168" si="69">+SUM(U169:U173)</f>
        <v>2068.3588693917882</v>
      </c>
      <c r="V168" s="26">
        <f t="shared" ref="V168" si="70">+SUM(V169:V173)</f>
        <v>1479.8093932988213</v>
      </c>
      <c r="W168" s="26">
        <f t="shared" ref="W168" si="71">+SUM(W169:W173)</f>
        <v>1888.0814410670423</v>
      </c>
      <c r="X168" s="26">
        <f t="shared" ref="X168" si="72">+SUM(X169:X173)</f>
        <v>2087.5763656368672</v>
      </c>
      <c r="Y168" s="26">
        <f t="shared" ref="Y168" si="73">+SUM(Y169:Y173)</f>
        <v>1877.2777891148066</v>
      </c>
      <c r="Z168" s="26">
        <f t="shared" ref="Z168" si="74">+SUM(Z169:Z173)</f>
        <v>1242.996653687344</v>
      </c>
      <c r="AA168" s="26">
        <f t="shared" ref="AA168" si="75">+SUM(AA169:AA173)</f>
        <v>1840.0655525105785</v>
      </c>
      <c r="AB168" s="26">
        <f t="shared" ref="AB168" si="76">+SUM(AB169:AB173)</f>
        <v>2038.1358931793725</v>
      </c>
      <c r="AC168" s="26">
        <f t="shared" ref="AC168" si="77">+SUM(AC169:AC173)</f>
        <v>2372.3862253096345</v>
      </c>
      <c r="AD168" s="26">
        <f t="shared" ref="AD168" si="78">+SUM(AD169:AD173)</f>
        <v>1950.4422357513431</v>
      </c>
      <c r="AE168" s="26">
        <f t="shared" ref="AE168:AH168" si="79">+SUM(AE169:AE173)</f>
        <v>1891.9450724049757</v>
      </c>
      <c r="AF168" s="26">
        <f t="shared" si="79"/>
        <v>1325.7492554783041</v>
      </c>
      <c r="AG168" s="26">
        <f t="shared" si="79"/>
        <v>2025.1100487325521</v>
      </c>
      <c r="AH168" s="26">
        <f t="shared" si="79"/>
        <v>1890.0248582662573</v>
      </c>
      <c r="AI168" s="27"/>
      <c r="AJ168" s="23">
        <f t="shared" si="43"/>
        <v>0.30671816445788624</v>
      </c>
    </row>
    <row r="169" spans="1:36" x14ac:dyDescent="0.35">
      <c r="A169" s="24" t="s">
        <v>564</v>
      </c>
      <c r="B169" s="25" t="s">
        <v>565</v>
      </c>
      <c r="C169" s="30">
        <f>+'1990'!$C169</f>
        <v>0</v>
      </c>
      <c r="D169" s="30">
        <f>+'1991'!$C169</f>
        <v>0</v>
      </c>
      <c r="E169" s="30">
        <f>+'1992'!$C169</f>
        <v>0</v>
      </c>
      <c r="F169" s="30">
        <f>+'1993'!$C169</f>
        <v>0</v>
      </c>
      <c r="G169" s="30">
        <f>+'1994'!$C169</f>
        <v>0</v>
      </c>
      <c r="H169" s="30">
        <f>+'1995'!$C169</f>
        <v>0</v>
      </c>
      <c r="I169" s="30">
        <f>+'1996'!$C169</f>
        <v>0</v>
      </c>
      <c r="J169" s="30">
        <f>+'1997'!$C169</f>
        <v>0</v>
      </c>
      <c r="K169" s="30">
        <f>+'1998'!$C169</f>
        <v>0</v>
      </c>
      <c r="L169" s="30">
        <f>+'1999'!$C169</f>
        <v>0</v>
      </c>
      <c r="M169" s="30">
        <f>+'2000'!$C169</f>
        <v>1422.203471221296</v>
      </c>
      <c r="N169" s="30">
        <f>+'2001'!$C169</f>
        <v>1150.239100995783</v>
      </c>
      <c r="O169" s="30">
        <f>+'2002'!$C169</f>
        <v>1492.2471472663988</v>
      </c>
      <c r="P169" s="30">
        <f>+'2003'!$C169</f>
        <v>1722.1945820610895</v>
      </c>
      <c r="Q169" s="30">
        <f>+'2004'!$C169</f>
        <v>553.95954766492093</v>
      </c>
      <c r="R169" s="30">
        <f>+'2005'!$C169</f>
        <v>1555.7662858328467</v>
      </c>
      <c r="S169" s="30">
        <f>+'2006'!$C169</f>
        <v>1139.4422710055483</v>
      </c>
      <c r="T169" s="30">
        <f>+'2007'!$C169</f>
        <v>1312.9691293029935</v>
      </c>
      <c r="U169" s="30">
        <f>+'2008'!$C169</f>
        <v>1729.7317871765883</v>
      </c>
      <c r="V169" s="30">
        <f>+'2009'!$C169</f>
        <v>994.62049838549217</v>
      </c>
      <c r="W169" s="30">
        <f>+'2010'!$C169</f>
        <v>1437.7599186992584</v>
      </c>
      <c r="X169" s="30">
        <f>+'2011'!$C169</f>
        <v>1413.1354691239449</v>
      </c>
      <c r="Y169" s="30">
        <f>+'2012'!$C169</f>
        <v>1269.6749093552842</v>
      </c>
      <c r="Z169" s="30">
        <f>+'2013'!$C169</f>
        <v>868.52000160781427</v>
      </c>
      <c r="AA169" s="30">
        <f>+'2014'!$C169</f>
        <v>1346.4021883241912</v>
      </c>
      <c r="AB169" s="30">
        <f>+'2015'!$C169</f>
        <v>1436.535000996965</v>
      </c>
      <c r="AC169" s="30">
        <f>+'2016'!$C169</f>
        <v>1812.869936030228</v>
      </c>
      <c r="AD169" s="30">
        <f>+'2017'!$C169</f>
        <v>1341.8330753480377</v>
      </c>
      <c r="AE169" s="30">
        <f>+'2018'!$C169</f>
        <v>1482.7013740200287</v>
      </c>
      <c r="AF169" s="30">
        <f>+'2019'!$C169</f>
        <v>1020.6870292357074</v>
      </c>
      <c r="AG169" s="30">
        <f>+'2020'!$C169</f>
        <v>1666.6270738671979</v>
      </c>
      <c r="AH169" s="30">
        <f>+'2021'!$C169</f>
        <v>1326.3529672016082</v>
      </c>
      <c r="AI169" s="27"/>
      <c r="AJ169" s="30">
        <f t="shared" si="43"/>
        <v>-6.7395774204782155E-2</v>
      </c>
    </row>
    <row r="170" spans="1:36" x14ac:dyDescent="0.35">
      <c r="A170" s="24" t="s">
        <v>566</v>
      </c>
      <c r="B170" s="25" t="s">
        <v>567</v>
      </c>
      <c r="C170" s="30">
        <f>+'1990'!$C170</f>
        <v>0</v>
      </c>
      <c r="D170" s="30">
        <f>+'1991'!$C170</f>
        <v>0</v>
      </c>
      <c r="E170" s="30">
        <f>+'1992'!$C170</f>
        <v>0</v>
      </c>
      <c r="F170" s="30">
        <f>+'1993'!$C170</f>
        <v>0</v>
      </c>
      <c r="G170" s="30">
        <f>+'1994'!$C170</f>
        <v>0</v>
      </c>
      <c r="H170" s="30">
        <f>+'1995'!$C170</f>
        <v>0</v>
      </c>
      <c r="I170" s="30">
        <f>+'1996'!$C170</f>
        <v>0</v>
      </c>
      <c r="J170" s="30">
        <f>+'1997'!$C170</f>
        <v>0</v>
      </c>
      <c r="K170" s="30">
        <f>+'1998'!$C170</f>
        <v>0</v>
      </c>
      <c r="L170" s="30">
        <f>+'1999'!$C170</f>
        <v>0</v>
      </c>
      <c r="M170" s="30">
        <f>+'2000'!$C170</f>
        <v>24.187119859501667</v>
      </c>
      <c r="N170" s="30">
        <f>+'2001'!$C170</f>
        <v>139.14206462885451</v>
      </c>
      <c r="O170" s="30">
        <f>+'2002'!$C170</f>
        <v>109.67746688979302</v>
      </c>
      <c r="P170" s="30">
        <f>+'2003'!$C170</f>
        <v>143.313694198219</v>
      </c>
      <c r="Q170" s="30">
        <f>+'2004'!$C170</f>
        <v>296.24452355825014</v>
      </c>
      <c r="R170" s="30">
        <f>+'2005'!$C170</f>
        <v>420.31775991240357</v>
      </c>
      <c r="S170" s="30">
        <f>+'2006'!$C170</f>
        <v>425.52242543087112</v>
      </c>
      <c r="T170" s="30">
        <f>+'2007'!$C170</f>
        <v>201.2800612256155</v>
      </c>
      <c r="U170" s="30">
        <f>+'2008'!$C170</f>
        <v>338.62708221519978</v>
      </c>
      <c r="V170" s="30">
        <f>+'2009'!$C170</f>
        <v>485.18889491332919</v>
      </c>
      <c r="W170" s="30">
        <f>+'2010'!$C170</f>
        <v>450.32152236778393</v>
      </c>
      <c r="X170" s="30">
        <f>+'2011'!$C170</f>
        <v>674.44089651292211</v>
      </c>
      <c r="Y170" s="30">
        <f>+'2012'!$C170</f>
        <v>607.60287975952235</v>
      </c>
      <c r="Z170" s="30">
        <f>+'2013'!$C170</f>
        <v>374.47665207952969</v>
      </c>
      <c r="AA170" s="30">
        <f>+'2014'!$C170</f>
        <v>492.99114017977718</v>
      </c>
      <c r="AB170" s="30">
        <f>+'2015'!$C170</f>
        <v>600.92866817579738</v>
      </c>
      <c r="AC170" s="30">
        <f>+'2016'!$C170</f>
        <v>558.84406527279623</v>
      </c>
      <c r="AD170" s="30">
        <f>+'2017'!$C170</f>
        <v>607.7047727104781</v>
      </c>
      <c r="AE170" s="30">
        <f>+'2018'!$C170</f>
        <v>408.33931069211997</v>
      </c>
      <c r="AF170" s="30">
        <f>+'2019'!$C170</f>
        <v>304.15783854976951</v>
      </c>
      <c r="AG170" s="30">
        <f>+'2020'!$C170</f>
        <v>357.57858717252708</v>
      </c>
      <c r="AH170" s="30">
        <f>+'2021'!$C170</f>
        <v>562.76750337182193</v>
      </c>
      <c r="AI170" s="27"/>
      <c r="AJ170" s="30">
        <f t="shared" si="43"/>
        <v>22.267239201725143</v>
      </c>
    </row>
    <row r="171" spans="1:36" x14ac:dyDescent="0.35">
      <c r="A171" s="24" t="s">
        <v>568</v>
      </c>
      <c r="B171" s="25" t="s">
        <v>569</v>
      </c>
      <c r="C171" s="30">
        <f>+'1990'!$C171</f>
        <v>0</v>
      </c>
      <c r="D171" s="30">
        <f>+'1991'!$C171</f>
        <v>0</v>
      </c>
      <c r="E171" s="30">
        <f>+'1992'!$C171</f>
        <v>0</v>
      </c>
      <c r="F171" s="30">
        <f>+'1993'!$C171</f>
        <v>0</v>
      </c>
      <c r="G171" s="30">
        <f>+'1994'!$C171</f>
        <v>0</v>
      </c>
      <c r="H171" s="30">
        <f>+'1995'!$C171</f>
        <v>0</v>
      </c>
      <c r="I171" s="30">
        <f>+'1996'!$C171</f>
        <v>0</v>
      </c>
      <c r="J171" s="30">
        <f>+'1997'!$C171</f>
        <v>0</v>
      </c>
      <c r="K171" s="30">
        <f>+'1998'!$C171</f>
        <v>0</v>
      </c>
      <c r="L171" s="30">
        <f>+'1999'!$C171</f>
        <v>0</v>
      </c>
      <c r="M171" s="30">
        <f>+'2000'!$C171</f>
        <v>0</v>
      </c>
      <c r="N171" s="30">
        <f>+'2001'!$C171</f>
        <v>0</v>
      </c>
      <c r="O171" s="30">
        <f>+'2002'!$C171</f>
        <v>0</v>
      </c>
      <c r="P171" s="30">
        <f>+'2003'!$C171</f>
        <v>0</v>
      </c>
      <c r="Q171" s="30">
        <f>+'2004'!$C171</f>
        <v>0</v>
      </c>
      <c r="R171" s="30">
        <f>+'2005'!$C171</f>
        <v>0</v>
      </c>
      <c r="S171" s="30">
        <f>+'2006'!$C171</f>
        <v>0</v>
      </c>
      <c r="T171" s="30">
        <f>+'2007'!$C171</f>
        <v>0</v>
      </c>
      <c r="U171" s="30">
        <f>+'2008'!$C171</f>
        <v>0</v>
      </c>
      <c r="V171" s="30">
        <f>+'2009'!$C171</f>
        <v>0</v>
      </c>
      <c r="W171" s="30">
        <f>+'2010'!$C171</f>
        <v>0</v>
      </c>
      <c r="X171" s="30">
        <f>+'2011'!$C171</f>
        <v>0</v>
      </c>
      <c r="Y171" s="30">
        <f>+'2012'!$C171</f>
        <v>0</v>
      </c>
      <c r="Z171" s="30">
        <f>+'2013'!$C171</f>
        <v>0</v>
      </c>
      <c r="AA171" s="30">
        <f>+'2014'!$C171</f>
        <v>0.67222400661015036</v>
      </c>
      <c r="AB171" s="30">
        <f>+'2015'!$C171</f>
        <v>0.67222400661015036</v>
      </c>
      <c r="AC171" s="30">
        <f>+'2016'!$C171</f>
        <v>0.67222400661015036</v>
      </c>
      <c r="AD171" s="30">
        <f>+'2017'!$C171</f>
        <v>0.90438769282720288</v>
      </c>
      <c r="AE171" s="30">
        <f>+'2018'!$C171</f>
        <v>0.90438769282720288</v>
      </c>
      <c r="AF171" s="30">
        <f>+'2019'!$C171</f>
        <v>0.90438769282720288</v>
      </c>
      <c r="AG171" s="30">
        <f>+'2020'!$C171</f>
        <v>0.90438769282720288</v>
      </c>
      <c r="AH171" s="30">
        <f>+'2021'!$C171</f>
        <v>0.90438769282720288</v>
      </c>
      <c r="AI171" s="27"/>
      <c r="AJ171" s="30" t="e">
        <f t="shared" si="43"/>
        <v>#DIV/0!</v>
      </c>
    </row>
    <row r="172" spans="1:36" x14ac:dyDescent="0.35">
      <c r="A172" s="24" t="s">
        <v>570</v>
      </c>
      <c r="B172" s="25" t="s">
        <v>571</v>
      </c>
      <c r="C172" s="30">
        <f>+'1990'!$C172</f>
        <v>0</v>
      </c>
      <c r="D172" s="30">
        <f>+'1991'!$C172</f>
        <v>0</v>
      </c>
      <c r="E172" s="30">
        <f>+'1992'!$C172</f>
        <v>0</v>
      </c>
      <c r="F172" s="30">
        <f>+'1993'!$C172</f>
        <v>0</v>
      </c>
      <c r="G172" s="30">
        <f>+'1994'!$C172</f>
        <v>0</v>
      </c>
      <c r="H172" s="30">
        <f>+'1995'!$C172</f>
        <v>0</v>
      </c>
      <c r="I172" s="30">
        <f>+'1996'!$C172</f>
        <v>0</v>
      </c>
      <c r="J172" s="30">
        <f>+'1997'!$C172</f>
        <v>0</v>
      </c>
      <c r="K172" s="30">
        <f>+'1998'!$C172</f>
        <v>0</v>
      </c>
      <c r="L172" s="30">
        <f>+'1999'!$C172</f>
        <v>0</v>
      </c>
      <c r="M172" s="30">
        <f>+'2000'!$C172</f>
        <v>0</v>
      </c>
      <c r="N172" s="30">
        <f>+'2001'!$C172</f>
        <v>0</v>
      </c>
      <c r="O172" s="30">
        <f>+'2002'!$C172</f>
        <v>0</v>
      </c>
      <c r="P172" s="30">
        <f>+'2003'!$C172</f>
        <v>0</v>
      </c>
      <c r="Q172" s="30">
        <f>+'2004'!$C172</f>
        <v>0</v>
      </c>
      <c r="R172" s="30">
        <f>+'2005'!$C172</f>
        <v>0</v>
      </c>
      <c r="S172" s="30">
        <f>+'2006'!$C172</f>
        <v>0</v>
      </c>
      <c r="T172" s="30">
        <f>+'2007'!$C172</f>
        <v>0</v>
      </c>
      <c r="U172" s="30">
        <f>+'2008'!$C172</f>
        <v>0</v>
      </c>
      <c r="V172" s="30">
        <f>+'2009'!$C172</f>
        <v>0</v>
      </c>
      <c r="W172" s="30">
        <f>+'2010'!$C172</f>
        <v>0</v>
      </c>
      <c r="X172" s="30">
        <f>+'2011'!$C172</f>
        <v>0</v>
      </c>
      <c r="Y172" s="30">
        <f>+'2012'!$C172</f>
        <v>0</v>
      </c>
      <c r="Z172" s="30">
        <f>+'2013'!$C172</f>
        <v>0</v>
      </c>
      <c r="AA172" s="30">
        <f>+'2014'!$C172</f>
        <v>0</v>
      </c>
      <c r="AB172" s="30">
        <f>+'2015'!$C172</f>
        <v>0</v>
      </c>
      <c r="AC172" s="30">
        <f>+'2016'!$C172</f>
        <v>0</v>
      </c>
      <c r="AD172" s="30">
        <f>+'2017'!$C172</f>
        <v>0</v>
      </c>
      <c r="AE172" s="30">
        <f>+'2018'!$C172</f>
        <v>0</v>
      </c>
      <c r="AF172" s="30">
        <f>+'2019'!$C172</f>
        <v>0</v>
      </c>
      <c r="AG172" s="30">
        <f>+'2020'!$C172</f>
        <v>0</v>
      </c>
      <c r="AH172" s="30">
        <f>+'2021'!$C172</f>
        <v>0</v>
      </c>
      <c r="AI172" s="27"/>
      <c r="AJ172" s="30" t="e">
        <f t="shared" si="43"/>
        <v>#DIV/0!</v>
      </c>
    </row>
    <row r="173" spans="1:36" x14ac:dyDescent="0.35">
      <c r="A173" s="24" t="s">
        <v>572</v>
      </c>
      <c r="B173" s="25" t="s">
        <v>573</v>
      </c>
      <c r="C173" s="30">
        <f>+'1990'!$C173</f>
        <v>0</v>
      </c>
      <c r="D173" s="30">
        <f>+'1991'!$C173</f>
        <v>0</v>
      </c>
      <c r="E173" s="30">
        <f>+'1992'!$C173</f>
        <v>0</v>
      </c>
      <c r="F173" s="30">
        <f>+'1993'!$C173</f>
        <v>0</v>
      </c>
      <c r="G173" s="30">
        <f>+'1994'!$C173</f>
        <v>0</v>
      </c>
      <c r="H173" s="30">
        <f>+'1995'!$C173</f>
        <v>0</v>
      </c>
      <c r="I173" s="30">
        <f>+'1996'!$C173</f>
        <v>0</v>
      </c>
      <c r="J173" s="30">
        <f>+'1997'!$C173</f>
        <v>0</v>
      </c>
      <c r="K173" s="30">
        <f>+'1998'!$C173</f>
        <v>0</v>
      </c>
      <c r="L173" s="30">
        <f>+'1999'!$C173</f>
        <v>0</v>
      </c>
      <c r="M173" s="30">
        <f>+'2000'!$C173</f>
        <v>0</v>
      </c>
      <c r="N173" s="30">
        <f>+'2001'!$C173</f>
        <v>0</v>
      </c>
      <c r="O173" s="30">
        <f>+'2002'!$C173</f>
        <v>0</v>
      </c>
      <c r="P173" s="30">
        <f>+'2003'!$C173</f>
        <v>0</v>
      </c>
      <c r="Q173" s="30">
        <f>+'2004'!$C173</f>
        <v>0</v>
      </c>
      <c r="R173" s="30">
        <f>+'2005'!$C173</f>
        <v>0</v>
      </c>
      <c r="S173" s="30">
        <f>+'2006'!$C173</f>
        <v>0</v>
      </c>
      <c r="T173" s="30">
        <f>+'2007'!$C173</f>
        <v>0</v>
      </c>
      <c r="U173" s="30">
        <f>+'2008'!$C173</f>
        <v>0</v>
      </c>
      <c r="V173" s="30">
        <f>+'2009'!$C173</f>
        <v>0</v>
      </c>
      <c r="W173" s="30">
        <f>+'2010'!$C173</f>
        <v>0</v>
      </c>
      <c r="X173" s="30">
        <f>+'2011'!$C173</f>
        <v>0</v>
      </c>
      <c r="Y173" s="30">
        <f>+'2012'!$C173</f>
        <v>0</v>
      </c>
      <c r="Z173" s="30">
        <f>+'2013'!$C173</f>
        <v>0</v>
      </c>
      <c r="AA173" s="30">
        <f>+'2014'!$C173</f>
        <v>0</v>
      </c>
      <c r="AB173" s="30">
        <f>+'2015'!$C173</f>
        <v>0</v>
      </c>
      <c r="AC173" s="30">
        <f>+'2016'!$C173</f>
        <v>0</v>
      </c>
      <c r="AD173" s="30">
        <f>+'2017'!$C173</f>
        <v>0</v>
      </c>
      <c r="AE173" s="30">
        <f>+'2018'!$C173</f>
        <v>0</v>
      </c>
      <c r="AF173" s="30">
        <f>+'2019'!$C173</f>
        <v>0</v>
      </c>
      <c r="AG173" s="30">
        <f>+'2020'!$C173</f>
        <v>0</v>
      </c>
      <c r="AH173" s="30">
        <f>+'2021'!$C173</f>
        <v>0</v>
      </c>
      <c r="AI173" s="27"/>
      <c r="AJ173" s="30" t="e">
        <f t="shared" si="43"/>
        <v>#DIV/0!</v>
      </c>
    </row>
    <row r="174" spans="1:36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:AE174" si="80">+SUM(D175:D176)</f>
        <v>0</v>
      </c>
      <c r="E174" s="26">
        <f t="shared" si="80"/>
        <v>0</v>
      </c>
      <c r="F174" s="26">
        <f t="shared" si="80"/>
        <v>0</v>
      </c>
      <c r="G174" s="26">
        <f t="shared" si="80"/>
        <v>0</v>
      </c>
      <c r="H174" s="26">
        <f t="shared" si="80"/>
        <v>0</v>
      </c>
      <c r="I174" s="26">
        <f t="shared" si="80"/>
        <v>0</v>
      </c>
      <c r="J174" s="26">
        <f t="shared" si="80"/>
        <v>0</v>
      </c>
      <c r="K174" s="26">
        <f t="shared" si="80"/>
        <v>0</v>
      </c>
      <c r="L174" s="26">
        <f t="shared" si="80"/>
        <v>0</v>
      </c>
      <c r="M174" s="26">
        <f t="shared" si="80"/>
        <v>3715.8624756891431</v>
      </c>
      <c r="N174" s="26">
        <f t="shared" si="80"/>
        <v>6947.2470868273476</v>
      </c>
      <c r="O174" s="26">
        <f t="shared" si="80"/>
        <v>7873.7737315837121</v>
      </c>
      <c r="P174" s="26">
        <f t="shared" si="80"/>
        <v>6050.0294388151715</v>
      </c>
      <c r="Q174" s="26">
        <f t="shared" si="80"/>
        <v>3730.7852087541478</v>
      </c>
      <c r="R174" s="26">
        <f t="shared" si="80"/>
        <v>9612.785043966438</v>
      </c>
      <c r="S174" s="26">
        <f t="shared" si="80"/>
        <v>3982.5269712912682</v>
      </c>
      <c r="T174" s="26">
        <f t="shared" si="80"/>
        <v>6288.731687225355</v>
      </c>
      <c r="U174" s="26">
        <f t="shared" si="80"/>
        <v>6103.995847889305</v>
      </c>
      <c r="V174" s="26">
        <f t="shared" si="80"/>
        <v>4289.0639255183833</v>
      </c>
      <c r="W174" s="26">
        <f t="shared" si="80"/>
        <v>4424.8348759659029</v>
      </c>
      <c r="X174" s="26">
        <f t="shared" si="80"/>
        <v>3621.4243746496177</v>
      </c>
      <c r="Y174" s="26">
        <f t="shared" si="80"/>
        <v>3288.6911355586035</v>
      </c>
      <c r="Z174" s="26">
        <f t="shared" si="80"/>
        <v>2968.1809708177907</v>
      </c>
      <c r="AA174" s="26">
        <f t="shared" si="80"/>
        <v>4537.5964875919881</v>
      </c>
      <c r="AB174" s="26">
        <f t="shared" si="80"/>
        <v>4415.066083309287</v>
      </c>
      <c r="AC174" s="26">
        <f t="shared" si="80"/>
        <v>3205.3387173634696</v>
      </c>
      <c r="AD174" s="26">
        <f t="shared" si="80"/>
        <v>3185.2041691387826</v>
      </c>
      <c r="AE174" s="26">
        <f t="shared" si="80"/>
        <v>3026.0241966854255</v>
      </c>
      <c r="AF174" s="26">
        <f t="shared" ref="AF174:AH174" si="81">+SUM(AF175:AF176)</f>
        <v>1590.3009503716535</v>
      </c>
      <c r="AG174" s="26">
        <f t="shared" si="81"/>
        <v>4967.570405783451</v>
      </c>
      <c r="AH174" s="26">
        <f t="shared" si="81"/>
        <v>4943.9619589404783</v>
      </c>
      <c r="AI174" s="27"/>
      <c r="AJ174" s="23">
        <f t="shared" si="43"/>
        <v>0.33050186633281475</v>
      </c>
    </row>
    <row r="175" spans="1:36" x14ac:dyDescent="0.35">
      <c r="A175" s="24" t="s">
        <v>576</v>
      </c>
      <c r="B175" s="25" t="s">
        <v>577</v>
      </c>
      <c r="C175" s="30">
        <f>+'1990'!$C175</f>
        <v>0</v>
      </c>
      <c r="D175" s="30">
        <f>+'1991'!$C175</f>
        <v>0</v>
      </c>
      <c r="E175" s="30">
        <f>+'1992'!$C175</f>
        <v>0</v>
      </c>
      <c r="F175" s="30">
        <f>+'1993'!$C175</f>
        <v>0</v>
      </c>
      <c r="G175" s="30">
        <f>+'1994'!$C175</f>
        <v>0</v>
      </c>
      <c r="H175" s="30">
        <f>+'1995'!$C175</f>
        <v>0</v>
      </c>
      <c r="I175" s="30">
        <f>+'1996'!$C175</f>
        <v>0</v>
      </c>
      <c r="J175" s="30">
        <f>+'1997'!$C175</f>
        <v>0</v>
      </c>
      <c r="K175" s="30">
        <f>+'1998'!$C175</f>
        <v>0</v>
      </c>
      <c r="L175" s="30">
        <f>+'1999'!$C175</f>
        <v>0</v>
      </c>
      <c r="M175" s="30">
        <f>+'2000'!$C175</f>
        <v>0</v>
      </c>
      <c r="N175" s="30">
        <f>+'2001'!$C175</f>
        <v>0</v>
      </c>
      <c r="O175" s="30">
        <f>+'2002'!$C175</f>
        <v>0</v>
      </c>
      <c r="P175" s="30">
        <f>+'2003'!$C175</f>
        <v>0</v>
      </c>
      <c r="Q175" s="30">
        <f>+'2004'!$C175</f>
        <v>0</v>
      </c>
      <c r="R175" s="30">
        <f>+'2005'!$C175</f>
        <v>0</v>
      </c>
      <c r="S175" s="30">
        <f>+'2006'!$C175</f>
        <v>0</v>
      </c>
      <c r="T175" s="30">
        <f>+'2007'!$C175</f>
        <v>0</v>
      </c>
      <c r="U175" s="30">
        <f>+'2008'!$C175</f>
        <v>0</v>
      </c>
      <c r="V175" s="30">
        <f>+'2009'!$C175</f>
        <v>0</v>
      </c>
      <c r="W175" s="30">
        <f>+'2010'!$C175</f>
        <v>0</v>
      </c>
      <c r="X175" s="30">
        <f>+'2011'!$C175</f>
        <v>0</v>
      </c>
      <c r="Y175" s="30">
        <f>+'2012'!$C175</f>
        <v>0</v>
      </c>
      <c r="Z175" s="30">
        <f>+'2013'!$C175</f>
        <v>0</v>
      </c>
      <c r="AA175" s="30">
        <f>+'2014'!$C175</f>
        <v>0</v>
      </c>
      <c r="AB175" s="30">
        <f>+'2015'!$C175</f>
        <v>0</v>
      </c>
      <c r="AC175" s="30">
        <f>+'2016'!$C175</f>
        <v>0</v>
      </c>
      <c r="AD175" s="30">
        <f>+'2017'!$C175</f>
        <v>0</v>
      </c>
      <c r="AE175" s="30">
        <f>+'2018'!$C175</f>
        <v>0</v>
      </c>
      <c r="AF175" s="30">
        <f>+'2019'!$C175</f>
        <v>0</v>
      </c>
      <c r="AG175" s="30">
        <f>+'2020'!$C175</f>
        <v>0</v>
      </c>
      <c r="AH175" s="30">
        <f>+'2021'!$C175</f>
        <v>0</v>
      </c>
      <c r="AI175" s="27"/>
      <c r="AJ175" s="30" t="e">
        <f t="shared" si="43"/>
        <v>#DIV/0!</v>
      </c>
    </row>
    <row r="176" spans="1:36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82">+SUM(D177:D181)</f>
        <v>0</v>
      </c>
      <c r="E176" s="26">
        <f t="shared" ref="E176" si="83">+SUM(E177:E181)</f>
        <v>0</v>
      </c>
      <c r="F176" s="26">
        <f t="shared" ref="F176" si="84">+SUM(F177:F181)</f>
        <v>0</v>
      </c>
      <c r="G176" s="26">
        <f t="shared" ref="G176" si="85">+SUM(G177:G181)</f>
        <v>0</v>
      </c>
      <c r="H176" s="26">
        <f t="shared" ref="H176" si="86">+SUM(H177:H181)</f>
        <v>0</v>
      </c>
      <c r="I176" s="26">
        <f t="shared" ref="I176" si="87">+SUM(I177:I181)</f>
        <v>0</v>
      </c>
      <c r="J176" s="26">
        <f t="shared" ref="J176" si="88">+SUM(J177:J181)</f>
        <v>0</v>
      </c>
      <c r="K176" s="26">
        <f t="shared" ref="K176" si="89">+SUM(K177:K181)</f>
        <v>0</v>
      </c>
      <c r="L176" s="26">
        <f t="shared" ref="L176" si="90">+SUM(L177:L181)</f>
        <v>0</v>
      </c>
      <c r="M176" s="26">
        <f t="shared" ref="M176" si="91">+SUM(M177:M181)</f>
        <v>3715.8624756891431</v>
      </c>
      <c r="N176" s="26">
        <f t="shared" ref="N176" si="92">+SUM(N177:N181)</f>
        <v>6947.2470868273476</v>
      </c>
      <c r="O176" s="26">
        <f t="shared" ref="O176" si="93">+SUM(O177:O181)</f>
        <v>7873.7737315837121</v>
      </c>
      <c r="P176" s="26">
        <f t="shared" ref="P176" si="94">+SUM(P177:P181)</f>
        <v>6050.0294388151715</v>
      </c>
      <c r="Q176" s="26">
        <f t="shared" ref="Q176:R176" si="95">+SUM(Q177:Q181)</f>
        <v>3730.7852087541478</v>
      </c>
      <c r="R176" s="26">
        <f t="shared" si="95"/>
        <v>9612.785043966438</v>
      </c>
      <c r="S176" s="26">
        <f t="shared" ref="S176" si="96">+SUM(S177:S181)</f>
        <v>3982.5269712912682</v>
      </c>
      <c r="T176" s="26">
        <f t="shared" ref="T176" si="97">+SUM(T177:T181)</f>
        <v>6288.731687225355</v>
      </c>
      <c r="U176" s="26">
        <f t="shared" ref="U176" si="98">+SUM(U177:U181)</f>
        <v>6103.995847889305</v>
      </c>
      <c r="V176" s="26">
        <f t="shared" ref="V176" si="99">+SUM(V177:V181)</f>
        <v>4289.0639255183833</v>
      </c>
      <c r="W176" s="26">
        <f t="shared" ref="W176" si="100">+SUM(W177:W181)</f>
        <v>4424.8348759659029</v>
      </c>
      <c r="X176" s="26">
        <f t="shared" ref="X176" si="101">+SUM(X177:X181)</f>
        <v>3621.4243746496177</v>
      </c>
      <c r="Y176" s="26">
        <f t="shared" ref="Y176" si="102">+SUM(Y177:Y181)</f>
        <v>3288.6911355586035</v>
      </c>
      <c r="Z176" s="26">
        <f t="shared" ref="Z176" si="103">+SUM(Z177:Z181)</f>
        <v>2968.1809708177907</v>
      </c>
      <c r="AA176" s="26">
        <f t="shared" ref="AA176" si="104">+SUM(AA177:AA181)</f>
        <v>4537.5964875919881</v>
      </c>
      <c r="AB176" s="26">
        <f t="shared" ref="AB176" si="105">+SUM(AB177:AB181)</f>
        <v>4415.066083309287</v>
      </c>
      <c r="AC176" s="26">
        <f t="shared" ref="AC176" si="106">+SUM(AC177:AC181)</f>
        <v>3205.3387173634696</v>
      </c>
      <c r="AD176" s="26">
        <f t="shared" ref="AD176" si="107">+SUM(AD177:AD181)</f>
        <v>3185.2041691387826</v>
      </c>
      <c r="AE176" s="26">
        <f t="shared" ref="AE176:AH176" si="108">+SUM(AE177:AE181)</f>
        <v>3026.0241966854255</v>
      </c>
      <c r="AF176" s="26">
        <f t="shared" si="108"/>
        <v>1590.3009503716535</v>
      </c>
      <c r="AG176" s="26">
        <f t="shared" si="108"/>
        <v>4967.570405783451</v>
      </c>
      <c r="AH176" s="26">
        <f t="shared" si="108"/>
        <v>4943.9619589404783</v>
      </c>
      <c r="AI176" s="27"/>
      <c r="AJ176" s="23">
        <f t="shared" si="43"/>
        <v>0.33050186633281475</v>
      </c>
    </row>
    <row r="177" spans="1:36" x14ac:dyDescent="0.35">
      <c r="A177" s="24" t="s">
        <v>580</v>
      </c>
      <c r="B177" s="25" t="s">
        <v>581</v>
      </c>
      <c r="C177" s="30">
        <f>+'1990'!$C177</f>
        <v>0</v>
      </c>
      <c r="D177" s="30">
        <f>+'1991'!$C177</f>
        <v>0</v>
      </c>
      <c r="E177" s="30">
        <f>+'1992'!$C177</f>
        <v>0</v>
      </c>
      <c r="F177" s="30">
        <f>+'1993'!$C177</f>
        <v>0</v>
      </c>
      <c r="G177" s="30">
        <f>+'1994'!$C177</f>
        <v>0</v>
      </c>
      <c r="H177" s="30">
        <f>+'1995'!$C177</f>
        <v>0</v>
      </c>
      <c r="I177" s="30">
        <f>+'1996'!$C177</f>
        <v>0</v>
      </c>
      <c r="J177" s="30">
        <f>+'1997'!$C177</f>
        <v>0</v>
      </c>
      <c r="K177" s="30">
        <f>+'1998'!$C177</f>
        <v>0</v>
      </c>
      <c r="L177" s="30">
        <f>+'1999'!$C177</f>
        <v>0</v>
      </c>
      <c r="M177" s="30">
        <f>+'2000'!$C177</f>
        <v>3762.2560292327239</v>
      </c>
      <c r="N177" s="30">
        <f>+'2001'!$C177</f>
        <v>7018.9298474429288</v>
      </c>
      <c r="O177" s="30">
        <f>+'2002'!$C177</f>
        <v>7917.9315491671032</v>
      </c>
      <c r="P177" s="30">
        <f>+'2003'!$C177</f>
        <v>6064.499696374648</v>
      </c>
      <c r="Q177" s="30">
        <f>+'2004'!$C177</f>
        <v>3769.3164315335266</v>
      </c>
      <c r="R177" s="30">
        <f>+'2005'!$C177</f>
        <v>9691.5475574880547</v>
      </c>
      <c r="S177" s="30">
        <f>+'2006'!$C177</f>
        <v>4060.3270490674354</v>
      </c>
      <c r="T177" s="30">
        <f>+'2007'!$C177</f>
        <v>6354.2682306268698</v>
      </c>
      <c r="U177" s="30">
        <f>+'2008'!$C177</f>
        <v>6108.4100030350546</v>
      </c>
      <c r="V177" s="30">
        <f>+'2009'!$C177</f>
        <v>4342.3886381975772</v>
      </c>
      <c r="W177" s="30">
        <f>+'2010'!$C177</f>
        <v>4523.4973673144732</v>
      </c>
      <c r="X177" s="30">
        <f>+'2011'!$C177</f>
        <v>3863.2139237156825</v>
      </c>
      <c r="Y177" s="30">
        <f>+'2012'!$C177</f>
        <v>3445.720486186262</v>
      </c>
      <c r="Z177" s="30">
        <f>+'2013'!$C177</f>
        <v>3168.7370229876633</v>
      </c>
      <c r="AA177" s="30">
        <f>+'2014'!$C177</f>
        <v>4703.1764295210032</v>
      </c>
      <c r="AB177" s="30">
        <f>+'2015'!$C177</f>
        <v>4543.9722912205279</v>
      </c>
      <c r="AC177" s="30">
        <f>+'2016'!$C177</f>
        <v>3308.3265162659372</v>
      </c>
      <c r="AD177" s="30">
        <f>+'2017'!$C177</f>
        <v>3394.3394150048871</v>
      </c>
      <c r="AE177" s="30">
        <f>+'2018'!$C177</f>
        <v>3205.9388870630819</v>
      </c>
      <c r="AF177" s="30">
        <f>+'2019'!$C177</f>
        <v>1760.223489757587</v>
      </c>
      <c r="AG177" s="30">
        <f>+'2020'!$C177</f>
        <v>5197.2756260074548</v>
      </c>
      <c r="AH177" s="30">
        <f>+'2021'!$C177</f>
        <v>5311.4482176327192</v>
      </c>
      <c r="AI177" s="27"/>
      <c r="AJ177" s="30">
        <f t="shared" si="43"/>
        <v>0.41177213256162637</v>
      </c>
    </row>
    <row r="178" spans="1:36" x14ac:dyDescent="0.35">
      <c r="A178" s="24" t="s">
        <v>582</v>
      </c>
      <c r="B178" s="25" t="s">
        <v>583</v>
      </c>
      <c r="C178" s="30">
        <f>+'1990'!$C178</f>
        <v>0</v>
      </c>
      <c r="D178" s="30">
        <f>+'1991'!$C178</f>
        <v>0</v>
      </c>
      <c r="E178" s="30">
        <f>+'1992'!$C178</f>
        <v>0</v>
      </c>
      <c r="F178" s="30">
        <f>+'1993'!$C178</f>
        <v>0</v>
      </c>
      <c r="G178" s="30">
        <f>+'1994'!$C178</f>
        <v>0</v>
      </c>
      <c r="H178" s="30">
        <f>+'1995'!$C178</f>
        <v>0</v>
      </c>
      <c r="I178" s="30">
        <f>+'1996'!$C178</f>
        <v>0</v>
      </c>
      <c r="J178" s="30">
        <f>+'1997'!$C178</f>
        <v>0</v>
      </c>
      <c r="K178" s="30">
        <f>+'1998'!$C178</f>
        <v>0</v>
      </c>
      <c r="L178" s="30">
        <f>+'1999'!$C178</f>
        <v>0</v>
      </c>
      <c r="M178" s="30">
        <f>+'2000'!$C178</f>
        <v>-42.030334133975224</v>
      </c>
      <c r="N178" s="30">
        <f>+'2001'!$C178</f>
        <v>-63.701150803118175</v>
      </c>
      <c r="O178" s="30">
        <f>+'2002'!$C178</f>
        <v>19.409048554251534</v>
      </c>
      <c r="P178" s="30">
        <f>+'2003'!$C178</f>
        <v>-10.601607542519494</v>
      </c>
      <c r="Q178" s="30">
        <f>+'2004'!$C178</f>
        <v>-34.337170693001219</v>
      </c>
      <c r="R178" s="30">
        <f>+'2005'!$C178</f>
        <v>-74.405328468912344</v>
      </c>
      <c r="S178" s="30">
        <f>+'2006'!$C178</f>
        <v>-71.833772108984491</v>
      </c>
      <c r="T178" s="30">
        <f>+'2007'!$C178</f>
        <v>-61.451072590047005</v>
      </c>
      <c r="U178" s="30">
        <f>+'2008'!$C178</f>
        <v>18.988861779095288</v>
      </c>
      <c r="V178" s="30">
        <f>+'2009'!$C178</f>
        <v>-50.614877099530119</v>
      </c>
      <c r="W178" s="30">
        <f>+'2010'!$C178</f>
        <v>-95.952655768906581</v>
      </c>
      <c r="X178" s="30">
        <f>+'2011'!$C178</f>
        <v>-202.75601722347918</v>
      </c>
      <c r="Y178" s="30">
        <f>+'2012'!$C178</f>
        <v>-139.45588424492837</v>
      </c>
      <c r="Z178" s="30">
        <f>+'2013'!$C178</f>
        <v>-196.57286662911582</v>
      </c>
      <c r="AA178" s="30">
        <f>+'2014'!$C178</f>
        <v>-157.596078581125</v>
      </c>
      <c r="AB178" s="30">
        <f>+'2015'!$C178</f>
        <v>-124.81937786770904</v>
      </c>
      <c r="AC178" s="30">
        <f>+'2016'!$C178</f>
        <v>-88.569928382148305</v>
      </c>
      <c r="AD178" s="30">
        <f>+'2017'!$C178</f>
        <v>-167.96930582479294</v>
      </c>
      <c r="AE178" s="30">
        <f>+'2018'!$C178</f>
        <v>-144.58237210406168</v>
      </c>
      <c r="AF178" s="30">
        <f>+'2019'!$C178</f>
        <v>-161.4993460743398</v>
      </c>
      <c r="AG178" s="30">
        <f>+'2020'!$C178</f>
        <v>-174.04661056342604</v>
      </c>
      <c r="AH178" s="30">
        <f>+'2021'!$C178</f>
        <v>-339.59910499077591</v>
      </c>
      <c r="AI178" s="27"/>
      <c r="AJ178" s="30">
        <f t="shared" si="43"/>
        <v>7.0798573694007576</v>
      </c>
    </row>
    <row r="179" spans="1:36" x14ac:dyDescent="0.35">
      <c r="A179" s="24" t="s">
        <v>584</v>
      </c>
      <c r="B179" s="25" t="s">
        <v>585</v>
      </c>
      <c r="C179" s="30">
        <f>+'1990'!$C179</f>
        <v>0</v>
      </c>
      <c r="D179" s="30">
        <f>+'1991'!$C179</f>
        <v>0</v>
      </c>
      <c r="E179" s="30">
        <f>+'1992'!$C179</f>
        <v>0</v>
      </c>
      <c r="F179" s="30">
        <f>+'1993'!$C179</f>
        <v>0</v>
      </c>
      <c r="G179" s="30">
        <f>+'1994'!$C179</f>
        <v>0</v>
      </c>
      <c r="H179" s="30">
        <f>+'1995'!$C179</f>
        <v>0</v>
      </c>
      <c r="I179" s="30">
        <f>+'1996'!$C179</f>
        <v>0</v>
      </c>
      <c r="J179" s="30">
        <f>+'1997'!$C179</f>
        <v>0</v>
      </c>
      <c r="K179" s="30">
        <f>+'1998'!$C179</f>
        <v>0</v>
      </c>
      <c r="L179" s="30">
        <f>+'1999'!$C179</f>
        <v>0</v>
      </c>
      <c r="M179" s="30">
        <f>+'2000'!$C179</f>
        <v>0</v>
      </c>
      <c r="N179" s="30">
        <f>+'2001'!$C179</f>
        <v>0</v>
      </c>
      <c r="O179" s="30">
        <f>+'2002'!$C179</f>
        <v>0</v>
      </c>
      <c r="P179" s="30">
        <f>+'2003'!$C179</f>
        <v>0</v>
      </c>
      <c r="Q179" s="30">
        <f>+'2004'!$C179</f>
        <v>0</v>
      </c>
      <c r="R179" s="30">
        <f>+'2005'!$C179</f>
        <v>0</v>
      </c>
      <c r="S179" s="30">
        <f>+'2006'!$C179</f>
        <v>0</v>
      </c>
      <c r="T179" s="30">
        <f>+'2007'!$C179</f>
        <v>0</v>
      </c>
      <c r="U179" s="30">
        <f>+'2008'!$C179</f>
        <v>0</v>
      </c>
      <c r="V179" s="30">
        <f>+'2009'!$C179</f>
        <v>0</v>
      </c>
      <c r="W179" s="30">
        <f>+'2010'!$C179</f>
        <v>0</v>
      </c>
      <c r="X179" s="30">
        <f>+'2011'!$C179</f>
        <v>0</v>
      </c>
      <c r="Y179" s="30">
        <f>+'2012'!$C179</f>
        <v>0</v>
      </c>
      <c r="Z179" s="30">
        <f>+'2013'!$C179</f>
        <v>0</v>
      </c>
      <c r="AA179" s="30">
        <f>+'2014'!$C179</f>
        <v>0</v>
      </c>
      <c r="AB179" s="30">
        <f>+'2015'!$C179</f>
        <v>0</v>
      </c>
      <c r="AC179" s="30">
        <f>+'2016'!$C179</f>
        <v>0</v>
      </c>
      <c r="AD179" s="30">
        <f>+'2017'!$C179</f>
        <v>0</v>
      </c>
      <c r="AE179" s="30">
        <f>+'2018'!$C179</f>
        <v>0</v>
      </c>
      <c r="AF179" s="30">
        <f>+'2019'!$C179</f>
        <v>0</v>
      </c>
      <c r="AG179" s="30">
        <f>+'2020'!$C179</f>
        <v>0</v>
      </c>
      <c r="AH179" s="30">
        <f>+'2021'!$C179</f>
        <v>0</v>
      </c>
      <c r="AI179" s="27"/>
      <c r="AJ179" s="30" t="e">
        <f t="shared" si="43"/>
        <v>#DIV/0!</v>
      </c>
    </row>
    <row r="180" spans="1:36" x14ac:dyDescent="0.35">
      <c r="A180" s="24" t="s">
        <v>586</v>
      </c>
      <c r="B180" s="25" t="s">
        <v>587</v>
      </c>
      <c r="C180" s="30">
        <f>+'1990'!$C180</f>
        <v>0</v>
      </c>
      <c r="D180" s="30">
        <f>+'1991'!$C180</f>
        <v>0</v>
      </c>
      <c r="E180" s="30">
        <f>+'1992'!$C180</f>
        <v>0</v>
      </c>
      <c r="F180" s="30">
        <f>+'1993'!$C180</f>
        <v>0</v>
      </c>
      <c r="G180" s="30">
        <f>+'1994'!$C180</f>
        <v>0</v>
      </c>
      <c r="H180" s="30">
        <f>+'1995'!$C180</f>
        <v>0</v>
      </c>
      <c r="I180" s="30">
        <f>+'1996'!$C180</f>
        <v>0</v>
      </c>
      <c r="J180" s="30">
        <f>+'1997'!$C180</f>
        <v>0</v>
      </c>
      <c r="K180" s="30">
        <f>+'1998'!$C180</f>
        <v>0</v>
      </c>
      <c r="L180" s="30">
        <f>+'1999'!$C180</f>
        <v>0</v>
      </c>
      <c r="M180" s="30">
        <f>+'2000'!$C180</f>
        <v>-4.3632194096054704</v>
      </c>
      <c r="N180" s="30">
        <f>+'2001'!$C180</f>
        <v>-7.9816098124629988</v>
      </c>
      <c r="O180" s="30">
        <f>+'2002'!$C180</f>
        <v>-63.566866137642762</v>
      </c>
      <c r="P180" s="30">
        <f>+'2003'!$C180</f>
        <v>-3.868650016957238</v>
      </c>
      <c r="Q180" s="30">
        <f>+'2004'!$C180</f>
        <v>-4.1940520863778223</v>
      </c>
      <c r="R180" s="30">
        <f>+'2005'!$C180</f>
        <v>-4.35718505270387</v>
      </c>
      <c r="S180" s="30">
        <f>+'2006'!$C180</f>
        <v>-5.9663056671823513</v>
      </c>
      <c r="T180" s="30">
        <f>+'2007'!$C180</f>
        <v>-4.0854708114676042</v>
      </c>
      <c r="U180" s="30">
        <f>+'2008'!$C180</f>
        <v>-23.403016924845684</v>
      </c>
      <c r="V180" s="30">
        <f>+'2009'!$C180</f>
        <v>-2.7098355796634754</v>
      </c>
      <c r="W180" s="30">
        <f>+'2010'!$C180</f>
        <v>-2.7098355796634754</v>
      </c>
      <c r="X180" s="30">
        <f>+'2011'!$C180</f>
        <v>-39.033531842585262</v>
      </c>
      <c r="Y180" s="30">
        <f>+'2012'!$C180</f>
        <v>-17.573466382730146</v>
      </c>
      <c r="Z180" s="30">
        <f>+'2013'!$C180</f>
        <v>-3.9831855407569932</v>
      </c>
      <c r="AA180" s="30">
        <f>+'2014'!$C180</f>
        <v>-7.983863347890134</v>
      </c>
      <c r="AB180" s="30">
        <f>+'2015'!$C180</f>
        <v>-4.0868300435324647</v>
      </c>
      <c r="AC180" s="30">
        <f>+'2016'!$C180</f>
        <v>-14.417870520319429</v>
      </c>
      <c r="AD180" s="30">
        <f>+'2017'!$C180</f>
        <v>-41.165940041311558</v>
      </c>
      <c r="AE180" s="30">
        <f>+'2018'!$C180</f>
        <v>-35.332318273594986</v>
      </c>
      <c r="AF180" s="30">
        <f>+'2019'!$C180</f>
        <v>-8.4231933115935611</v>
      </c>
      <c r="AG180" s="30">
        <f>+'2020'!$C180</f>
        <v>-55.658609660577774</v>
      </c>
      <c r="AH180" s="30">
        <f>+'2021'!$C180</f>
        <v>-27.887153701464594</v>
      </c>
      <c r="AI180" s="27"/>
      <c r="AJ180" s="30">
        <f t="shared" si="43"/>
        <v>5.3914167690196901</v>
      </c>
    </row>
    <row r="181" spans="1:36" x14ac:dyDescent="0.35">
      <c r="A181" s="24" t="s">
        <v>588</v>
      </c>
      <c r="B181" s="25" t="s">
        <v>589</v>
      </c>
      <c r="C181" s="30">
        <f>+'1990'!$C181</f>
        <v>0</v>
      </c>
      <c r="D181" s="30">
        <f>+'1991'!$C181</f>
        <v>0</v>
      </c>
      <c r="E181" s="30">
        <f>+'1992'!$C181</f>
        <v>0</v>
      </c>
      <c r="F181" s="30">
        <f>+'1993'!$C181</f>
        <v>0</v>
      </c>
      <c r="G181" s="30">
        <f>+'1994'!$C181</f>
        <v>0</v>
      </c>
      <c r="H181" s="30">
        <f>+'1995'!$C181</f>
        <v>0</v>
      </c>
      <c r="I181" s="30">
        <f>+'1996'!$C181</f>
        <v>0</v>
      </c>
      <c r="J181" s="30">
        <f>+'1997'!$C181</f>
        <v>0</v>
      </c>
      <c r="K181" s="30">
        <f>+'1998'!$C181</f>
        <v>0</v>
      </c>
      <c r="L181" s="30">
        <f>+'1999'!$C181</f>
        <v>0</v>
      </c>
      <c r="M181" s="30">
        <f>+'2000'!$C181</f>
        <v>0</v>
      </c>
      <c r="N181" s="30">
        <f>+'2001'!$C181</f>
        <v>0</v>
      </c>
      <c r="O181" s="30">
        <f>+'2002'!$C181</f>
        <v>0</v>
      </c>
      <c r="P181" s="30">
        <f>+'2003'!$C181</f>
        <v>0</v>
      </c>
      <c r="Q181" s="30">
        <f>+'2004'!$C181</f>
        <v>0</v>
      </c>
      <c r="R181" s="30">
        <f>+'2005'!$C181</f>
        <v>0</v>
      </c>
      <c r="S181" s="30">
        <f>+'2006'!$C181</f>
        <v>0</v>
      </c>
      <c r="T181" s="30">
        <f>+'2007'!$C181</f>
        <v>0</v>
      </c>
      <c r="U181" s="30">
        <f>+'2008'!$C181</f>
        <v>0</v>
      </c>
      <c r="V181" s="30">
        <f>+'2009'!$C181</f>
        <v>0</v>
      </c>
      <c r="W181" s="30">
        <f>+'2010'!$C181</f>
        <v>0</v>
      </c>
      <c r="X181" s="30">
        <f>+'2011'!$C181</f>
        <v>0</v>
      </c>
      <c r="Y181" s="30">
        <f>+'2012'!$C181</f>
        <v>0</v>
      </c>
      <c r="Z181" s="30">
        <f>+'2013'!$C181</f>
        <v>0</v>
      </c>
      <c r="AA181" s="30">
        <f>+'2014'!$C181</f>
        <v>0</v>
      </c>
      <c r="AB181" s="30">
        <f>+'2015'!$C181</f>
        <v>0</v>
      </c>
      <c r="AC181" s="30">
        <f>+'2016'!$C181</f>
        <v>0</v>
      </c>
      <c r="AD181" s="30">
        <f>+'2017'!$C181</f>
        <v>0</v>
      </c>
      <c r="AE181" s="30">
        <f>+'2018'!$C181</f>
        <v>0</v>
      </c>
      <c r="AF181" s="30">
        <f>+'2019'!$C181</f>
        <v>0</v>
      </c>
      <c r="AG181" s="30">
        <f>+'2020'!$C181</f>
        <v>0</v>
      </c>
      <c r="AH181" s="30">
        <f>+'2021'!$C181</f>
        <v>0</v>
      </c>
      <c r="AI181" s="27"/>
      <c r="AJ181" s="30" t="e">
        <f t="shared" si="43"/>
        <v>#DIV/0!</v>
      </c>
    </row>
    <row r="182" spans="1:36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:AE182" si="109">+SUM(D183:D184)</f>
        <v>0</v>
      </c>
      <c r="E182" s="26">
        <f t="shared" si="109"/>
        <v>0</v>
      </c>
      <c r="F182" s="26">
        <f t="shared" si="109"/>
        <v>0</v>
      </c>
      <c r="G182" s="26">
        <f t="shared" si="109"/>
        <v>0</v>
      </c>
      <c r="H182" s="26">
        <f t="shared" si="109"/>
        <v>0</v>
      </c>
      <c r="I182" s="26">
        <f t="shared" si="109"/>
        <v>0</v>
      </c>
      <c r="J182" s="26">
        <f t="shared" si="109"/>
        <v>0</v>
      </c>
      <c r="K182" s="26">
        <f t="shared" si="109"/>
        <v>0</v>
      </c>
      <c r="L182" s="26">
        <f t="shared" si="109"/>
        <v>0</v>
      </c>
      <c r="M182" s="26">
        <f t="shared" si="109"/>
        <v>275.98372277987841</v>
      </c>
      <c r="N182" s="26">
        <f t="shared" si="109"/>
        <v>6.1779069131422313</v>
      </c>
      <c r="O182" s="26">
        <f t="shared" si="109"/>
        <v>47.376287473101009</v>
      </c>
      <c r="P182" s="26">
        <f t="shared" si="109"/>
        <v>70.412094305015884</v>
      </c>
      <c r="Q182" s="26">
        <f t="shared" si="109"/>
        <v>0</v>
      </c>
      <c r="R182" s="26">
        <f t="shared" si="109"/>
        <v>0</v>
      </c>
      <c r="S182" s="26">
        <f t="shared" si="109"/>
        <v>0</v>
      </c>
      <c r="T182" s="26">
        <f t="shared" si="109"/>
        <v>85.114620823046565</v>
      </c>
      <c r="U182" s="26">
        <f t="shared" si="109"/>
        <v>22.189689138455144</v>
      </c>
      <c r="V182" s="26">
        <f t="shared" si="109"/>
        <v>115.67088135260319</v>
      </c>
      <c r="W182" s="26">
        <f t="shared" si="109"/>
        <v>59.515264606244202</v>
      </c>
      <c r="X182" s="26">
        <f t="shared" si="109"/>
        <v>114.91232845791805</v>
      </c>
      <c r="Y182" s="26">
        <f t="shared" si="109"/>
        <v>65.805488295886363</v>
      </c>
      <c r="Z182" s="26">
        <f t="shared" si="109"/>
        <v>0.91960589213449917</v>
      </c>
      <c r="AA182" s="26">
        <f t="shared" si="109"/>
        <v>103.41631550611724</v>
      </c>
      <c r="AB182" s="26">
        <f t="shared" si="109"/>
        <v>625.15213881092041</v>
      </c>
      <c r="AC182" s="26">
        <f t="shared" si="109"/>
        <v>69.342778557672347</v>
      </c>
      <c r="AD182" s="26">
        <f t="shared" si="109"/>
        <v>81.910469969042197</v>
      </c>
      <c r="AE182" s="26">
        <f t="shared" si="109"/>
        <v>1.8392117842689983</v>
      </c>
      <c r="AF182" s="26">
        <f t="shared" ref="AF182:AH182" si="110">+SUM(AF183:AF184)</f>
        <v>0</v>
      </c>
      <c r="AG182" s="26">
        <f t="shared" si="110"/>
        <v>69.212214947338296</v>
      </c>
      <c r="AH182" s="26">
        <f t="shared" si="110"/>
        <v>311.10553157572281</v>
      </c>
      <c r="AI182" s="27"/>
      <c r="AJ182" s="23">
        <f t="shared" si="43"/>
        <v>0.12726043565930589</v>
      </c>
    </row>
    <row r="183" spans="1:36" x14ac:dyDescent="0.35">
      <c r="A183" s="24" t="s">
        <v>592</v>
      </c>
      <c r="B183" s="25" t="s">
        <v>593</v>
      </c>
      <c r="C183" s="30">
        <f>+'1990'!$C183</f>
        <v>0</v>
      </c>
      <c r="D183" s="30">
        <f>+'1991'!$C183</f>
        <v>0</v>
      </c>
      <c r="E183" s="30">
        <f>+'1992'!$C183</f>
        <v>0</v>
      </c>
      <c r="F183" s="30">
        <f>+'1993'!$C183</f>
        <v>0</v>
      </c>
      <c r="G183" s="30">
        <f>+'1994'!$C183</f>
        <v>0</v>
      </c>
      <c r="H183" s="30">
        <f>+'1995'!$C183</f>
        <v>0</v>
      </c>
      <c r="I183" s="30">
        <f>+'1996'!$C183</f>
        <v>0</v>
      </c>
      <c r="J183" s="30">
        <f>+'1997'!$C183</f>
        <v>0</v>
      </c>
      <c r="K183" s="30">
        <f>+'1998'!$C183</f>
        <v>0</v>
      </c>
      <c r="L183" s="30">
        <f>+'1999'!$C183</f>
        <v>0</v>
      </c>
      <c r="M183" s="30">
        <f>+'2000'!$C183</f>
        <v>0</v>
      </c>
      <c r="N183" s="30">
        <f>+'2001'!$C183</f>
        <v>0</v>
      </c>
      <c r="O183" s="30">
        <f>+'2002'!$C183</f>
        <v>0</v>
      </c>
      <c r="P183" s="30">
        <f>+'2003'!$C183</f>
        <v>0</v>
      </c>
      <c r="Q183" s="30">
        <f>+'2004'!$C183</f>
        <v>0</v>
      </c>
      <c r="R183" s="30">
        <f>+'2005'!$C183</f>
        <v>0</v>
      </c>
      <c r="S183" s="30">
        <f>+'2006'!$C183</f>
        <v>0</v>
      </c>
      <c r="T183" s="30">
        <f>+'2007'!$C183</f>
        <v>0</v>
      </c>
      <c r="U183" s="30">
        <f>+'2008'!$C183</f>
        <v>0</v>
      </c>
      <c r="V183" s="30">
        <f>+'2009'!$C183</f>
        <v>0</v>
      </c>
      <c r="W183" s="30">
        <f>+'2010'!$C183</f>
        <v>0</v>
      </c>
      <c r="X183" s="30">
        <f>+'2011'!$C183</f>
        <v>0</v>
      </c>
      <c r="Y183" s="30">
        <f>+'2012'!$C183</f>
        <v>0</v>
      </c>
      <c r="Z183" s="30">
        <f>+'2013'!$C183</f>
        <v>0</v>
      </c>
      <c r="AA183" s="30">
        <f>+'2014'!$C183</f>
        <v>0</v>
      </c>
      <c r="AB183" s="30">
        <f>+'2015'!$C183</f>
        <v>0</v>
      </c>
      <c r="AC183" s="30">
        <f>+'2016'!$C183</f>
        <v>0</v>
      </c>
      <c r="AD183" s="30">
        <f>+'2017'!$C183</f>
        <v>0</v>
      </c>
      <c r="AE183" s="30">
        <f>+'2018'!$C183</f>
        <v>0</v>
      </c>
      <c r="AF183" s="30">
        <f>+'2019'!$C183</f>
        <v>0</v>
      </c>
      <c r="AG183" s="30">
        <f>+'2020'!$C183</f>
        <v>0</v>
      </c>
      <c r="AH183" s="30">
        <f>+'2021'!$C183</f>
        <v>0</v>
      </c>
      <c r="AI183" s="27"/>
      <c r="AJ183" s="30" t="e">
        <f t="shared" si="43"/>
        <v>#DIV/0!</v>
      </c>
    </row>
    <row r="184" spans="1:36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111">+SUM(D185:D189)</f>
        <v>0</v>
      </c>
      <c r="E184" s="26">
        <f t="shared" ref="E184" si="112">+SUM(E185:E189)</f>
        <v>0</v>
      </c>
      <c r="F184" s="26">
        <f t="shared" ref="F184" si="113">+SUM(F185:F189)</f>
        <v>0</v>
      </c>
      <c r="G184" s="26">
        <f t="shared" ref="G184" si="114">+SUM(G185:G189)</f>
        <v>0</v>
      </c>
      <c r="H184" s="26">
        <f t="shared" ref="H184" si="115">+SUM(H185:H189)</f>
        <v>0</v>
      </c>
      <c r="I184" s="26">
        <f t="shared" ref="I184" si="116">+SUM(I185:I189)</f>
        <v>0</v>
      </c>
      <c r="J184" s="26">
        <f t="shared" ref="J184" si="117">+SUM(J185:J189)</f>
        <v>0</v>
      </c>
      <c r="K184" s="26">
        <f t="shared" ref="K184" si="118">+SUM(K185:K189)</f>
        <v>0</v>
      </c>
      <c r="L184" s="26">
        <f t="shared" ref="L184" si="119">+SUM(L185:L189)</f>
        <v>0</v>
      </c>
      <c r="M184" s="26">
        <f t="shared" ref="M184" si="120">+SUM(M185:M189)</f>
        <v>275.98372277987841</v>
      </c>
      <c r="N184" s="26">
        <f t="shared" ref="N184" si="121">+SUM(N185:N189)</f>
        <v>6.1779069131422313</v>
      </c>
      <c r="O184" s="26">
        <f t="shared" ref="O184" si="122">+SUM(O185:O189)</f>
        <v>47.376287473101009</v>
      </c>
      <c r="P184" s="26">
        <f t="shared" ref="P184" si="123">+SUM(P185:P189)</f>
        <v>70.412094305015884</v>
      </c>
      <c r="Q184" s="26">
        <f t="shared" ref="Q184:R184" si="124">+SUM(Q185:Q189)</f>
        <v>0</v>
      </c>
      <c r="R184" s="26">
        <f t="shared" si="124"/>
        <v>0</v>
      </c>
      <c r="S184" s="26">
        <f t="shared" ref="S184" si="125">+SUM(S185:S189)</f>
        <v>0</v>
      </c>
      <c r="T184" s="26">
        <f t="shared" ref="T184" si="126">+SUM(T185:T189)</f>
        <v>85.114620823046565</v>
      </c>
      <c r="U184" s="26">
        <f t="shared" ref="U184" si="127">+SUM(U185:U189)</f>
        <v>22.189689138455144</v>
      </c>
      <c r="V184" s="26">
        <f t="shared" ref="V184" si="128">+SUM(V185:V189)</f>
        <v>115.67088135260319</v>
      </c>
      <c r="W184" s="26">
        <f t="shared" ref="W184" si="129">+SUM(W185:W189)</f>
        <v>59.515264606244202</v>
      </c>
      <c r="X184" s="26">
        <f t="shared" ref="X184" si="130">+SUM(X185:X189)</f>
        <v>114.91232845791805</v>
      </c>
      <c r="Y184" s="26">
        <f t="shared" ref="Y184" si="131">+SUM(Y185:Y189)</f>
        <v>65.805488295886363</v>
      </c>
      <c r="Z184" s="26">
        <f t="shared" ref="Z184" si="132">+SUM(Z185:Z189)</f>
        <v>0.91960589213449917</v>
      </c>
      <c r="AA184" s="26">
        <f t="shared" ref="AA184" si="133">+SUM(AA185:AA189)</f>
        <v>103.41631550611724</v>
      </c>
      <c r="AB184" s="26">
        <f t="shared" ref="AB184" si="134">+SUM(AB185:AB189)</f>
        <v>625.15213881092041</v>
      </c>
      <c r="AC184" s="26">
        <f t="shared" ref="AC184" si="135">+SUM(AC185:AC189)</f>
        <v>69.342778557672347</v>
      </c>
      <c r="AD184" s="26">
        <f t="shared" ref="AD184" si="136">+SUM(AD185:AD189)</f>
        <v>81.910469969042197</v>
      </c>
      <c r="AE184" s="26">
        <f t="shared" ref="AE184:AH184" si="137">+SUM(AE185:AE189)</f>
        <v>1.8392117842689983</v>
      </c>
      <c r="AF184" s="26">
        <f t="shared" si="137"/>
        <v>0</v>
      </c>
      <c r="AG184" s="26">
        <f t="shared" si="137"/>
        <v>69.212214947338296</v>
      </c>
      <c r="AH184" s="26">
        <f t="shared" si="137"/>
        <v>311.10553157572281</v>
      </c>
      <c r="AI184" s="27"/>
      <c r="AJ184" s="23">
        <f t="shared" si="43"/>
        <v>0.12726043565930589</v>
      </c>
    </row>
    <row r="185" spans="1:36" x14ac:dyDescent="0.35">
      <c r="A185" s="24" t="s">
        <v>596</v>
      </c>
      <c r="B185" s="25" t="s">
        <v>597</v>
      </c>
      <c r="C185" s="30">
        <f>+'1990'!$C185</f>
        <v>0</v>
      </c>
      <c r="D185" s="30">
        <f>+'1991'!$C185</f>
        <v>0</v>
      </c>
      <c r="E185" s="30">
        <f>+'1992'!$C185</f>
        <v>0</v>
      </c>
      <c r="F185" s="30">
        <f>+'1993'!$C185</f>
        <v>0</v>
      </c>
      <c r="G185" s="30">
        <f>+'1994'!$C185</f>
        <v>0</v>
      </c>
      <c r="H185" s="30">
        <f>+'1995'!$C185</f>
        <v>0</v>
      </c>
      <c r="I185" s="30">
        <f>+'1996'!$C185</f>
        <v>0</v>
      </c>
      <c r="J185" s="30">
        <f>+'1997'!$C185</f>
        <v>0</v>
      </c>
      <c r="K185" s="30">
        <f>+'1998'!$C185</f>
        <v>0</v>
      </c>
      <c r="L185" s="30">
        <f>+'1999'!$C185</f>
        <v>0</v>
      </c>
      <c r="M185" s="30">
        <f>+'2000'!$C185</f>
        <v>256.11936985075999</v>
      </c>
      <c r="N185" s="30">
        <f>+'2001'!$C185</f>
        <v>6.1779069131422313</v>
      </c>
      <c r="O185" s="30">
        <f>+'2002'!$C185</f>
        <v>47.376287473101009</v>
      </c>
      <c r="P185" s="30">
        <f>+'2003'!$C185</f>
        <v>0</v>
      </c>
      <c r="Q185" s="30">
        <f>+'2004'!$C185</f>
        <v>0</v>
      </c>
      <c r="R185" s="30">
        <f>+'2005'!$C185</f>
        <v>0</v>
      </c>
      <c r="S185" s="30">
        <f>+'2006'!$C185</f>
        <v>0</v>
      </c>
      <c r="T185" s="30">
        <f>+'2007'!$C185</f>
        <v>85.114620823046565</v>
      </c>
      <c r="U185" s="30">
        <f>+'2008'!$C185</f>
        <v>0</v>
      </c>
      <c r="V185" s="30">
        <f>+'2009'!$C185</f>
        <v>32.902744147943181</v>
      </c>
      <c r="W185" s="30">
        <f>+'2010'!$C185</f>
        <v>59.515264606244202</v>
      </c>
      <c r="X185" s="30">
        <f>+'2011'!$C185</f>
        <v>114.91232845791805</v>
      </c>
      <c r="Y185" s="30">
        <f>+'2012'!$C185</f>
        <v>65.805488295886363</v>
      </c>
      <c r="Z185" s="30">
        <f>+'2013'!$C185</f>
        <v>0</v>
      </c>
      <c r="AA185" s="30">
        <f>+'2014'!$C185</f>
        <v>103.41631550611724</v>
      </c>
      <c r="AB185" s="30">
        <f>+'2015'!$C185</f>
        <v>625.15213881092041</v>
      </c>
      <c r="AC185" s="30">
        <f>+'2016'!$C185</f>
        <v>0</v>
      </c>
      <c r="AD185" s="30">
        <f>+'2017'!$C185</f>
        <v>0</v>
      </c>
      <c r="AE185" s="30">
        <f>+'2018'!$C185</f>
        <v>0</v>
      </c>
      <c r="AF185" s="30">
        <f>+'2019'!$C185</f>
        <v>0</v>
      </c>
      <c r="AG185" s="30">
        <f>+'2020'!$C185</f>
        <v>28.694094542495197</v>
      </c>
      <c r="AH185" s="30">
        <f>+'2021'!$C185</f>
        <v>189.78988879217138</v>
      </c>
      <c r="AI185" s="27"/>
      <c r="AJ185" s="30">
        <f t="shared" si="43"/>
        <v>-0.25897877656515633</v>
      </c>
    </row>
    <row r="186" spans="1:36" x14ac:dyDescent="0.35">
      <c r="A186" s="24" t="s">
        <v>598</v>
      </c>
      <c r="B186" s="25" t="s">
        <v>599</v>
      </c>
      <c r="C186" s="30">
        <f>+'1990'!$C186</f>
        <v>0</v>
      </c>
      <c r="D186" s="30">
        <f>+'1991'!$C186</f>
        <v>0</v>
      </c>
      <c r="E186" s="30">
        <f>+'1992'!$C186</f>
        <v>0</v>
      </c>
      <c r="F186" s="30">
        <f>+'1993'!$C186</f>
        <v>0</v>
      </c>
      <c r="G186" s="30">
        <f>+'1994'!$C186</f>
        <v>0</v>
      </c>
      <c r="H186" s="30">
        <f>+'1995'!$C186</f>
        <v>0</v>
      </c>
      <c r="I186" s="30">
        <f>+'1996'!$C186</f>
        <v>0</v>
      </c>
      <c r="J186" s="30">
        <f>+'1997'!$C186</f>
        <v>0</v>
      </c>
      <c r="K186" s="30">
        <f>+'1998'!$C186</f>
        <v>0</v>
      </c>
      <c r="L186" s="30">
        <f>+'1999'!$C186</f>
        <v>0</v>
      </c>
      <c r="M186" s="30">
        <f>+'2000'!$C186</f>
        <v>0</v>
      </c>
      <c r="N186" s="30">
        <f>+'2001'!$C186</f>
        <v>0</v>
      </c>
      <c r="O186" s="30">
        <f>+'2002'!$C186</f>
        <v>0</v>
      </c>
      <c r="P186" s="30">
        <f>+'2003'!$C186</f>
        <v>0</v>
      </c>
      <c r="Q186" s="30">
        <f>+'2004'!$C186</f>
        <v>0</v>
      </c>
      <c r="R186" s="30">
        <f>+'2005'!$C186</f>
        <v>0</v>
      </c>
      <c r="S186" s="30">
        <f>+'2006'!$C186</f>
        <v>0</v>
      </c>
      <c r="T186" s="30">
        <f>+'2007'!$C186</f>
        <v>0</v>
      </c>
      <c r="U186" s="30">
        <f>+'2008'!$C186</f>
        <v>0</v>
      </c>
      <c r="V186" s="30">
        <f>+'2009'!$C186</f>
        <v>0</v>
      </c>
      <c r="W186" s="30">
        <f>+'2010'!$C186</f>
        <v>0</v>
      </c>
      <c r="X186" s="30">
        <f>+'2011'!$C186</f>
        <v>0</v>
      </c>
      <c r="Y186" s="30">
        <f>+'2012'!$C186</f>
        <v>0</v>
      </c>
      <c r="Z186" s="30">
        <f>+'2013'!$C186</f>
        <v>0.91960589213449917</v>
      </c>
      <c r="AA186" s="30">
        <f>+'2014'!$C186</f>
        <v>0</v>
      </c>
      <c r="AB186" s="30">
        <f>+'2015'!$C186</f>
        <v>0</v>
      </c>
      <c r="AC186" s="30">
        <f>+'2016'!$C186</f>
        <v>0</v>
      </c>
      <c r="AD186" s="30">
        <f>+'2017'!$C186</f>
        <v>0</v>
      </c>
      <c r="AE186" s="30">
        <f>+'2018'!$C186</f>
        <v>1.8392117842689983</v>
      </c>
      <c r="AF186" s="30">
        <f>+'2019'!$C186</f>
        <v>0</v>
      </c>
      <c r="AG186" s="30">
        <f>+'2020'!$C186</f>
        <v>0</v>
      </c>
      <c r="AH186" s="30">
        <f>+'2021'!$C186</f>
        <v>0</v>
      </c>
      <c r="AI186" s="27"/>
      <c r="AJ186" s="30" t="e">
        <f t="shared" si="43"/>
        <v>#DIV/0!</v>
      </c>
    </row>
    <row r="187" spans="1:36" x14ac:dyDescent="0.35">
      <c r="A187" s="24" t="s">
        <v>600</v>
      </c>
      <c r="B187" s="25" t="s">
        <v>601</v>
      </c>
      <c r="C187" s="30">
        <f>+'1990'!$C187</f>
        <v>0</v>
      </c>
      <c r="D187" s="30">
        <f>+'1991'!$C187</f>
        <v>0</v>
      </c>
      <c r="E187" s="30">
        <f>+'1992'!$C187</f>
        <v>0</v>
      </c>
      <c r="F187" s="30">
        <f>+'1993'!$C187</f>
        <v>0</v>
      </c>
      <c r="G187" s="30">
        <f>+'1994'!$C187</f>
        <v>0</v>
      </c>
      <c r="H187" s="30">
        <f>+'1995'!$C187</f>
        <v>0</v>
      </c>
      <c r="I187" s="30">
        <f>+'1996'!$C187</f>
        <v>0</v>
      </c>
      <c r="J187" s="30">
        <f>+'1997'!$C187</f>
        <v>0</v>
      </c>
      <c r="K187" s="30">
        <f>+'1998'!$C187</f>
        <v>0</v>
      </c>
      <c r="L187" s="30">
        <f>+'1999'!$C187</f>
        <v>0</v>
      </c>
      <c r="M187" s="30">
        <f>+'2000'!$C187</f>
        <v>19.8643529291184</v>
      </c>
      <c r="N187" s="30">
        <f>+'2001'!$C187</f>
        <v>0</v>
      </c>
      <c r="O187" s="30">
        <f>+'2002'!$C187</f>
        <v>0</v>
      </c>
      <c r="P187" s="30">
        <f>+'2003'!$C187</f>
        <v>70.412094305015884</v>
      </c>
      <c r="Q187" s="30">
        <f>+'2004'!$C187</f>
        <v>0</v>
      </c>
      <c r="R187" s="30">
        <f>+'2005'!$C187</f>
        <v>0</v>
      </c>
      <c r="S187" s="30">
        <f>+'2006'!$C187</f>
        <v>0</v>
      </c>
      <c r="T187" s="30">
        <f>+'2007'!$C187</f>
        <v>0</v>
      </c>
      <c r="U187" s="30">
        <f>+'2008'!$C187</f>
        <v>22.189689138455144</v>
      </c>
      <c r="V187" s="30">
        <f>+'2009'!$C187</f>
        <v>82.768137204660007</v>
      </c>
      <c r="W187" s="30">
        <f>+'2010'!$C187</f>
        <v>0</v>
      </c>
      <c r="X187" s="30">
        <f>+'2011'!$C187</f>
        <v>0</v>
      </c>
      <c r="Y187" s="30">
        <f>+'2012'!$C187</f>
        <v>0</v>
      </c>
      <c r="Z187" s="30">
        <f>+'2013'!$C187</f>
        <v>0</v>
      </c>
      <c r="AA187" s="30">
        <f>+'2014'!$C187</f>
        <v>0</v>
      </c>
      <c r="AB187" s="30">
        <f>+'2015'!$C187</f>
        <v>0</v>
      </c>
      <c r="AC187" s="30">
        <f>+'2016'!$C187</f>
        <v>69.342778557672347</v>
      </c>
      <c r="AD187" s="30">
        <f>+'2017'!$C187</f>
        <v>81.910469969042197</v>
      </c>
      <c r="AE187" s="30">
        <f>+'2018'!$C187</f>
        <v>0</v>
      </c>
      <c r="AF187" s="30">
        <f>+'2019'!$C187</f>
        <v>0</v>
      </c>
      <c r="AG187" s="30">
        <f>+'2020'!$C187</f>
        <v>40.518120404843103</v>
      </c>
      <c r="AH187" s="30">
        <f>+'2021'!$C187</f>
        <v>121.31564278355141</v>
      </c>
      <c r="AI187" s="27"/>
      <c r="AJ187" s="30">
        <f t="shared" si="43"/>
        <v>5.1072033514728492</v>
      </c>
    </row>
    <row r="188" spans="1:36" x14ac:dyDescent="0.35">
      <c r="A188" s="24" t="s">
        <v>602</v>
      </c>
      <c r="B188" s="25" t="s">
        <v>603</v>
      </c>
      <c r="C188" s="30">
        <f>+'1990'!$C188</f>
        <v>0</v>
      </c>
      <c r="D188" s="30">
        <f>+'1991'!$C188</f>
        <v>0</v>
      </c>
      <c r="E188" s="30">
        <f>+'1992'!$C188</f>
        <v>0</v>
      </c>
      <c r="F188" s="30">
        <f>+'1993'!$C188</f>
        <v>0</v>
      </c>
      <c r="G188" s="30">
        <f>+'1994'!$C188</f>
        <v>0</v>
      </c>
      <c r="H188" s="30">
        <f>+'1995'!$C188</f>
        <v>0</v>
      </c>
      <c r="I188" s="30">
        <f>+'1996'!$C188</f>
        <v>0</v>
      </c>
      <c r="J188" s="30">
        <f>+'1997'!$C188</f>
        <v>0</v>
      </c>
      <c r="K188" s="30">
        <f>+'1998'!$C188</f>
        <v>0</v>
      </c>
      <c r="L188" s="30">
        <f>+'1999'!$C188</f>
        <v>0</v>
      </c>
      <c r="M188" s="30">
        <f>+'2000'!$C188</f>
        <v>0</v>
      </c>
      <c r="N188" s="30">
        <f>+'2001'!$C188</f>
        <v>0</v>
      </c>
      <c r="O188" s="30">
        <f>+'2002'!$C188</f>
        <v>0</v>
      </c>
      <c r="P188" s="30">
        <f>+'2003'!$C188</f>
        <v>0</v>
      </c>
      <c r="Q188" s="30">
        <f>+'2004'!$C188</f>
        <v>0</v>
      </c>
      <c r="R188" s="30">
        <f>+'2005'!$C188</f>
        <v>0</v>
      </c>
      <c r="S188" s="30">
        <f>+'2006'!$C188</f>
        <v>0</v>
      </c>
      <c r="T188" s="30">
        <f>+'2007'!$C188</f>
        <v>0</v>
      </c>
      <c r="U188" s="30">
        <f>+'2008'!$C188</f>
        <v>0</v>
      </c>
      <c r="V188" s="30">
        <f>+'2009'!$C188</f>
        <v>0</v>
      </c>
      <c r="W188" s="30">
        <f>+'2010'!$C188</f>
        <v>0</v>
      </c>
      <c r="X188" s="30">
        <f>+'2011'!$C188</f>
        <v>0</v>
      </c>
      <c r="Y188" s="30">
        <f>+'2012'!$C188</f>
        <v>0</v>
      </c>
      <c r="Z188" s="30">
        <f>+'2013'!$C188</f>
        <v>0</v>
      </c>
      <c r="AA188" s="30">
        <f>+'2014'!$C188</f>
        <v>0</v>
      </c>
      <c r="AB188" s="30">
        <f>+'2015'!$C188</f>
        <v>0</v>
      </c>
      <c r="AC188" s="30">
        <f>+'2016'!$C188</f>
        <v>0</v>
      </c>
      <c r="AD188" s="30">
        <f>+'2017'!$C188</f>
        <v>0</v>
      </c>
      <c r="AE188" s="30">
        <f>+'2018'!$C188</f>
        <v>0</v>
      </c>
      <c r="AF188" s="30">
        <f>+'2019'!$C188</f>
        <v>0</v>
      </c>
      <c r="AG188" s="30">
        <f>+'2020'!$C188</f>
        <v>0</v>
      </c>
      <c r="AH188" s="30">
        <f>+'2021'!$C188</f>
        <v>0</v>
      </c>
      <c r="AI188" s="27"/>
      <c r="AJ188" s="30" t="e">
        <f t="shared" si="43"/>
        <v>#DIV/0!</v>
      </c>
    </row>
    <row r="189" spans="1:36" x14ac:dyDescent="0.35">
      <c r="A189" s="24" t="s">
        <v>604</v>
      </c>
      <c r="B189" s="25" t="s">
        <v>605</v>
      </c>
      <c r="C189" s="30">
        <f>+'1990'!$C189</f>
        <v>0</v>
      </c>
      <c r="D189" s="30">
        <f>+'1991'!$C189</f>
        <v>0</v>
      </c>
      <c r="E189" s="30">
        <f>+'1992'!$C189</f>
        <v>0</v>
      </c>
      <c r="F189" s="30">
        <f>+'1993'!$C189</f>
        <v>0</v>
      </c>
      <c r="G189" s="30">
        <f>+'1994'!$C189</f>
        <v>0</v>
      </c>
      <c r="H189" s="30">
        <f>+'1995'!$C189</f>
        <v>0</v>
      </c>
      <c r="I189" s="30">
        <f>+'1996'!$C189</f>
        <v>0</v>
      </c>
      <c r="J189" s="30">
        <f>+'1997'!$C189</f>
        <v>0</v>
      </c>
      <c r="K189" s="30">
        <f>+'1998'!$C189</f>
        <v>0</v>
      </c>
      <c r="L189" s="30">
        <f>+'1999'!$C189</f>
        <v>0</v>
      </c>
      <c r="M189" s="30">
        <f>+'2000'!$C189</f>
        <v>0</v>
      </c>
      <c r="N189" s="30">
        <f>+'2001'!$C189</f>
        <v>0</v>
      </c>
      <c r="O189" s="30">
        <f>+'2002'!$C189</f>
        <v>0</v>
      </c>
      <c r="P189" s="30">
        <f>+'2003'!$C189</f>
        <v>0</v>
      </c>
      <c r="Q189" s="30">
        <f>+'2004'!$C189</f>
        <v>0</v>
      </c>
      <c r="R189" s="30">
        <f>+'2005'!$C189</f>
        <v>0</v>
      </c>
      <c r="S189" s="30">
        <f>+'2006'!$C189</f>
        <v>0</v>
      </c>
      <c r="T189" s="30">
        <f>+'2007'!$C189</f>
        <v>0</v>
      </c>
      <c r="U189" s="30">
        <f>+'2008'!$C189</f>
        <v>0</v>
      </c>
      <c r="V189" s="30">
        <f>+'2009'!$C189</f>
        <v>0</v>
      </c>
      <c r="W189" s="30">
        <f>+'2010'!$C189</f>
        <v>0</v>
      </c>
      <c r="X189" s="30">
        <f>+'2011'!$C189</f>
        <v>0</v>
      </c>
      <c r="Y189" s="30">
        <f>+'2012'!$C189</f>
        <v>0</v>
      </c>
      <c r="Z189" s="30">
        <f>+'2013'!$C189</f>
        <v>0</v>
      </c>
      <c r="AA189" s="30">
        <f>+'2014'!$C189</f>
        <v>0</v>
      </c>
      <c r="AB189" s="30">
        <f>+'2015'!$C189</f>
        <v>0</v>
      </c>
      <c r="AC189" s="30">
        <f>+'2016'!$C189</f>
        <v>0</v>
      </c>
      <c r="AD189" s="30">
        <f>+'2017'!$C189</f>
        <v>0</v>
      </c>
      <c r="AE189" s="30">
        <f>+'2018'!$C189</f>
        <v>0</v>
      </c>
      <c r="AF189" s="30">
        <f>+'2019'!$C189</f>
        <v>0</v>
      </c>
      <c r="AG189" s="30">
        <f>+'2020'!$C189</f>
        <v>0</v>
      </c>
      <c r="AH189" s="30">
        <f>+'2021'!$C189</f>
        <v>0</v>
      </c>
      <c r="AI189" s="27"/>
      <c r="AJ189" s="30" t="e">
        <f t="shared" si="43"/>
        <v>#DIV/0!</v>
      </c>
    </row>
    <row r="190" spans="1:36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:AE190" si="138">+SUM(D191:D192)</f>
        <v>0</v>
      </c>
      <c r="E190" s="26">
        <f t="shared" si="138"/>
        <v>0</v>
      </c>
      <c r="F190" s="26">
        <f t="shared" si="138"/>
        <v>0</v>
      </c>
      <c r="G190" s="26">
        <f t="shared" si="138"/>
        <v>0</v>
      </c>
      <c r="H190" s="26">
        <f t="shared" si="138"/>
        <v>0</v>
      </c>
      <c r="I190" s="26">
        <f t="shared" si="138"/>
        <v>0</v>
      </c>
      <c r="J190" s="26">
        <f t="shared" si="138"/>
        <v>0</v>
      </c>
      <c r="K190" s="26">
        <f t="shared" si="138"/>
        <v>0</v>
      </c>
      <c r="L190" s="26">
        <f t="shared" si="138"/>
        <v>0</v>
      </c>
      <c r="M190" s="26">
        <f t="shared" si="138"/>
        <v>66.055995330536064</v>
      </c>
      <c r="N190" s="26">
        <f t="shared" si="138"/>
        <v>63.830660959383756</v>
      </c>
      <c r="O190" s="26">
        <f t="shared" si="138"/>
        <v>361.09011329922907</v>
      </c>
      <c r="P190" s="26">
        <f t="shared" si="138"/>
        <v>167.40824143132721</v>
      </c>
      <c r="Q190" s="26">
        <f t="shared" si="138"/>
        <v>96.007609898553412</v>
      </c>
      <c r="R190" s="26">
        <f t="shared" si="138"/>
        <v>177.01835093307145</v>
      </c>
      <c r="S190" s="26">
        <f t="shared" si="138"/>
        <v>603.82176874962067</v>
      </c>
      <c r="T190" s="26">
        <f t="shared" si="138"/>
        <v>396.05875699486063</v>
      </c>
      <c r="U190" s="26">
        <f t="shared" si="138"/>
        <v>623.86931471263847</v>
      </c>
      <c r="V190" s="26">
        <f t="shared" si="138"/>
        <v>228.63534377966138</v>
      </c>
      <c r="W190" s="26">
        <f t="shared" si="138"/>
        <v>421.51968742199222</v>
      </c>
      <c r="X190" s="26">
        <f t="shared" si="138"/>
        <v>1130.0325718922634</v>
      </c>
      <c r="Y190" s="26">
        <f t="shared" si="138"/>
        <v>665.83621798108595</v>
      </c>
      <c r="Z190" s="26">
        <f t="shared" si="138"/>
        <v>577.03270540707467</v>
      </c>
      <c r="AA190" s="26">
        <f t="shared" si="138"/>
        <v>1056.694837056843</v>
      </c>
      <c r="AB190" s="26">
        <f t="shared" si="138"/>
        <v>819.84508271408413</v>
      </c>
      <c r="AC190" s="26">
        <f t="shared" si="138"/>
        <v>338.36840517905461</v>
      </c>
      <c r="AD190" s="26">
        <f t="shared" si="138"/>
        <v>602.16207755924188</v>
      </c>
      <c r="AE190" s="26">
        <f t="shared" si="138"/>
        <v>696.93842688555083</v>
      </c>
      <c r="AF190" s="26">
        <f t="shared" ref="AF190:AH190" si="139">+SUM(AF191:AF192)</f>
        <v>132.00811330039437</v>
      </c>
      <c r="AG190" s="26">
        <f t="shared" si="139"/>
        <v>585.63705402260462</v>
      </c>
      <c r="AH190" s="26">
        <f t="shared" si="139"/>
        <v>866.98995064401356</v>
      </c>
      <c r="AI190" s="27"/>
      <c r="AJ190" s="23">
        <f t="shared" si="43"/>
        <v>12.125075873971811</v>
      </c>
    </row>
    <row r="191" spans="1:36" x14ac:dyDescent="0.35">
      <c r="A191" s="24" t="s">
        <v>608</v>
      </c>
      <c r="B191" s="25" t="s">
        <v>609</v>
      </c>
      <c r="C191" s="30">
        <f>+'1990'!$C191</f>
        <v>0</v>
      </c>
      <c r="D191" s="30">
        <f>+'1991'!$C191</f>
        <v>0</v>
      </c>
      <c r="E191" s="30">
        <f>+'1992'!$C191</f>
        <v>0</v>
      </c>
      <c r="F191" s="30">
        <f>+'1993'!$C191</f>
        <v>0</v>
      </c>
      <c r="G191" s="30">
        <f>+'1994'!$C191</f>
        <v>0</v>
      </c>
      <c r="H191" s="30">
        <f>+'1995'!$C191</f>
        <v>0</v>
      </c>
      <c r="I191" s="30">
        <f>+'1996'!$C191</f>
        <v>0</v>
      </c>
      <c r="J191" s="30">
        <f>+'1997'!$C191</f>
        <v>0</v>
      </c>
      <c r="K191" s="30">
        <f>+'1998'!$C191</f>
        <v>0</v>
      </c>
      <c r="L191" s="30">
        <f>+'1999'!$C191</f>
        <v>0</v>
      </c>
      <c r="M191" s="30">
        <f>+'2000'!$C191</f>
        <v>0</v>
      </c>
      <c r="N191" s="30">
        <f>+'2001'!$C191</f>
        <v>0</v>
      </c>
      <c r="O191" s="30">
        <f>+'2002'!$C191</f>
        <v>0</v>
      </c>
      <c r="P191" s="30">
        <f>+'2003'!$C191</f>
        <v>0</v>
      </c>
      <c r="Q191" s="30">
        <f>+'2004'!$C191</f>
        <v>0</v>
      </c>
      <c r="R191" s="30">
        <f>+'2005'!$C191</f>
        <v>0</v>
      </c>
      <c r="S191" s="30">
        <f>+'2006'!$C191</f>
        <v>0</v>
      </c>
      <c r="T191" s="30">
        <f>+'2007'!$C191</f>
        <v>0</v>
      </c>
      <c r="U191" s="30">
        <f>+'2008'!$C191</f>
        <v>0</v>
      </c>
      <c r="V191" s="30">
        <f>+'2009'!$C191</f>
        <v>0</v>
      </c>
      <c r="W191" s="30">
        <f>+'2010'!$C191</f>
        <v>0</v>
      </c>
      <c r="X191" s="30">
        <f>+'2011'!$C191</f>
        <v>0</v>
      </c>
      <c r="Y191" s="30">
        <f>+'2012'!$C191</f>
        <v>0</v>
      </c>
      <c r="Z191" s="30">
        <f>+'2013'!$C191</f>
        <v>0</v>
      </c>
      <c r="AA191" s="30">
        <f>+'2014'!$C191</f>
        <v>0</v>
      </c>
      <c r="AB191" s="30">
        <f>+'2015'!$C191</f>
        <v>0</v>
      </c>
      <c r="AC191" s="30">
        <f>+'2016'!$C191</f>
        <v>0</v>
      </c>
      <c r="AD191" s="30">
        <f>+'2017'!$C191</f>
        <v>0</v>
      </c>
      <c r="AE191" s="30">
        <f>+'2018'!$C191</f>
        <v>0</v>
      </c>
      <c r="AF191" s="30">
        <f>+'2019'!$C191</f>
        <v>0</v>
      </c>
      <c r="AG191" s="30">
        <f>+'2020'!$C191</f>
        <v>0</v>
      </c>
      <c r="AH191" s="30">
        <f>+'2021'!$C191</f>
        <v>0</v>
      </c>
      <c r="AI191" s="27"/>
      <c r="AJ191" s="30" t="e">
        <f t="shared" si="43"/>
        <v>#DIV/0!</v>
      </c>
    </row>
    <row r="192" spans="1:36" x14ac:dyDescent="0.35">
      <c r="A192" s="24" t="s">
        <v>610</v>
      </c>
      <c r="B192" s="25" t="s">
        <v>611</v>
      </c>
      <c r="C192" s="26">
        <f>+SUM(C193:C197)</f>
        <v>0</v>
      </c>
      <c r="D192" s="26">
        <f t="shared" ref="D192" si="140">+SUM(D193:D197)</f>
        <v>0</v>
      </c>
      <c r="E192" s="26">
        <f t="shared" ref="E192" si="141">+SUM(E193:E197)</f>
        <v>0</v>
      </c>
      <c r="F192" s="26">
        <f t="shared" ref="F192" si="142">+SUM(F193:F197)</f>
        <v>0</v>
      </c>
      <c r="G192" s="26">
        <f t="shared" ref="G192" si="143">+SUM(G193:G197)</f>
        <v>0</v>
      </c>
      <c r="H192" s="26">
        <f t="shared" ref="H192" si="144">+SUM(H193:H197)</f>
        <v>0</v>
      </c>
      <c r="I192" s="26">
        <f t="shared" ref="I192" si="145">+SUM(I193:I197)</f>
        <v>0</v>
      </c>
      <c r="J192" s="26">
        <f t="shared" ref="J192" si="146">+SUM(J193:J197)</f>
        <v>0</v>
      </c>
      <c r="K192" s="26">
        <f t="shared" ref="K192" si="147">+SUM(K193:K197)</f>
        <v>0</v>
      </c>
      <c r="L192" s="26">
        <f t="shared" ref="L192" si="148">+SUM(L193:L197)</f>
        <v>0</v>
      </c>
      <c r="M192" s="26">
        <f t="shared" ref="M192" si="149">+SUM(M193:M197)</f>
        <v>66.055995330536064</v>
      </c>
      <c r="N192" s="26">
        <f t="shared" ref="N192" si="150">+SUM(N193:N197)</f>
        <v>63.830660959383756</v>
      </c>
      <c r="O192" s="26">
        <f t="shared" ref="O192" si="151">+SUM(O193:O197)</f>
        <v>361.09011329922907</v>
      </c>
      <c r="P192" s="26">
        <f t="shared" ref="P192" si="152">+SUM(P193:P197)</f>
        <v>167.40824143132721</v>
      </c>
      <c r="Q192" s="26">
        <f t="shared" ref="Q192:R192" si="153">+SUM(Q193:Q197)</f>
        <v>96.007609898553412</v>
      </c>
      <c r="R192" s="26">
        <f t="shared" si="153"/>
        <v>177.01835093307145</v>
      </c>
      <c r="S192" s="26">
        <f t="shared" ref="S192" si="154">+SUM(S193:S197)</f>
        <v>603.82176874962067</v>
      </c>
      <c r="T192" s="26">
        <f t="shared" ref="T192" si="155">+SUM(T193:T197)</f>
        <v>396.05875699486063</v>
      </c>
      <c r="U192" s="26">
        <f t="shared" ref="U192" si="156">+SUM(U193:U197)</f>
        <v>623.86931471263847</v>
      </c>
      <c r="V192" s="26">
        <f t="shared" ref="V192" si="157">+SUM(V193:V197)</f>
        <v>228.63534377966138</v>
      </c>
      <c r="W192" s="26">
        <f t="shared" ref="W192" si="158">+SUM(W193:W197)</f>
        <v>421.51968742199222</v>
      </c>
      <c r="X192" s="26">
        <f t="shared" ref="X192" si="159">+SUM(X193:X197)</f>
        <v>1130.0325718922634</v>
      </c>
      <c r="Y192" s="26">
        <f t="shared" ref="Y192" si="160">+SUM(Y193:Y197)</f>
        <v>665.83621798108595</v>
      </c>
      <c r="Z192" s="26">
        <f t="shared" ref="Z192" si="161">+SUM(Z193:Z197)</f>
        <v>577.03270540707467</v>
      </c>
      <c r="AA192" s="26">
        <f t="shared" ref="AA192" si="162">+SUM(AA193:AA197)</f>
        <v>1056.694837056843</v>
      </c>
      <c r="AB192" s="26">
        <f t="shared" ref="AB192" si="163">+SUM(AB193:AB197)</f>
        <v>819.84508271408413</v>
      </c>
      <c r="AC192" s="26">
        <f t="shared" ref="AC192" si="164">+SUM(AC193:AC197)</f>
        <v>338.36840517905461</v>
      </c>
      <c r="AD192" s="26">
        <f t="shared" ref="AD192" si="165">+SUM(AD193:AD197)</f>
        <v>602.16207755924188</v>
      </c>
      <c r="AE192" s="26">
        <f t="shared" ref="AE192:AH192" si="166">+SUM(AE193:AE197)</f>
        <v>696.93842688555083</v>
      </c>
      <c r="AF192" s="26">
        <f t="shared" si="166"/>
        <v>132.00811330039437</v>
      </c>
      <c r="AG192" s="26">
        <f t="shared" si="166"/>
        <v>585.63705402260462</v>
      </c>
      <c r="AH192" s="26">
        <f t="shared" si="166"/>
        <v>866.98995064401356</v>
      </c>
      <c r="AI192" s="27"/>
      <c r="AJ192" s="23">
        <f t="shared" si="43"/>
        <v>12.125075873971811</v>
      </c>
    </row>
    <row r="193" spans="1:36" x14ac:dyDescent="0.35">
      <c r="A193" s="24" t="s">
        <v>612</v>
      </c>
      <c r="B193" s="25" t="s">
        <v>613</v>
      </c>
      <c r="C193" s="30">
        <f>+'1990'!$C193</f>
        <v>0</v>
      </c>
      <c r="D193" s="30">
        <f>+'1991'!$C193</f>
        <v>0</v>
      </c>
      <c r="E193" s="30">
        <f>+'1992'!$C193</f>
        <v>0</v>
      </c>
      <c r="F193" s="30">
        <f>+'1993'!$C193</f>
        <v>0</v>
      </c>
      <c r="G193" s="30">
        <f>+'1994'!$C193</f>
        <v>0</v>
      </c>
      <c r="H193" s="30">
        <f>+'1995'!$C193</f>
        <v>0</v>
      </c>
      <c r="I193" s="30">
        <f>+'1996'!$C193</f>
        <v>0</v>
      </c>
      <c r="J193" s="30">
        <f>+'1997'!$C193</f>
        <v>0</v>
      </c>
      <c r="K193" s="30">
        <f>+'1998'!$C193</f>
        <v>0</v>
      </c>
      <c r="L193" s="30">
        <f>+'1999'!$C193</f>
        <v>0</v>
      </c>
      <c r="M193" s="30">
        <f>+'2000'!$C193</f>
        <v>2.4324328356375031</v>
      </c>
      <c r="N193" s="30">
        <f>+'2001'!$C193</f>
        <v>57.033124912069368</v>
      </c>
      <c r="O193" s="30">
        <f>+'2002'!$C193</f>
        <v>275.10975357759094</v>
      </c>
      <c r="P193" s="30">
        <f>+'2003'!$C193</f>
        <v>64.650382639197829</v>
      </c>
      <c r="Q193" s="30">
        <f>+'2004'!$C193</f>
        <v>26.844419620076163</v>
      </c>
      <c r="R193" s="30">
        <f>+'2005'!$C193</f>
        <v>80.822427740997256</v>
      </c>
      <c r="S193" s="30">
        <f>+'2006'!$C193</f>
        <v>394.9339164090099</v>
      </c>
      <c r="T193" s="30">
        <f>+'2007'!$C193</f>
        <v>53.261328314011458</v>
      </c>
      <c r="U193" s="30">
        <f>+'2008'!$C193</f>
        <v>435.54453962557636</v>
      </c>
      <c r="V193" s="30">
        <f>+'2009'!$C193</f>
        <v>42.983447871246518</v>
      </c>
      <c r="W193" s="30">
        <f>+'2010'!$C193</f>
        <v>218.26466514573266</v>
      </c>
      <c r="X193" s="30">
        <f>+'2011'!$C193</f>
        <v>902.22238447047914</v>
      </c>
      <c r="Y193" s="30">
        <f>+'2012'!$C193</f>
        <v>256.43894271099833</v>
      </c>
      <c r="Z193" s="30">
        <f>+'2013'!$C193</f>
        <v>372.14735849277577</v>
      </c>
      <c r="AA193" s="30">
        <f>+'2014'!$C193</f>
        <v>625.1022690457844</v>
      </c>
      <c r="AB193" s="30">
        <f>+'2015'!$C193</f>
        <v>537.20857828694363</v>
      </c>
      <c r="AC193" s="30">
        <f>+'2016'!$C193</f>
        <v>220.79013047527849</v>
      </c>
      <c r="AD193" s="30">
        <f>+'2017'!$C193</f>
        <v>442.16021221505969</v>
      </c>
      <c r="AE193" s="30">
        <f>+'2018'!$C193</f>
        <v>257.89292737048942</v>
      </c>
      <c r="AF193" s="30">
        <f>+'2019'!$C193</f>
        <v>48.108719507960672</v>
      </c>
      <c r="AG193" s="30">
        <f>+'2020'!$C193</f>
        <v>370.61959199591575</v>
      </c>
      <c r="AH193" s="30">
        <f>+'2021'!$C193</f>
        <v>544.41746547061814</v>
      </c>
      <c r="AI193" s="27"/>
      <c r="AJ193" s="30">
        <f t="shared" si="43"/>
        <v>222.81603203770874</v>
      </c>
    </row>
    <row r="194" spans="1:36" x14ac:dyDescent="0.35">
      <c r="A194" s="24" t="s">
        <v>614</v>
      </c>
      <c r="B194" s="25" t="s">
        <v>615</v>
      </c>
      <c r="C194" s="30">
        <f>+'1990'!$C194</f>
        <v>0</v>
      </c>
      <c r="D194" s="30">
        <f>+'1991'!$C194</f>
        <v>0</v>
      </c>
      <c r="E194" s="30">
        <f>+'1992'!$C194</f>
        <v>0</v>
      </c>
      <c r="F194" s="30">
        <f>+'1993'!$C194</f>
        <v>0</v>
      </c>
      <c r="G194" s="30">
        <f>+'1994'!$C194</f>
        <v>0</v>
      </c>
      <c r="H194" s="30">
        <f>+'1995'!$C194</f>
        <v>0</v>
      </c>
      <c r="I194" s="30">
        <f>+'1996'!$C194</f>
        <v>0</v>
      </c>
      <c r="J194" s="30">
        <f>+'1997'!$C194</f>
        <v>0</v>
      </c>
      <c r="K194" s="30">
        <f>+'1998'!$C194</f>
        <v>0</v>
      </c>
      <c r="L194" s="30">
        <f>+'1999'!$C194</f>
        <v>0</v>
      </c>
      <c r="M194" s="30">
        <f>+'2000'!$C194</f>
        <v>0</v>
      </c>
      <c r="N194" s="30">
        <f>+'2001'!$C194</f>
        <v>0</v>
      </c>
      <c r="O194" s="30">
        <f>+'2002'!$C194</f>
        <v>0</v>
      </c>
      <c r="P194" s="30">
        <f>+'2003'!$C194</f>
        <v>0</v>
      </c>
      <c r="Q194" s="30">
        <f>+'2004'!$C194</f>
        <v>0</v>
      </c>
      <c r="R194" s="30">
        <f>+'2005'!$C194</f>
        <v>0</v>
      </c>
      <c r="S194" s="30">
        <f>+'2006'!$C194</f>
        <v>0</v>
      </c>
      <c r="T194" s="30">
        <f>+'2007'!$C194</f>
        <v>0</v>
      </c>
      <c r="U194" s="30">
        <f>+'2008'!$C194</f>
        <v>0</v>
      </c>
      <c r="V194" s="30">
        <f>+'2009'!$C194</f>
        <v>0</v>
      </c>
      <c r="W194" s="30">
        <f>+'2010'!$C194</f>
        <v>0</v>
      </c>
      <c r="X194" s="30">
        <f>+'2011'!$C194</f>
        <v>1.1455038611095536</v>
      </c>
      <c r="Y194" s="30">
        <f>+'2012'!$C194</f>
        <v>3.3927193601497154</v>
      </c>
      <c r="Z194" s="30">
        <f>+'2013'!$C194</f>
        <v>99.603127536024118</v>
      </c>
      <c r="AA194" s="30">
        <f>+'2014'!$C194</f>
        <v>2.8062909332350472</v>
      </c>
      <c r="AB194" s="30">
        <f>+'2015'!$C194</f>
        <v>2.8062909332350472</v>
      </c>
      <c r="AC194" s="30">
        <f>+'2016'!$C194</f>
        <v>5.463682181232663</v>
      </c>
      <c r="AD194" s="30">
        <f>+'2017'!$C194</f>
        <v>2.7397906280694269</v>
      </c>
      <c r="AE194" s="30">
        <f>+'2018'!$C194</f>
        <v>26.177437641991499</v>
      </c>
      <c r="AF194" s="30">
        <f>+'2019'!$C194</f>
        <v>10.472113610509862</v>
      </c>
      <c r="AG194" s="30">
        <f>+'2020'!$C194</f>
        <v>0.51428283549268794</v>
      </c>
      <c r="AH194" s="30">
        <f>+'2021'!$C194</f>
        <v>1.3954140035903855</v>
      </c>
      <c r="AI194" s="27"/>
      <c r="AJ194" s="30" t="e">
        <f t="shared" si="43"/>
        <v>#DIV/0!</v>
      </c>
    </row>
    <row r="195" spans="1:36" x14ac:dyDescent="0.35">
      <c r="A195" s="24" t="s">
        <v>616</v>
      </c>
      <c r="B195" s="25" t="s">
        <v>617</v>
      </c>
      <c r="C195" s="30">
        <f>+'1990'!$C195</f>
        <v>0</v>
      </c>
      <c r="D195" s="30">
        <f>+'1991'!$C195</f>
        <v>0</v>
      </c>
      <c r="E195" s="30">
        <f>+'1992'!$C195</f>
        <v>0</v>
      </c>
      <c r="F195" s="30">
        <f>+'1993'!$C195</f>
        <v>0</v>
      </c>
      <c r="G195" s="30">
        <f>+'1994'!$C195</f>
        <v>0</v>
      </c>
      <c r="H195" s="30">
        <f>+'1995'!$C195</f>
        <v>0</v>
      </c>
      <c r="I195" s="30">
        <f>+'1996'!$C195</f>
        <v>0</v>
      </c>
      <c r="J195" s="30">
        <f>+'1997'!$C195</f>
        <v>0</v>
      </c>
      <c r="K195" s="30">
        <f>+'1998'!$C195</f>
        <v>0</v>
      </c>
      <c r="L195" s="30">
        <f>+'1999'!$C195</f>
        <v>0</v>
      </c>
      <c r="M195" s="30">
        <f>+'2000'!$C195</f>
        <v>63.623562494898557</v>
      </c>
      <c r="N195" s="30">
        <f>+'2001'!$C195</f>
        <v>6.797536047314388</v>
      </c>
      <c r="O195" s="30">
        <f>+'2002'!$C195</f>
        <v>85.980359721638166</v>
      </c>
      <c r="P195" s="30">
        <f>+'2003'!$C195</f>
        <v>102.75785879212937</v>
      </c>
      <c r="Q195" s="30">
        <f>+'2004'!$C195</f>
        <v>69.163190278477245</v>
      </c>
      <c r="R195" s="30">
        <f>+'2005'!$C195</f>
        <v>96.19592319207419</v>
      </c>
      <c r="S195" s="30">
        <f>+'2006'!$C195</f>
        <v>208.88785234061075</v>
      </c>
      <c r="T195" s="30">
        <f>+'2007'!$C195</f>
        <v>342.79742868084918</v>
      </c>
      <c r="U195" s="30">
        <f>+'2008'!$C195</f>
        <v>188.32477508706205</v>
      </c>
      <c r="V195" s="30">
        <f>+'2009'!$C195</f>
        <v>185.65189590841487</v>
      </c>
      <c r="W195" s="30">
        <f>+'2010'!$C195</f>
        <v>203.25502227625958</v>
      </c>
      <c r="X195" s="30">
        <f>+'2011'!$C195</f>
        <v>226.66468356067469</v>
      </c>
      <c r="Y195" s="30">
        <f>+'2012'!$C195</f>
        <v>406.00455590993789</v>
      </c>
      <c r="Z195" s="30">
        <f>+'2013'!$C195</f>
        <v>105.28221937827476</v>
      </c>
      <c r="AA195" s="30">
        <f>+'2014'!$C195</f>
        <v>428.78627707782368</v>
      </c>
      <c r="AB195" s="30">
        <f>+'2015'!$C195</f>
        <v>279.83021349390555</v>
      </c>
      <c r="AC195" s="30">
        <f>+'2016'!$C195</f>
        <v>112.11459252254345</v>
      </c>
      <c r="AD195" s="30">
        <f>+'2017'!$C195</f>
        <v>157.26207471611281</v>
      </c>
      <c r="AE195" s="30">
        <f>+'2018'!$C195</f>
        <v>412.86806187306996</v>
      </c>
      <c r="AF195" s="30">
        <f>+'2019'!$C195</f>
        <v>73.427280181923848</v>
      </c>
      <c r="AG195" s="30">
        <f>+'2020'!$C195</f>
        <v>214.50317919119618</v>
      </c>
      <c r="AH195" s="30">
        <f>+'2021'!$C195</f>
        <v>321.17707116980495</v>
      </c>
      <c r="AI195" s="27"/>
      <c r="AJ195" s="30">
        <f t="shared" si="43"/>
        <v>4.048083737774939</v>
      </c>
    </row>
    <row r="196" spans="1:36" x14ac:dyDescent="0.35">
      <c r="A196" s="24" t="s">
        <v>618</v>
      </c>
      <c r="B196" s="25" t="s">
        <v>619</v>
      </c>
      <c r="C196" s="30">
        <f>+'1990'!$C196</f>
        <v>0</v>
      </c>
      <c r="D196" s="30">
        <f>+'1991'!$C196</f>
        <v>0</v>
      </c>
      <c r="E196" s="30">
        <f>+'1992'!$C196</f>
        <v>0</v>
      </c>
      <c r="F196" s="30">
        <f>+'1993'!$C196</f>
        <v>0</v>
      </c>
      <c r="G196" s="30">
        <f>+'1994'!$C196</f>
        <v>0</v>
      </c>
      <c r="H196" s="30">
        <f>+'1995'!$C196</f>
        <v>0</v>
      </c>
      <c r="I196" s="30">
        <f>+'1996'!$C196</f>
        <v>0</v>
      </c>
      <c r="J196" s="30">
        <f>+'1997'!$C196</f>
        <v>0</v>
      </c>
      <c r="K196" s="30">
        <f>+'1998'!$C196</f>
        <v>0</v>
      </c>
      <c r="L196" s="30">
        <f>+'1999'!$C196</f>
        <v>0</v>
      </c>
      <c r="M196" s="30">
        <f>+'2000'!$C196</f>
        <v>0</v>
      </c>
      <c r="N196" s="30">
        <f>+'2001'!$C196</f>
        <v>0</v>
      </c>
      <c r="O196" s="30">
        <f>+'2002'!$C196</f>
        <v>0</v>
      </c>
      <c r="P196" s="30">
        <f>+'2003'!$C196</f>
        <v>0</v>
      </c>
      <c r="Q196" s="30">
        <f>+'2004'!$C196</f>
        <v>0</v>
      </c>
      <c r="R196" s="30">
        <f>+'2005'!$C196</f>
        <v>0</v>
      </c>
      <c r="S196" s="30">
        <f>+'2006'!$C196</f>
        <v>0</v>
      </c>
      <c r="T196" s="30">
        <f>+'2007'!$C196</f>
        <v>0</v>
      </c>
      <c r="U196" s="30">
        <f>+'2008'!$C196</f>
        <v>0</v>
      </c>
      <c r="V196" s="30">
        <f>+'2009'!$C196</f>
        <v>0</v>
      </c>
      <c r="W196" s="30">
        <f>+'2010'!$C196</f>
        <v>0</v>
      </c>
      <c r="X196" s="30">
        <f>+'2011'!$C196</f>
        <v>0</v>
      </c>
      <c r="Y196" s="30">
        <f>+'2012'!$C196</f>
        <v>0</v>
      </c>
      <c r="Z196" s="30">
        <f>+'2013'!$C196</f>
        <v>0</v>
      </c>
      <c r="AA196" s="30">
        <f>+'2014'!$C196</f>
        <v>0</v>
      </c>
      <c r="AB196" s="30">
        <f>+'2015'!$C196</f>
        <v>0</v>
      </c>
      <c r="AC196" s="30">
        <f>+'2016'!$C196</f>
        <v>0</v>
      </c>
      <c r="AD196" s="30">
        <f>+'2017'!$C196</f>
        <v>0</v>
      </c>
      <c r="AE196" s="30">
        <f>+'2018'!$C196</f>
        <v>0</v>
      </c>
      <c r="AF196" s="30">
        <f>+'2019'!$C196</f>
        <v>0</v>
      </c>
      <c r="AG196" s="30">
        <f>+'2020'!$C196</f>
        <v>0</v>
      </c>
      <c r="AH196" s="30">
        <f>+'2021'!$C196</f>
        <v>0</v>
      </c>
      <c r="AI196" s="27"/>
      <c r="AJ196" s="30" t="e">
        <f t="shared" si="43"/>
        <v>#DIV/0!</v>
      </c>
    </row>
    <row r="197" spans="1:36" x14ac:dyDescent="0.35">
      <c r="A197" s="24" t="s">
        <v>620</v>
      </c>
      <c r="B197" s="25" t="s">
        <v>621</v>
      </c>
      <c r="C197" s="30">
        <f>+'1990'!$C197</f>
        <v>0</v>
      </c>
      <c r="D197" s="30">
        <f>+'1991'!$C197</f>
        <v>0</v>
      </c>
      <c r="E197" s="30">
        <f>+'1992'!$C197</f>
        <v>0</v>
      </c>
      <c r="F197" s="30">
        <f>+'1993'!$C197</f>
        <v>0</v>
      </c>
      <c r="G197" s="30">
        <f>+'1994'!$C197</f>
        <v>0</v>
      </c>
      <c r="H197" s="30">
        <f>+'1995'!$C197</f>
        <v>0</v>
      </c>
      <c r="I197" s="30">
        <f>+'1996'!$C197</f>
        <v>0</v>
      </c>
      <c r="J197" s="30">
        <f>+'1997'!$C197</f>
        <v>0</v>
      </c>
      <c r="K197" s="30">
        <f>+'1998'!$C197</f>
        <v>0</v>
      </c>
      <c r="L197" s="30">
        <f>+'1999'!$C197</f>
        <v>0</v>
      </c>
      <c r="M197" s="30">
        <f>+'2000'!$C197</f>
        <v>0</v>
      </c>
      <c r="N197" s="30">
        <f>+'2001'!$C197</f>
        <v>0</v>
      </c>
      <c r="O197" s="30">
        <f>+'2002'!$C197</f>
        <v>0</v>
      </c>
      <c r="P197" s="30">
        <f>+'2003'!$C197</f>
        <v>0</v>
      </c>
      <c r="Q197" s="30">
        <f>+'2004'!$C197</f>
        <v>0</v>
      </c>
      <c r="R197" s="30">
        <f>+'2005'!$C197</f>
        <v>0</v>
      </c>
      <c r="S197" s="30">
        <f>+'2006'!$C197</f>
        <v>0</v>
      </c>
      <c r="T197" s="30">
        <f>+'2007'!$C197</f>
        <v>0</v>
      </c>
      <c r="U197" s="30">
        <f>+'2008'!$C197</f>
        <v>0</v>
      </c>
      <c r="V197" s="30">
        <f>+'2009'!$C197</f>
        <v>0</v>
      </c>
      <c r="W197" s="30">
        <f>+'2010'!$C197</f>
        <v>0</v>
      </c>
      <c r="X197" s="30">
        <f>+'2011'!$C197</f>
        <v>0</v>
      </c>
      <c r="Y197" s="30">
        <f>+'2012'!$C197</f>
        <v>0</v>
      </c>
      <c r="Z197" s="30">
        <f>+'2013'!$C197</f>
        <v>0</v>
      </c>
      <c r="AA197" s="30">
        <f>+'2014'!$C197</f>
        <v>0</v>
      </c>
      <c r="AB197" s="30">
        <f>+'2015'!$C197</f>
        <v>0</v>
      </c>
      <c r="AC197" s="30">
        <f>+'2016'!$C197</f>
        <v>0</v>
      </c>
      <c r="AD197" s="30">
        <f>+'2017'!$C197</f>
        <v>0</v>
      </c>
      <c r="AE197" s="30">
        <f>+'2018'!$C197</f>
        <v>0</v>
      </c>
      <c r="AF197" s="30">
        <f>+'2019'!$C197</f>
        <v>0</v>
      </c>
      <c r="AG197" s="30">
        <f>+'2020'!$C197</f>
        <v>0</v>
      </c>
      <c r="AH197" s="30">
        <f>+'2021'!$C197</f>
        <v>0</v>
      </c>
      <c r="AI197" s="27"/>
      <c r="AJ197" s="30" t="e">
        <f t="shared" ref="AJ197:AJ237" si="167">+(AH197/M197)-1</f>
        <v>#DIV/0!</v>
      </c>
    </row>
    <row r="198" spans="1:36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:AE198" si="168">+SUM(D199:D200)</f>
        <v>0</v>
      </c>
      <c r="E198" s="26">
        <f t="shared" si="168"/>
        <v>0</v>
      </c>
      <c r="F198" s="26">
        <f t="shared" si="168"/>
        <v>0</v>
      </c>
      <c r="G198" s="26">
        <f t="shared" si="168"/>
        <v>0</v>
      </c>
      <c r="H198" s="26">
        <f t="shared" si="168"/>
        <v>0</v>
      </c>
      <c r="I198" s="26">
        <f t="shared" si="168"/>
        <v>0</v>
      </c>
      <c r="J198" s="26">
        <f t="shared" si="168"/>
        <v>0</v>
      </c>
      <c r="K198" s="26">
        <f t="shared" si="168"/>
        <v>0</v>
      </c>
      <c r="L198" s="26">
        <f t="shared" si="168"/>
        <v>0</v>
      </c>
      <c r="M198" s="26">
        <f t="shared" si="168"/>
        <v>0</v>
      </c>
      <c r="N198" s="26">
        <f t="shared" si="168"/>
        <v>0</v>
      </c>
      <c r="O198" s="26">
        <f t="shared" si="168"/>
        <v>0</v>
      </c>
      <c r="P198" s="26">
        <f t="shared" si="168"/>
        <v>0</v>
      </c>
      <c r="Q198" s="26">
        <f t="shared" si="168"/>
        <v>0</v>
      </c>
      <c r="R198" s="26">
        <f t="shared" si="168"/>
        <v>0</v>
      </c>
      <c r="S198" s="26">
        <f t="shared" si="168"/>
        <v>0</v>
      </c>
      <c r="T198" s="26">
        <f t="shared" si="168"/>
        <v>0</v>
      </c>
      <c r="U198" s="26">
        <f t="shared" si="168"/>
        <v>0</v>
      </c>
      <c r="V198" s="26">
        <f t="shared" si="168"/>
        <v>0</v>
      </c>
      <c r="W198" s="26">
        <f t="shared" si="168"/>
        <v>0</v>
      </c>
      <c r="X198" s="26">
        <f t="shared" si="168"/>
        <v>0</v>
      </c>
      <c r="Y198" s="26">
        <f t="shared" si="168"/>
        <v>0</v>
      </c>
      <c r="Z198" s="26">
        <f t="shared" si="168"/>
        <v>0</v>
      </c>
      <c r="AA198" s="26">
        <f t="shared" si="168"/>
        <v>0</v>
      </c>
      <c r="AB198" s="26">
        <f t="shared" si="168"/>
        <v>0</v>
      </c>
      <c r="AC198" s="26">
        <f t="shared" si="168"/>
        <v>262.24883871711103</v>
      </c>
      <c r="AD198" s="26">
        <f t="shared" si="168"/>
        <v>0</v>
      </c>
      <c r="AE198" s="26">
        <f t="shared" si="168"/>
        <v>59.844174064718402</v>
      </c>
      <c r="AF198" s="26">
        <f t="shared" ref="AF198:AH198" si="169">+SUM(AF199:AF200)</f>
        <v>1.0823617377216845</v>
      </c>
      <c r="AG198" s="26">
        <f t="shared" si="169"/>
        <v>260.65429739440498</v>
      </c>
      <c r="AH198" s="26">
        <f t="shared" si="169"/>
        <v>14.272564023298617</v>
      </c>
      <c r="AI198" s="27"/>
      <c r="AJ198" s="23" t="e">
        <f t="shared" si="167"/>
        <v>#DIV/0!</v>
      </c>
    </row>
    <row r="199" spans="1:36" x14ac:dyDescent="0.35">
      <c r="A199" s="24" t="s">
        <v>624</v>
      </c>
      <c r="B199" s="25" t="s">
        <v>625</v>
      </c>
      <c r="C199" s="30">
        <f>+'1990'!$C199</f>
        <v>0</v>
      </c>
      <c r="D199" s="30">
        <f>+'1991'!$C199</f>
        <v>0</v>
      </c>
      <c r="E199" s="30">
        <f>+'1992'!$C199</f>
        <v>0</v>
      </c>
      <c r="F199" s="30">
        <f>+'1993'!$C199</f>
        <v>0</v>
      </c>
      <c r="G199" s="30">
        <f>+'1994'!$C199</f>
        <v>0</v>
      </c>
      <c r="H199" s="30">
        <f>+'1995'!$C199</f>
        <v>0</v>
      </c>
      <c r="I199" s="30">
        <f>+'1996'!$C199</f>
        <v>0</v>
      </c>
      <c r="J199" s="30">
        <f>+'1997'!$C199</f>
        <v>0</v>
      </c>
      <c r="K199" s="30">
        <f>+'1998'!$C199</f>
        <v>0</v>
      </c>
      <c r="L199" s="30">
        <f>+'1999'!$C199</f>
        <v>0</v>
      </c>
      <c r="M199" s="30">
        <f>+'2000'!$C199</f>
        <v>0</v>
      </c>
      <c r="N199" s="30">
        <f>+'2001'!$C199</f>
        <v>0</v>
      </c>
      <c r="O199" s="30">
        <f>+'2002'!$C199</f>
        <v>0</v>
      </c>
      <c r="P199" s="30">
        <f>+'2003'!$C199</f>
        <v>0</v>
      </c>
      <c r="Q199" s="30">
        <f>+'2004'!$C199</f>
        <v>0</v>
      </c>
      <c r="R199" s="30">
        <f>+'2005'!$C199</f>
        <v>0</v>
      </c>
      <c r="S199" s="30">
        <f>+'2006'!$C199</f>
        <v>0</v>
      </c>
      <c r="T199" s="30">
        <f>+'2007'!$C199</f>
        <v>0</v>
      </c>
      <c r="U199" s="30">
        <f>+'2008'!$C199</f>
        <v>0</v>
      </c>
      <c r="V199" s="30">
        <f>+'2009'!$C199</f>
        <v>0</v>
      </c>
      <c r="W199" s="30">
        <f>+'2010'!$C199</f>
        <v>0</v>
      </c>
      <c r="X199" s="30">
        <f>+'2011'!$C199</f>
        <v>0</v>
      </c>
      <c r="Y199" s="30">
        <f>+'2012'!$C199</f>
        <v>0</v>
      </c>
      <c r="Z199" s="30">
        <f>+'2013'!$C199</f>
        <v>0</v>
      </c>
      <c r="AA199" s="30">
        <f>+'2014'!$C199</f>
        <v>0</v>
      </c>
      <c r="AB199" s="30">
        <f>+'2015'!$C199</f>
        <v>0</v>
      </c>
      <c r="AC199" s="30">
        <f>+'2016'!$C199</f>
        <v>0</v>
      </c>
      <c r="AD199" s="30">
        <f>+'2017'!$C199</f>
        <v>0</v>
      </c>
      <c r="AE199" s="30">
        <f>+'2018'!$C199</f>
        <v>0</v>
      </c>
      <c r="AF199" s="30">
        <f>+'2019'!$C199</f>
        <v>0</v>
      </c>
      <c r="AG199" s="30">
        <f>+'2020'!$C199</f>
        <v>0</v>
      </c>
      <c r="AH199" s="30">
        <f>+'2021'!$C199</f>
        <v>0</v>
      </c>
      <c r="AI199" s="27"/>
      <c r="AJ199" s="30" t="e">
        <f t="shared" si="167"/>
        <v>#DIV/0!</v>
      </c>
    </row>
    <row r="200" spans="1:36" x14ac:dyDescent="0.35">
      <c r="A200" s="24" t="s">
        <v>626</v>
      </c>
      <c r="B200" s="25" t="s">
        <v>627</v>
      </c>
      <c r="C200" s="26">
        <f>+SUM(C201:C205)</f>
        <v>0</v>
      </c>
      <c r="D200" s="26">
        <f t="shared" ref="D200" si="170">+SUM(D201:D205)</f>
        <v>0</v>
      </c>
      <c r="E200" s="26">
        <f t="shared" ref="E200" si="171">+SUM(E201:E205)</f>
        <v>0</v>
      </c>
      <c r="F200" s="26">
        <f t="shared" ref="F200" si="172">+SUM(F201:F205)</f>
        <v>0</v>
      </c>
      <c r="G200" s="26">
        <f t="shared" ref="G200" si="173">+SUM(G201:G205)</f>
        <v>0</v>
      </c>
      <c r="H200" s="26">
        <f t="shared" ref="H200" si="174">+SUM(H201:H205)</f>
        <v>0</v>
      </c>
      <c r="I200" s="26">
        <f t="shared" ref="I200" si="175">+SUM(I201:I205)</f>
        <v>0</v>
      </c>
      <c r="J200" s="26">
        <f t="shared" ref="J200" si="176">+SUM(J201:J205)</f>
        <v>0</v>
      </c>
      <c r="K200" s="26">
        <f t="shared" ref="K200" si="177">+SUM(K201:K205)</f>
        <v>0</v>
      </c>
      <c r="L200" s="26">
        <f t="shared" ref="L200" si="178">+SUM(L201:L205)</f>
        <v>0</v>
      </c>
      <c r="M200" s="26">
        <f t="shared" ref="M200" si="179">+SUM(M201:M205)</f>
        <v>0</v>
      </c>
      <c r="N200" s="26">
        <f t="shared" ref="N200" si="180">+SUM(N201:N205)</f>
        <v>0</v>
      </c>
      <c r="O200" s="26">
        <f t="shared" ref="O200" si="181">+SUM(O201:O205)</f>
        <v>0</v>
      </c>
      <c r="P200" s="26">
        <f t="shared" ref="P200" si="182">+SUM(P201:P205)</f>
        <v>0</v>
      </c>
      <c r="Q200" s="26">
        <f t="shared" ref="Q200:R200" si="183">+SUM(Q201:Q205)</f>
        <v>0</v>
      </c>
      <c r="R200" s="26">
        <f t="shared" si="183"/>
        <v>0</v>
      </c>
      <c r="S200" s="26">
        <f t="shared" ref="S200" si="184">+SUM(S201:S205)</f>
        <v>0</v>
      </c>
      <c r="T200" s="26">
        <f t="shared" ref="T200" si="185">+SUM(T201:T205)</f>
        <v>0</v>
      </c>
      <c r="U200" s="26">
        <f t="shared" ref="U200" si="186">+SUM(U201:U205)</f>
        <v>0</v>
      </c>
      <c r="V200" s="26">
        <f t="shared" ref="V200" si="187">+SUM(V201:V205)</f>
        <v>0</v>
      </c>
      <c r="W200" s="26">
        <f t="shared" ref="W200" si="188">+SUM(W201:W205)</f>
        <v>0</v>
      </c>
      <c r="X200" s="26">
        <f t="shared" ref="X200" si="189">+SUM(X201:X205)</f>
        <v>0</v>
      </c>
      <c r="Y200" s="26">
        <f t="shared" ref="Y200" si="190">+SUM(Y201:Y205)</f>
        <v>0</v>
      </c>
      <c r="Z200" s="26">
        <f t="shared" ref="Z200" si="191">+SUM(Z201:Z205)</f>
        <v>0</v>
      </c>
      <c r="AA200" s="26">
        <f t="shared" ref="AA200" si="192">+SUM(AA201:AA205)</f>
        <v>0</v>
      </c>
      <c r="AB200" s="26">
        <f t="shared" ref="AB200" si="193">+SUM(AB201:AB205)</f>
        <v>0</v>
      </c>
      <c r="AC200" s="26">
        <f t="shared" ref="AC200" si="194">+SUM(AC201:AC205)</f>
        <v>262.24883871711103</v>
      </c>
      <c r="AD200" s="26">
        <f t="shared" ref="AD200" si="195">+SUM(AD201:AD205)</f>
        <v>0</v>
      </c>
      <c r="AE200" s="26">
        <f t="shared" ref="AE200:AH200" si="196">+SUM(AE201:AE205)</f>
        <v>59.844174064718402</v>
      </c>
      <c r="AF200" s="26">
        <f t="shared" si="196"/>
        <v>1.0823617377216845</v>
      </c>
      <c r="AG200" s="26">
        <f t="shared" si="196"/>
        <v>260.65429739440498</v>
      </c>
      <c r="AH200" s="26">
        <f t="shared" si="196"/>
        <v>14.272564023298617</v>
      </c>
      <c r="AI200" s="27"/>
      <c r="AJ200" s="23" t="e">
        <f t="shared" si="167"/>
        <v>#DIV/0!</v>
      </c>
    </row>
    <row r="201" spans="1:36" x14ac:dyDescent="0.35">
      <c r="A201" s="24" t="s">
        <v>628</v>
      </c>
      <c r="B201" s="25" t="s">
        <v>629</v>
      </c>
      <c r="C201" s="30">
        <f>+'1990'!$C201</f>
        <v>0</v>
      </c>
      <c r="D201" s="30">
        <f>+'1991'!$C201</f>
        <v>0</v>
      </c>
      <c r="E201" s="30">
        <f>+'1992'!$C201</f>
        <v>0</v>
      </c>
      <c r="F201" s="30">
        <f>+'1993'!$C201</f>
        <v>0</v>
      </c>
      <c r="G201" s="30">
        <f>+'1994'!$C201</f>
        <v>0</v>
      </c>
      <c r="H201" s="30">
        <f>+'1995'!$C201</f>
        <v>0</v>
      </c>
      <c r="I201" s="30">
        <f>+'1996'!$C201</f>
        <v>0</v>
      </c>
      <c r="J201" s="30">
        <f>+'1997'!$C201</f>
        <v>0</v>
      </c>
      <c r="K201" s="30">
        <f>+'1998'!$C201</f>
        <v>0</v>
      </c>
      <c r="L201" s="30">
        <f>+'1999'!$C201</f>
        <v>0</v>
      </c>
      <c r="M201" s="30">
        <f>+'2000'!$C201</f>
        <v>0</v>
      </c>
      <c r="N201" s="30">
        <f>+'2001'!$C201</f>
        <v>0</v>
      </c>
      <c r="O201" s="30">
        <f>+'2002'!$C201</f>
        <v>0</v>
      </c>
      <c r="P201" s="30">
        <f>+'2003'!$C201</f>
        <v>0</v>
      </c>
      <c r="Q201" s="30">
        <f>+'2004'!$C201</f>
        <v>0</v>
      </c>
      <c r="R201" s="30">
        <f>+'2005'!$C201</f>
        <v>0</v>
      </c>
      <c r="S201" s="30">
        <f>+'2006'!$C201</f>
        <v>0</v>
      </c>
      <c r="T201" s="30">
        <f>+'2007'!$C201</f>
        <v>0</v>
      </c>
      <c r="U201" s="30">
        <f>+'2008'!$C201</f>
        <v>0</v>
      </c>
      <c r="V201" s="30">
        <f>+'2009'!$C201</f>
        <v>0</v>
      </c>
      <c r="W201" s="30">
        <f>+'2010'!$C201</f>
        <v>0</v>
      </c>
      <c r="X201" s="30">
        <f>+'2011'!$C201</f>
        <v>0</v>
      </c>
      <c r="Y201" s="30">
        <f>+'2012'!$C201</f>
        <v>0</v>
      </c>
      <c r="Z201" s="30">
        <f>+'2013'!$C201</f>
        <v>0</v>
      </c>
      <c r="AA201" s="30">
        <f>+'2014'!$C201</f>
        <v>0</v>
      </c>
      <c r="AB201" s="30">
        <f>+'2015'!$C201</f>
        <v>0</v>
      </c>
      <c r="AC201" s="30">
        <f>+'2016'!$C201</f>
        <v>262.24883871711103</v>
      </c>
      <c r="AD201" s="30">
        <f>+'2017'!$C201</f>
        <v>0</v>
      </c>
      <c r="AE201" s="30">
        <f>+'2018'!$C201</f>
        <v>59.844174064718402</v>
      </c>
      <c r="AF201" s="30">
        <f>+'2019'!$C201</f>
        <v>1.0823617377216845</v>
      </c>
      <c r="AG201" s="30">
        <f>+'2020'!$C201</f>
        <v>239.57808001723402</v>
      </c>
      <c r="AH201" s="30">
        <f>+'2021'!$C201</f>
        <v>4.4815200173041401</v>
      </c>
      <c r="AI201" s="27"/>
      <c r="AJ201" s="30" t="e">
        <f t="shared" si="167"/>
        <v>#DIV/0!</v>
      </c>
    </row>
    <row r="202" spans="1:36" x14ac:dyDescent="0.35">
      <c r="A202" s="24" t="s">
        <v>630</v>
      </c>
      <c r="B202" s="25" t="s">
        <v>631</v>
      </c>
      <c r="C202" s="30">
        <f>+'1990'!$C202</f>
        <v>0</v>
      </c>
      <c r="D202" s="30">
        <f>+'1991'!$C202</f>
        <v>0</v>
      </c>
      <c r="E202" s="30">
        <f>+'1992'!$C202</f>
        <v>0</v>
      </c>
      <c r="F202" s="30">
        <f>+'1993'!$C202</f>
        <v>0</v>
      </c>
      <c r="G202" s="30">
        <f>+'1994'!$C202</f>
        <v>0</v>
      </c>
      <c r="H202" s="30">
        <f>+'1995'!$C202</f>
        <v>0</v>
      </c>
      <c r="I202" s="30">
        <f>+'1996'!$C202</f>
        <v>0</v>
      </c>
      <c r="J202" s="30">
        <f>+'1997'!$C202</f>
        <v>0</v>
      </c>
      <c r="K202" s="30">
        <f>+'1998'!$C202</f>
        <v>0</v>
      </c>
      <c r="L202" s="30">
        <f>+'1999'!$C202</f>
        <v>0</v>
      </c>
      <c r="M202" s="30">
        <f>+'2000'!$C202</f>
        <v>0</v>
      </c>
      <c r="N202" s="30">
        <f>+'2001'!$C202</f>
        <v>0</v>
      </c>
      <c r="O202" s="30">
        <f>+'2002'!$C202</f>
        <v>0</v>
      </c>
      <c r="P202" s="30">
        <f>+'2003'!$C202</f>
        <v>0</v>
      </c>
      <c r="Q202" s="30">
        <f>+'2004'!$C202</f>
        <v>0</v>
      </c>
      <c r="R202" s="30">
        <f>+'2005'!$C202</f>
        <v>0</v>
      </c>
      <c r="S202" s="30">
        <f>+'2006'!$C202</f>
        <v>0</v>
      </c>
      <c r="T202" s="30">
        <f>+'2007'!$C202</f>
        <v>0</v>
      </c>
      <c r="U202" s="30">
        <f>+'2008'!$C202</f>
        <v>0</v>
      </c>
      <c r="V202" s="30">
        <f>+'2009'!$C202</f>
        <v>0</v>
      </c>
      <c r="W202" s="30">
        <f>+'2010'!$C202</f>
        <v>0</v>
      </c>
      <c r="X202" s="30">
        <f>+'2011'!$C202</f>
        <v>0</v>
      </c>
      <c r="Y202" s="30">
        <f>+'2012'!$C202</f>
        <v>0</v>
      </c>
      <c r="Z202" s="30">
        <f>+'2013'!$C202</f>
        <v>0</v>
      </c>
      <c r="AA202" s="30">
        <f>+'2014'!$C202</f>
        <v>0</v>
      </c>
      <c r="AB202" s="30">
        <f>+'2015'!$C202</f>
        <v>0</v>
      </c>
      <c r="AC202" s="30">
        <f>+'2016'!$C202</f>
        <v>0</v>
      </c>
      <c r="AD202" s="30">
        <f>+'2017'!$C202</f>
        <v>0</v>
      </c>
      <c r="AE202" s="30">
        <f>+'2018'!$C202</f>
        <v>0</v>
      </c>
      <c r="AF202" s="30">
        <f>+'2019'!$C202</f>
        <v>0</v>
      </c>
      <c r="AG202" s="30">
        <f>+'2020'!$C202</f>
        <v>0</v>
      </c>
      <c r="AH202" s="30">
        <f>+'2021'!$C202</f>
        <v>0</v>
      </c>
      <c r="AI202" s="27"/>
      <c r="AJ202" s="30" t="e">
        <f t="shared" si="167"/>
        <v>#DIV/0!</v>
      </c>
    </row>
    <row r="203" spans="1:36" x14ac:dyDescent="0.35">
      <c r="A203" s="24" t="s">
        <v>632</v>
      </c>
      <c r="B203" s="25" t="s">
        <v>633</v>
      </c>
      <c r="C203" s="30">
        <f>+'1990'!$C203</f>
        <v>0</v>
      </c>
      <c r="D203" s="30">
        <f>+'1991'!$C203</f>
        <v>0</v>
      </c>
      <c r="E203" s="30">
        <f>+'1992'!$C203</f>
        <v>0</v>
      </c>
      <c r="F203" s="30">
        <f>+'1993'!$C203</f>
        <v>0</v>
      </c>
      <c r="G203" s="30">
        <f>+'1994'!$C203</f>
        <v>0</v>
      </c>
      <c r="H203" s="30">
        <f>+'1995'!$C203</f>
        <v>0</v>
      </c>
      <c r="I203" s="30">
        <f>+'1996'!$C203</f>
        <v>0</v>
      </c>
      <c r="J203" s="30">
        <f>+'1997'!$C203</f>
        <v>0</v>
      </c>
      <c r="K203" s="30">
        <f>+'1998'!$C203</f>
        <v>0</v>
      </c>
      <c r="L203" s="30">
        <f>+'1999'!$C203</f>
        <v>0</v>
      </c>
      <c r="M203" s="30">
        <f>+'2000'!$C203</f>
        <v>0</v>
      </c>
      <c r="N203" s="30">
        <f>+'2001'!$C203</f>
        <v>0</v>
      </c>
      <c r="O203" s="30">
        <f>+'2002'!$C203</f>
        <v>0</v>
      </c>
      <c r="P203" s="30">
        <f>+'2003'!$C203</f>
        <v>0</v>
      </c>
      <c r="Q203" s="30">
        <f>+'2004'!$C203</f>
        <v>0</v>
      </c>
      <c r="R203" s="30">
        <f>+'2005'!$C203</f>
        <v>0</v>
      </c>
      <c r="S203" s="30">
        <f>+'2006'!$C203</f>
        <v>0</v>
      </c>
      <c r="T203" s="30">
        <f>+'2007'!$C203</f>
        <v>0</v>
      </c>
      <c r="U203" s="30">
        <f>+'2008'!$C203</f>
        <v>0</v>
      </c>
      <c r="V203" s="30">
        <f>+'2009'!$C203</f>
        <v>0</v>
      </c>
      <c r="W203" s="30">
        <f>+'2010'!$C203</f>
        <v>0</v>
      </c>
      <c r="X203" s="30">
        <f>+'2011'!$C203</f>
        <v>0</v>
      </c>
      <c r="Y203" s="30">
        <f>+'2012'!$C203</f>
        <v>0</v>
      </c>
      <c r="Z203" s="30">
        <f>+'2013'!$C203</f>
        <v>0</v>
      </c>
      <c r="AA203" s="30">
        <f>+'2014'!$C203</f>
        <v>0</v>
      </c>
      <c r="AB203" s="30">
        <f>+'2015'!$C203</f>
        <v>0</v>
      </c>
      <c r="AC203" s="30">
        <f>+'2016'!$C203</f>
        <v>0</v>
      </c>
      <c r="AD203" s="30">
        <f>+'2017'!$C203</f>
        <v>0</v>
      </c>
      <c r="AE203" s="30">
        <f>+'2018'!$C203</f>
        <v>0</v>
      </c>
      <c r="AF203" s="30">
        <f>+'2019'!$C203</f>
        <v>0</v>
      </c>
      <c r="AG203" s="30">
        <f>+'2020'!$C203</f>
        <v>21.07621737717097</v>
      </c>
      <c r="AH203" s="30">
        <f>+'2021'!$C203</f>
        <v>9.7910440059944772</v>
      </c>
      <c r="AI203" s="27"/>
      <c r="AJ203" s="30" t="e">
        <f t="shared" si="167"/>
        <v>#DIV/0!</v>
      </c>
    </row>
    <row r="204" spans="1:36" x14ac:dyDescent="0.35">
      <c r="A204" s="24" t="s">
        <v>634</v>
      </c>
      <c r="B204" s="25" t="s">
        <v>635</v>
      </c>
      <c r="C204" s="30">
        <f>+'1990'!$C204</f>
        <v>0</v>
      </c>
      <c r="D204" s="30">
        <f>+'1991'!$C204</f>
        <v>0</v>
      </c>
      <c r="E204" s="30">
        <f>+'1992'!$C204</f>
        <v>0</v>
      </c>
      <c r="F204" s="30">
        <f>+'1993'!$C204</f>
        <v>0</v>
      </c>
      <c r="G204" s="30">
        <f>+'1994'!$C204</f>
        <v>0</v>
      </c>
      <c r="H204" s="30">
        <f>+'1995'!$C204</f>
        <v>0</v>
      </c>
      <c r="I204" s="30">
        <f>+'1996'!$C204</f>
        <v>0</v>
      </c>
      <c r="J204" s="30">
        <f>+'1997'!$C204</f>
        <v>0</v>
      </c>
      <c r="K204" s="30">
        <f>+'1998'!$C204</f>
        <v>0</v>
      </c>
      <c r="L204" s="30">
        <f>+'1999'!$C204</f>
        <v>0</v>
      </c>
      <c r="M204" s="30">
        <f>+'2000'!$C204</f>
        <v>0</v>
      </c>
      <c r="N204" s="30">
        <f>+'2001'!$C204</f>
        <v>0</v>
      </c>
      <c r="O204" s="30">
        <f>+'2002'!$C204</f>
        <v>0</v>
      </c>
      <c r="P204" s="30">
        <f>+'2003'!$C204</f>
        <v>0</v>
      </c>
      <c r="Q204" s="30">
        <f>+'2004'!$C204</f>
        <v>0</v>
      </c>
      <c r="R204" s="30">
        <f>+'2005'!$C204</f>
        <v>0</v>
      </c>
      <c r="S204" s="30">
        <f>+'2006'!$C204</f>
        <v>0</v>
      </c>
      <c r="T204" s="30">
        <f>+'2007'!$C204</f>
        <v>0</v>
      </c>
      <c r="U204" s="30">
        <f>+'2008'!$C204</f>
        <v>0</v>
      </c>
      <c r="V204" s="30">
        <f>+'2009'!$C204</f>
        <v>0</v>
      </c>
      <c r="W204" s="30">
        <f>+'2010'!$C204</f>
        <v>0</v>
      </c>
      <c r="X204" s="30">
        <f>+'2011'!$C204</f>
        <v>0</v>
      </c>
      <c r="Y204" s="30">
        <f>+'2012'!$C204</f>
        <v>0</v>
      </c>
      <c r="Z204" s="30">
        <f>+'2013'!$C204</f>
        <v>0</v>
      </c>
      <c r="AA204" s="30">
        <f>+'2014'!$C204</f>
        <v>0</v>
      </c>
      <c r="AB204" s="30">
        <f>+'2015'!$C204</f>
        <v>0</v>
      </c>
      <c r="AC204" s="30">
        <f>+'2016'!$C204</f>
        <v>0</v>
      </c>
      <c r="AD204" s="30">
        <f>+'2017'!$C204</f>
        <v>0</v>
      </c>
      <c r="AE204" s="30">
        <f>+'2018'!$C204</f>
        <v>0</v>
      </c>
      <c r="AF204" s="30">
        <f>+'2019'!$C204</f>
        <v>0</v>
      </c>
      <c r="AG204" s="30">
        <f>+'2020'!$C204</f>
        <v>0</v>
      </c>
      <c r="AH204" s="30">
        <f>+'2021'!$C204</f>
        <v>0</v>
      </c>
      <c r="AI204" s="27"/>
      <c r="AJ204" s="30" t="e">
        <f t="shared" si="167"/>
        <v>#DIV/0!</v>
      </c>
    </row>
    <row r="205" spans="1:36" x14ac:dyDescent="0.35">
      <c r="A205" s="24" t="s">
        <v>636</v>
      </c>
      <c r="B205" s="25" t="s">
        <v>637</v>
      </c>
      <c r="C205" s="30">
        <f>+'1990'!$C205</f>
        <v>0</v>
      </c>
      <c r="D205" s="30">
        <f>+'1991'!$C205</f>
        <v>0</v>
      </c>
      <c r="E205" s="30">
        <f>+'1992'!$C205</f>
        <v>0</v>
      </c>
      <c r="F205" s="30">
        <f>+'1993'!$C205</f>
        <v>0</v>
      </c>
      <c r="G205" s="30">
        <f>+'1994'!$C205</f>
        <v>0</v>
      </c>
      <c r="H205" s="30">
        <f>+'1995'!$C205</f>
        <v>0</v>
      </c>
      <c r="I205" s="30">
        <f>+'1996'!$C205</f>
        <v>0</v>
      </c>
      <c r="J205" s="30">
        <f>+'1997'!$C205</f>
        <v>0</v>
      </c>
      <c r="K205" s="30">
        <f>+'1998'!$C205</f>
        <v>0</v>
      </c>
      <c r="L205" s="30">
        <f>+'1999'!$C205</f>
        <v>0</v>
      </c>
      <c r="M205" s="30">
        <f>+'2000'!$C205</f>
        <v>0</v>
      </c>
      <c r="N205" s="30">
        <f>+'2001'!$C205</f>
        <v>0</v>
      </c>
      <c r="O205" s="30">
        <f>+'2002'!$C205</f>
        <v>0</v>
      </c>
      <c r="P205" s="30">
        <f>+'2003'!$C205</f>
        <v>0</v>
      </c>
      <c r="Q205" s="30">
        <f>+'2004'!$C205</f>
        <v>0</v>
      </c>
      <c r="R205" s="30">
        <f>+'2005'!$C205</f>
        <v>0</v>
      </c>
      <c r="S205" s="30">
        <f>+'2006'!$C205</f>
        <v>0</v>
      </c>
      <c r="T205" s="30">
        <f>+'2007'!$C205</f>
        <v>0</v>
      </c>
      <c r="U205" s="30">
        <f>+'2008'!$C205</f>
        <v>0</v>
      </c>
      <c r="V205" s="30">
        <f>+'2009'!$C205</f>
        <v>0</v>
      </c>
      <c r="W205" s="30">
        <f>+'2010'!$C205</f>
        <v>0</v>
      </c>
      <c r="X205" s="30">
        <f>+'2011'!$C205</f>
        <v>0</v>
      </c>
      <c r="Y205" s="30">
        <f>+'2012'!$C205</f>
        <v>0</v>
      </c>
      <c r="Z205" s="30">
        <f>+'2013'!$C205</f>
        <v>0</v>
      </c>
      <c r="AA205" s="30">
        <f>+'2014'!$C205</f>
        <v>0</v>
      </c>
      <c r="AB205" s="30">
        <f>+'2015'!$C205</f>
        <v>0</v>
      </c>
      <c r="AC205" s="30">
        <f>+'2016'!$C205</f>
        <v>0</v>
      </c>
      <c r="AD205" s="30">
        <f>+'2017'!$C205</f>
        <v>0</v>
      </c>
      <c r="AE205" s="30">
        <f>+'2018'!$C205</f>
        <v>0</v>
      </c>
      <c r="AF205" s="30">
        <f>+'2019'!$C205</f>
        <v>0</v>
      </c>
      <c r="AG205" s="30">
        <f>+'2020'!$C205</f>
        <v>0</v>
      </c>
      <c r="AH205" s="30">
        <f>+'2021'!$C205</f>
        <v>0</v>
      </c>
      <c r="AI205" s="27"/>
      <c r="AJ205" s="30" t="e">
        <f t="shared" si="167"/>
        <v>#DIV/0!</v>
      </c>
    </row>
    <row r="206" spans="1:36" x14ac:dyDescent="0.35">
      <c r="A206" s="24" t="s">
        <v>638</v>
      </c>
      <c r="B206" s="25" t="s">
        <v>639</v>
      </c>
      <c r="C206" s="30">
        <f>+'1990'!$C206</f>
        <v>0</v>
      </c>
      <c r="D206" s="30">
        <f>+'1991'!$C206</f>
        <v>0</v>
      </c>
      <c r="E206" s="30">
        <f>+'1992'!$C206</f>
        <v>0</v>
      </c>
      <c r="F206" s="30">
        <f>+'1993'!$C206</f>
        <v>0</v>
      </c>
      <c r="G206" s="30">
        <f>+'1994'!$C206</f>
        <v>0</v>
      </c>
      <c r="H206" s="30">
        <f>+'1995'!$C206</f>
        <v>0</v>
      </c>
      <c r="I206" s="30">
        <f>+'1996'!$C206</f>
        <v>0</v>
      </c>
      <c r="J206" s="30">
        <f>+'1997'!$C206</f>
        <v>0</v>
      </c>
      <c r="K206" s="30">
        <f>+'1998'!$C206</f>
        <v>0</v>
      </c>
      <c r="L206" s="30">
        <f>+'1999'!$C206</f>
        <v>0</v>
      </c>
      <c r="M206" s="30">
        <f>+'2000'!$C206</f>
        <v>0</v>
      </c>
      <c r="N206" s="30">
        <f>+'2001'!$C206</f>
        <v>0</v>
      </c>
      <c r="O206" s="30">
        <f>+'2002'!$C206</f>
        <v>0</v>
      </c>
      <c r="P206" s="30">
        <f>+'2003'!$C206</f>
        <v>0</v>
      </c>
      <c r="Q206" s="30">
        <f>+'2004'!$C206</f>
        <v>0</v>
      </c>
      <c r="R206" s="30">
        <f>+'2005'!$C206</f>
        <v>0</v>
      </c>
      <c r="S206" s="30">
        <f>+'2006'!$C206</f>
        <v>0</v>
      </c>
      <c r="T206" s="30">
        <f>+'2007'!$C206</f>
        <v>0</v>
      </c>
      <c r="U206" s="30">
        <f>+'2008'!$C206</f>
        <v>0</v>
      </c>
      <c r="V206" s="30">
        <f>+'2009'!$C206</f>
        <v>0</v>
      </c>
      <c r="W206" s="30">
        <f>+'2010'!$C206</f>
        <v>0</v>
      </c>
      <c r="X206" s="30">
        <f>+'2011'!$C206</f>
        <v>0</v>
      </c>
      <c r="Y206" s="30">
        <f>+'2012'!$C206</f>
        <v>0</v>
      </c>
      <c r="Z206" s="30">
        <f>+'2013'!$C206</f>
        <v>0</v>
      </c>
      <c r="AA206" s="30">
        <f>+'2014'!$C206</f>
        <v>0</v>
      </c>
      <c r="AB206" s="30">
        <f>+'2015'!$C206</f>
        <v>0</v>
      </c>
      <c r="AC206" s="30">
        <f>+'2016'!$C206</f>
        <v>0</v>
      </c>
      <c r="AD206" s="30">
        <f>+'2017'!$C206</f>
        <v>0</v>
      </c>
      <c r="AE206" s="30">
        <f>+'2018'!$C206</f>
        <v>0</v>
      </c>
      <c r="AF206" s="30">
        <f>+'2019'!$C206</f>
        <v>0</v>
      </c>
      <c r="AG206" s="30">
        <f>+'2020'!$C206</f>
        <v>0</v>
      </c>
      <c r="AH206" s="30">
        <f>+'2021'!$C206</f>
        <v>0</v>
      </c>
      <c r="AI206" s="27"/>
      <c r="AJ206" s="30" t="e">
        <f t="shared" si="167"/>
        <v>#DIV/0!</v>
      </c>
    </row>
    <row r="207" spans="1:36" x14ac:dyDescent="0.35">
      <c r="A207" s="24" t="s">
        <v>640</v>
      </c>
      <c r="B207" s="25" t="s">
        <v>291</v>
      </c>
      <c r="C207" s="30">
        <f>+'1990'!$C207</f>
        <v>0</v>
      </c>
      <c r="D207" s="30">
        <f>+'1991'!$C207</f>
        <v>0</v>
      </c>
      <c r="E207" s="30">
        <f>+'1992'!$C207</f>
        <v>0</v>
      </c>
      <c r="F207" s="30">
        <f>+'1993'!$C207</f>
        <v>0</v>
      </c>
      <c r="G207" s="30">
        <f>+'1994'!$C207</f>
        <v>0</v>
      </c>
      <c r="H207" s="30">
        <f>+'1995'!$C207</f>
        <v>0</v>
      </c>
      <c r="I207" s="30">
        <f>+'1996'!$C207</f>
        <v>0</v>
      </c>
      <c r="J207" s="30">
        <f>+'1997'!$C207</f>
        <v>0</v>
      </c>
      <c r="K207" s="30">
        <f>+'1998'!$C207</f>
        <v>0</v>
      </c>
      <c r="L207" s="30">
        <f>+'1999'!$C207</f>
        <v>0</v>
      </c>
      <c r="M207" s="30">
        <f>+'2000'!$C207</f>
        <v>0</v>
      </c>
      <c r="N207" s="30">
        <f>+'2001'!$C207</f>
        <v>0</v>
      </c>
      <c r="O207" s="30">
        <f>+'2002'!$C207</f>
        <v>0</v>
      </c>
      <c r="P207" s="30">
        <f>+'2003'!$C207</f>
        <v>0</v>
      </c>
      <c r="Q207" s="30">
        <f>+'2004'!$C207</f>
        <v>0</v>
      </c>
      <c r="R207" s="30">
        <f>+'2005'!$C207</f>
        <v>0</v>
      </c>
      <c r="S207" s="30">
        <f>+'2006'!$C207</f>
        <v>0</v>
      </c>
      <c r="T207" s="30">
        <f>+'2007'!$C207</f>
        <v>0</v>
      </c>
      <c r="U207" s="30">
        <f>+'2008'!$C207</f>
        <v>0</v>
      </c>
      <c r="V207" s="30">
        <f>+'2009'!$C207</f>
        <v>0</v>
      </c>
      <c r="W207" s="30">
        <f>+'2010'!$C207</f>
        <v>0</v>
      </c>
      <c r="X207" s="30">
        <f>+'2011'!$C207</f>
        <v>0</v>
      </c>
      <c r="Y207" s="30">
        <f>+'2012'!$C207</f>
        <v>0</v>
      </c>
      <c r="Z207" s="30">
        <f>+'2013'!$C207</f>
        <v>0</v>
      </c>
      <c r="AA207" s="30">
        <f>+'2014'!$C207</f>
        <v>0</v>
      </c>
      <c r="AB207" s="30">
        <f>+'2015'!$C207</f>
        <v>0</v>
      </c>
      <c r="AC207" s="30">
        <f>+'2016'!$C207</f>
        <v>0</v>
      </c>
      <c r="AD207" s="30">
        <f>+'2017'!$C207</f>
        <v>0</v>
      </c>
      <c r="AE207" s="30">
        <f>+'2018'!$C207</f>
        <v>0</v>
      </c>
      <c r="AF207" s="30">
        <f>+'2019'!$C207</f>
        <v>0</v>
      </c>
      <c r="AG207" s="30">
        <f>+'2020'!$C207</f>
        <v>0</v>
      </c>
      <c r="AH207" s="30">
        <f>+'2021'!$C207</f>
        <v>0</v>
      </c>
      <c r="AI207" s="27"/>
      <c r="AJ207" s="30" t="e">
        <f t="shared" si="167"/>
        <v>#DIV/0!</v>
      </c>
    </row>
    <row r="208" spans="1:36" ht="13" x14ac:dyDescent="0.35">
      <c r="A208" s="24" t="s">
        <v>696</v>
      </c>
      <c r="B208" s="25" t="s">
        <v>697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27"/>
      <c r="AJ208" s="30" t="e">
        <f t="shared" si="167"/>
        <v>#DIV/0!</v>
      </c>
    </row>
    <row r="209" spans="1:36" s="13" customFormat="1" x14ac:dyDescent="0.35">
      <c r="A209" s="19" t="s">
        <v>641</v>
      </c>
      <c r="B209" s="20" t="s">
        <v>642</v>
      </c>
      <c r="C209" s="21">
        <f>+C210+C214+C217+C220+C224</f>
        <v>0</v>
      </c>
      <c r="D209" s="21">
        <f t="shared" ref="D209:AE209" si="197">+D210+D214+D217+D220+D224</f>
        <v>0</v>
      </c>
      <c r="E209" s="21">
        <f t="shared" si="197"/>
        <v>0</v>
      </c>
      <c r="F209" s="21">
        <f t="shared" si="197"/>
        <v>0</v>
      </c>
      <c r="G209" s="21">
        <f t="shared" si="197"/>
        <v>0</v>
      </c>
      <c r="H209" s="21">
        <f t="shared" si="197"/>
        <v>0</v>
      </c>
      <c r="I209" s="21">
        <f t="shared" si="197"/>
        <v>0</v>
      </c>
      <c r="J209" s="21">
        <f t="shared" si="197"/>
        <v>0</v>
      </c>
      <c r="K209" s="21">
        <f t="shared" si="197"/>
        <v>0</v>
      </c>
      <c r="L209" s="21">
        <f t="shared" si="197"/>
        <v>0</v>
      </c>
      <c r="M209" s="21">
        <f t="shared" si="197"/>
        <v>4.8019976472736339</v>
      </c>
      <c r="N209" s="21">
        <f t="shared" si="197"/>
        <v>5.1126988738921249</v>
      </c>
      <c r="O209" s="21">
        <f t="shared" si="197"/>
        <v>5.444067611600568</v>
      </c>
      <c r="P209" s="21">
        <f t="shared" si="197"/>
        <v>5.8007740617883048</v>
      </c>
      <c r="Q209" s="21">
        <f t="shared" si="197"/>
        <v>6.1631000382495316</v>
      </c>
      <c r="R209" s="21">
        <f t="shared" si="197"/>
        <v>6.5977863720051992</v>
      </c>
      <c r="S209" s="21">
        <f t="shared" si="197"/>
        <v>7.0419999165824994</v>
      </c>
      <c r="T209" s="21">
        <f t="shared" si="197"/>
        <v>7.5193277894350867</v>
      </c>
      <c r="U209" s="21">
        <f t="shared" si="197"/>
        <v>8.0317478651515177</v>
      </c>
      <c r="V209" s="21">
        <f t="shared" si="197"/>
        <v>8.5812081856521232</v>
      </c>
      <c r="W209" s="21">
        <f t="shared" si="197"/>
        <v>9.1696067118535129</v>
      </c>
      <c r="X209" s="21">
        <f t="shared" si="197"/>
        <v>9.8097793421191248</v>
      </c>
      <c r="Y209" s="21">
        <f t="shared" si="197"/>
        <v>10.359959685395033</v>
      </c>
      <c r="Z209" s="21">
        <f t="shared" si="197"/>
        <v>11.186357640111346</v>
      </c>
      <c r="AA209" s="21">
        <f t="shared" si="197"/>
        <v>12.16025429401787</v>
      </c>
      <c r="AB209" s="21">
        <f t="shared" si="197"/>
        <v>13.041560819057468</v>
      </c>
      <c r="AC209" s="21">
        <f t="shared" si="197"/>
        <v>14.233665507856314</v>
      </c>
      <c r="AD209" s="21">
        <f t="shared" si="197"/>
        <v>15.532049089356144</v>
      </c>
      <c r="AE209" s="21">
        <f t="shared" si="197"/>
        <v>16.945002899980185</v>
      </c>
      <c r="AF209" s="21">
        <f t="shared" ref="AF209:AH209" si="198">+AF210+AF214+AF217+AF220+AF224</f>
        <v>18.481501716649966</v>
      </c>
      <c r="AG209" s="21">
        <f t="shared" si="198"/>
        <v>20.151291483797195</v>
      </c>
      <c r="AH209" s="21">
        <f t="shared" si="198"/>
        <v>22.161060483707928</v>
      </c>
      <c r="AI209" s="22"/>
      <c r="AJ209" s="23">
        <f t="shared" si="167"/>
        <v>3.6149669599047005</v>
      </c>
    </row>
    <row r="210" spans="1:36" x14ac:dyDescent="0.35">
      <c r="A210" s="24" t="s">
        <v>643</v>
      </c>
      <c r="B210" s="25" t="s">
        <v>644</v>
      </c>
      <c r="C210" s="26">
        <f>+SUM(C211:C213)</f>
        <v>0</v>
      </c>
      <c r="D210" s="26">
        <f t="shared" ref="D210:AE210" si="199">+SUM(D211:D213)</f>
        <v>0</v>
      </c>
      <c r="E210" s="26">
        <f t="shared" si="199"/>
        <v>0</v>
      </c>
      <c r="F210" s="26">
        <f t="shared" si="199"/>
        <v>0</v>
      </c>
      <c r="G210" s="26">
        <f t="shared" si="199"/>
        <v>0</v>
      </c>
      <c r="H210" s="26">
        <f t="shared" si="199"/>
        <v>0</v>
      </c>
      <c r="I210" s="26">
        <f t="shared" si="199"/>
        <v>0</v>
      </c>
      <c r="J210" s="26">
        <f t="shared" si="199"/>
        <v>0</v>
      </c>
      <c r="K210" s="26">
        <f t="shared" si="199"/>
        <v>0</v>
      </c>
      <c r="L210" s="26">
        <f t="shared" si="199"/>
        <v>0</v>
      </c>
      <c r="M210" s="26">
        <f t="shared" si="199"/>
        <v>0</v>
      </c>
      <c r="N210" s="26">
        <f t="shared" si="199"/>
        <v>0</v>
      </c>
      <c r="O210" s="26">
        <f t="shared" si="199"/>
        <v>0</v>
      </c>
      <c r="P210" s="26">
        <f t="shared" si="199"/>
        <v>0</v>
      </c>
      <c r="Q210" s="26">
        <f t="shared" si="199"/>
        <v>0</v>
      </c>
      <c r="R210" s="26">
        <f t="shared" si="199"/>
        <v>0</v>
      </c>
      <c r="S210" s="26">
        <f t="shared" si="199"/>
        <v>0</v>
      </c>
      <c r="T210" s="26">
        <f t="shared" si="199"/>
        <v>0</v>
      </c>
      <c r="U210" s="26">
        <f t="shared" si="199"/>
        <v>0</v>
      </c>
      <c r="V210" s="26">
        <f t="shared" si="199"/>
        <v>0</v>
      </c>
      <c r="W210" s="26">
        <f t="shared" si="199"/>
        <v>0</v>
      </c>
      <c r="X210" s="26">
        <f t="shared" si="199"/>
        <v>0</v>
      </c>
      <c r="Y210" s="26">
        <f t="shared" si="199"/>
        <v>0</v>
      </c>
      <c r="Z210" s="26">
        <f t="shared" si="199"/>
        <v>0</v>
      </c>
      <c r="AA210" s="26">
        <f t="shared" si="199"/>
        <v>0</v>
      </c>
      <c r="AB210" s="26">
        <f t="shared" si="199"/>
        <v>0</v>
      </c>
      <c r="AC210" s="26">
        <f t="shared" si="199"/>
        <v>0</v>
      </c>
      <c r="AD210" s="26">
        <f t="shared" si="199"/>
        <v>0</v>
      </c>
      <c r="AE210" s="26">
        <f t="shared" si="199"/>
        <v>0</v>
      </c>
      <c r="AF210" s="26">
        <f t="shared" ref="AF210:AH210" si="200">+SUM(AF211:AF213)</f>
        <v>0</v>
      </c>
      <c r="AG210" s="26">
        <f t="shared" si="200"/>
        <v>0</v>
      </c>
      <c r="AH210" s="26">
        <f t="shared" si="200"/>
        <v>0</v>
      </c>
      <c r="AI210" s="27"/>
      <c r="AJ210" s="23" t="e">
        <f t="shared" si="167"/>
        <v>#DIV/0!</v>
      </c>
    </row>
    <row r="211" spans="1:36" x14ac:dyDescent="0.35">
      <c r="A211" s="24" t="s">
        <v>645</v>
      </c>
      <c r="B211" s="25" t="s">
        <v>646</v>
      </c>
      <c r="C211" s="30">
        <f>+'1990'!$C210</f>
        <v>0</v>
      </c>
      <c r="D211" s="30">
        <f>+'1991'!$C210</f>
        <v>0</v>
      </c>
      <c r="E211" s="30">
        <f>+'1992'!$C210</f>
        <v>0</v>
      </c>
      <c r="F211" s="30">
        <f>+'1993'!$C210</f>
        <v>0</v>
      </c>
      <c r="G211" s="30">
        <f>+'1994'!$C210</f>
        <v>0</v>
      </c>
      <c r="H211" s="30">
        <f>+'1995'!$C210</f>
        <v>0</v>
      </c>
      <c r="I211" s="30">
        <f>+'1996'!$C210</f>
        <v>0</v>
      </c>
      <c r="J211" s="30">
        <f>+'1997'!$C210</f>
        <v>0</v>
      </c>
      <c r="K211" s="30">
        <f>+'1998'!$C210</f>
        <v>0</v>
      </c>
      <c r="L211" s="30">
        <f>+'1999'!$C210</f>
        <v>0</v>
      </c>
      <c r="M211" s="30">
        <f>+'2000'!$C211</f>
        <v>0</v>
      </c>
      <c r="N211" s="30">
        <f>+'2001'!$C211</f>
        <v>0</v>
      </c>
      <c r="O211" s="30">
        <f>+'2002'!$C211</f>
        <v>0</v>
      </c>
      <c r="P211" s="30">
        <f>+'2003'!$C211</f>
        <v>0</v>
      </c>
      <c r="Q211" s="30">
        <f>+'2004'!$C211</f>
        <v>0</v>
      </c>
      <c r="R211" s="30">
        <f>+'2005'!$C211</f>
        <v>0</v>
      </c>
      <c r="S211" s="30">
        <f>+'2006'!$C211</f>
        <v>0</v>
      </c>
      <c r="T211" s="30">
        <f>+'2007'!$C211</f>
        <v>0</v>
      </c>
      <c r="U211" s="30">
        <f>+'2008'!$C211</f>
        <v>0</v>
      </c>
      <c r="V211" s="30">
        <f>+'2009'!$C211</f>
        <v>0</v>
      </c>
      <c r="W211" s="30">
        <f>+'2010'!$C211</f>
        <v>0</v>
      </c>
      <c r="X211" s="30">
        <f>+'2011'!$C211</f>
        <v>0</v>
      </c>
      <c r="Y211" s="30">
        <f>+'2012'!$C211</f>
        <v>0</v>
      </c>
      <c r="Z211" s="30">
        <f>+'2013'!$C211</f>
        <v>0</v>
      </c>
      <c r="AA211" s="30">
        <f>+'2014'!$C211</f>
        <v>0</v>
      </c>
      <c r="AB211" s="30">
        <f>+'2015'!$C211</f>
        <v>0</v>
      </c>
      <c r="AC211" s="30">
        <f>+'2016'!$C211</f>
        <v>0</v>
      </c>
      <c r="AD211" s="30">
        <f>+'2017'!$C211</f>
        <v>0</v>
      </c>
      <c r="AE211" s="30">
        <f>+'2018'!$C211</f>
        <v>0</v>
      </c>
      <c r="AF211" s="30">
        <f>+'2019'!$C211</f>
        <v>0</v>
      </c>
      <c r="AG211" s="30">
        <f>+'2020'!$C211</f>
        <v>0</v>
      </c>
      <c r="AH211" s="30">
        <f>+'2021'!$C211</f>
        <v>0</v>
      </c>
      <c r="AI211" s="27"/>
      <c r="AJ211" s="30" t="e">
        <f t="shared" si="167"/>
        <v>#DIV/0!</v>
      </c>
    </row>
    <row r="212" spans="1:36" x14ac:dyDescent="0.35">
      <c r="A212" s="24" t="s">
        <v>647</v>
      </c>
      <c r="B212" s="25" t="s">
        <v>648</v>
      </c>
      <c r="C212" s="30">
        <f>+'1990'!$C211</f>
        <v>0</v>
      </c>
      <c r="D212" s="30">
        <f>+'1991'!$C211</f>
        <v>0</v>
      </c>
      <c r="E212" s="30">
        <f>+'1992'!$C211</f>
        <v>0</v>
      </c>
      <c r="F212" s="30">
        <f>+'1993'!$C211</f>
        <v>0</v>
      </c>
      <c r="G212" s="30">
        <f>+'1994'!$C211</f>
        <v>0</v>
      </c>
      <c r="H212" s="30">
        <f>+'1995'!$C211</f>
        <v>0</v>
      </c>
      <c r="I212" s="30">
        <f>+'1996'!$C211</f>
        <v>0</v>
      </c>
      <c r="J212" s="30">
        <f>+'1997'!$C211</f>
        <v>0</v>
      </c>
      <c r="K212" s="30">
        <f>+'1998'!$C211</f>
        <v>0</v>
      </c>
      <c r="L212" s="30">
        <f>+'1999'!$C211</f>
        <v>0</v>
      </c>
      <c r="M212" s="30">
        <f>+'2000'!$C212</f>
        <v>0</v>
      </c>
      <c r="N212" s="30">
        <f>+'2001'!$C212</f>
        <v>0</v>
      </c>
      <c r="O212" s="30">
        <f>+'2002'!$C212</f>
        <v>0</v>
      </c>
      <c r="P212" s="30">
        <f>+'2003'!$C212</f>
        <v>0</v>
      </c>
      <c r="Q212" s="30">
        <f>+'2004'!$C212</f>
        <v>0</v>
      </c>
      <c r="R212" s="30">
        <f>+'2005'!$C212</f>
        <v>0</v>
      </c>
      <c r="S212" s="30">
        <f>+'2006'!$C212</f>
        <v>0</v>
      </c>
      <c r="T212" s="30">
        <f>+'2007'!$C212</f>
        <v>0</v>
      </c>
      <c r="U212" s="30">
        <f>+'2008'!$C212</f>
        <v>0</v>
      </c>
      <c r="V212" s="30">
        <f>+'2009'!$C212</f>
        <v>0</v>
      </c>
      <c r="W212" s="30">
        <f>+'2010'!$C212</f>
        <v>0</v>
      </c>
      <c r="X212" s="30">
        <f>+'2011'!$C212</f>
        <v>0</v>
      </c>
      <c r="Y212" s="30">
        <f>+'2012'!$C212</f>
        <v>0</v>
      </c>
      <c r="Z212" s="30">
        <f>+'2013'!$C212</f>
        <v>0</v>
      </c>
      <c r="AA212" s="30">
        <f>+'2014'!$C212</f>
        <v>0</v>
      </c>
      <c r="AB212" s="30">
        <f>+'2015'!$C212</f>
        <v>0</v>
      </c>
      <c r="AC212" s="30">
        <f>+'2016'!$C212</f>
        <v>0</v>
      </c>
      <c r="AD212" s="30">
        <f>+'2017'!$C212</f>
        <v>0</v>
      </c>
      <c r="AE212" s="30">
        <f>+'2018'!$C212</f>
        <v>0</v>
      </c>
      <c r="AF212" s="30">
        <f>+'2019'!$C212</f>
        <v>0</v>
      </c>
      <c r="AG212" s="30">
        <f>+'2020'!$C212</f>
        <v>0</v>
      </c>
      <c r="AH212" s="30">
        <f>+'2021'!$C212</f>
        <v>0</v>
      </c>
      <c r="AI212" s="27"/>
      <c r="AJ212" s="30" t="e">
        <f t="shared" si="167"/>
        <v>#DIV/0!</v>
      </c>
    </row>
    <row r="213" spans="1:36" x14ac:dyDescent="0.35">
      <c r="A213" s="24" t="s">
        <v>649</v>
      </c>
      <c r="B213" s="25" t="s">
        <v>650</v>
      </c>
      <c r="C213" s="30">
        <f>+'1990'!$C212</f>
        <v>0</v>
      </c>
      <c r="D213" s="30">
        <f>+'1991'!$C212</f>
        <v>0</v>
      </c>
      <c r="E213" s="30">
        <f>+'1992'!$C212</f>
        <v>0</v>
      </c>
      <c r="F213" s="30">
        <f>+'1993'!$C212</f>
        <v>0</v>
      </c>
      <c r="G213" s="30">
        <f>+'1994'!$C212</f>
        <v>0</v>
      </c>
      <c r="H213" s="30">
        <f>+'1995'!$C212</f>
        <v>0</v>
      </c>
      <c r="I213" s="30">
        <f>+'1996'!$C212</f>
        <v>0</v>
      </c>
      <c r="J213" s="30">
        <f>+'1997'!$C212</f>
        <v>0</v>
      </c>
      <c r="K213" s="30">
        <f>+'1998'!$C212</f>
        <v>0</v>
      </c>
      <c r="L213" s="30">
        <f>+'1999'!$C212</f>
        <v>0</v>
      </c>
      <c r="M213" s="30">
        <f>+'2000'!$C213</f>
        <v>0</v>
      </c>
      <c r="N213" s="30">
        <f>+'2001'!$C213</f>
        <v>0</v>
      </c>
      <c r="O213" s="30">
        <f>+'2002'!$C213</f>
        <v>0</v>
      </c>
      <c r="P213" s="30">
        <f>+'2003'!$C213</f>
        <v>0</v>
      </c>
      <c r="Q213" s="30">
        <f>+'2004'!$C213</f>
        <v>0</v>
      </c>
      <c r="R213" s="30">
        <f>+'2005'!$C213</f>
        <v>0</v>
      </c>
      <c r="S213" s="30">
        <f>+'2006'!$C213</f>
        <v>0</v>
      </c>
      <c r="T213" s="30">
        <f>+'2007'!$C213</f>
        <v>0</v>
      </c>
      <c r="U213" s="30">
        <f>+'2008'!$C213</f>
        <v>0</v>
      </c>
      <c r="V213" s="30">
        <f>+'2009'!$C213</f>
        <v>0</v>
      </c>
      <c r="W213" s="30">
        <f>+'2010'!$C213</f>
        <v>0</v>
      </c>
      <c r="X213" s="30">
        <f>+'2011'!$C213</f>
        <v>0</v>
      </c>
      <c r="Y213" s="30">
        <f>+'2012'!$C213</f>
        <v>0</v>
      </c>
      <c r="Z213" s="30">
        <f>+'2013'!$C213</f>
        <v>0</v>
      </c>
      <c r="AA213" s="30">
        <f>+'2014'!$C213</f>
        <v>0</v>
      </c>
      <c r="AB213" s="30">
        <f>+'2015'!$C213</f>
        <v>0</v>
      </c>
      <c r="AC213" s="30">
        <f>+'2016'!$C213</f>
        <v>0</v>
      </c>
      <c r="AD213" s="30">
        <f>+'2017'!$C213</f>
        <v>0</v>
      </c>
      <c r="AE213" s="30">
        <f>+'2018'!$C213</f>
        <v>0</v>
      </c>
      <c r="AF213" s="30">
        <f>+'2019'!$C213</f>
        <v>0</v>
      </c>
      <c r="AG213" s="30">
        <f>+'2020'!$C213</f>
        <v>0</v>
      </c>
      <c r="AH213" s="30">
        <f>+'2021'!$C213</f>
        <v>0</v>
      </c>
      <c r="AI213" s="27"/>
      <c r="AJ213" s="30" t="e">
        <f t="shared" si="167"/>
        <v>#DIV/0!</v>
      </c>
    </row>
    <row r="214" spans="1:36" x14ac:dyDescent="0.35">
      <c r="A214" s="24" t="s">
        <v>651</v>
      </c>
      <c r="B214" s="25" t="s">
        <v>652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27"/>
      <c r="AJ214" s="23" t="e">
        <f t="shared" si="167"/>
        <v>#DIV/0!</v>
      </c>
    </row>
    <row r="215" spans="1:36" x14ac:dyDescent="0.35">
      <c r="A215" s="24" t="s">
        <v>653</v>
      </c>
      <c r="B215" s="25" t="s">
        <v>654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27"/>
      <c r="AJ215" s="30" t="e">
        <f t="shared" si="167"/>
        <v>#DIV/0!</v>
      </c>
    </row>
    <row r="216" spans="1:36" x14ac:dyDescent="0.35">
      <c r="A216" s="24" t="s">
        <v>655</v>
      </c>
      <c r="B216" s="25" t="s">
        <v>656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27"/>
      <c r="AJ216" s="30" t="e">
        <f t="shared" si="167"/>
        <v>#DIV/0!</v>
      </c>
    </row>
    <row r="217" spans="1:36" x14ac:dyDescent="0.35">
      <c r="A217" s="24" t="s">
        <v>657</v>
      </c>
      <c r="B217" s="25" t="s">
        <v>658</v>
      </c>
      <c r="C217" s="26">
        <f t="shared" ref="C217:AE217" si="201">+SUM(C218:C219)</f>
        <v>0</v>
      </c>
      <c r="D217" s="26">
        <f t="shared" si="201"/>
        <v>0</v>
      </c>
      <c r="E217" s="26">
        <f t="shared" si="201"/>
        <v>0</v>
      </c>
      <c r="F217" s="26">
        <f t="shared" si="201"/>
        <v>0</v>
      </c>
      <c r="G217" s="26">
        <f t="shared" si="201"/>
        <v>0</v>
      </c>
      <c r="H217" s="26">
        <f t="shared" si="201"/>
        <v>0</v>
      </c>
      <c r="I217" s="26">
        <f t="shared" si="201"/>
        <v>0</v>
      </c>
      <c r="J217" s="26">
        <f t="shared" si="201"/>
        <v>0</v>
      </c>
      <c r="K217" s="26">
        <f t="shared" si="201"/>
        <v>0</v>
      </c>
      <c r="L217" s="26">
        <f t="shared" si="201"/>
        <v>0</v>
      </c>
      <c r="M217" s="26">
        <f t="shared" si="201"/>
        <v>4.8019976472736339</v>
      </c>
      <c r="N217" s="26">
        <f t="shared" si="201"/>
        <v>5.1126988738921249</v>
      </c>
      <c r="O217" s="26">
        <f t="shared" si="201"/>
        <v>5.444067611600568</v>
      </c>
      <c r="P217" s="26">
        <f t="shared" si="201"/>
        <v>5.8007740617883048</v>
      </c>
      <c r="Q217" s="26">
        <f t="shared" si="201"/>
        <v>6.1631000382495316</v>
      </c>
      <c r="R217" s="26">
        <f t="shared" si="201"/>
        <v>6.5977863720051992</v>
      </c>
      <c r="S217" s="26">
        <f t="shared" si="201"/>
        <v>7.0419999165824994</v>
      </c>
      <c r="T217" s="26">
        <f t="shared" si="201"/>
        <v>7.5193277894350867</v>
      </c>
      <c r="U217" s="26">
        <f t="shared" si="201"/>
        <v>8.0317478651515177</v>
      </c>
      <c r="V217" s="26">
        <f t="shared" si="201"/>
        <v>8.5812081856521232</v>
      </c>
      <c r="W217" s="26">
        <f t="shared" si="201"/>
        <v>9.1696067118535129</v>
      </c>
      <c r="X217" s="26">
        <f t="shared" si="201"/>
        <v>9.8097793421191248</v>
      </c>
      <c r="Y217" s="26">
        <f t="shared" si="201"/>
        <v>10.359959685395033</v>
      </c>
      <c r="Z217" s="26">
        <f t="shared" si="201"/>
        <v>11.186357640111346</v>
      </c>
      <c r="AA217" s="26">
        <f t="shared" si="201"/>
        <v>12.16025429401787</v>
      </c>
      <c r="AB217" s="26">
        <f t="shared" si="201"/>
        <v>13.041560819057468</v>
      </c>
      <c r="AC217" s="26">
        <f t="shared" si="201"/>
        <v>14.233665507856314</v>
      </c>
      <c r="AD217" s="26">
        <f t="shared" si="201"/>
        <v>15.532049089356144</v>
      </c>
      <c r="AE217" s="26">
        <f t="shared" si="201"/>
        <v>16.945002899980185</v>
      </c>
      <c r="AF217" s="26">
        <f t="shared" ref="AF217:AH217" si="202">+SUM(AF218:AF219)</f>
        <v>18.481501716649966</v>
      </c>
      <c r="AG217" s="26">
        <f t="shared" si="202"/>
        <v>20.151291483797195</v>
      </c>
      <c r="AH217" s="26">
        <f t="shared" si="202"/>
        <v>22.161060483707928</v>
      </c>
      <c r="AI217" s="27"/>
      <c r="AJ217" s="23">
        <f t="shared" si="167"/>
        <v>3.6149669599047005</v>
      </c>
    </row>
    <row r="218" spans="1:36" x14ac:dyDescent="0.35">
      <c r="A218" s="24" t="s">
        <v>659</v>
      </c>
      <c r="B218" s="25" t="s">
        <v>660</v>
      </c>
      <c r="C218" s="30">
        <f>+'1990'!$C217</f>
        <v>0</v>
      </c>
      <c r="D218" s="30">
        <f>+'1991'!$C217</f>
        <v>0</v>
      </c>
      <c r="E218" s="30">
        <f>+'1992'!$C217</f>
        <v>0</v>
      </c>
      <c r="F218" s="30">
        <f>+'1993'!$C217</f>
        <v>0</v>
      </c>
      <c r="G218" s="30">
        <f>+'1994'!$C217</f>
        <v>0</v>
      </c>
      <c r="H218" s="30">
        <f>+'1995'!$C217</f>
        <v>0</v>
      </c>
      <c r="I218" s="30">
        <f>+'1996'!$C217</f>
        <v>0</v>
      </c>
      <c r="J218" s="30">
        <f>+'1997'!$C217</f>
        <v>0</v>
      </c>
      <c r="K218" s="30">
        <f>+'1998'!$C217</f>
        <v>0</v>
      </c>
      <c r="L218" s="30">
        <f>+'1999'!$C217</f>
        <v>0</v>
      </c>
      <c r="M218" s="30">
        <f>+'2000'!$C218</f>
        <v>0</v>
      </c>
      <c r="N218" s="30">
        <f>+'2001'!$C218</f>
        <v>0</v>
      </c>
      <c r="O218" s="30">
        <f>+'2002'!$C218</f>
        <v>0</v>
      </c>
      <c r="P218" s="30">
        <f>+'2003'!$C218</f>
        <v>0</v>
      </c>
      <c r="Q218" s="30">
        <f>+'2004'!$C218</f>
        <v>0</v>
      </c>
      <c r="R218" s="30">
        <f>+'2005'!$C218</f>
        <v>0</v>
      </c>
      <c r="S218" s="30">
        <f>+'2006'!$C218</f>
        <v>0</v>
      </c>
      <c r="T218" s="30">
        <f>+'2007'!$C218</f>
        <v>0</v>
      </c>
      <c r="U218" s="30">
        <f>+'2008'!$C218</f>
        <v>0</v>
      </c>
      <c r="V218" s="30">
        <f>+'2009'!$C218</f>
        <v>0</v>
      </c>
      <c r="W218" s="30">
        <f>+'2010'!$C218</f>
        <v>0</v>
      </c>
      <c r="X218" s="30">
        <f>+'2011'!$C218</f>
        <v>0</v>
      </c>
      <c r="Y218" s="30">
        <f>+'2012'!$C218</f>
        <v>0</v>
      </c>
      <c r="Z218" s="30">
        <f>+'2013'!$C218</f>
        <v>0</v>
      </c>
      <c r="AA218" s="30">
        <f>+'2014'!$C218</f>
        <v>0</v>
      </c>
      <c r="AB218" s="30">
        <f>+'2015'!$C218</f>
        <v>0</v>
      </c>
      <c r="AC218" s="30">
        <f>+'2016'!$C218</f>
        <v>0</v>
      </c>
      <c r="AD218" s="30">
        <f>+'2017'!$C218</f>
        <v>0</v>
      </c>
      <c r="AE218" s="30">
        <f>+'2018'!$C218</f>
        <v>0</v>
      </c>
      <c r="AF218" s="30">
        <f>+'2019'!$C218</f>
        <v>0</v>
      </c>
      <c r="AG218" s="30">
        <f>+'2020'!$C218</f>
        <v>0</v>
      </c>
      <c r="AH218" s="30">
        <f>+'2021'!$C218</f>
        <v>0</v>
      </c>
      <c r="AI218" s="27"/>
      <c r="AJ218" s="30" t="e">
        <f t="shared" si="167"/>
        <v>#DIV/0!</v>
      </c>
    </row>
    <row r="219" spans="1:36" x14ac:dyDescent="0.35">
      <c r="A219" s="24" t="s">
        <v>661</v>
      </c>
      <c r="B219" s="25" t="s">
        <v>662</v>
      </c>
      <c r="C219" s="30">
        <f>+'1990'!$C218</f>
        <v>0</v>
      </c>
      <c r="D219" s="30">
        <f>+'1991'!$C218</f>
        <v>0</v>
      </c>
      <c r="E219" s="30">
        <f>+'1992'!$C218</f>
        <v>0</v>
      </c>
      <c r="F219" s="30">
        <f>+'1993'!$C218</f>
        <v>0</v>
      </c>
      <c r="G219" s="30">
        <f>+'1994'!$C218</f>
        <v>0</v>
      </c>
      <c r="H219" s="30">
        <f>+'1995'!$C218</f>
        <v>0</v>
      </c>
      <c r="I219" s="30">
        <f>+'1996'!$C218</f>
        <v>0</v>
      </c>
      <c r="J219" s="30">
        <f>+'1997'!$C218</f>
        <v>0</v>
      </c>
      <c r="K219" s="30">
        <f>+'1998'!$C218</f>
        <v>0</v>
      </c>
      <c r="L219" s="30">
        <f>+'1999'!$C218</f>
        <v>0</v>
      </c>
      <c r="M219" s="30">
        <f>+'2000'!$C219</f>
        <v>4.8019976472736339</v>
      </c>
      <c r="N219" s="30">
        <f>+'2001'!$C219</f>
        <v>5.1126988738921249</v>
      </c>
      <c r="O219" s="30">
        <f>+'2002'!$C219</f>
        <v>5.444067611600568</v>
      </c>
      <c r="P219" s="30">
        <f>+'2003'!$C219</f>
        <v>5.8007740617883048</v>
      </c>
      <c r="Q219" s="30">
        <f>+'2004'!$C219</f>
        <v>6.1631000382495316</v>
      </c>
      <c r="R219" s="30">
        <f>+'2005'!$C219</f>
        <v>6.5977863720051992</v>
      </c>
      <c r="S219" s="30">
        <f>+'2006'!$C219</f>
        <v>7.0419999165824994</v>
      </c>
      <c r="T219" s="30">
        <f>+'2007'!$C219</f>
        <v>7.5193277894350867</v>
      </c>
      <c r="U219" s="30">
        <f>+'2008'!$C219</f>
        <v>8.0317478651515177</v>
      </c>
      <c r="V219" s="30">
        <f>+'2009'!$C219</f>
        <v>8.5812081856521232</v>
      </c>
      <c r="W219" s="30">
        <f>+'2010'!$C219</f>
        <v>9.1696067118535129</v>
      </c>
      <c r="X219" s="30">
        <f>+'2011'!$C219</f>
        <v>9.8097793421191248</v>
      </c>
      <c r="Y219" s="30">
        <f>+'2012'!$C219</f>
        <v>10.359959685395033</v>
      </c>
      <c r="Z219" s="30">
        <f>+'2013'!$C219</f>
        <v>11.186357640111346</v>
      </c>
      <c r="AA219" s="30">
        <f>+'2014'!$C219</f>
        <v>12.16025429401787</v>
      </c>
      <c r="AB219" s="30">
        <f>+'2015'!$C219</f>
        <v>13.041560819057468</v>
      </c>
      <c r="AC219" s="30">
        <f>+'2016'!$C219</f>
        <v>14.233665507856314</v>
      </c>
      <c r="AD219" s="30">
        <f>+'2017'!$C219</f>
        <v>15.532049089356144</v>
      </c>
      <c r="AE219" s="30">
        <f>+'2018'!$C219</f>
        <v>16.945002899980185</v>
      </c>
      <c r="AF219" s="30">
        <f>+'2019'!$C219</f>
        <v>18.481501716649966</v>
      </c>
      <c r="AG219" s="30">
        <f>+'2020'!$C219</f>
        <v>20.151291483797195</v>
      </c>
      <c r="AH219" s="30">
        <f>+'2021'!$C219</f>
        <v>22.161060483707928</v>
      </c>
      <c r="AI219" s="27"/>
      <c r="AJ219" s="30">
        <f t="shared" si="167"/>
        <v>3.6149669599047005</v>
      </c>
    </row>
    <row r="220" spans="1:36" x14ac:dyDescent="0.35">
      <c r="A220" s="24" t="s">
        <v>663</v>
      </c>
      <c r="B220" s="25" t="s">
        <v>664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27"/>
      <c r="AJ220" s="23" t="e">
        <f t="shared" si="167"/>
        <v>#DIV/0!</v>
      </c>
    </row>
    <row r="221" spans="1:36" x14ac:dyDescent="0.35">
      <c r="A221" s="24" t="s">
        <v>665</v>
      </c>
      <c r="B221" s="25" t="s">
        <v>666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27"/>
      <c r="AJ221" s="30" t="e">
        <f t="shared" si="167"/>
        <v>#DIV/0!</v>
      </c>
    </row>
    <row r="222" spans="1:36" x14ac:dyDescent="0.35">
      <c r="A222" s="24" t="s">
        <v>667</v>
      </c>
      <c r="B222" s="25" t="s">
        <v>668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27"/>
      <c r="AJ222" s="30" t="e">
        <f t="shared" si="167"/>
        <v>#DIV/0!</v>
      </c>
    </row>
    <row r="223" spans="1:36" x14ac:dyDescent="0.35">
      <c r="A223" s="24" t="s">
        <v>669</v>
      </c>
      <c r="B223" s="25" t="s">
        <v>291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27"/>
      <c r="AJ223" s="30" t="e">
        <f t="shared" si="167"/>
        <v>#DIV/0!</v>
      </c>
    </row>
    <row r="224" spans="1:36" x14ac:dyDescent="0.35">
      <c r="A224" s="24" t="s">
        <v>670</v>
      </c>
      <c r="B224" s="25" t="s">
        <v>291</v>
      </c>
      <c r="C224" s="46">
        <f>+'1990'!$C223</f>
        <v>0</v>
      </c>
      <c r="D224" s="46">
        <f>+'1991'!$C223</f>
        <v>0</v>
      </c>
      <c r="E224" s="46">
        <f>+'1992'!$C223</f>
        <v>0</v>
      </c>
      <c r="F224" s="46">
        <f>+'1993'!$C223</f>
        <v>0</v>
      </c>
      <c r="G224" s="46">
        <f>+'1994'!$C223</f>
        <v>0</v>
      </c>
      <c r="H224" s="46">
        <f>+'1995'!$C223</f>
        <v>0</v>
      </c>
      <c r="I224" s="46">
        <f>+'1996'!$C223</f>
        <v>0</v>
      </c>
      <c r="J224" s="46">
        <f>+'1997'!$C223</f>
        <v>0</v>
      </c>
      <c r="K224" s="46">
        <f>+'1998'!$C223</f>
        <v>0</v>
      </c>
      <c r="L224" s="46">
        <f>+'1999'!$C223</f>
        <v>0</v>
      </c>
      <c r="M224" s="46">
        <f>+'2000'!$C224</f>
        <v>0</v>
      </c>
      <c r="N224" s="46">
        <f>+'2001'!$C224</f>
        <v>0</v>
      </c>
      <c r="O224" s="46">
        <f>+'2002'!$C224</f>
        <v>0</v>
      </c>
      <c r="P224" s="46">
        <f>+'2003'!$C224</f>
        <v>0</v>
      </c>
      <c r="Q224" s="46">
        <f>+'2004'!$C224</f>
        <v>0</v>
      </c>
      <c r="R224" s="30">
        <f>+'2005'!$C224</f>
        <v>0</v>
      </c>
      <c r="S224" s="46">
        <f>+'2006'!$C224</f>
        <v>0</v>
      </c>
      <c r="T224" s="46">
        <f>+'2007'!$C224</f>
        <v>0</v>
      </c>
      <c r="U224" s="46">
        <f>+'2008'!$C224</f>
        <v>0</v>
      </c>
      <c r="V224" s="46">
        <f>+'2009'!$C224</f>
        <v>0</v>
      </c>
      <c r="W224" s="46">
        <f>+'2010'!$C224</f>
        <v>0</v>
      </c>
      <c r="X224" s="46">
        <f>+'2011'!$C224</f>
        <v>0</v>
      </c>
      <c r="Y224" s="46">
        <f>+'2012'!$C224</f>
        <v>0</v>
      </c>
      <c r="Z224" s="46">
        <f>+'2013'!$C224</f>
        <v>0</v>
      </c>
      <c r="AA224" s="46">
        <f>+'2014'!$C224</f>
        <v>0</v>
      </c>
      <c r="AB224" s="46">
        <f>+'2015'!$C224</f>
        <v>0</v>
      </c>
      <c r="AC224" s="46">
        <f>+'2016'!$C224</f>
        <v>0</v>
      </c>
      <c r="AD224" s="46">
        <f>+'2017'!$C224</f>
        <v>0</v>
      </c>
      <c r="AE224" s="46">
        <f>+'2018'!$C224</f>
        <v>0</v>
      </c>
      <c r="AF224" s="46">
        <f>+'2019'!$C224</f>
        <v>0</v>
      </c>
      <c r="AG224" s="30">
        <f>+'2020'!$C224</f>
        <v>0</v>
      </c>
      <c r="AH224" s="30">
        <f>+'2021'!$C224</f>
        <v>0</v>
      </c>
      <c r="AI224" s="27"/>
      <c r="AJ224" s="30" t="e">
        <f t="shared" si="167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39" t="e">
        <f t="shared" si="167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2" t="e">
        <f t="shared" si="167"/>
        <v>#DIV/0!</v>
      </c>
    </row>
    <row r="227" spans="1:38" x14ac:dyDescent="0.35">
      <c r="A227" s="24"/>
      <c r="B227" s="25" t="s">
        <v>673</v>
      </c>
      <c r="C227" s="26">
        <f>+SUM(C228:C229)</f>
        <v>195.19535443943533</v>
      </c>
      <c r="D227" s="26">
        <f t="shared" ref="D227:AE227" si="203">+SUM(D228:D229)</f>
        <v>194.20755399525476</v>
      </c>
      <c r="E227" s="26">
        <f t="shared" si="203"/>
        <v>206.45029283373492</v>
      </c>
      <c r="F227" s="26">
        <f t="shared" si="203"/>
        <v>190.76521911401952</v>
      </c>
      <c r="G227" s="26">
        <f t="shared" si="203"/>
        <v>276.07525747506702</v>
      </c>
      <c r="H227" s="26">
        <f t="shared" si="203"/>
        <v>306.48753781711059</v>
      </c>
      <c r="I227" s="26">
        <f t="shared" si="203"/>
        <v>349.59155719953463</v>
      </c>
      <c r="J227" s="26">
        <f t="shared" si="203"/>
        <v>528.26663890000009</v>
      </c>
      <c r="K227" s="26">
        <f t="shared" si="203"/>
        <v>550.16316354999992</v>
      </c>
      <c r="L227" s="26">
        <f t="shared" si="203"/>
        <v>452.63202984999992</v>
      </c>
      <c r="M227" s="26">
        <f t="shared" si="203"/>
        <v>5921.0610620108973</v>
      </c>
      <c r="N227" s="26">
        <f t="shared" si="203"/>
        <v>6185.74495453482</v>
      </c>
      <c r="O227" s="26">
        <f t="shared" si="203"/>
        <v>6540.1662566678397</v>
      </c>
      <c r="P227" s="26">
        <f t="shared" si="203"/>
        <v>6829.9309796442567</v>
      </c>
      <c r="Q227" s="26">
        <f t="shared" si="203"/>
        <v>7129.5110958209643</v>
      </c>
      <c r="R227" s="26">
        <f t="shared" si="203"/>
        <v>7518.2308354043034</v>
      </c>
      <c r="S227" s="26">
        <f t="shared" si="203"/>
        <v>7960.8579841224509</v>
      </c>
      <c r="T227" s="26">
        <f t="shared" si="203"/>
        <v>8500.0293968173792</v>
      </c>
      <c r="U227" s="26">
        <f t="shared" si="203"/>
        <v>9023.0939091814143</v>
      </c>
      <c r="V227" s="26">
        <f t="shared" si="203"/>
        <v>9512.0466732081004</v>
      </c>
      <c r="W227" s="26">
        <f t="shared" si="203"/>
        <v>10615.226516034083</v>
      </c>
      <c r="X227" s="26">
        <f t="shared" si="203"/>
        <v>12509.975527004635</v>
      </c>
      <c r="Y227" s="26">
        <f t="shared" si="203"/>
        <v>10862.63428427589</v>
      </c>
      <c r="Z227" s="26">
        <f t="shared" si="203"/>
        <v>10710.280497769381</v>
      </c>
      <c r="AA227" s="26">
        <f t="shared" si="203"/>
        <v>11526.622019418801</v>
      </c>
      <c r="AB227" s="26">
        <f t="shared" si="203"/>
        <v>13154.569045096825</v>
      </c>
      <c r="AC227" s="26">
        <f t="shared" si="203"/>
        <v>14955.522408530276</v>
      </c>
      <c r="AD227" s="26">
        <f t="shared" si="203"/>
        <v>16466.77120826584</v>
      </c>
      <c r="AE227" s="26">
        <f t="shared" si="203"/>
        <v>16063.103452785439</v>
      </c>
      <c r="AF227" s="26">
        <f t="shared" ref="AF227:AH227" si="204">+SUM(AF228:AF229)</f>
        <v>17393.420844716322</v>
      </c>
      <c r="AG227" s="26">
        <f t="shared" si="204"/>
        <v>16688.614415572189</v>
      </c>
      <c r="AH227" s="26">
        <f t="shared" si="204"/>
        <v>17393.420844716322</v>
      </c>
      <c r="AI227" s="27"/>
      <c r="AJ227" s="23">
        <f t="shared" si="167"/>
        <v>1.9375513379369216</v>
      </c>
    </row>
    <row r="228" spans="1:38" x14ac:dyDescent="0.35">
      <c r="A228" s="24"/>
      <c r="B228" s="44" t="s">
        <v>674</v>
      </c>
      <c r="C228" s="30">
        <f>+'1990'!$C227</f>
        <v>195.19535443943533</v>
      </c>
      <c r="D228" s="30">
        <f>+'1991'!$C227</f>
        <v>194.20755399525476</v>
      </c>
      <c r="E228" s="30">
        <f>+'1992'!$C227</f>
        <v>206.45029283373492</v>
      </c>
      <c r="F228" s="30">
        <f>+'1993'!$C227</f>
        <v>190.76521911401952</v>
      </c>
      <c r="G228" s="30">
        <f>+'1994'!$C227</f>
        <v>276.07525747506702</v>
      </c>
      <c r="H228" s="30">
        <f>+'1995'!$C227</f>
        <v>306.48753781711059</v>
      </c>
      <c r="I228" s="30">
        <f>+'1996'!$C227</f>
        <v>349.59155719953463</v>
      </c>
      <c r="J228" s="30">
        <f>+'1997'!$C227</f>
        <v>528.26663890000009</v>
      </c>
      <c r="K228" s="30">
        <f>+'1998'!$C227</f>
        <v>550.16316354999992</v>
      </c>
      <c r="L228" s="30">
        <f>+'1999'!$C227</f>
        <v>452.63202984999992</v>
      </c>
      <c r="M228" s="30">
        <f>+'2000'!$C228</f>
        <v>529.69151234999993</v>
      </c>
      <c r="N228" s="30">
        <f>+'2001'!$C228</f>
        <v>503.43313019999999</v>
      </c>
      <c r="O228" s="30">
        <f>+'2002'!$C228</f>
        <v>551.21161878639998</v>
      </c>
      <c r="P228" s="30">
        <f>+'2003'!$C228</f>
        <v>517.78571844999999</v>
      </c>
      <c r="Q228" s="30">
        <f>+'2004'!$C228</f>
        <v>476.73440814999992</v>
      </c>
      <c r="R228" s="30">
        <f>+'2005'!$C228</f>
        <v>506.44073479999997</v>
      </c>
      <c r="S228" s="30">
        <f>+'2006'!$C228</f>
        <v>570.6805104</v>
      </c>
      <c r="T228" s="30">
        <f>+'2007'!$C228</f>
        <v>711.04508475</v>
      </c>
      <c r="U228" s="30">
        <f>+'2008'!$C228</f>
        <v>813.78136840000002</v>
      </c>
      <c r="V228" s="30">
        <f>+'2009'!$C228</f>
        <v>862.50123959999985</v>
      </c>
      <c r="W228" s="30">
        <f>+'2010'!$C228</f>
        <v>914.07916599999999</v>
      </c>
      <c r="X228" s="30">
        <f>+'2011'!$C228</f>
        <v>1049.8243255499999</v>
      </c>
      <c r="Y228" s="30">
        <f>+'2012'!$C228</f>
        <v>1229.8028743</v>
      </c>
      <c r="Z228" s="30">
        <f>+'2013'!$C228</f>
        <v>1524.4318088999999</v>
      </c>
      <c r="AA228" s="30">
        <f>+'2014'!$C228</f>
        <v>1827.2431727549999</v>
      </c>
      <c r="AB228" s="30">
        <f>+'2015'!$C228</f>
        <v>1951.2090821222998</v>
      </c>
      <c r="AC228" s="30">
        <f>+'2016'!$C228</f>
        <v>2058.5347377594999</v>
      </c>
      <c r="AD228" s="30">
        <f>+'2017'!$C228</f>
        <v>2092.4123835114501</v>
      </c>
      <c r="AE228" s="30">
        <f>+'2018'!$C228</f>
        <v>2205.9482773828504</v>
      </c>
      <c r="AF228" s="30">
        <f>+'2019'!$C228</f>
        <v>2221.7047664411598</v>
      </c>
      <c r="AG228" s="30">
        <f>+'2020'!$C228</f>
        <v>774.65158219949512</v>
      </c>
      <c r="AH228" s="30">
        <f>+'2021'!$C228</f>
        <v>2221.7047664411598</v>
      </c>
      <c r="AI228" s="27"/>
      <c r="AJ228" s="30">
        <f t="shared" si="167"/>
        <v>3.1943371087531078</v>
      </c>
    </row>
    <row r="229" spans="1:38" x14ac:dyDescent="0.35">
      <c r="A229" s="24"/>
      <c r="B229" s="44" t="s">
        <v>675</v>
      </c>
      <c r="C229" s="30">
        <f>+'1990'!$C228</f>
        <v>0</v>
      </c>
      <c r="D229" s="30">
        <f>+'1991'!$C228</f>
        <v>0</v>
      </c>
      <c r="E229" s="30">
        <f>+'1992'!$C228</f>
        <v>0</v>
      </c>
      <c r="F229" s="30">
        <f>+'1993'!$C228</f>
        <v>0</v>
      </c>
      <c r="G229" s="30">
        <f>+'1994'!$C228</f>
        <v>0</v>
      </c>
      <c r="H229" s="30">
        <f>+'1995'!$C228</f>
        <v>0</v>
      </c>
      <c r="I229" s="30">
        <f>+'1996'!$C228</f>
        <v>0</v>
      </c>
      <c r="J229" s="30">
        <f>+'1997'!$C228</f>
        <v>0</v>
      </c>
      <c r="K229" s="30">
        <f>+'1998'!$C228</f>
        <v>0</v>
      </c>
      <c r="L229" s="30">
        <f>+'1999'!$C228</f>
        <v>0</v>
      </c>
      <c r="M229" s="30">
        <f>+'2000'!$C229</f>
        <v>5391.3695496608971</v>
      </c>
      <c r="N229" s="30">
        <f>+'2001'!$C229</f>
        <v>5682.3118243348199</v>
      </c>
      <c r="O229" s="30">
        <f>+'2002'!$C229</f>
        <v>5988.9546378814393</v>
      </c>
      <c r="P229" s="30">
        <f>+'2003'!$C229</f>
        <v>6312.1452611942568</v>
      </c>
      <c r="Q229" s="30">
        <f>+'2004'!$C229</f>
        <v>6652.7766876709647</v>
      </c>
      <c r="R229" s="30">
        <f>+'2005'!$C229</f>
        <v>7011.7901006043039</v>
      </c>
      <c r="S229" s="30">
        <f>+'2006'!$C229</f>
        <v>7390.1774737224505</v>
      </c>
      <c r="T229" s="30">
        <f>+'2007'!$C229</f>
        <v>7788.9843120673786</v>
      </c>
      <c r="U229" s="30">
        <f>+'2008'!$C229</f>
        <v>8209.312540781415</v>
      </c>
      <c r="V229" s="30">
        <f>+'2009'!$C229</f>
        <v>8649.5454336081002</v>
      </c>
      <c r="W229" s="30">
        <f>+'2010'!$C229</f>
        <v>9701.1473500340835</v>
      </c>
      <c r="X229" s="30">
        <f>+'2011'!$C229</f>
        <v>11460.151201454635</v>
      </c>
      <c r="Y229" s="30">
        <f>+'2012'!$C229</f>
        <v>9632.83140997589</v>
      </c>
      <c r="Z229" s="30">
        <f>+'2013'!$C229</f>
        <v>9185.8486888693806</v>
      </c>
      <c r="AA229" s="30">
        <f>+'2014'!$C229</f>
        <v>9699.3788466638016</v>
      </c>
      <c r="AB229" s="30">
        <f>+'2015'!$C229</f>
        <v>11203.359962974526</v>
      </c>
      <c r="AC229" s="30">
        <f>+'2016'!$C229</f>
        <v>12896.987670770775</v>
      </c>
      <c r="AD229" s="30">
        <f>+'2017'!$C229</f>
        <v>14374.358824754388</v>
      </c>
      <c r="AE229" s="30">
        <f>+'2018'!$C229</f>
        <v>13857.15517540259</v>
      </c>
      <c r="AF229" s="30">
        <f>+'2019'!$C229</f>
        <v>15171.716078275163</v>
      </c>
      <c r="AG229" s="30">
        <f>+'2020'!$C229</f>
        <v>15913.962833372694</v>
      </c>
      <c r="AH229" s="30">
        <f>+'2021'!$C229</f>
        <v>15171.716078275163</v>
      </c>
      <c r="AI229" s="27"/>
      <c r="AJ229" s="30">
        <f t="shared" si="167"/>
        <v>1.8140745943170273</v>
      </c>
    </row>
    <row r="230" spans="1:38" x14ac:dyDescent="0.35">
      <c r="A230" s="24"/>
      <c r="B230" s="25" t="s">
        <v>676</v>
      </c>
      <c r="C230" s="30">
        <f>+'1990'!$C229</f>
        <v>0</v>
      </c>
      <c r="D230" s="30">
        <f>+'1991'!$C229</f>
        <v>0</v>
      </c>
      <c r="E230" s="30">
        <f>+'1992'!$C229</f>
        <v>0</v>
      </c>
      <c r="F230" s="30">
        <f>+'1993'!$C229</f>
        <v>0</v>
      </c>
      <c r="G230" s="30">
        <f>+'1994'!$C229</f>
        <v>0</v>
      </c>
      <c r="H230" s="30">
        <f>+'1995'!$C229</f>
        <v>0</v>
      </c>
      <c r="I230" s="30">
        <f>+'1996'!$C229</f>
        <v>0</v>
      </c>
      <c r="J230" s="30">
        <f>+'1997'!$C229</f>
        <v>0</v>
      </c>
      <c r="K230" s="30">
        <f>+'1998'!$C229</f>
        <v>0</v>
      </c>
      <c r="L230" s="30">
        <f>+'1999'!$C229</f>
        <v>0</v>
      </c>
      <c r="M230" s="30">
        <f>+'2000'!$C230</f>
        <v>0</v>
      </c>
      <c r="N230" s="30">
        <f>+'2001'!$C230</f>
        <v>0</v>
      </c>
      <c r="O230" s="30">
        <f>+'2002'!$C230</f>
        <v>0</v>
      </c>
      <c r="P230" s="30">
        <f>+'2003'!$C230</f>
        <v>0</v>
      </c>
      <c r="Q230" s="30">
        <f>+'2004'!$C230</f>
        <v>0</v>
      </c>
      <c r="R230" s="30">
        <f>+'2005'!$C230</f>
        <v>0</v>
      </c>
      <c r="S230" s="30">
        <f>+'2006'!$C230</f>
        <v>0</v>
      </c>
      <c r="T230" s="30">
        <f>+'2007'!$C230</f>
        <v>0</v>
      </c>
      <c r="U230" s="30">
        <f>+'2008'!$C230</f>
        <v>0</v>
      </c>
      <c r="V230" s="30">
        <f>+'2009'!$C230</f>
        <v>0</v>
      </c>
      <c r="W230" s="30">
        <f>+'2010'!$C230</f>
        <v>0</v>
      </c>
      <c r="X230" s="30">
        <f>+'2011'!$C230</f>
        <v>0</v>
      </c>
      <c r="Y230" s="30">
        <f>+'2012'!$C230</f>
        <v>0</v>
      </c>
      <c r="Z230" s="30">
        <f>+'2013'!$C230</f>
        <v>0</v>
      </c>
      <c r="AA230" s="30">
        <f>+'2014'!$C230</f>
        <v>0</v>
      </c>
      <c r="AB230" s="30">
        <f>+'2015'!$C230</f>
        <v>0</v>
      </c>
      <c r="AC230" s="30">
        <f>+'2016'!$C230</f>
        <v>0</v>
      </c>
      <c r="AD230" s="30">
        <f>+'2017'!$C230</f>
        <v>0</v>
      </c>
      <c r="AE230" s="30">
        <f>+'2018'!$C230</f>
        <v>0</v>
      </c>
      <c r="AF230" s="30">
        <f>+'2019'!$C230</f>
        <v>0</v>
      </c>
      <c r="AG230" s="30">
        <f>+'2020'!$C230</f>
        <v>0</v>
      </c>
      <c r="AH230" s="30">
        <f>+'2021'!$C230</f>
        <v>0</v>
      </c>
      <c r="AI230" s="27"/>
      <c r="AJ230" s="30" t="e">
        <f t="shared" si="167"/>
        <v>#DIV/0!</v>
      </c>
    </row>
    <row r="231" spans="1:38" ht="13" x14ac:dyDescent="0.35">
      <c r="A231" s="24"/>
      <c r="B231" s="25" t="s">
        <v>677</v>
      </c>
      <c r="C231" s="30">
        <f>+'1990'!$C230</f>
        <v>1656.1396765196496</v>
      </c>
      <c r="D231" s="30">
        <f>+'1991'!$C230</f>
        <v>1648.4158665750301</v>
      </c>
      <c r="E231" s="30">
        <f>+'1992'!$C230</f>
        <v>1689.9473739618397</v>
      </c>
      <c r="F231" s="30">
        <f>+'1993'!$C230</f>
        <v>1645.8457464168996</v>
      </c>
      <c r="G231" s="30">
        <f>+'1994'!$C230</f>
        <v>1504.6959959952896</v>
      </c>
      <c r="H231" s="30">
        <f>+'1995'!$C230</f>
        <v>1354.2886516839399</v>
      </c>
      <c r="I231" s="30">
        <f>+'1996'!$C230</f>
        <v>1496.6391597149998</v>
      </c>
      <c r="J231" s="30">
        <f>+'1997'!$C230</f>
        <v>1520.1339020699997</v>
      </c>
      <c r="K231" s="30">
        <f>+'1998'!$C230</f>
        <v>1524.8600291399998</v>
      </c>
      <c r="L231" s="30">
        <f>+'1999'!$C230</f>
        <v>1583.0270707299999</v>
      </c>
      <c r="M231" s="30">
        <f>+'2000'!$C231</f>
        <v>1496.4513776099998</v>
      </c>
      <c r="N231" s="30">
        <f>+'2001'!$C231</f>
        <v>1477.77253554</v>
      </c>
      <c r="O231" s="30">
        <f>+'2002'!$C231</f>
        <v>1475.6192798199997</v>
      </c>
      <c r="P231" s="30">
        <f>+'2003'!$C231</f>
        <v>1473.54218158</v>
      </c>
      <c r="Q231" s="30">
        <f>+'2004'!$C231</f>
        <v>1479.10313593</v>
      </c>
      <c r="R231" s="30">
        <f>+'2005'!$C231</f>
        <v>1459.3069959999998</v>
      </c>
      <c r="S231" s="30">
        <f>+'2006'!$C231</f>
        <v>1465.4063339999998</v>
      </c>
      <c r="T231" s="30">
        <f>+'2007'!$C231</f>
        <v>1459.893588811161</v>
      </c>
      <c r="U231" s="30">
        <f>+'2008'!$C231</f>
        <v>1430.1025763279922</v>
      </c>
      <c r="V231" s="30">
        <f>+'2009'!$C231</f>
        <v>1386.3082022102949</v>
      </c>
      <c r="W231" s="30">
        <f>+'2010'!$C231</f>
        <v>1404.8638797199997</v>
      </c>
      <c r="X231" s="30">
        <f>+'2011'!$C231</f>
        <v>1456.4580741199998</v>
      </c>
      <c r="Y231" s="30">
        <f>+'2012'!$C231</f>
        <v>1473.6672825000001</v>
      </c>
      <c r="Z231" s="30">
        <f>+'2013'!$C231</f>
        <v>1564.0257039399999</v>
      </c>
      <c r="AA231" s="30">
        <f>+'2014'!$C231</f>
        <v>1544.5038531525117</v>
      </c>
      <c r="AB231" s="30">
        <f>+'2015'!$C231</f>
        <v>1458.4697852070076</v>
      </c>
      <c r="AC231" s="30">
        <f>+'2016'!$C231</f>
        <v>1458.1397874511997</v>
      </c>
      <c r="AD231" s="30">
        <f>+'2017'!$C231</f>
        <v>1431.992630955277</v>
      </c>
      <c r="AE231" s="30">
        <f>+'2018'!$C231</f>
        <v>1428.3045302078681</v>
      </c>
      <c r="AF231" s="30">
        <f>+'2019'!$C231</f>
        <v>1444.3432342640281</v>
      </c>
      <c r="AG231" s="30">
        <f>+'2020'!$C231</f>
        <v>1432.7113653141237</v>
      </c>
      <c r="AH231" s="30">
        <f>+'2021'!$C231</f>
        <v>1444.3432342640281</v>
      </c>
      <c r="AI231" s="27"/>
      <c r="AJ231" s="30">
        <f t="shared" si="167"/>
        <v>-3.4821140282682794E-2</v>
      </c>
    </row>
    <row r="232" spans="1:38" ht="13" x14ac:dyDescent="0.35">
      <c r="A232" s="24"/>
      <c r="B232" s="25" t="s">
        <v>678</v>
      </c>
      <c r="C232" s="26">
        <f>+SUM(C233:C234)</f>
        <v>0</v>
      </c>
      <c r="D232" s="26">
        <f t="shared" ref="D232:AE232" si="205">+SUM(D233:D234)</f>
        <v>0</v>
      </c>
      <c r="E232" s="26">
        <f t="shared" si="205"/>
        <v>0</v>
      </c>
      <c r="F232" s="26">
        <f t="shared" si="205"/>
        <v>0</v>
      </c>
      <c r="G232" s="26">
        <f t="shared" si="205"/>
        <v>0</v>
      </c>
      <c r="H232" s="26">
        <f t="shared" si="205"/>
        <v>0</v>
      </c>
      <c r="I232" s="26">
        <f t="shared" si="205"/>
        <v>0</v>
      </c>
      <c r="J232" s="26">
        <f t="shared" si="205"/>
        <v>0</v>
      </c>
      <c r="K232" s="26">
        <f t="shared" si="205"/>
        <v>0</v>
      </c>
      <c r="L232" s="26">
        <f t="shared" si="205"/>
        <v>0</v>
      </c>
      <c r="M232" s="26">
        <f t="shared" si="205"/>
        <v>0</v>
      </c>
      <c r="N232" s="26">
        <f t="shared" si="205"/>
        <v>0</v>
      </c>
      <c r="O232" s="26">
        <f t="shared" si="205"/>
        <v>0</v>
      </c>
      <c r="P232" s="26">
        <f t="shared" si="205"/>
        <v>0</v>
      </c>
      <c r="Q232" s="26">
        <f t="shared" si="205"/>
        <v>0</v>
      </c>
      <c r="R232" s="26">
        <f t="shared" si="205"/>
        <v>0</v>
      </c>
      <c r="S232" s="26">
        <f t="shared" si="205"/>
        <v>0</v>
      </c>
      <c r="T232" s="26">
        <f t="shared" si="205"/>
        <v>0</v>
      </c>
      <c r="U232" s="26">
        <f t="shared" si="205"/>
        <v>0</v>
      </c>
      <c r="V232" s="26">
        <f t="shared" si="205"/>
        <v>0</v>
      </c>
      <c r="W232" s="26">
        <f t="shared" si="205"/>
        <v>0</v>
      </c>
      <c r="X232" s="26">
        <f t="shared" si="205"/>
        <v>0</v>
      </c>
      <c r="Y232" s="26">
        <f t="shared" si="205"/>
        <v>0</v>
      </c>
      <c r="Z232" s="26">
        <f t="shared" si="205"/>
        <v>0</v>
      </c>
      <c r="AA232" s="26">
        <f t="shared" si="205"/>
        <v>0</v>
      </c>
      <c r="AB232" s="26">
        <f t="shared" si="205"/>
        <v>0</v>
      </c>
      <c r="AC232" s="26">
        <f t="shared" si="205"/>
        <v>0</v>
      </c>
      <c r="AD232" s="26">
        <f t="shared" si="205"/>
        <v>0</v>
      </c>
      <c r="AE232" s="26">
        <f t="shared" si="205"/>
        <v>0</v>
      </c>
      <c r="AF232" s="26">
        <f t="shared" ref="AF232:AH232" si="206">+SUM(AF233:AF234)</f>
        <v>0</v>
      </c>
      <c r="AG232" s="26">
        <f t="shared" si="206"/>
        <v>0</v>
      </c>
      <c r="AH232" s="26">
        <f t="shared" si="206"/>
        <v>0</v>
      </c>
      <c r="AI232" s="27"/>
      <c r="AJ232" s="26" t="e">
        <f t="shared" si="167"/>
        <v>#DIV/0!</v>
      </c>
    </row>
    <row r="233" spans="1:38" x14ac:dyDescent="0.35">
      <c r="A233" s="24"/>
      <c r="B233" s="44" t="s">
        <v>679</v>
      </c>
      <c r="C233" s="30">
        <f>+'1990'!$C232</f>
        <v>0</v>
      </c>
      <c r="D233" s="30">
        <f>+'1991'!$C232</f>
        <v>0</v>
      </c>
      <c r="E233" s="30">
        <f>+'1992'!$C232</f>
        <v>0</v>
      </c>
      <c r="F233" s="30">
        <f>+'1993'!$C232</f>
        <v>0</v>
      </c>
      <c r="G233" s="30">
        <f>+'1994'!$C232</f>
        <v>0</v>
      </c>
      <c r="H233" s="30">
        <f>+'1995'!$C232</f>
        <v>0</v>
      </c>
      <c r="I233" s="30">
        <f>+'1996'!$C232</f>
        <v>0</v>
      </c>
      <c r="J233" s="30">
        <f>+'1997'!$C232</f>
        <v>0</v>
      </c>
      <c r="K233" s="30">
        <f>+'1998'!$C232</f>
        <v>0</v>
      </c>
      <c r="L233" s="30">
        <f>+'1999'!$C232</f>
        <v>0</v>
      </c>
      <c r="M233" s="30">
        <f>+'2000'!$C233</f>
        <v>0</v>
      </c>
      <c r="N233" s="30">
        <f>+'2001'!$C233</f>
        <v>0</v>
      </c>
      <c r="O233" s="30">
        <f>+'2002'!$C233</f>
        <v>0</v>
      </c>
      <c r="P233" s="30">
        <f>+'2003'!$C233</f>
        <v>0</v>
      </c>
      <c r="Q233" s="30">
        <f>+'2004'!$C233</f>
        <v>0</v>
      </c>
      <c r="R233" s="30">
        <f>+'2005'!$C233</f>
        <v>0</v>
      </c>
      <c r="S233" s="30">
        <f>+'2006'!$C233</f>
        <v>0</v>
      </c>
      <c r="T233" s="30">
        <f>+'2007'!$C233</f>
        <v>0</v>
      </c>
      <c r="U233" s="30">
        <f>+'2008'!$C233</f>
        <v>0</v>
      </c>
      <c r="V233" s="30">
        <f>+'2009'!$C233</f>
        <v>0</v>
      </c>
      <c r="W233" s="30">
        <f>+'2010'!$C233</f>
        <v>0</v>
      </c>
      <c r="X233" s="30">
        <f>+'2011'!$C233</f>
        <v>0</v>
      </c>
      <c r="Y233" s="30">
        <f>+'2012'!$C233</f>
        <v>0</v>
      </c>
      <c r="Z233" s="30">
        <f>+'2013'!$C233</f>
        <v>0</v>
      </c>
      <c r="AA233" s="30">
        <f>+'2014'!$C233</f>
        <v>0</v>
      </c>
      <c r="AB233" s="30">
        <f>+'2015'!$C233</f>
        <v>0</v>
      </c>
      <c r="AC233" s="30">
        <f>+'2016'!$C233</f>
        <v>0</v>
      </c>
      <c r="AD233" s="30">
        <f>+'2017'!$C233</f>
        <v>0</v>
      </c>
      <c r="AE233" s="30">
        <f>+'2018'!$C233</f>
        <v>0</v>
      </c>
      <c r="AF233" s="30">
        <f>+'2019'!$C233</f>
        <v>0</v>
      </c>
      <c r="AG233" s="30">
        <f>+'2020'!$C233</f>
        <v>0</v>
      </c>
      <c r="AH233" s="30">
        <f>+'2021'!$C233</f>
        <v>0</v>
      </c>
      <c r="AI233" s="27"/>
      <c r="AJ233" s="30" t="e">
        <f t="shared" si="167"/>
        <v>#DIV/0!</v>
      </c>
    </row>
    <row r="234" spans="1:38" x14ac:dyDescent="0.35">
      <c r="A234" s="24"/>
      <c r="B234" s="44" t="s">
        <v>680</v>
      </c>
      <c r="C234" s="30">
        <f>+'1990'!$C233</f>
        <v>0</v>
      </c>
      <c r="D234" s="30">
        <f>+'1991'!$C233</f>
        <v>0</v>
      </c>
      <c r="E234" s="30">
        <f>+'1992'!$C233</f>
        <v>0</v>
      </c>
      <c r="F234" s="30">
        <f>+'1993'!$C233</f>
        <v>0</v>
      </c>
      <c r="G234" s="30">
        <f>+'1994'!$C233</f>
        <v>0</v>
      </c>
      <c r="H234" s="30">
        <f>+'1995'!$C233</f>
        <v>0</v>
      </c>
      <c r="I234" s="30">
        <f>+'1996'!$C233</f>
        <v>0</v>
      </c>
      <c r="J234" s="30">
        <f>+'1997'!$C233</f>
        <v>0</v>
      </c>
      <c r="K234" s="30">
        <f>+'1998'!$C233</f>
        <v>0</v>
      </c>
      <c r="L234" s="30">
        <f>+'1999'!$C233</f>
        <v>0</v>
      </c>
      <c r="M234" s="30">
        <f>+'2000'!$C234</f>
        <v>0</v>
      </c>
      <c r="N234" s="30">
        <f>+'2001'!$C234</f>
        <v>0</v>
      </c>
      <c r="O234" s="30">
        <f>+'2002'!$C234</f>
        <v>0</v>
      </c>
      <c r="P234" s="30">
        <f>+'2003'!$C234</f>
        <v>0</v>
      </c>
      <c r="Q234" s="30">
        <f>+'2004'!$C234</f>
        <v>0</v>
      </c>
      <c r="R234" s="30">
        <f>+'2005'!$C234</f>
        <v>0</v>
      </c>
      <c r="S234" s="30">
        <f>+'2006'!$C234</f>
        <v>0</v>
      </c>
      <c r="T234" s="30">
        <f>+'2007'!$C234</f>
        <v>0</v>
      </c>
      <c r="U234" s="30">
        <f>+'2008'!$C234</f>
        <v>0</v>
      </c>
      <c r="V234" s="30">
        <f>+'2009'!$C234</f>
        <v>0</v>
      </c>
      <c r="W234" s="30">
        <f>+'2010'!$C234</f>
        <v>0</v>
      </c>
      <c r="X234" s="30">
        <f>+'2011'!$C234</f>
        <v>0</v>
      </c>
      <c r="Y234" s="30">
        <f>+'2012'!$C234</f>
        <v>0</v>
      </c>
      <c r="Z234" s="30">
        <f>+'2013'!$C234</f>
        <v>0</v>
      </c>
      <c r="AA234" s="30">
        <f>+'2014'!$C234</f>
        <v>0</v>
      </c>
      <c r="AB234" s="30">
        <f>+'2015'!$C234</f>
        <v>0</v>
      </c>
      <c r="AC234" s="30">
        <f>+'2016'!$C234</f>
        <v>0</v>
      </c>
      <c r="AD234" s="30">
        <f>+'2017'!$C234</f>
        <v>0</v>
      </c>
      <c r="AE234" s="30">
        <f>+'2018'!$C234</f>
        <v>0</v>
      </c>
      <c r="AF234" s="30">
        <f>+'2019'!$C234</f>
        <v>0</v>
      </c>
      <c r="AG234" s="30">
        <f>+'2020'!$C234</f>
        <v>0</v>
      </c>
      <c r="AH234" s="30">
        <f>+'2021'!$C234</f>
        <v>0</v>
      </c>
      <c r="AI234" s="27"/>
      <c r="AJ234" s="30" t="e">
        <f t="shared" si="167"/>
        <v>#DIV/0!</v>
      </c>
    </row>
    <row r="235" spans="1:38" x14ac:dyDescent="0.35">
      <c r="A235" s="24"/>
      <c r="B235" s="25" t="s">
        <v>681</v>
      </c>
      <c r="C235" s="30">
        <f>+'1990'!$C234</f>
        <v>0</v>
      </c>
      <c r="D235" s="30">
        <f>+'1991'!$C234</f>
        <v>0</v>
      </c>
      <c r="E235" s="30">
        <f>+'1992'!$C234</f>
        <v>0</v>
      </c>
      <c r="F235" s="30">
        <f>+'1993'!$C234</f>
        <v>0</v>
      </c>
      <c r="G235" s="30">
        <f>+'1994'!$C234</f>
        <v>0</v>
      </c>
      <c r="H235" s="30">
        <f>+'1995'!$C234</f>
        <v>0</v>
      </c>
      <c r="I235" s="30">
        <f>+'1996'!$C234</f>
        <v>0</v>
      </c>
      <c r="J235" s="30">
        <f>+'1997'!$C234</f>
        <v>0</v>
      </c>
      <c r="K235" s="30">
        <f>+'1998'!$C234</f>
        <v>0</v>
      </c>
      <c r="L235" s="30">
        <f>+'1999'!$C234</f>
        <v>0</v>
      </c>
      <c r="M235" s="30">
        <f>+'2000'!$C235</f>
        <v>0</v>
      </c>
      <c r="N235" s="30">
        <f>+'2001'!$C235</f>
        <v>0</v>
      </c>
      <c r="O235" s="30">
        <f>+'2002'!$C235</f>
        <v>0</v>
      </c>
      <c r="P235" s="30">
        <f>+'2003'!$C235</f>
        <v>0</v>
      </c>
      <c r="Q235" s="30">
        <f>+'2004'!$C235</f>
        <v>0</v>
      </c>
      <c r="R235" s="30">
        <f>+'2005'!$C235</f>
        <v>0</v>
      </c>
      <c r="S235" s="30">
        <f>+'2006'!$C235</f>
        <v>0</v>
      </c>
      <c r="T235" s="30">
        <f>+'2007'!$C235</f>
        <v>0</v>
      </c>
      <c r="U235" s="30">
        <f>+'2008'!$C235</f>
        <v>0</v>
      </c>
      <c r="V235" s="30">
        <f>+'2009'!$C235</f>
        <v>0</v>
      </c>
      <c r="W235" s="30">
        <f>+'2010'!$C235</f>
        <v>0</v>
      </c>
      <c r="X235" s="30">
        <f>+'2011'!$C235</f>
        <v>0</v>
      </c>
      <c r="Y235" s="30">
        <f>+'2012'!$C235</f>
        <v>0</v>
      </c>
      <c r="Z235" s="30">
        <f>+'2013'!$C235</f>
        <v>0</v>
      </c>
      <c r="AA235" s="30">
        <f>+'2014'!$C235</f>
        <v>0</v>
      </c>
      <c r="AB235" s="30">
        <f>+'2015'!$C235</f>
        <v>0</v>
      </c>
      <c r="AC235" s="30">
        <f>+'2016'!$C235</f>
        <v>0</v>
      </c>
      <c r="AD235" s="30">
        <f>+'2017'!$C235</f>
        <v>0</v>
      </c>
      <c r="AE235" s="30">
        <f>+'2018'!$C235</f>
        <v>0</v>
      </c>
      <c r="AF235" s="30">
        <f>+'2019'!$C235</f>
        <v>0</v>
      </c>
      <c r="AG235" s="30">
        <f>+'2020'!$C235</f>
        <v>0</v>
      </c>
      <c r="AH235" s="30">
        <f>+'2021'!$C235</f>
        <v>0</v>
      </c>
      <c r="AI235" s="27"/>
      <c r="AJ235" s="30" t="e">
        <f t="shared" si="167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0" t="e">
        <f t="shared" si="167"/>
        <v>#DIV/0!</v>
      </c>
    </row>
    <row r="237" spans="1:38" ht="13" x14ac:dyDescent="0.35">
      <c r="A237" s="24"/>
      <c r="B237" s="25" t="s">
        <v>683</v>
      </c>
      <c r="C237" s="30">
        <f>+'1990'!$C236</f>
        <v>0</v>
      </c>
      <c r="D237" s="30">
        <f>+'1991'!$C236</f>
        <v>0</v>
      </c>
      <c r="E237" s="30">
        <f>+'1992'!$C236</f>
        <v>0</v>
      </c>
      <c r="F237" s="30">
        <f>+'1993'!$C236</f>
        <v>0</v>
      </c>
      <c r="G237" s="30">
        <f>+'1994'!$C236</f>
        <v>0</v>
      </c>
      <c r="H237" s="30">
        <f>+'1995'!$C236</f>
        <v>0</v>
      </c>
      <c r="I237" s="30">
        <f>+'1996'!$C236</f>
        <v>0</v>
      </c>
      <c r="J237" s="30">
        <f>+'1997'!$C236</f>
        <v>0</v>
      </c>
      <c r="K237" s="30">
        <f>+'1998'!$C236</f>
        <v>0</v>
      </c>
      <c r="L237" s="30">
        <f>+'1999'!$C236</f>
        <v>0</v>
      </c>
      <c r="M237" s="30">
        <f>+'2000'!$C237</f>
        <v>0</v>
      </c>
      <c r="N237" s="30">
        <f>+'2001'!$C237</f>
        <v>0</v>
      </c>
      <c r="O237" s="30">
        <f>+'2002'!$C237</f>
        <v>0</v>
      </c>
      <c r="P237" s="30">
        <f>+'2003'!$C237</f>
        <v>0</v>
      </c>
      <c r="Q237" s="30">
        <f>+'2004'!$C237</f>
        <v>0</v>
      </c>
      <c r="R237" s="30">
        <f>+'2005'!$C237</f>
        <v>0</v>
      </c>
      <c r="S237" s="30">
        <f>+'2006'!$C237</f>
        <v>0</v>
      </c>
      <c r="T237" s="30">
        <f>+'2007'!$C237</f>
        <v>0</v>
      </c>
      <c r="U237" s="30">
        <f>+'2008'!$C237</f>
        <v>0</v>
      </c>
      <c r="V237" s="30">
        <f>+'2009'!$C237</f>
        <v>0</v>
      </c>
      <c r="W237" s="30">
        <f>+'2010'!$C237</f>
        <v>0</v>
      </c>
      <c r="X237" s="30">
        <f>+'2011'!$C237</f>
        <v>0</v>
      </c>
      <c r="Y237" s="30">
        <f>+'2012'!$C237</f>
        <v>0</v>
      </c>
      <c r="Z237" s="30">
        <f>+'2013'!$C237</f>
        <v>0</v>
      </c>
      <c r="AA237" s="30">
        <f>+'2014'!$C237</f>
        <v>0</v>
      </c>
      <c r="AB237" s="30">
        <f>+'2015'!$C237</f>
        <v>0</v>
      </c>
      <c r="AC237" s="30">
        <f>+'2016'!$C237</f>
        <v>0</v>
      </c>
      <c r="AD237" s="30">
        <f>+'2017'!$C237</f>
        <v>0</v>
      </c>
      <c r="AE237" s="30">
        <f>+'2018'!$C237</f>
        <v>0</v>
      </c>
      <c r="AF237" s="30">
        <f>+'2019'!$C237</f>
        <v>0</v>
      </c>
      <c r="AG237" s="30">
        <f>+'2020'!$C237</f>
        <v>0</v>
      </c>
      <c r="AH237" s="30">
        <f>+'2021'!$C237</f>
        <v>0</v>
      </c>
      <c r="AI237" s="27"/>
      <c r="AJ237" s="30" t="e">
        <f t="shared" si="167"/>
        <v>#DIV/0!</v>
      </c>
    </row>
    <row r="238" spans="1:38" x14ac:dyDescent="0.35">
      <c r="AI238" s="52"/>
    </row>
    <row r="240" spans="1:38" s="13" customFormat="1" x14ac:dyDescent="0.35">
      <c r="A240" s="11" t="s">
        <v>722</v>
      </c>
      <c r="B240" s="11"/>
      <c r="C240" s="45">
        <f t="shared" ref="C240:AH240" si="207">+C4-C242</f>
        <v>0</v>
      </c>
      <c r="D240" s="45">
        <f t="shared" si="207"/>
        <v>0</v>
      </c>
      <c r="E240" s="45">
        <f t="shared" si="207"/>
        <v>0</v>
      </c>
      <c r="F240" s="45">
        <f t="shared" si="207"/>
        <v>0</v>
      </c>
      <c r="G240" s="45">
        <f t="shared" si="207"/>
        <v>0</v>
      </c>
      <c r="H240" s="45">
        <f t="shared" si="207"/>
        <v>0</v>
      </c>
      <c r="I240" s="45">
        <f t="shared" si="207"/>
        <v>0</v>
      </c>
      <c r="J240" s="45">
        <f t="shared" si="207"/>
        <v>0</v>
      </c>
      <c r="K240" s="45">
        <f t="shared" si="207"/>
        <v>0</v>
      </c>
      <c r="L240" s="45">
        <f t="shared" si="207"/>
        <v>0</v>
      </c>
      <c r="M240" s="45">
        <f t="shared" si="207"/>
        <v>0</v>
      </c>
      <c r="N240" s="45">
        <f t="shared" si="207"/>
        <v>0</v>
      </c>
      <c r="O240" s="45">
        <f t="shared" si="207"/>
        <v>0</v>
      </c>
      <c r="P240" s="45">
        <f t="shared" si="207"/>
        <v>0</v>
      </c>
      <c r="Q240" s="45">
        <f t="shared" si="207"/>
        <v>0</v>
      </c>
      <c r="R240" s="45">
        <f t="shared" si="207"/>
        <v>0</v>
      </c>
      <c r="S240" s="45">
        <f t="shared" si="207"/>
        <v>0</v>
      </c>
      <c r="T240" s="45">
        <f t="shared" si="207"/>
        <v>0</v>
      </c>
      <c r="U240" s="45">
        <f t="shared" si="207"/>
        <v>0</v>
      </c>
      <c r="V240" s="45">
        <f t="shared" si="207"/>
        <v>0</v>
      </c>
      <c r="W240" s="45">
        <f t="shared" si="207"/>
        <v>0</v>
      </c>
      <c r="X240" s="45">
        <f t="shared" si="207"/>
        <v>0</v>
      </c>
      <c r="Y240" s="45">
        <f t="shared" si="207"/>
        <v>0</v>
      </c>
      <c r="Z240" s="45">
        <f t="shared" si="207"/>
        <v>0</v>
      </c>
      <c r="AA240" s="45">
        <f t="shared" si="207"/>
        <v>0</v>
      </c>
      <c r="AB240" s="45">
        <f t="shared" si="207"/>
        <v>0</v>
      </c>
      <c r="AC240" s="45">
        <f t="shared" si="207"/>
        <v>0</v>
      </c>
      <c r="AD240" s="45">
        <f t="shared" si="207"/>
        <v>0</v>
      </c>
      <c r="AE240" s="45">
        <f t="shared" si="207"/>
        <v>0</v>
      </c>
      <c r="AF240" s="45">
        <f t="shared" si="207"/>
        <v>0</v>
      </c>
      <c r="AG240" s="45">
        <f t="shared" si="207"/>
        <v>0</v>
      </c>
      <c r="AH240" s="45">
        <f t="shared" si="207"/>
        <v>0</v>
      </c>
      <c r="AJ240" s="14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08">+C243+C254+C263+C274+C283</f>
        <v>2813.6751549200385</v>
      </c>
      <c r="D242" s="21">
        <f t="shared" si="208"/>
        <v>3234.7912103269628</v>
      </c>
      <c r="E242" s="21">
        <f t="shared" si="208"/>
        <v>3895.7410095482492</v>
      </c>
      <c r="F242" s="21">
        <f t="shared" si="208"/>
        <v>3905.9482128662962</v>
      </c>
      <c r="G242" s="21">
        <f t="shared" si="208"/>
        <v>4155.4249396015057</v>
      </c>
      <c r="H242" s="21">
        <f t="shared" si="208"/>
        <v>4115.7417046539886</v>
      </c>
      <c r="I242" s="21">
        <f t="shared" si="208"/>
        <v>4620.3527661724065</v>
      </c>
      <c r="J242" s="21">
        <f t="shared" si="208"/>
        <v>4597.4380103647918</v>
      </c>
      <c r="K242" s="21">
        <f t="shared" si="208"/>
        <v>5537.4907335115922</v>
      </c>
      <c r="L242" s="21">
        <f t="shared" si="208"/>
        <v>5053.0172230249782</v>
      </c>
      <c r="M242" s="21">
        <f t="shared" si="208"/>
        <v>-16208.601745674285</v>
      </c>
      <c r="N242" s="21">
        <f t="shared" si="208"/>
        <v>-13106.248465159475</v>
      </c>
      <c r="O242" s="21">
        <f t="shared" si="208"/>
        <v>-12349.259913297507</v>
      </c>
      <c r="P242" s="21">
        <f t="shared" si="208"/>
        <v>-13412.816890844097</v>
      </c>
      <c r="Q242" s="21">
        <f t="shared" si="208"/>
        <v>-18315.31583651439</v>
      </c>
      <c r="R242" s="21">
        <f t="shared" si="208"/>
        <v>-10619.059646694139</v>
      </c>
      <c r="S242" s="21">
        <f t="shared" si="208"/>
        <v>-16676.666822174797</v>
      </c>
      <c r="T242" s="21">
        <f t="shared" si="208"/>
        <v>-14134.39946314539</v>
      </c>
      <c r="U242" s="21">
        <f t="shared" si="208"/>
        <v>-12058.127049444554</v>
      </c>
      <c r="V242" s="21">
        <f t="shared" si="208"/>
        <v>-16150.15542420467</v>
      </c>
      <c r="W242" s="21">
        <f t="shared" si="208"/>
        <v>-14271.511087297538</v>
      </c>
      <c r="X242" s="21">
        <f t="shared" si="208"/>
        <v>-12751.587598224287</v>
      </c>
      <c r="Y242" s="21">
        <f t="shared" si="208"/>
        <v>-14263.214332292906</v>
      </c>
      <c r="Z242" s="21">
        <f t="shared" si="208"/>
        <v>-15807.422906222624</v>
      </c>
      <c r="AA242" s="21">
        <f t="shared" si="208"/>
        <v>-13644.243142874975</v>
      </c>
      <c r="AB242" s="21">
        <f t="shared" si="208"/>
        <v>-10905.741405222843</v>
      </c>
      <c r="AC242" s="21">
        <f t="shared" si="208"/>
        <v>-11235.553269172819</v>
      </c>
      <c r="AD242" s="21">
        <f t="shared" si="208"/>
        <v>-14770.768924852284</v>
      </c>
      <c r="AE242" s="21">
        <f t="shared" si="208"/>
        <v>-14800.52954291859</v>
      </c>
      <c r="AF242" s="21">
        <f t="shared" ref="AF242:AH242" si="209">+AF243+AF254+AF263+AF274+AF283</f>
        <v>-11698.368569255299</v>
      </c>
      <c r="AG242" s="21">
        <f t="shared" si="209"/>
        <v>-14561.406302695303</v>
      </c>
      <c r="AH242" s="21">
        <f t="shared" si="209"/>
        <v>-14154.64308385342</v>
      </c>
      <c r="AI242" s="22"/>
      <c r="AJ242" s="23">
        <f>+(AH242/M242)-1</f>
        <v>-0.12672028679889191</v>
      </c>
    </row>
    <row r="243" spans="1:36" s="13" customFormat="1" x14ac:dyDescent="0.35">
      <c r="A243" s="19" t="s">
        <v>264</v>
      </c>
      <c r="B243" s="20" t="s">
        <v>265</v>
      </c>
      <c r="C243" s="21">
        <f>+C244+C250+C253</f>
        <v>2638.3274470661863</v>
      </c>
      <c r="D243" s="21">
        <f t="shared" ref="D243:AE243" si="210">+D244+D250+D253</f>
        <v>3059.2297396417771</v>
      </c>
      <c r="E243" s="21">
        <f t="shared" si="210"/>
        <v>3717.925804599754</v>
      </c>
      <c r="F243" s="21">
        <f t="shared" si="210"/>
        <v>3729.8840719816458</v>
      </c>
      <c r="G243" s="21">
        <f t="shared" si="210"/>
        <v>3957.4799508273341</v>
      </c>
      <c r="H243" s="21">
        <f t="shared" si="210"/>
        <v>3918.725393260856</v>
      </c>
      <c r="I243" s="21">
        <f t="shared" si="210"/>
        <v>4440.0721080658532</v>
      </c>
      <c r="J243" s="21">
        <f t="shared" si="210"/>
        <v>4352.8836063999997</v>
      </c>
      <c r="K243" s="21">
        <f t="shared" si="210"/>
        <v>5289.5165532999999</v>
      </c>
      <c r="L243" s="21">
        <f t="shared" si="210"/>
        <v>4722.7059154099998</v>
      </c>
      <c r="M243" s="21">
        <f t="shared" si="210"/>
        <v>4996.3875589857998</v>
      </c>
      <c r="N243" s="21">
        <f t="shared" si="210"/>
        <v>5914.1923965569767</v>
      </c>
      <c r="O243" s="21">
        <f t="shared" si="210"/>
        <v>5244.6743193351713</v>
      </c>
      <c r="P243" s="21">
        <f t="shared" si="210"/>
        <v>5737.4453344396725</v>
      </c>
      <c r="Q243" s="21">
        <f t="shared" si="210"/>
        <v>5511.9040504835384</v>
      </c>
      <c r="R243" s="21">
        <f t="shared" si="210"/>
        <v>5611.2921311016053</v>
      </c>
      <c r="S243" s="21">
        <f t="shared" si="210"/>
        <v>6222.0674196940663</v>
      </c>
      <c r="T243" s="21">
        <f t="shared" si="210"/>
        <v>7029.0191328975079</v>
      </c>
      <c r="U243" s="21">
        <f t="shared" si="210"/>
        <v>7036.8377851791383</v>
      </c>
      <c r="V243" s="21">
        <f t="shared" si="210"/>
        <v>8257.5085110234868</v>
      </c>
      <c r="W243" s="21">
        <f t="shared" si="210"/>
        <v>8901.0324684350489</v>
      </c>
      <c r="X243" s="21">
        <f t="shared" si="210"/>
        <v>10023.93130069273</v>
      </c>
      <c r="Y243" s="21">
        <f t="shared" si="210"/>
        <v>9981.9031518707725</v>
      </c>
      <c r="Z243" s="21">
        <f t="shared" si="210"/>
        <v>9819.0753178519008</v>
      </c>
      <c r="AA243" s="21">
        <f t="shared" si="210"/>
        <v>9897.7868135236695</v>
      </c>
      <c r="AB243" s="21">
        <f t="shared" si="210"/>
        <v>11346.11989895077</v>
      </c>
      <c r="AC243" s="21">
        <f t="shared" si="210"/>
        <v>11244.331173659149</v>
      </c>
      <c r="AD243" s="21">
        <f t="shared" si="210"/>
        <v>11094.61261286138</v>
      </c>
      <c r="AE243" s="21">
        <f t="shared" si="210"/>
        <v>11292.608203657834</v>
      </c>
      <c r="AF243" s="21">
        <f t="shared" ref="AF243:AH243" si="211">+AF244+AF250+AF253</f>
        <v>14978.934699328276</v>
      </c>
      <c r="AG243" s="21">
        <f t="shared" si="211"/>
        <v>11352.234691855116</v>
      </c>
      <c r="AH243" s="21">
        <f t="shared" si="211"/>
        <v>13222.607004916179</v>
      </c>
      <c r="AI243" s="22"/>
      <c r="AJ243" s="23">
        <f>+(AH243/M243)-1</f>
        <v>1.6464334179072755</v>
      </c>
    </row>
    <row r="244" spans="1:36" x14ac:dyDescent="0.35">
      <c r="A244" s="24" t="s">
        <v>266</v>
      </c>
      <c r="B244" s="25" t="s">
        <v>267</v>
      </c>
      <c r="C244" s="26">
        <f>+SUM(C245:C249)</f>
        <v>2638.3274470661863</v>
      </c>
      <c r="D244" s="26">
        <f t="shared" ref="D244:AE244" si="212">+SUM(D245:D249)</f>
        <v>3059.2297396417771</v>
      </c>
      <c r="E244" s="26">
        <f t="shared" si="212"/>
        <v>3717.925804599754</v>
      </c>
      <c r="F244" s="26">
        <f t="shared" si="212"/>
        <v>3729.8840719816458</v>
      </c>
      <c r="G244" s="26">
        <f t="shared" si="212"/>
        <v>3957.4799508273341</v>
      </c>
      <c r="H244" s="26">
        <f t="shared" si="212"/>
        <v>3918.725393260856</v>
      </c>
      <c r="I244" s="26">
        <f t="shared" si="212"/>
        <v>4440.0721080658532</v>
      </c>
      <c r="J244" s="26">
        <f t="shared" si="212"/>
        <v>4352.8836063999997</v>
      </c>
      <c r="K244" s="26">
        <f t="shared" si="212"/>
        <v>5289.5165532999999</v>
      </c>
      <c r="L244" s="26">
        <f t="shared" si="212"/>
        <v>4722.7059154099998</v>
      </c>
      <c r="M244" s="26">
        <f t="shared" si="212"/>
        <v>4996.3875589857998</v>
      </c>
      <c r="N244" s="26">
        <f t="shared" si="212"/>
        <v>5914.1923965569767</v>
      </c>
      <c r="O244" s="26">
        <f t="shared" si="212"/>
        <v>5244.6743193351713</v>
      </c>
      <c r="P244" s="26">
        <f t="shared" si="212"/>
        <v>5737.4453344396725</v>
      </c>
      <c r="Q244" s="26">
        <f t="shared" si="212"/>
        <v>5511.9040504835384</v>
      </c>
      <c r="R244" s="26">
        <f t="shared" si="212"/>
        <v>5611.2921311016053</v>
      </c>
      <c r="S244" s="26">
        <f t="shared" si="212"/>
        <v>6222.0674196940663</v>
      </c>
      <c r="T244" s="26">
        <f t="shared" si="212"/>
        <v>7029.0191328975079</v>
      </c>
      <c r="U244" s="26">
        <f t="shared" si="212"/>
        <v>7036.8377851791383</v>
      </c>
      <c r="V244" s="26">
        <f t="shared" si="212"/>
        <v>8257.5085110234868</v>
      </c>
      <c r="W244" s="26">
        <f t="shared" si="212"/>
        <v>8901.0324684350489</v>
      </c>
      <c r="X244" s="26">
        <f t="shared" si="212"/>
        <v>10023.93130069273</v>
      </c>
      <c r="Y244" s="26">
        <f t="shared" si="212"/>
        <v>9981.9031518707725</v>
      </c>
      <c r="Z244" s="26">
        <f t="shared" si="212"/>
        <v>9819.0753178519008</v>
      </c>
      <c r="AA244" s="26">
        <f t="shared" si="212"/>
        <v>9897.7868135236695</v>
      </c>
      <c r="AB244" s="26">
        <f t="shared" si="212"/>
        <v>11346.11989895077</v>
      </c>
      <c r="AC244" s="26">
        <f t="shared" si="212"/>
        <v>11244.331173659149</v>
      </c>
      <c r="AD244" s="26">
        <f t="shared" si="212"/>
        <v>11094.61261286138</v>
      </c>
      <c r="AE244" s="26">
        <f t="shared" si="212"/>
        <v>11292.608203657834</v>
      </c>
      <c r="AF244" s="26">
        <f t="shared" ref="AF244:AH244" si="213">+SUM(AF245:AF249)</f>
        <v>14978.934699328276</v>
      </c>
      <c r="AG244" s="26">
        <f t="shared" si="213"/>
        <v>11352.234691855116</v>
      </c>
      <c r="AH244" s="26">
        <f t="shared" si="213"/>
        <v>13222.607004916179</v>
      </c>
      <c r="AI244" s="27"/>
      <c r="AJ244" s="28">
        <f>+(AH244/M244)-1</f>
        <v>1.6464334179072755</v>
      </c>
    </row>
    <row r="245" spans="1:36" x14ac:dyDescent="0.35">
      <c r="A245" s="24" t="s">
        <v>268</v>
      </c>
      <c r="B245" s="25" t="s">
        <v>269</v>
      </c>
      <c r="C245" s="46">
        <f>+'1990'!$C244</f>
        <v>671.3074235426327</v>
      </c>
      <c r="D245" s="46">
        <f>+'1991'!$C244</f>
        <v>963.69170802497888</v>
      </c>
      <c r="E245" s="46">
        <f>+'1992'!$C244</f>
        <v>1314.0941030716374</v>
      </c>
      <c r="F245" s="46">
        <f>+'1993'!$C244</f>
        <v>1156.6463316666236</v>
      </c>
      <c r="G245" s="46">
        <f>+'1994'!$C244</f>
        <v>1195.227652605086</v>
      </c>
      <c r="H245" s="46">
        <f>+'1995'!$C244</f>
        <v>1226.5218572597851</v>
      </c>
      <c r="I245" s="46">
        <f>+'1996'!$C244</f>
        <v>1222.5955650513733</v>
      </c>
      <c r="J245" s="46">
        <f>+'1997'!$C244</f>
        <v>1213.9504868399999</v>
      </c>
      <c r="K245" s="46">
        <f>+'1998'!$C244</f>
        <v>1834.4291521499999</v>
      </c>
      <c r="L245" s="46">
        <f>+'1999'!$C244</f>
        <v>1317.3626768399999</v>
      </c>
      <c r="M245" s="46">
        <f>+'2000'!$C245</f>
        <v>1387.4360178000002</v>
      </c>
      <c r="N245" s="46">
        <f>+'2001'!$C245</f>
        <v>1749.22924296</v>
      </c>
      <c r="O245" s="46">
        <f>+'2002'!$C245</f>
        <v>1438.7141732726398</v>
      </c>
      <c r="P245" s="46">
        <f>+'2003'!$C245</f>
        <v>1679.7090458749051</v>
      </c>
      <c r="Q245" s="46">
        <f>+'2004'!$C245</f>
        <v>1557.4845970023437</v>
      </c>
      <c r="R245" s="46">
        <f>+'2005'!$C245</f>
        <v>1332.4666259099999</v>
      </c>
      <c r="S245" s="46">
        <f>+'2006'!$C245</f>
        <v>1860.4188857099996</v>
      </c>
      <c r="T245" s="46">
        <f>+'2007'!$C245</f>
        <v>2054.2763681915872</v>
      </c>
      <c r="U245" s="46">
        <f>+'2008'!$C245</f>
        <v>1763.4814701</v>
      </c>
      <c r="V245" s="46">
        <f>+'2009'!$C245</f>
        <v>2107.8668960999998</v>
      </c>
      <c r="W245" s="46">
        <f>+'2010'!$C245</f>
        <v>2241.2469454785901</v>
      </c>
      <c r="X245" s="46">
        <f>+'2011'!$C245</f>
        <v>2908.6770000548399</v>
      </c>
      <c r="Y245" s="46">
        <f>+'2012'!$C245</f>
        <v>2503.4404522999198</v>
      </c>
      <c r="Z245" s="46">
        <f>+'2013'!$C245</f>
        <v>2360.9671340285095</v>
      </c>
      <c r="AA245" s="46">
        <f>+'2014'!$C245</f>
        <v>2195.4462698922598</v>
      </c>
      <c r="AB245" s="46">
        <f>+'2015'!$C245</f>
        <v>2750.8234755275398</v>
      </c>
      <c r="AC245" s="46">
        <f>+'2016'!$C245</f>
        <v>2748.3347486296798</v>
      </c>
      <c r="AD245" s="46">
        <f>+'2017'!$C245</f>
        <v>2096.1897454388936</v>
      </c>
      <c r="AE245" s="46">
        <f>+'2018'!$C245</f>
        <v>2020.1932509622275</v>
      </c>
      <c r="AF245" s="46">
        <f>+'2019'!$C245</f>
        <v>3896.2244185117797</v>
      </c>
      <c r="AG245" s="30">
        <f>+'2020'!$C245</f>
        <v>1836.7196641237538</v>
      </c>
      <c r="AH245" s="30">
        <f>+'2021'!$C245</f>
        <v>1509.0413081521278</v>
      </c>
      <c r="AI245" s="27"/>
      <c r="AJ245" s="47">
        <f>+(AH245/M245)-1</f>
        <v>8.764749422099638E-2</v>
      </c>
    </row>
    <row r="246" spans="1:36" x14ac:dyDescent="0.35">
      <c r="A246" s="24" t="s">
        <v>276</v>
      </c>
      <c r="B246" s="25" t="s">
        <v>277</v>
      </c>
      <c r="C246" s="46">
        <f>+'1990'!$C245</f>
        <v>586.22764169538027</v>
      </c>
      <c r="D246" s="46">
        <f>+'1991'!$C245</f>
        <v>690.00387567940061</v>
      </c>
      <c r="E246" s="46">
        <f>+'1992'!$C245</f>
        <v>818.39072128942348</v>
      </c>
      <c r="F246" s="46">
        <f>+'1993'!$C245</f>
        <v>807.79770757505355</v>
      </c>
      <c r="G246" s="46">
        <f>+'1994'!$C245</f>
        <v>838.16355983095184</v>
      </c>
      <c r="H246" s="46">
        <f>+'1995'!$C245</f>
        <v>827.43716479786337</v>
      </c>
      <c r="I246" s="46">
        <f>+'1996'!$C245</f>
        <v>964.62680065991071</v>
      </c>
      <c r="J246" s="46">
        <f>+'1997'!$C245</f>
        <v>894.49297622999984</v>
      </c>
      <c r="K246" s="46">
        <f>+'1998'!$C245</f>
        <v>961.80672987000003</v>
      </c>
      <c r="L246" s="46">
        <f>+'1999'!$C245</f>
        <v>933.64141276000009</v>
      </c>
      <c r="M246" s="46">
        <f>+'2000'!$C246</f>
        <v>1006.7959942599998</v>
      </c>
      <c r="N246" s="46">
        <f>+'2001'!$C246</f>
        <v>1137.1211254986399</v>
      </c>
      <c r="O246" s="46">
        <f>+'2002'!$C246</f>
        <v>564.9406517734617</v>
      </c>
      <c r="P246" s="46">
        <f>+'2003'!$C246</f>
        <v>850.80396525451124</v>
      </c>
      <c r="Q246" s="46">
        <f>+'2004'!$C246</f>
        <v>779.06143596070467</v>
      </c>
      <c r="R246" s="46">
        <f>+'2005'!$C246</f>
        <v>989.35293919000014</v>
      </c>
      <c r="S246" s="46">
        <f>+'2006'!$C246</f>
        <v>818.83932199999992</v>
      </c>
      <c r="T246" s="46">
        <f>+'2007'!$C246</f>
        <v>998.34821204181947</v>
      </c>
      <c r="U246" s="46">
        <f>+'2008'!$C246</f>
        <v>1178.8328481999997</v>
      </c>
      <c r="V246" s="46">
        <f>+'2009'!$C246</f>
        <v>1558.1396917100001</v>
      </c>
      <c r="W246" s="46">
        <f>+'2010'!$C246</f>
        <v>1676.3556724147545</v>
      </c>
      <c r="X246" s="46">
        <f>+'2011'!$C246</f>
        <v>1900.0852124512996</v>
      </c>
      <c r="Y246" s="46">
        <f>+'2012'!$C246</f>
        <v>2260.2045138968456</v>
      </c>
      <c r="Z246" s="46">
        <f>+'2013'!$C246</f>
        <v>2387.7723635006628</v>
      </c>
      <c r="AA246" s="46">
        <f>+'2014'!$C246</f>
        <v>2434.6724874933943</v>
      </c>
      <c r="AB246" s="46">
        <f>+'2015'!$C246</f>
        <v>2205.9220517722952</v>
      </c>
      <c r="AC246" s="46">
        <f>+'2016'!$C246</f>
        <v>1915.7516456861395</v>
      </c>
      <c r="AD246" s="46">
        <f>+'2017'!$C246</f>
        <v>1843.4444531967413</v>
      </c>
      <c r="AE246" s="46">
        <f>+'2018'!$C246</f>
        <v>1899.7433493756344</v>
      </c>
      <c r="AF246" s="46">
        <f>+'2019'!$C246</f>
        <v>3226.7084245336118</v>
      </c>
      <c r="AG246" s="30">
        <f>+'2020'!$C246</f>
        <v>3249.9749571557913</v>
      </c>
      <c r="AH246" s="30">
        <f>+'2021'!$C246</f>
        <v>3785.0419054870217</v>
      </c>
      <c r="AI246" s="27"/>
      <c r="AJ246" s="47">
        <f t="shared" ref="AJ246:AJ299" si="214">+(AH246/M246)-1</f>
        <v>2.759492416603273</v>
      </c>
    </row>
    <row r="247" spans="1:36" x14ac:dyDescent="0.35">
      <c r="A247" s="24" t="s">
        <v>292</v>
      </c>
      <c r="B247" s="25" t="s">
        <v>293</v>
      </c>
      <c r="C247" s="46">
        <f>+'1990'!$C246</f>
        <v>1158.5499669282185</v>
      </c>
      <c r="D247" s="46">
        <f>+'1991'!$C246</f>
        <v>1164.6145467181923</v>
      </c>
      <c r="E247" s="46">
        <f>+'1992'!$C246</f>
        <v>1314.6014209687589</v>
      </c>
      <c r="F247" s="46">
        <f>+'1993'!$C246</f>
        <v>1492.5506881194106</v>
      </c>
      <c r="G247" s="46">
        <f>+'1994'!$C246</f>
        <v>1628.9915297985967</v>
      </c>
      <c r="H247" s="46">
        <f>+'1995'!$C246</f>
        <v>1580.63665714595</v>
      </c>
      <c r="I247" s="46">
        <f>+'1996'!$C246</f>
        <v>1934.4193015447604</v>
      </c>
      <c r="J247" s="46">
        <f>+'1997'!$C246</f>
        <v>1931.582723</v>
      </c>
      <c r="K247" s="46">
        <f>+'1998'!$C246</f>
        <v>2152.3993376200001</v>
      </c>
      <c r="L247" s="46">
        <f>+'1999'!$C246</f>
        <v>2112.6540630299996</v>
      </c>
      <c r="M247" s="46">
        <f>+'2000'!$C247</f>
        <v>2262.1525400157998</v>
      </c>
      <c r="N247" s="46">
        <f>+'2001'!$C247</f>
        <v>2699.190755516624</v>
      </c>
      <c r="O247" s="46">
        <f>+'2002'!$C247</f>
        <v>2769.3850928975403</v>
      </c>
      <c r="P247" s="46">
        <f>+'2003'!$C247</f>
        <v>2709.5609127185253</v>
      </c>
      <c r="Q247" s="46">
        <f>+'2004'!$C247</f>
        <v>2775.1552903557781</v>
      </c>
      <c r="R247" s="46">
        <f>+'2005'!$C247</f>
        <v>2876.7651712516049</v>
      </c>
      <c r="S247" s="46">
        <f>+'2006'!$C247</f>
        <v>3133.0714302440661</v>
      </c>
      <c r="T247" s="46">
        <f>+'2007'!$C247</f>
        <v>3456.8070390731277</v>
      </c>
      <c r="U247" s="46">
        <f>+'2008'!$C247</f>
        <v>3670.322526779139</v>
      </c>
      <c r="V247" s="46">
        <f>+'2009'!$C247</f>
        <v>4096.6401640034865</v>
      </c>
      <c r="W247" s="46">
        <f>+'2010'!$C247</f>
        <v>4453.847983966145</v>
      </c>
      <c r="X247" s="46">
        <f>+'2011'!$C247</f>
        <v>4736.7990195019011</v>
      </c>
      <c r="Y247" s="46">
        <f>+'2012'!$C247</f>
        <v>4734.2062901443569</v>
      </c>
      <c r="Z247" s="46">
        <f>+'2013'!$C247</f>
        <v>4536.9298558160872</v>
      </c>
      <c r="AA247" s="46">
        <f>+'2014'!$C247</f>
        <v>4604.0327794266859</v>
      </c>
      <c r="AB247" s="46">
        <f>+'2015'!$C247</f>
        <v>5827.9033502579769</v>
      </c>
      <c r="AC247" s="46">
        <f>+'2016'!$C247</f>
        <v>6008.1382334119899</v>
      </c>
      <c r="AD247" s="46">
        <f>+'2017'!$C247</f>
        <v>6569.9170279255995</v>
      </c>
      <c r="AE247" s="46">
        <f>+'2018'!$C247</f>
        <v>6732.5123545056895</v>
      </c>
      <c r="AF247" s="46">
        <f>+'2019'!$C247</f>
        <v>7113.7342711671017</v>
      </c>
      <c r="AG247" s="30">
        <f>+'2020'!$C247</f>
        <v>5555.3851479778923</v>
      </c>
      <c r="AH247" s="30">
        <f>+'2021'!$C247</f>
        <v>7190.9529059879469</v>
      </c>
      <c r="AI247" s="27"/>
      <c r="AJ247" s="47">
        <f t="shared" si="214"/>
        <v>2.1788099072831413</v>
      </c>
    </row>
    <row r="248" spans="1:36" x14ac:dyDescent="0.35">
      <c r="A248" s="24" t="s">
        <v>304</v>
      </c>
      <c r="B248" s="25" t="s">
        <v>305</v>
      </c>
      <c r="C248" s="46">
        <f>+'1990'!$C247</f>
        <v>222.24241489995467</v>
      </c>
      <c r="D248" s="46">
        <f>+'1991'!$C247</f>
        <v>240.919609219205</v>
      </c>
      <c r="E248" s="46">
        <f>+'1992'!$C247</f>
        <v>270.83955926993423</v>
      </c>
      <c r="F248" s="46">
        <f>+'1993'!$C247</f>
        <v>272.88934462055806</v>
      </c>
      <c r="G248" s="46">
        <f>+'1994'!$C247</f>
        <v>295.09720859269953</v>
      </c>
      <c r="H248" s="46">
        <f>+'1995'!$C247</f>
        <v>284.1297140572575</v>
      </c>
      <c r="I248" s="46">
        <f>+'1996'!$C247</f>
        <v>318.430440809809</v>
      </c>
      <c r="J248" s="46">
        <f>+'1997'!$C247</f>
        <v>312.85742032999997</v>
      </c>
      <c r="K248" s="46">
        <f>+'1998'!$C247</f>
        <v>340.88133366</v>
      </c>
      <c r="L248" s="46">
        <f>+'1999'!$C247</f>
        <v>359.04776277999997</v>
      </c>
      <c r="M248" s="46">
        <f>+'2000'!$C248</f>
        <v>340.00300690999995</v>
      </c>
      <c r="N248" s="46">
        <f>+'2001'!$C248</f>
        <v>328.65127258171327</v>
      </c>
      <c r="O248" s="46">
        <f>+'2002'!$C248</f>
        <v>471.63440139152954</v>
      </c>
      <c r="P248" s="46">
        <f>+'2003'!$C248</f>
        <v>497.37141059173041</v>
      </c>
      <c r="Q248" s="46">
        <f>+'2004'!$C248</f>
        <v>400.20272716471197</v>
      </c>
      <c r="R248" s="46">
        <f>+'2005'!$C248</f>
        <v>412.70739474999999</v>
      </c>
      <c r="S248" s="46">
        <f>+'2006'!$C248</f>
        <v>409.73778174</v>
      </c>
      <c r="T248" s="46">
        <f>+'2007'!$C248</f>
        <v>519.58751359097334</v>
      </c>
      <c r="U248" s="46">
        <f>+'2008'!$C248</f>
        <v>424.20094009999997</v>
      </c>
      <c r="V248" s="46">
        <f>+'2009'!$C248</f>
        <v>494.86175920999989</v>
      </c>
      <c r="W248" s="46">
        <f>+'2010'!$C248</f>
        <v>529.58186657555905</v>
      </c>
      <c r="X248" s="46">
        <f>+'2011'!$C248</f>
        <v>478.37006868469001</v>
      </c>
      <c r="Y248" s="46">
        <f>+'2012'!$C248</f>
        <v>484.05189552965004</v>
      </c>
      <c r="Z248" s="46">
        <f>+'2013'!$C248</f>
        <v>533.40596450664123</v>
      </c>
      <c r="AA248" s="46">
        <f>+'2014'!$C248</f>
        <v>663.63527671132999</v>
      </c>
      <c r="AB248" s="46">
        <f>+'2015'!$C248</f>
        <v>561.47102139295987</v>
      </c>
      <c r="AC248" s="46">
        <f>+'2016'!$C248</f>
        <v>572.10654593134007</v>
      </c>
      <c r="AD248" s="46">
        <f>+'2017'!$C248</f>
        <v>585.06138630014607</v>
      </c>
      <c r="AE248" s="46">
        <f>+'2018'!$C248</f>
        <v>640.15924881428089</v>
      </c>
      <c r="AF248" s="46">
        <f>+'2019'!$C248</f>
        <v>742.26758511578248</v>
      </c>
      <c r="AG248" s="30">
        <f>+'2020'!$C248</f>
        <v>710.15492259767802</v>
      </c>
      <c r="AH248" s="30">
        <f>+'2021'!$C248</f>
        <v>737.57088528908253</v>
      </c>
      <c r="AI248" s="27"/>
      <c r="AJ248" s="47">
        <f t="shared" si="214"/>
        <v>1.1693069481715503</v>
      </c>
    </row>
    <row r="249" spans="1:36" x14ac:dyDescent="0.35">
      <c r="A249" s="24" t="s">
        <v>312</v>
      </c>
      <c r="B249" s="25" t="s">
        <v>291</v>
      </c>
      <c r="C249" s="46">
        <f>+'1990'!$C248</f>
        <v>0</v>
      </c>
      <c r="D249" s="46">
        <f>+'1991'!$C248</f>
        <v>0</v>
      </c>
      <c r="E249" s="46">
        <f>+'1992'!$C248</f>
        <v>0</v>
      </c>
      <c r="F249" s="46">
        <f>+'1993'!$C248</f>
        <v>0</v>
      </c>
      <c r="G249" s="46">
        <f>+'1994'!$C248</f>
        <v>0</v>
      </c>
      <c r="H249" s="46">
        <f>+'1995'!$C248</f>
        <v>0</v>
      </c>
      <c r="I249" s="46">
        <f>+'1996'!$C248</f>
        <v>0</v>
      </c>
      <c r="J249" s="46">
        <f>+'1997'!$C248</f>
        <v>0</v>
      </c>
      <c r="K249" s="46">
        <f>+'1998'!$C248</f>
        <v>0</v>
      </c>
      <c r="L249" s="46">
        <f>+'1999'!$C248</f>
        <v>0</v>
      </c>
      <c r="M249" s="46">
        <f>+'2000'!$C249</f>
        <v>0</v>
      </c>
      <c r="N249" s="46">
        <f>+'2001'!$C249</f>
        <v>0</v>
      </c>
      <c r="O249" s="46">
        <f>+'2002'!$C249</f>
        <v>0</v>
      </c>
      <c r="P249" s="46">
        <f>+'2003'!$C249</f>
        <v>0</v>
      </c>
      <c r="Q249" s="46">
        <f>+'2004'!$C249</f>
        <v>0</v>
      </c>
      <c r="R249" s="46">
        <f>+'2005'!$C249</f>
        <v>0</v>
      </c>
      <c r="S249" s="46">
        <f>+'2006'!$C249</f>
        <v>0</v>
      </c>
      <c r="T249" s="46">
        <f>+'2007'!$C249</f>
        <v>0</v>
      </c>
      <c r="U249" s="46">
        <f>+'2008'!$C249</f>
        <v>0</v>
      </c>
      <c r="V249" s="46">
        <f>+'2009'!$C249</f>
        <v>0</v>
      </c>
      <c r="W249" s="46">
        <f>+'2010'!$C249</f>
        <v>0</v>
      </c>
      <c r="X249" s="46">
        <f>+'2011'!$C249</f>
        <v>0</v>
      </c>
      <c r="Y249" s="46">
        <f>+'2012'!$C249</f>
        <v>0</v>
      </c>
      <c r="Z249" s="46">
        <f>+'2013'!$C249</f>
        <v>0</v>
      </c>
      <c r="AA249" s="46">
        <f>+'2014'!$C249</f>
        <v>0</v>
      </c>
      <c r="AB249" s="46">
        <f>+'2015'!$C249</f>
        <v>0</v>
      </c>
      <c r="AC249" s="46">
        <f>+'2016'!$C249</f>
        <v>0</v>
      </c>
      <c r="AD249" s="46">
        <f>+'2017'!$C249</f>
        <v>0</v>
      </c>
      <c r="AE249" s="46">
        <f>+'2018'!$C249</f>
        <v>0</v>
      </c>
      <c r="AF249" s="46">
        <f>+'2019'!$C249</f>
        <v>0</v>
      </c>
      <c r="AG249" s="30">
        <f>+'2020'!$C249</f>
        <v>0</v>
      </c>
      <c r="AH249" s="30">
        <f>+'2021'!$C249</f>
        <v>0</v>
      </c>
      <c r="AI249" s="27"/>
      <c r="AJ249" s="47" t="e">
        <f t="shared" si="214"/>
        <v>#DIV/0!</v>
      </c>
    </row>
    <row r="250" spans="1:3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AE250" si="215">+SUM(D251:D252)</f>
        <v>0</v>
      </c>
      <c r="E250" s="26">
        <f t="shared" si="215"/>
        <v>0</v>
      </c>
      <c r="F250" s="26">
        <f t="shared" si="215"/>
        <v>0</v>
      </c>
      <c r="G250" s="26">
        <f t="shared" si="215"/>
        <v>0</v>
      </c>
      <c r="H250" s="26">
        <f t="shared" si="215"/>
        <v>0</v>
      </c>
      <c r="I250" s="26">
        <f t="shared" si="215"/>
        <v>0</v>
      </c>
      <c r="J250" s="26">
        <f t="shared" si="215"/>
        <v>0</v>
      </c>
      <c r="K250" s="26">
        <f t="shared" si="215"/>
        <v>0</v>
      </c>
      <c r="L250" s="26">
        <f t="shared" si="215"/>
        <v>0</v>
      </c>
      <c r="M250" s="26">
        <f t="shared" si="215"/>
        <v>0</v>
      </c>
      <c r="N250" s="26">
        <f t="shared" si="215"/>
        <v>0</v>
      </c>
      <c r="O250" s="26">
        <f t="shared" si="215"/>
        <v>0</v>
      </c>
      <c r="P250" s="26">
        <f t="shared" si="215"/>
        <v>0</v>
      </c>
      <c r="Q250" s="26">
        <f t="shared" si="215"/>
        <v>0</v>
      </c>
      <c r="R250" s="26">
        <f t="shared" si="215"/>
        <v>0</v>
      </c>
      <c r="S250" s="26">
        <f t="shared" si="215"/>
        <v>0</v>
      </c>
      <c r="T250" s="26">
        <f t="shared" si="215"/>
        <v>0</v>
      </c>
      <c r="U250" s="26">
        <f t="shared" si="215"/>
        <v>0</v>
      </c>
      <c r="V250" s="26">
        <f t="shared" si="215"/>
        <v>0</v>
      </c>
      <c r="W250" s="26">
        <f t="shared" si="215"/>
        <v>0</v>
      </c>
      <c r="X250" s="26">
        <f t="shared" si="215"/>
        <v>0</v>
      </c>
      <c r="Y250" s="26">
        <f t="shared" si="215"/>
        <v>0</v>
      </c>
      <c r="Z250" s="26">
        <f t="shared" si="215"/>
        <v>0</v>
      </c>
      <c r="AA250" s="26">
        <f t="shared" si="215"/>
        <v>0</v>
      </c>
      <c r="AB250" s="26">
        <f t="shared" si="215"/>
        <v>0</v>
      </c>
      <c r="AC250" s="26">
        <f t="shared" si="215"/>
        <v>0</v>
      </c>
      <c r="AD250" s="26">
        <f t="shared" si="215"/>
        <v>0</v>
      </c>
      <c r="AE250" s="26">
        <f t="shared" si="215"/>
        <v>0</v>
      </c>
      <c r="AF250" s="26">
        <f t="shared" ref="AF250:AH250" si="216">+SUM(AF251:AF252)</f>
        <v>0</v>
      </c>
      <c r="AG250" s="26">
        <f t="shared" si="216"/>
        <v>0</v>
      </c>
      <c r="AH250" s="26">
        <f t="shared" si="216"/>
        <v>0</v>
      </c>
      <c r="AI250" s="27"/>
      <c r="AJ250" s="23" t="e">
        <f t="shared" si="214"/>
        <v>#DIV/0!</v>
      </c>
    </row>
    <row r="251" spans="1:36" x14ac:dyDescent="0.35">
      <c r="A251" s="24" t="s">
        <v>319</v>
      </c>
      <c r="B251" s="25" t="s">
        <v>320</v>
      </c>
      <c r="C251" s="46">
        <f>+'1990'!$C250</f>
        <v>0</v>
      </c>
      <c r="D251" s="46">
        <f>+'1991'!$C250</f>
        <v>0</v>
      </c>
      <c r="E251" s="46">
        <f>+'1992'!$C250</f>
        <v>0</v>
      </c>
      <c r="F251" s="46">
        <f>+'1993'!$C250</f>
        <v>0</v>
      </c>
      <c r="G251" s="46">
        <f>+'1994'!$C250</f>
        <v>0</v>
      </c>
      <c r="H251" s="46">
        <f>+'1995'!$C250</f>
        <v>0</v>
      </c>
      <c r="I251" s="46">
        <f>+'1996'!$C250</f>
        <v>0</v>
      </c>
      <c r="J251" s="46">
        <f>+'1997'!$C250</f>
        <v>0</v>
      </c>
      <c r="K251" s="46">
        <f>+'1998'!$C250</f>
        <v>0</v>
      </c>
      <c r="L251" s="46">
        <f>+'1999'!$C250</f>
        <v>0</v>
      </c>
      <c r="M251" s="46">
        <f>+'2000'!$C251</f>
        <v>0</v>
      </c>
      <c r="N251" s="46">
        <f>+'2001'!$C251</f>
        <v>0</v>
      </c>
      <c r="O251" s="46">
        <f>+'2002'!$C251</f>
        <v>0</v>
      </c>
      <c r="P251" s="46">
        <f>+'2003'!$C251</f>
        <v>0</v>
      </c>
      <c r="Q251" s="46">
        <f>+'2004'!$C251</f>
        <v>0</v>
      </c>
      <c r="R251" s="46">
        <f>+'2005'!$C251</f>
        <v>0</v>
      </c>
      <c r="S251" s="46">
        <f>+'2006'!$C251</f>
        <v>0</v>
      </c>
      <c r="T251" s="46">
        <f>+'2007'!$C251</f>
        <v>0</v>
      </c>
      <c r="U251" s="46">
        <f>+'2008'!$C251</f>
        <v>0</v>
      </c>
      <c r="V251" s="46">
        <f>+'2009'!$C251</f>
        <v>0</v>
      </c>
      <c r="W251" s="46">
        <f>+'2010'!$C251</f>
        <v>0</v>
      </c>
      <c r="X251" s="46">
        <f>+'2011'!$C251</f>
        <v>0</v>
      </c>
      <c r="Y251" s="46">
        <f>+'2012'!$C251</f>
        <v>0</v>
      </c>
      <c r="Z251" s="46">
        <f>+'2013'!$C251</f>
        <v>0</v>
      </c>
      <c r="AA251" s="46">
        <f>+'2014'!$C251</f>
        <v>0</v>
      </c>
      <c r="AB251" s="46">
        <f>+'2015'!$C251</f>
        <v>0</v>
      </c>
      <c r="AC251" s="46">
        <f>+'2016'!$C251</f>
        <v>0</v>
      </c>
      <c r="AD251" s="46">
        <f>+'2017'!$C251</f>
        <v>0</v>
      </c>
      <c r="AE251" s="46">
        <f>+'2018'!$C251</f>
        <v>0</v>
      </c>
      <c r="AF251" s="46">
        <f>+'2019'!$C251</f>
        <v>0</v>
      </c>
      <c r="AG251" s="30">
        <f>+'2020'!$C251</f>
        <v>0</v>
      </c>
      <c r="AH251" s="30">
        <f>+'2021'!$C251</f>
        <v>0</v>
      </c>
      <c r="AI251" s="27"/>
      <c r="AJ251" s="47" t="e">
        <f t="shared" si="214"/>
        <v>#DIV/0!</v>
      </c>
    </row>
    <row r="252" spans="1:36" x14ac:dyDescent="0.35">
      <c r="A252" s="24" t="s">
        <v>326</v>
      </c>
      <c r="B252" s="34" t="s">
        <v>327</v>
      </c>
      <c r="C252" s="46">
        <f>+'1990'!$C251</f>
        <v>0</v>
      </c>
      <c r="D252" s="46">
        <f>+'1991'!$C251</f>
        <v>0</v>
      </c>
      <c r="E252" s="46">
        <f>+'1992'!$C251</f>
        <v>0</v>
      </c>
      <c r="F252" s="46">
        <f>+'1993'!$C251</f>
        <v>0</v>
      </c>
      <c r="G252" s="46">
        <f>+'1994'!$C251</f>
        <v>0</v>
      </c>
      <c r="H252" s="46">
        <f>+'1995'!$C251</f>
        <v>0</v>
      </c>
      <c r="I252" s="46">
        <f>+'1996'!$C251</f>
        <v>0</v>
      </c>
      <c r="J252" s="46">
        <f>+'1997'!$C251</f>
        <v>0</v>
      </c>
      <c r="K252" s="46">
        <f>+'1998'!$C251</f>
        <v>0</v>
      </c>
      <c r="L252" s="46">
        <f>+'1999'!$C251</f>
        <v>0</v>
      </c>
      <c r="M252" s="46">
        <f>+'2000'!$C252</f>
        <v>0</v>
      </c>
      <c r="N252" s="46">
        <f>+'2001'!$C252</f>
        <v>0</v>
      </c>
      <c r="O252" s="46">
        <f>+'2002'!$C252</f>
        <v>0</v>
      </c>
      <c r="P252" s="46">
        <f>+'2003'!$C252</f>
        <v>0</v>
      </c>
      <c r="Q252" s="46">
        <f>+'2004'!$C252</f>
        <v>0</v>
      </c>
      <c r="R252" s="46">
        <f>+'2005'!$C252</f>
        <v>0</v>
      </c>
      <c r="S252" s="46">
        <f>+'2006'!$C252</f>
        <v>0</v>
      </c>
      <c r="T252" s="46">
        <f>+'2007'!$C252</f>
        <v>0</v>
      </c>
      <c r="U252" s="46">
        <f>+'2008'!$C252</f>
        <v>0</v>
      </c>
      <c r="V252" s="46">
        <f>+'2009'!$C252</f>
        <v>0</v>
      </c>
      <c r="W252" s="46">
        <f>+'2010'!$C252</f>
        <v>0</v>
      </c>
      <c r="X252" s="46">
        <f>+'2011'!$C252</f>
        <v>0</v>
      </c>
      <c r="Y252" s="46">
        <f>+'2012'!$C252</f>
        <v>0</v>
      </c>
      <c r="Z252" s="46">
        <f>+'2013'!$C252</f>
        <v>0</v>
      </c>
      <c r="AA252" s="46">
        <f>+'2014'!$C252</f>
        <v>0</v>
      </c>
      <c r="AB252" s="46">
        <f>+'2015'!$C252</f>
        <v>0</v>
      </c>
      <c r="AC252" s="46">
        <f>+'2016'!$C252</f>
        <v>0</v>
      </c>
      <c r="AD252" s="46">
        <f>+'2017'!$C252</f>
        <v>0</v>
      </c>
      <c r="AE252" s="46">
        <f>+'2018'!$C252</f>
        <v>0</v>
      </c>
      <c r="AF252" s="46">
        <f>+'2019'!$C252</f>
        <v>0</v>
      </c>
      <c r="AG252" s="30">
        <f>+'2020'!$C252</f>
        <v>0</v>
      </c>
      <c r="AH252" s="30">
        <f>+'2021'!$C252</f>
        <v>0</v>
      </c>
      <c r="AI252" s="27"/>
      <c r="AJ252" s="47" t="e">
        <f t="shared" si="214"/>
        <v>#DIV/0!</v>
      </c>
    </row>
    <row r="253" spans="1:36" ht="13" x14ac:dyDescent="0.35">
      <c r="A253" s="24" t="s">
        <v>335</v>
      </c>
      <c r="B253" s="25" t="s">
        <v>336</v>
      </c>
      <c r="C253" s="46">
        <f>+'1990'!$C252</f>
        <v>0</v>
      </c>
      <c r="D253" s="46">
        <f>+'1991'!$C252</f>
        <v>0</v>
      </c>
      <c r="E253" s="46">
        <f>+'1992'!$C252</f>
        <v>0</v>
      </c>
      <c r="F253" s="46">
        <f>+'1993'!$C252</f>
        <v>0</v>
      </c>
      <c r="G253" s="46">
        <f>+'1994'!$C252</f>
        <v>0</v>
      </c>
      <c r="H253" s="46">
        <f>+'1995'!$C252</f>
        <v>0</v>
      </c>
      <c r="I253" s="46">
        <f>+'1996'!$C252</f>
        <v>0</v>
      </c>
      <c r="J253" s="46">
        <f>+'1997'!$C252</f>
        <v>0</v>
      </c>
      <c r="K253" s="46">
        <f>+'1998'!$C252</f>
        <v>0</v>
      </c>
      <c r="L253" s="46">
        <f>+'1999'!$C252</f>
        <v>0</v>
      </c>
      <c r="M253" s="46">
        <f>+'2000'!$C253</f>
        <v>0</v>
      </c>
      <c r="N253" s="46">
        <f>+'2001'!$C253</f>
        <v>0</v>
      </c>
      <c r="O253" s="46">
        <f>+'2002'!$C253</f>
        <v>0</v>
      </c>
      <c r="P253" s="46">
        <f>+'2003'!$C253</f>
        <v>0</v>
      </c>
      <c r="Q253" s="46">
        <f>+'2004'!$C253</f>
        <v>0</v>
      </c>
      <c r="R253" s="46">
        <f>+'2005'!$C253</f>
        <v>0</v>
      </c>
      <c r="S253" s="46">
        <f>+'2006'!$C253</f>
        <v>0</v>
      </c>
      <c r="T253" s="46">
        <f>+'2007'!$C253</f>
        <v>0</v>
      </c>
      <c r="U253" s="46">
        <f>+'2008'!$C253</f>
        <v>0</v>
      </c>
      <c r="V253" s="46">
        <f>+'2009'!$C253</f>
        <v>0</v>
      </c>
      <c r="W253" s="46">
        <f>+'2010'!$C253</f>
        <v>0</v>
      </c>
      <c r="X253" s="46">
        <f>+'2011'!$C253</f>
        <v>0</v>
      </c>
      <c r="Y253" s="46">
        <f>+'2012'!$C253</f>
        <v>0</v>
      </c>
      <c r="Z253" s="46">
        <f>+'2013'!$C253</f>
        <v>0</v>
      </c>
      <c r="AA253" s="46">
        <f>+'2014'!$C253</f>
        <v>0</v>
      </c>
      <c r="AB253" s="46">
        <f>+'2015'!$C253</f>
        <v>0</v>
      </c>
      <c r="AC253" s="46">
        <f>+'2016'!$C253</f>
        <v>0</v>
      </c>
      <c r="AD253" s="46">
        <f>+'2017'!$C253</f>
        <v>0</v>
      </c>
      <c r="AE253" s="46">
        <f>+'2018'!$C253</f>
        <v>0</v>
      </c>
      <c r="AF253" s="46">
        <f>+'2019'!$C253</f>
        <v>0</v>
      </c>
      <c r="AG253" s="30">
        <f>+'2020'!$C253</f>
        <v>0</v>
      </c>
      <c r="AH253" s="30">
        <f>+'2021'!$C253</f>
        <v>0</v>
      </c>
      <c r="AI253" s="27"/>
      <c r="AJ253" s="47" t="e">
        <f t="shared" si="214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>+SUM(C255:C262)</f>
        <v>175.34770785385209</v>
      </c>
      <c r="D254" s="21">
        <f t="shared" ref="D254:AE254" si="217">+SUM(D255:D262)</f>
        <v>175.56147068518561</v>
      </c>
      <c r="E254" s="21">
        <f t="shared" si="217"/>
        <v>177.81520494849534</v>
      </c>
      <c r="F254" s="21">
        <f t="shared" si="217"/>
        <v>176.06414088465036</v>
      </c>
      <c r="G254" s="21">
        <f t="shared" si="217"/>
        <v>176.85465658220895</v>
      </c>
      <c r="H254" s="21">
        <f t="shared" si="217"/>
        <v>176.41055697553281</v>
      </c>
      <c r="I254" s="21">
        <f t="shared" si="217"/>
        <v>164.83935814308626</v>
      </c>
      <c r="J254" s="21">
        <f t="shared" si="217"/>
        <v>227.23609557719203</v>
      </c>
      <c r="K254" s="21">
        <f t="shared" si="217"/>
        <v>239.0648274809256</v>
      </c>
      <c r="L254" s="21">
        <f t="shared" si="217"/>
        <v>326.13726952257804</v>
      </c>
      <c r="M254" s="21">
        <f t="shared" si="217"/>
        <v>317.01316410254844</v>
      </c>
      <c r="N254" s="21">
        <f t="shared" si="217"/>
        <v>306.8447927403368</v>
      </c>
      <c r="O254" s="21">
        <f t="shared" si="217"/>
        <v>210.86957728190279</v>
      </c>
      <c r="P254" s="21">
        <f t="shared" si="217"/>
        <v>211.12558420797168</v>
      </c>
      <c r="Q254" s="21">
        <f t="shared" si="217"/>
        <v>232.86140783848913</v>
      </c>
      <c r="R254" s="21">
        <f t="shared" si="217"/>
        <v>207.28780854499996</v>
      </c>
      <c r="S254" s="21">
        <f t="shared" si="217"/>
        <v>194.65130432911113</v>
      </c>
      <c r="T254" s="21">
        <f t="shared" si="217"/>
        <v>218.15067237333332</v>
      </c>
      <c r="U254" s="21">
        <f t="shared" si="217"/>
        <v>215.62161147033333</v>
      </c>
      <c r="V254" s="21">
        <f t="shared" si="217"/>
        <v>264.95287337233333</v>
      </c>
      <c r="W254" s="21">
        <f t="shared" si="217"/>
        <v>589.27399131577772</v>
      </c>
      <c r="X254" s="21">
        <f t="shared" si="217"/>
        <v>719.92692382822224</v>
      </c>
      <c r="Y254" s="21">
        <f t="shared" si="217"/>
        <v>782.31318418277783</v>
      </c>
      <c r="Z254" s="21">
        <f t="shared" si="217"/>
        <v>798.96924144999991</v>
      </c>
      <c r="AA254" s="21">
        <f t="shared" si="217"/>
        <v>795.80913654333335</v>
      </c>
      <c r="AB254" s="21">
        <f t="shared" si="217"/>
        <v>744.18353785555553</v>
      </c>
      <c r="AC254" s="21">
        <f t="shared" si="217"/>
        <v>737.00891473055572</v>
      </c>
      <c r="AD254" s="21">
        <f t="shared" si="217"/>
        <v>769.82839176888888</v>
      </c>
      <c r="AE254" s="21">
        <f t="shared" si="217"/>
        <v>645.91407119833332</v>
      </c>
      <c r="AF254" s="21">
        <f t="shared" ref="AF254:AH254" si="218">+SUM(AF255:AF262)</f>
        <v>558.56547738722224</v>
      </c>
      <c r="AG254" s="21">
        <f t="shared" si="218"/>
        <v>276.05618167166671</v>
      </c>
      <c r="AH254" s="21">
        <f t="shared" si="218"/>
        <v>496.97825695222224</v>
      </c>
      <c r="AI254" s="22"/>
      <c r="AJ254" s="23">
        <f t="shared" si="214"/>
        <v>0.56768965212895095</v>
      </c>
    </row>
    <row r="255" spans="1:36" x14ac:dyDescent="0.35">
      <c r="A255" s="24" t="s">
        <v>345</v>
      </c>
      <c r="B255" s="25" t="s">
        <v>346</v>
      </c>
      <c r="C255" s="46">
        <f>+'1990'!$C254</f>
        <v>174.67119539999999</v>
      </c>
      <c r="D255" s="46">
        <f>+'1991'!$C254</f>
        <v>174.67119539999999</v>
      </c>
      <c r="E255" s="46">
        <f>+'1992'!$C254</f>
        <v>174.67119539999999</v>
      </c>
      <c r="F255" s="46">
        <f>+'1993'!$C254</f>
        <v>174.67119539999999</v>
      </c>
      <c r="G255" s="46">
        <f>+'1994'!$C254</f>
        <v>174.67119539999999</v>
      </c>
      <c r="H255" s="46">
        <f>+'1995'!$C254</f>
        <v>174.67119539999999</v>
      </c>
      <c r="I255" s="46">
        <f>+'1996'!$C254</f>
        <v>161.68700339999998</v>
      </c>
      <c r="J255" s="46">
        <f>+'1997'!$C254</f>
        <v>223.32330095399999</v>
      </c>
      <c r="K255" s="46">
        <f>+'1998'!$C254</f>
        <v>235.05688533599999</v>
      </c>
      <c r="L255" s="46">
        <f>+'1999'!$C254</f>
        <v>320.788633608</v>
      </c>
      <c r="M255" s="46">
        <f>+'2000'!$C255</f>
        <v>312.30919674</v>
      </c>
      <c r="N255" s="46">
        <f>+'2001'!$C255</f>
        <v>303.22196859600001</v>
      </c>
      <c r="O255" s="46">
        <f>+'2002'!$C255</f>
        <v>206.47674359999999</v>
      </c>
      <c r="P255" s="46">
        <f>+'2003'!$C255</f>
        <v>209.21923800000002</v>
      </c>
      <c r="Q255" s="46">
        <f>+'2004'!$C255</f>
        <v>224.82471779999997</v>
      </c>
      <c r="R255" s="46">
        <f>+'2005'!$C255</f>
        <v>201.73980239999997</v>
      </c>
      <c r="S255" s="46">
        <f>+'2006'!$C255</f>
        <v>188.93661300000002</v>
      </c>
      <c r="T255" s="46">
        <f>+'2007'!$C255</f>
        <v>210.71470639999998</v>
      </c>
      <c r="U255" s="46">
        <f>+'2008'!$C255</f>
        <v>211.66080919999999</v>
      </c>
      <c r="V255" s="46">
        <f>+'2009'!$C255</f>
        <v>259.93955940000001</v>
      </c>
      <c r="W255" s="46">
        <f>+'2010'!$C255</f>
        <v>584.50393319999989</v>
      </c>
      <c r="X255" s="46">
        <f>+'2011'!$C255</f>
        <v>716.86173029999998</v>
      </c>
      <c r="Y255" s="46">
        <f>+'2012'!$C255</f>
        <v>779.38246470000001</v>
      </c>
      <c r="Z255" s="46">
        <f>+'2013'!$C255</f>
        <v>796.16125109999996</v>
      </c>
      <c r="AA255" s="46">
        <f>+'2014'!$C255</f>
        <v>792.4409478</v>
      </c>
      <c r="AB255" s="46">
        <f>+'2015'!$C255</f>
        <v>740.94374879999998</v>
      </c>
      <c r="AC255" s="46">
        <f>+'2016'!$C255</f>
        <v>734.10519960000011</v>
      </c>
      <c r="AD255" s="46">
        <f>+'2017'!$C255</f>
        <v>766.72173959999998</v>
      </c>
      <c r="AE255" s="46">
        <f>+'2018'!$C255</f>
        <v>642.79553399999998</v>
      </c>
      <c r="AF255" s="46">
        <f>+'2019'!$C255</f>
        <v>555.43470660000003</v>
      </c>
      <c r="AG255" s="30">
        <f>+'2020'!$C255</f>
        <v>273.57682140000003</v>
      </c>
      <c r="AH255" s="30">
        <f>+'2021'!$C255</f>
        <v>493.63702740000002</v>
      </c>
      <c r="AI255" s="27"/>
      <c r="AJ255" s="47">
        <f t="shared" si="214"/>
        <v>0.5806035574769095</v>
      </c>
    </row>
    <row r="256" spans="1:36" x14ac:dyDescent="0.35">
      <c r="A256" s="24" t="s">
        <v>356</v>
      </c>
      <c r="B256" s="25" t="s">
        <v>357</v>
      </c>
      <c r="C256" s="46">
        <f>+'1990'!$C255</f>
        <v>0</v>
      </c>
      <c r="D256" s="46">
        <f>+'1991'!$C255</f>
        <v>0</v>
      </c>
      <c r="E256" s="46">
        <f>+'1992'!$C255</f>
        <v>0</v>
      </c>
      <c r="F256" s="46">
        <f>+'1993'!$C255</f>
        <v>0</v>
      </c>
      <c r="G256" s="46">
        <f>+'1994'!$C255</f>
        <v>0</v>
      </c>
      <c r="H256" s="46">
        <f>+'1995'!$C255</f>
        <v>0</v>
      </c>
      <c r="I256" s="46">
        <f>+'1996'!$C255</f>
        <v>0</v>
      </c>
      <c r="J256" s="46">
        <f>+'1997'!$C255</f>
        <v>0</v>
      </c>
      <c r="K256" s="46">
        <f>+'1998'!$C255</f>
        <v>0</v>
      </c>
      <c r="L256" s="46">
        <f>+'1999'!$C255</f>
        <v>0</v>
      </c>
      <c r="M256" s="46">
        <f>+'2000'!$C256</f>
        <v>0</v>
      </c>
      <c r="N256" s="46">
        <f>+'2001'!$C256</f>
        <v>0</v>
      </c>
      <c r="O256" s="46">
        <f>+'2002'!$C256</f>
        <v>0</v>
      </c>
      <c r="P256" s="46">
        <f>+'2003'!$C256</f>
        <v>0</v>
      </c>
      <c r="Q256" s="46">
        <f>+'2004'!$C256</f>
        <v>0</v>
      </c>
      <c r="R256" s="46">
        <f>+'2005'!$C256</f>
        <v>0</v>
      </c>
      <c r="S256" s="46">
        <f>+'2006'!$C256</f>
        <v>0</v>
      </c>
      <c r="T256" s="46">
        <f>+'2007'!$C256</f>
        <v>0</v>
      </c>
      <c r="U256" s="46">
        <f>+'2008'!$C256</f>
        <v>0</v>
      </c>
      <c r="V256" s="46">
        <f>+'2009'!$C256</f>
        <v>0</v>
      </c>
      <c r="W256" s="46">
        <f>+'2010'!$C256</f>
        <v>0</v>
      </c>
      <c r="X256" s="46">
        <f>+'2011'!$C256</f>
        <v>0</v>
      </c>
      <c r="Y256" s="46">
        <f>+'2012'!$C256</f>
        <v>0</v>
      </c>
      <c r="Z256" s="46">
        <f>+'2013'!$C256</f>
        <v>0</v>
      </c>
      <c r="AA256" s="46">
        <f>+'2014'!$C256</f>
        <v>0</v>
      </c>
      <c r="AB256" s="46">
        <f>+'2015'!$C256</f>
        <v>0</v>
      </c>
      <c r="AC256" s="46">
        <f>+'2016'!$C256</f>
        <v>0</v>
      </c>
      <c r="AD256" s="46">
        <f>+'2017'!$C256</f>
        <v>0</v>
      </c>
      <c r="AE256" s="46">
        <f>+'2018'!$C256</f>
        <v>0</v>
      </c>
      <c r="AF256" s="46">
        <f>+'2019'!$C256</f>
        <v>0</v>
      </c>
      <c r="AG256" s="30">
        <f>+'2020'!$C256</f>
        <v>0</v>
      </c>
      <c r="AH256" s="30">
        <f>+'2021'!$C256</f>
        <v>0</v>
      </c>
      <c r="AI256" s="27"/>
      <c r="AJ256" s="47" t="e">
        <f t="shared" si="214"/>
        <v>#DIV/0!</v>
      </c>
    </row>
    <row r="257" spans="1:36" x14ac:dyDescent="0.35">
      <c r="A257" s="24" t="s">
        <v>377</v>
      </c>
      <c r="B257" s="25" t="s">
        <v>378</v>
      </c>
      <c r="C257" s="46">
        <f>+'1990'!$C256</f>
        <v>0</v>
      </c>
      <c r="D257" s="46">
        <f>+'1991'!$C256</f>
        <v>0</v>
      </c>
      <c r="E257" s="46">
        <f>+'1992'!$C256</f>
        <v>0</v>
      </c>
      <c r="F257" s="46">
        <f>+'1993'!$C256</f>
        <v>0</v>
      </c>
      <c r="G257" s="46">
        <f>+'1994'!$C256</f>
        <v>0</v>
      </c>
      <c r="H257" s="46">
        <f>+'1995'!$C256</f>
        <v>0</v>
      </c>
      <c r="I257" s="46">
        <f>+'1996'!$C256</f>
        <v>0</v>
      </c>
      <c r="J257" s="46">
        <f>+'1997'!$C256</f>
        <v>0</v>
      </c>
      <c r="K257" s="46">
        <f>+'1998'!$C256</f>
        <v>0</v>
      </c>
      <c r="L257" s="46">
        <f>+'1999'!$C256</f>
        <v>0</v>
      </c>
      <c r="M257" s="46">
        <f>+'2000'!$C257</f>
        <v>0</v>
      </c>
      <c r="N257" s="46">
        <f>+'2001'!$C257</f>
        <v>0</v>
      </c>
      <c r="O257" s="46">
        <f>+'2002'!$C257</f>
        <v>0</v>
      </c>
      <c r="P257" s="46">
        <f>+'2003'!$C257</f>
        <v>0</v>
      </c>
      <c r="Q257" s="46">
        <f>+'2004'!$C257</f>
        <v>0</v>
      </c>
      <c r="R257" s="46">
        <f>+'2005'!$C257</f>
        <v>0</v>
      </c>
      <c r="S257" s="46">
        <f>+'2006'!$C257</f>
        <v>0</v>
      </c>
      <c r="T257" s="46">
        <f>+'2007'!$C257</f>
        <v>0</v>
      </c>
      <c r="U257" s="46">
        <f>+'2008'!$C257</f>
        <v>0</v>
      </c>
      <c r="V257" s="46">
        <f>+'2009'!$C257</f>
        <v>0</v>
      </c>
      <c r="W257" s="46">
        <f>+'2010'!$C257</f>
        <v>0</v>
      </c>
      <c r="X257" s="46">
        <f>+'2011'!$C257</f>
        <v>0</v>
      </c>
      <c r="Y257" s="46">
        <f>+'2012'!$C257</f>
        <v>0</v>
      </c>
      <c r="Z257" s="46">
        <f>+'2013'!$C257</f>
        <v>0</v>
      </c>
      <c r="AA257" s="46">
        <f>+'2014'!$C257</f>
        <v>0</v>
      </c>
      <c r="AB257" s="46">
        <f>+'2015'!$C257</f>
        <v>0</v>
      </c>
      <c r="AC257" s="46">
        <f>+'2016'!$C257</f>
        <v>0</v>
      </c>
      <c r="AD257" s="46">
        <f>+'2017'!$C257</f>
        <v>0</v>
      </c>
      <c r="AE257" s="46">
        <f>+'2018'!$C257</f>
        <v>0</v>
      </c>
      <c r="AF257" s="46">
        <f>+'2019'!$C257</f>
        <v>0</v>
      </c>
      <c r="AG257" s="30">
        <f>+'2020'!$C257</f>
        <v>0</v>
      </c>
      <c r="AH257" s="30">
        <f>+'2021'!$C257</f>
        <v>0</v>
      </c>
      <c r="AI257" s="27"/>
      <c r="AJ257" s="47" t="e">
        <f t="shared" si="214"/>
        <v>#DIV/0!</v>
      </c>
    </row>
    <row r="258" spans="1:36" x14ac:dyDescent="0.35">
      <c r="A258" s="24" t="s">
        <v>392</v>
      </c>
      <c r="B258" s="25" t="s">
        <v>393</v>
      </c>
      <c r="C258" s="46">
        <f>+'1990'!$C257</f>
        <v>0.6765124538520908</v>
      </c>
      <c r="D258" s="46">
        <f>+'1991'!$C257</f>
        <v>0.89027528518562482</v>
      </c>
      <c r="E258" s="46">
        <f>+'1992'!$C257</f>
        <v>3.1440095484953421</v>
      </c>
      <c r="F258" s="46">
        <f>+'1993'!$C257</f>
        <v>1.3929454846503788</v>
      </c>
      <c r="G258" s="46">
        <f>+'1994'!$C257</f>
        <v>2.1834611822089536</v>
      </c>
      <c r="H258" s="46">
        <f>+'1995'!$C257</f>
        <v>1.7393615755328298</v>
      </c>
      <c r="I258" s="46">
        <f>+'1996'!$C257</f>
        <v>3.1523547430862844</v>
      </c>
      <c r="J258" s="46">
        <f>+'1997'!$C257</f>
        <v>3.9127946231920281</v>
      </c>
      <c r="K258" s="46">
        <f>+'1998'!$C257</f>
        <v>4.0079421449256216</v>
      </c>
      <c r="L258" s="46">
        <f>+'1999'!$C257</f>
        <v>5.3486359145780229</v>
      </c>
      <c r="M258" s="46">
        <f>+'2000'!$C258</f>
        <v>4.7039673625484433</v>
      </c>
      <c r="N258" s="46">
        <f>+'2001'!$C258</f>
        <v>3.6228241443368097</v>
      </c>
      <c r="O258" s="46">
        <f>+'2002'!$C258</f>
        <v>4.392833681902788</v>
      </c>
      <c r="P258" s="46">
        <f>+'2003'!$C258</f>
        <v>1.9063462079716689</v>
      </c>
      <c r="Q258" s="46">
        <f>+'2004'!$C258</f>
        <v>8.036690038489164</v>
      </c>
      <c r="R258" s="46">
        <f>+'2005'!$C258</f>
        <v>5.5480061449999987</v>
      </c>
      <c r="S258" s="46">
        <f>+'2006'!$C258</f>
        <v>5.714691329111111</v>
      </c>
      <c r="T258" s="46">
        <f>+'2007'!$C258</f>
        <v>7.4359659733333325</v>
      </c>
      <c r="U258" s="46">
        <f>+'2008'!$C258</f>
        <v>3.9608022703333328</v>
      </c>
      <c r="V258" s="46">
        <f>+'2009'!$C258</f>
        <v>5.0133139723333331</v>
      </c>
      <c r="W258" s="46">
        <f>+'2010'!$C258</f>
        <v>4.7700581157777773</v>
      </c>
      <c r="X258" s="46">
        <f>+'2011'!$C258</f>
        <v>3.0651935282222214</v>
      </c>
      <c r="Y258" s="46">
        <f>+'2012'!$C258</f>
        <v>2.9307194827777776</v>
      </c>
      <c r="Z258" s="46">
        <f>+'2013'!$C258</f>
        <v>2.8079903499999999</v>
      </c>
      <c r="AA258" s="46">
        <f>+'2014'!$C258</f>
        <v>3.3681887433333331</v>
      </c>
      <c r="AB258" s="46">
        <f>+'2015'!$C258</f>
        <v>3.2397890555555549</v>
      </c>
      <c r="AC258" s="46">
        <f>+'2016'!$C258</f>
        <v>2.9037151305555549</v>
      </c>
      <c r="AD258" s="46">
        <f>+'2017'!$C258</f>
        <v>3.1066521688888882</v>
      </c>
      <c r="AE258" s="46">
        <f>+'2018'!$C258</f>
        <v>3.1185371983333328</v>
      </c>
      <c r="AF258" s="46">
        <f>+'2019'!$C258</f>
        <v>3.1307707872222221</v>
      </c>
      <c r="AG258" s="30">
        <f>+'2020'!$C258</f>
        <v>2.4793602716666663</v>
      </c>
      <c r="AH258" s="30">
        <f>+'2021'!$C258</f>
        <v>3.341229552222222</v>
      </c>
      <c r="AI258" s="27"/>
      <c r="AJ258" s="47">
        <f t="shared" si="214"/>
        <v>-0.28969967376387962</v>
      </c>
    </row>
    <row r="259" spans="1:36" x14ac:dyDescent="0.35">
      <c r="A259" s="24" t="s">
        <v>399</v>
      </c>
      <c r="B259" s="25" t="s">
        <v>400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27"/>
      <c r="AJ259" s="47" t="e">
        <f t="shared" si="214"/>
        <v>#DIV/0!</v>
      </c>
    </row>
    <row r="260" spans="1:36" x14ac:dyDescent="0.35">
      <c r="A260" s="24" t="s">
        <v>410</v>
      </c>
      <c r="B260" s="25" t="s">
        <v>411</v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27"/>
      <c r="AJ260" s="47" t="e">
        <f t="shared" si="214"/>
        <v>#DIV/0!</v>
      </c>
    </row>
    <row r="261" spans="1:36" x14ac:dyDescent="0.35">
      <c r="A261" s="24" t="s">
        <v>424</v>
      </c>
      <c r="B261" s="25" t="s">
        <v>425</v>
      </c>
      <c r="C261" s="46">
        <f>+'1990'!$C260</f>
        <v>0</v>
      </c>
      <c r="D261" s="46">
        <f>+'1991'!$C260</f>
        <v>0</v>
      </c>
      <c r="E261" s="46">
        <f>+'1992'!$C260</f>
        <v>0</v>
      </c>
      <c r="F261" s="46">
        <f>+'1993'!$C260</f>
        <v>0</v>
      </c>
      <c r="G261" s="46">
        <f>+'1994'!$C260</f>
        <v>0</v>
      </c>
      <c r="H261" s="46">
        <f>+'1995'!$C260</f>
        <v>0</v>
      </c>
      <c r="I261" s="46">
        <f>+'1996'!$C260</f>
        <v>0</v>
      </c>
      <c r="J261" s="46">
        <f>+'1997'!$C260</f>
        <v>0</v>
      </c>
      <c r="K261" s="46">
        <f>+'1998'!$C260</f>
        <v>0</v>
      </c>
      <c r="L261" s="46">
        <f>+'1999'!$C260</f>
        <v>0</v>
      </c>
      <c r="M261" s="46">
        <f>+'2000'!$C261</f>
        <v>0</v>
      </c>
      <c r="N261" s="46">
        <f>+'2001'!$C261</f>
        <v>0</v>
      </c>
      <c r="O261" s="46">
        <f>+'2002'!$C261</f>
        <v>0</v>
      </c>
      <c r="P261" s="46">
        <f>+'2003'!$C261</f>
        <v>0</v>
      </c>
      <c r="Q261" s="46">
        <f>+'2004'!$C261</f>
        <v>0</v>
      </c>
      <c r="R261" s="46">
        <f>+'2005'!$C261</f>
        <v>0</v>
      </c>
      <c r="S261" s="46">
        <f>+'2006'!$C261</f>
        <v>0</v>
      </c>
      <c r="T261" s="46">
        <f>+'2007'!$C261</f>
        <v>0</v>
      </c>
      <c r="U261" s="46">
        <f>+'2008'!$C261</f>
        <v>0</v>
      </c>
      <c r="V261" s="46">
        <f>+'2009'!$C261</f>
        <v>0</v>
      </c>
      <c r="W261" s="46">
        <f>+'2010'!$C261</f>
        <v>0</v>
      </c>
      <c r="X261" s="46">
        <f>+'2011'!$C261</f>
        <v>0</v>
      </c>
      <c r="Y261" s="46">
        <f>+'2012'!$C261</f>
        <v>0</v>
      </c>
      <c r="Z261" s="46">
        <f>+'2013'!$C261</f>
        <v>0</v>
      </c>
      <c r="AA261" s="46">
        <f>+'2014'!$C261</f>
        <v>0</v>
      </c>
      <c r="AB261" s="46">
        <f>+'2015'!$C261</f>
        <v>0</v>
      </c>
      <c r="AC261" s="46">
        <f>+'2016'!$C261</f>
        <v>0</v>
      </c>
      <c r="AD261" s="46">
        <f>+'2017'!$C261</f>
        <v>0</v>
      </c>
      <c r="AE261" s="46">
        <f>+'2018'!$C261</f>
        <v>0</v>
      </c>
      <c r="AF261" s="46">
        <f>+'2019'!$C261</f>
        <v>0</v>
      </c>
      <c r="AG261" s="30">
        <f>+'2020'!$C261</f>
        <v>0</v>
      </c>
      <c r="AH261" s="30">
        <f>+'2021'!$C261</f>
        <v>0</v>
      </c>
      <c r="AI261" s="27"/>
      <c r="AJ261" s="47" t="e">
        <f t="shared" si="214"/>
        <v>#DIV/0!</v>
      </c>
    </row>
    <row r="262" spans="1:36" x14ac:dyDescent="0.35">
      <c r="A262" s="24" t="s">
        <v>433</v>
      </c>
      <c r="B262" s="25" t="s">
        <v>291</v>
      </c>
      <c r="C262" s="46">
        <f>+'1990'!$C261</f>
        <v>0</v>
      </c>
      <c r="D262" s="46">
        <f>+'1991'!$C261</f>
        <v>0</v>
      </c>
      <c r="E262" s="46">
        <f>+'1992'!$C261</f>
        <v>0</v>
      </c>
      <c r="F262" s="46">
        <f>+'1993'!$C261</f>
        <v>0</v>
      </c>
      <c r="G262" s="46">
        <f>+'1994'!$C261</f>
        <v>0</v>
      </c>
      <c r="H262" s="46">
        <f>+'1995'!$C261</f>
        <v>0</v>
      </c>
      <c r="I262" s="46">
        <f>+'1996'!$C261</f>
        <v>0</v>
      </c>
      <c r="J262" s="46">
        <f>+'1997'!$C261</f>
        <v>0</v>
      </c>
      <c r="K262" s="46">
        <f>+'1998'!$C261</f>
        <v>0</v>
      </c>
      <c r="L262" s="46">
        <f>+'1999'!$C261</f>
        <v>0</v>
      </c>
      <c r="M262" s="46">
        <f>+'2000'!$C262</f>
        <v>0</v>
      </c>
      <c r="N262" s="46">
        <f>+'2001'!$C262</f>
        <v>0</v>
      </c>
      <c r="O262" s="46">
        <f>+'2002'!$C262</f>
        <v>0</v>
      </c>
      <c r="P262" s="46">
        <f>+'2003'!$C262</f>
        <v>0</v>
      </c>
      <c r="Q262" s="46">
        <f>+'2004'!$C262</f>
        <v>0</v>
      </c>
      <c r="R262" s="46">
        <f>+'2005'!$C262</f>
        <v>0</v>
      </c>
      <c r="S262" s="46">
        <f>+'2006'!$C262</f>
        <v>0</v>
      </c>
      <c r="T262" s="46">
        <f>+'2007'!$C262</f>
        <v>0</v>
      </c>
      <c r="U262" s="46">
        <f>+'2008'!$C262</f>
        <v>0</v>
      </c>
      <c r="V262" s="46">
        <f>+'2009'!$C262</f>
        <v>0</v>
      </c>
      <c r="W262" s="46">
        <f>+'2010'!$C262</f>
        <v>0</v>
      </c>
      <c r="X262" s="46">
        <f>+'2011'!$C262</f>
        <v>0</v>
      </c>
      <c r="Y262" s="46">
        <f>+'2012'!$C262</f>
        <v>0</v>
      </c>
      <c r="Z262" s="46">
        <f>+'2013'!$C262</f>
        <v>0</v>
      </c>
      <c r="AA262" s="46">
        <f>+'2014'!$C262</f>
        <v>0</v>
      </c>
      <c r="AB262" s="46">
        <f>+'2015'!$C262</f>
        <v>0</v>
      </c>
      <c r="AC262" s="46">
        <f>+'2016'!$C262</f>
        <v>0</v>
      </c>
      <c r="AD262" s="46">
        <f>+'2017'!$C262</f>
        <v>0</v>
      </c>
      <c r="AE262" s="46">
        <f>+'2018'!$C262</f>
        <v>0</v>
      </c>
      <c r="AF262" s="46">
        <f>+'2019'!$C262</f>
        <v>0</v>
      </c>
      <c r="AG262" s="30">
        <f>+'2020'!$C262</f>
        <v>0</v>
      </c>
      <c r="AH262" s="30">
        <f>+'2021'!$C262</f>
        <v>0</v>
      </c>
      <c r="AI262" s="27"/>
      <c r="AJ262" s="47" t="e">
        <f t="shared" si="214"/>
        <v>#DIV/0!</v>
      </c>
    </row>
    <row r="263" spans="1:36" s="13" customFormat="1" x14ac:dyDescent="0.35">
      <c r="A263" s="19" t="s">
        <v>434</v>
      </c>
      <c r="B263" s="20" t="s">
        <v>435</v>
      </c>
      <c r="C263" s="21">
        <f>+SUM(C264:C273)</f>
        <v>0</v>
      </c>
      <c r="D263" s="21">
        <f t="shared" ref="D263:AE263" si="219">+SUM(D264:D273)</f>
        <v>0</v>
      </c>
      <c r="E263" s="21">
        <f t="shared" si="219"/>
        <v>0</v>
      </c>
      <c r="F263" s="21">
        <f t="shared" si="219"/>
        <v>0</v>
      </c>
      <c r="G263" s="21">
        <f t="shared" si="219"/>
        <v>21.09033219196268</v>
      </c>
      <c r="H263" s="21">
        <f t="shared" si="219"/>
        <v>20.6057544176</v>
      </c>
      <c r="I263" s="21">
        <f t="shared" si="219"/>
        <v>15.441299963466667</v>
      </c>
      <c r="J263" s="21">
        <f t="shared" si="219"/>
        <v>17.318308387600002</v>
      </c>
      <c r="K263" s="21">
        <f t="shared" si="219"/>
        <v>8.9093527306666651</v>
      </c>
      <c r="L263" s="21">
        <f t="shared" si="219"/>
        <v>4.1740380923999991</v>
      </c>
      <c r="M263" s="21">
        <f t="shared" si="219"/>
        <v>12.73414396222222</v>
      </c>
      <c r="N263" s="21">
        <f t="shared" si="219"/>
        <v>3.3091081887111113</v>
      </c>
      <c r="O263" s="21">
        <f t="shared" si="219"/>
        <v>16.390487527333331</v>
      </c>
      <c r="P263" s="21">
        <f t="shared" si="219"/>
        <v>19.527922829066664</v>
      </c>
      <c r="Q263" s="21">
        <f t="shared" si="219"/>
        <v>17.494951544399999</v>
      </c>
      <c r="R263" s="21">
        <f t="shared" si="219"/>
        <v>18.6600130904</v>
      </c>
      <c r="S263" s="21">
        <f t="shared" si="219"/>
        <v>15.441299963466667</v>
      </c>
      <c r="T263" s="21">
        <f t="shared" si="219"/>
        <v>17.182977481999998</v>
      </c>
      <c r="U263" s="21">
        <f t="shared" si="219"/>
        <v>19.090938671199996</v>
      </c>
      <c r="V263" s="21">
        <f t="shared" si="219"/>
        <v>18.652161428266666</v>
      </c>
      <c r="W263" s="21">
        <f t="shared" si="219"/>
        <v>21.181262778133338</v>
      </c>
      <c r="X263" s="21">
        <f t="shared" si="219"/>
        <v>27.356526001199999</v>
      </c>
      <c r="Y263" s="21">
        <f t="shared" si="219"/>
        <v>22.66007866026667</v>
      </c>
      <c r="Z263" s="21">
        <f t="shared" si="219"/>
        <v>22.713415900266668</v>
      </c>
      <c r="AA263" s="21">
        <f t="shared" si="219"/>
        <v>14.795803923999999</v>
      </c>
      <c r="AB263" s="21">
        <f t="shared" si="219"/>
        <v>10.707190259333332</v>
      </c>
      <c r="AC263" s="21">
        <f t="shared" si="219"/>
        <v>21.606930866399999</v>
      </c>
      <c r="AD263" s="21">
        <f t="shared" si="219"/>
        <v>24.676152503200001</v>
      </c>
      <c r="AE263" s="21">
        <f t="shared" si="219"/>
        <v>20.641524989066671</v>
      </c>
      <c r="AF263" s="21">
        <f t="shared" ref="AF263:AH263" si="220">+SUM(AF264:AF273)</f>
        <v>18.589397654666666</v>
      </c>
      <c r="AG263" s="21">
        <f t="shared" si="220"/>
        <v>27.377280455066668</v>
      </c>
      <c r="AH263" s="21">
        <f t="shared" si="220"/>
        <v>24.143880079733336</v>
      </c>
      <c r="AI263" s="22"/>
      <c r="AJ263" s="23">
        <f t="shared" si="214"/>
        <v>0.89599553384662833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47" t="e">
        <f t="shared" si="214"/>
        <v>#DIV/0!</v>
      </c>
    </row>
    <row r="265" spans="1:36" x14ac:dyDescent="0.35">
      <c r="A265" s="24" t="s">
        <v>466</v>
      </c>
      <c r="B265" s="25" t="s">
        <v>467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27"/>
      <c r="AJ265" s="47" t="e">
        <f t="shared" si="214"/>
        <v>#DIV/0!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47" t="e">
        <f t="shared" si="214"/>
        <v>#DIV/0!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47" t="e">
        <f t="shared" si="214"/>
        <v>#DIV/0!</v>
      </c>
    </row>
    <row r="268" spans="1:36" x14ac:dyDescent="0.35">
      <c r="A268" s="24" t="s">
        <v>516</v>
      </c>
      <c r="B268" s="25" t="s">
        <v>517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27"/>
      <c r="AJ268" s="47" t="e">
        <f t="shared" si="214"/>
        <v>#DIV/0!</v>
      </c>
    </row>
    <row r="269" spans="1:36" x14ac:dyDescent="0.35">
      <c r="A269" s="24" t="s">
        <v>518</v>
      </c>
      <c r="B269" s="25" t="s">
        <v>519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27"/>
      <c r="AJ269" s="47" t="e">
        <f t="shared" si="214"/>
        <v>#DIV/0!</v>
      </c>
    </row>
    <row r="270" spans="1:36" x14ac:dyDescent="0.35">
      <c r="A270" s="24" t="s">
        <v>529</v>
      </c>
      <c r="B270" s="25" t="s">
        <v>530</v>
      </c>
      <c r="C270" s="46">
        <f>+'1990'!$C269</f>
        <v>0</v>
      </c>
      <c r="D270" s="46">
        <f>+'1991'!$C269</f>
        <v>0</v>
      </c>
      <c r="E270" s="46">
        <f>+'1992'!$C269</f>
        <v>0</v>
      </c>
      <c r="F270" s="46">
        <f>+'1993'!$C269</f>
        <v>0</v>
      </c>
      <c r="G270" s="46">
        <f>+'1994'!$C269</f>
        <v>0.99537096071111109</v>
      </c>
      <c r="H270" s="46">
        <f>+'1995'!$C269</f>
        <v>0.20042258426666665</v>
      </c>
      <c r="I270" s="46">
        <f>+'1996'!$C269</f>
        <v>0.17493676346666664</v>
      </c>
      <c r="J270" s="46">
        <f>+'1997'!$C269</f>
        <v>0.12246485093333333</v>
      </c>
      <c r="K270" s="46">
        <f>+'1998'!$C269</f>
        <v>0.40099477733333327</v>
      </c>
      <c r="L270" s="46">
        <f>+'1999'!$C269</f>
        <v>0.94663710239999987</v>
      </c>
      <c r="M270" s="46">
        <f>+'2000'!$C270</f>
        <v>0.16742540222222221</v>
      </c>
      <c r="N270" s="46">
        <f>+'2001'!$C270</f>
        <v>0.13605207537777778</v>
      </c>
      <c r="O270" s="46">
        <f>+'2002'!$C270</f>
        <v>0.40099477733333327</v>
      </c>
      <c r="P270" s="46">
        <f>+'2003'!$C270</f>
        <v>0.94663710239999987</v>
      </c>
      <c r="Q270" s="46">
        <f>+'2004'!$C270</f>
        <v>0.70141628773333342</v>
      </c>
      <c r="R270" s="46">
        <f>+'2005'!$C270</f>
        <v>2.2542229937333338</v>
      </c>
      <c r="S270" s="46">
        <f>+'2006'!$C270</f>
        <v>0.17493676346666664</v>
      </c>
      <c r="T270" s="46">
        <f>+'2007'!$C270</f>
        <v>1.2038358053333331</v>
      </c>
      <c r="U270" s="46">
        <f>+'2008'!$C270</f>
        <v>2.4555126111999996</v>
      </c>
      <c r="V270" s="46">
        <f>+'2009'!$C270</f>
        <v>2.0660384682666666</v>
      </c>
      <c r="W270" s="46">
        <f>+'2010'!$C270</f>
        <v>2.0202974381333334</v>
      </c>
      <c r="X270" s="46">
        <f>+'2011'!$C270</f>
        <v>5.6638468245333335</v>
      </c>
      <c r="Y270" s="46">
        <f>+'2012'!$C270</f>
        <v>3.5866244069333337</v>
      </c>
      <c r="Z270" s="46">
        <f>+'2013'!$C270</f>
        <v>1.9257227469333333</v>
      </c>
      <c r="AA270" s="46">
        <f>+'2014'!$C270</f>
        <v>3.8919492773333335</v>
      </c>
      <c r="AB270" s="46">
        <f>+'2015'!$C270</f>
        <v>1.9001615526666664</v>
      </c>
      <c r="AC270" s="46">
        <f>+'2016'!$C270</f>
        <v>1.9068764997333334</v>
      </c>
      <c r="AD270" s="46">
        <f>+'2017'!$C270</f>
        <v>2.2981602365333327</v>
      </c>
      <c r="AE270" s="46">
        <f>+'2018'!$C270</f>
        <v>2.2782485557333332</v>
      </c>
      <c r="AF270" s="46">
        <f>+'2019'!$C270</f>
        <v>2.3338541746666666</v>
      </c>
      <c r="AG270" s="30">
        <f>+'2020'!$C270</f>
        <v>1.6284059117333332</v>
      </c>
      <c r="AH270" s="30">
        <f>+'2021'!$C270</f>
        <v>1.9931460530666667</v>
      </c>
      <c r="AI270" s="27"/>
      <c r="AJ270" s="47">
        <f t="shared" si="214"/>
        <v>10.904681288572817</v>
      </c>
    </row>
    <row r="271" spans="1:36" x14ac:dyDescent="0.35">
      <c r="A271" s="24" t="s">
        <v>535</v>
      </c>
      <c r="B271" s="25" t="s">
        <v>536</v>
      </c>
      <c r="C271" s="46">
        <f>+'1990'!$C270</f>
        <v>0</v>
      </c>
      <c r="D271" s="46">
        <f>+'1991'!$C270</f>
        <v>0</v>
      </c>
      <c r="E271" s="46">
        <f>+'1992'!$C270</f>
        <v>0</v>
      </c>
      <c r="F271" s="46">
        <f>+'1993'!$C270</f>
        <v>0</v>
      </c>
      <c r="G271" s="46">
        <f>+'1994'!$C270</f>
        <v>20.09496123125157</v>
      </c>
      <c r="H271" s="46">
        <f>+'1995'!$C270</f>
        <v>20.405331833333335</v>
      </c>
      <c r="I271" s="46">
        <f>+'1996'!$C270</f>
        <v>15.266363200000001</v>
      </c>
      <c r="J271" s="46">
        <f>+'1997'!$C270</f>
        <v>17.195843536666668</v>
      </c>
      <c r="K271" s="46">
        <f>+'1998'!$C270</f>
        <v>8.5083579533333324</v>
      </c>
      <c r="L271" s="46">
        <f>+'1999'!$C270</f>
        <v>3.2274009899999996</v>
      </c>
      <c r="M271" s="46">
        <f>+'2000'!$C271</f>
        <v>12.566718559999998</v>
      </c>
      <c r="N271" s="46">
        <f>+'2001'!$C271</f>
        <v>3.1730561133333337</v>
      </c>
      <c r="O271" s="46">
        <f>+'2002'!$C271</f>
        <v>15.989492749999998</v>
      </c>
      <c r="P271" s="46">
        <f>+'2003'!$C271</f>
        <v>18.581285726666664</v>
      </c>
      <c r="Q271" s="46">
        <f>+'2004'!$C271</f>
        <v>16.793535256666665</v>
      </c>
      <c r="R271" s="46">
        <f>+'2005'!$C271</f>
        <v>16.405790096666667</v>
      </c>
      <c r="S271" s="46">
        <f>+'2006'!$C271</f>
        <v>15.266363200000001</v>
      </c>
      <c r="T271" s="46">
        <f>+'2007'!$C271</f>
        <v>15.979141676666666</v>
      </c>
      <c r="U271" s="46">
        <f>+'2008'!$C271</f>
        <v>16.635426059999997</v>
      </c>
      <c r="V271" s="46">
        <f>+'2009'!$C271</f>
        <v>16.586122960000001</v>
      </c>
      <c r="W271" s="46">
        <f>+'2010'!$C271</f>
        <v>19.160965340000004</v>
      </c>
      <c r="X271" s="46">
        <f>+'2011'!$C271</f>
        <v>21.692679176666665</v>
      </c>
      <c r="Y271" s="46">
        <f>+'2012'!$C271</f>
        <v>19.073454253333335</v>
      </c>
      <c r="Z271" s="46">
        <f>+'2013'!$C271</f>
        <v>20.787693153333333</v>
      </c>
      <c r="AA271" s="46">
        <f>+'2014'!$C271</f>
        <v>10.903854646666666</v>
      </c>
      <c r="AB271" s="46">
        <f>+'2015'!$C271</f>
        <v>8.8070287066666655</v>
      </c>
      <c r="AC271" s="46">
        <f>+'2016'!$C271</f>
        <v>19.700054366666667</v>
      </c>
      <c r="AD271" s="46">
        <f>+'2017'!$C271</f>
        <v>22.37799226666667</v>
      </c>
      <c r="AE271" s="46">
        <f>+'2018'!$C271</f>
        <v>18.363276433333336</v>
      </c>
      <c r="AF271" s="46">
        <f>+'2019'!$C271</f>
        <v>16.25554348</v>
      </c>
      <c r="AG271" s="30">
        <f>+'2020'!$C271</f>
        <v>25.748874543333333</v>
      </c>
      <c r="AH271" s="30">
        <f>+'2021'!$C271</f>
        <v>22.150734026666669</v>
      </c>
      <c r="AI271" s="27"/>
      <c r="AJ271" s="47">
        <f t="shared" si="214"/>
        <v>0.76265060134096552</v>
      </c>
    </row>
    <row r="272" spans="1:36" x14ac:dyDescent="0.35">
      <c r="A272" s="24" t="s">
        <v>537</v>
      </c>
      <c r="B272" s="25" t="s">
        <v>538</v>
      </c>
      <c r="C272" s="46">
        <f>+'1990'!$C271</f>
        <v>0</v>
      </c>
      <c r="D272" s="46">
        <f>+'1991'!$C271</f>
        <v>0</v>
      </c>
      <c r="E272" s="46">
        <f>+'1992'!$C271</f>
        <v>0</v>
      </c>
      <c r="F272" s="46">
        <f>+'1993'!$C271</f>
        <v>0</v>
      </c>
      <c r="G272" s="46">
        <f>+'1994'!$C271</f>
        <v>0</v>
      </c>
      <c r="H272" s="46">
        <f>+'1995'!$C271</f>
        <v>0</v>
      </c>
      <c r="I272" s="46">
        <f>+'1996'!$C271</f>
        <v>0</v>
      </c>
      <c r="J272" s="46">
        <f>+'1997'!$C271</f>
        <v>0</v>
      </c>
      <c r="K272" s="46">
        <f>+'1998'!$C271</f>
        <v>0</v>
      </c>
      <c r="L272" s="46">
        <f>+'1999'!$C271</f>
        <v>0</v>
      </c>
      <c r="M272" s="46">
        <f>+'2000'!$C272</f>
        <v>0</v>
      </c>
      <c r="N272" s="46">
        <f>+'2001'!$C272</f>
        <v>0</v>
      </c>
      <c r="O272" s="46">
        <f>+'2002'!$C272</f>
        <v>0</v>
      </c>
      <c r="P272" s="46">
        <f>+'2003'!$C272</f>
        <v>0</v>
      </c>
      <c r="Q272" s="46">
        <f>+'2004'!$C272</f>
        <v>0</v>
      </c>
      <c r="R272" s="46">
        <f>+'2005'!$C272</f>
        <v>0</v>
      </c>
      <c r="S272" s="46">
        <f>+'2006'!$C272</f>
        <v>0</v>
      </c>
      <c r="T272" s="46">
        <f>+'2007'!$C272</f>
        <v>0</v>
      </c>
      <c r="U272" s="46">
        <f>+'2008'!$C272</f>
        <v>0</v>
      </c>
      <c r="V272" s="46">
        <f>+'2009'!$C272</f>
        <v>0</v>
      </c>
      <c r="W272" s="46">
        <f>+'2010'!$C272</f>
        <v>0</v>
      </c>
      <c r="X272" s="46">
        <f>+'2011'!$C272</f>
        <v>0</v>
      </c>
      <c r="Y272" s="46">
        <f>+'2012'!$C272</f>
        <v>0</v>
      </c>
      <c r="Z272" s="46">
        <f>+'2013'!$C272</f>
        <v>0</v>
      </c>
      <c r="AA272" s="46">
        <f>+'2014'!$C272</f>
        <v>0</v>
      </c>
      <c r="AB272" s="46">
        <f>+'2015'!$C272</f>
        <v>0</v>
      </c>
      <c r="AC272" s="46">
        <f>+'2016'!$C272</f>
        <v>0</v>
      </c>
      <c r="AD272" s="46">
        <f>+'2017'!$C272</f>
        <v>0</v>
      </c>
      <c r="AE272" s="46">
        <f>+'2018'!$C272</f>
        <v>0</v>
      </c>
      <c r="AF272" s="46">
        <f>+'2019'!$C272</f>
        <v>0</v>
      </c>
      <c r="AG272" s="30">
        <f>+'2020'!$C272</f>
        <v>0</v>
      </c>
      <c r="AH272" s="30">
        <f>+'2021'!$C272</f>
        <v>0</v>
      </c>
      <c r="AI272" s="27"/>
      <c r="AJ272" s="47" t="e">
        <f t="shared" si="214"/>
        <v>#DIV/0!</v>
      </c>
    </row>
    <row r="273" spans="1:36" x14ac:dyDescent="0.35">
      <c r="A273" s="24" t="s">
        <v>539</v>
      </c>
      <c r="B273" s="25" t="s">
        <v>291</v>
      </c>
      <c r="C273" s="46">
        <f>+'1990'!$C272</f>
        <v>0</v>
      </c>
      <c r="D273" s="46">
        <f>+'1991'!$C272</f>
        <v>0</v>
      </c>
      <c r="E273" s="46">
        <f>+'1992'!$C272</f>
        <v>0</v>
      </c>
      <c r="F273" s="46">
        <f>+'1993'!$C272</f>
        <v>0</v>
      </c>
      <c r="G273" s="46">
        <f>+'1994'!$C272</f>
        <v>0</v>
      </c>
      <c r="H273" s="46">
        <f>+'1995'!$C272</f>
        <v>0</v>
      </c>
      <c r="I273" s="46">
        <f>+'1996'!$C272</f>
        <v>0</v>
      </c>
      <c r="J273" s="46">
        <f>+'1997'!$C272</f>
        <v>0</v>
      </c>
      <c r="K273" s="46">
        <f>+'1998'!$C272</f>
        <v>0</v>
      </c>
      <c r="L273" s="46">
        <f>+'1999'!$C272</f>
        <v>0</v>
      </c>
      <c r="M273" s="46">
        <f>+'2000'!$C273</f>
        <v>0</v>
      </c>
      <c r="N273" s="46">
        <f>+'2001'!$C273</f>
        <v>0</v>
      </c>
      <c r="O273" s="46">
        <f>+'2002'!$C273</f>
        <v>0</v>
      </c>
      <c r="P273" s="46">
        <f>+'2003'!$C273</f>
        <v>0</v>
      </c>
      <c r="Q273" s="46">
        <f>+'2004'!$C273</f>
        <v>0</v>
      </c>
      <c r="R273" s="46">
        <f>+'2005'!$C273</f>
        <v>0</v>
      </c>
      <c r="S273" s="46">
        <f>+'2006'!$C273</f>
        <v>0</v>
      </c>
      <c r="T273" s="46">
        <f>+'2007'!$C273</f>
        <v>0</v>
      </c>
      <c r="U273" s="46">
        <f>+'2008'!$C273</f>
        <v>0</v>
      </c>
      <c r="V273" s="46">
        <f>+'2009'!$C273</f>
        <v>0</v>
      </c>
      <c r="W273" s="46">
        <f>+'2010'!$C273</f>
        <v>0</v>
      </c>
      <c r="X273" s="46">
        <f>+'2011'!$C273</f>
        <v>0</v>
      </c>
      <c r="Y273" s="46">
        <f>+'2012'!$C273</f>
        <v>0</v>
      </c>
      <c r="Z273" s="46">
        <f>+'2013'!$C273</f>
        <v>0</v>
      </c>
      <c r="AA273" s="46">
        <f>+'2014'!$C273</f>
        <v>0</v>
      </c>
      <c r="AB273" s="46">
        <f>+'2015'!$C273</f>
        <v>0</v>
      </c>
      <c r="AC273" s="46">
        <f>+'2016'!$C273</f>
        <v>0</v>
      </c>
      <c r="AD273" s="46">
        <f>+'2017'!$C273</f>
        <v>0</v>
      </c>
      <c r="AE273" s="46">
        <f>+'2018'!$C273</f>
        <v>0</v>
      </c>
      <c r="AF273" s="46">
        <f>+'2019'!$C273</f>
        <v>0</v>
      </c>
      <c r="AG273" s="30">
        <f>+'2020'!$C273</f>
        <v>0</v>
      </c>
      <c r="AH273" s="30">
        <f>+'2021'!$C273</f>
        <v>0</v>
      </c>
      <c r="AI273" s="27"/>
      <c r="AJ273" s="47" t="e">
        <f t="shared" si="214"/>
        <v>#DIV/0!</v>
      </c>
    </row>
    <row r="274" spans="1:36" s="13" customFormat="1" x14ac:dyDescent="0.35">
      <c r="A274" s="19" t="s">
        <v>540</v>
      </c>
      <c r="B274" s="20" t="s">
        <v>541</v>
      </c>
      <c r="C274" s="21">
        <f>+SUM(C275:C282)</f>
        <v>0</v>
      </c>
      <c r="D274" s="21">
        <f t="shared" ref="D274:AE274" si="221">+SUM(D275:D282)</f>
        <v>0</v>
      </c>
      <c r="E274" s="21">
        <f t="shared" si="221"/>
        <v>0</v>
      </c>
      <c r="F274" s="21">
        <f t="shared" si="221"/>
        <v>0</v>
      </c>
      <c r="G274" s="21">
        <f t="shared" si="221"/>
        <v>0</v>
      </c>
      <c r="H274" s="21">
        <f t="shared" si="221"/>
        <v>0</v>
      </c>
      <c r="I274" s="21">
        <f t="shared" si="221"/>
        <v>0</v>
      </c>
      <c r="J274" s="21">
        <f t="shared" si="221"/>
        <v>0</v>
      </c>
      <c r="K274" s="21">
        <f t="shared" si="221"/>
        <v>0</v>
      </c>
      <c r="L274" s="21">
        <f t="shared" si="221"/>
        <v>0</v>
      </c>
      <c r="M274" s="21">
        <f t="shared" si="221"/>
        <v>-21539.538610372128</v>
      </c>
      <c r="N274" s="21">
        <f t="shared" si="221"/>
        <v>-19335.707461519392</v>
      </c>
      <c r="O274" s="21">
        <f t="shared" si="221"/>
        <v>-17826.638365053514</v>
      </c>
      <c r="P274" s="21">
        <f t="shared" si="221"/>
        <v>-19386.716506382596</v>
      </c>
      <c r="Q274" s="21">
        <f t="shared" si="221"/>
        <v>-24083.739346419068</v>
      </c>
      <c r="R274" s="21">
        <f t="shared" si="221"/>
        <v>-16462.89738580315</v>
      </c>
      <c r="S274" s="21">
        <f t="shared" si="221"/>
        <v>-23115.868846078025</v>
      </c>
      <c r="T274" s="21">
        <f t="shared" si="221"/>
        <v>-21406.271573687667</v>
      </c>
      <c r="U274" s="21">
        <f t="shared" si="221"/>
        <v>-19337.709132630378</v>
      </c>
      <c r="V274" s="21">
        <f t="shared" si="221"/>
        <v>-24699.850178214409</v>
      </c>
      <c r="W274" s="21">
        <f t="shared" si="221"/>
        <v>-23792.168416538352</v>
      </c>
      <c r="X274" s="21">
        <f t="shared" si="221"/>
        <v>-23532.612128088556</v>
      </c>
      <c r="Y274" s="21">
        <f t="shared" si="221"/>
        <v>-25060.450706692118</v>
      </c>
      <c r="Z274" s="21">
        <f t="shared" si="221"/>
        <v>-26459.367239064904</v>
      </c>
      <c r="AA274" s="21">
        <f t="shared" si="221"/>
        <v>-24364.795151159997</v>
      </c>
      <c r="AB274" s="21">
        <f t="shared" si="221"/>
        <v>-23019.793593107559</v>
      </c>
      <c r="AC274" s="21">
        <f t="shared" si="221"/>
        <v>-23252.733953936779</v>
      </c>
      <c r="AD274" s="21">
        <f t="shared" si="221"/>
        <v>-26675.418131075108</v>
      </c>
      <c r="AE274" s="21">
        <f t="shared" si="221"/>
        <v>-26776.638345663803</v>
      </c>
      <c r="AF274" s="21">
        <f t="shared" ref="AF274:AH274" si="222">+SUM(AF275:AF282)</f>
        <v>-27272.939645342114</v>
      </c>
      <c r="AG274" s="21">
        <f t="shared" si="222"/>
        <v>-26237.225748160949</v>
      </c>
      <c r="AH274" s="21">
        <f t="shared" si="222"/>
        <v>-27920.533286285263</v>
      </c>
      <c r="AI274" s="22"/>
      <c r="AJ274" s="23">
        <f t="shared" si="214"/>
        <v>0.29624565276623138</v>
      </c>
    </row>
    <row r="275" spans="1:36" x14ac:dyDescent="0.35">
      <c r="A275" s="24" t="s">
        <v>542</v>
      </c>
      <c r="B275" s="25" t="s">
        <v>543</v>
      </c>
      <c r="C275" s="46">
        <f>+'1990'!$C274</f>
        <v>0</v>
      </c>
      <c r="D275" s="46">
        <f>+'1991'!$C274</f>
        <v>0</v>
      </c>
      <c r="E275" s="46">
        <f>+'1992'!$C274</f>
        <v>0</v>
      </c>
      <c r="F275" s="46">
        <f>+'1993'!$C274</f>
        <v>0</v>
      </c>
      <c r="G275" s="46">
        <f>+'1994'!$C274</f>
        <v>0</v>
      </c>
      <c r="H275" s="46">
        <f>+'1995'!$C274</f>
        <v>0</v>
      </c>
      <c r="I275" s="46">
        <f>+'1996'!$C274</f>
        <v>0</v>
      </c>
      <c r="J275" s="46">
        <f>+'1997'!$C274</f>
        <v>0</v>
      </c>
      <c r="K275" s="46">
        <f>+'1998'!$C274</f>
        <v>0</v>
      </c>
      <c r="L275" s="46">
        <f>+'1999'!$C274</f>
        <v>0</v>
      </c>
      <c r="M275" s="46">
        <f>+'2000'!$C275</f>
        <v>-26817.77580380256</v>
      </c>
      <c r="N275" s="46">
        <f>+'2001'!$C275</f>
        <v>-27429.00289186167</v>
      </c>
      <c r="O275" s="46">
        <f>+'2002'!$C275</f>
        <v>-27472.800838249917</v>
      </c>
      <c r="P275" s="46">
        <f>+'2003'!$C275</f>
        <v>-27319.336875174249</v>
      </c>
      <c r="Q275" s="46">
        <f>+'2004'!$C275</f>
        <v>-28524.550547640803</v>
      </c>
      <c r="R275" s="46">
        <f>+'2005'!$C275</f>
        <v>-27988.973089473144</v>
      </c>
      <c r="S275" s="46">
        <f>+'2006'!$C275</f>
        <v>-29040.752109359688</v>
      </c>
      <c r="T275" s="46">
        <f>+'2007'!$C275</f>
        <v>-29458.016165519155</v>
      </c>
      <c r="U275" s="46">
        <f>+'2008'!$C275</f>
        <v>-27920.681403700848</v>
      </c>
      <c r="V275" s="46">
        <f>+'2009'!$C275</f>
        <v>-30520.981079712972</v>
      </c>
      <c r="W275" s="46">
        <f>+'2010'!$C275</f>
        <v>-30287.997184986667</v>
      </c>
      <c r="X275" s="46">
        <f>+'2011'!$C275</f>
        <v>-30226.840954099811</v>
      </c>
      <c r="Y275" s="46">
        <f>+'2012'!$C275</f>
        <v>-30683.060399309667</v>
      </c>
      <c r="Z275" s="46">
        <f>+'2013'!$C275</f>
        <v>-30961.701896197697</v>
      </c>
      <c r="AA275" s="46">
        <f>+'2014'!$C275</f>
        <v>-31585.784217967252</v>
      </c>
      <c r="AB275" s="46">
        <f>+'2015'!$C275</f>
        <v>-30597.031982459135</v>
      </c>
      <c r="AC275" s="46">
        <f>+'2016'!$C275</f>
        <v>-29180.753899765579</v>
      </c>
      <c r="AD275" s="46">
        <f>+'2017'!$C275</f>
        <v>-32146.018723036159</v>
      </c>
      <c r="AE275" s="46">
        <f>+'2018'!$C275</f>
        <v>-32078.340490415037</v>
      </c>
      <c r="AF275" s="46">
        <f>+'2019'!$C275</f>
        <v>-29952.329004284897</v>
      </c>
      <c r="AG275" s="30">
        <f>+'2020'!$C275</f>
        <v>-33972.797069852168</v>
      </c>
      <c r="AH275" s="30">
        <f>+'2021'!$C275</f>
        <v>-35778.684708451568</v>
      </c>
      <c r="AI275" s="27"/>
      <c r="AJ275" s="47">
        <f t="shared" si="214"/>
        <v>0.33414064500376717</v>
      </c>
    </row>
    <row r="276" spans="1:36" x14ac:dyDescent="0.35">
      <c r="A276" s="24" t="s">
        <v>558</v>
      </c>
      <c r="B276" s="25" t="s">
        <v>559</v>
      </c>
      <c r="C276" s="46">
        <f>+'1990'!$C275</f>
        <v>0</v>
      </c>
      <c r="D276" s="46">
        <f>+'1991'!$C275</f>
        <v>0</v>
      </c>
      <c r="E276" s="46">
        <f>+'1992'!$C275</f>
        <v>0</v>
      </c>
      <c r="F276" s="46">
        <f>+'1993'!$C275</f>
        <v>0</v>
      </c>
      <c r="G276" s="46">
        <f>+'1994'!$C275</f>
        <v>0</v>
      </c>
      <c r="H276" s="46">
        <f>+'1995'!$C275</f>
        <v>0</v>
      </c>
      <c r="I276" s="46">
        <f>+'1996'!$C275</f>
        <v>0</v>
      </c>
      <c r="J276" s="46">
        <f>+'1997'!$C275</f>
        <v>0</v>
      </c>
      <c r="K276" s="46">
        <f>+'1998'!$C275</f>
        <v>0</v>
      </c>
      <c r="L276" s="46">
        <f>+'1999'!$C275</f>
        <v>0</v>
      </c>
      <c r="M276" s="46">
        <f>+'2000'!$C276</f>
        <v>1220.3349996308752</v>
      </c>
      <c r="N276" s="46">
        <f>+'2001'!$C276</f>
        <v>1076.0397756424027</v>
      </c>
      <c r="O276" s="46">
        <f>+'2002'!$C276</f>
        <v>1363.9223408403623</v>
      </c>
      <c r="P276" s="46">
        <f>+'2003'!$C276</f>
        <v>1644.7705942401426</v>
      </c>
      <c r="Q276" s="46">
        <f>+'2004'!$C276</f>
        <v>614.01838256903534</v>
      </c>
      <c r="R276" s="46">
        <f>+'2005'!$C276</f>
        <v>1736.2723087704846</v>
      </c>
      <c r="S276" s="46">
        <f>+'2006'!$C276</f>
        <v>1338.5345232407751</v>
      </c>
      <c r="T276" s="46">
        <f>+'2007'!$C276</f>
        <v>1281.8395267882258</v>
      </c>
      <c r="U276" s="46">
        <f>+'2008'!$C276</f>
        <v>1832.9174193300662</v>
      </c>
      <c r="V276" s="46">
        <f>+'2009'!$C276</f>
        <v>1187.7607508479196</v>
      </c>
      <c r="W276" s="46">
        <f>+'2010'!$C276</f>
        <v>1589.9589404541759</v>
      </c>
      <c r="X276" s="46">
        <f>+'2011'!$C276</f>
        <v>1827.8595510114542</v>
      </c>
      <c r="Y276" s="46">
        <f>+'2012'!$C276</f>
        <v>1602.2768507819733</v>
      </c>
      <c r="Z276" s="46">
        <f>+'2013'!$C276</f>
        <v>956.20137501579757</v>
      </c>
      <c r="AA276" s="46">
        <f>+'2014'!$C276</f>
        <v>1523.2814266523051</v>
      </c>
      <c r="AB276" s="46">
        <f>+'2015'!$C276</f>
        <v>1717.1750845172817</v>
      </c>
      <c r="AC276" s="46">
        <f>+'2016'!$C276</f>
        <v>2052.7212060114948</v>
      </c>
      <c r="AD276" s="46">
        <f>+'2017'!$C276</f>
        <v>1601.3238752939815</v>
      </c>
      <c r="AE276" s="46">
        <f>+'2018'!$C276</f>
        <v>1517.0561353312687</v>
      </c>
      <c r="AF276" s="46">
        <f>+'2019'!$C276</f>
        <v>955.99793353301538</v>
      </c>
      <c r="AG276" s="30">
        <f>+'2020'!$C276</f>
        <v>1852.4973495434187</v>
      </c>
      <c r="AH276" s="30">
        <f>+'2021'!$C276</f>
        <v>1721.8214169827941</v>
      </c>
      <c r="AI276" s="27"/>
      <c r="AJ276" s="47">
        <f t="shared" si="214"/>
        <v>0.4109416000554007</v>
      </c>
    </row>
    <row r="277" spans="1:36" x14ac:dyDescent="0.35">
      <c r="A277" s="24" t="s">
        <v>574</v>
      </c>
      <c r="B277" s="25" t="s">
        <v>575</v>
      </c>
      <c r="C277" s="46">
        <f>+'1990'!$C276</f>
        <v>0</v>
      </c>
      <c r="D277" s="46">
        <f>+'1991'!$C276</f>
        <v>0</v>
      </c>
      <c r="E277" s="46">
        <f>+'1992'!$C276</f>
        <v>0</v>
      </c>
      <c r="F277" s="46">
        <f>+'1993'!$C276</f>
        <v>0</v>
      </c>
      <c r="G277" s="46">
        <f>+'1994'!$C276</f>
        <v>0</v>
      </c>
      <c r="H277" s="46">
        <f>+'1995'!$C276</f>
        <v>0</v>
      </c>
      <c r="I277" s="46">
        <f>+'1996'!$C276</f>
        <v>0</v>
      </c>
      <c r="J277" s="46">
        <f>+'1997'!$C276</f>
        <v>0</v>
      </c>
      <c r="K277" s="46">
        <f>+'1998'!$C276</f>
        <v>0</v>
      </c>
      <c r="L277" s="46">
        <f>+'1999'!$C276</f>
        <v>0</v>
      </c>
      <c r="M277" s="46">
        <f>+'2000'!$C277</f>
        <v>3715.8624756891431</v>
      </c>
      <c r="N277" s="46">
        <f>+'2001'!$C277</f>
        <v>6947.2470868273476</v>
      </c>
      <c r="O277" s="46">
        <f>+'2002'!$C277</f>
        <v>7873.7737315837121</v>
      </c>
      <c r="P277" s="46">
        <f>+'2003'!$C277</f>
        <v>6050.0294388151715</v>
      </c>
      <c r="Q277" s="46">
        <f>+'2004'!$C277</f>
        <v>3730.7852087541478</v>
      </c>
      <c r="R277" s="46">
        <f>+'2005'!$C277</f>
        <v>9612.785043966438</v>
      </c>
      <c r="S277" s="46">
        <f>+'2006'!$C277</f>
        <v>3982.5269712912682</v>
      </c>
      <c r="T277" s="46">
        <f>+'2007'!$C277</f>
        <v>6288.731687225355</v>
      </c>
      <c r="U277" s="46">
        <f>+'2008'!$C277</f>
        <v>6103.995847889305</v>
      </c>
      <c r="V277" s="46">
        <f>+'2009'!$C277</f>
        <v>4289.0639255183833</v>
      </c>
      <c r="W277" s="46">
        <f>+'2010'!$C277</f>
        <v>4424.8348759659029</v>
      </c>
      <c r="X277" s="46">
        <f>+'2011'!$C277</f>
        <v>3621.4243746496177</v>
      </c>
      <c r="Y277" s="46">
        <f>+'2012'!$C277</f>
        <v>3288.6911355586035</v>
      </c>
      <c r="Z277" s="46">
        <f>+'2013'!$C277</f>
        <v>2968.1809708177907</v>
      </c>
      <c r="AA277" s="46">
        <f>+'2014'!$C277</f>
        <v>4537.5964875919881</v>
      </c>
      <c r="AB277" s="46">
        <f>+'2015'!$C277</f>
        <v>4415.066083309287</v>
      </c>
      <c r="AC277" s="46">
        <f>+'2016'!$C277</f>
        <v>3205.3387173634696</v>
      </c>
      <c r="AD277" s="46">
        <f>+'2017'!$C277</f>
        <v>3185.2041691387826</v>
      </c>
      <c r="AE277" s="46">
        <f>+'2018'!$C277</f>
        <v>3026.0241966854255</v>
      </c>
      <c r="AF277" s="46">
        <f>+'2019'!$C277</f>
        <v>1590.3009503716535</v>
      </c>
      <c r="AG277" s="30">
        <f>+'2020'!$C277</f>
        <v>4967.570405783451</v>
      </c>
      <c r="AH277" s="30">
        <f>+'2021'!$C277</f>
        <v>4943.9619589404783</v>
      </c>
      <c r="AI277" s="27"/>
      <c r="AJ277" s="47">
        <f t="shared" si="214"/>
        <v>0.33050186633281475</v>
      </c>
    </row>
    <row r="278" spans="1:36" x14ac:dyDescent="0.35">
      <c r="A278" s="24" t="s">
        <v>590</v>
      </c>
      <c r="B278" s="25" t="s">
        <v>591</v>
      </c>
      <c r="C278" s="46">
        <f>+'1990'!$C277</f>
        <v>0</v>
      </c>
      <c r="D278" s="46">
        <f>+'1991'!$C277</f>
        <v>0</v>
      </c>
      <c r="E278" s="46">
        <f>+'1992'!$C277</f>
        <v>0</v>
      </c>
      <c r="F278" s="46">
        <f>+'1993'!$C277</f>
        <v>0</v>
      </c>
      <c r="G278" s="46">
        <f>+'1994'!$C277</f>
        <v>0</v>
      </c>
      <c r="H278" s="46">
        <f>+'1995'!$C277</f>
        <v>0</v>
      </c>
      <c r="I278" s="46">
        <f>+'1996'!$C277</f>
        <v>0</v>
      </c>
      <c r="J278" s="46">
        <f>+'1997'!$C277</f>
        <v>0</v>
      </c>
      <c r="K278" s="46">
        <f>+'1998'!$C277</f>
        <v>0</v>
      </c>
      <c r="L278" s="46">
        <f>+'1999'!$C277</f>
        <v>0</v>
      </c>
      <c r="M278" s="46">
        <f>+'2000'!$C278</f>
        <v>275.98372277987841</v>
      </c>
      <c r="N278" s="46">
        <f>+'2001'!$C278</f>
        <v>6.1779069131422313</v>
      </c>
      <c r="O278" s="46">
        <f>+'2002'!$C278</f>
        <v>47.376287473101009</v>
      </c>
      <c r="P278" s="46">
        <f>+'2003'!$C278</f>
        <v>70.412094305015884</v>
      </c>
      <c r="Q278" s="46">
        <f>+'2004'!$C278</f>
        <v>0</v>
      </c>
      <c r="R278" s="46">
        <f>+'2005'!$C278</f>
        <v>0</v>
      </c>
      <c r="S278" s="46">
        <f>+'2006'!$C278</f>
        <v>0</v>
      </c>
      <c r="T278" s="46">
        <f>+'2007'!$C278</f>
        <v>85.114620823046565</v>
      </c>
      <c r="U278" s="46">
        <f>+'2008'!$C278</f>
        <v>22.189689138455144</v>
      </c>
      <c r="V278" s="46">
        <f>+'2009'!$C278</f>
        <v>115.67088135260319</v>
      </c>
      <c r="W278" s="46">
        <f>+'2010'!$C278</f>
        <v>59.515264606244202</v>
      </c>
      <c r="X278" s="46">
        <f>+'2011'!$C278</f>
        <v>114.91232845791805</v>
      </c>
      <c r="Y278" s="46">
        <f>+'2012'!$C278</f>
        <v>65.805488295886363</v>
      </c>
      <c r="Z278" s="46">
        <f>+'2013'!$C278</f>
        <v>0.91960589213449917</v>
      </c>
      <c r="AA278" s="46">
        <f>+'2014'!$C278</f>
        <v>103.41631550611724</v>
      </c>
      <c r="AB278" s="46">
        <f>+'2015'!$C278</f>
        <v>625.15213881092041</v>
      </c>
      <c r="AC278" s="46">
        <f>+'2016'!$C278</f>
        <v>69.342778557672347</v>
      </c>
      <c r="AD278" s="46">
        <f>+'2017'!$C278</f>
        <v>81.910469969042197</v>
      </c>
      <c r="AE278" s="46">
        <f>+'2018'!$C278</f>
        <v>1.8392117842689983</v>
      </c>
      <c r="AF278" s="46">
        <f>+'2019'!$C278</f>
        <v>0</v>
      </c>
      <c r="AG278" s="30">
        <f>+'2020'!$C278</f>
        <v>69.212214947338296</v>
      </c>
      <c r="AH278" s="30">
        <f>+'2021'!$C278</f>
        <v>311.10553157572281</v>
      </c>
      <c r="AI278" s="27"/>
      <c r="AJ278" s="47">
        <f t="shared" si="214"/>
        <v>0.12726043565930589</v>
      </c>
    </row>
    <row r="279" spans="1:36" x14ac:dyDescent="0.35">
      <c r="A279" s="24" t="s">
        <v>606</v>
      </c>
      <c r="B279" s="25" t="s">
        <v>607</v>
      </c>
      <c r="C279" s="46">
        <f>+'1990'!$C278</f>
        <v>0</v>
      </c>
      <c r="D279" s="46">
        <f>+'1991'!$C278</f>
        <v>0</v>
      </c>
      <c r="E279" s="46">
        <f>+'1992'!$C278</f>
        <v>0</v>
      </c>
      <c r="F279" s="46">
        <f>+'1993'!$C278</f>
        <v>0</v>
      </c>
      <c r="G279" s="46">
        <f>+'1994'!$C278</f>
        <v>0</v>
      </c>
      <c r="H279" s="46">
        <f>+'1995'!$C278</f>
        <v>0</v>
      </c>
      <c r="I279" s="46">
        <f>+'1996'!$C278</f>
        <v>0</v>
      </c>
      <c r="J279" s="46">
        <f>+'1997'!$C278</f>
        <v>0</v>
      </c>
      <c r="K279" s="46">
        <f>+'1998'!$C278</f>
        <v>0</v>
      </c>
      <c r="L279" s="46">
        <f>+'1999'!$C278</f>
        <v>0</v>
      </c>
      <c r="M279" s="46">
        <f>+'2000'!$C279</f>
        <v>66.055995330536064</v>
      </c>
      <c r="N279" s="46">
        <f>+'2001'!$C279</f>
        <v>63.830660959383756</v>
      </c>
      <c r="O279" s="46">
        <f>+'2002'!$C279</f>
        <v>361.09011329922907</v>
      </c>
      <c r="P279" s="46">
        <f>+'2003'!$C279</f>
        <v>167.40824143132721</v>
      </c>
      <c r="Q279" s="46">
        <f>+'2004'!$C279</f>
        <v>96.007609898553412</v>
      </c>
      <c r="R279" s="46">
        <f>+'2005'!$C279</f>
        <v>177.01835093307145</v>
      </c>
      <c r="S279" s="46">
        <f>+'2006'!$C279</f>
        <v>603.82176874962067</v>
      </c>
      <c r="T279" s="46">
        <f>+'2007'!$C279</f>
        <v>396.05875699486063</v>
      </c>
      <c r="U279" s="46">
        <f>+'2008'!$C279</f>
        <v>623.86931471263847</v>
      </c>
      <c r="V279" s="46">
        <f>+'2009'!$C279</f>
        <v>228.63534377966138</v>
      </c>
      <c r="W279" s="46">
        <f>+'2010'!$C279</f>
        <v>421.51968742199222</v>
      </c>
      <c r="X279" s="46">
        <f>+'2011'!$C279</f>
        <v>1130.0325718922634</v>
      </c>
      <c r="Y279" s="46">
        <f>+'2012'!$C279</f>
        <v>665.83621798108595</v>
      </c>
      <c r="Z279" s="46">
        <f>+'2013'!$C279</f>
        <v>577.03270540707467</v>
      </c>
      <c r="AA279" s="46">
        <f>+'2014'!$C279</f>
        <v>1056.694837056843</v>
      </c>
      <c r="AB279" s="46">
        <f>+'2015'!$C279</f>
        <v>819.84508271408413</v>
      </c>
      <c r="AC279" s="46">
        <f>+'2016'!$C279</f>
        <v>338.36840517905461</v>
      </c>
      <c r="AD279" s="46">
        <f>+'2017'!$C279</f>
        <v>602.16207755924188</v>
      </c>
      <c r="AE279" s="46">
        <f>+'2018'!$C279</f>
        <v>696.93842688555083</v>
      </c>
      <c r="AF279" s="46">
        <f>+'2019'!$C279</f>
        <v>132.00811330039437</v>
      </c>
      <c r="AG279" s="30">
        <f>+'2020'!$C279</f>
        <v>585.63705402260462</v>
      </c>
      <c r="AH279" s="30">
        <f>+'2021'!$C279</f>
        <v>866.98995064401356</v>
      </c>
      <c r="AI279" s="27"/>
      <c r="AJ279" s="47">
        <f t="shared" si="214"/>
        <v>12.125075873971811</v>
      </c>
    </row>
    <row r="280" spans="1:36" x14ac:dyDescent="0.35">
      <c r="A280" s="24" t="s">
        <v>622</v>
      </c>
      <c r="B280" s="25" t="s">
        <v>623</v>
      </c>
      <c r="C280" s="46">
        <f>+'1990'!$C279</f>
        <v>0</v>
      </c>
      <c r="D280" s="46">
        <f>+'1991'!$C279</f>
        <v>0</v>
      </c>
      <c r="E280" s="46">
        <f>+'1992'!$C279</f>
        <v>0</v>
      </c>
      <c r="F280" s="46">
        <f>+'1993'!$C279</f>
        <v>0</v>
      </c>
      <c r="G280" s="46">
        <f>+'1994'!$C279</f>
        <v>0</v>
      </c>
      <c r="H280" s="46">
        <f>+'1995'!$C279</f>
        <v>0</v>
      </c>
      <c r="I280" s="46">
        <f>+'1996'!$C279</f>
        <v>0</v>
      </c>
      <c r="J280" s="46">
        <f>+'1997'!$C279</f>
        <v>0</v>
      </c>
      <c r="K280" s="46">
        <f>+'1998'!$C279</f>
        <v>0</v>
      </c>
      <c r="L280" s="46">
        <f>+'1999'!$C279</f>
        <v>0</v>
      </c>
      <c r="M280" s="46">
        <f>+'2000'!$C280</f>
        <v>0</v>
      </c>
      <c r="N280" s="46">
        <f>+'2001'!$C280</f>
        <v>0</v>
      </c>
      <c r="O280" s="46">
        <f>+'2002'!$C280</f>
        <v>0</v>
      </c>
      <c r="P280" s="46">
        <f>+'2003'!$C280</f>
        <v>0</v>
      </c>
      <c r="Q280" s="46">
        <f>+'2004'!$C280</f>
        <v>0</v>
      </c>
      <c r="R280" s="46">
        <f>+'2005'!$C280</f>
        <v>0</v>
      </c>
      <c r="S280" s="46">
        <f>+'2006'!$C280</f>
        <v>0</v>
      </c>
      <c r="T280" s="46">
        <f>+'2007'!$C280</f>
        <v>0</v>
      </c>
      <c r="U280" s="46">
        <f>+'2008'!$C280</f>
        <v>0</v>
      </c>
      <c r="V280" s="46">
        <f>+'2009'!$C280</f>
        <v>0</v>
      </c>
      <c r="W280" s="46">
        <f>+'2010'!$C280</f>
        <v>0</v>
      </c>
      <c r="X280" s="46">
        <f>+'2011'!$C280</f>
        <v>0</v>
      </c>
      <c r="Y280" s="46">
        <f>+'2012'!$C280</f>
        <v>0</v>
      </c>
      <c r="Z280" s="46">
        <f>+'2013'!$C280</f>
        <v>0</v>
      </c>
      <c r="AA280" s="46">
        <f>+'2014'!$C280</f>
        <v>0</v>
      </c>
      <c r="AB280" s="46">
        <f>+'2015'!$C280</f>
        <v>0</v>
      </c>
      <c r="AC280" s="46">
        <f>+'2016'!$C280</f>
        <v>262.24883871711103</v>
      </c>
      <c r="AD280" s="46">
        <f>+'2017'!$C280</f>
        <v>0</v>
      </c>
      <c r="AE280" s="46">
        <f>+'2018'!$C280</f>
        <v>59.844174064718402</v>
      </c>
      <c r="AF280" s="46">
        <f>+'2019'!$C280</f>
        <v>1.0823617377216845</v>
      </c>
      <c r="AG280" s="30">
        <f>+'2020'!$C280</f>
        <v>260.65429739440498</v>
      </c>
      <c r="AH280" s="30">
        <f>+'2021'!$C280</f>
        <v>14.272564023298617</v>
      </c>
      <c r="AI280" s="27"/>
      <c r="AJ280" s="47" t="e">
        <f t="shared" si="214"/>
        <v>#DIV/0!</v>
      </c>
    </row>
    <row r="281" spans="1:36" x14ac:dyDescent="0.35">
      <c r="A281" s="24" t="s">
        <v>638</v>
      </c>
      <c r="B281" s="25" t="s">
        <v>639</v>
      </c>
      <c r="C281" s="46">
        <f>+'1990'!$C280</f>
        <v>0</v>
      </c>
      <c r="D281" s="46">
        <f>+'1991'!$C280</f>
        <v>0</v>
      </c>
      <c r="E281" s="46">
        <f>+'1992'!$C280</f>
        <v>0</v>
      </c>
      <c r="F281" s="46">
        <f>+'1993'!$C280</f>
        <v>0</v>
      </c>
      <c r="G281" s="46">
        <f>+'1994'!$C280</f>
        <v>0</v>
      </c>
      <c r="H281" s="46">
        <f>+'1995'!$C280</f>
        <v>0</v>
      </c>
      <c r="I281" s="46">
        <f>+'1996'!$C280</f>
        <v>0</v>
      </c>
      <c r="J281" s="46">
        <f>+'1997'!$C280</f>
        <v>0</v>
      </c>
      <c r="K281" s="46">
        <f>+'1998'!$C280</f>
        <v>0</v>
      </c>
      <c r="L281" s="46">
        <f>+'1999'!$C280</f>
        <v>0</v>
      </c>
      <c r="M281" s="46">
        <f>+'2000'!$C281</f>
        <v>0</v>
      </c>
      <c r="N281" s="46">
        <f>+'2001'!$C281</f>
        <v>0</v>
      </c>
      <c r="O281" s="46">
        <f>+'2002'!$C281</f>
        <v>0</v>
      </c>
      <c r="P281" s="46">
        <f>+'2003'!$C281</f>
        <v>0</v>
      </c>
      <c r="Q281" s="46">
        <f>+'2004'!$C281</f>
        <v>0</v>
      </c>
      <c r="R281" s="46">
        <f>+'2005'!$C281</f>
        <v>0</v>
      </c>
      <c r="S281" s="46">
        <f>+'2006'!$C281</f>
        <v>0</v>
      </c>
      <c r="T281" s="46">
        <f>+'2007'!$C281</f>
        <v>0</v>
      </c>
      <c r="U281" s="46">
        <f>+'2008'!$C281</f>
        <v>0</v>
      </c>
      <c r="V281" s="46">
        <f>+'2009'!$C281</f>
        <v>0</v>
      </c>
      <c r="W281" s="46">
        <f>+'2010'!$C281</f>
        <v>0</v>
      </c>
      <c r="X281" s="46">
        <f>+'2011'!$C281</f>
        <v>0</v>
      </c>
      <c r="Y281" s="46">
        <f>+'2012'!$C281</f>
        <v>0</v>
      </c>
      <c r="Z281" s="46">
        <f>+'2013'!$C281</f>
        <v>0</v>
      </c>
      <c r="AA281" s="46">
        <f>+'2014'!$C281</f>
        <v>0</v>
      </c>
      <c r="AB281" s="46">
        <f>+'2015'!$C281</f>
        <v>0</v>
      </c>
      <c r="AC281" s="46">
        <f>+'2016'!$C281</f>
        <v>0</v>
      </c>
      <c r="AD281" s="46">
        <f>+'2017'!$C281</f>
        <v>0</v>
      </c>
      <c r="AE281" s="46">
        <f>+'2018'!$C281</f>
        <v>0</v>
      </c>
      <c r="AF281" s="46">
        <f>+'2019'!$C281</f>
        <v>0</v>
      </c>
      <c r="AG281" s="30">
        <f>+'2020'!$C281</f>
        <v>0</v>
      </c>
      <c r="AH281" s="30">
        <f>+'2021'!$C281</f>
        <v>0</v>
      </c>
      <c r="AI281" s="27"/>
      <c r="AJ281" s="47" t="e">
        <f t="shared" si="214"/>
        <v>#DIV/0!</v>
      </c>
    </row>
    <row r="282" spans="1:36" x14ac:dyDescent="0.35">
      <c r="A282" s="24" t="s">
        <v>640</v>
      </c>
      <c r="B282" s="25" t="s">
        <v>291</v>
      </c>
      <c r="C282" s="46">
        <f>+'1990'!$C281</f>
        <v>0</v>
      </c>
      <c r="D282" s="46">
        <f>+'1991'!$C281</f>
        <v>0</v>
      </c>
      <c r="E282" s="46">
        <f>+'1992'!$C281</f>
        <v>0</v>
      </c>
      <c r="F282" s="46">
        <f>+'1993'!$C281</f>
        <v>0</v>
      </c>
      <c r="G282" s="46">
        <f>+'1994'!$C281</f>
        <v>0</v>
      </c>
      <c r="H282" s="46">
        <f>+'1995'!$C281</f>
        <v>0</v>
      </c>
      <c r="I282" s="46">
        <f>+'1996'!$C281</f>
        <v>0</v>
      </c>
      <c r="J282" s="46">
        <f>+'1997'!$C281</f>
        <v>0</v>
      </c>
      <c r="K282" s="46">
        <f>+'1998'!$C281</f>
        <v>0</v>
      </c>
      <c r="L282" s="46">
        <f>+'1999'!$C281</f>
        <v>0</v>
      </c>
      <c r="M282" s="46">
        <f>+'2000'!$C282</f>
        <v>0</v>
      </c>
      <c r="N282" s="46">
        <f>+'2001'!$C282</f>
        <v>0</v>
      </c>
      <c r="O282" s="46">
        <f>+'2002'!$C282</f>
        <v>0</v>
      </c>
      <c r="P282" s="46">
        <f>+'2003'!$C282</f>
        <v>0</v>
      </c>
      <c r="Q282" s="46">
        <f>+'2004'!$C282</f>
        <v>0</v>
      </c>
      <c r="R282" s="46">
        <f>+'2005'!$C282</f>
        <v>0</v>
      </c>
      <c r="S282" s="46">
        <f>+'2006'!$C282</f>
        <v>0</v>
      </c>
      <c r="T282" s="46">
        <f>+'2007'!$C282</f>
        <v>0</v>
      </c>
      <c r="U282" s="46">
        <f>+'2008'!$C282</f>
        <v>0</v>
      </c>
      <c r="V282" s="46">
        <f>+'2009'!$C282</f>
        <v>0</v>
      </c>
      <c r="W282" s="46">
        <f>+'2010'!$C282</f>
        <v>0</v>
      </c>
      <c r="X282" s="46">
        <f>+'2011'!$C282</f>
        <v>0</v>
      </c>
      <c r="Y282" s="46">
        <f>+'2012'!$C282</f>
        <v>0</v>
      </c>
      <c r="Z282" s="46">
        <f>+'2013'!$C282</f>
        <v>0</v>
      </c>
      <c r="AA282" s="46">
        <f>+'2014'!$C282</f>
        <v>0</v>
      </c>
      <c r="AB282" s="46">
        <f>+'2015'!$C282</f>
        <v>0</v>
      </c>
      <c r="AC282" s="46">
        <f>+'2016'!$C282</f>
        <v>0</v>
      </c>
      <c r="AD282" s="46">
        <f>+'2017'!$C282</f>
        <v>0</v>
      </c>
      <c r="AE282" s="46">
        <f>+'2018'!$C282</f>
        <v>0</v>
      </c>
      <c r="AF282" s="46">
        <f>+'2019'!$C282</f>
        <v>0</v>
      </c>
      <c r="AG282" s="30">
        <f>+'2020'!$C282</f>
        <v>0</v>
      </c>
      <c r="AH282" s="30">
        <f>+'2021'!$C282</f>
        <v>0</v>
      </c>
      <c r="AI282" s="27"/>
      <c r="AJ282" s="47" t="e">
        <f t="shared" si="214"/>
        <v>#DIV/0!</v>
      </c>
    </row>
    <row r="283" spans="1:36" s="13" customFormat="1" x14ac:dyDescent="0.35">
      <c r="A283" s="19" t="s">
        <v>641</v>
      </c>
      <c r="B283" s="20" t="s">
        <v>642</v>
      </c>
      <c r="C283" s="21">
        <f>+SUM(C284:C288)</f>
        <v>0</v>
      </c>
      <c r="D283" s="21">
        <f t="shared" ref="D283:AE283" si="223">+SUM(D284:D288)</f>
        <v>0</v>
      </c>
      <c r="E283" s="21">
        <f t="shared" si="223"/>
        <v>0</v>
      </c>
      <c r="F283" s="21">
        <f t="shared" si="223"/>
        <v>0</v>
      </c>
      <c r="G283" s="21">
        <f t="shared" si="223"/>
        <v>0</v>
      </c>
      <c r="H283" s="21">
        <f t="shared" si="223"/>
        <v>0</v>
      </c>
      <c r="I283" s="21">
        <f t="shared" si="223"/>
        <v>0</v>
      </c>
      <c r="J283" s="21">
        <f t="shared" si="223"/>
        <v>0</v>
      </c>
      <c r="K283" s="21">
        <f t="shared" si="223"/>
        <v>0</v>
      </c>
      <c r="L283" s="21">
        <f t="shared" si="223"/>
        <v>0</v>
      </c>
      <c r="M283" s="21">
        <f t="shared" si="223"/>
        <v>4.8019976472736339</v>
      </c>
      <c r="N283" s="21">
        <f t="shared" si="223"/>
        <v>5.1126988738921249</v>
      </c>
      <c r="O283" s="21">
        <f t="shared" si="223"/>
        <v>5.444067611600568</v>
      </c>
      <c r="P283" s="21">
        <f t="shared" si="223"/>
        <v>5.8007740617883048</v>
      </c>
      <c r="Q283" s="21">
        <f t="shared" si="223"/>
        <v>6.1631000382495316</v>
      </c>
      <c r="R283" s="21">
        <f t="shared" si="223"/>
        <v>6.5977863720051992</v>
      </c>
      <c r="S283" s="21">
        <f t="shared" si="223"/>
        <v>7.0419999165824994</v>
      </c>
      <c r="T283" s="21">
        <f t="shared" si="223"/>
        <v>7.5193277894350867</v>
      </c>
      <c r="U283" s="21">
        <f t="shared" si="223"/>
        <v>8.0317478651515177</v>
      </c>
      <c r="V283" s="21">
        <f t="shared" si="223"/>
        <v>8.5812081856521232</v>
      </c>
      <c r="W283" s="21">
        <f t="shared" si="223"/>
        <v>9.1696067118535129</v>
      </c>
      <c r="X283" s="21">
        <f t="shared" si="223"/>
        <v>9.8097793421191248</v>
      </c>
      <c r="Y283" s="21">
        <f t="shared" si="223"/>
        <v>10.359959685395033</v>
      </c>
      <c r="Z283" s="21">
        <f t="shared" si="223"/>
        <v>11.186357640111346</v>
      </c>
      <c r="AA283" s="21">
        <f t="shared" si="223"/>
        <v>12.16025429401787</v>
      </c>
      <c r="AB283" s="21">
        <f t="shared" si="223"/>
        <v>13.041560819057468</v>
      </c>
      <c r="AC283" s="21">
        <f t="shared" si="223"/>
        <v>14.233665507856314</v>
      </c>
      <c r="AD283" s="21">
        <f t="shared" si="223"/>
        <v>15.532049089356144</v>
      </c>
      <c r="AE283" s="21">
        <f t="shared" si="223"/>
        <v>16.945002899980185</v>
      </c>
      <c r="AF283" s="21">
        <f t="shared" ref="AF283:AH283" si="224">+SUM(AF284:AF288)</f>
        <v>18.481501716649966</v>
      </c>
      <c r="AG283" s="21">
        <f t="shared" si="224"/>
        <v>20.151291483797195</v>
      </c>
      <c r="AH283" s="21">
        <f t="shared" si="224"/>
        <v>22.161060483707928</v>
      </c>
      <c r="AI283" s="22"/>
      <c r="AJ283" s="23">
        <f t="shared" si="214"/>
        <v>3.6149669599047005</v>
      </c>
    </row>
    <row r="284" spans="1:36" x14ac:dyDescent="0.35">
      <c r="A284" s="24" t="s">
        <v>643</v>
      </c>
      <c r="B284" s="25" t="s">
        <v>644</v>
      </c>
      <c r="C284" s="46">
        <f>+'1990'!$C283</f>
        <v>0</v>
      </c>
      <c r="D284" s="46">
        <f>+'1991'!$C283</f>
        <v>0</v>
      </c>
      <c r="E284" s="46">
        <f>+'1992'!$C283</f>
        <v>0</v>
      </c>
      <c r="F284" s="46">
        <f>+'1993'!$C283</f>
        <v>0</v>
      </c>
      <c r="G284" s="46">
        <f>+'1994'!$C283</f>
        <v>0</v>
      </c>
      <c r="H284" s="46">
        <f>+'1995'!$C283</f>
        <v>0</v>
      </c>
      <c r="I284" s="46">
        <f>+'1996'!$C283</f>
        <v>0</v>
      </c>
      <c r="J284" s="46">
        <f>+'1997'!$C283</f>
        <v>0</v>
      </c>
      <c r="K284" s="46">
        <f>+'1998'!$C283</f>
        <v>0</v>
      </c>
      <c r="L284" s="46">
        <f>+'1999'!$C283</f>
        <v>0</v>
      </c>
      <c r="M284" s="46">
        <f>+'2000'!$C284</f>
        <v>0</v>
      </c>
      <c r="N284" s="46">
        <f>+'2001'!$C284</f>
        <v>0</v>
      </c>
      <c r="O284" s="46">
        <f>+'2002'!$C284</f>
        <v>0</v>
      </c>
      <c r="P284" s="46">
        <f>+'2003'!$C284</f>
        <v>0</v>
      </c>
      <c r="Q284" s="46">
        <f>+'2004'!$C284</f>
        <v>0</v>
      </c>
      <c r="R284" s="46">
        <f>+'2005'!$C284</f>
        <v>0</v>
      </c>
      <c r="S284" s="46">
        <f>+'2006'!$C284</f>
        <v>0</v>
      </c>
      <c r="T284" s="46">
        <f>+'2007'!$C284</f>
        <v>0</v>
      </c>
      <c r="U284" s="46">
        <f>+'2008'!$C284</f>
        <v>0</v>
      </c>
      <c r="V284" s="46">
        <f>+'2009'!$C284</f>
        <v>0</v>
      </c>
      <c r="W284" s="46">
        <f>+'2010'!$C284</f>
        <v>0</v>
      </c>
      <c r="X284" s="46">
        <f>+'2011'!$C284</f>
        <v>0</v>
      </c>
      <c r="Y284" s="46">
        <f>+'2012'!$C284</f>
        <v>0</v>
      </c>
      <c r="Z284" s="46">
        <f>+'2013'!$C284</f>
        <v>0</v>
      </c>
      <c r="AA284" s="46">
        <f>+'2014'!$C284</f>
        <v>0</v>
      </c>
      <c r="AB284" s="46">
        <f>+'2015'!$C284</f>
        <v>0</v>
      </c>
      <c r="AC284" s="46">
        <f>+'2016'!$C284</f>
        <v>0</v>
      </c>
      <c r="AD284" s="46">
        <f>+'2017'!$C284</f>
        <v>0</v>
      </c>
      <c r="AE284" s="46">
        <f>+'2018'!$C284</f>
        <v>0</v>
      </c>
      <c r="AF284" s="46">
        <f>+'2019'!$C284</f>
        <v>0</v>
      </c>
      <c r="AG284" s="30">
        <f>+'2020'!$C284</f>
        <v>0</v>
      </c>
      <c r="AH284" s="30">
        <f>+'2021'!$C284</f>
        <v>0</v>
      </c>
      <c r="AI284" s="27"/>
      <c r="AJ284" s="47" t="e">
        <f t="shared" si="214"/>
        <v>#DIV/0!</v>
      </c>
    </row>
    <row r="285" spans="1:36" x14ac:dyDescent="0.35">
      <c r="A285" s="24" t="s">
        <v>651</v>
      </c>
      <c r="B285" s="25" t="s">
        <v>652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27"/>
      <c r="AJ285" s="47" t="e">
        <f t="shared" si="214"/>
        <v>#DIV/0!</v>
      </c>
    </row>
    <row r="286" spans="1:36" x14ac:dyDescent="0.35">
      <c r="A286" s="24" t="s">
        <v>657</v>
      </c>
      <c r="B286" s="25" t="s">
        <v>658</v>
      </c>
      <c r="C286" s="46">
        <f>+'1990'!$C285</f>
        <v>0</v>
      </c>
      <c r="D286" s="46">
        <f>+'1991'!$C285</f>
        <v>0</v>
      </c>
      <c r="E286" s="46">
        <f>+'1992'!$C285</f>
        <v>0</v>
      </c>
      <c r="F286" s="46">
        <f>+'1993'!$C285</f>
        <v>0</v>
      </c>
      <c r="G286" s="46">
        <f>+'1994'!$C285</f>
        <v>0</v>
      </c>
      <c r="H286" s="46">
        <f>+'1995'!$C285</f>
        <v>0</v>
      </c>
      <c r="I286" s="46">
        <f>+'1996'!$C285</f>
        <v>0</v>
      </c>
      <c r="J286" s="46">
        <f>+'1997'!$C285</f>
        <v>0</v>
      </c>
      <c r="K286" s="46">
        <f>+'1998'!$C285</f>
        <v>0</v>
      </c>
      <c r="L286" s="46">
        <f>+'1999'!$C285</f>
        <v>0</v>
      </c>
      <c r="M286" s="46">
        <f>+'2000'!$C286</f>
        <v>4.8019976472736339</v>
      </c>
      <c r="N286" s="46">
        <f>+'2001'!$C286</f>
        <v>5.1126988738921249</v>
      </c>
      <c r="O286" s="46">
        <f>+'2002'!$C286</f>
        <v>5.444067611600568</v>
      </c>
      <c r="P286" s="46">
        <f>+'2003'!$C286</f>
        <v>5.8007740617883048</v>
      </c>
      <c r="Q286" s="46">
        <f>+'2004'!$C286</f>
        <v>6.1631000382495316</v>
      </c>
      <c r="R286" s="46">
        <f>+'2005'!$C286</f>
        <v>6.5977863720051992</v>
      </c>
      <c r="S286" s="46">
        <f>+'2006'!$C286</f>
        <v>7.0419999165824994</v>
      </c>
      <c r="T286" s="46">
        <f>+'2007'!$C286</f>
        <v>7.5193277894350867</v>
      </c>
      <c r="U286" s="46">
        <f>+'2008'!$C286</f>
        <v>8.0317478651515177</v>
      </c>
      <c r="V286" s="46">
        <f>+'2009'!$C286</f>
        <v>8.5812081856521232</v>
      </c>
      <c r="W286" s="46">
        <f>+'2010'!$C286</f>
        <v>9.1696067118535129</v>
      </c>
      <c r="X286" s="46">
        <f>+'2011'!$C286</f>
        <v>9.8097793421191248</v>
      </c>
      <c r="Y286" s="46">
        <f>+'2012'!$C286</f>
        <v>10.359959685395033</v>
      </c>
      <c r="Z286" s="46">
        <f>+'2013'!$C286</f>
        <v>11.186357640111346</v>
      </c>
      <c r="AA286" s="46">
        <f>+'2014'!$C286</f>
        <v>12.16025429401787</v>
      </c>
      <c r="AB286" s="46">
        <f>+'2015'!$C286</f>
        <v>13.041560819057468</v>
      </c>
      <c r="AC286" s="46">
        <f>+'2016'!$C286</f>
        <v>14.233665507856314</v>
      </c>
      <c r="AD286" s="46">
        <f>+'2017'!$C286</f>
        <v>15.532049089356144</v>
      </c>
      <c r="AE286" s="46">
        <f>+'2018'!$C286</f>
        <v>16.945002899980185</v>
      </c>
      <c r="AF286" s="46">
        <f>+'2019'!$C286</f>
        <v>18.481501716649966</v>
      </c>
      <c r="AG286" s="30">
        <f>+'2020'!$C286</f>
        <v>20.151291483797195</v>
      </c>
      <c r="AH286" s="30">
        <f>+'2021'!$C286</f>
        <v>22.161060483707928</v>
      </c>
      <c r="AI286" s="27"/>
      <c r="AJ286" s="47">
        <f t="shared" si="214"/>
        <v>3.6149669599047005</v>
      </c>
    </row>
    <row r="287" spans="1:36" x14ac:dyDescent="0.35">
      <c r="A287" s="24" t="s">
        <v>663</v>
      </c>
      <c r="B287" s="25" t="s">
        <v>664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27"/>
      <c r="AJ287" s="47" t="e">
        <f t="shared" si="214"/>
        <v>#DIV/0!</v>
      </c>
    </row>
    <row r="288" spans="1:36" x14ac:dyDescent="0.35">
      <c r="A288" s="24" t="s">
        <v>670</v>
      </c>
      <c r="B288" s="25" t="s">
        <v>291</v>
      </c>
      <c r="C288" s="46">
        <f>+'1990'!$C287</f>
        <v>0</v>
      </c>
      <c r="D288" s="46">
        <f>+'1991'!$C287</f>
        <v>0</v>
      </c>
      <c r="E288" s="46">
        <f>+'1992'!$C287</f>
        <v>0</v>
      </c>
      <c r="F288" s="46">
        <f>+'1993'!$C287</f>
        <v>0</v>
      </c>
      <c r="G288" s="46">
        <f>+'1994'!$C287</f>
        <v>0</v>
      </c>
      <c r="H288" s="46">
        <f>+'1995'!$C287</f>
        <v>0</v>
      </c>
      <c r="I288" s="46">
        <f>+'1996'!$C287</f>
        <v>0</v>
      </c>
      <c r="J288" s="46">
        <f>+'1997'!$C287</f>
        <v>0</v>
      </c>
      <c r="K288" s="46">
        <f>+'1998'!$C287</f>
        <v>0</v>
      </c>
      <c r="L288" s="46">
        <f>+'1999'!$C287</f>
        <v>0</v>
      </c>
      <c r="M288" s="46">
        <f>+'2000'!$C288</f>
        <v>0</v>
      </c>
      <c r="N288" s="46">
        <f>+'2001'!$C288</f>
        <v>0</v>
      </c>
      <c r="O288" s="46">
        <f>+'2002'!$C288</f>
        <v>0</v>
      </c>
      <c r="P288" s="46">
        <f>+'2003'!$C288</f>
        <v>0</v>
      </c>
      <c r="Q288" s="46">
        <f>+'2004'!$C288</f>
        <v>0</v>
      </c>
      <c r="R288" s="46">
        <f>+'2005'!$C288</f>
        <v>0</v>
      </c>
      <c r="S288" s="46">
        <f>+'2006'!$C288</f>
        <v>0</v>
      </c>
      <c r="T288" s="46">
        <f>+'2007'!$C288</f>
        <v>0</v>
      </c>
      <c r="U288" s="46">
        <f>+'2008'!$C288</f>
        <v>0</v>
      </c>
      <c r="V288" s="46">
        <f>+'2009'!$C288</f>
        <v>0</v>
      </c>
      <c r="W288" s="46">
        <f>+'2010'!$C288</f>
        <v>0</v>
      </c>
      <c r="X288" s="46">
        <f>+'2011'!$C288</f>
        <v>0</v>
      </c>
      <c r="Y288" s="46">
        <f>+'2012'!$C288</f>
        <v>0</v>
      </c>
      <c r="Z288" s="46">
        <f>+'2013'!$C288</f>
        <v>0</v>
      </c>
      <c r="AA288" s="46">
        <f>+'2014'!$C288</f>
        <v>0</v>
      </c>
      <c r="AB288" s="46">
        <f>+'2015'!$C288</f>
        <v>0</v>
      </c>
      <c r="AC288" s="46">
        <f>+'2016'!$C288</f>
        <v>0</v>
      </c>
      <c r="AD288" s="46">
        <f>+'2017'!$C288</f>
        <v>0</v>
      </c>
      <c r="AE288" s="46">
        <f>+'2018'!$C288</f>
        <v>0</v>
      </c>
      <c r="AF288" s="46">
        <f>+'2019'!$C288</f>
        <v>0</v>
      </c>
      <c r="AG288" s="30">
        <f>+'2020'!$C288</f>
        <v>0</v>
      </c>
      <c r="AH288" s="30">
        <f>+'2021'!$C288</f>
        <v>0</v>
      </c>
      <c r="AI288" s="27"/>
      <c r="AJ288" s="47" t="e">
        <f t="shared" si="214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39" t="e">
        <f t="shared" si="214"/>
        <v>#DIV/0!</v>
      </c>
    </row>
    <row r="290" spans="1:38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2" t="e">
        <f t="shared" si="214"/>
        <v>#DIV/0!</v>
      </c>
    </row>
    <row r="291" spans="1:38" x14ac:dyDescent="0.35">
      <c r="A291" s="24"/>
      <c r="B291" s="25" t="s">
        <v>673</v>
      </c>
      <c r="C291" s="26">
        <f>+C292+C293</f>
        <v>195.19535443943533</v>
      </c>
      <c r="D291" s="26">
        <f t="shared" ref="D291:AE291" si="225">+D292+D293</f>
        <v>194.20755399525476</v>
      </c>
      <c r="E291" s="26">
        <f t="shared" si="225"/>
        <v>206.45029283373492</v>
      </c>
      <c r="F291" s="26">
        <f t="shared" si="225"/>
        <v>190.76521911401952</v>
      </c>
      <c r="G291" s="26">
        <f t="shared" si="225"/>
        <v>276.07525747506702</v>
      </c>
      <c r="H291" s="26">
        <f t="shared" si="225"/>
        <v>306.48753781711059</v>
      </c>
      <c r="I291" s="26">
        <f t="shared" si="225"/>
        <v>349.59155719953463</v>
      </c>
      <c r="J291" s="26">
        <f t="shared" si="225"/>
        <v>528.26663890000009</v>
      </c>
      <c r="K291" s="26">
        <f t="shared" si="225"/>
        <v>550.16316354999992</v>
      </c>
      <c r="L291" s="26">
        <f t="shared" si="225"/>
        <v>452.63202984999992</v>
      </c>
      <c r="M291" s="26">
        <f t="shared" si="225"/>
        <v>5921.0610620108973</v>
      </c>
      <c r="N291" s="26">
        <f t="shared" si="225"/>
        <v>6185.74495453482</v>
      </c>
      <c r="O291" s="26">
        <f t="shared" si="225"/>
        <v>6540.1662566678397</v>
      </c>
      <c r="P291" s="26">
        <f t="shared" si="225"/>
        <v>6829.9309796442567</v>
      </c>
      <c r="Q291" s="26">
        <f t="shared" si="225"/>
        <v>7129.5110958209643</v>
      </c>
      <c r="R291" s="26">
        <f t="shared" si="225"/>
        <v>7518.2308354043034</v>
      </c>
      <c r="S291" s="26">
        <f t="shared" si="225"/>
        <v>7960.8579841224509</v>
      </c>
      <c r="T291" s="26">
        <f t="shared" si="225"/>
        <v>8500.0293968173792</v>
      </c>
      <c r="U291" s="26">
        <f t="shared" si="225"/>
        <v>9023.0939091814143</v>
      </c>
      <c r="V291" s="26">
        <f t="shared" si="225"/>
        <v>9512.0466732081004</v>
      </c>
      <c r="W291" s="26">
        <f t="shared" si="225"/>
        <v>10615.226516034083</v>
      </c>
      <c r="X291" s="26">
        <f t="shared" si="225"/>
        <v>12509.975527004635</v>
      </c>
      <c r="Y291" s="26">
        <f t="shared" si="225"/>
        <v>10862.63428427589</v>
      </c>
      <c r="Z291" s="26">
        <f t="shared" si="225"/>
        <v>10710.280497769381</v>
      </c>
      <c r="AA291" s="26">
        <f t="shared" si="225"/>
        <v>11526.622019418801</v>
      </c>
      <c r="AB291" s="26">
        <f t="shared" si="225"/>
        <v>13154.569045096825</v>
      </c>
      <c r="AC291" s="26">
        <f t="shared" si="225"/>
        <v>14955.522408530276</v>
      </c>
      <c r="AD291" s="26">
        <f t="shared" si="225"/>
        <v>16466.77120826584</v>
      </c>
      <c r="AE291" s="26">
        <f t="shared" si="225"/>
        <v>16063.103452785439</v>
      </c>
      <c r="AF291" s="26">
        <f t="shared" ref="AF291:AH291" si="226">+AF292+AF293</f>
        <v>17393.420844716322</v>
      </c>
      <c r="AG291" s="26">
        <f t="shared" si="226"/>
        <v>16688.614415572189</v>
      </c>
      <c r="AH291" s="26">
        <f t="shared" si="226"/>
        <v>17393.420844716322</v>
      </c>
      <c r="AI291" s="27"/>
      <c r="AJ291" s="26">
        <f t="shared" si="214"/>
        <v>1.9375513379369216</v>
      </c>
    </row>
    <row r="292" spans="1:38" x14ac:dyDescent="0.35">
      <c r="A292" s="24"/>
      <c r="B292" s="44" t="s">
        <v>674</v>
      </c>
      <c r="C292" s="46">
        <f>+'1990'!$C291</f>
        <v>195.19535443943533</v>
      </c>
      <c r="D292" s="46">
        <f>+'1991'!$C291</f>
        <v>194.20755399525476</v>
      </c>
      <c r="E292" s="46">
        <f>+'1992'!$C291</f>
        <v>206.45029283373492</v>
      </c>
      <c r="F292" s="46">
        <f>+'1993'!$C291</f>
        <v>190.76521911401952</v>
      </c>
      <c r="G292" s="46">
        <f>+'1994'!$C291</f>
        <v>276.07525747506702</v>
      </c>
      <c r="H292" s="46">
        <f>+'1995'!$C291</f>
        <v>306.48753781711059</v>
      </c>
      <c r="I292" s="46">
        <f>+'1996'!$C291</f>
        <v>349.59155719953463</v>
      </c>
      <c r="J292" s="46">
        <f>+'1997'!$C291</f>
        <v>528.26663890000009</v>
      </c>
      <c r="K292" s="46">
        <f>+'1998'!$C291</f>
        <v>550.16316354999992</v>
      </c>
      <c r="L292" s="46">
        <f>+'1999'!$C291</f>
        <v>452.63202984999992</v>
      </c>
      <c r="M292" s="46">
        <f>+'2000'!$C292</f>
        <v>529.69151234999993</v>
      </c>
      <c r="N292" s="46">
        <f>+'2001'!$C292</f>
        <v>503.43313019999999</v>
      </c>
      <c r="O292" s="46">
        <f>+'2002'!$C292</f>
        <v>551.21161878639998</v>
      </c>
      <c r="P292" s="46">
        <f>+'2003'!$C292</f>
        <v>517.78571844999999</v>
      </c>
      <c r="Q292" s="46">
        <f>+'2004'!$C292</f>
        <v>476.73440814999992</v>
      </c>
      <c r="R292" s="46">
        <f>+'2005'!$C292</f>
        <v>506.44073479999997</v>
      </c>
      <c r="S292" s="46">
        <f>+'2006'!$C292</f>
        <v>570.6805104</v>
      </c>
      <c r="T292" s="46">
        <f>+'2007'!$C292</f>
        <v>711.04508475</v>
      </c>
      <c r="U292" s="46">
        <f>+'2008'!$C292</f>
        <v>813.78136840000002</v>
      </c>
      <c r="V292" s="46">
        <f>+'2009'!$C292</f>
        <v>862.50123959999985</v>
      </c>
      <c r="W292" s="46">
        <f>+'2010'!$C292</f>
        <v>914.07916599999999</v>
      </c>
      <c r="X292" s="46">
        <f>+'2011'!$C292</f>
        <v>1049.8243255499999</v>
      </c>
      <c r="Y292" s="46">
        <f>+'2012'!$C292</f>
        <v>1229.8028743</v>
      </c>
      <c r="Z292" s="46">
        <f>+'2013'!$C292</f>
        <v>1524.4318088999999</v>
      </c>
      <c r="AA292" s="46">
        <f>+'2014'!$C292</f>
        <v>1827.2431727549999</v>
      </c>
      <c r="AB292" s="46">
        <f>+'2015'!$C292</f>
        <v>1951.2090821222998</v>
      </c>
      <c r="AC292" s="46">
        <f>+'2016'!$C292</f>
        <v>2058.5347377594999</v>
      </c>
      <c r="AD292" s="46">
        <f>+'2017'!$C292</f>
        <v>2092.4123835114501</v>
      </c>
      <c r="AE292" s="46">
        <f>+'2018'!$C292</f>
        <v>2205.9482773828504</v>
      </c>
      <c r="AF292" s="46">
        <f>+'2019'!$C292</f>
        <v>2221.7047664411598</v>
      </c>
      <c r="AG292" s="30">
        <f>+'2020'!$C292</f>
        <v>774.65158219949512</v>
      </c>
      <c r="AH292" s="30">
        <f>+'2021'!$C292</f>
        <v>2221.7047664411598</v>
      </c>
      <c r="AI292" s="27"/>
      <c r="AJ292" s="47">
        <f t="shared" si="214"/>
        <v>3.1943371087531078</v>
      </c>
    </row>
    <row r="293" spans="1:38" x14ac:dyDescent="0.35">
      <c r="A293" s="24"/>
      <c r="B293" s="44" t="s">
        <v>675</v>
      </c>
      <c r="C293" s="46">
        <f>+'1990'!$C292</f>
        <v>0</v>
      </c>
      <c r="D293" s="46">
        <f>+'1991'!$C292</f>
        <v>0</v>
      </c>
      <c r="E293" s="46">
        <f>+'1992'!$C292</f>
        <v>0</v>
      </c>
      <c r="F293" s="46">
        <f>+'1993'!$C292</f>
        <v>0</v>
      </c>
      <c r="G293" s="46">
        <f>+'1994'!$C292</f>
        <v>0</v>
      </c>
      <c r="H293" s="46">
        <f>+'1995'!$C292</f>
        <v>0</v>
      </c>
      <c r="I293" s="46">
        <f>+'1996'!$C292</f>
        <v>0</v>
      </c>
      <c r="J293" s="46">
        <f>+'1997'!$C292</f>
        <v>0</v>
      </c>
      <c r="K293" s="46">
        <f>+'1998'!$C292</f>
        <v>0</v>
      </c>
      <c r="L293" s="46">
        <f>+'1999'!$C292</f>
        <v>0</v>
      </c>
      <c r="M293" s="46">
        <f>+'2000'!$C293</f>
        <v>5391.3695496608971</v>
      </c>
      <c r="N293" s="46">
        <f>+'2001'!$C293</f>
        <v>5682.3118243348199</v>
      </c>
      <c r="O293" s="46">
        <f>+'2002'!$C293</f>
        <v>5988.9546378814393</v>
      </c>
      <c r="P293" s="46">
        <f>+'2003'!$C293</f>
        <v>6312.1452611942568</v>
      </c>
      <c r="Q293" s="46">
        <f>+'2004'!$C293</f>
        <v>6652.7766876709647</v>
      </c>
      <c r="R293" s="46">
        <f>+'2005'!$C293</f>
        <v>7011.7901006043039</v>
      </c>
      <c r="S293" s="46">
        <f>+'2006'!$C293</f>
        <v>7390.1774737224505</v>
      </c>
      <c r="T293" s="46">
        <f>+'2007'!$C293</f>
        <v>7788.9843120673786</v>
      </c>
      <c r="U293" s="46">
        <f>+'2008'!$C293</f>
        <v>8209.312540781415</v>
      </c>
      <c r="V293" s="46">
        <f>+'2009'!$C293</f>
        <v>8649.5454336081002</v>
      </c>
      <c r="W293" s="46">
        <f>+'2010'!$C293</f>
        <v>9701.1473500340835</v>
      </c>
      <c r="X293" s="46">
        <f>+'2011'!$C293</f>
        <v>11460.151201454635</v>
      </c>
      <c r="Y293" s="46">
        <f>+'2012'!$C293</f>
        <v>9632.83140997589</v>
      </c>
      <c r="Z293" s="46">
        <f>+'2013'!$C293</f>
        <v>9185.8486888693806</v>
      </c>
      <c r="AA293" s="46">
        <f>+'2014'!$C293</f>
        <v>9699.3788466638016</v>
      </c>
      <c r="AB293" s="46">
        <f>+'2015'!$C293</f>
        <v>11203.359962974526</v>
      </c>
      <c r="AC293" s="46">
        <f>+'2016'!$C293</f>
        <v>12896.987670770775</v>
      </c>
      <c r="AD293" s="46">
        <f>+'2017'!$C293</f>
        <v>14374.358824754388</v>
      </c>
      <c r="AE293" s="46">
        <f>+'2018'!$C293</f>
        <v>13857.15517540259</v>
      </c>
      <c r="AF293" s="46">
        <f>+'2019'!$C293</f>
        <v>15171.716078275163</v>
      </c>
      <c r="AG293" s="30">
        <f>+'2020'!$C293</f>
        <v>15913.962833372694</v>
      </c>
      <c r="AH293" s="30">
        <f>+'2021'!$C293</f>
        <v>15171.716078275163</v>
      </c>
      <c r="AI293" s="27"/>
      <c r="AJ293" s="47">
        <f t="shared" si="214"/>
        <v>1.8140745943170273</v>
      </c>
    </row>
    <row r="294" spans="1:38" x14ac:dyDescent="0.35">
      <c r="A294" s="24"/>
      <c r="B294" s="25" t="s">
        <v>676</v>
      </c>
      <c r="C294" s="46">
        <f>+'1990'!$C293</f>
        <v>0</v>
      </c>
      <c r="D294" s="46">
        <f>+'1991'!$C293</f>
        <v>0</v>
      </c>
      <c r="E294" s="46">
        <f>+'1992'!$C293</f>
        <v>0</v>
      </c>
      <c r="F294" s="46">
        <f>+'1993'!$C293</f>
        <v>0</v>
      </c>
      <c r="G294" s="46">
        <f>+'1994'!$C293</f>
        <v>0</v>
      </c>
      <c r="H294" s="46">
        <f>+'1995'!$C293</f>
        <v>0</v>
      </c>
      <c r="I294" s="46">
        <f>+'1996'!$C293</f>
        <v>0</v>
      </c>
      <c r="J294" s="46">
        <f>+'1997'!$C293</f>
        <v>0</v>
      </c>
      <c r="K294" s="46">
        <f>+'1998'!$C293</f>
        <v>0</v>
      </c>
      <c r="L294" s="46">
        <f>+'1999'!$C293</f>
        <v>0</v>
      </c>
      <c r="M294" s="46">
        <f>+'2000'!$C294</f>
        <v>0</v>
      </c>
      <c r="N294" s="46">
        <f>+'2001'!$C294</f>
        <v>0</v>
      </c>
      <c r="O294" s="46">
        <f>+'2002'!$C294</f>
        <v>0</v>
      </c>
      <c r="P294" s="46">
        <f>+'2003'!$C294</f>
        <v>0</v>
      </c>
      <c r="Q294" s="46">
        <f>+'2004'!$C294</f>
        <v>0</v>
      </c>
      <c r="R294" s="46">
        <f>+'2005'!$C294</f>
        <v>0</v>
      </c>
      <c r="S294" s="46">
        <f>+'2006'!$C294</f>
        <v>0</v>
      </c>
      <c r="T294" s="46">
        <f>+'2007'!$C294</f>
        <v>0</v>
      </c>
      <c r="U294" s="46">
        <f>+'2008'!$C294</f>
        <v>0</v>
      </c>
      <c r="V294" s="46">
        <f>+'2009'!$C294</f>
        <v>0</v>
      </c>
      <c r="W294" s="46">
        <f>+'2010'!$C294</f>
        <v>0</v>
      </c>
      <c r="X294" s="46">
        <f>+'2011'!$C294</f>
        <v>0</v>
      </c>
      <c r="Y294" s="46">
        <f>+'2012'!$C294</f>
        <v>0</v>
      </c>
      <c r="Z294" s="46">
        <f>+'2013'!$C294</f>
        <v>0</v>
      </c>
      <c r="AA294" s="46">
        <f>+'2014'!$C294</f>
        <v>0</v>
      </c>
      <c r="AB294" s="46">
        <f>+'2015'!$C294</f>
        <v>0</v>
      </c>
      <c r="AC294" s="46">
        <f>+'2016'!$C294</f>
        <v>0</v>
      </c>
      <c r="AD294" s="46">
        <f>+'2017'!$C294</f>
        <v>0</v>
      </c>
      <c r="AE294" s="46">
        <f>+'2018'!$C294</f>
        <v>0</v>
      </c>
      <c r="AF294" s="46">
        <f>+'2019'!$C294</f>
        <v>0</v>
      </c>
      <c r="AG294" s="30">
        <f>+'2020'!$C294</f>
        <v>0</v>
      </c>
      <c r="AH294" s="30">
        <f>+'2021'!$C294</f>
        <v>0</v>
      </c>
      <c r="AI294" s="27"/>
      <c r="AJ294" s="47" t="e">
        <f t="shared" si="214"/>
        <v>#DIV/0!</v>
      </c>
    </row>
    <row r="295" spans="1:38" ht="13" x14ac:dyDescent="0.35">
      <c r="A295" s="24"/>
      <c r="B295" s="25" t="s">
        <v>677</v>
      </c>
      <c r="C295" s="46">
        <f>+'1990'!$C294</f>
        <v>1656.1396765196496</v>
      </c>
      <c r="D295" s="46">
        <f>+'1991'!$C294</f>
        <v>1648.4158665750301</v>
      </c>
      <c r="E295" s="46">
        <f>+'1992'!$C294</f>
        <v>1689.9473739618397</v>
      </c>
      <c r="F295" s="46">
        <f>+'1993'!$C294</f>
        <v>1645.8457464168996</v>
      </c>
      <c r="G295" s="46">
        <f>+'1994'!$C294</f>
        <v>1504.6959959952896</v>
      </c>
      <c r="H295" s="46">
        <f>+'1995'!$C294</f>
        <v>1354.2886516839399</v>
      </c>
      <c r="I295" s="46">
        <f>+'1996'!$C294</f>
        <v>1496.6391597149998</v>
      </c>
      <c r="J295" s="46">
        <f>+'1997'!$C294</f>
        <v>1520.1339020699997</v>
      </c>
      <c r="K295" s="46">
        <f>+'1998'!$C294</f>
        <v>1524.8600291399998</v>
      </c>
      <c r="L295" s="46">
        <f>+'1999'!$C294</f>
        <v>1583.0270707299999</v>
      </c>
      <c r="M295" s="46">
        <f>+'2000'!$C295</f>
        <v>1496.4513776099998</v>
      </c>
      <c r="N295" s="46">
        <f>+'2001'!$C295</f>
        <v>1477.77253554</v>
      </c>
      <c r="O295" s="46">
        <f>+'2002'!$C295</f>
        <v>1475.6192798199997</v>
      </c>
      <c r="P295" s="46">
        <f>+'2003'!$C295</f>
        <v>1473.54218158</v>
      </c>
      <c r="Q295" s="46">
        <f>+'2004'!$C295</f>
        <v>1479.10313593</v>
      </c>
      <c r="R295" s="46">
        <f>+'2005'!$C295</f>
        <v>1459.3069959999998</v>
      </c>
      <c r="S295" s="46">
        <f>+'2006'!$C295</f>
        <v>1465.4063339999998</v>
      </c>
      <c r="T295" s="46">
        <f>+'2007'!$C295</f>
        <v>1459.893588811161</v>
      </c>
      <c r="U295" s="46">
        <f>+'2008'!$C295</f>
        <v>1430.1025763279922</v>
      </c>
      <c r="V295" s="46">
        <f>+'2009'!$C295</f>
        <v>1386.3082022102949</v>
      </c>
      <c r="W295" s="46">
        <f>+'2010'!$C295</f>
        <v>1404.8638797199997</v>
      </c>
      <c r="X295" s="46">
        <f>+'2011'!$C295</f>
        <v>1456.4580741199998</v>
      </c>
      <c r="Y295" s="46">
        <f>+'2012'!$C295</f>
        <v>1473.6672825000001</v>
      </c>
      <c r="Z295" s="46">
        <f>+'2013'!$C295</f>
        <v>1564.0257039399999</v>
      </c>
      <c r="AA295" s="46">
        <f>+'2014'!$C295</f>
        <v>1544.5038531525117</v>
      </c>
      <c r="AB295" s="46">
        <f>+'2015'!$C295</f>
        <v>1458.4697852070076</v>
      </c>
      <c r="AC295" s="46">
        <f>+'2016'!$C295</f>
        <v>1458.1397874511997</v>
      </c>
      <c r="AD295" s="46">
        <f>+'2017'!$C295</f>
        <v>1431.992630955277</v>
      </c>
      <c r="AE295" s="46">
        <f>+'2018'!$C295</f>
        <v>1428.3045302078681</v>
      </c>
      <c r="AF295" s="46">
        <f>+'2019'!$C295</f>
        <v>1444.3432342640281</v>
      </c>
      <c r="AG295" s="30">
        <f>+'2020'!$C295</f>
        <v>1432.7113653141237</v>
      </c>
      <c r="AH295" s="30">
        <f>+'2021'!$C295</f>
        <v>1444.3432342640281</v>
      </c>
      <c r="AI295" s="27"/>
      <c r="AJ295" s="47">
        <f t="shared" si="214"/>
        <v>-3.4821140282682794E-2</v>
      </c>
    </row>
    <row r="296" spans="1:38" ht="13" x14ac:dyDescent="0.35">
      <c r="A296" s="24"/>
      <c r="B296" s="25" t="s">
        <v>678</v>
      </c>
      <c r="C296" s="46">
        <f>+'1990'!$C295</f>
        <v>0</v>
      </c>
      <c r="D296" s="46">
        <f>+'1991'!$C295</f>
        <v>0</v>
      </c>
      <c r="E296" s="46">
        <f>+'1992'!$C295</f>
        <v>0</v>
      </c>
      <c r="F296" s="46">
        <f>+'1993'!$C295</f>
        <v>0</v>
      </c>
      <c r="G296" s="46">
        <f>+'1994'!$C295</f>
        <v>0</v>
      </c>
      <c r="H296" s="46">
        <f>+'1995'!$C295</f>
        <v>0</v>
      </c>
      <c r="I296" s="46">
        <f>+'1996'!$C295</f>
        <v>0</v>
      </c>
      <c r="J296" s="46">
        <f>+'1997'!$C295</f>
        <v>0</v>
      </c>
      <c r="K296" s="46">
        <f>+'1998'!$C295</f>
        <v>0</v>
      </c>
      <c r="L296" s="46">
        <f>+'1999'!$C295</f>
        <v>0</v>
      </c>
      <c r="M296" s="46">
        <f>+'2000'!$C296</f>
        <v>0</v>
      </c>
      <c r="N296" s="46">
        <f>+'2001'!$C296</f>
        <v>0</v>
      </c>
      <c r="O296" s="46">
        <f>+'2002'!$C296</f>
        <v>0</v>
      </c>
      <c r="P296" s="46">
        <f>+'2003'!$C296</f>
        <v>0</v>
      </c>
      <c r="Q296" s="46">
        <f>+'2004'!$C296</f>
        <v>0</v>
      </c>
      <c r="R296" s="46">
        <f>+'2005'!$C296</f>
        <v>0</v>
      </c>
      <c r="S296" s="46">
        <f>+'2006'!$C296</f>
        <v>0</v>
      </c>
      <c r="T296" s="46">
        <f>+'2007'!$C296</f>
        <v>0</v>
      </c>
      <c r="U296" s="46">
        <f>+'2008'!$C296</f>
        <v>0</v>
      </c>
      <c r="V296" s="46">
        <f>+'2009'!$C296</f>
        <v>0</v>
      </c>
      <c r="W296" s="46">
        <f>+'2010'!$C296</f>
        <v>0</v>
      </c>
      <c r="X296" s="46">
        <f>+'2011'!$C296</f>
        <v>0</v>
      </c>
      <c r="Y296" s="46">
        <f>+'2012'!$C296</f>
        <v>0</v>
      </c>
      <c r="Z296" s="46">
        <f>+'2013'!$C296</f>
        <v>0</v>
      </c>
      <c r="AA296" s="46">
        <f>+'2014'!$C296</f>
        <v>0</v>
      </c>
      <c r="AB296" s="46">
        <f>+'2015'!$C296</f>
        <v>0</v>
      </c>
      <c r="AC296" s="46">
        <f>+'2016'!$C296</f>
        <v>0</v>
      </c>
      <c r="AD296" s="46">
        <f>+'2017'!$C296</f>
        <v>0</v>
      </c>
      <c r="AE296" s="46">
        <f>+'2018'!$C296</f>
        <v>0</v>
      </c>
      <c r="AF296" s="46">
        <f>+'2019'!$C296</f>
        <v>0</v>
      </c>
      <c r="AG296" s="30">
        <f>+'2020'!$C296</f>
        <v>0</v>
      </c>
      <c r="AH296" s="30">
        <f>+'2021'!$C296</f>
        <v>0</v>
      </c>
      <c r="AI296" s="27"/>
      <c r="AJ296" s="47" t="e">
        <f t="shared" si="214"/>
        <v>#DIV/0!</v>
      </c>
    </row>
    <row r="297" spans="1:38" x14ac:dyDescent="0.35">
      <c r="A297" s="24"/>
      <c r="B297" s="25" t="s">
        <v>681</v>
      </c>
      <c r="C297" s="46">
        <f>+'1990'!$C296</f>
        <v>0</v>
      </c>
      <c r="D297" s="46">
        <f>+'1991'!$C296</f>
        <v>0</v>
      </c>
      <c r="E297" s="46">
        <f>+'1992'!$C296</f>
        <v>0</v>
      </c>
      <c r="F297" s="46">
        <f>+'1993'!$C296</f>
        <v>0</v>
      </c>
      <c r="G297" s="46">
        <f>+'1994'!$C296</f>
        <v>0</v>
      </c>
      <c r="H297" s="46">
        <f>+'1995'!$C296</f>
        <v>0</v>
      </c>
      <c r="I297" s="46">
        <f>+'1996'!$C296</f>
        <v>0</v>
      </c>
      <c r="J297" s="46">
        <f>+'1997'!$C296</f>
        <v>0</v>
      </c>
      <c r="K297" s="46">
        <f>+'1998'!$C296</f>
        <v>0</v>
      </c>
      <c r="L297" s="46">
        <f>+'1999'!$C296</f>
        <v>0</v>
      </c>
      <c r="M297" s="46">
        <f>+'2000'!$C297</f>
        <v>0</v>
      </c>
      <c r="N297" s="46">
        <f>+'2001'!$C297</f>
        <v>0</v>
      </c>
      <c r="O297" s="46">
        <f>+'2002'!$C297</f>
        <v>0</v>
      </c>
      <c r="P297" s="46">
        <f>+'2003'!$C297</f>
        <v>0</v>
      </c>
      <c r="Q297" s="46">
        <f>+'2004'!$C297</f>
        <v>0</v>
      </c>
      <c r="R297" s="46">
        <f>+'2005'!$C297</f>
        <v>0</v>
      </c>
      <c r="S297" s="46">
        <f>+'2006'!$C297</f>
        <v>0</v>
      </c>
      <c r="T297" s="46">
        <f>+'2007'!$C297</f>
        <v>0</v>
      </c>
      <c r="U297" s="46">
        <f>+'2008'!$C297</f>
        <v>0</v>
      </c>
      <c r="V297" s="46">
        <f>+'2009'!$C297</f>
        <v>0</v>
      </c>
      <c r="W297" s="46">
        <f>+'2010'!$C297</f>
        <v>0</v>
      </c>
      <c r="X297" s="46">
        <f>+'2011'!$C297</f>
        <v>0</v>
      </c>
      <c r="Y297" s="46">
        <f>+'2012'!$C297</f>
        <v>0</v>
      </c>
      <c r="Z297" s="46">
        <f>+'2013'!$C297</f>
        <v>0</v>
      </c>
      <c r="AA297" s="46">
        <f>+'2014'!$C297</f>
        <v>0</v>
      </c>
      <c r="AB297" s="46">
        <f>+'2015'!$C297</f>
        <v>0</v>
      </c>
      <c r="AC297" s="46">
        <f>+'2016'!$C297</f>
        <v>0</v>
      </c>
      <c r="AD297" s="46">
        <f>+'2017'!$C297</f>
        <v>0</v>
      </c>
      <c r="AE297" s="46">
        <f>+'2018'!$C297</f>
        <v>0</v>
      </c>
      <c r="AF297" s="46">
        <f>+'2019'!$C297</f>
        <v>0</v>
      </c>
      <c r="AG297" s="30">
        <f>+'2020'!$C297</f>
        <v>0</v>
      </c>
      <c r="AH297" s="30">
        <f>+'2021'!$C297</f>
        <v>0</v>
      </c>
      <c r="AI297" s="27"/>
      <c r="AJ297" s="47" t="e">
        <f t="shared" si="214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47" t="e">
        <f t="shared" si="214"/>
        <v>#DIV/0!</v>
      </c>
    </row>
    <row r="299" spans="1:38" ht="13" x14ac:dyDescent="0.35">
      <c r="A299" s="24"/>
      <c r="B299" s="25" t="s">
        <v>683</v>
      </c>
      <c r="C299" s="46">
        <f>+'1990'!$C298</f>
        <v>0</v>
      </c>
      <c r="D299" s="46">
        <f>+'1991'!$C298</f>
        <v>0</v>
      </c>
      <c r="E299" s="46">
        <f>+'1992'!$C298</f>
        <v>0</v>
      </c>
      <c r="F299" s="46">
        <f>+'1993'!$C298</f>
        <v>0</v>
      </c>
      <c r="G299" s="46">
        <f>+'1994'!$C298</f>
        <v>0</v>
      </c>
      <c r="H299" s="46">
        <f>+'1995'!$C298</f>
        <v>0</v>
      </c>
      <c r="I299" s="46">
        <f>+'1996'!$C298</f>
        <v>0</v>
      </c>
      <c r="J299" s="46">
        <f>+'1997'!$C298</f>
        <v>0</v>
      </c>
      <c r="K299" s="46">
        <f>+'1998'!$C298</f>
        <v>0</v>
      </c>
      <c r="L299" s="46">
        <f>+'1999'!$C298</f>
        <v>0</v>
      </c>
      <c r="M299" s="46">
        <f>+'2000'!$C299</f>
        <v>0</v>
      </c>
      <c r="N299" s="46">
        <f>+'2001'!$C299</f>
        <v>0</v>
      </c>
      <c r="O299" s="46">
        <f>+'2002'!$C299</f>
        <v>0</v>
      </c>
      <c r="P299" s="46">
        <f>+'2003'!$C299</f>
        <v>0</v>
      </c>
      <c r="Q299" s="46">
        <f>+'2004'!$C299</f>
        <v>0</v>
      </c>
      <c r="R299" s="46">
        <f>+'2005'!$C299</f>
        <v>0</v>
      </c>
      <c r="S299" s="46">
        <f>+'2006'!$C299</f>
        <v>0</v>
      </c>
      <c r="T299" s="46">
        <f>+'2007'!$C299</f>
        <v>0</v>
      </c>
      <c r="U299" s="46">
        <f>+'2008'!$C299</f>
        <v>0</v>
      </c>
      <c r="V299" s="46">
        <f>+'2009'!$C299</f>
        <v>0</v>
      </c>
      <c r="W299" s="46">
        <f>+'2010'!$C299</f>
        <v>0</v>
      </c>
      <c r="X299" s="46">
        <f>+'2011'!$C299</f>
        <v>0</v>
      </c>
      <c r="Y299" s="46">
        <f>+'2012'!$C299</f>
        <v>0</v>
      </c>
      <c r="Z299" s="46">
        <f>+'2013'!$C299</f>
        <v>0</v>
      </c>
      <c r="AA299" s="46">
        <f>+'2014'!$C299</f>
        <v>0</v>
      </c>
      <c r="AB299" s="46">
        <f>+'2015'!$C299</f>
        <v>0</v>
      </c>
      <c r="AC299" s="46">
        <f>+'2016'!$C299</f>
        <v>0</v>
      </c>
      <c r="AD299" s="46">
        <f>+'2017'!$C299</f>
        <v>0</v>
      </c>
      <c r="AE299" s="46">
        <f>+'2018'!$C299</f>
        <v>0</v>
      </c>
      <c r="AF299" s="46">
        <f>+'2019'!$C299</f>
        <v>0</v>
      </c>
      <c r="AG299" s="30">
        <f>+'2020'!$C299</f>
        <v>0</v>
      </c>
      <c r="AH299" s="30">
        <f>+'2021'!$C299</f>
        <v>0</v>
      </c>
      <c r="AI299" s="27"/>
      <c r="AJ299" s="47" t="e">
        <f t="shared" si="214"/>
        <v>#DIV/0!</v>
      </c>
    </row>
    <row r="302" spans="1:38" s="13" customFormat="1" x14ac:dyDescent="0.35">
      <c r="A302" s="11" t="s">
        <v>723</v>
      </c>
      <c r="B302" s="11"/>
      <c r="C302" s="45">
        <f t="shared" ref="C302:AE302" si="227">C242-C304</f>
        <v>0</v>
      </c>
      <c r="D302" s="45">
        <f t="shared" si="227"/>
        <v>0</v>
      </c>
      <c r="E302" s="45">
        <f t="shared" si="227"/>
        <v>0</v>
      </c>
      <c r="F302" s="45">
        <f t="shared" si="227"/>
        <v>0</v>
      </c>
      <c r="G302" s="45">
        <f t="shared" si="227"/>
        <v>0</v>
      </c>
      <c r="H302" s="45">
        <f t="shared" si="227"/>
        <v>0</v>
      </c>
      <c r="I302" s="45">
        <f t="shared" si="227"/>
        <v>0</v>
      </c>
      <c r="J302" s="45">
        <f t="shared" si="227"/>
        <v>0</v>
      </c>
      <c r="K302" s="45">
        <f t="shared" si="227"/>
        <v>0</v>
      </c>
      <c r="L302" s="45">
        <f t="shared" si="227"/>
        <v>0</v>
      </c>
      <c r="M302" s="45">
        <f t="shared" si="227"/>
        <v>0</v>
      </c>
      <c r="N302" s="45">
        <f t="shared" si="227"/>
        <v>0</v>
      </c>
      <c r="O302" s="45">
        <f t="shared" si="227"/>
        <v>0</v>
      </c>
      <c r="P302" s="45">
        <f t="shared" si="227"/>
        <v>0</v>
      </c>
      <c r="Q302" s="45">
        <f t="shared" si="227"/>
        <v>0</v>
      </c>
      <c r="R302" s="45">
        <f t="shared" si="227"/>
        <v>0</v>
      </c>
      <c r="S302" s="45">
        <f t="shared" si="227"/>
        <v>0</v>
      </c>
      <c r="T302" s="45">
        <f t="shared" si="227"/>
        <v>0</v>
      </c>
      <c r="U302" s="45">
        <f t="shared" si="227"/>
        <v>0</v>
      </c>
      <c r="V302" s="45">
        <f t="shared" si="227"/>
        <v>0</v>
      </c>
      <c r="W302" s="45">
        <f t="shared" si="227"/>
        <v>0</v>
      </c>
      <c r="X302" s="45">
        <f t="shared" si="227"/>
        <v>0</v>
      </c>
      <c r="Y302" s="45">
        <f t="shared" si="227"/>
        <v>0</v>
      </c>
      <c r="Z302" s="45">
        <f t="shared" si="227"/>
        <v>0</v>
      </c>
      <c r="AA302" s="45">
        <f t="shared" si="227"/>
        <v>0</v>
      </c>
      <c r="AB302" s="45">
        <f t="shared" si="227"/>
        <v>0</v>
      </c>
      <c r="AC302" s="45">
        <f t="shared" si="227"/>
        <v>0</v>
      </c>
      <c r="AD302" s="45">
        <f t="shared" si="227"/>
        <v>0</v>
      </c>
      <c r="AE302" s="45">
        <f t="shared" si="227"/>
        <v>0</v>
      </c>
      <c r="AF302" s="45">
        <f t="shared" ref="AF302:AH302" si="228">AF242-AF304</f>
        <v>0</v>
      </c>
      <c r="AG302" s="45">
        <f t="shared" si="228"/>
        <v>0</v>
      </c>
      <c r="AH302" s="45">
        <f t="shared" si="228"/>
        <v>0</v>
      </c>
      <c r="AJ302" s="14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>+SUM(C305:C309)</f>
        <v>2813.6751549200385</v>
      </c>
      <c r="D304" s="21">
        <f t="shared" ref="D304:AE304" si="229">+SUM(D305:D309)</f>
        <v>3234.7912103269628</v>
      </c>
      <c r="E304" s="21">
        <f t="shared" si="229"/>
        <v>3895.7410095482492</v>
      </c>
      <c r="F304" s="21">
        <f t="shared" si="229"/>
        <v>3905.9482128662962</v>
      </c>
      <c r="G304" s="21">
        <f t="shared" si="229"/>
        <v>4155.4249396015057</v>
      </c>
      <c r="H304" s="21">
        <f t="shared" si="229"/>
        <v>4115.7417046539886</v>
      </c>
      <c r="I304" s="21">
        <f t="shared" si="229"/>
        <v>4620.3527661724065</v>
      </c>
      <c r="J304" s="21">
        <f t="shared" si="229"/>
        <v>4597.4380103647918</v>
      </c>
      <c r="K304" s="21">
        <f t="shared" si="229"/>
        <v>5537.4907335115922</v>
      </c>
      <c r="L304" s="21">
        <f t="shared" si="229"/>
        <v>5053.0172230249782</v>
      </c>
      <c r="M304" s="21">
        <f t="shared" si="229"/>
        <v>-16208.601745674285</v>
      </c>
      <c r="N304" s="21">
        <f t="shared" si="229"/>
        <v>-13106.248465159475</v>
      </c>
      <c r="O304" s="21">
        <f t="shared" si="229"/>
        <v>-12349.259913297507</v>
      </c>
      <c r="P304" s="21">
        <f t="shared" si="229"/>
        <v>-13412.816890844097</v>
      </c>
      <c r="Q304" s="21">
        <f t="shared" si="229"/>
        <v>-18315.31583651439</v>
      </c>
      <c r="R304" s="21">
        <f t="shared" si="229"/>
        <v>-10619.059646694139</v>
      </c>
      <c r="S304" s="21">
        <f t="shared" si="229"/>
        <v>-16676.666822174797</v>
      </c>
      <c r="T304" s="21">
        <f t="shared" si="229"/>
        <v>-14134.39946314539</v>
      </c>
      <c r="U304" s="21">
        <f t="shared" si="229"/>
        <v>-12058.127049444554</v>
      </c>
      <c r="V304" s="21">
        <f t="shared" si="229"/>
        <v>-16150.15542420467</v>
      </c>
      <c r="W304" s="21">
        <f t="shared" si="229"/>
        <v>-14271.511087297538</v>
      </c>
      <c r="X304" s="21">
        <f t="shared" si="229"/>
        <v>-12751.587598224287</v>
      </c>
      <c r="Y304" s="21">
        <f t="shared" si="229"/>
        <v>-14263.214332292906</v>
      </c>
      <c r="Z304" s="21">
        <f t="shared" si="229"/>
        <v>-15807.422906222624</v>
      </c>
      <c r="AA304" s="21">
        <f t="shared" si="229"/>
        <v>-13644.243142874975</v>
      </c>
      <c r="AB304" s="21">
        <f t="shared" si="229"/>
        <v>-10905.741405222843</v>
      </c>
      <c r="AC304" s="21">
        <f t="shared" si="229"/>
        <v>-11235.553269172819</v>
      </c>
      <c r="AD304" s="21">
        <f t="shared" si="229"/>
        <v>-14770.768924852284</v>
      </c>
      <c r="AE304" s="21">
        <f t="shared" si="229"/>
        <v>-14800.52954291859</v>
      </c>
      <c r="AF304" s="21">
        <f t="shared" ref="AF304" si="230">+SUM(AF305:AF309)</f>
        <v>-11698.368569255299</v>
      </c>
      <c r="AG304" s="21">
        <f t="shared" ref="AG304:AH304" si="231">+SUM(AG305:AG309)</f>
        <v>-14561.406302695303</v>
      </c>
      <c r="AH304" s="21">
        <f t="shared" si="231"/>
        <v>-14154.64308385342</v>
      </c>
      <c r="AI304" s="22"/>
      <c r="AJ304" s="23">
        <f>+(AH304/M304)-1</f>
        <v>-0.12672028679889191</v>
      </c>
    </row>
    <row r="305" spans="1:36" x14ac:dyDescent="0.35">
      <c r="A305" s="48" t="s">
        <v>264</v>
      </c>
      <c r="B305" s="49" t="s">
        <v>265</v>
      </c>
      <c r="C305" s="46">
        <f>+'1990'!$C304</f>
        <v>2638.3274470661863</v>
      </c>
      <c r="D305" s="46">
        <f>+'1991'!$C304</f>
        <v>3059.2297396417771</v>
      </c>
      <c r="E305" s="46">
        <f>+'1992'!$C304</f>
        <v>3717.925804599754</v>
      </c>
      <c r="F305" s="46">
        <f>+'1993'!$C304</f>
        <v>3729.8840719816458</v>
      </c>
      <c r="G305" s="46">
        <f>+'1994'!$C304</f>
        <v>3957.4799508273341</v>
      </c>
      <c r="H305" s="46">
        <f>+'1995'!$C304</f>
        <v>3918.725393260856</v>
      </c>
      <c r="I305" s="46">
        <f>+'1996'!$C304</f>
        <v>4440.0721080658532</v>
      </c>
      <c r="J305" s="46">
        <f>+'1997'!$C304</f>
        <v>4352.8836063999997</v>
      </c>
      <c r="K305" s="46">
        <f>+'1998'!$C304</f>
        <v>5289.5165532999999</v>
      </c>
      <c r="L305" s="46">
        <f>+'1999'!$C304</f>
        <v>4722.7059154099998</v>
      </c>
      <c r="M305" s="46">
        <f>+'2000'!$C305</f>
        <v>4996.3875589857998</v>
      </c>
      <c r="N305" s="46">
        <f>+'2001'!$C305</f>
        <v>5914.1923965569767</v>
      </c>
      <c r="O305" s="46">
        <f>+'2002'!$C305</f>
        <v>5244.6743193351713</v>
      </c>
      <c r="P305" s="46">
        <f>+'2003'!$C305</f>
        <v>5737.4453344396725</v>
      </c>
      <c r="Q305" s="46">
        <f>+'2004'!$C305</f>
        <v>5511.9040504835384</v>
      </c>
      <c r="R305" s="46">
        <f>+'2005'!$C305</f>
        <v>5611.2921311016053</v>
      </c>
      <c r="S305" s="46">
        <f>+'2006'!$C305</f>
        <v>6222.0674196940663</v>
      </c>
      <c r="T305" s="46">
        <f>+'2007'!$C305</f>
        <v>7029.0191328975079</v>
      </c>
      <c r="U305" s="46">
        <f>+'2008'!$C305</f>
        <v>7036.8377851791383</v>
      </c>
      <c r="V305" s="46">
        <f>+'2009'!$C305</f>
        <v>8257.5085110234868</v>
      </c>
      <c r="W305" s="46">
        <f>+'2010'!$C305</f>
        <v>8901.0324684350489</v>
      </c>
      <c r="X305" s="46">
        <f>+'2011'!$C305</f>
        <v>10023.93130069273</v>
      </c>
      <c r="Y305" s="46">
        <f>+'2012'!$C305</f>
        <v>9981.9031518707725</v>
      </c>
      <c r="Z305" s="46">
        <f>+'2013'!$C305</f>
        <v>9819.0753178519008</v>
      </c>
      <c r="AA305" s="46">
        <f>+'2014'!$C305</f>
        <v>9897.7868135236695</v>
      </c>
      <c r="AB305" s="46">
        <f>+'2015'!$C305</f>
        <v>11346.11989895077</v>
      </c>
      <c r="AC305" s="46">
        <f>+'2016'!$C305</f>
        <v>11244.331173659149</v>
      </c>
      <c r="AD305" s="46">
        <f>+'2017'!$C305</f>
        <v>11094.61261286138</v>
      </c>
      <c r="AE305" s="46">
        <f>+'2018'!$C305</f>
        <v>11292.608203657834</v>
      </c>
      <c r="AF305" s="46">
        <f>+'2019'!$C305</f>
        <v>14978.934699328276</v>
      </c>
      <c r="AG305" s="46">
        <f>+'2020'!$C305</f>
        <v>11352.234691855116</v>
      </c>
      <c r="AH305" s="46">
        <f>+'2021'!$C305</f>
        <v>13222.607004916179</v>
      </c>
      <c r="AI305" s="27"/>
      <c r="AJ305" s="54">
        <f>+(AH305/M305)-1</f>
        <v>1.6464334179072755</v>
      </c>
    </row>
    <row r="306" spans="1:36" x14ac:dyDescent="0.35">
      <c r="A306" s="48" t="s">
        <v>343</v>
      </c>
      <c r="B306" s="49" t="s">
        <v>344</v>
      </c>
      <c r="C306" s="46">
        <f>+'1990'!$C305</f>
        <v>175.34770785385209</v>
      </c>
      <c r="D306" s="46">
        <f>+'1991'!$C305</f>
        <v>175.56147068518561</v>
      </c>
      <c r="E306" s="46">
        <f>+'1992'!$C305</f>
        <v>177.81520494849534</v>
      </c>
      <c r="F306" s="46">
        <f>+'1993'!$C305</f>
        <v>176.06414088465036</v>
      </c>
      <c r="G306" s="46">
        <f>+'1994'!$C305</f>
        <v>176.85465658220895</v>
      </c>
      <c r="H306" s="46">
        <f>+'1995'!$C305</f>
        <v>176.41055697553281</v>
      </c>
      <c r="I306" s="46">
        <f>+'1996'!$C305</f>
        <v>164.83935814308626</v>
      </c>
      <c r="J306" s="46">
        <f>+'1997'!$C305</f>
        <v>227.23609557719203</v>
      </c>
      <c r="K306" s="46">
        <f>+'1998'!$C305</f>
        <v>239.0648274809256</v>
      </c>
      <c r="L306" s="46">
        <f>+'1999'!$C305</f>
        <v>326.13726952257804</v>
      </c>
      <c r="M306" s="46">
        <f>+'2000'!$C306</f>
        <v>317.01316410254844</v>
      </c>
      <c r="N306" s="46">
        <f>+'2001'!$C306</f>
        <v>306.8447927403368</v>
      </c>
      <c r="O306" s="46">
        <f>+'2002'!$C306</f>
        <v>210.86957728190279</v>
      </c>
      <c r="P306" s="46">
        <f>+'2003'!$C306</f>
        <v>211.12558420797168</v>
      </c>
      <c r="Q306" s="46">
        <f>+'2004'!$C306</f>
        <v>232.86140783848913</v>
      </c>
      <c r="R306" s="46">
        <f>+'2005'!$C306</f>
        <v>207.28780854499996</v>
      </c>
      <c r="S306" s="46">
        <f>+'2006'!$C306</f>
        <v>194.65130432911113</v>
      </c>
      <c r="T306" s="46">
        <f>+'2007'!$C306</f>
        <v>218.15067237333332</v>
      </c>
      <c r="U306" s="46">
        <f>+'2008'!$C306</f>
        <v>215.62161147033333</v>
      </c>
      <c r="V306" s="46">
        <f>+'2009'!$C306</f>
        <v>264.95287337233333</v>
      </c>
      <c r="W306" s="46">
        <f>+'2010'!$C306</f>
        <v>589.27399131577772</v>
      </c>
      <c r="X306" s="46">
        <f>+'2011'!$C306</f>
        <v>719.92692382822224</v>
      </c>
      <c r="Y306" s="46">
        <f>+'2012'!$C306</f>
        <v>782.31318418277783</v>
      </c>
      <c r="Z306" s="46">
        <f>+'2013'!$C306</f>
        <v>798.96924144999991</v>
      </c>
      <c r="AA306" s="46">
        <f>+'2014'!$C306</f>
        <v>795.80913654333335</v>
      </c>
      <c r="AB306" s="46">
        <f>+'2015'!$C306</f>
        <v>744.18353785555553</v>
      </c>
      <c r="AC306" s="46">
        <f>+'2016'!$C306</f>
        <v>737.00891473055572</v>
      </c>
      <c r="AD306" s="46">
        <f>+'2017'!$C306</f>
        <v>769.82839176888888</v>
      </c>
      <c r="AE306" s="46">
        <f>+'2018'!$C306</f>
        <v>645.91407119833332</v>
      </c>
      <c r="AF306" s="46">
        <f>+'2019'!$C306</f>
        <v>558.56547738722224</v>
      </c>
      <c r="AG306" s="46">
        <f>+'2020'!$C306</f>
        <v>276.05618167166671</v>
      </c>
      <c r="AH306" s="46">
        <f>+'2021'!$C306</f>
        <v>496.97825695222224</v>
      </c>
      <c r="AI306" s="27"/>
      <c r="AJ306" s="54">
        <f t="shared" ref="AJ306:AJ309" si="232">+(AH306/M306)-1</f>
        <v>0.56768965212895095</v>
      </c>
    </row>
    <row r="307" spans="1:36" x14ac:dyDescent="0.35">
      <c r="A307" s="48" t="s">
        <v>434</v>
      </c>
      <c r="B307" s="49" t="s">
        <v>435</v>
      </c>
      <c r="C307" s="46">
        <f>+'1990'!$C306</f>
        <v>0</v>
      </c>
      <c r="D307" s="46">
        <f>+'1991'!$C306</f>
        <v>0</v>
      </c>
      <c r="E307" s="46">
        <f>+'1992'!$C306</f>
        <v>0</v>
      </c>
      <c r="F307" s="46">
        <f>+'1993'!$C306</f>
        <v>0</v>
      </c>
      <c r="G307" s="46">
        <f>+'1994'!$C306</f>
        <v>21.09033219196268</v>
      </c>
      <c r="H307" s="46">
        <f>+'1995'!$C306</f>
        <v>20.6057544176</v>
      </c>
      <c r="I307" s="46">
        <f>+'1996'!$C306</f>
        <v>15.441299963466667</v>
      </c>
      <c r="J307" s="46">
        <f>+'1997'!$C306</f>
        <v>17.318308387600002</v>
      </c>
      <c r="K307" s="46">
        <f>+'1998'!$C306</f>
        <v>8.9093527306666651</v>
      </c>
      <c r="L307" s="46">
        <f>+'1999'!$C306</f>
        <v>4.1740380923999991</v>
      </c>
      <c r="M307" s="46">
        <f>+'2000'!$C307</f>
        <v>12.73414396222222</v>
      </c>
      <c r="N307" s="46">
        <f>+'2001'!$C307</f>
        <v>3.3091081887111113</v>
      </c>
      <c r="O307" s="46">
        <f>+'2002'!$C307</f>
        <v>16.390487527333331</v>
      </c>
      <c r="P307" s="46">
        <f>+'2003'!$C307</f>
        <v>19.527922829066664</v>
      </c>
      <c r="Q307" s="46">
        <f>+'2004'!$C307</f>
        <v>17.494951544399999</v>
      </c>
      <c r="R307" s="46">
        <f>+'2005'!$C307</f>
        <v>18.6600130904</v>
      </c>
      <c r="S307" s="46">
        <f>+'2006'!$C307</f>
        <v>15.441299963466667</v>
      </c>
      <c r="T307" s="46">
        <f>+'2007'!$C307</f>
        <v>17.182977481999998</v>
      </c>
      <c r="U307" s="46">
        <f>+'2008'!$C307</f>
        <v>19.090938671199996</v>
      </c>
      <c r="V307" s="46">
        <f>+'2009'!$C307</f>
        <v>18.652161428266666</v>
      </c>
      <c r="W307" s="46">
        <f>+'2010'!$C307</f>
        <v>21.181262778133338</v>
      </c>
      <c r="X307" s="46">
        <f>+'2011'!$C307</f>
        <v>27.356526001199999</v>
      </c>
      <c r="Y307" s="46">
        <f>+'2012'!$C307</f>
        <v>22.66007866026667</v>
      </c>
      <c r="Z307" s="46">
        <f>+'2013'!$C307</f>
        <v>22.713415900266668</v>
      </c>
      <c r="AA307" s="46">
        <f>+'2014'!$C307</f>
        <v>14.795803923999999</v>
      </c>
      <c r="AB307" s="46">
        <f>+'2015'!$C307</f>
        <v>10.707190259333332</v>
      </c>
      <c r="AC307" s="46">
        <f>+'2016'!$C307</f>
        <v>21.606930866399999</v>
      </c>
      <c r="AD307" s="46">
        <f>+'2017'!$C307</f>
        <v>24.676152503200001</v>
      </c>
      <c r="AE307" s="46">
        <f>+'2018'!$C307</f>
        <v>20.641524989066671</v>
      </c>
      <c r="AF307" s="46">
        <f>+'2019'!$C307</f>
        <v>18.589397654666666</v>
      </c>
      <c r="AG307" s="46">
        <f>+'2020'!$C307</f>
        <v>27.377280455066668</v>
      </c>
      <c r="AH307" s="46">
        <f>+'2021'!$C307</f>
        <v>24.143880079733336</v>
      </c>
      <c r="AI307" s="27"/>
      <c r="AJ307" s="54">
        <f t="shared" si="232"/>
        <v>0.89599553384662833</v>
      </c>
    </row>
    <row r="308" spans="1:36" x14ac:dyDescent="0.35">
      <c r="A308" s="48" t="s">
        <v>540</v>
      </c>
      <c r="B308" s="49" t="s">
        <v>541</v>
      </c>
      <c r="C308" s="46">
        <f>+'1990'!$C307</f>
        <v>0</v>
      </c>
      <c r="D308" s="46">
        <f>+'1991'!$C307</f>
        <v>0</v>
      </c>
      <c r="E308" s="46">
        <f>+'1992'!$C307</f>
        <v>0</v>
      </c>
      <c r="F308" s="46">
        <f>+'1993'!$C307</f>
        <v>0</v>
      </c>
      <c r="G308" s="46">
        <f>+'1994'!$C307</f>
        <v>0</v>
      </c>
      <c r="H308" s="46">
        <f>+'1995'!$C307</f>
        <v>0</v>
      </c>
      <c r="I308" s="46">
        <f>+'1996'!$C307</f>
        <v>0</v>
      </c>
      <c r="J308" s="46">
        <f>+'1997'!$C307</f>
        <v>0</v>
      </c>
      <c r="K308" s="46">
        <f>+'1998'!$C307</f>
        <v>0</v>
      </c>
      <c r="L308" s="46">
        <f>+'1999'!$C307</f>
        <v>0</v>
      </c>
      <c r="M308" s="46">
        <f>+'2000'!$C308</f>
        <v>-21539.538610372128</v>
      </c>
      <c r="N308" s="46">
        <f>+'2001'!$C308</f>
        <v>-19335.707461519392</v>
      </c>
      <c r="O308" s="46">
        <f>+'2002'!$C308</f>
        <v>-17826.638365053514</v>
      </c>
      <c r="P308" s="46">
        <f>+'2003'!$C308</f>
        <v>-19386.716506382596</v>
      </c>
      <c r="Q308" s="46">
        <f>+'2004'!$C308</f>
        <v>-24083.739346419068</v>
      </c>
      <c r="R308" s="46">
        <f>+'2005'!$C308</f>
        <v>-16462.89738580315</v>
      </c>
      <c r="S308" s="46">
        <f>+'2006'!$C308</f>
        <v>-23115.868846078025</v>
      </c>
      <c r="T308" s="46">
        <f>+'2007'!$C308</f>
        <v>-21406.271573687667</v>
      </c>
      <c r="U308" s="46">
        <f>+'2008'!$C308</f>
        <v>-19337.709132630378</v>
      </c>
      <c r="V308" s="46">
        <f>+'2009'!$C308</f>
        <v>-24699.850178214409</v>
      </c>
      <c r="W308" s="46">
        <f>+'2010'!$C308</f>
        <v>-23792.168416538352</v>
      </c>
      <c r="X308" s="46">
        <f>+'2011'!$C308</f>
        <v>-23532.612128088556</v>
      </c>
      <c r="Y308" s="46">
        <f>+'2012'!$C308</f>
        <v>-25060.450706692118</v>
      </c>
      <c r="Z308" s="46">
        <f>+'2013'!$C308</f>
        <v>-26459.367239064904</v>
      </c>
      <c r="AA308" s="46">
        <f>+'2014'!$C308</f>
        <v>-24364.795151159997</v>
      </c>
      <c r="AB308" s="46">
        <f>+'2015'!$C308</f>
        <v>-23019.793593107559</v>
      </c>
      <c r="AC308" s="46">
        <f>+'2016'!$C308</f>
        <v>-23252.733953936779</v>
      </c>
      <c r="AD308" s="46">
        <f>+'2017'!$C308</f>
        <v>-26675.418131075108</v>
      </c>
      <c r="AE308" s="46">
        <f>+'2018'!$C308</f>
        <v>-26776.638345663803</v>
      </c>
      <c r="AF308" s="46">
        <f>+'2019'!$C308</f>
        <v>-27272.939645342114</v>
      </c>
      <c r="AG308" s="46">
        <f>+'2020'!$C308</f>
        <v>-26237.225748160949</v>
      </c>
      <c r="AH308" s="46">
        <f>+'2021'!$C308</f>
        <v>-27920.533286285263</v>
      </c>
      <c r="AI308" s="27"/>
      <c r="AJ308" s="54">
        <f t="shared" si="232"/>
        <v>0.29624565276623138</v>
      </c>
    </row>
    <row r="309" spans="1:36" x14ac:dyDescent="0.35">
      <c r="A309" s="48" t="s">
        <v>641</v>
      </c>
      <c r="B309" s="49" t="s">
        <v>642</v>
      </c>
      <c r="C309" s="46">
        <f>+'1990'!$C308</f>
        <v>0</v>
      </c>
      <c r="D309" s="46">
        <f>+'1991'!$C308</f>
        <v>0</v>
      </c>
      <c r="E309" s="46">
        <f>+'1992'!$C308</f>
        <v>0</v>
      </c>
      <c r="F309" s="46">
        <f>+'1993'!$C308</f>
        <v>0</v>
      </c>
      <c r="G309" s="46">
        <f>+'1994'!$C308</f>
        <v>0</v>
      </c>
      <c r="H309" s="46">
        <f>+'1995'!$C308</f>
        <v>0</v>
      </c>
      <c r="I309" s="46">
        <f>+'1996'!$C308</f>
        <v>0</v>
      </c>
      <c r="J309" s="46">
        <f>+'1997'!$C308</f>
        <v>0</v>
      </c>
      <c r="K309" s="46">
        <f>+'1998'!$C308</f>
        <v>0</v>
      </c>
      <c r="L309" s="46">
        <f>+'1999'!$C308</f>
        <v>0</v>
      </c>
      <c r="M309" s="46">
        <f>+'2000'!$C309</f>
        <v>4.8019976472736339</v>
      </c>
      <c r="N309" s="46">
        <f>+'2001'!$C309</f>
        <v>5.1126988738921249</v>
      </c>
      <c r="O309" s="46">
        <f>+'2002'!$C309</f>
        <v>5.444067611600568</v>
      </c>
      <c r="P309" s="46">
        <f>+'2003'!$C309</f>
        <v>5.8007740617883048</v>
      </c>
      <c r="Q309" s="46">
        <f>+'2004'!$C309</f>
        <v>6.1631000382495316</v>
      </c>
      <c r="R309" s="46">
        <f>+'2005'!$C309</f>
        <v>6.5977863720051992</v>
      </c>
      <c r="S309" s="46">
        <f>+'2006'!$C309</f>
        <v>7.0419999165824994</v>
      </c>
      <c r="T309" s="46">
        <f>+'2007'!$C309</f>
        <v>7.5193277894350867</v>
      </c>
      <c r="U309" s="46">
        <f>+'2008'!$C309</f>
        <v>8.0317478651515177</v>
      </c>
      <c r="V309" s="46">
        <f>+'2009'!$C309</f>
        <v>8.5812081856521232</v>
      </c>
      <c r="W309" s="46">
        <f>+'2010'!$C309</f>
        <v>9.1696067118535129</v>
      </c>
      <c r="X309" s="46">
        <f>+'2011'!$C309</f>
        <v>9.8097793421191248</v>
      </c>
      <c r="Y309" s="46">
        <f>+'2012'!$C309</f>
        <v>10.359959685395033</v>
      </c>
      <c r="Z309" s="46">
        <f>+'2013'!$C309</f>
        <v>11.186357640111346</v>
      </c>
      <c r="AA309" s="46">
        <f>+'2014'!$C309</f>
        <v>12.16025429401787</v>
      </c>
      <c r="AB309" s="46">
        <f>+'2015'!$C309</f>
        <v>13.041560819057468</v>
      </c>
      <c r="AC309" s="46">
        <f>+'2016'!$C309</f>
        <v>14.233665507856314</v>
      </c>
      <c r="AD309" s="46">
        <f>+'2017'!$C309</f>
        <v>15.532049089356144</v>
      </c>
      <c r="AE309" s="46">
        <f>+'2018'!$C309</f>
        <v>16.945002899980185</v>
      </c>
      <c r="AF309" s="46">
        <f>+'2019'!$C309</f>
        <v>18.481501716649966</v>
      </c>
      <c r="AG309" s="46">
        <f>+'2020'!$C309</f>
        <v>20.151291483797195</v>
      </c>
      <c r="AH309" s="46">
        <f>+'2021'!$C309</f>
        <v>22.161060483707928</v>
      </c>
      <c r="AI309" s="27"/>
      <c r="AJ309" s="54">
        <f t="shared" si="232"/>
        <v>3.6149669599047005</v>
      </c>
    </row>
  </sheetData>
  <conditionalFormatting sqref="C240:AH240">
    <cfRule type="cellIs" dxfId="21" priority="2" operator="equal">
      <formula>0</formula>
    </cfRule>
  </conditionalFormatting>
  <conditionalFormatting sqref="C302:AH302">
    <cfRule type="cellIs" dxfId="20" priority="1" operator="equal">
      <formula>0</formula>
    </cfRule>
  </conditionalFormatting>
  <dataValidations count="1">
    <dataValidation allowBlank="1" showInputMessage="1" showErrorMessage="1" sqref="B144:B157 B136 A226:B237 B268:B274 A290:B300 B308" xr:uid="{3E268A62-AFB1-45B8-95F6-A478F99510D8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42D2F8AC-9A4E-4556-BF3D-878D7CF568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'CO2'!C242:AH242</xm:f>
              <xm:sqref>AL242</xm:sqref>
            </x14:sparkline>
            <x14:sparkline>
              <xm:f>'CO2'!C243:AH243</xm:f>
              <xm:sqref>AL243</xm:sqref>
            </x14:sparkline>
            <x14:sparkline>
              <xm:f>'CO2'!C244:AH244</xm:f>
              <xm:sqref>AL244</xm:sqref>
            </x14:sparkline>
            <x14:sparkline>
              <xm:f>'CO2'!C245:AH245</xm:f>
              <xm:sqref>AL245</xm:sqref>
            </x14:sparkline>
            <x14:sparkline>
              <xm:f>'CO2'!C246:AH246</xm:f>
              <xm:sqref>AL246</xm:sqref>
            </x14:sparkline>
            <x14:sparkline>
              <xm:f>'CO2'!C247:AH247</xm:f>
              <xm:sqref>AL247</xm:sqref>
            </x14:sparkline>
            <x14:sparkline>
              <xm:f>'CO2'!C248:AH248</xm:f>
              <xm:sqref>AL248</xm:sqref>
            </x14:sparkline>
            <x14:sparkline>
              <xm:f>'CO2'!C249:AH249</xm:f>
              <xm:sqref>AL249</xm:sqref>
            </x14:sparkline>
            <x14:sparkline>
              <xm:f>'CO2'!C250:AH250</xm:f>
              <xm:sqref>AL250</xm:sqref>
            </x14:sparkline>
            <x14:sparkline>
              <xm:f>'CO2'!C251:AH251</xm:f>
              <xm:sqref>AL251</xm:sqref>
            </x14:sparkline>
            <x14:sparkline>
              <xm:f>'CO2'!C252:AH252</xm:f>
              <xm:sqref>AL252</xm:sqref>
            </x14:sparkline>
            <x14:sparkline>
              <xm:f>'CO2'!C253:AH253</xm:f>
              <xm:sqref>AL253</xm:sqref>
            </x14:sparkline>
            <x14:sparkline>
              <xm:f>'CO2'!C254:AH254</xm:f>
              <xm:sqref>AL254</xm:sqref>
            </x14:sparkline>
            <x14:sparkline>
              <xm:f>'CO2'!C255:AH255</xm:f>
              <xm:sqref>AL255</xm:sqref>
            </x14:sparkline>
            <x14:sparkline>
              <xm:f>'CO2'!C256:AH256</xm:f>
              <xm:sqref>AL256</xm:sqref>
            </x14:sparkline>
            <x14:sparkline>
              <xm:f>'CO2'!C257:AH257</xm:f>
              <xm:sqref>AL257</xm:sqref>
            </x14:sparkline>
            <x14:sparkline>
              <xm:f>'CO2'!C258:AH258</xm:f>
              <xm:sqref>AL258</xm:sqref>
            </x14:sparkline>
            <x14:sparkline>
              <xm:f>'CO2'!C259:AH259</xm:f>
              <xm:sqref>AL259</xm:sqref>
            </x14:sparkline>
            <x14:sparkline>
              <xm:f>'CO2'!C260:AH260</xm:f>
              <xm:sqref>AL260</xm:sqref>
            </x14:sparkline>
            <x14:sparkline>
              <xm:f>'CO2'!C261:AH261</xm:f>
              <xm:sqref>AL261</xm:sqref>
            </x14:sparkline>
            <x14:sparkline>
              <xm:f>'CO2'!C262:AH262</xm:f>
              <xm:sqref>AL262</xm:sqref>
            </x14:sparkline>
            <x14:sparkline>
              <xm:f>'CO2'!C263:AH263</xm:f>
              <xm:sqref>AL263</xm:sqref>
            </x14:sparkline>
            <x14:sparkline>
              <xm:f>'CO2'!C264:AH264</xm:f>
              <xm:sqref>AL264</xm:sqref>
            </x14:sparkline>
            <x14:sparkline>
              <xm:f>'CO2'!C265:AH265</xm:f>
              <xm:sqref>AL265</xm:sqref>
            </x14:sparkline>
            <x14:sparkline>
              <xm:f>'CO2'!C266:AH266</xm:f>
              <xm:sqref>AL266</xm:sqref>
            </x14:sparkline>
            <x14:sparkline>
              <xm:f>'CO2'!C267:AH267</xm:f>
              <xm:sqref>AL267</xm:sqref>
            </x14:sparkline>
            <x14:sparkline>
              <xm:f>'CO2'!C268:AH268</xm:f>
              <xm:sqref>AL268</xm:sqref>
            </x14:sparkline>
            <x14:sparkline>
              <xm:f>'CO2'!C269:AH269</xm:f>
              <xm:sqref>AL269</xm:sqref>
            </x14:sparkline>
            <x14:sparkline>
              <xm:f>'CO2'!C270:AH270</xm:f>
              <xm:sqref>AL270</xm:sqref>
            </x14:sparkline>
            <x14:sparkline>
              <xm:f>'CO2'!C271:AH271</xm:f>
              <xm:sqref>AL271</xm:sqref>
            </x14:sparkline>
            <x14:sparkline>
              <xm:f>'CO2'!C272:AH272</xm:f>
              <xm:sqref>AL272</xm:sqref>
            </x14:sparkline>
            <x14:sparkline>
              <xm:f>'CO2'!C273:AH273</xm:f>
              <xm:sqref>AL273</xm:sqref>
            </x14:sparkline>
            <x14:sparkline>
              <xm:f>'CO2'!C274:AH274</xm:f>
              <xm:sqref>AL274</xm:sqref>
            </x14:sparkline>
            <x14:sparkline>
              <xm:f>'CO2'!C275:AH275</xm:f>
              <xm:sqref>AL275</xm:sqref>
            </x14:sparkline>
            <x14:sparkline>
              <xm:f>'CO2'!C276:AH276</xm:f>
              <xm:sqref>AL276</xm:sqref>
            </x14:sparkline>
            <x14:sparkline>
              <xm:f>'CO2'!C277:AH277</xm:f>
              <xm:sqref>AL277</xm:sqref>
            </x14:sparkline>
            <x14:sparkline>
              <xm:f>'CO2'!C278:AH278</xm:f>
              <xm:sqref>AL278</xm:sqref>
            </x14:sparkline>
            <x14:sparkline>
              <xm:f>'CO2'!C279:AH279</xm:f>
              <xm:sqref>AL279</xm:sqref>
            </x14:sparkline>
            <x14:sparkline>
              <xm:f>'CO2'!C280:AH280</xm:f>
              <xm:sqref>AL280</xm:sqref>
            </x14:sparkline>
            <x14:sparkline>
              <xm:f>'CO2'!C281:AH281</xm:f>
              <xm:sqref>AL281</xm:sqref>
            </x14:sparkline>
            <x14:sparkline>
              <xm:f>'CO2'!C282:AH282</xm:f>
              <xm:sqref>AL282</xm:sqref>
            </x14:sparkline>
            <x14:sparkline>
              <xm:f>'CO2'!C283:AH283</xm:f>
              <xm:sqref>AL283</xm:sqref>
            </x14:sparkline>
            <x14:sparkline>
              <xm:f>'CO2'!C284:AH284</xm:f>
              <xm:sqref>AL284</xm:sqref>
            </x14:sparkline>
            <x14:sparkline>
              <xm:f>'CO2'!C285:AH285</xm:f>
              <xm:sqref>AL285</xm:sqref>
            </x14:sparkline>
            <x14:sparkline>
              <xm:f>'CO2'!C286:AH286</xm:f>
              <xm:sqref>AL286</xm:sqref>
            </x14:sparkline>
            <x14:sparkline>
              <xm:f>'CO2'!C287:AH287</xm:f>
              <xm:sqref>AL287</xm:sqref>
            </x14:sparkline>
            <x14:sparkline>
              <xm:f>'CO2'!C288:AH288</xm:f>
              <xm:sqref>AL288</xm:sqref>
            </x14:sparkline>
            <x14:sparkline>
              <xm:f>'CO2'!C289:AH289</xm:f>
              <xm:sqref>AL289</xm:sqref>
            </x14:sparkline>
            <x14:sparkline>
              <xm:f>'CO2'!C290:AH290</xm:f>
              <xm:sqref>AL290</xm:sqref>
            </x14:sparkline>
            <x14:sparkline>
              <xm:f>'CO2'!C291:AH291</xm:f>
              <xm:sqref>AL291</xm:sqref>
            </x14:sparkline>
            <x14:sparkline>
              <xm:f>'CO2'!C292:AH292</xm:f>
              <xm:sqref>AL292</xm:sqref>
            </x14:sparkline>
            <x14:sparkline>
              <xm:f>'CO2'!C293:AH293</xm:f>
              <xm:sqref>AL293</xm:sqref>
            </x14:sparkline>
            <x14:sparkline>
              <xm:f>'CO2'!C294:AH294</xm:f>
              <xm:sqref>AL294</xm:sqref>
            </x14:sparkline>
            <x14:sparkline>
              <xm:f>'CO2'!C295:AH295</xm:f>
              <xm:sqref>AL295</xm:sqref>
            </x14:sparkline>
            <x14:sparkline>
              <xm:f>'CO2'!C296:AH296</xm:f>
              <xm:sqref>AL296</xm:sqref>
            </x14:sparkline>
            <x14:sparkline>
              <xm:f>'CO2'!C297:AH297</xm:f>
              <xm:sqref>AL297</xm:sqref>
            </x14:sparkline>
            <x14:sparkline>
              <xm:f>'CO2'!C298:AH298</xm:f>
              <xm:sqref>AL298</xm:sqref>
            </x14:sparkline>
            <x14:sparkline>
              <xm:f>'CO2'!C299:AH299</xm:f>
              <xm:sqref>AL299</xm:sqref>
            </x14:sparkline>
          </x14:sparklines>
        </x14:sparklineGroup>
        <x14:sparklineGroup displayEmptyCellsAs="gap" xr2:uid="{E0B70AB5-0ABC-45D9-8ACC-7D495E00914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'CO2'!C304:AH304</xm:f>
              <xm:sqref>AL304</xm:sqref>
            </x14:sparkline>
            <x14:sparkline>
              <xm:f>'CO2'!C305:AH305</xm:f>
              <xm:sqref>AL305</xm:sqref>
            </x14:sparkline>
            <x14:sparkline>
              <xm:f>'CO2'!C306:AH306</xm:f>
              <xm:sqref>AL306</xm:sqref>
            </x14:sparkline>
            <x14:sparkline>
              <xm:f>'CO2'!C307:AH307</xm:f>
              <xm:sqref>AL307</xm:sqref>
            </x14:sparkline>
            <x14:sparkline>
              <xm:f>'CO2'!C308:AH308</xm:f>
              <xm:sqref>AL308</xm:sqref>
            </x14:sparkline>
            <x14:sparkline>
              <xm:f>'CO2'!C309:AH309</xm:f>
              <xm:sqref>AL309</xm:sqref>
            </x14:sparkline>
          </x14:sparklines>
        </x14:sparklineGroup>
        <x14:sparklineGroup displayEmptyCellsAs="gap" xr2:uid="{775B7583-CE52-4050-B8BC-289A5294413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'CO2'!C4:AH4</xm:f>
              <xm:sqref>AL4</xm:sqref>
            </x14:sparkline>
            <x14:sparkline>
              <xm:f>'CO2'!C5:AH5</xm:f>
              <xm:sqref>AL5</xm:sqref>
            </x14:sparkline>
            <x14:sparkline>
              <xm:f>'CO2'!C6:AH6</xm:f>
              <xm:sqref>AL6</xm:sqref>
            </x14:sparkline>
            <x14:sparkline>
              <xm:f>'CO2'!C7:AH7</xm:f>
              <xm:sqref>AL7</xm:sqref>
            </x14:sparkline>
            <x14:sparkline>
              <xm:f>'CO2'!C8:AH8</xm:f>
              <xm:sqref>AL8</xm:sqref>
            </x14:sparkline>
            <x14:sparkline>
              <xm:f>'CO2'!C9:AH9</xm:f>
              <xm:sqref>AL9</xm:sqref>
            </x14:sparkline>
            <x14:sparkline>
              <xm:f>'CO2'!C10:AH10</xm:f>
              <xm:sqref>AL10</xm:sqref>
            </x14:sparkline>
            <x14:sparkline>
              <xm:f>'CO2'!C11:AH11</xm:f>
              <xm:sqref>AL11</xm:sqref>
            </x14:sparkline>
            <x14:sparkline>
              <xm:f>'CO2'!C12:AH12</xm:f>
              <xm:sqref>AL12</xm:sqref>
            </x14:sparkline>
            <x14:sparkline>
              <xm:f>'CO2'!C13:AH13</xm:f>
              <xm:sqref>AL13</xm:sqref>
            </x14:sparkline>
            <x14:sparkline>
              <xm:f>'CO2'!C14:AH14</xm:f>
              <xm:sqref>AL14</xm:sqref>
            </x14:sparkline>
            <x14:sparkline>
              <xm:f>'CO2'!C15:AH15</xm:f>
              <xm:sqref>AL15</xm:sqref>
            </x14:sparkline>
            <x14:sparkline>
              <xm:f>'CO2'!C16:AH16</xm:f>
              <xm:sqref>AL16</xm:sqref>
            </x14:sparkline>
            <x14:sparkline>
              <xm:f>'CO2'!C17:AH17</xm:f>
              <xm:sqref>AL17</xm:sqref>
            </x14:sparkline>
            <x14:sparkline>
              <xm:f>'CO2'!C18:AH18</xm:f>
              <xm:sqref>AL18</xm:sqref>
            </x14:sparkline>
            <x14:sparkline>
              <xm:f>'CO2'!C19:AH19</xm:f>
              <xm:sqref>AL19</xm:sqref>
            </x14:sparkline>
            <x14:sparkline>
              <xm:f>'CO2'!C20:AH20</xm:f>
              <xm:sqref>AL20</xm:sqref>
            </x14:sparkline>
            <x14:sparkline>
              <xm:f>'CO2'!C21:AH21</xm:f>
              <xm:sqref>AL21</xm:sqref>
            </x14:sparkline>
            <x14:sparkline>
              <xm:f>'CO2'!C22:AH22</xm:f>
              <xm:sqref>AL22</xm:sqref>
            </x14:sparkline>
            <x14:sparkline>
              <xm:f>'CO2'!C23:AH23</xm:f>
              <xm:sqref>AL23</xm:sqref>
            </x14:sparkline>
            <x14:sparkline>
              <xm:f>'CO2'!C24:AH24</xm:f>
              <xm:sqref>AL24</xm:sqref>
            </x14:sparkline>
            <x14:sparkline>
              <xm:f>'CO2'!C25:AH25</xm:f>
              <xm:sqref>AL25</xm:sqref>
            </x14:sparkline>
            <x14:sparkline>
              <xm:f>'CO2'!C26:AH26</xm:f>
              <xm:sqref>AL26</xm:sqref>
            </x14:sparkline>
            <x14:sparkline>
              <xm:f>'CO2'!C27:AH27</xm:f>
              <xm:sqref>AL27</xm:sqref>
            </x14:sparkline>
            <x14:sparkline>
              <xm:f>'CO2'!C28:AH28</xm:f>
              <xm:sqref>AL28</xm:sqref>
            </x14:sparkline>
            <x14:sparkline>
              <xm:f>'CO2'!C29:AH29</xm:f>
              <xm:sqref>AL29</xm:sqref>
            </x14:sparkline>
            <x14:sparkline>
              <xm:f>'CO2'!C30:AH30</xm:f>
              <xm:sqref>AL30</xm:sqref>
            </x14:sparkline>
            <x14:sparkline>
              <xm:f>'CO2'!C31:AH31</xm:f>
              <xm:sqref>AL31</xm:sqref>
            </x14:sparkline>
            <x14:sparkline>
              <xm:f>'CO2'!C32:AH32</xm:f>
              <xm:sqref>AL32</xm:sqref>
            </x14:sparkline>
            <x14:sparkline>
              <xm:f>'CO2'!C33:AH33</xm:f>
              <xm:sqref>AL33</xm:sqref>
            </x14:sparkline>
            <x14:sparkline>
              <xm:f>'CO2'!C34:AH34</xm:f>
              <xm:sqref>AL34</xm:sqref>
            </x14:sparkline>
            <x14:sparkline>
              <xm:f>'CO2'!C35:AH35</xm:f>
              <xm:sqref>AL35</xm:sqref>
            </x14:sparkline>
            <x14:sparkline>
              <xm:f>'CO2'!C36:AH36</xm:f>
              <xm:sqref>AL36</xm:sqref>
            </x14:sparkline>
            <x14:sparkline>
              <xm:f>'CO2'!C37:AH37</xm:f>
              <xm:sqref>AL37</xm:sqref>
            </x14:sparkline>
            <x14:sparkline>
              <xm:f>'CO2'!C38:AH38</xm:f>
              <xm:sqref>AL38</xm:sqref>
            </x14:sparkline>
            <x14:sparkline>
              <xm:f>'CO2'!C39:AH39</xm:f>
              <xm:sqref>AL39</xm:sqref>
            </x14:sparkline>
            <x14:sparkline>
              <xm:f>'CO2'!C40:AH40</xm:f>
              <xm:sqref>AL40</xm:sqref>
            </x14:sparkline>
            <x14:sparkline>
              <xm:f>'CO2'!C41:AH41</xm:f>
              <xm:sqref>AL41</xm:sqref>
            </x14:sparkline>
            <x14:sparkline>
              <xm:f>'CO2'!C42:AH42</xm:f>
              <xm:sqref>AL42</xm:sqref>
            </x14:sparkline>
            <x14:sparkline>
              <xm:f>'CO2'!C43:AH43</xm:f>
              <xm:sqref>AL43</xm:sqref>
            </x14:sparkline>
            <x14:sparkline>
              <xm:f>'CO2'!C44:AH44</xm:f>
              <xm:sqref>AL44</xm:sqref>
            </x14:sparkline>
            <x14:sparkline>
              <xm:f>'CO2'!C45:AH45</xm:f>
              <xm:sqref>AL45</xm:sqref>
            </x14:sparkline>
            <x14:sparkline>
              <xm:f>'CO2'!C46:AH46</xm:f>
              <xm:sqref>AL46</xm:sqref>
            </x14:sparkline>
            <x14:sparkline>
              <xm:f>'CO2'!C47:AH47</xm:f>
              <xm:sqref>AL47</xm:sqref>
            </x14:sparkline>
            <x14:sparkline>
              <xm:f>'CO2'!C48:AH48</xm:f>
              <xm:sqref>AL48</xm:sqref>
            </x14:sparkline>
            <x14:sparkline>
              <xm:f>'CO2'!C49:AH49</xm:f>
              <xm:sqref>AL49</xm:sqref>
            </x14:sparkline>
            <x14:sparkline>
              <xm:f>'CO2'!C50:AH50</xm:f>
              <xm:sqref>AL50</xm:sqref>
            </x14:sparkline>
            <x14:sparkline>
              <xm:f>'CO2'!C51:AH51</xm:f>
              <xm:sqref>AL51</xm:sqref>
            </x14:sparkline>
            <x14:sparkline>
              <xm:f>'CO2'!C52:AH52</xm:f>
              <xm:sqref>AL52</xm:sqref>
            </x14:sparkline>
            <x14:sparkline>
              <xm:f>'CO2'!C53:AH53</xm:f>
              <xm:sqref>AL53</xm:sqref>
            </x14:sparkline>
            <x14:sparkline>
              <xm:f>'CO2'!C54:AH54</xm:f>
              <xm:sqref>AL54</xm:sqref>
            </x14:sparkline>
            <x14:sparkline>
              <xm:f>'CO2'!C55:AH55</xm:f>
              <xm:sqref>AL55</xm:sqref>
            </x14:sparkline>
            <x14:sparkline>
              <xm:f>'CO2'!C56:AH56</xm:f>
              <xm:sqref>AL56</xm:sqref>
            </x14:sparkline>
            <x14:sparkline>
              <xm:f>'CO2'!C57:AH57</xm:f>
              <xm:sqref>AL57</xm:sqref>
            </x14:sparkline>
            <x14:sparkline>
              <xm:f>'CO2'!C58:AH58</xm:f>
              <xm:sqref>AL58</xm:sqref>
            </x14:sparkline>
            <x14:sparkline>
              <xm:f>'CO2'!C59:AH59</xm:f>
              <xm:sqref>AL59</xm:sqref>
            </x14:sparkline>
            <x14:sparkline>
              <xm:f>'CO2'!C60:AH60</xm:f>
              <xm:sqref>AL60</xm:sqref>
            </x14:sparkline>
            <x14:sparkline>
              <xm:f>'CO2'!C61:AH61</xm:f>
              <xm:sqref>AL61</xm:sqref>
            </x14:sparkline>
            <x14:sparkline>
              <xm:f>'CO2'!C62:AH62</xm:f>
              <xm:sqref>AL62</xm:sqref>
            </x14:sparkline>
            <x14:sparkline>
              <xm:f>'CO2'!C63:AH63</xm:f>
              <xm:sqref>AL63</xm:sqref>
            </x14:sparkline>
            <x14:sparkline>
              <xm:f>'CO2'!C64:AH64</xm:f>
              <xm:sqref>AL64</xm:sqref>
            </x14:sparkline>
            <x14:sparkline>
              <xm:f>'CO2'!C65:AH65</xm:f>
              <xm:sqref>AL65</xm:sqref>
            </x14:sparkline>
            <x14:sparkline>
              <xm:f>'CO2'!C66:AH66</xm:f>
              <xm:sqref>AL66</xm:sqref>
            </x14:sparkline>
            <x14:sparkline>
              <xm:f>'CO2'!C67:AH67</xm:f>
              <xm:sqref>AL67</xm:sqref>
            </x14:sparkline>
            <x14:sparkline>
              <xm:f>'CO2'!C68:AH68</xm:f>
              <xm:sqref>AL68</xm:sqref>
            </x14:sparkline>
            <x14:sparkline>
              <xm:f>'CO2'!C69:AH69</xm:f>
              <xm:sqref>AL69</xm:sqref>
            </x14:sparkline>
            <x14:sparkline>
              <xm:f>'CO2'!C70:AH70</xm:f>
              <xm:sqref>AL70</xm:sqref>
            </x14:sparkline>
            <x14:sparkline>
              <xm:f>'CO2'!C71:AH71</xm:f>
              <xm:sqref>AL71</xm:sqref>
            </x14:sparkline>
            <x14:sparkline>
              <xm:f>'CO2'!C72:AH72</xm:f>
              <xm:sqref>AL72</xm:sqref>
            </x14:sparkline>
            <x14:sparkline>
              <xm:f>'CO2'!C73:AH73</xm:f>
              <xm:sqref>AL73</xm:sqref>
            </x14:sparkline>
            <x14:sparkline>
              <xm:f>'CO2'!C74:AH74</xm:f>
              <xm:sqref>AL74</xm:sqref>
            </x14:sparkline>
            <x14:sparkline>
              <xm:f>'CO2'!C75:AH75</xm:f>
              <xm:sqref>AL75</xm:sqref>
            </x14:sparkline>
            <x14:sparkline>
              <xm:f>'CO2'!C76:AH76</xm:f>
              <xm:sqref>AL76</xm:sqref>
            </x14:sparkline>
            <x14:sparkline>
              <xm:f>'CO2'!C77:AH77</xm:f>
              <xm:sqref>AL77</xm:sqref>
            </x14:sparkline>
            <x14:sparkline>
              <xm:f>'CO2'!C78:AH78</xm:f>
              <xm:sqref>AL78</xm:sqref>
            </x14:sparkline>
            <x14:sparkline>
              <xm:f>'CO2'!C79:AH79</xm:f>
              <xm:sqref>AL79</xm:sqref>
            </x14:sparkline>
            <x14:sparkline>
              <xm:f>'CO2'!C80:AH80</xm:f>
              <xm:sqref>AL80</xm:sqref>
            </x14:sparkline>
            <x14:sparkline>
              <xm:f>'CO2'!C81:AH81</xm:f>
              <xm:sqref>AL81</xm:sqref>
            </x14:sparkline>
            <x14:sparkline>
              <xm:f>'CO2'!C82:AH82</xm:f>
              <xm:sqref>AL82</xm:sqref>
            </x14:sparkline>
            <x14:sparkline>
              <xm:f>'CO2'!C83:AH83</xm:f>
              <xm:sqref>AL83</xm:sqref>
            </x14:sparkline>
            <x14:sparkline>
              <xm:f>'CO2'!C84:AH84</xm:f>
              <xm:sqref>AL84</xm:sqref>
            </x14:sparkline>
            <x14:sparkline>
              <xm:f>'CO2'!C85:AH85</xm:f>
              <xm:sqref>AL85</xm:sqref>
            </x14:sparkline>
            <x14:sparkline>
              <xm:f>'CO2'!C86:AH86</xm:f>
              <xm:sqref>AL86</xm:sqref>
            </x14:sparkline>
            <x14:sparkline>
              <xm:f>'CO2'!C87:AH87</xm:f>
              <xm:sqref>AL87</xm:sqref>
            </x14:sparkline>
            <x14:sparkline>
              <xm:f>'CO2'!C88:AH88</xm:f>
              <xm:sqref>AL88</xm:sqref>
            </x14:sparkline>
            <x14:sparkline>
              <xm:f>'CO2'!C89:AH89</xm:f>
              <xm:sqref>AL89</xm:sqref>
            </x14:sparkline>
            <x14:sparkline>
              <xm:f>'CO2'!C90:AH90</xm:f>
              <xm:sqref>AL90</xm:sqref>
            </x14:sparkline>
            <x14:sparkline>
              <xm:f>'CO2'!C91:AH91</xm:f>
              <xm:sqref>AL91</xm:sqref>
            </x14:sparkline>
            <x14:sparkline>
              <xm:f>'CO2'!C92:AH92</xm:f>
              <xm:sqref>AL92</xm:sqref>
            </x14:sparkline>
            <x14:sparkline>
              <xm:f>'CO2'!C93:AH93</xm:f>
              <xm:sqref>AL93</xm:sqref>
            </x14:sparkline>
            <x14:sparkline>
              <xm:f>'CO2'!C94:AH94</xm:f>
              <xm:sqref>AL94</xm:sqref>
            </x14:sparkline>
            <x14:sparkline>
              <xm:f>'CO2'!C95:AH95</xm:f>
              <xm:sqref>AL95</xm:sqref>
            </x14:sparkline>
            <x14:sparkline>
              <xm:f>'CO2'!C96:AH96</xm:f>
              <xm:sqref>AL96</xm:sqref>
            </x14:sparkline>
            <x14:sparkline>
              <xm:f>'CO2'!C97:AH97</xm:f>
              <xm:sqref>AL97</xm:sqref>
            </x14:sparkline>
            <x14:sparkline>
              <xm:f>'CO2'!C98:AH98</xm:f>
              <xm:sqref>AL98</xm:sqref>
            </x14:sparkline>
            <x14:sparkline>
              <xm:f>'CO2'!C99:AH99</xm:f>
              <xm:sqref>AL99</xm:sqref>
            </x14:sparkline>
            <x14:sparkline>
              <xm:f>'CO2'!C100:AH100</xm:f>
              <xm:sqref>AL100</xm:sqref>
            </x14:sparkline>
            <x14:sparkline>
              <xm:f>'CO2'!C101:AH101</xm:f>
              <xm:sqref>AL101</xm:sqref>
            </x14:sparkline>
            <x14:sparkline>
              <xm:f>'CO2'!C102:AH102</xm:f>
              <xm:sqref>AL102</xm:sqref>
            </x14:sparkline>
            <x14:sparkline>
              <xm:f>'CO2'!C103:AH103</xm:f>
              <xm:sqref>AL103</xm:sqref>
            </x14:sparkline>
            <x14:sparkline>
              <xm:f>'CO2'!C104:AH104</xm:f>
              <xm:sqref>AL104</xm:sqref>
            </x14:sparkline>
            <x14:sparkline>
              <xm:f>'CO2'!C105:AH105</xm:f>
              <xm:sqref>AL105</xm:sqref>
            </x14:sparkline>
            <x14:sparkline>
              <xm:f>'CO2'!C106:AH106</xm:f>
              <xm:sqref>AL106</xm:sqref>
            </x14:sparkline>
            <x14:sparkline>
              <xm:f>'CO2'!C107:AH107</xm:f>
              <xm:sqref>AL107</xm:sqref>
            </x14:sparkline>
            <x14:sparkline>
              <xm:f>'CO2'!C108:AH108</xm:f>
              <xm:sqref>AL108</xm:sqref>
            </x14:sparkline>
            <x14:sparkline>
              <xm:f>'CO2'!C109:AH109</xm:f>
              <xm:sqref>AL109</xm:sqref>
            </x14:sparkline>
            <x14:sparkline>
              <xm:f>'CO2'!C110:AH110</xm:f>
              <xm:sqref>AL110</xm:sqref>
            </x14:sparkline>
            <x14:sparkline>
              <xm:f>'CO2'!C111:AH111</xm:f>
              <xm:sqref>AL111</xm:sqref>
            </x14:sparkline>
            <x14:sparkline>
              <xm:f>'CO2'!C112:AH112</xm:f>
              <xm:sqref>AL112</xm:sqref>
            </x14:sparkline>
            <x14:sparkline>
              <xm:f>'CO2'!C113:AH113</xm:f>
              <xm:sqref>AL113</xm:sqref>
            </x14:sparkline>
            <x14:sparkline>
              <xm:f>'CO2'!C114:AH114</xm:f>
              <xm:sqref>AL114</xm:sqref>
            </x14:sparkline>
            <x14:sparkline>
              <xm:f>'CO2'!C115:AH115</xm:f>
              <xm:sqref>AL115</xm:sqref>
            </x14:sparkline>
            <x14:sparkline>
              <xm:f>'CO2'!C116:AH116</xm:f>
              <xm:sqref>AL116</xm:sqref>
            </x14:sparkline>
            <x14:sparkline>
              <xm:f>'CO2'!C117:AH117</xm:f>
              <xm:sqref>AL117</xm:sqref>
            </x14:sparkline>
            <x14:sparkline>
              <xm:f>'CO2'!C118:AH118</xm:f>
              <xm:sqref>AL118</xm:sqref>
            </x14:sparkline>
            <x14:sparkline>
              <xm:f>'CO2'!C119:AH119</xm:f>
              <xm:sqref>AL119</xm:sqref>
            </x14:sparkline>
            <x14:sparkline>
              <xm:f>'CO2'!C120:AH120</xm:f>
              <xm:sqref>AL120</xm:sqref>
            </x14:sparkline>
            <x14:sparkline>
              <xm:f>'CO2'!C121:AH121</xm:f>
              <xm:sqref>AL121</xm:sqref>
            </x14:sparkline>
            <x14:sparkline>
              <xm:f>'CO2'!C122:AH122</xm:f>
              <xm:sqref>AL122</xm:sqref>
            </x14:sparkline>
            <x14:sparkline>
              <xm:f>'CO2'!C123:AH123</xm:f>
              <xm:sqref>AL123</xm:sqref>
            </x14:sparkline>
            <x14:sparkline>
              <xm:f>'CO2'!C124:AH124</xm:f>
              <xm:sqref>AL124</xm:sqref>
            </x14:sparkline>
            <x14:sparkline>
              <xm:f>'CO2'!C125:AH125</xm:f>
              <xm:sqref>AL125</xm:sqref>
            </x14:sparkline>
            <x14:sparkline>
              <xm:f>'CO2'!C126:AH126</xm:f>
              <xm:sqref>AL126</xm:sqref>
            </x14:sparkline>
            <x14:sparkline>
              <xm:f>'CO2'!C127:AH127</xm:f>
              <xm:sqref>AL127</xm:sqref>
            </x14:sparkline>
            <x14:sparkline>
              <xm:f>'CO2'!C128:AH128</xm:f>
              <xm:sqref>AL128</xm:sqref>
            </x14:sparkline>
            <x14:sparkline>
              <xm:f>'CO2'!C129:AH129</xm:f>
              <xm:sqref>AL129</xm:sqref>
            </x14:sparkline>
            <x14:sparkline>
              <xm:f>'CO2'!C130:AH130</xm:f>
              <xm:sqref>AL130</xm:sqref>
            </x14:sparkline>
            <x14:sparkline>
              <xm:f>'CO2'!C131:AH131</xm:f>
              <xm:sqref>AL131</xm:sqref>
            </x14:sparkline>
            <x14:sparkline>
              <xm:f>'CO2'!C132:AH132</xm:f>
              <xm:sqref>AL132</xm:sqref>
            </x14:sparkline>
            <x14:sparkline>
              <xm:f>'CO2'!C133:AH133</xm:f>
              <xm:sqref>AL133</xm:sqref>
            </x14:sparkline>
            <x14:sparkline>
              <xm:f>'CO2'!C134:AH134</xm:f>
              <xm:sqref>AL134</xm:sqref>
            </x14:sparkline>
            <x14:sparkline>
              <xm:f>'CO2'!C135:AH135</xm:f>
              <xm:sqref>AL135</xm:sqref>
            </x14:sparkline>
            <x14:sparkline>
              <xm:f>'CO2'!C136:AH136</xm:f>
              <xm:sqref>AL136</xm:sqref>
            </x14:sparkline>
            <x14:sparkline>
              <xm:f>'CO2'!C137:AH137</xm:f>
              <xm:sqref>AL137</xm:sqref>
            </x14:sparkline>
            <x14:sparkline>
              <xm:f>'CO2'!C138:AH138</xm:f>
              <xm:sqref>AL138</xm:sqref>
            </x14:sparkline>
            <x14:sparkline>
              <xm:f>'CO2'!C139:AH139</xm:f>
              <xm:sqref>AL139</xm:sqref>
            </x14:sparkline>
            <x14:sparkline>
              <xm:f>'CO2'!C140:AH140</xm:f>
              <xm:sqref>AL140</xm:sqref>
            </x14:sparkline>
            <x14:sparkline>
              <xm:f>'CO2'!C141:AH141</xm:f>
              <xm:sqref>AL141</xm:sqref>
            </x14:sparkline>
            <x14:sparkline>
              <xm:f>'CO2'!C142:AH142</xm:f>
              <xm:sqref>AL142</xm:sqref>
            </x14:sparkline>
            <x14:sparkline>
              <xm:f>'CO2'!C143:AH143</xm:f>
              <xm:sqref>AL143</xm:sqref>
            </x14:sparkline>
            <x14:sparkline>
              <xm:f>'CO2'!C144:AH144</xm:f>
              <xm:sqref>AL144</xm:sqref>
            </x14:sparkline>
            <x14:sparkline>
              <xm:f>'CO2'!C145:AH145</xm:f>
              <xm:sqref>AL145</xm:sqref>
            </x14:sparkline>
            <x14:sparkline>
              <xm:f>'CO2'!C146:AH146</xm:f>
              <xm:sqref>AL146</xm:sqref>
            </x14:sparkline>
            <x14:sparkline>
              <xm:f>'CO2'!C147:AH147</xm:f>
              <xm:sqref>AL147</xm:sqref>
            </x14:sparkline>
            <x14:sparkline>
              <xm:f>'CO2'!C148:AH148</xm:f>
              <xm:sqref>AL148</xm:sqref>
            </x14:sparkline>
            <x14:sparkline>
              <xm:f>'CO2'!C149:AH149</xm:f>
              <xm:sqref>AL149</xm:sqref>
            </x14:sparkline>
            <x14:sparkline>
              <xm:f>'CO2'!C150:AH150</xm:f>
              <xm:sqref>AL150</xm:sqref>
            </x14:sparkline>
            <x14:sparkline>
              <xm:f>'CO2'!C151:AH151</xm:f>
              <xm:sqref>AL151</xm:sqref>
            </x14:sparkline>
            <x14:sparkline>
              <xm:f>'CO2'!C152:AH152</xm:f>
              <xm:sqref>AL152</xm:sqref>
            </x14:sparkline>
            <x14:sparkline>
              <xm:f>'CO2'!C153:AH153</xm:f>
              <xm:sqref>AL153</xm:sqref>
            </x14:sparkline>
            <x14:sparkline>
              <xm:f>'CO2'!C154:AH154</xm:f>
              <xm:sqref>AL154</xm:sqref>
            </x14:sparkline>
            <x14:sparkline>
              <xm:f>'CO2'!C155:AH155</xm:f>
              <xm:sqref>AL155</xm:sqref>
            </x14:sparkline>
            <x14:sparkline>
              <xm:f>'CO2'!C156:AH156</xm:f>
              <xm:sqref>AL156</xm:sqref>
            </x14:sparkline>
            <x14:sparkline>
              <xm:f>'CO2'!C157:AH157</xm:f>
              <xm:sqref>AL157</xm:sqref>
            </x14:sparkline>
            <x14:sparkline>
              <xm:f>'CO2'!C158:AH158</xm:f>
              <xm:sqref>AL158</xm:sqref>
            </x14:sparkline>
            <x14:sparkline>
              <xm:f>'CO2'!C159:AH159</xm:f>
              <xm:sqref>AL159</xm:sqref>
            </x14:sparkline>
            <x14:sparkline>
              <xm:f>'CO2'!C160:AH160</xm:f>
              <xm:sqref>AL160</xm:sqref>
            </x14:sparkline>
            <x14:sparkline>
              <xm:f>'CO2'!C161:AH161</xm:f>
              <xm:sqref>AL161</xm:sqref>
            </x14:sparkline>
            <x14:sparkline>
              <xm:f>'CO2'!C162:AH162</xm:f>
              <xm:sqref>AL162</xm:sqref>
            </x14:sparkline>
            <x14:sparkline>
              <xm:f>'CO2'!C163:AH163</xm:f>
              <xm:sqref>AL163</xm:sqref>
            </x14:sparkline>
            <x14:sparkline>
              <xm:f>'CO2'!C164:AH164</xm:f>
              <xm:sqref>AL164</xm:sqref>
            </x14:sparkline>
            <x14:sparkline>
              <xm:f>'CO2'!C165:AH165</xm:f>
              <xm:sqref>AL165</xm:sqref>
            </x14:sparkline>
            <x14:sparkline>
              <xm:f>'CO2'!C166:AH166</xm:f>
              <xm:sqref>AL166</xm:sqref>
            </x14:sparkline>
            <x14:sparkline>
              <xm:f>'CO2'!C167:AH167</xm:f>
              <xm:sqref>AL167</xm:sqref>
            </x14:sparkline>
            <x14:sparkline>
              <xm:f>'CO2'!C168:AH168</xm:f>
              <xm:sqref>AL168</xm:sqref>
            </x14:sparkline>
            <x14:sparkline>
              <xm:f>'CO2'!C169:AH169</xm:f>
              <xm:sqref>AL169</xm:sqref>
            </x14:sparkline>
            <x14:sparkline>
              <xm:f>'CO2'!C170:AH170</xm:f>
              <xm:sqref>AL170</xm:sqref>
            </x14:sparkline>
            <x14:sparkline>
              <xm:f>'CO2'!C171:AH171</xm:f>
              <xm:sqref>AL171</xm:sqref>
            </x14:sparkline>
            <x14:sparkline>
              <xm:f>'CO2'!C172:AH172</xm:f>
              <xm:sqref>AL172</xm:sqref>
            </x14:sparkline>
            <x14:sparkline>
              <xm:f>'CO2'!C173:AH173</xm:f>
              <xm:sqref>AL173</xm:sqref>
            </x14:sparkline>
            <x14:sparkline>
              <xm:f>'CO2'!C174:AH174</xm:f>
              <xm:sqref>AL174</xm:sqref>
            </x14:sparkline>
            <x14:sparkline>
              <xm:f>'CO2'!C175:AH175</xm:f>
              <xm:sqref>AL175</xm:sqref>
            </x14:sparkline>
            <x14:sparkline>
              <xm:f>'CO2'!C176:AH176</xm:f>
              <xm:sqref>AL176</xm:sqref>
            </x14:sparkline>
            <x14:sparkline>
              <xm:f>'CO2'!C177:AH177</xm:f>
              <xm:sqref>AL177</xm:sqref>
            </x14:sparkline>
            <x14:sparkline>
              <xm:f>'CO2'!C178:AH178</xm:f>
              <xm:sqref>AL178</xm:sqref>
            </x14:sparkline>
            <x14:sparkline>
              <xm:f>'CO2'!C179:AH179</xm:f>
              <xm:sqref>AL179</xm:sqref>
            </x14:sparkline>
            <x14:sparkline>
              <xm:f>'CO2'!C180:AH180</xm:f>
              <xm:sqref>AL180</xm:sqref>
            </x14:sparkline>
            <x14:sparkline>
              <xm:f>'CO2'!C181:AH181</xm:f>
              <xm:sqref>AL181</xm:sqref>
            </x14:sparkline>
            <x14:sparkline>
              <xm:f>'CO2'!C182:AH182</xm:f>
              <xm:sqref>AL182</xm:sqref>
            </x14:sparkline>
            <x14:sparkline>
              <xm:f>'CO2'!C183:AH183</xm:f>
              <xm:sqref>AL183</xm:sqref>
            </x14:sparkline>
            <x14:sparkline>
              <xm:f>'CO2'!C184:AH184</xm:f>
              <xm:sqref>AL184</xm:sqref>
            </x14:sparkline>
            <x14:sparkline>
              <xm:f>'CO2'!C185:AH185</xm:f>
              <xm:sqref>AL185</xm:sqref>
            </x14:sparkline>
            <x14:sparkline>
              <xm:f>'CO2'!C186:AH186</xm:f>
              <xm:sqref>AL186</xm:sqref>
            </x14:sparkline>
            <x14:sparkline>
              <xm:f>'CO2'!C187:AH187</xm:f>
              <xm:sqref>AL187</xm:sqref>
            </x14:sparkline>
            <x14:sparkline>
              <xm:f>'CO2'!C188:AH188</xm:f>
              <xm:sqref>AL188</xm:sqref>
            </x14:sparkline>
            <x14:sparkline>
              <xm:f>'CO2'!C189:AH189</xm:f>
              <xm:sqref>AL189</xm:sqref>
            </x14:sparkline>
            <x14:sparkline>
              <xm:f>'CO2'!C190:AH190</xm:f>
              <xm:sqref>AL190</xm:sqref>
            </x14:sparkline>
            <x14:sparkline>
              <xm:f>'CO2'!C191:AH191</xm:f>
              <xm:sqref>AL191</xm:sqref>
            </x14:sparkline>
            <x14:sparkline>
              <xm:f>'CO2'!C192:AH192</xm:f>
              <xm:sqref>AL192</xm:sqref>
            </x14:sparkline>
            <x14:sparkline>
              <xm:f>'CO2'!C193:AH193</xm:f>
              <xm:sqref>AL193</xm:sqref>
            </x14:sparkline>
            <x14:sparkline>
              <xm:f>'CO2'!C194:AH194</xm:f>
              <xm:sqref>AL194</xm:sqref>
            </x14:sparkline>
            <x14:sparkline>
              <xm:f>'CO2'!C195:AH195</xm:f>
              <xm:sqref>AL195</xm:sqref>
            </x14:sparkline>
            <x14:sparkline>
              <xm:f>'CO2'!C196:AH196</xm:f>
              <xm:sqref>AL196</xm:sqref>
            </x14:sparkline>
            <x14:sparkline>
              <xm:f>'CO2'!C197:AH197</xm:f>
              <xm:sqref>AL197</xm:sqref>
            </x14:sparkline>
            <x14:sparkline>
              <xm:f>'CO2'!C198:AH198</xm:f>
              <xm:sqref>AL198</xm:sqref>
            </x14:sparkline>
            <x14:sparkline>
              <xm:f>'CO2'!C199:AH199</xm:f>
              <xm:sqref>AL199</xm:sqref>
            </x14:sparkline>
            <x14:sparkline>
              <xm:f>'CO2'!C200:AH200</xm:f>
              <xm:sqref>AL200</xm:sqref>
            </x14:sparkline>
            <x14:sparkline>
              <xm:f>'CO2'!C201:AH201</xm:f>
              <xm:sqref>AL201</xm:sqref>
            </x14:sparkline>
            <x14:sparkline>
              <xm:f>'CO2'!C202:AH202</xm:f>
              <xm:sqref>AL202</xm:sqref>
            </x14:sparkline>
            <x14:sparkline>
              <xm:f>'CO2'!C203:AH203</xm:f>
              <xm:sqref>AL203</xm:sqref>
            </x14:sparkline>
            <x14:sparkline>
              <xm:f>'CO2'!C204:AH204</xm:f>
              <xm:sqref>AL204</xm:sqref>
            </x14:sparkline>
            <x14:sparkline>
              <xm:f>'CO2'!C205:AH205</xm:f>
              <xm:sqref>AL205</xm:sqref>
            </x14:sparkline>
            <x14:sparkline>
              <xm:f>'CO2'!C206:AH206</xm:f>
              <xm:sqref>AL206</xm:sqref>
            </x14:sparkline>
            <x14:sparkline>
              <xm:f>'CO2'!C207:AH207</xm:f>
              <xm:sqref>AL207</xm:sqref>
            </x14:sparkline>
            <x14:sparkline>
              <xm:f>'CO2'!C208:AH208</xm:f>
              <xm:sqref>AL208</xm:sqref>
            </x14:sparkline>
            <x14:sparkline>
              <xm:f>'CO2'!C209:AH209</xm:f>
              <xm:sqref>AL209</xm:sqref>
            </x14:sparkline>
            <x14:sparkline>
              <xm:f>'CO2'!C210:AH210</xm:f>
              <xm:sqref>AL210</xm:sqref>
            </x14:sparkline>
            <x14:sparkline>
              <xm:f>'CO2'!C211:AH211</xm:f>
              <xm:sqref>AL211</xm:sqref>
            </x14:sparkline>
            <x14:sparkline>
              <xm:f>'CO2'!C212:AH212</xm:f>
              <xm:sqref>AL212</xm:sqref>
            </x14:sparkline>
            <x14:sparkline>
              <xm:f>'CO2'!C213:AH213</xm:f>
              <xm:sqref>AL213</xm:sqref>
            </x14:sparkline>
            <x14:sparkline>
              <xm:f>'CO2'!C214:AH214</xm:f>
              <xm:sqref>AL214</xm:sqref>
            </x14:sparkline>
            <x14:sparkline>
              <xm:f>'CO2'!C215:AH215</xm:f>
              <xm:sqref>AL215</xm:sqref>
            </x14:sparkline>
            <x14:sparkline>
              <xm:f>'CO2'!C216:AH216</xm:f>
              <xm:sqref>AL216</xm:sqref>
            </x14:sparkline>
            <x14:sparkline>
              <xm:f>'CO2'!C217:AH217</xm:f>
              <xm:sqref>AL217</xm:sqref>
            </x14:sparkline>
            <x14:sparkline>
              <xm:f>'CO2'!C218:AH218</xm:f>
              <xm:sqref>AL218</xm:sqref>
            </x14:sparkline>
            <x14:sparkline>
              <xm:f>'CO2'!C219:AH219</xm:f>
              <xm:sqref>AL219</xm:sqref>
            </x14:sparkline>
            <x14:sparkline>
              <xm:f>'CO2'!C220:AH220</xm:f>
              <xm:sqref>AL220</xm:sqref>
            </x14:sparkline>
            <x14:sparkline>
              <xm:f>'CO2'!C221:AH221</xm:f>
              <xm:sqref>AL221</xm:sqref>
            </x14:sparkline>
            <x14:sparkline>
              <xm:f>'CO2'!C222:AH222</xm:f>
              <xm:sqref>AL222</xm:sqref>
            </x14:sparkline>
            <x14:sparkline>
              <xm:f>'CO2'!C223:AH223</xm:f>
              <xm:sqref>AL223</xm:sqref>
            </x14:sparkline>
            <x14:sparkline>
              <xm:f>'CO2'!C224:AH224</xm:f>
              <xm:sqref>AL224</xm:sqref>
            </x14:sparkline>
            <x14:sparkline>
              <xm:f>'CO2'!C225:AH225</xm:f>
              <xm:sqref>AL225</xm:sqref>
            </x14:sparkline>
            <x14:sparkline>
              <xm:f>'CO2'!C226:AH226</xm:f>
              <xm:sqref>AL226</xm:sqref>
            </x14:sparkline>
            <x14:sparkline>
              <xm:f>'CO2'!C227:AH227</xm:f>
              <xm:sqref>AL227</xm:sqref>
            </x14:sparkline>
            <x14:sparkline>
              <xm:f>'CO2'!C228:AH228</xm:f>
              <xm:sqref>AL228</xm:sqref>
            </x14:sparkline>
            <x14:sparkline>
              <xm:f>'CO2'!C229:AH229</xm:f>
              <xm:sqref>AL229</xm:sqref>
            </x14:sparkline>
            <x14:sparkline>
              <xm:f>'CO2'!C230:AH230</xm:f>
              <xm:sqref>AL230</xm:sqref>
            </x14:sparkline>
            <x14:sparkline>
              <xm:f>'CO2'!C231:AH231</xm:f>
              <xm:sqref>AL231</xm:sqref>
            </x14:sparkline>
            <x14:sparkline>
              <xm:f>'CO2'!C232:AH232</xm:f>
              <xm:sqref>AL232</xm:sqref>
            </x14:sparkline>
            <x14:sparkline>
              <xm:f>'CO2'!C233:AH233</xm:f>
              <xm:sqref>AL233</xm:sqref>
            </x14:sparkline>
            <x14:sparkline>
              <xm:f>'CO2'!C234:AH234</xm:f>
              <xm:sqref>AL234</xm:sqref>
            </x14:sparkline>
            <x14:sparkline>
              <xm:f>'CO2'!C235:AH235</xm:f>
              <xm:sqref>AL235</xm:sqref>
            </x14:sparkline>
            <x14:sparkline>
              <xm:f>'CO2'!C236:AH236</xm:f>
              <xm:sqref>AL236</xm:sqref>
            </x14:sparkline>
            <x14:sparkline>
              <xm:f>'CO2'!C237:AH237</xm:f>
              <xm:sqref>AL237</xm:sqref>
            </x14:sparkline>
          </x14:sparklines>
        </x14:sparklineGroup>
      </x14:sparklineGroup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D750E-48FB-405B-B09D-977D1341F0BD}">
  <dimension ref="A2:AL309"/>
  <sheetViews>
    <sheetView showGridLines="0" topLeftCell="B1" zoomScale="70" zoomScaleNormal="70" workbookViewId="0">
      <selection activeCell="B19" sqref="B19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5" width="11.453125" style="52" hidden="1" customWidth="1"/>
    <col min="6" max="12" width="0" style="52" hidden="1" customWidth="1"/>
    <col min="13" max="14" width="11.453125" style="52"/>
    <col min="15" max="16" width="8.26953125" style="52" bestFit="1" customWidth="1"/>
    <col min="17" max="17" width="11.453125" style="52"/>
    <col min="18" max="18" width="8.269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4.6837574724466196</v>
      </c>
      <c r="D4" s="21">
        <f t="shared" si="0"/>
        <v>4.6542257324071388</v>
      </c>
      <c r="E4" s="21">
        <f t="shared" si="0"/>
        <v>4.6889541338762122</v>
      </c>
      <c r="F4" s="21">
        <f t="shared" si="0"/>
        <v>4.6578354095027192</v>
      </c>
      <c r="G4" s="21">
        <f t="shared" si="0"/>
        <v>84.138601287170886</v>
      </c>
      <c r="H4" s="21">
        <f t="shared" si="0"/>
        <v>9.0150457807275597</v>
      </c>
      <c r="I4" s="21">
        <f t="shared" si="0"/>
        <v>80.468664951360793</v>
      </c>
      <c r="J4" s="21">
        <f t="shared" si="0"/>
        <v>77.07899687484867</v>
      </c>
      <c r="K4" s="21">
        <f t="shared" si="0"/>
        <v>78.078363278090038</v>
      </c>
      <c r="L4" s="21">
        <f t="shared" si="0"/>
        <v>77.913427638848276</v>
      </c>
      <c r="M4" s="21">
        <f t="shared" si="0"/>
        <v>143.94381309822685</v>
      </c>
      <c r="N4" s="21">
        <f t="shared" si="0"/>
        <v>164.15346768261486</v>
      </c>
      <c r="O4" s="21">
        <f t="shared" si="0"/>
        <v>167.30447737741048</v>
      </c>
      <c r="P4" s="21">
        <f t="shared" si="0"/>
        <v>167.77931558428313</v>
      </c>
      <c r="Q4" s="21">
        <f t="shared" si="0"/>
        <v>157.54987088590539</v>
      </c>
      <c r="R4" s="21">
        <f t="shared" si="0"/>
        <v>179.31569801202409</v>
      </c>
      <c r="S4" s="21">
        <f t="shared" si="0"/>
        <v>168.31048290422197</v>
      </c>
      <c r="T4" s="21">
        <f t="shared" si="0"/>
        <v>169.03001202752327</v>
      </c>
      <c r="U4" s="21">
        <f t="shared" si="0"/>
        <v>174.22907981035428</v>
      </c>
      <c r="V4" s="21">
        <f t="shared" si="0"/>
        <v>174.55795278559597</v>
      </c>
      <c r="W4" s="21">
        <f t="shared" si="0"/>
        <v>180.63448644739688</v>
      </c>
      <c r="X4" s="21">
        <f t="shared" si="0"/>
        <v>185.98976412179161</v>
      </c>
      <c r="Y4" s="21">
        <f t="shared" si="0"/>
        <v>181.62834143833959</v>
      </c>
      <c r="Z4" s="21">
        <f t="shared" si="0"/>
        <v>182.68241093311735</v>
      </c>
      <c r="AA4" s="21">
        <f t="shared" si="0"/>
        <v>182.36444567286964</v>
      </c>
      <c r="AB4" s="21">
        <f t="shared" si="0"/>
        <v>178.63225034831291</v>
      </c>
      <c r="AC4" s="21">
        <f t="shared" si="0"/>
        <v>191.79990648813731</v>
      </c>
      <c r="AD4" s="21">
        <f t="shared" si="0"/>
        <v>175.44452854314437</v>
      </c>
      <c r="AE4" s="21">
        <f t="shared" si="0"/>
        <v>175.70323871382794</v>
      </c>
      <c r="AF4" s="21">
        <f t="shared" si="0"/>
        <v>177.3696024211342</v>
      </c>
      <c r="AG4" s="21">
        <f t="shared" si="0"/>
        <v>182.01580088311084</v>
      </c>
      <c r="AH4" s="21">
        <f t="shared" si="0"/>
        <v>186.7429530337231</v>
      </c>
      <c r="AI4" s="22"/>
      <c r="AJ4" s="23">
        <f>+(AH4/M4)-1</f>
        <v>0.29733226468226337</v>
      </c>
    </row>
    <row r="5" spans="1:38" s="13" customFormat="1" x14ac:dyDescent="0.35">
      <c r="A5" s="19" t="s">
        <v>264</v>
      </c>
      <c r="B5" s="20" t="s">
        <v>265</v>
      </c>
      <c r="C5" s="21">
        <f t="shared" ref="C5:AE5" si="1">+C6+C32+C42</f>
        <v>3.4388070247958038</v>
      </c>
      <c r="D5" s="21">
        <f t="shared" si="1"/>
        <v>3.4043563961863312</v>
      </c>
      <c r="E5" s="21">
        <f t="shared" si="1"/>
        <v>3.4266387680581296</v>
      </c>
      <c r="F5" s="21">
        <f t="shared" si="1"/>
        <v>3.3763342200487596</v>
      </c>
      <c r="G5" s="21">
        <f t="shared" si="1"/>
        <v>3.3177227095383626</v>
      </c>
      <c r="H5" s="21">
        <f t="shared" si="1"/>
        <v>3.1791773463961528</v>
      </c>
      <c r="I5" s="21">
        <f t="shared" si="1"/>
        <v>3.2745273532629984</v>
      </c>
      <c r="J5" s="21">
        <f t="shared" si="1"/>
        <v>3.246892204521</v>
      </c>
      <c r="K5" s="21">
        <f t="shared" si="1"/>
        <v>3.2914288298219998</v>
      </c>
      <c r="L5" s="21">
        <f t="shared" si="1"/>
        <v>3.2620542233789998</v>
      </c>
      <c r="M5" s="21">
        <f t="shared" si="1"/>
        <v>3.208917760461043</v>
      </c>
      <c r="N5" s="21">
        <f t="shared" si="1"/>
        <v>3.2331423186382366</v>
      </c>
      <c r="O5" s="21">
        <f t="shared" si="1"/>
        <v>3.2080232151646504</v>
      </c>
      <c r="P5" s="21">
        <f t="shared" si="1"/>
        <v>3.2369324103989086</v>
      </c>
      <c r="Q5" s="21">
        <f t="shared" si="1"/>
        <v>3.2498506944216934</v>
      </c>
      <c r="R5" s="21">
        <f t="shared" si="1"/>
        <v>3.2083808332753767</v>
      </c>
      <c r="S5" s="21">
        <f t="shared" si="1"/>
        <v>3.2543212233288026</v>
      </c>
      <c r="T5" s="21">
        <f t="shared" si="1"/>
        <v>3.3241129178827755</v>
      </c>
      <c r="U5" s="21">
        <f t="shared" si="1"/>
        <v>3.3569020135951675</v>
      </c>
      <c r="V5" s="21">
        <f t="shared" si="1"/>
        <v>3.4659440589460546</v>
      </c>
      <c r="W5" s="21">
        <f t="shared" si="1"/>
        <v>3.558262011968957</v>
      </c>
      <c r="X5" s="21">
        <f t="shared" si="1"/>
        <v>3.6286482737959229</v>
      </c>
      <c r="Y5" s="21">
        <f t="shared" si="1"/>
        <v>3.6328593103987274</v>
      </c>
      <c r="Z5" s="21">
        <f t="shared" si="1"/>
        <v>3.6731764499095467</v>
      </c>
      <c r="AA5" s="21">
        <f t="shared" si="1"/>
        <v>3.7333277131267062</v>
      </c>
      <c r="AB5" s="21">
        <f t="shared" si="1"/>
        <v>3.9415309605422277</v>
      </c>
      <c r="AC5" s="21">
        <f t="shared" si="1"/>
        <v>4.0048546235838014</v>
      </c>
      <c r="AD5" s="21">
        <f t="shared" si="1"/>
        <v>4.0847937016820914</v>
      </c>
      <c r="AE5" s="21">
        <f t="shared" si="1"/>
        <v>4.0962839677184348</v>
      </c>
      <c r="AF5" s="21">
        <f t="shared" ref="AF5" si="2">+AF6+AF32+AF42</f>
        <v>4.3763008178715488</v>
      </c>
      <c r="AG5" s="21">
        <f t="shared" ref="AG5:AH5" si="3">+AG6+AG32+AG42</f>
        <v>3.9150540096040478</v>
      </c>
      <c r="AH5" s="21">
        <f t="shared" si="3"/>
        <v>4.3344482850775279</v>
      </c>
      <c r="AI5" s="22"/>
      <c r="AJ5" s="23">
        <f t="shared" ref="AJ5:AJ68" si="4">+(AH5/M5)-1</f>
        <v>0.35075081651664819</v>
      </c>
    </row>
    <row r="6" spans="1:38" x14ac:dyDescent="0.35">
      <c r="A6" s="24" t="s">
        <v>266</v>
      </c>
      <c r="B6" s="25" t="s">
        <v>267</v>
      </c>
      <c r="C6" s="26">
        <f t="shared" ref="C6:AE6" si="5">+C7+C11+C19+C25+C29</f>
        <v>3.4388070247958038</v>
      </c>
      <c r="D6" s="26">
        <f t="shared" si="5"/>
        <v>3.4043563961863312</v>
      </c>
      <c r="E6" s="26">
        <f t="shared" si="5"/>
        <v>3.4266387680581296</v>
      </c>
      <c r="F6" s="26">
        <f t="shared" si="5"/>
        <v>3.3763342200487596</v>
      </c>
      <c r="G6" s="26">
        <f t="shared" si="5"/>
        <v>3.3177227095383626</v>
      </c>
      <c r="H6" s="26">
        <f t="shared" si="5"/>
        <v>3.1791773463961528</v>
      </c>
      <c r="I6" s="26">
        <f t="shared" si="5"/>
        <v>3.2745273532629984</v>
      </c>
      <c r="J6" s="26">
        <f t="shared" si="5"/>
        <v>3.246892204521</v>
      </c>
      <c r="K6" s="26">
        <f t="shared" si="5"/>
        <v>3.2914288298219998</v>
      </c>
      <c r="L6" s="26">
        <f t="shared" si="5"/>
        <v>3.2620542233789998</v>
      </c>
      <c r="M6" s="26">
        <f t="shared" si="5"/>
        <v>3.208917760461043</v>
      </c>
      <c r="N6" s="26">
        <f t="shared" si="5"/>
        <v>3.2331423186382366</v>
      </c>
      <c r="O6" s="26">
        <f t="shared" si="5"/>
        <v>3.2080232151646504</v>
      </c>
      <c r="P6" s="26">
        <f t="shared" si="5"/>
        <v>3.2369324103989086</v>
      </c>
      <c r="Q6" s="26">
        <f t="shared" si="5"/>
        <v>3.2498506944216934</v>
      </c>
      <c r="R6" s="26">
        <f t="shared" si="5"/>
        <v>3.2083808332753767</v>
      </c>
      <c r="S6" s="26">
        <f t="shared" si="5"/>
        <v>3.2543212233288026</v>
      </c>
      <c r="T6" s="26">
        <f t="shared" si="5"/>
        <v>3.3241129178827755</v>
      </c>
      <c r="U6" s="26">
        <f t="shared" si="5"/>
        <v>3.3569020135951675</v>
      </c>
      <c r="V6" s="26">
        <f t="shared" si="5"/>
        <v>3.4659440589460546</v>
      </c>
      <c r="W6" s="26">
        <f t="shared" si="5"/>
        <v>3.558262011968957</v>
      </c>
      <c r="X6" s="26">
        <f t="shared" si="5"/>
        <v>3.6286482737959229</v>
      </c>
      <c r="Y6" s="26">
        <f t="shared" si="5"/>
        <v>3.6328593103987274</v>
      </c>
      <c r="Z6" s="26">
        <f t="shared" si="5"/>
        <v>3.6731764499095467</v>
      </c>
      <c r="AA6" s="26">
        <f t="shared" si="5"/>
        <v>3.7333277131267062</v>
      </c>
      <c r="AB6" s="26">
        <f t="shared" si="5"/>
        <v>3.9415309605422277</v>
      </c>
      <c r="AC6" s="26">
        <f t="shared" si="5"/>
        <v>4.0048546235838014</v>
      </c>
      <c r="AD6" s="26">
        <f t="shared" si="5"/>
        <v>4.0847937016820914</v>
      </c>
      <c r="AE6" s="26">
        <f t="shared" si="5"/>
        <v>4.0962839677184348</v>
      </c>
      <c r="AF6" s="26">
        <f t="shared" ref="AF6" si="6">+AF7+AF11+AF19+AF25+AF29</f>
        <v>4.3763008178715488</v>
      </c>
      <c r="AG6" s="26">
        <f t="shared" ref="AG6:AH6" si="7">+AG7+AG11+AG19+AG25+AG29</f>
        <v>3.9150540096040478</v>
      </c>
      <c r="AH6" s="26">
        <f t="shared" si="7"/>
        <v>4.3344482850775279</v>
      </c>
      <c r="AI6" s="27"/>
      <c r="AJ6" s="23">
        <f t="shared" si="4"/>
        <v>0.35075081651664819</v>
      </c>
    </row>
    <row r="7" spans="1:38" x14ac:dyDescent="0.35">
      <c r="A7" s="24" t="s">
        <v>268</v>
      </c>
      <c r="B7" s="25" t="s">
        <v>269</v>
      </c>
      <c r="C7" s="26">
        <f t="shared" ref="C7:AE7" si="8">+SUM(C8:C10)</f>
        <v>2.45432511295125E-2</v>
      </c>
      <c r="D7" s="26">
        <f t="shared" si="8"/>
        <v>3.6694933982991895E-2</v>
      </c>
      <c r="E7" s="26">
        <f t="shared" si="8"/>
        <v>4.98425809206864E-2</v>
      </c>
      <c r="F7" s="26">
        <f t="shared" si="8"/>
        <v>4.3414237703736897E-2</v>
      </c>
      <c r="G7" s="26">
        <f t="shared" si="8"/>
        <v>4.5459334194443396E-2</v>
      </c>
      <c r="H7" s="26">
        <f t="shared" si="8"/>
        <v>4.4778612210023994E-2</v>
      </c>
      <c r="I7" s="26">
        <f t="shared" si="8"/>
        <v>4.4049327033604188E-2</v>
      </c>
      <c r="J7" s="26">
        <f t="shared" si="8"/>
        <v>4.5418919699999998E-2</v>
      </c>
      <c r="K7" s="26">
        <f t="shared" si="8"/>
        <v>7.0099451099999988E-2</v>
      </c>
      <c r="L7" s="26">
        <f t="shared" si="8"/>
        <v>4.9394296000000004E-2</v>
      </c>
      <c r="M7" s="26">
        <f t="shared" si="8"/>
        <v>5.1985439800000005E-2</v>
      </c>
      <c r="N7" s="26">
        <f t="shared" si="8"/>
        <v>6.6121402199999998E-2</v>
      </c>
      <c r="O7" s="26">
        <f t="shared" si="8"/>
        <v>5.0450090096399995E-2</v>
      </c>
      <c r="P7" s="26">
        <f t="shared" si="8"/>
        <v>6.6055846164749993E-2</v>
      </c>
      <c r="Q7" s="26">
        <f t="shared" si="8"/>
        <v>6.0906607970135591E-2</v>
      </c>
      <c r="R7" s="26">
        <f t="shared" si="8"/>
        <v>5.1894164700000002E-2</v>
      </c>
      <c r="S7" s="26">
        <f t="shared" si="8"/>
        <v>7.2470105399999998E-2</v>
      </c>
      <c r="T7" s="26">
        <f t="shared" si="8"/>
        <v>8.0653928131407523E-2</v>
      </c>
      <c r="U7" s="26">
        <f t="shared" si="8"/>
        <v>6.8989682999999996E-2</v>
      </c>
      <c r="V7" s="26">
        <f t="shared" si="8"/>
        <v>8.2372436999999993E-2</v>
      </c>
      <c r="W7" s="26">
        <f t="shared" si="8"/>
        <v>8.7879022125299994E-2</v>
      </c>
      <c r="X7" s="26">
        <f t="shared" si="8"/>
        <v>9.5468745159900004E-2</v>
      </c>
      <c r="Y7" s="26">
        <f t="shared" si="8"/>
        <v>7.2183075829199986E-2</v>
      </c>
      <c r="Z7" s="26">
        <f t="shared" si="8"/>
        <v>6.5524301121299991E-2</v>
      </c>
      <c r="AA7" s="26">
        <f t="shared" si="8"/>
        <v>5.8821257002199992E-2</v>
      </c>
      <c r="AB7" s="26">
        <f t="shared" si="8"/>
        <v>7.9272876309900001E-2</v>
      </c>
      <c r="AC7" s="26">
        <f t="shared" si="8"/>
        <v>8.2317618778499996E-2</v>
      </c>
      <c r="AD7" s="26">
        <f t="shared" si="8"/>
        <v>7.4848221075566407E-2</v>
      </c>
      <c r="AE7" s="26">
        <f t="shared" si="8"/>
        <v>5.0897852389155299E-2</v>
      </c>
      <c r="AF7" s="26">
        <f t="shared" ref="AF7" si="9">+SUM(AF8:AF10)</f>
        <v>8.3014558355547746E-2</v>
      </c>
      <c r="AG7" s="26">
        <f t="shared" ref="AG7:AH7" si="10">+SUM(AG8:AG10)</f>
        <v>3.1978452383238203E-2</v>
      </c>
      <c r="AH7" s="26">
        <f t="shared" si="10"/>
        <v>3.252379303496733E-2</v>
      </c>
      <c r="AI7" s="27"/>
      <c r="AJ7" s="23">
        <f t="shared" si="4"/>
        <v>-0.37436726206234139</v>
      </c>
    </row>
    <row r="8" spans="1:38" x14ac:dyDescent="0.35">
      <c r="A8" s="24" t="s">
        <v>270</v>
      </c>
      <c r="B8" s="25" t="s">
        <v>271</v>
      </c>
      <c r="C8" s="30">
        <f>+'1990'!$D8</f>
        <v>1.6634986501171498E-2</v>
      </c>
      <c r="D8" s="30">
        <f>+'1991'!$D8</f>
        <v>2.9063814467618694E-2</v>
      </c>
      <c r="E8" s="30">
        <f>+'1992'!$D8</f>
        <v>4.0535612633092501E-2</v>
      </c>
      <c r="F8" s="30">
        <f>+'1993'!$D8</f>
        <v>3.4054938390280495E-2</v>
      </c>
      <c r="G8" s="30">
        <f>+'1994'!$D8</f>
        <v>3.6786617940302996E-2</v>
      </c>
      <c r="H8" s="30">
        <f>+'1995'!$D8</f>
        <v>3.6201347747056793E-2</v>
      </c>
      <c r="I8" s="30">
        <f>+'1996'!$D8</f>
        <v>3.2000212990815291E-2</v>
      </c>
      <c r="J8" s="30">
        <f>+'1997'!$D8</f>
        <v>4.3102472699999998E-2</v>
      </c>
      <c r="K8" s="30">
        <f>+'1998'!$D8</f>
        <v>6.7765574099999989E-2</v>
      </c>
      <c r="L8" s="30">
        <f>+'1999'!$D8</f>
        <v>4.7066229000000001E-2</v>
      </c>
      <c r="M8" s="30">
        <f>+'2000'!$D8</f>
        <v>4.9743999900000002E-2</v>
      </c>
      <c r="N8" s="30">
        <f>+'2001'!$D8</f>
        <v>6.3827672299999999E-2</v>
      </c>
      <c r="O8" s="30">
        <f>+'2002'!$D8</f>
        <v>4.5440798499999997E-2</v>
      </c>
      <c r="P8" s="30">
        <f>+'2003'!$D8</f>
        <v>6.6055846164749993E-2</v>
      </c>
      <c r="Q8" s="30">
        <f>+'2004'!$D8</f>
        <v>6.0906607970135591E-2</v>
      </c>
      <c r="R8" s="30">
        <f>+'2005'!$D8</f>
        <v>5.1894164700000002E-2</v>
      </c>
      <c r="S8" s="30">
        <f>+'2006'!$D8</f>
        <v>7.2470105399999998E-2</v>
      </c>
      <c r="T8" s="30">
        <f>+'2007'!$D8</f>
        <v>8.0653928131407523E-2</v>
      </c>
      <c r="U8" s="30">
        <f>+'2008'!$D8</f>
        <v>6.8989682999999996E-2</v>
      </c>
      <c r="V8" s="30">
        <f>+'2009'!$D8</f>
        <v>8.2372436999999993E-2</v>
      </c>
      <c r="W8" s="30">
        <f>+'2010'!$D8</f>
        <v>8.7879022125299994E-2</v>
      </c>
      <c r="X8" s="30">
        <f>+'2011'!$D8</f>
        <v>9.5468745159900004E-2</v>
      </c>
      <c r="Y8" s="30">
        <f>+'2012'!$D8</f>
        <v>7.2183075829199986E-2</v>
      </c>
      <c r="Z8" s="30">
        <f>+'2013'!$D8</f>
        <v>6.5524301121299991E-2</v>
      </c>
      <c r="AA8" s="30">
        <f>+'2014'!$D8</f>
        <v>5.8821257002199992E-2</v>
      </c>
      <c r="AB8" s="30">
        <f>+'2015'!$D8</f>
        <v>7.9272876309900001E-2</v>
      </c>
      <c r="AC8" s="30">
        <f>+'2016'!$D8</f>
        <v>8.2317618778499996E-2</v>
      </c>
      <c r="AD8" s="30">
        <f>+'2017'!$D8</f>
        <v>7.4848221075566407E-2</v>
      </c>
      <c r="AE8" s="30">
        <f>+'2018'!$D8</f>
        <v>5.0897852389155299E-2</v>
      </c>
      <c r="AF8" s="30">
        <f>+'2019'!$D8</f>
        <v>8.3014558355547746E-2</v>
      </c>
      <c r="AG8" s="30">
        <f>+'2020'!$D8</f>
        <v>3.1978452383238203E-2</v>
      </c>
      <c r="AH8" s="30">
        <f>+'2021'!$D8</f>
        <v>3.252379303496733E-2</v>
      </c>
      <c r="AI8" s="27"/>
      <c r="AJ8" s="30">
        <f t="shared" si="4"/>
        <v>-0.34617656199039737</v>
      </c>
    </row>
    <row r="9" spans="1:38" x14ac:dyDescent="0.35">
      <c r="A9" s="24" t="s">
        <v>272</v>
      </c>
      <c r="B9" s="25" t="s">
        <v>273</v>
      </c>
      <c r="C9" s="30">
        <f>+'1990'!$D9</f>
        <v>7.9082646283410007E-3</v>
      </c>
      <c r="D9" s="30">
        <f>+'1991'!$D9</f>
        <v>7.6311195153731986E-3</v>
      </c>
      <c r="E9" s="30">
        <f>+'1992'!$D9</f>
        <v>9.3069682875938989E-3</v>
      </c>
      <c r="F9" s="30">
        <f>+'1993'!$D9</f>
        <v>9.3592993134563977E-3</v>
      </c>
      <c r="G9" s="30">
        <f>+'1994'!$D9</f>
        <v>8.6727162541403984E-3</v>
      </c>
      <c r="H9" s="30">
        <f>+'1995'!$D9</f>
        <v>8.5772644629672004E-3</v>
      </c>
      <c r="I9" s="30">
        <f>+'1996'!$D9</f>
        <v>1.2049114042788899E-2</v>
      </c>
      <c r="J9" s="30">
        <f>+'1997'!$D9</f>
        <v>2.3164469999999997E-3</v>
      </c>
      <c r="K9" s="30">
        <f>+'1998'!$D9</f>
        <v>2.3338769999999998E-3</v>
      </c>
      <c r="L9" s="30">
        <f>+'1999'!$D9</f>
        <v>2.3280669999999996E-3</v>
      </c>
      <c r="M9" s="30">
        <f>+'2000'!$D9</f>
        <v>2.2414398999999999E-3</v>
      </c>
      <c r="N9" s="30">
        <f>+'2001'!$D9</f>
        <v>2.2937298999999994E-3</v>
      </c>
      <c r="O9" s="30">
        <f>+'2002'!$D9</f>
        <v>5.0092915964000005E-3</v>
      </c>
      <c r="P9" s="30">
        <f>+'2003'!$D9</f>
        <v>0</v>
      </c>
      <c r="Q9" s="30">
        <f>+'2004'!$D9</f>
        <v>0</v>
      </c>
      <c r="R9" s="30">
        <f>+'2005'!$D9</f>
        <v>0</v>
      </c>
      <c r="S9" s="30">
        <f>+'2006'!$D9</f>
        <v>0</v>
      </c>
      <c r="T9" s="30">
        <f>+'2007'!$D9</f>
        <v>0</v>
      </c>
      <c r="U9" s="30">
        <f>+'2008'!$D9</f>
        <v>0</v>
      </c>
      <c r="V9" s="30">
        <f>+'2009'!$D9</f>
        <v>0</v>
      </c>
      <c r="W9" s="30">
        <f>+'2010'!$D9</f>
        <v>0</v>
      </c>
      <c r="X9" s="30">
        <f>+'2011'!$D9</f>
        <v>0</v>
      </c>
      <c r="Y9" s="30">
        <f>+'2012'!$D9</f>
        <v>0</v>
      </c>
      <c r="Z9" s="30">
        <f>+'2013'!$D9</f>
        <v>0</v>
      </c>
      <c r="AA9" s="30">
        <f>+'2014'!$D9</f>
        <v>0</v>
      </c>
      <c r="AB9" s="30">
        <f>+'2015'!$D9</f>
        <v>0</v>
      </c>
      <c r="AC9" s="30">
        <f>+'2016'!$D9</f>
        <v>0</v>
      </c>
      <c r="AD9" s="30">
        <f>+'2017'!$D9</f>
        <v>0</v>
      </c>
      <c r="AE9" s="30">
        <f>+'2018'!$D9</f>
        <v>0</v>
      </c>
      <c r="AF9" s="30">
        <f>+'2019'!$D9</f>
        <v>0</v>
      </c>
      <c r="AG9" s="30">
        <f>+'2020'!$D9</f>
        <v>0</v>
      </c>
      <c r="AH9" s="30">
        <f>+'2021'!$D9</f>
        <v>0</v>
      </c>
      <c r="AI9" s="27"/>
      <c r="AJ9" s="30">
        <f t="shared" si="4"/>
        <v>-1</v>
      </c>
    </row>
    <row r="10" spans="1:38" x14ac:dyDescent="0.35">
      <c r="A10" s="24" t="s">
        <v>274</v>
      </c>
      <c r="B10" s="25" t="s">
        <v>275</v>
      </c>
      <c r="C10" s="30">
        <f>+'1990'!$D10</f>
        <v>0</v>
      </c>
      <c r="D10" s="30">
        <f>+'1991'!$D10</f>
        <v>0</v>
      </c>
      <c r="E10" s="30">
        <f>+'1992'!$D10</f>
        <v>0</v>
      </c>
      <c r="F10" s="30">
        <f>+'1993'!$D10</f>
        <v>0</v>
      </c>
      <c r="G10" s="30">
        <f>+'1994'!$D10</f>
        <v>0</v>
      </c>
      <c r="H10" s="30">
        <f>+'1995'!$D10</f>
        <v>0</v>
      </c>
      <c r="I10" s="30">
        <f>+'1996'!$D10</f>
        <v>0</v>
      </c>
      <c r="J10" s="30">
        <f>+'1997'!$D10</f>
        <v>0</v>
      </c>
      <c r="K10" s="30">
        <f>+'1998'!$D10</f>
        <v>0</v>
      </c>
      <c r="L10" s="30">
        <f>+'1999'!$D10</f>
        <v>0</v>
      </c>
      <c r="M10" s="30">
        <f>+'2000'!$D10</f>
        <v>0</v>
      </c>
      <c r="N10" s="30">
        <f>+'2001'!$D10</f>
        <v>0</v>
      </c>
      <c r="O10" s="30">
        <f>+'2002'!$D10</f>
        <v>0</v>
      </c>
      <c r="P10" s="30">
        <f>+'2003'!$D10</f>
        <v>0</v>
      </c>
      <c r="Q10" s="30">
        <f>+'2004'!$D10</f>
        <v>0</v>
      </c>
      <c r="R10" s="30">
        <f>+'2005'!$D10</f>
        <v>0</v>
      </c>
      <c r="S10" s="30">
        <f>+'2006'!$D10</f>
        <v>0</v>
      </c>
      <c r="T10" s="30">
        <f>+'2007'!$D10</f>
        <v>0</v>
      </c>
      <c r="U10" s="30">
        <f>+'2008'!$D10</f>
        <v>0</v>
      </c>
      <c r="V10" s="30">
        <f>+'2009'!$D10</f>
        <v>0</v>
      </c>
      <c r="W10" s="30">
        <f>+'2010'!$D10</f>
        <v>0</v>
      </c>
      <c r="X10" s="30">
        <f>+'2011'!$D10</f>
        <v>0</v>
      </c>
      <c r="Y10" s="30">
        <f>+'2012'!$D10</f>
        <v>0</v>
      </c>
      <c r="Z10" s="30">
        <f>+'2013'!$D10</f>
        <v>0</v>
      </c>
      <c r="AA10" s="30">
        <f>+'2014'!$D10</f>
        <v>0</v>
      </c>
      <c r="AB10" s="30">
        <f>+'2015'!$D10</f>
        <v>0</v>
      </c>
      <c r="AC10" s="30">
        <f>+'2016'!$D10</f>
        <v>0</v>
      </c>
      <c r="AD10" s="30">
        <f>+'2017'!$D10</f>
        <v>0</v>
      </c>
      <c r="AE10" s="30">
        <f>+'2018'!$D10</f>
        <v>0</v>
      </c>
      <c r="AF10" s="30">
        <f>+'2019'!$D10</f>
        <v>0</v>
      </c>
      <c r="AG10" s="30">
        <f>+'2020'!$D10</f>
        <v>0</v>
      </c>
      <c r="AH10" s="30">
        <f>+'2021'!$D10</f>
        <v>0</v>
      </c>
      <c r="AI10" s="27"/>
      <c r="AJ10" s="30" t="e">
        <f t="shared" si="4"/>
        <v>#DIV/0!</v>
      </c>
    </row>
    <row r="11" spans="1:38" x14ac:dyDescent="0.35">
      <c r="A11" s="24" t="s">
        <v>276</v>
      </c>
      <c r="B11" s="25" t="s">
        <v>277</v>
      </c>
      <c r="C11" s="26">
        <f>+'1990'!$D11</f>
        <v>0.19228724887710238</v>
      </c>
      <c r="D11" s="26">
        <f>+'1991'!$D11</f>
        <v>0.20522700512735609</v>
      </c>
      <c r="E11" s="26">
        <f>+'1992'!$D11</f>
        <v>0.23203265541365489</v>
      </c>
      <c r="F11" s="26">
        <f>+'1993'!$D11</f>
        <v>0.22726077417341756</v>
      </c>
      <c r="G11" s="26">
        <f>+'1994'!$D11</f>
        <v>0.19401898704646287</v>
      </c>
      <c r="H11" s="26">
        <f>+'1995'!$D11</f>
        <v>0.15499258442008107</v>
      </c>
      <c r="I11" s="26">
        <f>+'1996'!$D11</f>
        <v>0.22155419068036381</v>
      </c>
      <c r="J11" s="26">
        <f>+'1997'!$D11</f>
        <v>0.223202212821</v>
      </c>
      <c r="K11" s="26">
        <f>+'1998'!$D11</f>
        <v>0.23447369474200003</v>
      </c>
      <c r="L11" s="26">
        <f>+'1999'!$D11</f>
        <v>0.25742448281899999</v>
      </c>
      <c r="M11" s="26">
        <f>+SUM(M12:M18)</f>
        <v>0.23947364188300002</v>
      </c>
      <c r="N11" s="26">
        <f t="shared" ref="N11:AH11" si="11">+SUM(N12:N18)</f>
        <v>0.2406965771298</v>
      </c>
      <c r="O11" s="26">
        <f t="shared" si="11"/>
        <v>0.20629139373882016</v>
      </c>
      <c r="P11" s="26">
        <f t="shared" si="11"/>
        <v>0.21874488152003529</v>
      </c>
      <c r="Q11" s="26">
        <f t="shared" si="11"/>
        <v>0.21879074913181812</v>
      </c>
      <c r="R11" s="26">
        <f t="shared" si="11"/>
        <v>0.22130266759999997</v>
      </c>
      <c r="S11" s="26">
        <f t="shared" si="11"/>
        <v>0.2178804614</v>
      </c>
      <c r="T11" s="26">
        <f t="shared" si="11"/>
        <v>0.22449051231372705</v>
      </c>
      <c r="U11" s="26">
        <f t="shared" si="11"/>
        <v>0.22175065649839759</v>
      </c>
      <c r="V11" s="26">
        <f t="shared" si="11"/>
        <v>0.22544037016308849</v>
      </c>
      <c r="W11" s="26">
        <f t="shared" si="11"/>
        <v>0.23309145900536998</v>
      </c>
      <c r="X11" s="26">
        <f t="shared" si="11"/>
        <v>0.2594801509902</v>
      </c>
      <c r="Y11" s="26">
        <f t="shared" si="11"/>
        <v>0.27793980054102496</v>
      </c>
      <c r="Z11" s="26">
        <f t="shared" si="11"/>
        <v>0.30397279408079148</v>
      </c>
      <c r="AA11" s="26">
        <f t="shared" si="11"/>
        <v>0.28859181930337496</v>
      </c>
      <c r="AB11" s="26">
        <f t="shared" si="11"/>
        <v>0.27392405712213497</v>
      </c>
      <c r="AC11" s="26">
        <f t="shared" si="11"/>
        <v>0.26399407630441996</v>
      </c>
      <c r="AD11" s="26">
        <f t="shared" si="11"/>
        <v>0.25609757948015499</v>
      </c>
      <c r="AE11" s="26">
        <f t="shared" si="11"/>
        <v>0.25756427055179937</v>
      </c>
      <c r="AF11" s="26">
        <f t="shared" si="11"/>
        <v>0.40138821928302948</v>
      </c>
      <c r="AG11" s="26">
        <f t="shared" si="11"/>
        <v>0.44112490637579005</v>
      </c>
      <c r="AH11" s="26">
        <f t="shared" si="11"/>
        <v>0.48282540801935464</v>
      </c>
      <c r="AI11" s="27"/>
      <c r="AJ11" s="23">
        <f t="shared" si="4"/>
        <v>1.0161943678764001</v>
      </c>
    </row>
    <row r="12" spans="1:38" x14ac:dyDescent="0.35">
      <c r="A12" s="24" t="s">
        <v>278</v>
      </c>
      <c r="B12" s="25" t="s">
        <v>279</v>
      </c>
      <c r="C12" s="30">
        <f>+'1990'!$D12</f>
        <v>0</v>
      </c>
      <c r="D12" s="30">
        <f>+'1991'!$D12</f>
        <v>0</v>
      </c>
      <c r="E12" s="30">
        <f>+'1992'!$D12</f>
        <v>0</v>
      </c>
      <c r="F12" s="30">
        <f>+'1993'!$D12</f>
        <v>0</v>
      </c>
      <c r="G12" s="30">
        <f>+'1994'!$D12</f>
        <v>0</v>
      </c>
      <c r="H12" s="30">
        <f>+'1995'!$D12</f>
        <v>0</v>
      </c>
      <c r="I12" s="30">
        <f>+'1996'!$D12</f>
        <v>0</v>
      </c>
      <c r="J12" s="30">
        <f>+'1997'!$D12</f>
        <v>0</v>
      </c>
      <c r="K12" s="30">
        <f>+'1998'!$D12</f>
        <v>0</v>
      </c>
      <c r="L12" s="30">
        <f>+'1999'!$D12</f>
        <v>0</v>
      </c>
      <c r="M12" s="30">
        <f>+'2000'!$D12</f>
        <v>0</v>
      </c>
      <c r="N12" s="30">
        <f>+'2001'!$D12</f>
        <v>0</v>
      </c>
      <c r="O12" s="30">
        <f>+'2002'!$D12</f>
        <v>0</v>
      </c>
      <c r="P12" s="30">
        <f>+'2003'!$D12</f>
        <v>0</v>
      </c>
      <c r="Q12" s="30">
        <f>+'2004'!$D12</f>
        <v>0</v>
      </c>
      <c r="R12" s="30">
        <f>+'2005'!$D12</f>
        <v>0</v>
      </c>
      <c r="S12" s="30">
        <f>+'2006'!$D12</f>
        <v>0</v>
      </c>
      <c r="T12" s="30">
        <f>+'2007'!$D12</f>
        <v>0</v>
      </c>
      <c r="U12" s="30">
        <f>+'2008'!$D12</f>
        <v>0</v>
      </c>
      <c r="V12" s="30">
        <f>+'2009'!$D12</f>
        <v>0</v>
      </c>
      <c r="W12" s="30">
        <f>+'2010'!$D12</f>
        <v>0</v>
      </c>
      <c r="X12" s="30">
        <f>+'2011'!$D12</f>
        <v>0</v>
      </c>
      <c r="Y12" s="30">
        <f>+'2012'!$D12</f>
        <v>0</v>
      </c>
      <c r="Z12" s="30">
        <f>+'2013'!$D12</f>
        <v>0</v>
      </c>
      <c r="AA12" s="30">
        <f>+'2014'!$D12</f>
        <v>0</v>
      </c>
      <c r="AB12" s="30">
        <f>+'2015'!$D12</f>
        <v>0</v>
      </c>
      <c r="AC12" s="30">
        <f>+'2016'!$D12</f>
        <v>0</v>
      </c>
      <c r="AD12" s="30">
        <f>+'2017'!$D12</f>
        <v>0</v>
      </c>
      <c r="AE12" s="30">
        <f>+'2018'!$D12</f>
        <v>0</v>
      </c>
      <c r="AF12" s="30">
        <f>+'2019'!$D12</f>
        <v>0</v>
      </c>
      <c r="AG12" s="30">
        <f>+'2020'!$D12</f>
        <v>0</v>
      </c>
      <c r="AH12" s="30">
        <f>+'2021'!$D12</f>
        <v>0</v>
      </c>
      <c r="AI12" s="27"/>
      <c r="AJ12" s="30" t="e">
        <f t="shared" si="4"/>
        <v>#DIV/0!</v>
      </c>
    </row>
    <row r="13" spans="1:38" x14ac:dyDescent="0.35">
      <c r="A13" s="24" t="s">
        <v>280</v>
      </c>
      <c r="B13" s="25" t="s">
        <v>281</v>
      </c>
      <c r="C13" s="30">
        <f>+'1990'!$D13</f>
        <v>0</v>
      </c>
      <c r="D13" s="30">
        <f>+'1991'!$D13</f>
        <v>0</v>
      </c>
      <c r="E13" s="30">
        <f>+'1992'!$D13</f>
        <v>0</v>
      </c>
      <c r="F13" s="30">
        <f>+'1993'!$D13</f>
        <v>0</v>
      </c>
      <c r="G13" s="30">
        <f>+'1994'!$D13</f>
        <v>0</v>
      </c>
      <c r="H13" s="30">
        <f>+'1995'!$D13</f>
        <v>0</v>
      </c>
      <c r="I13" s="30">
        <f>+'1996'!$D13</f>
        <v>0</v>
      </c>
      <c r="J13" s="30">
        <f>+'1997'!$D13</f>
        <v>0</v>
      </c>
      <c r="K13" s="30">
        <f>+'1998'!$D13</f>
        <v>0</v>
      </c>
      <c r="L13" s="30">
        <f>+'1999'!$D13</f>
        <v>0</v>
      </c>
      <c r="M13" s="30">
        <f>+'2000'!$D13</f>
        <v>0</v>
      </c>
      <c r="N13" s="30">
        <f>+'2001'!$D13</f>
        <v>0</v>
      </c>
      <c r="O13" s="30">
        <f>+'2002'!$D13</f>
        <v>0</v>
      </c>
      <c r="P13" s="30">
        <f>+'2003'!$D13</f>
        <v>0</v>
      </c>
      <c r="Q13" s="30">
        <f>+'2004'!$D13</f>
        <v>0</v>
      </c>
      <c r="R13" s="30">
        <f>+'2005'!$D13</f>
        <v>0</v>
      </c>
      <c r="S13" s="30">
        <f>+'2006'!$D13</f>
        <v>0</v>
      </c>
      <c r="T13" s="30">
        <f>+'2007'!$D13</f>
        <v>0</v>
      </c>
      <c r="U13" s="30">
        <f>+'2008'!$D13</f>
        <v>0</v>
      </c>
      <c r="V13" s="30">
        <f>+'2009'!$D13</f>
        <v>0</v>
      </c>
      <c r="W13" s="30">
        <f>+'2010'!$D13</f>
        <v>0</v>
      </c>
      <c r="X13" s="30">
        <f>+'2011'!$D13</f>
        <v>0</v>
      </c>
      <c r="Y13" s="30">
        <f>+'2012'!$D13</f>
        <v>0</v>
      </c>
      <c r="Z13" s="30">
        <f>+'2013'!$D13</f>
        <v>0</v>
      </c>
      <c r="AA13" s="30">
        <f>+'2014'!$D13</f>
        <v>0</v>
      </c>
      <c r="AB13" s="30">
        <f>+'2015'!$D13</f>
        <v>0</v>
      </c>
      <c r="AC13" s="30">
        <f>+'2016'!$D13</f>
        <v>0</v>
      </c>
      <c r="AD13" s="30">
        <f>+'2017'!$D13</f>
        <v>0</v>
      </c>
      <c r="AE13" s="30">
        <f>+'2018'!$D13</f>
        <v>0</v>
      </c>
      <c r="AF13" s="30">
        <f>+'2019'!$D13</f>
        <v>0</v>
      </c>
      <c r="AG13" s="30">
        <f>+'2020'!$D13</f>
        <v>0</v>
      </c>
      <c r="AH13" s="30">
        <f>+'2021'!$D13</f>
        <v>0</v>
      </c>
      <c r="AI13" s="27"/>
      <c r="AJ13" s="30" t="e">
        <f t="shared" si="4"/>
        <v>#DIV/0!</v>
      </c>
    </row>
    <row r="14" spans="1:38" x14ac:dyDescent="0.35">
      <c r="A14" s="24" t="s">
        <v>282</v>
      </c>
      <c r="B14" s="25" t="s">
        <v>283</v>
      </c>
      <c r="C14" s="30">
        <f>+'1990'!$D14</f>
        <v>0</v>
      </c>
      <c r="D14" s="30">
        <f>+'1991'!$D14</f>
        <v>0</v>
      </c>
      <c r="E14" s="30">
        <f>+'1992'!$D14</f>
        <v>0</v>
      </c>
      <c r="F14" s="30">
        <f>+'1993'!$D14</f>
        <v>0</v>
      </c>
      <c r="G14" s="30">
        <f>+'1994'!$D14</f>
        <v>0</v>
      </c>
      <c r="H14" s="30">
        <f>+'1995'!$D14</f>
        <v>0</v>
      </c>
      <c r="I14" s="30">
        <f>+'1996'!$D14</f>
        <v>0</v>
      </c>
      <c r="J14" s="30">
        <f>+'1997'!$D14</f>
        <v>0</v>
      </c>
      <c r="K14" s="30">
        <f>+'1998'!$D14</f>
        <v>0</v>
      </c>
      <c r="L14" s="30">
        <f>+'1999'!$D14</f>
        <v>0</v>
      </c>
      <c r="M14" s="30">
        <f>+'2000'!$D14</f>
        <v>0</v>
      </c>
      <c r="N14" s="30">
        <f>+'2001'!$D14</f>
        <v>0</v>
      </c>
      <c r="O14" s="30">
        <f>+'2002'!$D14</f>
        <v>0</v>
      </c>
      <c r="P14" s="30">
        <f>+'2003'!$D14</f>
        <v>0</v>
      </c>
      <c r="Q14" s="30">
        <f>+'2004'!$D14</f>
        <v>0</v>
      </c>
      <c r="R14" s="30">
        <f>+'2005'!$D14</f>
        <v>0</v>
      </c>
      <c r="S14" s="30">
        <f>+'2006'!$D14</f>
        <v>0</v>
      </c>
      <c r="T14" s="30">
        <f>+'2007'!$D14</f>
        <v>0</v>
      </c>
      <c r="U14" s="30">
        <f>+'2008'!$D14</f>
        <v>0</v>
      </c>
      <c r="V14" s="30">
        <f>+'2009'!$D14</f>
        <v>0</v>
      </c>
      <c r="W14" s="30">
        <f>+'2010'!$D14</f>
        <v>0</v>
      </c>
      <c r="X14" s="30">
        <f>+'2011'!$D14</f>
        <v>0</v>
      </c>
      <c r="Y14" s="30">
        <f>+'2012'!$D14</f>
        <v>0</v>
      </c>
      <c r="Z14" s="30">
        <f>+'2013'!$D14</f>
        <v>0</v>
      </c>
      <c r="AA14" s="30">
        <f>+'2014'!$D14</f>
        <v>0</v>
      </c>
      <c r="AB14" s="30">
        <f>+'2015'!$D14</f>
        <v>0</v>
      </c>
      <c r="AC14" s="30">
        <f>+'2016'!$D14</f>
        <v>0</v>
      </c>
      <c r="AD14" s="30">
        <f>+'2017'!$D14</f>
        <v>0</v>
      </c>
      <c r="AE14" s="30">
        <f>+'2018'!$D14</f>
        <v>0</v>
      </c>
      <c r="AF14" s="30">
        <f>+'2019'!$D14</f>
        <v>0</v>
      </c>
      <c r="AG14" s="30">
        <f>+'2020'!$D14</f>
        <v>0</v>
      </c>
      <c r="AH14" s="30">
        <f>+'2021'!$D14</f>
        <v>0</v>
      </c>
      <c r="AI14" s="27"/>
      <c r="AJ14" s="30" t="e">
        <f t="shared" si="4"/>
        <v>#DIV/0!</v>
      </c>
    </row>
    <row r="15" spans="1:38" x14ac:dyDescent="0.35">
      <c r="A15" s="24" t="s">
        <v>284</v>
      </c>
      <c r="B15" s="25" t="s">
        <v>285</v>
      </c>
      <c r="C15" s="30">
        <f>+'1990'!$D15</f>
        <v>0</v>
      </c>
      <c r="D15" s="30">
        <f>+'1991'!$D15</f>
        <v>0</v>
      </c>
      <c r="E15" s="30">
        <f>+'1992'!$D15</f>
        <v>0</v>
      </c>
      <c r="F15" s="30">
        <f>+'1993'!$D15</f>
        <v>0</v>
      </c>
      <c r="G15" s="30">
        <f>+'1994'!$D15</f>
        <v>0</v>
      </c>
      <c r="H15" s="30">
        <f>+'1995'!$D15</f>
        <v>0</v>
      </c>
      <c r="I15" s="30">
        <f>+'1996'!$D15</f>
        <v>0</v>
      </c>
      <c r="J15" s="30">
        <f>+'1997'!$D15</f>
        <v>0</v>
      </c>
      <c r="K15" s="30">
        <f>+'1998'!$D15</f>
        <v>0</v>
      </c>
      <c r="L15" s="30">
        <f>+'1999'!$D15</f>
        <v>0</v>
      </c>
      <c r="M15" s="30">
        <f>+'2000'!$D15</f>
        <v>0</v>
      </c>
      <c r="N15" s="30">
        <f>+'2001'!$D15</f>
        <v>0</v>
      </c>
      <c r="O15" s="30">
        <f>+'2002'!$D15</f>
        <v>0</v>
      </c>
      <c r="P15" s="30">
        <f>+'2003'!$D15</f>
        <v>0</v>
      </c>
      <c r="Q15" s="30">
        <f>+'2004'!$D15</f>
        <v>0</v>
      </c>
      <c r="R15" s="30">
        <f>+'2005'!$D15</f>
        <v>0</v>
      </c>
      <c r="S15" s="30">
        <f>+'2006'!$D15</f>
        <v>0</v>
      </c>
      <c r="T15" s="30">
        <f>+'2007'!$D15</f>
        <v>0</v>
      </c>
      <c r="U15" s="30">
        <f>+'2008'!$D15</f>
        <v>0</v>
      </c>
      <c r="V15" s="30">
        <f>+'2009'!$D15</f>
        <v>0</v>
      </c>
      <c r="W15" s="30">
        <f>+'2010'!$D15</f>
        <v>0</v>
      </c>
      <c r="X15" s="30">
        <f>+'2011'!$D15</f>
        <v>0</v>
      </c>
      <c r="Y15" s="30">
        <f>+'2012'!$D15</f>
        <v>0</v>
      </c>
      <c r="Z15" s="30">
        <f>+'2013'!$D15</f>
        <v>0</v>
      </c>
      <c r="AA15" s="30">
        <f>+'2014'!$D15</f>
        <v>0</v>
      </c>
      <c r="AB15" s="30">
        <f>+'2015'!$D15</f>
        <v>0</v>
      </c>
      <c r="AC15" s="30">
        <f>+'2016'!$D15</f>
        <v>0</v>
      </c>
      <c r="AD15" s="30">
        <f>+'2017'!$D15</f>
        <v>0</v>
      </c>
      <c r="AE15" s="30">
        <f>+'2018'!$D15</f>
        <v>0</v>
      </c>
      <c r="AF15" s="30">
        <f>+'2019'!$D15</f>
        <v>0</v>
      </c>
      <c r="AG15" s="30">
        <f>+'2020'!$D15</f>
        <v>0</v>
      </c>
      <c r="AH15" s="30">
        <f>+'2021'!$D15</f>
        <v>0</v>
      </c>
      <c r="AI15" s="27"/>
      <c r="AJ15" s="30" t="e">
        <f t="shared" si="4"/>
        <v>#DIV/0!</v>
      </c>
    </row>
    <row r="16" spans="1:38" x14ac:dyDescent="0.35">
      <c r="A16" s="24" t="s">
        <v>286</v>
      </c>
      <c r="B16" s="25" t="s">
        <v>287</v>
      </c>
      <c r="C16" s="30">
        <f>+'1990'!$D16</f>
        <v>0</v>
      </c>
      <c r="D16" s="30">
        <f>+'1991'!$D16</f>
        <v>0</v>
      </c>
      <c r="E16" s="30">
        <f>+'1992'!$D16</f>
        <v>0</v>
      </c>
      <c r="F16" s="30">
        <f>+'1993'!$D16</f>
        <v>0</v>
      </c>
      <c r="G16" s="30">
        <f>+'1994'!$D16</f>
        <v>0</v>
      </c>
      <c r="H16" s="30">
        <f>+'1995'!$D16</f>
        <v>0</v>
      </c>
      <c r="I16" s="30">
        <f>+'1996'!$D16</f>
        <v>0</v>
      </c>
      <c r="J16" s="30">
        <f>+'1997'!$D16</f>
        <v>0</v>
      </c>
      <c r="K16" s="30">
        <f>+'1998'!$D16</f>
        <v>0</v>
      </c>
      <c r="L16" s="30">
        <f>+'1999'!$D16</f>
        <v>0</v>
      </c>
      <c r="M16" s="30">
        <f>+'2000'!$D16</f>
        <v>0</v>
      </c>
      <c r="N16" s="30">
        <f>+'2001'!$D16</f>
        <v>0</v>
      </c>
      <c r="O16" s="30">
        <f>+'2002'!$D16</f>
        <v>0</v>
      </c>
      <c r="P16" s="30">
        <f>+'2003'!$D16</f>
        <v>0</v>
      </c>
      <c r="Q16" s="30">
        <f>+'2004'!$D16</f>
        <v>0</v>
      </c>
      <c r="R16" s="30">
        <f>+'2005'!$D16</f>
        <v>0</v>
      </c>
      <c r="S16" s="30">
        <f>+'2006'!$D16</f>
        <v>0</v>
      </c>
      <c r="T16" s="30">
        <f>+'2007'!$D16</f>
        <v>0</v>
      </c>
      <c r="U16" s="30">
        <f>+'2008'!$D16</f>
        <v>0</v>
      </c>
      <c r="V16" s="30">
        <f>+'2009'!$D16</f>
        <v>0</v>
      </c>
      <c r="W16" s="30">
        <f>+'2010'!$D16</f>
        <v>0</v>
      </c>
      <c r="X16" s="30">
        <f>+'2011'!$D16</f>
        <v>0</v>
      </c>
      <c r="Y16" s="30">
        <f>+'2012'!$D16</f>
        <v>0</v>
      </c>
      <c r="Z16" s="30">
        <f>+'2013'!$D16</f>
        <v>0</v>
      </c>
      <c r="AA16" s="30">
        <f>+'2014'!$D16</f>
        <v>0</v>
      </c>
      <c r="AB16" s="30">
        <f>+'2015'!$D16</f>
        <v>0</v>
      </c>
      <c r="AC16" s="30">
        <f>+'2016'!$D16</f>
        <v>0</v>
      </c>
      <c r="AD16" s="30">
        <f>+'2017'!$D16</f>
        <v>0</v>
      </c>
      <c r="AE16" s="30">
        <f>+'2018'!$D16</f>
        <v>0</v>
      </c>
      <c r="AF16" s="30">
        <f>+'2019'!$D16</f>
        <v>0</v>
      </c>
      <c r="AG16" s="30">
        <f>+'2020'!$D16</f>
        <v>0</v>
      </c>
      <c r="AH16" s="30">
        <f>+'2021'!$D16</f>
        <v>0</v>
      </c>
      <c r="AI16" s="27"/>
      <c r="AJ16" s="30" t="e">
        <f t="shared" si="4"/>
        <v>#DIV/0!</v>
      </c>
    </row>
    <row r="17" spans="1:36" x14ac:dyDescent="0.35">
      <c r="A17" s="24" t="s">
        <v>288</v>
      </c>
      <c r="B17" s="25" t="s">
        <v>289</v>
      </c>
      <c r="C17" s="30">
        <f>+'1990'!$D17</f>
        <v>0</v>
      </c>
      <c r="D17" s="30">
        <f>+'1991'!$D17</f>
        <v>0</v>
      </c>
      <c r="E17" s="30">
        <f>+'1992'!$D17</f>
        <v>0</v>
      </c>
      <c r="F17" s="30">
        <f>+'1993'!$D17</f>
        <v>0</v>
      </c>
      <c r="G17" s="30">
        <f>+'1994'!$D17</f>
        <v>0</v>
      </c>
      <c r="H17" s="30">
        <f>+'1995'!$D17</f>
        <v>0</v>
      </c>
      <c r="I17" s="30">
        <f>+'1996'!$D17</f>
        <v>0</v>
      </c>
      <c r="J17" s="30">
        <f>+'1997'!$D17</f>
        <v>0</v>
      </c>
      <c r="K17" s="30">
        <f>+'1998'!$D17</f>
        <v>0</v>
      </c>
      <c r="L17" s="30">
        <f>+'1999'!$D17</f>
        <v>0</v>
      </c>
      <c r="M17" s="30">
        <f>+'2000'!$D17</f>
        <v>0</v>
      </c>
      <c r="N17" s="30">
        <f>+'2001'!$D17</f>
        <v>0</v>
      </c>
      <c r="O17" s="30">
        <f>+'2002'!$D17</f>
        <v>0</v>
      </c>
      <c r="P17" s="30">
        <f>+'2003'!$D17</f>
        <v>0</v>
      </c>
      <c r="Q17" s="30">
        <f>+'2004'!$D17</f>
        <v>0</v>
      </c>
      <c r="R17" s="30">
        <f>+'2005'!$D17</f>
        <v>0</v>
      </c>
      <c r="S17" s="30">
        <f>+'2006'!$D17</f>
        <v>0</v>
      </c>
      <c r="T17" s="30">
        <f>+'2007'!$D17</f>
        <v>0</v>
      </c>
      <c r="U17" s="30">
        <f>+'2008'!$D17</f>
        <v>0</v>
      </c>
      <c r="V17" s="30">
        <f>+'2009'!$D17</f>
        <v>0</v>
      </c>
      <c r="W17" s="30">
        <f>+'2010'!$D17</f>
        <v>0</v>
      </c>
      <c r="X17" s="30">
        <f>+'2011'!$D17</f>
        <v>0</v>
      </c>
      <c r="Y17" s="30">
        <f>+'2012'!$D17</f>
        <v>0</v>
      </c>
      <c r="Z17" s="30">
        <f>+'2013'!$D17</f>
        <v>0</v>
      </c>
      <c r="AA17" s="30">
        <f>+'2014'!$D17</f>
        <v>0</v>
      </c>
      <c r="AB17" s="30">
        <f>+'2015'!$D17</f>
        <v>0</v>
      </c>
      <c r="AC17" s="30">
        <f>+'2016'!$D17</f>
        <v>0</v>
      </c>
      <c r="AD17" s="30">
        <f>+'2017'!$D17</f>
        <v>0</v>
      </c>
      <c r="AE17" s="30">
        <f>+'2018'!$D17</f>
        <v>0</v>
      </c>
      <c r="AF17" s="30">
        <f>+'2019'!$D17</f>
        <v>0</v>
      </c>
      <c r="AG17" s="30">
        <f>+'2020'!$D17</f>
        <v>0</v>
      </c>
      <c r="AH17" s="30">
        <f>+'2021'!$D17</f>
        <v>0</v>
      </c>
      <c r="AI17" s="27"/>
      <c r="AJ17" s="30" t="e">
        <f t="shared" si="4"/>
        <v>#DIV/0!</v>
      </c>
    </row>
    <row r="18" spans="1:36" x14ac:dyDescent="0.35">
      <c r="A18" s="24" t="s">
        <v>290</v>
      </c>
      <c r="B18" s="25" t="s">
        <v>291</v>
      </c>
      <c r="C18" s="30">
        <f>+'1990'!$D18</f>
        <v>0.19228724887710238</v>
      </c>
      <c r="D18" s="30">
        <f>+'1991'!$D18</f>
        <v>0.20522700512735609</v>
      </c>
      <c r="E18" s="30">
        <f>+'1992'!$D18</f>
        <v>0.23203265541365489</v>
      </c>
      <c r="F18" s="30">
        <f>+'1993'!$D18</f>
        <v>0.22726077417341756</v>
      </c>
      <c r="G18" s="30">
        <f>+'1994'!$D18</f>
        <v>0.19401898704646287</v>
      </c>
      <c r="H18" s="30">
        <f>+'1995'!$D18</f>
        <v>0.15499258442008107</v>
      </c>
      <c r="I18" s="30">
        <f>+'1996'!$D18</f>
        <v>0.22155419068036381</v>
      </c>
      <c r="J18" s="30">
        <f>+'1997'!$D18</f>
        <v>0.223202212821</v>
      </c>
      <c r="K18" s="30">
        <f>+'1998'!$D18</f>
        <v>0.23447369474200003</v>
      </c>
      <c r="L18" s="30">
        <f>+'1999'!$D18</f>
        <v>0.25742448281899999</v>
      </c>
      <c r="M18" s="30">
        <f>+'2000'!$D18</f>
        <v>0.23947364188300002</v>
      </c>
      <c r="N18" s="30">
        <f>+'2001'!$D18</f>
        <v>0.2406965771298</v>
      </c>
      <c r="O18" s="30">
        <f>+'2002'!$D18</f>
        <v>0.20629139373882016</v>
      </c>
      <c r="P18" s="30">
        <f>+'2003'!$D18</f>
        <v>0.21874488152003529</v>
      </c>
      <c r="Q18" s="30">
        <f>+'2004'!$D18</f>
        <v>0.21879074913181812</v>
      </c>
      <c r="R18" s="30">
        <f>+'2005'!$D18</f>
        <v>0.22130266759999997</v>
      </c>
      <c r="S18" s="30">
        <f>+'2006'!$D18</f>
        <v>0.2178804614</v>
      </c>
      <c r="T18" s="30">
        <f>+'2007'!$D18</f>
        <v>0.22449051231372705</v>
      </c>
      <c r="U18" s="30">
        <f>+'2008'!$D18</f>
        <v>0.22175065649839759</v>
      </c>
      <c r="V18" s="30">
        <f>+'2009'!$D18</f>
        <v>0.22544037016308849</v>
      </c>
      <c r="W18" s="30">
        <f>+'2010'!$D18</f>
        <v>0.23309145900536998</v>
      </c>
      <c r="X18" s="30">
        <f>+'2011'!$D18</f>
        <v>0.2594801509902</v>
      </c>
      <c r="Y18" s="30">
        <f>+'2012'!$D18</f>
        <v>0.27793980054102496</v>
      </c>
      <c r="Z18" s="30">
        <f>+'2013'!$D18</f>
        <v>0.30397279408079148</v>
      </c>
      <c r="AA18" s="30">
        <f>+'2014'!$D18</f>
        <v>0.28859181930337496</v>
      </c>
      <c r="AB18" s="30">
        <f>+'2015'!$D18</f>
        <v>0.27392405712213497</v>
      </c>
      <c r="AC18" s="30">
        <f>+'2016'!$D18</f>
        <v>0.26399407630441996</v>
      </c>
      <c r="AD18" s="30">
        <f>+'2017'!$D18</f>
        <v>0.25609757948015499</v>
      </c>
      <c r="AE18" s="30">
        <f>+'2018'!$D18</f>
        <v>0.25756427055179937</v>
      </c>
      <c r="AF18" s="30">
        <f>+'2019'!$D18</f>
        <v>0.40138821928302948</v>
      </c>
      <c r="AG18" s="30">
        <f>+'2020'!$D18</f>
        <v>0.44112490637579005</v>
      </c>
      <c r="AH18" s="30">
        <f>+'2021'!$D18</f>
        <v>0.48282540801935464</v>
      </c>
      <c r="AI18" s="27"/>
      <c r="AJ18" s="30">
        <f t="shared" si="4"/>
        <v>1.0161943678764001</v>
      </c>
    </row>
    <row r="19" spans="1:36" x14ac:dyDescent="0.35">
      <c r="A19" s="24" t="s">
        <v>292</v>
      </c>
      <c r="B19" s="25" t="s">
        <v>293</v>
      </c>
      <c r="C19" s="26">
        <f t="shared" ref="C19:AE19" si="12">+SUM(C20:C24)</f>
        <v>0.32960738504316311</v>
      </c>
      <c r="D19" s="26">
        <f t="shared" si="12"/>
        <v>0.34074472515614451</v>
      </c>
      <c r="E19" s="26">
        <f t="shared" si="12"/>
        <v>0.38992253458909437</v>
      </c>
      <c r="F19" s="26">
        <f t="shared" si="12"/>
        <v>0.41859788538553061</v>
      </c>
      <c r="G19" s="26">
        <f t="shared" si="12"/>
        <v>0.4547647783851595</v>
      </c>
      <c r="H19" s="26">
        <f t="shared" si="12"/>
        <v>0.42018284563203329</v>
      </c>
      <c r="I19" s="26">
        <f t="shared" si="12"/>
        <v>0.5082737965722347</v>
      </c>
      <c r="J19" s="26">
        <f t="shared" si="12"/>
        <v>0.53784825849999995</v>
      </c>
      <c r="K19" s="26">
        <f t="shared" si="12"/>
        <v>0.60139372747999997</v>
      </c>
      <c r="L19" s="26">
        <f t="shared" si="12"/>
        <v>0.6241751325599999</v>
      </c>
      <c r="M19" s="26">
        <f t="shared" si="12"/>
        <v>0.63502196627804308</v>
      </c>
      <c r="N19" s="26">
        <f t="shared" si="12"/>
        <v>0.65470016659276997</v>
      </c>
      <c r="O19" s="26">
        <f t="shared" si="12"/>
        <v>0.66911912468950663</v>
      </c>
      <c r="P19" s="26">
        <f t="shared" si="12"/>
        <v>0.68023393462671777</v>
      </c>
      <c r="Q19" s="26">
        <f t="shared" si="12"/>
        <v>0.71766678179128696</v>
      </c>
      <c r="R19" s="26">
        <f t="shared" si="12"/>
        <v>0.69110665147537709</v>
      </c>
      <c r="S19" s="26">
        <f t="shared" si="12"/>
        <v>0.73053199802880286</v>
      </c>
      <c r="T19" s="26">
        <f t="shared" si="12"/>
        <v>0.77984463666013837</v>
      </c>
      <c r="U19" s="26">
        <f t="shared" si="12"/>
        <v>0.84523688409677011</v>
      </c>
      <c r="V19" s="26">
        <f t="shared" si="12"/>
        <v>0.93962109778296676</v>
      </c>
      <c r="W19" s="26">
        <f t="shared" si="12"/>
        <v>1.0157651376486867</v>
      </c>
      <c r="X19" s="26">
        <f t="shared" si="12"/>
        <v>1.0648635287233226</v>
      </c>
      <c r="Y19" s="26">
        <f t="shared" si="12"/>
        <v>1.0818676222645023</v>
      </c>
      <c r="Z19" s="26">
        <f t="shared" si="12"/>
        <v>1.1027019671091773</v>
      </c>
      <c r="AA19" s="26">
        <f t="shared" si="12"/>
        <v>1.1789169811464322</v>
      </c>
      <c r="AB19" s="26">
        <f t="shared" si="12"/>
        <v>1.4044116497433932</v>
      </c>
      <c r="AC19" s="26">
        <f t="shared" si="12"/>
        <v>1.4819951889563818</v>
      </c>
      <c r="AD19" s="26">
        <f t="shared" si="12"/>
        <v>1.5844380740334705</v>
      </c>
      <c r="AE19" s="26">
        <f t="shared" si="12"/>
        <v>1.6180240187963801</v>
      </c>
      <c r="AF19" s="26">
        <f t="shared" ref="AF19:AH19" si="13">+SUM(AF20:AF24)</f>
        <v>1.7173250867225314</v>
      </c>
      <c r="AG19" s="26">
        <f t="shared" si="13"/>
        <v>1.2817820925934695</v>
      </c>
      <c r="AH19" s="26">
        <f t="shared" si="13"/>
        <v>1.6619193431614665</v>
      </c>
      <c r="AI19" s="27"/>
      <c r="AJ19" s="23">
        <f t="shared" si="4"/>
        <v>1.6171052836206905</v>
      </c>
    </row>
    <row r="20" spans="1:36" x14ac:dyDescent="0.35">
      <c r="A20" s="24" t="s">
        <v>294</v>
      </c>
      <c r="B20" s="25" t="s">
        <v>295</v>
      </c>
      <c r="C20" s="30">
        <f>+'1990'!$D20</f>
        <v>9.5870439380099984E-4</v>
      </c>
      <c r="D20" s="30">
        <f>+'1991'!$D20</f>
        <v>1.0842988558710002E-3</v>
      </c>
      <c r="E20" s="30">
        <f>+'1992'!$D20</f>
        <v>1.2140798000099999E-3</v>
      </c>
      <c r="F20" s="30">
        <f>+'1993'!$D20</f>
        <v>1.2015203538030001E-3</v>
      </c>
      <c r="G20" s="30">
        <f>+'1994'!$D20</f>
        <v>1.1973338717339997E-3</v>
      </c>
      <c r="H20" s="30">
        <f>+'1995'!$D20</f>
        <v>1.0968583020779998E-3</v>
      </c>
      <c r="I20" s="30">
        <f>+'1996'!$D20</f>
        <v>1.2224527641479996E-3</v>
      </c>
      <c r="J20" s="30">
        <f>+'1997'!$D20</f>
        <v>1.3920759999999997E-3</v>
      </c>
      <c r="K20" s="30">
        <f>+'1998'!$D20</f>
        <v>1.7261509999999998E-3</v>
      </c>
      <c r="L20" s="30">
        <f>+'1999'!$D20</f>
        <v>1.9486739999999998E-3</v>
      </c>
      <c r="M20" s="30">
        <f>+'2000'!$D20</f>
        <v>1.7842509999999997E-3</v>
      </c>
      <c r="N20" s="30">
        <f>+'2001'!$D20</f>
        <v>2.1160020000000001E-3</v>
      </c>
      <c r="O20" s="30">
        <f>+'2002'!$D20</f>
        <v>7.2234833599999989E-4</v>
      </c>
      <c r="P20" s="30">
        <f>+'2003'!$D20</f>
        <v>3.2896219999999994E-3</v>
      </c>
      <c r="Q20" s="30">
        <f>+'2004'!$D20</f>
        <v>7.8179359999999993E-3</v>
      </c>
      <c r="R20" s="30">
        <f>+'2005'!$D20</f>
        <v>5.0338528630249979E-4</v>
      </c>
      <c r="S20" s="30">
        <f>+'2006'!$D20</f>
        <v>7.6766973111499993E-4</v>
      </c>
      <c r="T20" s="30">
        <f>+'2007'!$D20</f>
        <v>7.3439956276283357E-4</v>
      </c>
      <c r="U20" s="30">
        <f>+'2008'!$D20</f>
        <v>8.9545307098333308E-4</v>
      </c>
      <c r="V20" s="30">
        <f>+'2009'!$D20</f>
        <v>1.2057788441405008E-3</v>
      </c>
      <c r="W20" s="30">
        <f>+'2010'!$D20</f>
        <v>1.4410358719872498E-3</v>
      </c>
      <c r="X20" s="30">
        <f>+'2011'!$D20</f>
        <v>1.6683446872691669E-3</v>
      </c>
      <c r="Y20" s="30">
        <f>+'2012'!$D20</f>
        <v>2.1431307656616665E-3</v>
      </c>
      <c r="Z20" s="30">
        <f>+'2013'!$D20</f>
        <v>9.0826222663283388E-4</v>
      </c>
      <c r="AA20" s="30">
        <f>+'2014'!$D20</f>
        <v>3.5567834120466804E-4</v>
      </c>
      <c r="AB20" s="30">
        <f>+'2015'!$D20</f>
        <v>5.1429130261658278E-4</v>
      </c>
      <c r="AC20" s="30">
        <f>+'2016'!$D20</f>
        <v>5.5585037786658458E-4</v>
      </c>
      <c r="AD20" s="30">
        <f>+'2017'!$D20</f>
        <v>5.5213292852783079E-4</v>
      </c>
      <c r="AE20" s="30">
        <f>+'2018'!$D20</f>
        <v>4.764175960156648E-4</v>
      </c>
      <c r="AF20" s="30">
        <f>+'2019'!$D20</f>
        <v>4.5144397219366649E-4</v>
      </c>
      <c r="AG20" s="30">
        <f>+'2020'!$D20</f>
        <v>2.094862406991664E-4</v>
      </c>
      <c r="AH20" s="30">
        <f>+'2021'!$D20</f>
        <v>2.9158814918683244E-4</v>
      </c>
      <c r="AI20" s="27"/>
      <c r="AJ20" s="30">
        <f t="shared" si="4"/>
        <v>-0.83657672088353463</v>
      </c>
    </row>
    <row r="21" spans="1:36" x14ac:dyDescent="0.35">
      <c r="A21" s="24" t="s">
        <v>296</v>
      </c>
      <c r="B21" s="25" t="s">
        <v>297</v>
      </c>
      <c r="C21" s="30">
        <f>+'1990'!$D21</f>
        <v>0.32864868064936209</v>
      </c>
      <c r="D21" s="30">
        <f>+'1991'!$D21</f>
        <v>0.33966042630027349</v>
      </c>
      <c r="E21" s="30">
        <f>+'1992'!$D21</f>
        <v>0.38870845478908439</v>
      </c>
      <c r="F21" s="30">
        <f>+'1993'!$D21</f>
        <v>0.41739636503172761</v>
      </c>
      <c r="G21" s="30">
        <f>+'1994'!$D21</f>
        <v>0.45356744451342551</v>
      </c>
      <c r="H21" s="30">
        <f>+'1995'!$D21</f>
        <v>0.41908598732995528</v>
      </c>
      <c r="I21" s="30">
        <f>+'1996'!$D21</f>
        <v>0.5070513438080867</v>
      </c>
      <c r="J21" s="30">
        <f>+'1997'!$D21</f>
        <v>0.53645618249999993</v>
      </c>
      <c r="K21" s="30">
        <f>+'1998'!$D21</f>
        <v>0.59966757648000002</v>
      </c>
      <c r="L21" s="30">
        <f>+'1999'!$D21</f>
        <v>0.62222645855999992</v>
      </c>
      <c r="M21" s="30">
        <f>+'2000'!$D21</f>
        <v>0.60656251844999987</v>
      </c>
      <c r="N21" s="30">
        <f>+'2001'!$D21</f>
        <v>0.62253966880419997</v>
      </c>
      <c r="O21" s="30">
        <f>+'2002'!$D21</f>
        <v>0.63455741115562947</v>
      </c>
      <c r="P21" s="30">
        <f>+'2003'!$D21</f>
        <v>0.63883075448769477</v>
      </c>
      <c r="Q21" s="30">
        <f>+'2004'!$D21</f>
        <v>0.66692122863528269</v>
      </c>
      <c r="R21" s="30">
        <f>+'2005'!$D21</f>
        <v>0.64225353436999999</v>
      </c>
      <c r="S21" s="30">
        <f>+'2006'!$D21</f>
        <v>0.67530762368999997</v>
      </c>
      <c r="T21" s="30">
        <f>+'2007'!$D21</f>
        <v>0.71777519830489489</v>
      </c>
      <c r="U21" s="30">
        <f>+'2008'!$D21</f>
        <v>0.77525926729999994</v>
      </c>
      <c r="V21" s="30">
        <f>+'2009'!$D21</f>
        <v>0.85810922819999991</v>
      </c>
      <c r="W21" s="30">
        <f>+'2010'!$D21</f>
        <v>0.91380302198709984</v>
      </c>
      <c r="X21" s="30">
        <f>+'2011'!$D21</f>
        <v>0.94544092456240003</v>
      </c>
      <c r="Y21" s="30">
        <f>+'2012'!$D21</f>
        <v>0.97737296820659991</v>
      </c>
      <c r="Z21" s="30">
        <f>+'2013'!$D21</f>
        <v>1.0003923794427498</v>
      </c>
      <c r="AA21" s="30">
        <f>+'2014'!$D21</f>
        <v>1.0901836493372996</v>
      </c>
      <c r="AB21" s="30">
        <f>+'2015'!$D21</f>
        <v>1.2077730625852499</v>
      </c>
      <c r="AC21" s="30">
        <f>+'2016'!$D21</f>
        <v>1.3070368513769</v>
      </c>
      <c r="AD21" s="30">
        <f>+'2017'!$D21</f>
        <v>1.3545829565715999</v>
      </c>
      <c r="AE21" s="30">
        <f>+'2018'!$D21</f>
        <v>1.35841647530155</v>
      </c>
      <c r="AF21" s="30">
        <f>+'2019'!$D21</f>
        <v>1.4450550591645348</v>
      </c>
      <c r="AG21" s="30">
        <f>+'2020'!$D21</f>
        <v>1.0275245562278481</v>
      </c>
      <c r="AH21" s="30">
        <f>+'2021'!$D21</f>
        <v>1.3261179553999647</v>
      </c>
      <c r="AI21" s="27"/>
      <c r="AJ21" s="30">
        <f t="shared" si="4"/>
        <v>1.1862840433805655</v>
      </c>
    </row>
    <row r="22" spans="1:36" x14ac:dyDescent="0.35">
      <c r="A22" s="24" t="s">
        <v>298</v>
      </c>
      <c r="B22" s="25" t="s">
        <v>299</v>
      </c>
      <c r="C22" s="30">
        <f>+'1990'!$D22</f>
        <v>0</v>
      </c>
      <c r="D22" s="30">
        <f>+'1991'!$D22</f>
        <v>0</v>
      </c>
      <c r="E22" s="30">
        <f>+'1992'!$D22</f>
        <v>0</v>
      </c>
      <c r="F22" s="30">
        <f>+'1993'!$D22</f>
        <v>0</v>
      </c>
      <c r="G22" s="30">
        <f>+'1994'!$D22</f>
        <v>0</v>
      </c>
      <c r="H22" s="30">
        <f>+'1995'!$D22</f>
        <v>0</v>
      </c>
      <c r="I22" s="30">
        <f>+'1996'!$D22</f>
        <v>0</v>
      </c>
      <c r="J22" s="30">
        <f>+'1997'!$D22</f>
        <v>0</v>
      </c>
      <c r="K22" s="30">
        <f>+'1998'!$D22</f>
        <v>0</v>
      </c>
      <c r="L22" s="30">
        <f>+'1999'!$D22</f>
        <v>0</v>
      </c>
      <c r="M22" s="30">
        <f>+'2000'!$D22</f>
        <v>0</v>
      </c>
      <c r="N22" s="30">
        <f>+'2001'!$D22</f>
        <v>0</v>
      </c>
      <c r="O22" s="30">
        <f>+'2002'!$D22</f>
        <v>0</v>
      </c>
      <c r="P22" s="30">
        <f>+'2003'!$D22</f>
        <v>0</v>
      </c>
      <c r="Q22" s="30">
        <f>+'2004'!$D22</f>
        <v>0</v>
      </c>
      <c r="R22" s="30">
        <f>+'2005'!$D22</f>
        <v>0</v>
      </c>
      <c r="S22" s="30">
        <f>+'2006'!$D22</f>
        <v>0</v>
      </c>
      <c r="T22" s="30">
        <f>+'2007'!$D22</f>
        <v>0</v>
      </c>
      <c r="U22" s="30">
        <f>+'2008'!$D22</f>
        <v>0</v>
      </c>
      <c r="V22" s="30">
        <f>+'2009'!$D22</f>
        <v>0</v>
      </c>
      <c r="W22" s="30">
        <f>+'2010'!$D22</f>
        <v>0</v>
      </c>
      <c r="X22" s="30">
        <f>+'2011'!$D22</f>
        <v>0</v>
      </c>
      <c r="Y22" s="30">
        <f>+'2012'!$D22</f>
        <v>0</v>
      </c>
      <c r="Z22" s="30">
        <f>+'2013'!$D22</f>
        <v>0</v>
      </c>
      <c r="AA22" s="30">
        <f>+'2014'!$D22</f>
        <v>0</v>
      </c>
      <c r="AB22" s="30">
        <f>+'2015'!$D22</f>
        <v>0</v>
      </c>
      <c r="AC22" s="30">
        <f>+'2016'!$D22</f>
        <v>0</v>
      </c>
      <c r="AD22" s="30">
        <f>+'2017'!$D22</f>
        <v>0</v>
      </c>
      <c r="AE22" s="30">
        <f>+'2018'!$D22</f>
        <v>0</v>
      </c>
      <c r="AF22" s="30">
        <f>+'2019'!$D22</f>
        <v>0</v>
      </c>
      <c r="AG22" s="30">
        <f>+'2020'!$D22</f>
        <v>0</v>
      </c>
      <c r="AH22" s="30">
        <f>+'2021'!$D22</f>
        <v>6.2207670000000007E-4</v>
      </c>
      <c r="AI22" s="27"/>
      <c r="AJ22" s="30" t="e">
        <f t="shared" si="4"/>
        <v>#DIV/0!</v>
      </c>
    </row>
    <row r="23" spans="1:36" x14ac:dyDescent="0.35">
      <c r="A23" s="24" t="s">
        <v>300</v>
      </c>
      <c r="B23" s="25" t="s">
        <v>301</v>
      </c>
      <c r="C23" s="30">
        <f>+'1990'!$D23</f>
        <v>0</v>
      </c>
      <c r="D23" s="30">
        <f>+'1991'!$D23</f>
        <v>0</v>
      </c>
      <c r="E23" s="30">
        <f>+'1992'!$D23</f>
        <v>0</v>
      </c>
      <c r="F23" s="30">
        <f>+'1993'!$D23</f>
        <v>0</v>
      </c>
      <c r="G23" s="30">
        <f>+'1994'!$D23</f>
        <v>0</v>
      </c>
      <c r="H23" s="30">
        <f>+'1995'!$D23</f>
        <v>0</v>
      </c>
      <c r="I23" s="30">
        <f>+'1996'!$D23</f>
        <v>0</v>
      </c>
      <c r="J23" s="30">
        <f>+'1997'!$D23</f>
        <v>0</v>
      </c>
      <c r="K23" s="30">
        <f>+'1998'!$D23</f>
        <v>0</v>
      </c>
      <c r="L23" s="30">
        <f>+'1999'!$D23</f>
        <v>0</v>
      </c>
      <c r="M23" s="30">
        <f>+'2000'!$D23</f>
        <v>2.6675196828043184E-2</v>
      </c>
      <c r="N23" s="30">
        <f>+'2001'!$D23</f>
        <v>3.0044495788570092E-2</v>
      </c>
      <c r="O23" s="30">
        <f>+'2002'!$D23</f>
        <v>3.3839365197877093E-2</v>
      </c>
      <c r="P23" s="30">
        <f>+'2003'!$D23</f>
        <v>3.8113558139022917E-2</v>
      </c>
      <c r="Q23" s="30">
        <f>+'2004'!$D23</f>
        <v>4.2927617156004211E-2</v>
      </c>
      <c r="R23" s="30">
        <f>+'2005'!$D23</f>
        <v>4.8349731819074614E-2</v>
      </c>
      <c r="S23" s="30">
        <f>+'2006'!$D23</f>
        <v>5.4456704607687895E-2</v>
      </c>
      <c r="T23" s="30">
        <f>+'2007'!$D23</f>
        <v>6.1335038792480617E-2</v>
      </c>
      <c r="U23" s="30">
        <f>+'2008'!$D23</f>
        <v>6.9082163725786766E-2</v>
      </c>
      <c r="V23" s="30">
        <f>+'2009'!$D23</f>
        <v>8.0306090738826372E-2</v>
      </c>
      <c r="W23" s="30">
        <f>+'2010'!$D23</f>
        <v>0.10052107978959963</v>
      </c>
      <c r="X23" s="30">
        <f>+'2011'!$D23</f>
        <v>0.11775425947365345</v>
      </c>
      <c r="Y23" s="30">
        <f>+'2012'!$D23</f>
        <v>0.10235152329224066</v>
      </c>
      <c r="Z23" s="30">
        <f>+'2013'!$D23</f>
        <v>0.10140132543979477</v>
      </c>
      <c r="AA23" s="30">
        <f>+'2014'!$D23</f>
        <v>8.8377653467928016E-2</v>
      </c>
      <c r="AB23" s="30">
        <f>+'2015'!$D23</f>
        <v>0.19612429585552676</v>
      </c>
      <c r="AC23" s="30">
        <f>+'2016'!$D23</f>
        <v>0.17440248720161525</v>
      </c>
      <c r="AD23" s="30">
        <f>+'2017'!$D23</f>
        <v>0.22930298453334272</v>
      </c>
      <c r="AE23" s="30">
        <f>+'2018'!$D23</f>
        <v>0.25913112589881443</v>
      </c>
      <c r="AF23" s="30">
        <f>+'2019'!$D23</f>
        <v>0.27181858358580285</v>
      </c>
      <c r="AG23" s="30">
        <f>+'2020'!$D23</f>
        <v>0.25404805012492232</v>
      </c>
      <c r="AH23" s="30">
        <f>+'2021'!$D23</f>
        <v>0.33488772291231494</v>
      </c>
      <c r="AI23" s="27"/>
      <c r="AJ23" s="30">
        <f t="shared" si="4"/>
        <v>11.554273734927165</v>
      </c>
    </row>
    <row r="24" spans="1:36" x14ac:dyDescent="0.35">
      <c r="A24" s="24" t="s">
        <v>302</v>
      </c>
      <c r="B24" s="25" t="s">
        <v>303</v>
      </c>
      <c r="C24" s="30">
        <f>+'1990'!$D24</f>
        <v>0</v>
      </c>
      <c r="D24" s="30">
        <f>+'1991'!$D24</f>
        <v>0</v>
      </c>
      <c r="E24" s="30">
        <f>+'1992'!$D24</f>
        <v>0</v>
      </c>
      <c r="F24" s="30">
        <f>+'1993'!$D24</f>
        <v>0</v>
      </c>
      <c r="G24" s="30">
        <f>+'1994'!$D24</f>
        <v>0</v>
      </c>
      <c r="H24" s="30">
        <f>+'1995'!$D24</f>
        <v>0</v>
      </c>
      <c r="I24" s="30">
        <f>+'1996'!$D24</f>
        <v>0</v>
      </c>
      <c r="J24" s="30">
        <f>+'1997'!$D24</f>
        <v>0</v>
      </c>
      <c r="K24" s="30">
        <f>+'1998'!$D24</f>
        <v>0</v>
      </c>
      <c r="L24" s="30">
        <f>+'1999'!$D24</f>
        <v>0</v>
      </c>
      <c r="M24" s="30">
        <f>+'2000'!$D24</f>
        <v>0</v>
      </c>
      <c r="N24" s="30">
        <f>+'2001'!$D24</f>
        <v>0</v>
      </c>
      <c r="O24" s="30">
        <f>+'2002'!$D24</f>
        <v>0</v>
      </c>
      <c r="P24" s="30">
        <f>+'2003'!$D24</f>
        <v>0</v>
      </c>
      <c r="Q24" s="30">
        <f>+'2004'!$D24</f>
        <v>0</v>
      </c>
      <c r="R24" s="30">
        <f>+'2005'!$D24</f>
        <v>0</v>
      </c>
      <c r="S24" s="30">
        <f>+'2006'!$D24</f>
        <v>0</v>
      </c>
      <c r="T24" s="30">
        <f>+'2007'!$D24</f>
        <v>0</v>
      </c>
      <c r="U24" s="30">
        <f>+'2008'!$D24</f>
        <v>0</v>
      </c>
      <c r="V24" s="30">
        <f>+'2009'!$D24</f>
        <v>0</v>
      </c>
      <c r="W24" s="30">
        <f>+'2010'!$D24</f>
        <v>0</v>
      </c>
      <c r="X24" s="30">
        <f>+'2011'!$D24</f>
        <v>0</v>
      </c>
      <c r="Y24" s="30">
        <f>+'2012'!$D24</f>
        <v>0</v>
      </c>
      <c r="Z24" s="30">
        <f>+'2013'!$D24</f>
        <v>0</v>
      </c>
      <c r="AA24" s="30">
        <f>+'2014'!$D24</f>
        <v>0</v>
      </c>
      <c r="AB24" s="30">
        <f>+'2015'!$D24</f>
        <v>0</v>
      </c>
      <c r="AC24" s="30">
        <f>+'2016'!$D24</f>
        <v>0</v>
      </c>
      <c r="AD24" s="30">
        <f>+'2017'!$D24</f>
        <v>0</v>
      </c>
      <c r="AE24" s="30">
        <f>+'2018'!$D24</f>
        <v>0</v>
      </c>
      <c r="AF24" s="30">
        <f>+'2019'!$D24</f>
        <v>0</v>
      </c>
      <c r="AG24" s="30">
        <f>+'2020'!$D24</f>
        <v>0</v>
      </c>
      <c r="AH24" s="30">
        <f>+'2021'!$D24</f>
        <v>0</v>
      </c>
      <c r="AI24" s="27"/>
      <c r="AJ24" s="30" t="e">
        <f t="shared" si="4"/>
        <v>#DIV/0!</v>
      </c>
    </row>
    <row r="25" spans="1:36" x14ac:dyDescent="0.35">
      <c r="A25" s="24" t="s">
        <v>304</v>
      </c>
      <c r="B25" s="25" t="s">
        <v>305</v>
      </c>
      <c r="C25" s="26">
        <f t="shared" ref="C25:AE25" si="14">+SUM(C26:C28)</f>
        <v>2.8923691397460258</v>
      </c>
      <c r="D25" s="26">
        <f t="shared" si="14"/>
        <v>2.8216897319198386</v>
      </c>
      <c r="E25" s="26">
        <f t="shared" si="14"/>
        <v>2.7548409971346941</v>
      </c>
      <c r="F25" s="26">
        <f t="shared" si="14"/>
        <v>2.6870613227860742</v>
      </c>
      <c r="G25" s="26">
        <f t="shared" si="14"/>
        <v>2.6234796099122968</v>
      </c>
      <c r="H25" s="26">
        <f t="shared" si="14"/>
        <v>2.5592233041340142</v>
      </c>
      <c r="I25" s="26">
        <f t="shared" si="14"/>
        <v>2.5006500389767954</v>
      </c>
      <c r="J25" s="26">
        <f t="shared" si="14"/>
        <v>2.4404228135000001</v>
      </c>
      <c r="K25" s="26">
        <f t="shared" si="14"/>
        <v>2.3854619564999999</v>
      </c>
      <c r="L25" s="26">
        <f t="shared" si="14"/>
        <v>2.331060312</v>
      </c>
      <c r="M25" s="26">
        <f t="shared" si="14"/>
        <v>2.2824367125</v>
      </c>
      <c r="N25" s="26">
        <f t="shared" si="14"/>
        <v>2.2716241727156667</v>
      </c>
      <c r="O25" s="26">
        <f t="shared" si="14"/>
        <v>2.2821626066399237</v>
      </c>
      <c r="P25" s="26">
        <f t="shared" si="14"/>
        <v>2.2718977480874054</v>
      </c>
      <c r="Q25" s="26">
        <f t="shared" si="14"/>
        <v>2.2524865555284528</v>
      </c>
      <c r="R25" s="26">
        <f t="shared" si="14"/>
        <v>2.2440773494999999</v>
      </c>
      <c r="S25" s="26">
        <f t="shared" si="14"/>
        <v>2.2334386584999999</v>
      </c>
      <c r="T25" s="26">
        <f t="shared" si="14"/>
        <v>2.2391238407775025</v>
      </c>
      <c r="U25" s="26">
        <f t="shared" si="14"/>
        <v>2.2209247899999998</v>
      </c>
      <c r="V25" s="26">
        <f t="shared" si="14"/>
        <v>2.2185101539999992</v>
      </c>
      <c r="W25" s="26">
        <f t="shared" si="14"/>
        <v>2.2215263931896003</v>
      </c>
      <c r="X25" s="26">
        <f t="shared" si="14"/>
        <v>2.2088358489225004</v>
      </c>
      <c r="Y25" s="26">
        <f t="shared" si="14"/>
        <v>2.2008688117640003</v>
      </c>
      <c r="Z25" s="26">
        <f t="shared" si="14"/>
        <v>2.2009773875982779</v>
      </c>
      <c r="AA25" s="26">
        <f t="shared" si="14"/>
        <v>2.2069976556746993</v>
      </c>
      <c r="AB25" s="26">
        <f t="shared" si="14"/>
        <v>2.1839223773667995</v>
      </c>
      <c r="AC25" s="26">
        <f t="shared" si="14"/>
        <v>2.1765477395444996</v>
      </c>
      <c r="AD25" s="26">
        <f t="shared" si="14"/>
        <v>2.1694098270928994</v>
      </c>
      <c r="AE25" s="26">
        <f t="shared" si="14"/>
        <v>2.1697978259810999</v>
      </c>
      <c r="AF25" s="26">
        <f t="shared" ref="AF25:AH25" si="15">+SUM(AF26:AF28)</f>
        <v>2.1745729535104399</v>
      </c>
      <c r="AG25" s="26">
        <f t="shared" si="15"/>
        <v>2.16016855825155</v>
      </c>
      <c r="AH25" s="26">
        <f t="shared" si="15"/>
        <v>2.1571797408617397</v>
      </c>
      <c r="AI25" s="27"/>
      <c r="AJ25" s="23">
        <f t="shared" si="4"/>
        <v>-5.4878617642398431E-2</v>
      </c>
    </row>
    <row r="26" spans="1:36" x14ac:dyDescent="0.35">
      <c r="A26" s="24" t="s">
        <v>306</v>
      </c>
      <c r="B26" s="25" t="s">
        <v>307</v>
      </c>
      <c r="C26" s="30">
        <f>+'1990'!$D26</f>
        <v>2.8569190693154996E-2</v>
      </c>
      <c r="D26" s="30">
        <f>+'1991'!$D26</f>
        <v>2.7106383520754999E-2</v>
      </c>
      <c r="E26" s="30">
        <f>+'1992'!$D26</f>
        <v>2.6885990270086493E-2</v>
      </c>
      <c r="F26" s="30">
        <f>+'1993'!$D26</f>
        <v>2.4344293202498497E-2</v>
      </c>
      <c r="G26" s="30">
        <f>+'1994'!$D26</f>
        <v>2.3085803134229501E-2</v>
      </c>
      <c r="H26" s="30">
        <f>+'1995'!$D26</f>
        <v>2.1309311277677496E-2</v>
      </c>
      <c r="I26" s="30">
        <f>+'1996'!$D26</f>
        <v>2.0448687741474993E-2</v>
      </c>
      <c r="J26" s="30">
        <f>+'1997'!$D26</f>
        <v>1.75116305E-2</v>
      </c>
      <c r="K26" s="30">
        <f>+'1998'!$D26</f>
        <v>1.7408793499999995E-2</v>
      </c>
      <c r="L26" s="30">
        <f>+'1999'!$D26</f>
        <v>1.7645260499999996E-2</v>
      </c>
      <c r="M26" s="30">
        <f>+'2000'!$D26</f>
        <v>1.5853746999999998E-2</v>
      </c>
      <c r="N26" s="30">
        <f>+'2001'!$D26</f>
        <v>1.5864785999999999E-2</v>
      </c>
      <c r="O26" s="30">
        <f>+'2002'!$D26</f>
        <v>2.4216422247692354E-2</v>
      </c>
      <c r="P26" s="30">
        <f>+'2003'!$D26</f>
        <v>1.3171351375660525E-2</v>
      </c>
      <c r="Q26" s="30">
        <f>+'2004'!$D26</f>
        <v>1.0887078964979988E-2</v>
      </c>
      <c r="R26" s="30">
        <f>+'2005'!$D26</f>
        <v>1.2887742000000001E-2</v>
      </c>
      <c r="S26" s="30">
        <f>+'2006'!$D26</f>
        <v>1.3433300999999998E-2</v>
      </c>
      <c r="T26" s="30">
        <f>+'2007'!$D26</f>
        <v>2.9556016428374875E-2</v>
      </c>
      <c r="U26" s="30">
        <f>+'2008'!$D26</f>
        <v>1.7810554999999999E-2</v>
      </c>
      <c r="V26" s="30">
        <f>+'2009'!$D26</f>
        <v>2.4640209999999999E-2</v>
      </c>
      <c r="W26" s="30">
        <f>+'2010'!$D26</f>
        <v>2.5099931478999998E-2</v>
      </c>
      <c r="X26" s="30">
        <f>+'2011'!$D26</f>
        <v>2.2653213820999999E-2</v>
      </c>
      <c r="Y26" s="30">
        <f>+'2012'!$D26</f>
        <v>2.23945598835E-2</v>
      </c>
      <c r="Z26" s="30">
        <f>+'2013'!$D26</f>
        <v>2.9268344919578328E-2</v>
      </c>
      <c r="AA26" s="30">
        <f>+'2014'!$D26</f>
        <v>4.0833798076400002E-2</v>
      </c>
      <c r="AB26" s="30">
        <f>+'2015'!$D26</f>
        <v>2.4310436026799997E-2</v>
      </c>
      <c r="AC26" s="30">
        <f>+'2016'!$D26</f>
        <v>2.54484213795E-2</v>
      </c>
      <c r="AD26" s="30">
        <f>+'2017'!$D26</f>
        <v>2.6458561807299996E-2</v>
      </c>
      <c r="AE26" s="30">
        <f>+'2018'!$D26</f>
        <v>3.4400428418999998E-2</v>
      </c>
      <c r="AF26" s="30">
        <f>+'2019'!$D26</f>
        <v>4.5265626713649983E-2</v>
      </c>
      <c r="AG26" s="30">
        <f>+'2020'!$D26</f>
        <v>3.9769743056399992E-2</v>
      </c>
      <c r="AH26" s="30">
        <f>+'2021'!$D26</f>
        <v>4.2659588513849996E-2</v>
      </c>
      <c r="AI26" s="27"/>
      <c r="AJ26" s="30">
        <f t="shared" si="4"/>
        <v>1.6908205684025361</v>
      </c>
    </row>
    <row r="27" spans="1:36" x14ac:dyDescent="0.35">
      <c r="A27" s="24" t="s">
        <v>308</v>
      </c>
      <c r="B27" s="25" t="s">
        <v>309</v>
      </c>
      <c r="C27" s="30">
        <f>+'1990'!$D27</f>
        <v>2.8637999490528707</v>
      </c>
      <c r="D27" s="30">
        <f>+'1991'!$D27</f>
        <v>2.7945833483990836</v>
      </c>
      <c r="E27" s="30">
        <f>+'1992'!$D27</f>
        <v>2.7279550068646077</v>
      </c>
      <c r="F27" s="30">
        <f>+'1993'!$D27</f>
        <v>2.6627170295835758</v>
      </c>
      <c r="G27" s="30">
        <f>+'1994'!$D27</f>
        <v>2.6003938067780674</v>
      </c>
      <c r="H27" s="30">
        <f>+'1995'!$D27</f>
        <v>2.5379139928563368</v>
      </c>
      <c r="I27" s="30">
        <f>+'1996'!$D27</f>
        <v>2.4802013512353205</v>
      </c>
      <c r="J27" s="30">
        <f>+'1997'!$D27</f>
        <v>2.4229111830000001</v>
      </c>
      <c r="K27" s="30">
        <f>+'1998'!$D27</f>
        <v>2.3680531629999999</v>
      </c>
      <c r="L27" s="30">
        <f>+'1999'!$D27</f>
        <v>2.3134150514999998</v>
      </c>
      <c r="M27" s="30">
        <f>+'2000'!$D27</f>
        <v>2.2665829655</v>
      </c>
      <c r="N27" s="30">
        <f>+'2001'!$D27</f>
        <v>2.2557593867156669</v>
      </c>
      <c r="O27" s="30">
        <f>+'2002'!$D27</f>
        <v>2.2490229424141797</v>
      </c>
      <c r="P27" s="30">
        <f>+'2003'!$D27</f>
        <v>2.2443836664346866</v>
      </c>
      <c r="Q27" s="30">
        <f>+'2004'!$D27</f>
        <v>2.2298311250886393</v>
      </c>
      <c r="R27" s="30">
        <f>+'2005'!$D27</f>
        <v>2.2214532094999999</v>
      </c>
      <c r="S27" s="30">
        <f>+'2006'!$D27</f>
        <v>2.2132471654999999</v>
      </c>
      <c r="T27" s="30">
        <f>+'2007'!$D27</f>
        <v>2.204462064111711</v>
      </c>
      <c r="U27" s="30">
        <f>+'2008'!$D27</f>
        <v>2.1961538549999995</v>
      </c>
      <c r="V27" s="30">
        <f>+'2009'!$D27</f>
        <v>2.1885654139999993</v>
      </c>
      <c r="W27" s="30">
        <f>+'2010'!$D27</f>
        <v>2.1904549651495002</v>
      </c>
      <c r="X27" s="30">
        <f>+'2011'!$D27</f>
        <v>2.1807067693635003</v>
      </c>
      <c r="Y27" s="30">
        <f>+'2012'!$D27</f>
        <v>2.1723929074505004</v>
      </c>
      <c r="Z27" s="30">
        <f>+'2013'!$D27</f>
        <v>2.1650889846487997</v>
      </c>
      <c r="AA27" s="30">
        <f>+'2014'!$D27</f>
        <v>2.1579515190442993</v>
      </c>
      <c r="AB27" s="30">
        <f>+'2015'!$D27</f>
        <v>2.1504255760399995</v>
      </c>
      <c r="AC27" s="30">
        <f>+'2016'!$D27</f>
        <v>2.1438415445999994</v>
      </c>
      <c r="AD27" s="30">
        <f>+'2017'!$D27</f>
        <v>2.1370841390415993</v>
      </c>
      <c r="AE27" s="30">
        <f>+'2018'!$D27</f>
        <v>2.1299396236411998</v>
      </c>
      <c r="AF27" s="30">
        <f>+'2019'!$D27</f>
        <v>2.1222283290814898</v>
      </c>
      <c r="AG27" s="30">
        <f>+'2020'!$D27</f>
        <v>2.11611732103415</v>
      </c>
      <c r="AH27" s="30">
        <f>+'2021'!$D27</f>
        <v>2.1089451280370897</v>
      </c>
      <c r="AI27" s="27"/>
      <c r="AJ27" s="30">
        <f t="shared" si="4"/>
        <v>-6.9548672985873305E-2</v>
      </c>
    </row>
    <row r="28" spans="1:36" x14ac:dyDescent="0.35">
      <c r="A28" s="24" t="s">
        <v>310</v>
      </c>
      <c r="B28" s="25" t="s">
        <v>311</v>
      </c>
      <c r="C28" s="30">
        <f>+'1990'!$D28</f>
        <v>0</v>
      </c>
      <c r="D28" s="30">
        <f>+'1991'!$D28</f>
        <v>0</v>
      </c>
      <c r="E28" s="30">
        <f>+'1992'!$D28</f>
        <v>0</v>
      </c>
      <c r="F28" s="30">
        <f>+'1993'!$D28</f>
        <v>0</v>
      </c>
      <c r="G28" s="30">
        <f>+'1994'!$D28</f>
        <v>0</v>
      </c>
      <c r="H28" s="30">
        <f>+'1995'!$D28</f>
        <v>0</v>
      </c>
      <c r="I28" s="30">
        <f>+'1996'!$D28</f>
        <v>0</v>
      </c>
      <c r="J28" s="30">
        <f>+'1997'!$D28</f>
        <v>0</v>
      </c>
      <c r="K28" s="30">
        <f>+'1998'!$D28</f>
        <v>0</v>
      </c>
      <c r="L28" s="30">
        <f>+'1999'!$D28</f>
        <v>0</v>
      </c>
      <c r="M28" s="30">
        <f>+'2000'!$D28</f>
        <v>0</v>
      </c>
      <c r="N28" s="30">
        <f>+'2001'!$D28</f>
        <v>0</v>
      </c>
      <c r="O28" s="30">
        <f>+'2002'!$D28</f>
        <v>8.9232419780516971E-3</v>
      </c>
      <c r="P28" s="30">
        <f>+'2003'!$D28</f>
        <v>1.4342730277058334E-2</v>
      </c>
      <c r="Q28" s="30">
        <f>+'2004'!$D28</f>
        <v>1.1768351474833334E-2</v>
      </c>
      <c r="R28" s="30">
        <f>+'2005'!$D28</f>
        <v>9.7363979999999985E-3</v>
      </c>
      <c r="S28" s="30">
        <f>+'2006'!$D28</f>
        <v>6.7581919999999997E-3</v>
      </c>
      <c r="T28" s="30">
        <f>+'2007'!$D28</f>
        <v>5.1057602374166662E-3</v>
      </c>
      <c r="U28" s="30">
        <f>+'2008'!$D28</f>
        <v>6.9603799999999995E-3</v>
      </c>
      <c r="V28" s="30">
        <f>+'2009'!$D28</f>
        <v>5.3045299999999991E-3</v>
      </c>
      <c r="W28" s="30">
        <f>+'2010'!$D28</f>
        <v>5.9714965610999995E-3</v>
      </c>
      <c r="X28" s="30">
        <f>+'2011'!$D28</f>
        <v>5.4758657380000004E-3</v>
      </c>
      <c r="Y28" s="30">
        <f>+'2012'!$D28</f>
        <v>6.081344429999999E-3</v>
      </c>
      <c r="Z28" s="30">
        <f>+'2013'!$D28</f>
        <v>6.6200580298999999E-3</v>
      </c>
      <c r="AA28" s="30">
        <f>+'2014'!$D28</f>
        <v>8.212338554E-3</v>
      </c>
      <c r="AB28" s="30">
        <f>+'2015'!$D28</f>
        <v>9.186365299999999E-3</v>
      </c>
      <c r="AC28" s="30">
        <f>+'2016'!$D28</f>
        <v>7.2577735650000003E-3</v>
      </c>
      <c r="AD28" s="30">
        <f>+'2017'!$D28</f>
        <v>5.8671262439999993E-3</v>
      </c>
      <c r="AE28" s="30">
        <f>+'2018'!$D28</f>
        <v>5.4577739208999986E-3</v>
      </c>
      <c r="AF28" s="30">
        <f>+'2019'!$D28</f>
        <v>7.0789977153000007E-3</v>
      </c>
      <c r="AG28" s="30">
        <f>+'2020'!$D28</f>
        <v>4.2814941609999992E-3</v>
      </c>
      <c r="AH28" s="30">
        <f>+'2021'!$D28</f>
        <v>5.5750243107999999E-3</v>
      </c>
      <c r="AI28" s="27"/>
      <c r="AJ28" s="30" t="e">
        <f t="shared" si="4"/>
        <v>#DIV/0!</v>
      </c>
    </row>
    <row r="29" spans="1:36" x14ac:dyDescent="0.35">
      <c r="A29" s="24" t="s">
        <v>312</v>
      </c>
      <c r="B29" s="25" t="s">
        <v>291</v>
      </c>
      <c r="C29" s="26">
        <f t="shared" ref="C29:AE29" si="16">+SUM(C30:C31)</f>
        <v>0</v>
      </c>
      <c r="D29" s="26">
        <f t="shared" si="16"/>
        <v>0</v>
      </c>
      <c r="E29" s="26">
        <f t="shared" si="16"/>
        <v>0</v>
      </c>
      <c r="F29" s="26">
        <f t="shared" si="16"/>
        <v>0</v>
      </c>
      <c r="G29" s="26">
        <f t="shared" si="16"/>
        <v>0</v>
      </c>
      <c r="H29" s="26">
        <f t="shared" si="16"/>
        <v>0</v>
      </c>
      <c r="I29" s="26">
        <f t="shared" si="16"/>
        <v>0</v>
      </c>
      <c r="J29" s="26">
        <f t="shared" si="16"/>
        <v>0</v>
      </c>
      <c r="K29" s="26">
        <f t="shared" si="16"/>
        <v>0</v>
      </c>
      <c r="L29" s="26">
        <f t="shared" si="16"/>
        <v>0</v>
      </c>
      <c r="M29" s="26">
        <f t="shared" si="16"/>
        <v>0</v>
      </c>
      <c r="N29" s="26">
        <f t="shared" si="16"/>
        <v>0</v>
      </c>
      <c r="O29" s="26">
        <f t="shared" si="16"/>
        <v>0</v>
      </c>
      <c r="P29" s="26">
        <f t="shared" si="16"/>
        <v>0</v>
      </c>
      <c r="Q29" s="26">
        <f t="shared" si="16"/>
        <v>0</v>
      </c>
      <c r="R29" s="26">
        <f t="shared" si="16"/>
        <v>0</v>
      </c>
      <c r="S29" s="26">
        <f t="shared" si="16"/>
        <v>0</v>
      </c>
      <c r="T29" s="26">
        <f t="shared" si="16"/>
        <v>0</v>
      </c>
      <c r="U29" s="26">
        <f t="shared" si="16"/>
        <v>0</v>
      </c>
      <c r="V29" s="26">
        <f t="shared" si="16"/>
        <v>0</v>
      </c>
      <c r="W29" s="26">
        <f t="shared" si="16"/>
        <v>0</v>
      </c>
      <c r="X29" s="26">
        <f t="shared" si="16"/>
        <v>0</v>
      </c>
      <c r="Y29" s="26">
        <f t="shared" si="16"/>
        <v>0</v>
      </c>
      <c r="Z29" s="26">
        <f t="shared" si="16"/>
        <v>0</v>
      </c>
      <c r="AA29" s="26">
        <f t="shared" si="16"/>
        <v>0</v>
      </c>
      <c r="AB29" s="26">
        <f t="shared" si="16"/>
        <v>0</v>
      </c>
      <c r="AC29" s="26">
        <f t="shared" si="16"/>
        <v>0</v>
      </c>
      <c r="AD29" s="26">
        <f t="shared" si="16"/>
        <v>0</v>
      </c>
      <c r="AE29" s="26">
        <f t="shared" si="16"/>
        <v>0</v>
      </c>
      <c r="AF29" s="26">
        <f t="shared" ref="AF29:AH29" si="17">+SUM(AF30:AF31)</f>
        <v>0</v>
      </c>
      <c r="AG29" s="26">
        <f t="shared" si="17"/>
        <v>0</v>
      </c>
      <c r="AH29" s="26">
        <f t="shared" si="17"/>
        <v>0</v>
      </c>
      <c r="AI29" s="27"/>
      <c r="AJ29" s="23" t="e">
        <f t="shared" si="4"/>
        <v>#DIV/0!</v>
      </c>
    </row>
    <row r="30" spans="1:36" x14ac:dyDescent="0.35">
      <c r="A30" s="24" t="s">
        <v>313</v>
      </c>
      <c r="B30" s="25" t="s">
        <v>314</v>
      </c>
      <c r="C30" s="30">
        <f>+'1990'!$D30</f>
        <v>0</v>
      </c>
      <c r="D30" s="30">
        <f>+'1991'!$D30</f>
        <v>0</v>
      </c>
      <c r="E30" s="30">
        <f>+'1992'!$D30</f>
        <v>0</v>
      </c>
      <c r="F30" s="30">
        <f>+'1993'!$D30</f>
        <v>0</v>
      </c>
      <c r="G30" s="30">
        <f>+'1994'!$D30</f>
        <v>0</v>
      </c>
      <c r="H30" s="30">
        <f>+'1995'!$D30</f>
        <v>0</v>
      </c>
      <c r="I30" s="30">
        <f>+'1996'!$D30</f>
        <v>0</v>
      </c>
      <c r="J30" s="30">
        <f>+'1997'!$D30</f>
        <v>0</v>
      </c>
      <c r="K30" s="30">
        <f>+'1998'!$D30</f>
        <v>0</v>
      </c>
      <c r="L30" s="30">
        <f>+'1999'!$D30</f>
        <v>0</v>
      </c>
      <c r="M30" s="30">
        <f>+'2000'!$D30</f>
        <v>0</v>
      </c>
      <c r="N30" s="30">
        <f>+'2001'!$D30</f>
        <v>0</v>
      </c>
      <c r="O30" s="30">
        <f>+'2002'!$D30</f>
        <v>0</v>
      </c>
      <c r="P30" s="30">
        <f>+'2003'!$D30</f>
        <v>0</v>
      </c>
      <c r="Q30" s="30">
        <f>+'2004'!$D30</f>
        <v>0</v>
      </c>
      <c r="R30" s="30">
        <f>+'2005'!$D30</f>
        <v>0</v>
      </c>
      <c r="S30" s="30">
        <f>+'2006'!$D30</f>
        <v>0</v>
      </c>
      <c r="T30" s="30">
        <f>+'2007'!$D30</f>
        <v>0</v>
      </c>
      <c r="U30" s="30">
        <f>+'2008'!$D30</f>
        <v>0</v>
      </c>
      <c r="V30" s="30">
        <f>+'2009'!$D30</f>
        <v>0</v>
      </c>
      <c r="W30" s="30">
        <f>+'2010'!$D30</f>
        <v>0</v>
      </c>
      <c r="X30" s="30">
        <f>+'2011'!$D30</f>
        <v>0</v>
      </c>
      <c r="Y30" s="30">
        <f>+'2012'!$D30</f>
        <v>0</v>
      </c>
      <c r="Z30" s="30">
        <f>+'2013'!$D30</f>
        <v>0</v>
      </c>
      <c r="AA30" s="30">
        <f>+'2014'!$D30</f>
        <v>0</v>
      </c>
      <c r="AB30" s="30">
        <f>+'2015'!$D30</f>
        <v>0</v>
      </c>
      <c r="AC30" s="30">
        <f>+'2016'!$D30</f>
        <v>0</v>
      </c>
      <c r="AD30" s="30">
        <f>+'2017'!$D30</f>
        <v>0</v>
      </c>
      <c r="AE30" s="30">
        <f>+'2018'!$D30</f>
        <v>0</v>
      </c>
      <c r="AF30" s="30">
        <f>+'2019'!$D30</f>
        <v>0</v>
      </c>
      <c r="AG30" s="30">
        <f>+'2020'!$D30</f>
        <v>0</v>
      </c>
      <c r="AH30" s="30">
        <f>+'2021'!$D30</f>
        <v>0</v>
      </c>
      <c r="AI30" s="27"/>
      <c r="AJ30" s="30" t="e">
        <f t="shared" si="4"/>
        <v>#DIV/0!</v>
      </c>
    </row>
    <row r="31" spans="1:36" x14ac:dyDescent="0.35">
      <c r="A31" s="24" t="s">
        <v>315</v>
      </c>
      <c r="B31" s="25" t="s">
        <v>316</v>
      </c>
      <c r="C31" s="30">
        <f>+'1990'!$D31</f>
        <v>0</v>
      </c>
      <c r="D31" s="30">
        <f>+'1991'!$D31</f>
        <v>0</v>
      </c>
      <c r="E31" s="30">
        <f>+'1992'!$D31</f>
        <v>0</v>
      </c>
      <c r="F31" s="30">
        <f>+'1993'!$D31</f>
        <v>0</v>
      </c>
      <c r="G31" s="30">
        <f>+'1994'!$D31</f>
        <v>0</v>
      </c>
      <c r="H31" s="30">
        <f>+'1995'!$D31</f>
        <v>0</v>
      </c>
      <c r="I31" s="30">
        <f>+'1996'!$D31</f>
        <v>0</v>
      </c>
      <c r="J31" s="30">
        <f>+'1997'!$D31</f>
        <v>0</v>
      </c>
      <c r="K31" s="30">
        <f>+'1998'!$D31</f>
        <v>0</v>
      </c>
      <c r="L31" s="30">
        <f>+'1999'!$D31</f>
        <v>0</v>
      </c>
      <c r="M31" s="30">
        <f>+'2000'!$D31</f>
        <v>0</v>
      </c>
      <c r="N31" s="30">
        <f>+'2001'!$D31</f>
        <v>0</v>
      </c>
      <c r="O31" s="30">
        <f>+'2002'!$D31</f>
        <v>0</v>
      </c>
      <c r="P31" s="30">
        <f>+'2003'!$D31</f>
        <v>0</v>
      </c>
      <c r="Q31" s="30">
        <f>+'2004'!$D31</f>
        <v>0</v>
      </c>
      <c r="R31" s="30">
        <f>+'2005'!$D31</f>
        <v>0</v>
      </c>
      <c r="S31" s="30">
        <f>+'2006'!$D31</f>
        <v>0</v>
      </c>
      <c r="T31" s="30">
        <f>+'2007'!$D31</f>
        <v>0</v>
      </c>
      <c r="U31" s="30">
        <f>+'2008'!$D31</f>
        <v>0</v>
      </c>
      <c r="V31" s="30">
        <f>+'2009'!$D31</f>
        <v>0</v>
      </c>
      <c r="W31" s="30">
        <f>+'2010'!$D31</f>
        <v>0</v>
      </c>
      <c r="X31" s="30">
        <f>+'2011'!$D31</f>
        <v>0</v>
      </c>
      <c r="Y31" s="30">
        <f>+'2012'!$D31</f>
        <v>0</v>
      </c>
      <c r="Z31" s="30">
        <f>+'2013'!$D31</f>
        <v>0</v>
      </c>
      <c r="AA31" s="30">
        <f>+'2014'!$D31</f>
        <v>0</v>
      </c>
      <c r="AB31" s="30">
        <f>+'2015'!$D31</f>
        <v>0</v>
      </c>
      <c r="AC31" s="30">
        <f>+'2016'!$D31</f>
        <v>0</v>
      </c>
      <c r="AD31" s="30">
        <f>+'2017'!$D31</f>
        <v>0</v>
      </c>
      <c r="AE31" s="30">
        <f>+'2018'!$D31</f>
        <v>0</v>
      </c>
      <c r="AF31" s="30">
        <f>+'2019'!$D31</f>
        <v>0</v>
      </c>
      <c r="AG31" s="30">
        <f>+'2020'!$D31</f>
        <v>0</v>
      </c>
      <c r="AH31" s="30">
        <f>+'2021'!$D31</f>
        <v>0</v>
      </c>
      <c r="AI31" s="27"/>
      <c r="AJ31" s="30" t="e">
        <f t="shared" si="4"/>
        <v>#DIV/0!</v>
      </c>
    </row>
    <row r="32" spans="1:36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AE32" si="18">+D33+D37</f>
        <v>0</v>
      </c>
      <c r="E32" s="26">
        <f t="shared" si="18"/>
        <v>0</v>
      </c>
      <c r="F32" s="26">
        <f t="shared" si="18"/>
        <v>0</v>
      </c>
      <c r="G32" s="26">
        <f t="shared" si="18"/>
        <v>0</v>
      </c>
      <c r="H32" s="26">
        <f t="shared" si="18"/>
        <v>0</v>
      </c>
      <c r="I32" s="26">
        <f t="shared" si="18"/>
        <v>0</v>
      </c>
      <c r="J32" s="26">
        <f t="shared" si="18"/>
        <v>0</v>
      </c>
      <c r="K32" s="26">
        <f t="shared" si="18"/>
        <v>0</v>
      </c>
      <c r="L32" s="26">
        <f t="shared" si="18"/>
        <v>0</v>
      </c>
      <c r="M32" s="26">
        <f t="shared" si="18"/>
        <v>0</v>
      </c>
      <c r="N32" s="26">
        <f t="shared" si="18"/>
        <v>0</v>
      </c>
      <c r="O32" s="26">
        <f t="shared" si="18"/>
        <v>0</v>
      </c>
      <c r="P32" s="26">
        <f t="shared" si="18"/>
        <v>0</v>
      </c>
      <c r="Q32" s="26">
        <f t="shared" si="18"/>
        <v>0</v>
      </c>
      <c r="R32" s="26">
        <f t="shared" si="18"/>
        <v>0</v>
      </c>
      <c r="S32" s="26">
        <f t="shared" si="18"/>
        <v>0</v>
      </c>
      <c r="T32" s="26">
        <f t="shared" si="18"/>
        <v>0</v>
      </c>
      <c r="U32" s="26">
        <f t="shared" si="18"/>
        <v>0</v>
      </c>
      <c r="V32" s="26">
        <f t="shared" si="18"/>
        <v>0</v>
      </c>
      <c r="W32" s="26">
        <f t="shared" si="18"/>
        <v>0</v>
      </c>
      <c r="X32" s="26">
        <f t="shared" si="18"/>
        <v>0</v>
      </c>
      <c r="Y32" s="26">
        <f t="shared" si="18"/>
        <v>0</v>
      </c>
      <c r="Z32" s="26">
        <f t="shared" si="18"/>
        <v>0</v>
      </c>
      <c r="AA32" s="26">
        <f t="shared" si="18"/>
        <v>0</v>
      </c>
      <c r="AB32" s="26">
        <f t="shared" si="18"/>
        <v>0</v>
      </c>
      <c r="AC32" s="26">
        <f t="shared" si="18"/>
        <v>0</v>
      </c>
      <c r="AD32" s="26">
        <f t="shared" si="18"/>
        <v>0</v>
      </c>
      <c r="AE32" s="26">
        <f t="shared" si="18"/>
        <v>0</v>
      </c>
      <c r="AF32" s="26">
        <f t="shared" ref="AF32" si="19">+AF33+AF37</f>
        <v>0</v>
      </c>
      <c r="AG32" s="26">
        <f t="shared" ref="AG32:AH32" si="20">+AG33+AG37</f>
        <v>0</v>
      </c>
      <c r="AH32" s="26">
        <f t="shared" si="20"/>
        <v>0</v>
      </c>
      <c r="AI32" s="27"/>
      <c r="AJ32" s="23" t="e">
        <f t="shared" si="4"/>
        <v>#DIV/0!</v>
      </c>
    </row>
    <row r="33" spans="1:36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AE33" si="21">+SUM(D34:D36)</f>
        <v>0</v>
      </c>
      <c r="E33" s="26">
        <f t="shared" si="21"/>
        <v>0</v>
      </c>
      <c r="F33" s="26">
        <f t="shared" si="21"/>
        <v>0</v>
      </c>
      <c r="G33" s="26">
        <f t="shared" si="21"/>
        <v>0</v>
      </c>
      <c r="H33" s="26">
        <f t="shared" si="21"/>
        <v>0</v>
      </c>
      <c r="I33" s="26">
        <f t="shared" si="21"/>
        <v>0</v>
      </c>
      <c r="J33" s="26">
        <f t="shared" si="21"/>
        <v>0</v>
      </c>
      <c r="K33" s="26">
        <f t="shared" si="21"/>
        <v>0</v>
      </c>
      <c r="L33" s="26">
        <f t="shared" si="21"/>
        <v>0</v>
      </c>
      <c r="M33" s="26">
        <f t="shared" si="21"/>
        <v>0</v>
      </c>
      <c r="N33" s="26">
        <f t="shared" si="21"/>
        <v>0</v>
      </c>
      <c r="O33" s="26">
        <f t="shared" si="21"/>
        <v>0</v>
      </c>
      <c r="P33" s="26">
        <f t="shared" si="21"/>
        <v>0</v>
      </c>
      <c r="Q33" s="26">
        <f t="shared" si="21"/>
        <v>0</v>
      </c>
      <c r="R33" s="26">
        <f t="shared" si="21"/>
        <v>0</v>
      </c>
      <c r="S33" s="26">
        <f t="shared" si="21"/>
        <v>0</v>
      </c>
      <c r="T33" s="26">
        <f t="shared" si="21"/>
        <v>0</v>
      </c>
      <c r="U33" s="26">
        <f t="shared" si="21"/>
        <v>0</v>
      </c>
      <c r="V33" s="26">
        <f t="shared" si="21"/>
        <v>0</v>
      </c>
      <c r="W33" s="26">
        <f t="shared" si="21"/>
        <v>0</v>
      </c>
      <c r="X33" s="26">
        <f t="shared" si="21"/>
        <v>0</v>
      </c>
      <c r="Y33" s="26">
        <f t="shared" si="21"/>
        <v>0</v>
      </c>
      <c r="Z33" s="26">
        <f t="shared" si="21"/>
        <v>0</v>
      </c>
      <c r="AA33" s="26">
        <f t="shared" si="21"/>
        <v>0</v>
      </c>
      <c r="AB33" s="26">
        <f t="shared" si="21"/>
        <v>0</v>
      </c>
      <c r="AC33" s="26">
        <f t="shared" si="21"/>
        <v>0</v>
      </c>
      <c r="AD33" s="26">
        <f t="shared" si="21"/>
        <v>0</v>
      </c>
      <c r="AE33" s="26">
        <f t="shared" si="21"/>
        <v>0</v>
      </c>
      <c r="AF33" s="26">
        <f t="shared" ref="AF33" si="22">+SUM(AF34:AF36)</f>
        <v>0</v>
      </c>
      <c r="AG33" s="26">
        <f t="shared" ref="AG33:AH33" si="23">+SUM(AG34:AG36)</f>
        <v>0</v>
      </c>
      <c r="AH33" s="26">
        <f t="shared" si="23"/>
        <v>0</v>
      </c>
      <c r="AI33" s="27"/>
      <c r="AJ33" s="23" t="e">
        <f t="shared" si="4"/>
        <v>#DIV/0!</v>
      </c>
    </row>
    <row r="34" spans="1:36" x14ac:dyDescent="0.35">
      <c r="A34" s="24" t="s">
        <v>321</v>
      </c>
      <c r="B34" s="25" t="s">
        <v>322</v>
      </c>
      <c r="C34" s="30">
        <f>+'1990'!$D34</f>
        <v>0</v>
      </c>
      <c r="D34" s="30">
        <f>+'1991'!$D34</f>
        <v>0</v>
      </c>
      <c r="E34" s="30">
        <f>+'1992'!$D34</f>
        <v>0</v>
      </c>
      <c r="F34" s="30">
        <f>+'1993'!$D34</f>
        <v>0</v>
      </c>
      <c r="G34" s="30">
        <f>+'1994'!$D34</f>
        <v>0</v>
      </c>
      <c r="H34" s="30">
        <f>+'1995'!$D34</f>
        <v>0</v>
      </c>
      <c r="I34" s="30">
        <f>+'1996'!$D34</f>
        <v>0</v>
      </c>
      <c r="J34" s="30">
        <f>+'1997'!$D34</f>
        <v>0</v>
      </c>
      <c r="K34" s="30">
        <f>+'1998'!$D34</f>
        <v>0</v>
      </c>
      <c r="L34" s="30">
        <f>+'1999'!$D34</f>
        <v>0</v>
      </c>
      <c r="M34" s="30">
        <f>+'2000'!$D34</f>
        <v>0</v>
      </c>
      <c r="N34" s="30">
        <f>+'2001'!$D34</f>
        <v>0</v>
      </c>
      <c r="O34" s="30">
        <f>+'2002'!$D34</f>
        <v>0</v>
      </c>
      <c r="P34" s="30">
        <f>+'2003'!$D34</f>
        <v>0</v>
      </c>
      <c r="Q34" s="30">
        <f>+'2004'!$D34</f>
        <v>0</v>
      </c>
      <c r="R34" s="30">
        <f>+'2005'!$D34</f>
        <v>0</v>
      </c>
      <c r="S34" s="30">
        <f>+'2006'!$D34</f>
        <v>0</v>
      </c>
      <c r="T34" s="30">
        <f>+'2007'!$D34</f>
        <v>0</v>
      </c>
      <c r="U34" s="30">
        <f>+'2008'!$D34</f>
        <v>0</v>
      </c>
      <c r="V34" s="30">
        <f>+'2009'!$D34</f>
        <v>0</v>
      </c>
      <c r="W34" s="30">
        <f>+'2010'!$D34</f>
        <v>0</v>
      </c>
      <c r="X34" s="30">
        <f>+'2011'!$D34</f>
        <v>0</v>
      </c>
      <c r="Y34" s="30">
        <f>+'2012'!$D34</f>
        <v>0</v>
      </c>
      <c r="Z34" s="30">
        <f>+'2013'!$D34</f>
        <v>0</v>
      </c>
      <c r="AA34" s="30">
        <f>+'2014'!$D34</f>
        <v>0</v>
      </c>
      <c r="AB34" s="30">
        <f>+'2015'!$D34</f>
        <v>0</v>
      </c>
      <c r="AC34" s="30">
        <f>+'2016'!$D34</f>
        <v>0</v>
      </c>
      <c r="AD34" s="30">
        <f>+'2017'!$D34</f>
        <v>0</v>
      </c>
      <c r="AE34" s="30">
        <f>+'2018'!$D34</f>
        <v>0</v>
      </c>
      <c r="AF34" s="30">
        <f>+'2019'!$D34</f>
        <v>0</v>
      </c>
      <c r="AG34" s="30">
        <f>+'2020'!$D34</f>
        <v>0</v>
      </c>
      <c r="AH34" s="30">
        <f>+'2021'!$D34</f>
        <v>0</v>
      </c>
      <c r="AI34" s="27"/>
      <c r="AJ34" s="30" t="e">
        <f t="shared" si="4"/>
        <v>#DIV/0!</v>
      </c>
    </row>
    <row r="35" spans="1:36" x14ac:dyDescent="0.35">
      <c r="A35" s="24" t="s">
        <v>323</v>
      </c>
      <c r="B35" s="34" t="s">
        <v>324</v>
      </c>
      <c r="C35" s="30">
        <f>+'1990'!$D35</f>
        <v>0</v>
      </c>
      <c r="D35" s="30">
        <f>+'1991'!$D35</f>
        <v>0</v>
      </c>
      <c r="E35" s="30">
        <f>+'1992'!$D35</f>
        <v>0</v>
      </c>
      <c r="F35" s="30">
        <f>+'1993'!$D35</f>
        <v>0</v>
      </c>
      <c r="G35" s="30">
        <f>+'1994'!$D35</f>
        <v>0</v>
      </c>
      <c r="H35" s="30">
        <f>+'1995'!$D35</f>
        <v>0</v>
      </c>
      <c r="I35" s="30">
        <f>+'1996'!$D35</f>
        <v>0</v>
      </c>
      <c r="J35" s="30">
        <f>+'1997'!$D35</f>
        <v>0</v>
      </c>
      <c r="K35" s="30">
        <f>+'1998'!$D35</f>
        <v>0</v>
      </c>
      <c r="L35" s="30">
        <f>+'1999'!$D35</f>
        <v>0</v>
      </c>
      <c r="M35" s="30">
        <f>+'2000'!$D35</f>
        <v>0</v>
      </c>
      <c r="N35" s="30">
        <f>+'2001'!$D35</f>
        <v>0</v>
      </c>
      <c r="O35" s="30">
        <f>+'2002'!$D35</f>
        <v>0</v>
      </c>
      <c r="P35" s="30">
        <f>+'2003'!$D35</f>
        <v>0</v>
      </c>
      <c r="Q35" s="30">
        <f>+'2004'!$D35</f>
        <v>0</v>
      </c>
      <c r="R35" s="30">
        <f>+'2005'!$D35</f>
        <v>0</v>
      </c>
      <c r="S35" s="30">
        <f>+'2006'!$D35</f>
        <v>0</v>
      </c>
      <c r="T35" s="30">
        <f>+'2007'!$D35</f>
        <v>0</v>
      </c>
      <c r="U35" s="30">
        <f>+'2008'!$D35</f>
        <v>0</v>
      </c>
      <c r="V35" s="30">
        <f>+'2009'!$D35</f>
        <v>0</v>
      </c>
      <c r="W35" s="30">
        <f>+'2010'!$D35</f>
        <v>0</v>
      </c>
      <c r="X35" s="30">
        <f>+'2011'!$D35</f>
        <v>0</v>
      </c>
      <c r="Y35" s="30">
        <f>+'2012'!$D35</f>
        <v>0</v>
      </c>
      <c r="Z35" s="30">
        <f>+'2013'!$D35</f>
        <v>0</v>
      </c>
      <c r="AA35" s="30">
        <f>+'2014'!$D35</f>
        <v>0</v>
      </c>
      <c r="AB35" s="30">
        <f>+'2015'!$D35</f>
        <v>0</v>
      </c>
      <c r="AC35" s="30">
        <f>+'2016'!$D35</f>
        <v>0</v>
      </c>
      <c r="AD35" s="30">
        <f>+'2017'!$D35</f>
        <v>0</v>
      </c>
      <c r="AE35" s="30">
        <f>+'2018'!$D35</f>
        <v>0</v>
      </c>
      <c r="AF35" s="30">
        <f>+'2019'!$D35</f>
        <v>0</v>
      </c>
      <c r="AG35" s="30">
        <f>+'2020'!$D35</f>
        <v>0</v>
      </c>
      <c r="AH35" s="30">
        <f>+'2021'!$D35</f>
        <v>0</v>
      </c>
      <c r="AI35" s="27"/>
      <c r="AJ35" s="30" t="e">
        <f t="shared" si="4"/>
        <v>#DIV/0!</v>
      </c>
    </row>
    <row r="36" spans="1:36" x14ac:dyDescent="0.35">
      <c r="A36" s="24" t="s">
        <v>325</v>
      </c>
      <c r="B36" s="34" t="s">
        <v>291</v>
      </c>
      <c r="C36" s="30">
        <f>+'1990'!$D36</f>
        <v>0</v>
      </c>
      <c r="D36" s="30">
        <f>+'1991'!$D36</f>
        <v>0</v>
      </c>
      <c r="E36" s="30">
        <f>+'1992'!$D36</f>
        <v>0</v>
      </c>
      <c r="F36" s="30">
        <f>+'1993'!$D36</f>
        <v>0</v>
      </c>
      <c r="G36" s="30">
        <f>+'1994'!$D36</f>
        <v>0</v>
      </c>
      <c r="H36" s="30">
        <f>+'1995'!$D36</f>
        <v>0</v>
      </c>
      <c r="I36" s="30">
        <f>+'1996'!$D36</f>
        <v>0</v>
      </c>
      <c r="J36" s="30">
        <f>+'1997'!$D36</f>
        <v>0</v>
      </c>
      <c r="K36" s="30">
        <f>+'1998'!$D36</f>
        <v>0</v>
      </c>
      <c r="L36" s="30">
        <f>+'1999'!$D36</f>
        <v>0</v>
      </c>
      <c r="M36" s="30">
        <f>+'2000'!$D36</f>
        <v>0</v>
      </c>
      <c r="N36" s="30">
        <f>+'2001'!$D36</f>
        <v>0</v>
      </c>
      <c r="O36" s="30">
        <f>+'2002'!$D36</f>
        <v>0</v>
      </c>
      <c r="P36" s="30">
        <f>+'2003'!$D36</f>
        <v>0</v>
      </c>
      <c r="Q36" s="30">
        <f>+'2004'!$D36</f>
        <v>0</v>
      </c>
      <c r="R36" s="30">
        <f>+'2005'!$D36</f>
        <v>0</v>
      </c>
      <c r="S36" s="30">
        <f>+'2006'!$D36</f>
        <v>0</v>
      </c>
      <c r="T36" s="30">
        <f>+'2007'!$D36</f>
        <v>0</v>
      </c>
      <c r="U36" s="30">
        <f>+'2008'!$D36</f>
        <v>0</v>
      </c>
      <c r="V36" s="30">
        <f>+'2009'!$D36</f>
        <v>0</v>
      </c>
      <c r="W36" s="30">
        <f>+'2010'!$D36</f>
        <v>0</v>
      </c>
      <c r="X36" s="30">
        <f>+'2011'!$D36</f>
        <v>0</v>
      </c>
      <c r="Y36" s="30">
        <f>+'2012'!$D36</f>
        <v>0</v>
      </c>
      <c r="Z36" s="30">
        <f>+'2013'!$D36</f>
        <v>0</v>
      </c>
      <c r="AA36" s="30">
        <f>+'2014'!$D36</f>
        <v>0</v>
      </c>
      <c r="AB36" s="30">
        <f>+'2015'!$D36</f>
        <v>0</v>
      </c>
      <c r="AC36" s="30">
        <f>+'2016'!$D36</f>
        <v>0</v>
      </c>
      <c r="AD36" s="30">
        <f>+'2017'!$D36</f>
        <v>0</v>
      </c>
      <c r="AE36" s="30">
        <f>+'2018'!$D36</f>
        <v>0</v>
      </c>
      <c r="AF36" s="30">
        <f>+'2019'!$D36</f>
        <v>0</v>
      </c>
      <c r="AG36" s="30">
        <f>+'2020'!$D36</f>
        <v>0</v>
      </c>
      <c r="AH36" s="30">
        <f>+'2021'!$D36</f>
        <v>0</v>
      </c>
      <c r="AI36" s="27"/>
      <c r="AJ36" s="30" t="e">
        <f t="shared" si="4"/>
        <v>#DIV/0!</v>
      </c>
    </row>
    <row r="37" spans="1:36" x14ac:dyDescent="0.35">
      <c r="A37" s="24" t="s">
        <v>326</v>
      </c>
      <c r="B37" s="34" t="s">
        <v>327</v>
      </c>
      <c r="C37" s="26">
        <f t="shared" ref="C37:AE37" si="24">+SUM(C38:C41)</f>
        <v>0</v>
      </c>
      <c r="D37" s="26">
        <f t="shared" si="24"/>
        <v>0</v>
      </c>
      <c r="E37" s="26">
        <f t="shared" si="24"/>
        <v>0</v>
      </c>
      <c r="F37" s="26">
        <f t="shared" si="24"/>
        <v>0</v>
      </c>
      <c r="G37" s="26">
        <f t="shared" si="24"/>
        <v>0</v>
      </c>
      <c r="H37" s="26">
        <f t="shared" si="24"/>
        <v>0</v>
      </c>
      <c r="I37" s="26">
        <f t="shared" si="24"/>
        <v>0</v>
      </c>
      <c r="J37" s="26">
        <f t="shared" si="24"/>
        <v>0</v>
      </c>
      <c r="K37" s="26">
        <f t="shared" si="24"/>
        <v>0</v>
      </c>
      <c r="L37" s="26">
        <f t="shared" si="24"/>
        <v>0</v>
      </c>
      <c r="M37" s="26">
        <f t="shared" si="24"/>
        <v>0</v>
      </c>
      <c r="N37" s="26">
        <f t="shared" si="24"/>
        <v>0</v>
      </c>
      <c r="O37" s="26">
        <f t="shared" si="24"/>
        <v>0</v>
      </c>
      <c r="P37" s="26">
        <f t="shared" si="24"/>
        <v>0</v>
      </c>
      <c r="Q37" s="26">
        <f t="shared" si="24"/>
        <v>0</v>
      </c>
      <c r="R37" s="26">
        <f t="shared" si="24"/>
        <v>0</v>
      </c>
      <c r="S37" s="26">
        <f t="shared" si="24"/>
        <v>0</v>
      </c>
      <c r="T37" s="26">
        <f t="shared" si="24"/>
        <v>0</v>
      </c>
      <c r="U37" s="26">
        <f t="shared" si="24"/>
        <v>0</v>
      </c>
      <c r="V37" s="26">
        <f t="shared" si="24"/>
        <v>0</v>
      </c>
      <c r="W37" s="26">
        <f t="shared" si="24"/>
        <v>0</v>
      </c>
      <c r="X37" s="26">
        <f t="shared" si="24"/>
        <v>0</v>
      </c>
      <c r="Y37" s="26">
        <f t="shared" si="24"/>
        <v>0</v>
      </c>
      <c r="Z37" s="26">
        <f t="shared" si="24"/>
        <v>0</v>
      </c>
      <c r="AA37" s="26">
        <f t="shared" si="24"/>
        <v>0</v>
      </c>
      <c r="AB37" s="26">
        <f t="shared" si="24"/>
        <v>0</v>
      </c>
      <c r="AC37" s="26">
        <f t="shared" si="24"/>
        <v>0</v>
      </c>
      <c r="AD37" s="26">
        <f t="shared" si="24"/>
        <v>0</v>
      </c>
      <c r="AE37" s="26">
        <f t="shared" si="24"/>
        <v>0</v>
      </c>
      <c r="AF37" s="26">
        <f t="shared" ref="AF37:AH37" si="25">+SUM(AF38:AF41)</f>
        <v>0</v>
      </c>
      <c r="AG37" s="26">
        <f t="shared" si="25"/>
        <v>0</v>
      </c>
      <c r="AH37" s="26">
        <f t="shared" si="25"/>
        <v>0</v>
      </c>
      <c r="AI37" s="27"/>
      <c r="AJ37" s="23" t="e">
        <f t="shared" si="4"/>
        <v>#DIV/0!</v>
      </c>
    </row>
    <row r="38" spans="1:36" x14ac:dyDescent="0.35">
      <c r="A38" s="24" t="s">
        <v>328</v>
      </c>
      <c r="B38" s="25" t="s">
        <v>329</v>
      </c>
      <c r="C38" s="30">
        <f>+'1990'!$D38</f>
        <v>0</v>
      </c>
      <c r="D38" s="30">
        <f>+'1991'!$D38</f>
        <v>0</v>
      </c>
      <c r="E38" s="30">
        <f>+'1992'!$D38</f>
        <v>0</v>
      </c>
      <c r="F38" s="30">
        <f>+'1993'!$D38</f>
        <v>0</v>
      </c>
      <c r="G38" s="30">
        <f>+'1994'!$D38</f>
        <v>0</v>
      </c>
      <c r="H38" s="30">
        <f>+'1995'!$D38</f>
        <v>0</v>
      </c>
      <c r="I38" s="30">
        <f>+'1996'!$D38</f>
        <v>0</v>
      </c>
      <c r="J38" s="30">
        <f>+'1997'!$D38</f>
        <v>0</v>
      </c>
      <c r="K38" s="30">
        <f>+'1998'!$D38</f>
        <v>0</v>
      </c>
      <c r="L38" s="30">
        <f>+'1999'!$D38</f>
        <v>0</v>
      </c>
      <c r="M38" s="30">
        <f>+'2000'!$D38</f>
        <v>0</v>
      </c>
      <c r="N38" s="30">
        <f>+'2001'!$D38</f>
        <v>0</v>
      </c>
      <c r="O38" s="30">
        <f>+'2002'!$D38</f>
        <v>0</v>
      </c>
      <c r="P38" s="30">
        <f>+'2003'!$D38</f>
        <v>0</v>
      </c>
      <c r="Q38" s="30">
        <f>+'2004'!$D38</f>
        <v>0</v>
      </c>
      <c r="R38" s="30">
        <f>+'2005'!$D38</f>
        <v>0</v>
      </c>
      <c r="S38" s="30">
        <f>+'2006'!$D38</f>
        <v>0</v>
      </c>
      <c r="T38" s="30">
        <f>+'2007'!$D38</f>
        <v>0</v>
      </c>
      <c r="U38" s="30">
        <f>+'2008'!$D38</f>
        <v>0</v>
      </c>
      <c r="V38" s="30">
        <f>+'2009'!$D38</f>
        <v>0</v>
      </c>
      <c r="W38" s="30">
        <f>+'2010'!$D38</f>
        <v>0</v>
      </c>
      <c r="X38" s="30">
        <f>+'2011'!$D38</f>
        <v>0</v>
      </c>
      <c r="Y38" s="30">
        <f>+'2012'!$D38</f>
        <v>0</v>
      </c>
      <c r="Z38" s="30">
        <f>+'2013'!$D38</f>
        <v>0</v>
      </c>
      <c r="AA38" s="30">
        <f>+'2014'!$D38</f>
        <v>0</v>
      </c>
      <c r="AB38" s="30">
        <f>+'2015'!$D38</f>
        <v>0</v>
      </c>
      <c r="AC38" s="30">
        <f>+'2016'!$D38</f>
        <v>0</v>
      </c>
      <c r="AD38" s="30">
        <f>+'2017'!$D38</f>
        <v>0</v>
      </c>
      <c r="AE38" s="30">
        <f>+'2018'!$D38</f>
        <v>0</v>
      </c>
      <c r="AF38" s="30">
        <f>+'2019'!$D38</f>
        <v>0</v>
      </c>
      <c r="AG38" s="30">
        <f>+'2020'!$D38</f>
        <v>0</v>
      </c>
      <c r="AH38" s="30">
        <f>+'2021'!$D38</f>
        <v>0</v>
      </c>
      <c r="AI38" s="27"/>
      <c r="AJ38" s="30" t="e">
        <f t="shared" si="4"/>
        <v>#DIV/0!</v>
      </c>
    </row>
    <row r="39" spans="1:36" x14ac:dyDescent="0.35">
      <c r="A39" s="24" t="s">
        <v>330</v>
      </c>
      <c r="B39" s="25" t="s">
        <v>331</v>
      </c>
      <c r="C39" s="30">
        <f>+'1990'!$D39</f>
        <v>0</v>
      </c>
      <c r="D39" s="30">
        <f>+'1991'!$D39</f>
        <v>0</v>
      </c>
      <c r="E39" s="30">
        <f>+'1992'!$D39</f>
        <v>0</v>
      </c>
      <c r="F39" s="30">
        <f>+'1993'!$D39</f>
        <v>0</v>
      </c>
      <c r="G39" s="30">
        <f>+'1994'!$D39</f>
        <v>0</v>
      </c>
      <c r="H39" s="30">
        <f>+'1995'!$D39</f>
        <v>0</v>
      </c>
      <c r="I39" s="30">
        <f>+'1996'!$D39</f>
        <v>0</v>
      </c>
      <c r="J39" s="30">
        <f>+'1997'!$D39</f>
        <v>0</v>
      </c>
      <c r="K39" s="30">
        <f>+'1998'!$D39</f>
        <v>0</v>
      </c>
      <c r="L39" s="30">
        <f>+'1999'!$D39</f>
        <v>0</v>
      </c>
      <c r="M39" s="30">
        <f>+'2000'!$D39</f>
        <v>0</v>
      </c>
      <c r="N39" s="30">
        <f>+'2001'!$D39</f>
        <v>0</v>
      </c>
      <c r="O39" s="30">
        <f>+'2002'!$D39</f>
        <v>0</v>
      </c>
      <c r="P39" s="30">
        <f>+'2003'!$D39</f>
        <v>0</v>
      </c>
      <c r="Q39" s="30">
        <f>+'2004'!$D39</f>
        <v>0</v>
      </c>
      <c r="R39" s="30">
        <f>+'2005'!$D39</f>
        <v>0</v>
      </c>
      <c r="S39" s="30">
        <f>+'2006'!$D39</f>
        <v>0</v>
      </c>
      <c r="T39" s="30">
        <f>+'2007'!$D39</f>
        <v>0</v>
      </c>
      <c r="U39" s="30">
        <f>+'2008'!$D39</f>
        <v>0</v>
      </c>
      <c r="V39" s="30">
        <f>+'2009'!$D39</f>
        <v>0</v>
      </c>
      <c r="W39" s="30">
        <f>+'2010'!$D39</f>
        <v>0</v>
      </c>
      <c r="X39" s="30">
        <f>+'2011'!$D39</f>
        <v>0</v>
      </c>
      <c r="Y39" s="30">
        <f>+'2012'!$D39</f>
        <v>0</v>
      </c>
      <c r="Z39" s="30">
        <f>+'2013'!$D39</f>
        <v>0</v>
      </c>
      <c r="AA39" s="30">
        <f>+'2014'!$D39</f>
        <v>0</v>
      </c>
      <c r="AB39" s="30">
        <f>+'2015'!$D39</f>
        <v>0</v>
      </c>
      <c r="AC39" s="30">
        <f>+'2016'!$D39</f>
        <v>0</v>
      </c>
      <c r="AD39" s="30">
        <f>+'2017'!$D39</f>
        <v>0</v>
      </c>
      <c r="AE39" s="30">
        <f>+'2018'!$D39</f>
        <v>0</v>
      </c>
      <c r="AF39" s="30">
        <f>+'2019'!$D39</f>
        <v>0</v>
      </c>
      <c r="AG39" s="30">
        <f>+'2020'!$D39</f>
        <v>0</v>
      </c>
      <c r="AH39" s="30">
        <f>+'2021'!$D39</f>
        <v>0</v>
      </c>
      <c r="AI39" s="27"/>
      <c r="AJ39" s="30" t="e">
        <f t="shared" si="4"/>
        <v>#DIV/0!</v>
      </c>
    </row>
    <row r="40" spans="1:36" x14ac:dyDescent="0.35">
      <c r="A40" s="24" t="s">
        <v>332</v>
      </c>
      <c r="B40" s="25" t="s">
        <v>333</v>
      </c>
      <c r="C40" s="30">
        <f>+'1990'!$D40</f>
        <v>0</v>
      </c>
      <c r="D40" s="30">
        <f>+'1991'!$D40</f>
        <v>0</v>
      </c>
      <c r="E40" s="30">
        <f>+'1992'!$D40</f>
        <v>0</v>
      </c>
      <c r="F40" s="30">
        <f>+'1993'!$D40</f>
        <v>0</v>
      </c>
      <c r="G40" s="30">
        <f>+'1994'!$D40</f>
        <v>0</v>
      </c>
      <c r="H40" s="30">
        <f>+'1995'!$D40</f>
        <v>0</v>
      </c>
      <c r="I40" s="30">
        <f>+'1996'!$D40</f>
        <v>0</v>
      </c>
      <c r="J40" s="30">
        <f>+'1997'!$D40</f>
        <v>0</v>
      </c>
      <c r="K40" s="30">
        <f>+'1998'!$D40</f>
        <v>0</v>
      </c>
      <c r="L40" s="30">
        <f>+'1999'!$D40</f>
        <v>0</v>
      </c>
      <c r="M40" s="30">
        <f>+'2000'!$D40</f>
        <v>0</v>
      </c>
      <c r="N40" s="30">
        <f>+'2001'!$D40</f>
        <v>0</v>
      </c>
      <c r="O40" s="30">
        <f>+'2002'!$D40</f>
        <v>0</v>
      </c>
      <c r="P40" s="30">
        <f>+'2003'!$D40</f>
        <v>0</v>
      </c>
      <c r="Q40" s="30">
        <f>+'2004'!$D40</f>
        <v>0</v>
      </c>
      <c r="R40" s="30">
        <f>+'2005'!$D40</f>
        <v>0</v>
      </c>
      <c r="S40" s="30">
        <f>+'2006'!$D40</f>
        <v>0</v>
      </c>
      <c r="T40" s="30">
        <f>+'2007'!$D40</f>
        <v>0</v>
      </c>
      <c r="U40" s="30">
        <f>+'2008'!$D40</f>
        <v>0</v>
      </c>
      <c r="V40" s="30">
        <f>+'2009'!$D40</f>
        <v>0</v>
      </c>
      <c r="W40" s="30">
        <f>+'2010'!$D40</f>
        <v>0</v>
      </c>
      <c r="X40" s="30">
        <f>+'2011'!$D40</f>
        <v>0</v>
      </c>
      <c r="Y40" s="30">
        <f>+'2012'!$D40</f>
        <v>0</v>
      </c>
      <c r="Z40" s="30">
        <f>+'2013'!$D40</f>
        <v>0</v>
      </c>
      <c r="AA40" s="30">
        <f>+'2014'!$D40</f>
        <v>0</v>
      </c>
      <c r="AB40" s="30">
        <f>+'2015'!$D40</f>
        <v>0</v>
      </c>
      <c r="AC40" s="30">
        <f>+'2016'!$D40</f>
        <v>0</v>
      </c>
      <c r="AD40" s="30">
        <f>+'2017'!$D40</f>
        <v>0</v>
      </c>
      <c r="AE40" s="30">
        <f>+'2018'!$D40</f>
        <v>0</v>
      </c>
      <c r="AF40" s="30">
        <f>+'2019'!$D40</f>
        <v>0</v>
      </c>
      <c r="AG40" s="30">
        <f>+'2020'!$D40</f>
        <v>0</v>
      </c>
      <c r="AH40" s="30">
        <f>+'2021'!$D40</f>
        <v>0</v>
      </c>
      <c r="AI40" s="27"/>
      <c r="AJ40" s="30" t="e">
        <f t="shared" si="4"/>
        <v>#DIV/0!</v>
      </c>
    </row>
    <row r="41" spans="1:36" x14ac:dyDescent="0.35">
      <c r="A41" s="24" t="s">
        <v>334</v>
      </c>
      <c r="B41" s="25" t="s">
        <v>291</v>
      </c>
      <c r="C41" s="30">
        <f>+'1990'!$D41</f>
        <v>0</v>
      </c>
      <c r="D41" s="30">
        <f>+'1991'!$D41</f>
        <v>0</v>
      </c>
      <c r="E41" s="30">
        <f>+'1992'!$D41</f>
        <v>0</v>
      </c>
      <c r="F41" s="30">
        <f>+'1993'!$D41</f>
        <v>0</v>
      </c>
      <c r="G41" s="30">
        <f>+'1994'!$D41</f>
        <v>0</v>
      </c>
      <c r="H41" s="30">
        <f>+'1995'!$D41</f>
        <v>0</v>
      </c>
      <c r="I41" s="30">
        <f>+'1996'!$D41</f>
        <v>0</v>
      </c>
      <c r="J41" s="30">
        <f>+'1997'!$D41</f>
        <v>0</v>
      </c>
      <c r="K41" s="30">
        <f>+'1998'!$D41</f>
        <v>0</v>
      </c>
      <c r="L41" s="30">
        <f>+'1999'!$D41</f>
        <v>0</v>
      </c>
      <c r="M41" s="30">
        <f>+'2000'!$D41</f>
        <v>0</v>
      </c>
      <c r="N41" s="30">
        <f>+'2001'!$D41</f>
        <v>0</v>
      </c>
      <c r="O41" s="30">
        <f>+'2002'!$D41</f>
        <v>0</v>
      </c>
      <c r="P41" s="30">
        <f>+'2003'!$D41</f>
        <v>0</v>
      </c>
      <c r="Q41" s="30">
        <f>+'2004'!$D41</f>
        <v>0</v>
      </c>
      <c r="R41" s="30">
        <f>+'2005'!$D41</f>
        <v>0</v>
      </c>
      <c r="S41" s="30">
        <f>+'2006'!$D41</f>
        <v>0</v>
      </c>
      <c r="T41" s="30">
        <f>+'2007'!$D41</f>
        <v>0</v>
      </c>
      <c r="U41" s="30">
        <f>+'2008'!$D41</f>
        <v>0</v>
      </c>
      <c r="V41" s="30">
        <f>+'2009'!$D41</f>
        <v>0</v>
      </c>
      <c r="W41" s="30">
        <f>+'2010'!$D41</f>
        <v>0</v>
      </c>
      <c r="X41" s="30">
        <f>+'2011'!$D41</f>
        <v>0</v>
      </c>
      <c r="Y41" s="30">
        <f>+'2012'!$D41</f>
        <v>0</v>
      </c>
      <c r="Z41" s="30">
        <f>+'2013'!$D41</f>
        <v>0</v>
      </c>
      <c r="AA41" s="30">
        <f>+'2014'!$D41</f>
        <v>0</v>
      </c>
      <c r="AB41" s="30">
        <f>+'2015'!$D41</f>
        <v>0</v>
      </c>
      <c r="AC41" s="30">
        <f>+'2016'!$D41</f>
        <v>0</v>
      </c>
      <c r="AD41" s="30">
        <f>+'2017'!$D41</f>
        <v>0</v>
      </c>
      <c r="AE41" s="30">
        <f>+'2018'!$D41</f>
        <v>0</v>
      </c>
      <c r="AF41" s="30">
        <f>+'2019'!$D41</f>
        <v>0</v>
      </c>
      <c r="AG41" s="30">
        <f>+'2020'!$D41</f>
        <v>0</v>
      </c>
      <c r="AH41" s="30">
        <f>+'2021'!$D41</f>
        <v>0</v>
      </c>
      <c r="AI41" s="27"/>
      <c r="AJ41" s="30" t="e">
        <f t="shared" si="4"/>
        <v>#DIV/0!</v>
      </c>
    </row>
    <row r="42" spans="1:36" ht="13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2" t="e">
        <f t="shared" si="4"/>
        <v>#DIV/0!</v>
      </c>
    </row>
    <row r="43" spans="1:36" ht="13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2" t="e">
        <f t="shared" si="4"/>
        <v>#DIV/0!</v>
      </c>
    </row>
    <row r="44" spans="1:36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2" t="e">
        <f t="shared" si="4"/>
        <v>#DIV/0!</v>
      </c>
    </row>
    <row r="45" spans="1:36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2" t="e">
        <f t="shared" si="4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6">+C47+C53+C64+C72+C76+C82+C89+C94</f>
        <v>0</v>
      </c>
      <c r="D46" s="21">
        <f t="shared" si="26"/>
        <v>0</v>
      </c>
      <c r="E46" s="21">
        <f t="shared" si="26"/>
        <v>0</v>
      </c>
      <c r="F46" s="21">
        <f t="shared" si="26"/>
        <v>0</v>
      </c>
      <c r="G46" s="21">
        <f t="shared" si="26"/>
        <v>0</v>
      </c>
      <c r="H46" s="21">
        <f t="shared" si="26"/>
        <v>0</v>
      </c>
      <c r="I46" s="21">
        <f t="shared" si="26"/>
        <v>0</v>
      </c>
      <c r="J46" s="21">
        <f t="shared" si="26"/>
        <v>0</v>
      </c>
      <c r="K46" s="21">
        <f t="shared" si="26"/>
        <v>0</v>
      </c>
      <c r="L46" s="21">
        <f t="shared" si="26"/>
        <v>0</v>
      </c>
      <c r="M46" s="21">
        <f t="shared" si="26"/>
        <v>0</v>
      </c>
      <c r="N46" s="21">
        <f t="shared" si="26"/>
        <v>0</v>
      </c>
      <c r="O46" s="21">
        <f t="shared" si="26"/>
        <v>0</v>
      </c>
      <c r="P46" s="21">
        <f t="shared" si="26"/>
        <v>0</v>
      </c>
      <c r="Q46" s="21">
        <f t="shared" si="26"/>
        <v>0</v>
      </c>
      <c r="R46" s="21">
        <f t="shared" si="26"/>
        <v>0</v>
      </c>
      <c r="S46" s="21">
        <f t="shared" si="26"/>
        <v>0</v>
      </c>
      <c r="T46" s="21">
        <f t="shared" si="26"/>
        <v>0</v>
      </c>
      <c r="U46" s="21">
        <f t="shared" si="26"/>
        <v>0</v>
      </c>
      <c r="V46" s="21">
        <f t="shared" si="26"/>
        <v>0</v>
      </c>
      <c r="W46" s="21">
        <f t="shared" si="26"/>
        <v>0</v>
      </c>
      <c r="X46" s="21">
        <f t="shared" si="26"/>
        <v>0</v>
      </c>
      <c r="Y46" s="21">
        <f t="shared" si="26"/>
        <v>0</v>
      </c>
      <c r="Z46" s="21">
        <f t="shared" si="26"/>
        <v>0</v>
      </c>
      <c r="AA46" s="21">
        <f t="shared" si="26"/>
        <v>0</v>
      </c>
      <c r="AB46" s="21">
        <f t="shared" si="26"/>
        <v>0</v>
      </c>
      <c r="AC46" s="21">
        <f t="shared" si="26"/>
        <v>0</v>
      </c>
      <c r="AD46" s="21">
        <f t="shared" si="26"/>
        <v>0</v>
      </c>
      <c r="AE46" s="21">
        <f t="shared" si="26"/>
        <v>0</v>
      </c>
      <c r="AF46" s="21">
        <f t="shared" ref="AF46" si="27">+AF47+AF53+AF64+AF72+AF76+AF82+AF89+AF94</f>
        <v>0</v>
      </c>
      <c r="AG46" s="21">
        <f t="shared" ref="AG46:AH46" si="28">+AG47+AG53+AG64+AG72+AG76+AG82+AG89+AG94</f>
        <v>0</v>
      </c>
      <c r="AH46" s="21">
        <f t="shared" si="28"/>
        <v>0</v>
      </c>
      <c r="AI46" s="22"/>
      <c r="AJ46" s="23" t="e">
        <f t="shared" si="4"/>
        <v>#DIV/0!</v>
      </c>
    </row>
    <row r="47" spans="1:36" x14ac:dyDescent="0.35">
      <c r="A47" s="24" t="s">
        <v>345</v>
      </c>
      <c r="B47" s="25" t="s">
        <v>346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27"/>
      <c r="AJ47" s="32" t="e">
        <f t="shared" si="4"/>
        <v>#DIV/0!</v>
      </c>
    </row>
    <row r="48" spans="1:36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2" t="e">
        <f t="shared" si="4"/>
        <v>#DIV/0!</v>
      </c>
    </row>
    <row r="49" spans="1:36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2" t="e">
        <f t="shared" si="4"/>
        <v>#DIV/0!</v>
      </c>
    </row>
    <row r="50" spans="1:36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2" t="e">
        <f t="shared" si="4"/>
        <v>#DIV/0!</v>
      </c>
    </row>
    <row r="51" spans="1:36" x14ac:dyDescent="0.35">
      <c r="A51" s="24" t="s">
        <v>353</v>
      </c>
      <c r="B51" s="25" t="s">
        <v>354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27"/>
      <c r="AJ51" s="32" t="e">
        <f t="shared" si="4"/>
        <v>#DIV/0!</v>
      </c>
    </row>
    <row r="52" spans="1:36" x14ac:dyDescent="0.35">
      <c r="A52" s="24" t="s">
        <v>355</v>
      </c>
      <c r="B52" s="25" t="s">
        <v>291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27"/>
      <c r="AJ52" s="32" t="e">
        <f t="shared" si="4"/>
        <v>#DIV/0!</v>
      </c>
    </row>
    <row r="53" spans="1:36" x14ac:dyDescent="0.35">
      <c r="A53" s="24" t="s">
        <v>356</v>
      </c>
      <c r="B53" s="25" t="s">
        <v>357</v>
      </c>
      <c r="C53" s="26">
        <f t="shared" ref="C53:AE53" si="29">+SUM(C54:C63)</f>
        <v>0</v>
      </c>
      <c r="D53" s="26">
        <f t="shared" si="29"/>
        <v>0</v>
      </c>
      <c r="E53" s="26">
        <f t="shared" si="29"/>
        <v>0</v>
      </c>
      <c r="F53" s="26">
        <f t="shared" si="29"/>
        <v>0</v>
      </c>
      <c r="G53" s="26">
        <f t="shared" si="29"/>
        <v>0</v>
      </c>
      <c r="H53" s="26">
        <f t="shared" si="29"/>
        <v>0</v>
      </c>
      <c r="I53" s="26">
        <f t="shared" si="29"/>
        <v>0</v>
      </c>
      <c r="J53" s="26">
        <f t="shared" si="29"/>
        <v>0</v>
      </c>
      <c r="K53" s="26">
        <f t="shared" si="29"/>
        <v>0</v>
      </c>
      <c r="L53" s="26">
        <f t="shared" si="29"/>
        <v>0</v>
      </c>
      <c r="M53" s="26">
        <f t="shared" si="29"/>
        <v>0</v>
      </c>
      <c r="N53" s="26">
        <f t="shared" si="29"/>
        <v>0</v>
      </c>
      <c r="O53" s="26">
        <f t="shared" si="29"/>
        <v>0</v>
      </c>
      <c r="P53" s="26">
        <f t="shared" si="29"/>
        <v>0</v>
      </c>
      <c r="Q53" s="26">
        <f t="shared" si="29"/>
        <v>0</v>
      </c>
      <c r="R53" s="26">
        <f t="shared" si="29"/>
        <v>0</v>
      </c>
      <c r="S53" s="26">
        <f t="shared" si="29"/>
        <v>0</v>
      </c>
      <c r="T53" s="26">
        <f t="shared" si="29"/>
        <v>0</v>
      </c>
      <c r="U53" s="26">
        <f t="shared" si="29"/>
        <v>0</v>
      </c>
      <c r="V53" s="26">
        <f t="shared" si="29"/>
        <v>0</v>
      </c>
      <c r="W53" s="26">
        <f t="shared" si="29"/>
        <v>0</v>
      </c>
      <c r="X53" s="26">
        <f t="shared" si="29"/>
        <v>0</v>
      </c>
      <c r="Y53" s="26">
        <f t="shared" si="29"/>
        <v>0</v>
      </c>
      <c r="Z53" s="26">
        <f t="shared" si="29"/>
        <v>0</v>
      </c>
      <c r="AA53" s="26">
        <f t="shared" si="29"/>
        <v>0</v>
      </c>
      <c r="AB53" s="26">
        <f t="shared" si="29"/>
        <v>0</v>
      </c>
      <c r="AC53" s="26">
        <f t="shared" si="29"/>
        <v>0</v>
      </c>
      <c r="AD53" s="26">
        <f t="shared" si="29"/>
        <v>0</v>
      </c>
      <c r="AE53" s="26">
        <f t="shared" si="29"/>
        <v>0</v>
      </c>
      <c r="AF53" s="26">
        <f t="shared" ref="AF53" si="30">+SUM(AF54:AF63)</f>
        <v>0</v>
      </c>
      <c r="AG53" s="26">
        <f t="shared" ref="AG53:AH53" si="31">+SUM(AG54:AG63)</f>
        <v>0</v>
      </c>
      <c r="AH53" s="26">
        <f t="shared" si="31"/>
        <v>0</v>
      </c>
      <c r="AI53" s="27"/>
      <c r="AJ53" s="23" t="e">
        <f t="shared" si="4"/>
        <v>#DIV/0!</v>
      </c>
    </row>
    <row r="54" spans="1:36" x14ac:dyDescent="0.35">
      <c r="A54" s="24" t="s">
        <v>358</v>
      </c>
      <c r="B54" s="25" t="s">
        <v>359</v>
      </c>
      <c r="C54" s="30">
        <f>+'1990'!$D54</f>
        <v>0</v>
      </c>
      <c r="D54" s="30">
        <f>+'1991'!$D54</f>
        <v>0</v>
      </c>
      <c r="E54" s="30">
        <f>+'1992'!$D54</f>
        <v>0</v>
      </c>
      <c r="F54" s="30">
        <f>+'1993'!$D54</f>
        <v>0</v>
      </c>
      <c r="G54" s="30">
        <f>+'1994'!$D54</f>
        <v>0</v>
      </c>
      <c r="H54" s="30">
        <f>+'1995'!$D54</f>
        <v>0</v>
      </c>
      <c r="I54" s="30">
        <f>+'1996'!$D54</f>
        <v>0</v>
      </c>
      <c r="J54" s="30">
        <f>+'1997'!$D54</f>
        <v>0</v>
      </c>
      <c r="K54" s="30">
        <f>+'1998'!$D54</f>
        <v>0</v>
      </c>
      <c r="L54" s="30">
        <f>+'1999'!$D54</f>
        <v>0</v>
      </c>
      <c r="M54" s="30">
        <f>+'2000'!$D54</f>
        <v>0</v>
      </c>
      <c r="N54" s="30">
        <f>+'2001'!$D54</f>
        <v>0</v>
      </c>
      <c r="O54" s="30">
        <f>+'2002'!$D54</f>
        <v>0</v>
      </c>
      <c r="P54" s="30">
        <f>+'2003'!$D54</f>
        <v>0</v>
      </c>
      <c r="Q54" s="30">
        <f>+'2004'!$D54</f>
        <v>0</v>
      </c>
      <c r="R54" s="30">
        <f>+'2005'!$D54</f>
        <v>0</v>
      </c>
      <c r="S54" s="30">
        <f>+'2006'!$D54</f>
        <v>0</v>
      </c>
      <c r="T54" s="30">
        <f>+'2007'!$D54</f>
        <v>0</v>
      </c>
      <c r="U54" s="30">
        <f>+'2008'!$D54</f>
        <v>0</v>
      </c>
      <c r="V54" s="30">
        <f>+'2009'!$D54</f>
        <v>0</v>
      </c>
      <c r="W54" s="30">
        <f>+'2010'!$D54</f>
        <v>0</v>
      </c>
      <c r="X54" s="30">
        <f>+'2011'!$D54</f>
        <v>0</v>
      </c>
      <c r="Y54" s="30">
        <f>+'2012'!$D54</f>
        <v>0</v>
      </c>
      <c r="Z54" s="30">
        <f>+'2013'!$D54</f>
        <v>0</v>
      </c>
      <c r="AA54" s="30">
        <f>+'2014'!$D54</f>
        <v>0</v>
      </c>
      <c r="AB54" s="30">
        <f>+'2015'!$D54</f>
        <v>0</v>
      </c>
      <c r="AC54" s="30">
        <f>+'2016'!$D54</f>
        <v>0</v>
      </c>
      <c r="AD54" s="30">
        <f>+'2017'!$D54</f>
        <v>0</v>
      </c>
      <c r="AE54" s="30">
        <f>+'2018'!$D54</f>
        <v>0</v>
      </c>
      <c r="AF54" s="30">
        <f>+'2019'!$D54</f>
        <v>0</v>
      </c>
      <c r="AG54" s="30">
        <f>+'2020'!$D54</f>
        <v>0</v>
      </c>
      <c r="AH54" s="30">
        <f>+'2021'!$D54</f>
        <v>0</v>
      </c>
      <c r="AI54" s="27"/>
      <c r="AJ54" s="30" t="e">
        <f t="shared" si="4"/>
        <v>#DIV/0!</v>
      </c>
    </row>
    <row r="55" spans="1:36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32" t="e">
        <f t="shared" si="4"/>
        <v>#DIV/0!</v>
      </c>
    </row>
    <row r="56" spans="1:36" x14ac:dyDescent="0.35">
      <c r="A56" s="24" t="s">
        <v>362</v>
      </c>
      <c r="B56" s="25" t="s">
        <v>363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27"/>
      <c r="AJ56" s="32" t="e">
        <f t="shared" si="4"/>
        <v>#DIV/0!</v>
      </c>
    </row>
    <row r="57" spans="1:36" x14ac:dyDescent="0.35">
      <c r="A57" s="24" t="s">
        <v>364</v>
      </c>
      <c r="B57" s="25" t="s">
        <v>365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27"/>
      <c r="AJ57" s="32" t="e">
        <f t="shared" si="4"/>
        <v>#DIV/0!</v>
      </c>
    </row>
    <row r="58" spans="1:36" x14ac:dyDescent="0.35">
      <c r="A58" s="24" t="s">
        <v>366</v>
      </c>
      <c r="B58" s="25" t="s">
        <v>367</v>
      </c>
      <c r="C58" s="30">
        <f>+'1990'!$D58</f>
        <v>0</v>
      </c>
      <c r="D58" s="30">
        <f>+'1991'!$D58</f>
        <v>0</v>
      </c>
      <c r="E58" s="30">
        <f>+'1992'!$D58</f>
        <v>0</v>
      </c>
      <c r="F58" s="30">
        <f>+'1993'!$D58</f>
        <v>0</v>
      </c>
      <c r="G58" s="30">
        <f>+'1994'!$D58</f>
        <v>0</v>
      </c>
      <c r="H58" s="30">
        <f>+'1995'!$D58</f>
        <v>0</v>
      </c>
      <c r="I58" s="30">
        <f>+'1996'!$D58</f>
        <v>0</v>
      </c>
      <c r="J58" s="30">
        <f>+'1997'!$D58</f>
        <v>0</v>
      </c>
      <c r="K58" s="30">
        <f>+'1998'!$D58</f>
        <v>0</v>
      </c>
      <c r="L58" s="30">
        <f>+'1999'!$D58</f>
        <v>0</v>
      </c>
      <c r="M58" s="30">
        <f>+'2000'!$D58</f>
        <v>0</v>
      </c>
      <c r="N58" s="30">
        <f>+'2001'!$D58</f>
        <v>0</v>
      </c>
      <c r="O58" s="30">
        <f>+'2002'!$D58</f>
        <v>0</v>
      </c>
      <c r="P58" s="30">
        <f>+'2003'!$D58</f>
        <v>0</v>
      </c>
      <c r="Q58" s="30">
        <f>+'2004'!$D58</f>
        <v>0</v>
      </c>
      <c r="R58" s="30">
        <f>+'2005'!$D58</f>
        <v>0</v>
      </c>
      <c r="S58" s="30">
        <f>+'2006'!$D58</f>
        <v>0</v>
      </c>
      <c r="T58" s="30">
        <f>+'2007'!$D58</f>
        <v>0</v>
      </c>
      <c r="U58" s="30">
        <f>+'2008'!$D58</f>
        <v>0</v>
      </c>
      <c r="V58" s="30">
        <f>+'2009'!$D58</f>
        <v>0</v>
      </c>
      <c r="W58" s="30">
        <f>+'2010'!$D58</f>
        <v>0</v>
      </c>
      <c r="X58" s="30">
        <f>+'2011'!$D58</f>
        <v>0</v>
      </c>
      <c r="Y58" s="30">
        <f>+'2012'!$D58</f>
        <v>0</v>
      </c>
      <c r="Z58" s="30">
        <f>+'2013'!$D58</f>
        <v>0</v>
      </c>
      <c r="AA58" s="30">
        <f>+'2014'!$D58</f>
        <v>0</v>
      </c>
      <c r="AB58" s="30">
        <f>+'2015'!$D58</f>
        <v>0</v>
      </c>
      <c r="AC58" s="30">
        <f>+'2016'!$D58</f>
        <v>0</v>
      </c>
      <c r="AD58" s="30">
        <f>+'2017'!$D58</f>
        <v>0</v>
      </c>
      <c r="AE58" s="30">
        <f>+'2018'!$D58</f>
        <v>0</v>
      </c>
      <c r="AF58" s="30">
        <f>+'2019'!$D58</f>
        <v>0</v>
      </c>
      <c r="AG58" s="30">
        <f>+'2020'!$D58</f>
        <v>0</v>
      </c>
      <c r="AH58" s="30">
        <f>+'2021'!$D58</f>
        <v>0</v>
      </c>
      <c r="AI58" s="27"/>
      <c r="AJ58" s="30" t="e">
        <f t="shared" si="4"/>
        <v>#DIV/0!</v>
      </c>
    </row>
    <row r="59" spans="1:36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2" t="e">
        <f t="shared" si="4"/>
        <v>#DIV/0!</v>
      </c>
    </row>
    <row r="60" spans="1:36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2" t="e">
        <f t="shared" si="4"/>
        <v>#DIV/0!</v>
      </c>
    </row>
    <row r="61" spans="1:36" x14ac:dyDescent="0.35">
      <c r="A61" s="24" t="s">
        <v>372</v>
      </c>
      <c r="B61" s="25" t="s">
        <v>373</v>
      </c>
      <c r="C61" s="30">
        <f>+'1990'!$D61</f>
        <v>0</v>
      </c>
      <c r="D61" s="30">
        <f>+'1991'!$D61</f>
        <v>0</v>
      </c>
      <c r="E61" s="30">
        <f>+'1992'!$D61</f>
        <v>0</v>
      </c>
      <c r="F61" s="30">
        <f>+'1993'!$D61</f>
        <v>0</v>
      </c>
      <c r="G61" s="30">
        <f>+'1994'!$D61</f>
        <v>0</v>
      </c>
      <c r="H61" s="30">
        <f>+'1995'!$D61</f>
        <v>0</v>
      </c>
      <c r="I61" s="30">
        <f>+'1996'!$D61</f>
        <v>0</v>
      </c>
      <c r="J61" s="30">
        <f>+'1997'!$D61</f>
        <v>0</v>
      </c>
      <c r="K61" s="30">
        <f>+'1998'!$D61</f>
        <v>0</v>
      </c>
      <c r="L61" s="30">
        <f>+'1999'!$D61</f>
        <v>0</v>
      </c>
      <c r="M61" s="30">
        <f>+'2000'!$D61</f>
        <v>0</v>
      </c>
      <c r="N61" s="30">
        <f>+'2001'!$D61</f>
        <v>0</v>
      </c>
      <c r="O61" s="30">
        <f>+'2002'!$D61</f>
        <v>0</v>
      </c>
      <c r="P61" s="30">
        <f>+'2003'!$D61</f>
        <v>0</v>
      </c>
      <c r="Q61" s="30">
        <f>+'2004'!$D61</f>
        <v>0</v>
      </c>
      <c r="R61" s="30">
        <f>+'2005'!$D61</f>
        <v>0</v>
      </c>
      <c r="S61" s="30">
        <f>+'2006'!$D61</f>
        <v>0</v>
      </c>
      <c r="T61" s="30">
        <f>+'2007'!$D61</f>
        <v>0</v>
      </c>
      <c r="U61" s="30">
        <f>+'2008'!$D61</f>
        <v>0</v>
      </c>
      <c r="V61" s="30">
        <f>+'2009'!$D61</f>
        <v>0</v>
      </c>
      <c r="W61" s="30">
        <f>+'2010'!$D61</f>
        <v>0</v>
      </c>
      <c r="X61" s="30">
        <f>+'2011'!$D61</f>
        <v>0</v>
      </c>
      <c r="Y61" s="30">
        <f>+'2012'!$D61</f>
        <v>0</v>
      </c>
      <c r="Z61" s="30">
        <f>+'2013'!$D61</f>
        <v>0</v>
      </c>
      <c r="AA61" s="30">
        <f>+'2014'!$D61</f>
        <v>0</v>
      </c>
      <c r="AB61" s="30">
        <f>+'2015'!$D61</f>
        <v>0</v>
      </c>
      <c r="AC61" s="30">
        <f>+'2016'!$D61</f>
        <v>0</v>
      </c>
      <c r="AD61" s="30">
        <f>+'2017'!$D61</f>
        <v>0</v>
      </c>
      <c r="AE61" s="30">
        <f>+'2018'!$D61</f>
        <v>0</v>
      </c>
      <c r="AF61" s="30">
        <f>+'2019'!$D61</f>
        <v>0</v>
      </c>
      <c r="AG61" s="30">
        <f>+'2020'!$D61</f>
        <v>0</v>
      </c>
      <c r="AH61" s="30">
        <f>+'2021'!$D61</f>
        <v>0</v>
      </c>
      <c r="AI61" s="27"/>
      <c r="AJ61" s="30" t="e">
        <f t="shared" si="4"/>
        <v>#DIV/0!</v>
      </c>
    </row>
    <row r="62" spans="1:36" x14ac:dyDescent="0.35">
      <c r="A62" s="24" t="s">
        <v>374</v>
      </c>
      <c r="B62" s="25" t="s">
        <v>375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27"/>
      <c r="AJ62" s="32" t="e">
        <f t="shared" si="4"/>
        <v>#DIV/0!</v>
      </c>
    </row>
    <row r="63" spans="1:36" x14ac:dyDescent="0.35">
      <c r="A63" s="24" t="s">
        <v>376</v>
      </c>
      <c r="B63" s="25" t="s">
        <v>291</v>
      </c>
      <c r="C63" s="30">
        <f>+'1990'!$D63</f>
        <v>0</v>
      </c>
      <c r="D63" s="30">
        <f>+'1991'!$D63</f>
        <v>0</v>
      </c>
      <c r="E63" s="30">
        <f>+'1992'!$D63</f>
        <v>0</v>
      </c>
      <c r="F63" s="30">
        <f>+'1993'!$D63</f>
        <v>0</v>
      </c>
      <c r="G63" s="30">
        <f>+'1994'!$D63</f>
        <v>0</v>
      </c>
      <c r="H63" s="30">
        <f>+'1995'!$D63</f>
        <v>0</v>
      </c>
      <c r="I63" s="30">
        <f>+'1996'!$D63</f>
        <v>0</v>
      </c>
      <c r="J63" s="30">
        <f>+'1997'!$D63</f>
        <v>0</v>
      </c>
      <c r="K63" s="30">
        <f>+'1998'!$D63</f>
        <v>0</v>
      </c>
      <c r="L63" s="30">
        <f>+'1999'!$D63</f>
        <v>0</v>
      </c>
      <c r="M63" s="30">
        <f>+'2000'!$D63</f>
        <v>0</v>
      </c>
      <c r="N63" s="30">
        <f>+'2001'!$D63</f>
        <v>0</v>
      </c>
      <c r="O63" s="30">
        <f>+'2002'!$D63</f>
        <v>0</v>
      </c>
      <c r="P63" s="30">
        <f>+'2003'!$D63</f>
        <v>0</v>
      </c>
      <c r="Q63" s="30">
        <f>+'2004'!$D63</f>
        <v>0</v>
      </c>
      <c r="R63" s="30">
        <f>+'2005'!$D63</f>
        <v>0</v>
      </c>
      <c r="S63" s="30">
        <f>+'2006'!$D63</f>
        <v>0</v>
      </c>
      <c r="T63" s="30">
        <f>+'2007'!$D63</f>
        <v>0</v>
      </c>
      <c r="U63" s="30">
        <f>+'2008'!$D63</f>
        <v>0</v>
      </c>
      <c r="V63" s="30">
        <f>+'2009'!$D63</f>
        <v>0</v>
      </c>
      <c r="W63" s="30">
        <f>+'2010'!$D63</f>
        <v>0</v>
      </c>
      <c r="X63" s="30">
        <f>+'2011'!$D63</f>
        <v>0</v>
      </c>
      <c r="Y63" s="30">
        <f>+'2012'!$D63</f>
        <v>0</v>
      </c>
      <c r="Z63" s="30">
        <f>+'2013'!$D63</f>
        <v>0</v>
      </c>
      <c r="AA63" s="30">
        <f>+'2014'!$D63</f>
        <v>0</v>
      </c>
      <c r="AB63" s="30">
        <f>+'2015'!$D63</f>
        <v>0</v>
      </c>
      <c r="AC63" s="30">
        <f>+'2016'!$D63</f>
        <v>0</v>
      </c>
      <c r="AD63" s="30">
        <f>+'2017'!$D63</f>
        <v>0</v>
      </c>
      <c r="AE63" s="30">
        <f>+'2018'!$D63</f>
        <v>0</v>
      </c>
      <c r="AF63" s="30">
        <f>+'2019'!$D63</f>
        <v>0</v>
      </c>
      <c r="AG63" s="30">
        <f>+'2020'!$D63</f>
        <v>0</v>
      </c>
      <c r="AH63" s="30">
        <f>+'2021'!$D63</f>
        <v>0</v>
      </c>
      <c r="AI63" s="27"/>
      <c r="AJ63" s="30" t="e">
        <f t="shared" si="4"/>
        <v>#DIV/0!</v>
      </c>
    </row>
    <row r="64" spans="1:36" x14ac:dyDescent="0.35">
      <c r="A64" s="24" t="s">
        <v>377</v>
      </c>
      <c r="B64" s="25" t="s">
        <v>378</v>
      </c>
      <c r="C64" s="26">
        <f t="shared" ref="C64:AE64" si="32">+SUM(C65:C71)</f>
        <v>0</v>
      </c>
      <c r="D64" s="26">
        <f t="shared" si="32"/>
        <v>0</v>
      </c>
      <c r="E64" s="26">
        <f t="shared" si="32"/>
        <v>0</v>
      </c>
      <c r="F64" s="26">
        <f t="shared" si="32"/>
        <v>0</v>
      </c>
      <c r="G64" s="26">
        <f t="shared" si="32"/>
        <v>0</v>
      </c>
      <c r="H64" s="26">
        <f t="shared" si="32"/>
        <v>0</v>
      </c>
      <c r="I64" s="26">
        <f t="shared" si="32"/>
        <v>0</v>
      </c>
      <c r="J64" s="26">
        <f t="shared" si="32"/>
        <v>0</v>
      </c>
      <c r="K64" s="26">
        <f t="shared" si="32"/>
        <v>0</v>
      </c>
      <c r="L64" s="26">
        <f t="shared" si="32"/>
        <v>0</v>
      </c>
      <c r="M64" s="26">
        <f t="shared" si="32"/>
        <v>0</v>
      </c>
      <c r="N64" s="26">
        <f t="shared" si="32"/>
        <v>0</v>
      </c>
      <c r="O64" s="26">
        <f t="shared" si="32"/>
        <v>0</v>
      </c>
      <c r="P64" s="26">
        <f t="shared" si="32"/>
        <v>0</v>
      </c>
      <c r="Q64" s="26">
        <f t="shared" si="32"/>
        <v>0</v>
      </c>
      <c r="R64" s="26">
        <f t="shared" si="32"/>
        <v>0</v>
      </c>
      <c r="S64" s="26">
        <f t="shared" si="32"/>
        <v>0</v>
      </c>
      <c r="T64" s="26">
        <f t="shared" si="32"/>
        <v>0</v>
      </c>
      <c r="U64" s="26">
        <f t="shared" si="32"/>
        <v>0</v>
      </c>
      <c r="V64" s="26">
        <f t="shared" si="32"/>
        <v>0</v>
      </c>
      <c r="W64" s="26">
        <f t="shared" si="32"/>
        <v>0</v>
      </c>
      <c r="X64" s="26">
        <f t="shared" si="32"/>
        <v>0</v>
      </c>
      <c r="Y64" s="26">
        <f t="shared" si="32"/>
        <v>0</v>
      </c>
      <c r="Z64" s="26">
        <f t="shared" si="32"/>
        <v>0</v>
      </c>
      <c r="AA64" s="26">
        <f t="shared" si="32"/>
        <v>0</v>
      </c>
      <c r="AB64" s="26">
        <f t="shared" si="32"/>
        <v>0</v>
      </c>
      <c r="AC64" s="26">
        <f t="shared" si="32"/>
        <v>0</v>
      </c>
      <c r="AD64" s="26">
        <f t="shared" si="32"/>
        <v>0</v>
      </c>
      <c r="AE64" s="26">
        <f t="shared" si="32"/>
        <v>0</v>
      </c>
      <c r="AF64" s="26">
        <f t="shared" ref="AF64:AH64" si="33">+SUM(AF65:AF71)</f>
        <v>0</v>
      </c>
      <c r="AG64" s="26">
        <f t="shared" si="33"/>
        <v>0</v>
      </c>
      <c r="AH64" s="26">
        <f t="shared" si="33"/>
        <v>0</v>
      </c>
      <c r="AI64" s="27"/>
      <c r="AJ64" s="23" t="e">
        <f t="shared" si="4"/>
        <v>#DIV/0!</v>
      </c>
    </row>
    <row r="65" spans="1:36" x14ac:dyDescent="0.35">
      <c r="A65" s="24" t="s">
        <v>379</v>
      </c>
      <c r="B65" s="25" t="s">
        <v>380</v>
      </c>
      <c r="C65" s="30">
        <f>+'1990'!$D65</f>
        <v>0</v>
      </c>
      <c r="D65" s="30">
        <f>+'1991'!$D65</f>
        <v>0</v>
      </c>
      <c r="E65" s="30">
        <f>+'1992'!$D65</f>
        <v>0</v>
      </c>
      <c r="F65" s="30">
        <f>+'1993'!$D65</f>
        <v>0</v>
      </c>
      <c r="G65" s="30">
        <f>+'1994'!$D65</f>
        <v>0</v>
      </c>
      <c r="H65" s="30">
        <f>+'1995'!$D65</f>
        <v>0</v>
      </c>
      <c r="I65" s="30">
        <f>+'1996'!$D65</f>
        <v>0</v>
      </c>
      <c r="J65" s="30">
        <f>+'1997'!$D65</f>
        <v>0</v>
      </c>
      <c r="K65" s="30">
        <f>+'1998'!$D65</f>
        <v>0</v>
      </c>
      <c r="L65" s="30">
        <f>+'1999'!$D65</f>
        <v>0</v>
      </c>
      <c r="M65" s="30">
        <f>+'2000'!$D65</f>
        <v>0</v>
      </c>
      <c r="N65" s="30">
        <f>+'2001'!$D65</f>
        <v>0</v>
      </c>
      <c r="O65" s="30">
        <f>+'2002'!$D65</f>
        <v>0</v>
      </c>
      <c r="P65" s="30">
        <f>+'2003'!$D65</f>
        <v>0</v>
      </c>
      <c r="Q65" s="30">
        <f>+'2004'!$D65</f>
        <v>0</v>
      </c>
      <c r="R65" s="30">
        <f>+'2005'!$D65</f>
        <v>0</v>
      </c>
      <c r="S65" s="30">
        <f>+'2006'!$D65</f>
        <v>0</v>
      </c>
      <c r="T65" s="30">
        <f>+'2007'!$D65</f>
        <v>0</v>
      </c>
      <c r="U65" s="30">
        <f>+'2008'!$D65</f>
        <v>0</v>
      </c>
      <c r="V65" s="30">
        <f>+'2009'!$D65</f>
        <v>0</v>
      </c>
      <c r="W65" s="30">
        <f>+'2010'!$D65</f>
        <v>0</v>
      </c>
      <c r="X65" s="30">
        <f>+'2011'!$D65</f>
        <v>0</v>
      </c>
      <c r="Y65" s="30">
        <f>+'2012'!$D65</f>
        <v>0</v>
      </c>
      <c r="Z65" s="30">
        <f>+'2013'!$D65</f>
        <v>0</v>
      </c>
      <c r="AA65" s="30">
        <f>+'2014'!$D65</f>
        <v>0</v>
      </c>
      <c r="AB65" s="30">
        <f>+'2015'!$D65</f>
        <v>0</v>
      </c>
      <c r="AC65" s="30">
        <f>+'2016'!$D65</f>
        <v>0</v>
      </c>
      <c r="AD65" s="30">
        <f>+'2017'!$D65</f>
        <v>0</v>
      </c>
      <c r="AE65" s="30">
        <f>+'2018'!$D65</f>
        <v>0</v>
      </c>
      <c r="AF65" s="30">
        <f>+'2019'!$D65</f>
        <v>0</v>
      </c>
      <c r="AG65" s="30">
        <f>+'2020'!$D65</f>
        <v>0</v>
      </c>
      <c r="AH65" s="30">
        <f>+'2021'!$D65</f>
        <v>0</v>
      </c>
      <c r="AI65" s="27"/>
      <c r="AJ65" s="30" t="e">
        <f t="shared" si="4"/>
        <v>#DIV/0!</v>
      </c>
    </row>
    <row r="66" spans="1:36" x14ac:dyDescent="0.35">
      <c r="A66" s="24" t="s">
        <v>381</v>
      </c>
      <c r="B66" s="25" t="s">
        <v>382</v>
      </c>
      <c r="C66" s="30">
        <f>+'1990'!$D66</f>
        <v>0</v>
      </c>
      <c r="D66" s="30">
        <f>+'1991'!$D66</f>
        <v>0</v>
      </c>
      <c r="E66" s="30">
        <f>+'1992'!$D66</f>
        <v>0</v>
      </c>
      <c r="F66" s="30">
        <f>+'1993'!$D66</f>
        <v>0</v>
      </c>
      <c r="G66" s="30">
        <f>+'1994'!$D66</f>
        <v>0</v>
      </c>
      <c r="H66" s="30">
        <f>+'1995'!$D66</f>
        <v>0</v>
      </c>
      <c r="I66" s="30">
        <f>+'1996'!$D66</f>
        <v>0</v>
      </c>
      <c r="J66" s="30">
        <f>+'1997'!$D66</f>
        <v>0</v>
      </c>
      <c r="K66" s="30">
        <f>+'1998'!$D66</f>
        <v>0</v>
      </c>
      <c r="L66" s="30">
        <f>+'1999'!$D66</f>
        <v>0</v>
      </c>
      <c r="M66" s="30">
        <f>+'2000'!$D66</f>
        <v>0</v>
      </c>
      <c r="N66" s="30">
        <f>+'2001'!$D66</f>
        <v>0</v>
      </c>
      <c r="O66" s="30">
        <f>+'2002'!$D66</f>
        <v>0</v>
      </c>
      <c r="P66" s="30">
        <f>+'2003'!$D66</f>
        <v>0</v>
      </c>
      <c r="Q66" s="30">
        <f>+'2004'!$D66</f>
        <v>0</v>
      </c>
      <c r="R66" s="30">
        <f>+'2005'!$D66</f>
        <v>0</v>
      </c>
      <c r="S66" s="30">
        <f>+'2006'!$D66</f>
        <v>0</v>
      </c>
      <c r="T66" s="30">
        <f>+'2007'!$D66</f>
        <v>0</v>
      </c>
      <c r="U66" s="30">
        <f>+'2008'!$D66</f>
        <v>0</v>
      </c>
      <c r="V66" s="30">
        <f>+'2009'!$D66</f>
        <v>0</v>
      </c>
      <c r="W66" s="30">
        <f>+'2010'!$D66</f>
        <v>0</v>
      </c>
      <c r="X66" s="30">
        <f>+'2011'!$D66</f>
        <v>0</v>
      </c>
      <c r="Y66" s="30">
        <f>+'2012'!$D66</f>
        <v>0</v>
      </c>
      <c r="Z66" s="30">
        <f>+'2013'!$D66</f>
        <v>0</v>
      </c>
      <c r="AA66" s="30">
        <f>+'2014'!$D66</f>
        <v>0</v>
      </c>
      <c r="AB66" s="30">
        <f>+'2015'!$D66</f>
        <v>0</v>
      </c>
      <c r="AC66" s="30">
        <f>+'2016'!$D66</f>
        <v>0</v>
      </c>
      <c r="AD66" s="30">
        <f>+'2017'!$D66</f>
        <v>0</v>
      </c>
      <c r="AE66" s="30">
        <f>+'2018'!$D66</f>
        <v>0</v>
      </c>
      <c r="AF66" s="30">
        <f>+'2019'!$D66</f>
        <v>0</v>
      </c>
      <c r="AG66" s="30">
        <f>+'2020'!$D66</f>
        <v>0</v>
      </c>
      <c r="AH66" s="30">
        <f>+'2021'!$D66</f>
        <v>0</v>
      </c>
      <c r="AI66" s="27"/>
      <c r="AJ66" s="30" t="e">
        <f t="shared" si="4"/>
        <v>#DIV/0!</v>
      </c>
    </row>
    <row r="67" spans="1:36" x14ac:dyDescent="0.35">
      <c r="A67" s="24" t="s">
        <v>383</v>
      </c>
      <c r="B67" s="25" t="s">
        <v>384</v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27"/>
      <c r="AJ67" s="32" t="e">
        <f t="shared" si="4"/>
        <v>#DIV/0!</v>
      </c>
    </row>
    <row r="68" spans="1:36" x14ac:dyDescent="0.35">
      <c r="A68" s="24" t="s">
        <v>385</v>
      </c>
      <c r="B68" s="25" t="s">
        <v>386</v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27"/>
      <c r="AJ68" s="32" t="e">
        <f t="shared" si="4"/>
        <v>#DIV/0!</v>
      </c>
    </row>
    <row r="69" spans="1:36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27"/>
      <c r="AJ69" s="32" t="e">
        <f t="shared" ref="AJ69:AJ132" si="34">+(AH69/M69)-1</f>
        <v>#DIV/0!</v>
      </c>
    </row>
    <row r="70" spans="1:36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27"/>
      <c r="AJ70" s="32" t="e">
        <f t="shared" si="34"/>
        <v>#DIV/0!</v>
      </c>
    </row>
    <row r="71" spans="1:36" x14ac:dyDescent="0.35">
      <c r="A71" s="24" t="s">
        <v>391</v>
      </c>
      <c r="B71" s="25" t="s">
        <v>291</v>
      </c>
      <c r="C71" s="30">
        <f>+'1990'!$D71</f>
        <v>0</v>
      </c>
      <c r="D71" s="30">
        <f>+'1991'!$D71</f>
        <v>0</v>
      </c>
      <c r="E71" s="30">
        <f>+'1992'!$D71</f>
        <v>0</v>
      </c>
      <c r="F71" s="30">
        <f>+'1993'!$D71</f>
        <v>0</v>
      </c>
      <c r="G71" s="30">
        <f>+'1994'!$D71</f>
        <v>0</v>
      </c>
      <c r="H71" s="30">
        <f>+'1995'!$D71</f>
        <v>0</v>
      </c>
      <c r="I71" s="30">
        <f>+'1996'!$D71</f>
        <v>0</v>
      </c>
      <c r="J71" s="30">
        <f>+'1997'!$D71</f>
        <v>0</v>
      </c>
      <c r="K71" s="30">
        <f>+'1998'!$D71</f>
        <v>0</v>
      </c>
      <c r="L71" s="30">
        <f>+'1999'!$D71</f>
        <v>0</v>
      </c>
      <c r="M71" s="30">
        <f>+'2000'!$D71</f>
        <v>0</v>
      </c>
      <c r="N71" s="30">
        <f>+'2001'!$D71</f>
        <v>0</v>
      </c>
      <c r="O71" s="30">
        <f>+'2002'!$D71</f>
        <v>0</v>
      </c>
      <c r="P71" s="30">
        <f>+'2003'!$D71</f>
        <v>0</v>
      </c>
      <c r="Q71" s="30">
        <f>+'2004'!$D71</f>
        <v>0</v>
      </c>
      <c r="R71" s="30">
        <f>+'2005'!$D71</f>
        <v>0</v>
      </c>
      <c r="S71" s="30">
        <f>+'2006'!$D71</f>
        <v>0</v>
      </c>
      <c r="T71" s="30">
        <f>+'2007'!$D71</f>
        <v>0</v>
      </c>
      <c r="U71" s="30">
        <f>+'2008'!$D71</f>
        <v>0</v>
      </c>
      <c r="V71" s="30">
        <f>+'2009'!$D71</f>
        <v>0</v>
      </c>
      <c r="W71" s="30">
        <f>+'2010'!$D71</f>
        <v>0</v>
      </c>
      <c r="X71" s="30">
        <f>+'2011'!$D71</f>
        <v>0</v>
      </c>
      <c r="Y71" s="30">
        <f>+'2012'!$D71</f>
        <v>0</v>
      </c>
      <c r="Z71" s="30">
        <f>+'2013'!$D71</f>
        <v>0</v>
      </c>
      <c r="AA71" s="30">
        <f>+'2014'!$D71</f>
        <v>0</v>
      </c>
      <c r="AB71" s="30">
        <f>+'2015'!$D71</f>
        <v>0</v>
      </c>
      <c r="AC71" s="30">
        <f>+'2016'!$D71</f>
        <v>0</v>
      </c>
      <c r="AD71" s="30">
        <f>+'2017'!$D71</f>
        <v>0</v>
      </c>
      <c r="AE71" s="30">
        <f>+'2018'!$D71</f>
        <v>0</v>
      </c>
      <c r="AF71" s="30">
        <f>+'2019'!$D71</f>
        <v>0</v>
      </c>
      <c r="AG71" s="30">
        <f>+'2020'!$D71</f>
        <v>0</v>
      </c>
      <c r="AH71" s="30">
        <f>+'2021'!$D71</f>
        <v>0</v>
      </c>
      <c r="AI71" s="27"/>
      <c r="AJ71" s="30" t="e">
        <f t="shared" si="34"/>
        <v>#DIV/0!</v>
      </c>
    </row>
    <row r="72" spans="1:36" x14ac:dyDescent="0.35">
      <c r="A72" s="24" t="s">
        <v>392</v>
      </c>
      <c r="B72" s="25" t="s">
        <v>393</v>
      </c>
      <c r="C72" s="26">
        <f t="shared" ref="C72:AE72" si="35">+SUM(C73:C75)</f>
        <v>0</v>
      </c>
      <c r="D72" s="26">
        <f t="shared" si="35"/>
        <v>0</v>
      </c>
      <c r="E72" s="26">
        <f t="shared" si="35"/>
        <v>0</v>
      </c>
      <c r="F72" s="26">
        <f t="shared" si="35"/>
        <v>0</v>
      </c>
      <c r="G72" s="26">
        <f t="shared" si="35"/>
        <v>0</v>
      </c>
      <c r="H72" s="26">
        <f t="shared" si="35"/>
        <v>0</v>
      </c>
      <c r="I72" s="26">
        <f t="shared" si="35"/>
        <v>0</v>
      </c>
      <c r="J72" s="26">
        <f t="shared" si="35"/>
        <v>0</v>
      </c>
      <c r="K72" s="26">
        <f t="shared" si="35"/>
        <v>0</v>
      </c>
      <c r="L72" s="26">
        <f t="shared" si="35"/>
        <v>0</v>
      </c>
      <c r="M72" s="26">
        <f t="shared" si="35"/>
        <v>0</v>
      </c>
      <c r="N72" s="26">
        <f t="shared" si="35"/>
        <v>0</v>
      </c>
      <c r="O72" s="26">
        <f t="shared" si="35"/>
        <v>0</v>
      </c>
      <c r="P72" s="26">
        <f t="shared" si="35"/>
        <v>0</v>
      </c>
      <c r="Q72" s="26">
        <f t="shared" si="35"/>
        <v>0</v>
      </c>
      <c r="R72" s="26">
        <f t="shared" si="35"/>
        <v>0</v>
      </c>
      <c r="S72" s="26">
        <f t="shared" si="35"/>
        <v>0</v>
      </c>
      <c r="T72" s="26">
        <f t="shared" si="35"/>
        <v>0</v>
      </c>
      <c r="U72" s="26">
        <f t="shared" si="35"/>
        <v>0</v>
      </c>
      <c r="V72" s="26">
        <f t="shared" si="35"/>
        <v>0</v>
      </c>
      <c r="W72" s="26">
        <f t="shared" si="35"/>
        <v>0</v>
      </c>
      <c r="X72" s="26">
        <f t="shared" si="35"/>
        <v>0</v>
      </c>
      <c r="Y72" s="26">
        <f t="shared" si="35"/>
        <v>0</v>
      </c>
      <c r="Z72" s="26">
        <f t="shared" si="35"/>
        <v>0</v>
      </c>
      <c r="AA72" s="26">
        <f t="shared" si="35"/>
        <v>0</v>
      </c>
      <c r="AB72" s="26">
        <f t="shared" si="35"/>
        <v>0</v>
      </c>
      <c r="AC72" s="26">
        <f t="shared" si="35"/>
        <v>0</v>
      </c>
      <c r="AD72" s="26">
        <f t="shared" si="35"/>
        <v>0</v>
      </c>
      <c r="AE72" s="26">
        <f t="shared" si="35"/>
        <v>0</v>
      </c>
      <c r="AF72" s="26">
        <f t="shared" ref="AF72:AH72" si="36">+SUM(AF73:AF75)</f>
        <v>0</v>
      </c>
      <c r="AG72" s="26">
        <f t="shared" si="36"/>
        <v>0</v>
      </c>
      <c r="AH72" s="26">
        <f t="shared" si="36"/>
        <v>0</v>
      </c>
      <c r="AI72" s="27"/>
      <c r="AJ72" s="23" t="e">
        <f t="shared" si="34"/>
        <v>#DIV/0!</v>
      </c>
    </row>
    <row r="73" spans="1:36" x14ac:dyDescent="0.35">
      <c r="A73" s="24" t="s">
        <v>394</v>
      </c>
      <c r="B73" s="25" t="s">
        <v>395</v>
      </c>
      <c r="C73" s="30">
        <f>+'1990'!$D73</f>
        <v>0</v>
      </c>
      <c r="D73" s="30">
        <f>+'1991'!$D73</f>
        <v>0</v>
      </c>
      <c r="E73" s="30">
        <f>+'1992'!$D73</f>
        <v>0</v>
      </c>
      <c r="F73" s="30">
        <f>+'1993'!$D73</f>
        <v>0</v>
      </c>
      <c r="G73" s="30">
        <f>+'1994'!$D73</f>
        <v>0</v>
      </c>
      <c r="H73" s="30">
        <f>+'1995'!$D73</f>
        <v>0</v>
      </c>
      <c r="I73" s="30">
        <f>+'1996'!$D73</f>
        <v>0</v>
      </c>
      <c r="J73" s="30">
        <f>+'1997'!$D73</f>
        <v>0</v>
      </c>
      <c r="K73" s="30">
        <f>+'1998'!$D73</f>
        <v>0</v>
      </c>
      <c r="L73" s="30">
        <f>+'1999'!$D73</f>
        <v>0</v>
      </c>
      <c r="M73" s="30">
        <f>+'2000'!$D73</f>
        <v>0</v>
      </c>
      <c r="N73" s="30">
        <f>+'2001'!$D73</f>
        <v>0</v>
      </c>
      <c r="O73" s="30">
        <f>+'2002'!$D73</f>
        <v>0</v>
      </c>
      <c r="P73" s="30">
        <f>+'2003'!$D73</f>
        <v>0</v>
      </c>
      <c r="Q73" s="30">
        <f>+'2004'!$D73</f>
        <v>0</v>
      </c>
      <c r="R73" s="30">
        <f>+'2005'!$D73</f>
        <v>0</v>
      </c>
      <c r="S73" s="30">
        <f>+'2006'!$D73</f>
        <v>0</v>
      </c>
      <c r="T73" s="30">
        <f>+'2007'!$D73</f>
        <v>0</v>
      </c>
      <c r="U73" s="30">
        <f>+'2008'!$D73</f>
        <v>0</v>
      </c>
      <c r="V73" s="30">
        <f>+'2009'!$D73</f>
        <v>0</v>
      </c>
      <c r="W73" s="30">
        <f>+'2010'!$D73</f>
        <v>0</v>
      </c>
      <c r="X73" s="30">
        <f>+'2011'!$D73</f>
        <v>0</v>
      </c>
      <c r="Y73" s="30">
        <f>+'2012'!$D73</f>
        <v>0</v>
      </c>
      <c r="Z73" s="30">
        <f>+'2013'!$D73</f>
        <v>0</v>
      </c>
      <c r="AA73" s="30">
        <f>+'2014'!$D73</f>
        <v>0</v>
      </c>
      <c r="AB73" s="30">
        <f>+'2015'!$D73</f>
        <v>0</v>
      </c>
      <c r="AC73" s="30">
        <f>+'2016'!$D73</f>
        <v>0</v>
      </c>
      <c r="AD73" s="30">
        <f>+'2017'!$D73</f>
        <v>0</v>
      </c>
      <c r="AE73" s="30">
        <f>+'2018'!$D73</f>
        <v>0</v>
      </c>
      <c r="AF73" s="30">
        <f>+'2019'!$D73</f>
        <v>0</v>
      </c>
      <c r="AG73" s="30">
        <f>+'2020'!$D73</f>
        <v>0</v>
      </c>
      <c r="AH73" s="30">
        <f>+'2021'!$D73</f>
        <v>0</v>
      </c>
      <c r="AI73" s="27"/>
      <c r="AJ73" s="30" t="e">
        <f t="shared" si="34"/>
        <v>#DIV/0!</v>
      </c>
    </row>
    <row r="74" spans="1:36" x14ac:dyDescent="0.35">
      <c r="A74" s="24" t="s">
        <v>396</v>
      </c>
      <c r="B74" s="25" t="s">
        <v>397</v>
      </c>
      <c r="C74" s="30">
        <f>+'1990'!$D74</f>
        <v>0</v>
      </c>
      <c r="D74" s="30">
        <f>+'1991'!$D74</f>
        <v>0</v>
      </c>
      <c r="E74" s="30">
        <f>+'1992'!$D74</f>
        <v>0</v>
      </c>
      <c r="F74" s="30">
        <f>+'1993'!$D74</f>
        <v>0</v>
      </c>
      <c r="G74" s="30">
        <f>+'1994'!$D74</f>
        <v>0</v>
      </c>
      <c r="H74" s="30">
        <f>+'1995'!$D74</f>
        <v>0</v>
      </c>
      <c r="I74" s="30">
        <f>+'1996'!$D74</f>
        <v>0</v>
      </c>
      <c r="J74" s="30">
        <f>+'1997'!$D74</f>
        <v>0</v>
      </c>
      <c r="K74" s="30">
        <f>+'1998'!$D74</f>
        <v>0</v>
      </c>
      <c r="L74" s="30">
        <f>+'1999'!$D74</f>
        <v>0</v>
      </c>
      <c r="M74" s="30">
        <f>+'2000'!$D74</f>
        <v>0</v>
      </c>
      <c r="N74" s="30">
        <f>+'2001'!$D74</f>
        <v>0</v>
      </c>
      <c r="O74" s="30">
        <f>+'2002'!$D74</f>
        <v>0</v>
      </c>
      <c r="P74" s="30">
        <f>+'2003'!$D74</f>
        <v>0</v>
      </c>
      <c r="Q74" s="30">
        <f>+'2004'!$D74</f>
        <v>0</v>
      </c>
      <c r="R74" s="30">
        <f>+'2005'!$D74</f>
        <v>0</v>
      </c>
      <c r="S74" s="30">
        <f>+'2006'!$D74</f>
        <v>0</v>
      </c>
      <c r="T74" s="30">
        <f>+'2007'!$D74</f>
        <v>0</v>
      </c>
      <c r="U74" s="30">
        <f>+'2008'!$D74</f>
        <v>0</v>
      </c>
      <c r="V74" s="30">
        <f>+'2009'!$D74</f>
        <v>0</v>
      </c>
      <c r="W74" s="30">
        <f>+'2010'!$D74</f>
        <v>0</v>
      </c>
      <c r="X74" s="30">
        <f>+'2011'!$D74</f>
        <v>0</v>
      </c>
      <c r="Y74" s="30">
        <f>+'2012'!$D74</f>
        <v>0</v>
      </c>
      <c r="Z74" s="30">
        <f>+'2013'!$D74</f>
        <v>0</v>
      </c>
      <c r="AA74" s="30">
        <f>+'2014'!$D74</f>
        <v>0</v>
      </c>
      <c r="AB74" s="30">
        <f>+'2015'!$D74</f>
        <v>0</v>
      </c>
      <c r="AC74" s="30">
        <f>+'2016'!$D74</f>
        <v>0</v>
      </c>
      <c r="AD74" s="30">
        <f>+'2017'!$D74</f>
        <v>0</v>
      </c>
      <c r="AE74" s="30">
        <f>+'2018'!$D74</f>
        <v>0</v>
      </c>
      <c r="AF74" s="30">
        <f>+'2019'!$D74</f>
        <v>0</v>
      </c>
      <c r="AG74" s="30">
        <f>+'2020'!$D74</f>
        <v>0</v>
      </c>
      <c r="AH74" s="30">
        <f>+'2021'!$D74</f>
        <v>0</v>
      </c>
      <c r="AI74" s="27"/>
      <c r="AJ74" s="30" t="e">
        <f t="shared" si="34"/>
        <v>#DIV/0!</v>
      </c>
    </row>
    <row r="75" spans="1:36" x14ac:dyDescent="0.35">
      <c r="A75" s="24" t="s">
        <v>398</v>
      </c>
      <c r="B75" s="25" t="s">
        <v>291</v>
      </c>
      <c r="C75" s="30">
        <f>+'1990'!$D75</f>
        <v>0</v>
      </c>
      <c r="D75" s="30">
        <f>+'1991'!$D75</f>
        <v>0</v>
      </c>
      <c r="E75" s="30">
        <f>+'1992'!$D75</f>
        <v>0</v>
      </c>
      <c r="F75" s="30">
        <f>+'1993'!$D75</f>
        <v>0</v>
      </c>
      <c r="G75" s="30">
        <f>+'1994'!$D75</f>
        <v>0</v>
      </c>
      <c r="H75" s="30">
        <f>+'1995'!$D75</f>
        <v>0</v>
      </c>
      <c r="I75" s="30">
        <f>+'1996'!$D75</f>
        <v>0</v>
      </c>
      <c r="J75" s="30">
        <f>+'1997'!$D75</f>
        <v>0</v>
      </c>
      <c r="K75" s="30">
        <f>+'1998'!$D75</f>
        <v>0</v>
      </c>
      <c r="L75" s="30">
        <f>+'1999'!$D75</f>
        <v>0</v>
      </c>
      <c r="M75" s="30">
        <f>+'2000'!$D75</f>
        <v>0</v>
      </c>
      <c r="N75" s="30">
        <f>+'2001'!$D75</f>
        <v>0</v>
      </c>
      <c r="O75" s="30">
        <f>+'2002'!$D75</f>
        <v>0</v>
      </c>
      <c r="P75" s="30">
        <f>+'2003'!$D75</f>
        <v>0</v>
      </c>
      <c r="Q75" s="30">
        <f>+'2004'!$D75</f>
        <v>0</v>
      </c>
      <c r="R75" s="30">
        <f>+'2005'!$D75</f>
        <v>0</v>
      </c>
      <c r="S75" s="30">
        <f>+'2006'!$D75</f>
        <v>0</v>
      </c>
      <c r="T75" s="30">
        <f>+'2007'!$D75</f>
        <v>0</v>
      </c>
      <c r="U75" s="30">
        <f>+'2008'!$D75</f>
        <v>0</v>
      </c>
      <c r="V75" s="30">
        <f>+'2009'!$D75</f>
        <v>0</v>
      </c>
      <c r="W75" s="30">
        <f>+'2010'!$D75</f>
        <v>0</v>
      </c>
      <c r="X75" s="30">
        <f>+'2011'!$D75</f>
        <v>0</v>
      </c>
      <c r="Y75" s="30">
        <f>+'2012'!$D75</f>
        <v>0</v>
      </c>
      <c r="Z75" s="30">
        <f>+'2013'!$D75</f>
        <v>0</v>
      </c>
      <c r="AA75" s="30">
        <f>+'2014'!$D75</f>
        <v>0</v>
      </c>
      <c r="AB75" s="30">
        <f>+'2015'!$D75</f>
        <v>0</v>
      </c>
      <c r="AC75" s="30">
        <f>+'2016'!$D75</f>
        <v>0</v>
      </c>
      <c r="AD75" s="30">
        <f>+'2017'!$D75</f>
        <v>0</v>
      </c>
      <c r="AE75" s="30">
        <f>+'2018'!$D75</f>
        <v>0</v>
      </c>
      <c r="AF75" s="30">
        <f>+'2019'!$D75</f>
        <v>0</v>
      </c>
      <c r="AG75" s="30">
        <f>+'2020'!$D75</f>
        <v>0</v>
      </c>
      <c r="AH75" s="30">
        <f>+'2021'!$D75</f>
        <v>0</v>
      </c>
      <c r="AI75" s="27"/>
      <c r="AJ75" s="30" t="e">
        <f t="shared" si="34"/>
        <v>#DIV/0!</v>
      </c>
    </row>
    <row r="76" spans="1:36" x14ac:dyDescent="0.35">
      <c r="A76" s="24" t="s">
        <v>399</v>
      </c>
      <c r="B76" s="25" t="s">
        <v>400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27"/>
      <c r="AJ76" s="32" t="e">
        <f t="shared" si="34"/>
        <v>#DIV/0!</v>
      </c>
    </row>
    <row r="77" spans="1:36" x14ac:dyDescent="0.35">
      <c r="A77" s="24" t="s">
        <v>401</v>
      </c>
      <c r="B77" s="25" t="s">
        <v>402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27"/>
      <c r="AJ77" s="32" t="e">
        <f t="shared" si="34"/>
        <v>#DIV/0!</v>
      </c>
    </row>
    <row r="78" spans="1:36" x14ac:dyDescent="0.35">
      <c r="A78" s="24" t="s">
        <v>403</v>
      </c>
      <c r="B78" s="25" t="s">
        <v>404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27"/>
      <c r="AJ78" s="32" t="e">
        <f t="shared" si="34"/>
        <v>#DIV/0!</v>
      </c>
    </row>
    <row r="79" spans="1:36" x14ac:dyDescent="0.35">
      <c r="A79" s="24" t="s">
        <v>405</v>
      </c>
      <c r="B79" s="25" t="s">
        <v>406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27"/>
      <c r="AJ79" s="32" t="e">
        <f t="shared" si="34"/>
        <v>#DIV/0!</v>
      </c>
    </row>
    <row r="80" spans="1:36" x14ac:dyDescent="0.35">
      <c r="A80" s="24" t="s">
        <v>407</v>
      </c>
      <c r="B80" s="25" t="s">
        <v>408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27"/>
      <c r="AJ80" s="32" t="e">
        <f t="shared" si="34"/>
        <v>#DIV/0!</v>
      </c>
    </row>
    <row r="81" spans="1:36" x14ac:dyDescent="0.35">
      <c r="A81" s="24" t="s">
        <v>409</v>
      </c>
      <c r="B81" s="25" t="s">
        <v>291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27"/>
      <c r="AJ81" s="32" t="e">
        <f t="shared" si="34"/>
        <v>#DIV/0!</v>
      </c>
    </row>
    <row r="82" spans="1:36" x14ac:dyDescent="0.35">
      <c r="A82" s="24" t="s">
        <v>410</v>
      </c>
      <c r="B82" s="25" t="s">
        <v>411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27"/>
      <c r="AJ82" s="32" t="e">
        <f t="shared" si="34"/>
        <v>#DIV/0!</v>
      </c>
    </row>
    <row r="83" spans="1:36" x14ac:dyDescent="0.35">
      <c r="A83" s="24" t="s">
        <v>412</v>
      </c>
      <c r="B83" s="25" t="s">
        <v>413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27"/>
      <c r="AJ83" s="32" t="e">
        <f t="shared" si="34"/>
        <v>#DIV/0!</v>
      </c>
    </row>
    <row r="84" spans="1:36" x14ac:dyDescent="0.35">
      <c r="A84" s="24" t="s">
        <v>414</v>
      </c>
      <c r="B84" s="25" t="s">
        <v>415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27"/>
      <c r="AJ84" s="32" t="e">
        <f t="shared" si="34"/>
        <v>#DIV/0!</v>
      </c>
    </row>
    <row r="85" spans="1:36" x14ac:dyDescent="0.35">
      <c r="A85" s="24" t="s">
        <v>416</v>
      </c>
      <c r="B85" s="25" t="s">
        <v>417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27"/>
      <c r="AJ85" s="32" t="e">
        <f t="shared" si="34"/>
        <v>#DIV/0!</v>
      </c>
    </row>
    <row r="86" spans="1:36" x14ac:dyDescent="0.35">
      <c r="A86" s="24" t="s">
        <v>418</v>
      </c>
      <c r="B86" s="25" t="s">
        <v>419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27"/>
      <c r="AJ86" s="32" t="e">
        <f t="shared" si="34"/>
        <v>#DIV/0!</v>
      </c>
    </row>
    <row r="87" spans="1:36" x14ac:dyDescent="0.35">
      <c r="A87" s="24" t="s">
        <v>420</v>
      </c>
      <c r="B87" s="25" t="s">
        <v>421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27"/>
      <c r="AJ87" s="32" t="e">
        <f t="shared" si="34"/>
        <v>#DIV/0!</v>
      </c>
    </row>
    <row r="88" spans="1:36" x14ac:dyDescent="0.35">
      <c r="A88" s="24" t="s">
        <v>422</v>
      </c>
      <c r="B88" s="25" t="s">
        <v>423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27"/>
      <c r="AJ88" s="32" t="e">
        <f t="shared" si="34"/>
        <v>#DIV/0!</v>
      </c>
    </row>
    <row r="89" spans="1:36" x14ac:dyDescent="0.35">
      <c r="A89" s="24" t="s">
        <v>424</v>
      </c>
      <c r="B89" s="25" t="s">
        <v>425</v>
      </c>
      <c r="C89" s="26">
        <f t="shared" ref="C89:AE89" si="37">+SUM(C90:C93)</f>
        <v>0</v>
      </c>
      <c r="D89" s="26">
        <f t="shared" si="37"/>
        <v>0</v>
      </c>
      <c r="E89" s="26">
        <f t="shared" si="37"/>
        <v>0</v>
      </c>
      <c r="F89" s="26">
        <f t="shared" si="37"/>
        <v>0</v>
      </c>
      <c r="G89" s="26">
        <f t="shared" si="37"/>
        <v>0</v>
      </c>
      <c r="H89" s="26">
        <f t="shared" si="37"/>
        <v>0</v>
      </c>
      <c r="I89" s="26">
        <f t="shared" si="37"/>
        <v>0</v>
      </c>
      <c r="J89" s="26">
        <f t="shared" si="37"/>
        <v>0</v>
      </c>
      <c r="K89" s="26">
        <f t="shared" si="37"/>
        <v>0</v>
      </c>
      <c r="L89" s="26">
        <f t="shared" si="37"/>
        <v>0</v>
      </c>
      <c r="M89" s="26">
        <f t="shared" si="37"/>
        <v>0</v>
      </c>
      <c r="N89" s="26">
        <f t="shared" si="37"/>
        <v>0</v>
      </c>
      <c r="O89" s="26">
        <f t="shared" si="37"/>
        <v>0</v>
      </c>
      <c r="P89" s="26">
        <f t="shared" si="37"/>
        <v>0</v>
      </c>
      <c r="Q89" s="26">
        <f t="shared" si="37"/>
        <v>0</v>
      </c>
      <c r="R89" s="26">
        <f t="shared" ref="R89" si="38">+SUM(R90:R93)</f>
        <v>0</v>
      </c>
      <c r="S89" s="26">
        <f t="shared" si="37"/>
        <v>0</v>
      </c>
      <c r="T89" s="26">
        <f t="shared" si="37"/>
        <v>0</v>
      </c>
      <c r="U89" s="26">
        <f t="shared" si="37"/>
        <v>0</v>
      </c>
      <c r="V89" s="26">
        <f t="shared" si="37"/>
        <v>0</v>
      </c>
      <c r="W89" s="26">
        <f t="shared" si="37"/>
        <v>0</v>
      </c>
      <c r="X89" s="26">
        <f t="shared" si="37"/>
        <v>0</v>
      </c>
      <c r="Y89" s="26">
        <f t="shared" si="37"/>
        <v>0</v>
      </c>
      <c r="Z89" s="26">
        <f t="shared" si="37"/>
        <v>0</v>
      </c>
      <c r="AA89" s="26">
        <f t="shared" si="37"/>
        <v>0</v>
      </c>
      <c r="AB89" s="26">
        <f t="shared" si="37"/>
        <v>0</v>
      </c>
      <c r="AC89" s="26">
        <f t="shared" si="37"/>
        <v>0</v>
      </c>
      <c r="AD89" s="26">
        <f t="shared" si="37"/>
        <v>0</v>
      </c>
      <c r="AE89" s="26">
        <f t="shared" si="37"/>
        <v>0</v>
      </c>
      <c r="AF89" s="26">
        <f t="shared" ref="AF89" si="39">+SUM(AF90:AF93)</f>
        <v>0</v>
      </c>
      <c r="AG89" s="26">
        <f t="shared" ref="AG89:AH89" si="40">+SUM(AG90:AG93)</f>
        <v>0</v>
      </c>
      <c r="AH89" s="26">
        <f t="shared" si="40"/>
        <v>0</v>
      </c>
      <c r="AI89" s="27"/>
      <c r="AJ89" s="23" t="e">
        <f t="shared" si="34"/>
        <v>#DIV/0!</v>
      </c>
    </row>
    <row r="90" spans="1:36" x14ac:dyDescent="0.35">
      <c r="A90" s="24" t="s">
        <v>426</v>
      </c>
      <c r="B90" s="25" t="s">
        <v>427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27"/>
      <c r="AJ90" s="32" t="e">
        <f t="shared" si="34"/>
        <v>#DIV/0!</v>
      </c>
    </row>
    <row r="91" spans="1:36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2" t="e">
        <f t="shared" si="34"/>
        <v>#DIV/0!</v>
      </c>
    </row>
    <row r="92" spans="1:36" ht="13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32" t="e">
        <f t="shared" si="34"/>
        <v>#DIV/0!</v>
      </c>
    </row>
    <row r="93" spans="1:36" x14ac:dyDescent="0.35">
      <c r="A93" s="24" t="s">
        <v>432</v>
      </c>
      <c r="B93" s="25" t="s">
        <v>342</v>
      </c>
      <c r="C93" s="30">
        <f>+'1990'!$D93</f>
        <v>0</v>
      </c>
      <c r="D93" s="30">
        <f>+'1991'!$D93</f>
        <v>0</v>
      </c>
      <c r="E93" s="30">
        <f>+'1992'!$D93</f>
        <v>0</v>
      </c>
      <c r="F93" s="30">
        <f>+'1993'!$D93</f>
        <v>0</v>
      </c>
      <c r="G93" s="30">
        <f>+'1994'!$D93</f>
        <v>0</v>
      </c>
      <c r="H93" s="30">
        <f>+'1995'!$D93</f>
        <v>0</v>
      </c>
      <c r="I93" s="30">
        <f>+'1996'!$D93</f>
        <v>0</v>
      </c>
      <c r="J93" s="30">
        <f>+'1997'!$D93</f>
        <v>0</v>
      </c>
      <c r="K93" s="30">
        <f>+'1998'!$D93</f>
        <v>0</v>
      </c>
      <c r="L93" s="30">
        <f>+'1999'!$D93</f>
        <v>0</v>
      </c>
      <c r="M93" s="30">
        <f>+'2000'!$D93</f>
        <v>0</v>
      </c>
      <c r="N93" s="30">
        <f>+'2001'!$D93</f>
        <v>0</v>
      </c>
      <c r="O93" s="30">
        <f>+'2002'!$D93</f>
        <v>0</v>
      </c>
      <c r="P93" s="30">
        <f>+'2003'!$D93</f>
        <v>0</v>
      </c>
      <c r="Q93" s="30">
        <f>+'2004'!$D93</f>
        <v>0</v>
      </c>
      <c r="R93" s="30">
        <f>+'2005'!$D93</f>
        <v>0</v>
      </c>
      <c r="S93" s="30">
        <f>+'2006'!$D93</f>
        <v>0</v>
      </c>
      <c r="T93" s="30">
        <f>+'2007'!$D93</f>
        <v>0</v>
      </c>
      <c r="U93" s="30">
        <f>+'2008'!$D93</f>
        <v>0</v>
      </c>
      <c r="V93" s="30">
        <f>+'2009'!$D93</f>
        <v>0</v>
      </c>
      <c r="W93" s="30">
        <f>+'2010'!$D93</f>
        <v>0</v>
      </c>
      <c r="X93" s="30">
        <f>+'2011'!$D93</f>
        <v>0</v>
      </c>
      <c r="Y93" s="30">
        <f>+'2012'!$D93</f>
        <v>0</v>
      </c>
      <c r="Z93" s="30">
        <f>+'2013'!$D93</f>
        <v>0</v>
      </c>
      <c r="AA93" s="30">
        <f>+'2014'!$D93</f>
        <v>0</v>
      </c>
      <c r="AB93" s="30">
        <f>+'2015'!$D93</f>
        <v>0</v>
      </c>
      <c r="AC93" s="30">
        <f>+'2016'!$D93</f>
        <v>0</v>
      </c>
      <c r="AD93" s="30">
        <f>+'2017'!$D93</f>
        <v>0</v>
      </c>
      <c r="AE93" s="30">
        <f>+'2018'!$D93</f>
        <v>0</v>
      </c>
      <c r="AF93" s="30">
        <f>+'2019'!$D93</f>
        <v>0</v>
      </c>
      <c r="AG93" s="30">
        <f>+'2020'!$D93</f>
        <v>0</v>
      </c>
      <c r="AH93" s="30">
        <f>+'2021'!$D93</f>
        <v>0</v>
      </c>
      <c r="AI93" s="27"/>
      <c r="AJ93" s="30" t="e">
        <f t="shared" si="34"/>
        <v>#DIV/0!</v>
      </c>
    </row>
    <row r="94" spans="1:36" x14ac:dyDescent="0.35">
      <c r="A94" s="24" t="s">
        <v>433</v>
      </c>
      <c r="B94" s="25" t="s">
        <v>291</v>
      </c>
      <c r="C94" s="30">
        <f>+'1990'!$D94</f>
        <v>0</v>
      </c>
      <c r="D94" s="30">
        <f>+'1991'!$D94</f>
        <v>0</v>
      </c>
      <c r="E94" s="30">
        <f>+'1992'!$D94</f>
        <v>0</v>
      </c>
      <c r="F94" s="30">
        <f>+'1993'!$D94</f>
        <v>0</v>
      </c>
      <c r="G94" s="30">
        <f>+'1994'!$D94</f>
        <v>0</v>
      </c>
      <c r="H94" s="30">
        <f>+'1995'!$D94</f>
        <v>0</v>
      </c>
      <c r="I94" s="30">
        <f>+'1996'!$D94</f>
        <v>0</v>
      </c>
      <c r="J94" s="30">
        <f>+'1997'!$D94</f>
        <v>0</v>
      </c>
      <c r="K94" s="30">
        <f>+'1998'!$D94</f>
        <v>0</v>
      </c>
      <c r="L94" s="30">
        <f>+'1999'!$D94</f>
        <v>0</v>
      </c>
      <c r="M94" s="30">
        <f>+'2000'!$D94</f>
        <v>0</v>
      </c>
      <c r="N94" s="30">
        <f>+'2001'!$D94</f>
        <v>0</v>
      </c>
      <c r="O94" s="30">
        <f>+'2002'!$D94</f>
        <v>0</v>
      </c>
      <c r="P94" s="30">
        <f>+'2003'!$D94</f>
        <v>0</v>
      </c>
      <c r="Q94" s="30">
        <f>+'2004'!$D94</f>
        <v>0</v>
      </c>
      <c r="R94" s="30">
        <f>+'2005'!$D94</f>
        <v>0</v>
      </c>
      <c r="S94" s="30">
        <f>+'2006'!$D94</f>
        <v>0</v>
      </c>
      <c r="T94" s="30">
        <f>+'2007'!$D94</f>
        <v>0</v>
      </c>
      <c r="U94" s="30">
        <f>+'2008'!$D94</f>
        <v>0</v>
      </c>
      <c r="V94" s="30">
        <f>+'2009'!$D94</f>
        <v>0</v>
      </c>
      <c r="W94" s="30">
        <f>+'2010'!$D94</f>
        <v>0</v>
      </c>
      <c r="X94" s="30">
        <f>+'2011'!$D94</f>
        <v>0</v>
      </c>
      <c r="Y94" s="30">
        <f>+'2012'!$D94</f>
        <v>0</v>
      </c>
      <c r="Z94" s="30">
        <f>+'2013'!$D94</f>
        <v>0</v>
      </c>
      <c r="AA94" s="30">
        <f>+'2014'!$D94</f>
        <v>0</v>
      </c>
      <c r="AB94" s="30">
        <f>+'2015'!$D94</f>
        <v>0</v>
      </c>
      <c r="AC94" s="30">
        <f>+'2016'!$D94</f>
        <v>0</v>
      </c>
      <c r="AD94" s="30">
        <f>+'2017'!$D94</f>
        <v>0</v>
      </c>
      <c r="AE94" s="30">
        <f>+'2018'!$D94</f>
        <v>0</v>
      </c>
      <c r="AF94" s="30">
        <f>+'2019'!$D94</f>
        <v>0</v>
      </c>
      <c r="AG94" s="30">
        <f>+'2020'!$D94</f>
        <v>0</v>
      </c>
      <c r="AH94" s="30">
        <f>+'2021'!$D94</f>
        <v>0</v>
      </c>
      <c r="AI94" s="27"/>
      <c r="AJ94" s="30" t="e">
        <f t="shared" si="34"/>
        <v>#DIV/0!</v>
      </c>
    </row>
    <row r="95" spans="1:36" s="13" customFormat="1" x14ac:dyDescent="0.35">
      <c r="A95" s="19" t="s">
        <v>434</v>
      </c>
      <c r="B95" s="20" t="s">
        <v>435</v>
      </c>
      <c r="C95" s="21">
        <f t="shared" ref="C95:AE95" si="41">+C96+C111+C127+C132+C144+C145+C151+C154+C155+C156</f>
        <v>0</v>
      </c>
      <c r="D95" s="21">
        <f t="shared" si="41"/>
        <v>0</v>
      </c>
      <c r="E95" s="21">
        <f t="shared" si="41"/>
        <v>0</v>
      </c>
      <c r="F95" s="21">
        <f t="shared" si="41"/>
        <v>0</v>
      </c>
      <c r="G95" s="21">
        <f t="shared" si="41"/>
        <v>79.514147045557806</v>
      </c>
      <c r="H95" s="21">
        <f t="shared" si="41"/>
        <v>4.4984466667850498</v>
      </c>
      <c r="I95" s="21">
        <f t="shared" si="41"/>
        <v>75.821045419891405</v>
      </c>
      <c r="J95" s="21">
        <f t="shared" si="41"/>
        <v>72.418756332645259</v>
      </c>
      <c r="K95" s="21">
        <f t="shared" si="41"/>
        <v>73.329078095370022</v>
      </c>
      <c r="L95" s="21">
        <f t="shared" si="41"/>
        <v>73.145054528211489</v>
      </c>
      <c r="M95" s="21">
        <f t="shared" si="41"/>
        <v>113.46864915281249</v>
      </c>
      <c r="N95" s="21">
        <f t="shared" si="41"/>
        <v>127.29195933519293</v>
      </c>
      <c r="O95" s="21">
        <f t="shared" si="41"/>
        <v>126.16136320234257</v>
      </c>
      <c r="P95" s="21">
        <f t="shared" si="41"/>
        <v>124.84994090823602</v>
      </c>
      <c r="Q95" s="21">
        <f t="shared" si="41"/>
        <v>122.71267946908809</v>
      </c>
      <c r="R95" s="21">
        <f t="shared" si="41"/>
        <v>128.61765906026139</v>
      </c>
      <c r="S95" s="21">
        <f t="shared" si="41"/>
        <v>128.62819309012343</v>
      </c>
      <c r="T95" s="21">
        <f t="shared" si="41"/>
        <v>125.87077336634891</v>
      </c>
      <c r="U95" s="21">
        <f t="shared" si="41"/>
        <v>130.7009784013818</v>
      </c>
      <c r="V95" s="21">
        <f t="shared" si="41"/>
        <v>134.42837765755766</v>
      </c>
      <c r="W95" s="21">
        <f t="shared" si="41"/>
        <v>137.74158853565669</v>
      </c>
      <c r="X95" s="21">
        <f t="shared" si="41"/>
        <v>143.30723805786417</v>
      </c>
      <c r="Y95" s="21">
        <f t="shared" si="41"/>
        <v>138.43307665514982</v>
      </c>
      <c r="Z95" s="21">
        <f t="shared" si="41"/>
        <v>137.36619412723132</v>
      </c>
      <c r="AA95" s="21">
        <f t="shared" si="41"/>
        <v>133.73084082667305</v>
      </c>
      <c r="AB95" s="21">
        <f t="shared" si="41"/>
        <v>123.78737651442127</v>
      </c>
      <c r="AC95" s="21">
        <f t="shared" si="41"/>
        <v>126.02262066642143</v>
      </c>
      <c r="AD95" s="21">
        <f t="shared" si="41"/>
        <v>123.64888220584928</v>
      </c>
      <c r="AE95" s="21">
        <f t="shared" si="41"/>
        <v>126.27891562110739</v>
      </c>
      <c r="AF95" s="21">
        <f t="shared" ref="AF95" si="42">+AF96+AF111+AF127+AF132+AF144+AF145+AF151+AF154+AF155+AF156</f>
        <v>121.82314962608503</v>
      </c>
      <c r="AG95" s="21">
        <f t="shared" ref="AG95:AH95" si="43">+AG96+AG111+AG127+AG132+AG144+AG145+AG151+AG154+AG155+AG156</f>
        <v>122.95625716977496</v>
      </c>
      <c r="AH95" s="21">
        <f t="shared" si="43"/>
        <v>123.72717414802038</v>
      </c>
      <c r="AI95" s="22"/>
      <c r="AJ95" s="23">
        <f t="shared" si="34"/>
        <v>9.0408452658957472E-2</v>
      </c>
    </row>
    <row r="96" spans="1:36" x14ac:dyDescent="0.35">
      <c r="A96" s="24" t="s">
        <v>436</v>
      </c>
      <c r="B96" s="25" t="s">
        <v>437</v>
      </c>
      <c r="C96" s="26">
        <f>+C97+C100+C101+C102</f>
        <v>0</v>
      </c>
      <c r="D96" s="26">
        <f t="shared" ref="D96:AE96" si="44">+D97+D100+D101+D102</f>
        <v>0</v>
      </c>
      <c r="E96" s="26">
        <f t="shared" si="44"/>
        <v>0</v>
      </c>
      <c r="F96" s="26">
        <f t="shared" si="44"/>
        <v>0</v>
      </c>
      <c r="G96" s="26">
        <f t="shared" si="44"/>
        <v>72.826109089291037</v>
      </c>
      <c r="H96" s="26">
        <f t="shared" si="44"/>
        <v>0</v>
      </c>
      <c r="I96" s="26">
        <f t="shared" si="44"/>
        <v>69.660948032438952</v>
      </c>
      <c r="J96" s="26">
        <f t="shared" si="44"/>
        <v>66.16653702055558</v>
      </c>
      <c r="K96" s="26">
        <f t="shared" si="44"/>
        <v>66.769148842380531</v>
      </c>
      <c r="L96" s="26">
        <f t="shared" si="44"/>
        <v>66.034850292719796</v>
      </c>
      <c r="M96" s="26">
        <f t="shared" si="44"/>
        <v>106.37763590021621</v>
      </c>
      <c r="N96" s="26">
        <f t="shared" si="44"/>
        <v>120.26101140608074</v>
      </c>
      <c r="O96" s="26">
        <f t="shared" si="44"/>
        <v>118.86009586889992</v>
      </c>
      <c r="P96" s="26">
        <f t="shared" si="44"/>
        <v>117.55698825281623</v>
      </c>
      <c r="Q96" s="26">
        <f t="shared" si="44"/>
        <v>115.37506440730037</v>
      </c>
      <c r="R96" s="26">
        <f t="shared" si="44"/>
        <v>121.62629567392494</v>
      </c>
      <c r="S96" s="26">
        <f t="shared" si="44"/>
        <v>122.15264665617747</v>
      </c>
      <c r="T96" s="26">
        <f t="shared" si="44"/>
        <v>119.98342267198223</v>
      </c>
      <c r="U96" s="26">
        <f t="shared" si="44"/>
        <v>124.16721098293601</v>
      </c>
      <c r="V96" s="26">
        <f t="shared" si="44"/>
        <v>128.31293735847433</v>
      </c>
      <c r="W96" s="26">
        <f t="shared" si="44"/>
        <v>131.31903978436941</v>
      </c>
      <c r="X96" s="26">
        <f t="shared" si="44"/>
        <v>136.58915632596816</v>
      </c>
      <c r="Y96" s="26">
        <f t="shared" si="44"/>
        <v>131.76546020567588</v>
      </c>
      <c r="Z96" s="26">
        <f t="shared" si="44"/>
        <v>130.54963056148344</v>
      </c>
      <c r="AA96" s="26">
        <f t="shared" si="44"/>
        <v>127.58655843625122</v>
      </c>
      <c r="AB96" s="26">
        <f t="shared" si="44"/>
        <v>117.4191711545255</v>
      </c>
      <c r="AC96" s="26">
        <f t="shared" si="44"/>
        <v>119.15223704233172</v>
      </c>
      <c r="AD96" s="26">
        <f t="shared" si="44"/>
        <v>116.60110052390804</v>
      </c>
      <c r="AE96" s="26">
        <f t="shared" si="44"/>
        <v>119.33767993321649</v>
      </c>
      <c r="AF96" s="26">
        <f t="shared" ref="AF96" si="45">+AF97+AF100+AF101+AF102</f>
        <v>114.87391887106685</v>
      </c>
      <c r="AG96" s="26">
        <f t="shared" ref="AG96:AH96" si="46">+AG97+AG100+AG101+AG102</f>
        <v>115.4203528588295</v>
      </c>
      <c r="AH96" s="26">
        <f t="shared" si="46"/>
        <v>115.93510107084767</v>
      </c>
      <c r="AI96" s="27"/>
      <c r="AJ96" s="23">
        <f t="shared" si="34"/>
        <v>8.9844684832030897E-2</v>
      </c>
    </row>
    <row r="97" spans="1:36" x14ac:dyDescent="0.35">
      <c r="A97" s="24" t="s">
        <v>438</v>
      </c>
      <c r="B97" s="25" t="s">
        <v>439</v>
      </c>
      <c r="C97" s="26">
        <f>+SUM(C98:C99)</f>
        <v>0</v>
      </c>
      <c r="D97" s="26">
        <f t="shared" ref="D97:AE97" si="47">+SUM(D98:D99)</f>
        <v>0</v>
      </c>
      <c r="E97" s="26">
        <f t="shared" si="47"/>
        <v>0</v>
      </c>
      <c r="F97" s="26">
        <f t="shared" si="47"/>
        <v>0</v>
      </c>
      <c r="G97" s="26">
        <f t="shared" si="47"/>
        <v>66.775189089291032</v>
      </c>
      <c r="H97" s="26">
        <f t="shared" si="47"/>
        <v>0</v>
      </c>
      <c r="I97" s="26">
        <f t="shared" si="47"/>
        <v>66.303056603867532</v>
      </c>
      <c r="J97" s="26">
        <f t="shared" si="47"/>
        <v>62.811299877698445</v>
      </c>
      <c r="K97" s="26">
        <f t="shared" si="47"/>
        <v>63.400565985237677</v>
      </c>
      <c r="L97" s="26">
        <f t="shared" si="47"/>
        <v>62.619821721291224</v>
      </c>
      <c r="M97" s="26">
        <f t="shared" si="47"/>
        <v>103.03926161450192</v>
      </c>
      <c r="N97" s="26">
        <f t="shared" si="47"/>
        <v>117.35261867880801</v>
      </c>
      <c r="O97" s="26">
        <f t="shared" si="47"/>
        <v>115.60839041435447</v>
      </c>
      <c r="P97" s="26">
        <f t="shared" si="47"/>
        <v>114.35257207099804</v>
      </c>
      <c r="Q97" s="26">
        <f t="shared" si="47"/>
        <v>112.24605949820946</v>
      </c>
      <c r="R97" s="26">
        <f t="shared" si="47"/>
        <v>118.55809103756131</v>
      </c>
      <c r="S97" s="26">
        <f t="shared" si="47"/>
        <v>119.1308422925411</v>
      </c>
      <c r="T97" s="26">
        <f t="shared" si="47"/>
        <v>116.98801858107315</v>
      </c>
      <c r="U97" s="26">
        <f t="shared" si="47"/>
        <v>121.2215071647542</v>
      </c>
      <c r="V97" s="26">
        <f t="shared" si="47"/>
        <v>125.49033381301977</v>
      </c>
      <c r="W97" s="26">
        <f t="shared" si="47"/>
        <v>128.57163651164214</v>
      </c>
      <c r="X97" s="26">
        <f t="shared" si="47"/>
        <v>133.88536232596815</v>
      </c>
      <c r="Y97" s="26">
        <f t="shared" si="47"/>
        <v>128.98130709961526</v>
      </c>
      <c r="Z97" s="26">
        <f t="shared" si="47"/>
        <v>127.67332734936222</v>
      </c>
      <c r="AA97" s="26">
        <f t="shared" si="47"/>
        <v>124.61690511806941</v>
      </c>
      <c r="AB97" s="26">
        <f t="shared" si="47"/>
        <v>114.43113373028308</v>
      </c>
      <c r="AC97" s="26">
        <f t="shared" si="47"/>
        <v>116.02793951202869</v>
      </c>
      <c r="AD97" s="26">
        <f t="shared" si="47"/>
        <v>113.44585888754442</v>
      </c>
      <c r="AE97" s="26">
        <f t="shared" si="47"/>
        <v>116.20661102412558</v>
      </c>
      <c r="AF97" s="26">
        <f t="shared" ref="AF97" si="48">+SUM(AF98:AF99)</f>
        <v>111.72277868924866</v>
      </c>
      <c r="AG97" s="26">
        <f t="shared" ref="AG97:AH97" si="49">+SUM(AG98:AG99)</f>
        <v>112.22243940428405</v>
      </c>
      <c r="AH97" s="26">
        <f t="shared" si="49"/>
        <v>112.66181434357493</v>
      </c>
      <c r="AI97" s="27"/>
      <c r="AJ97" s="23">
        <f t="shared" si="34"/>
        <v>9.3387244612384901E-2</v>
      </c>
    </row>
    <row r="98" spans="1:36" x14ac:dyDescent="0.35">
      <c r="A98" s="24" t="s">
        <v>440</v>
      </c>
      <c r="B98" s="25" t="s">
        <v>441</v>
      </c>
      <c r="C98" s="30">
        <f>+'1990'!$D98</f>
        <v>0</v>
      </c>
      <c r="D98" s="30">
        <f>+'1991'!$D98</f>
        <v>0</v>
      </c>
      <c r="E98" s="30">
        <f>+'1992'!$D98</f>
        <v>0</v>
      </c>
      <c r="F98" s="30">
        <f>+'1993'!$D98</f>
        <v>0</v>
      </c>
      <c r="G98" s="30">
        <f>+'1994'!$D98</f>
        <v>9.2143191937383087</v>
      </c>
      <c r="H98" s="30">
        <f>+'1995'!$D98</f>
        <v>0</v>
      </c>
      <c r="I98" s="30">
        <f>+'1996'!$D98</f>
        <v>9.288033747288214</v>
      </c>
      <c r="J98" s="30">
        <f>+'1997'!$D98</f>
        <v>9.2143191937383087</v>
      </c>
      <c r="K98" s="30">
        <f>+'1998'!$D98</f>
        <v>8.845746425988775</v>
      </c>
      <c r="L98" s="30">
        <f>+'1999'!$D98</f>
        <v>10.467466604086718</v>
      </c>
      <c r="M98" s="30">
        <f>+'2000'!$D98</f>
        <v>16.344416022157581</v>
      </c>
      <c r="N98" s="30">
        <f>+'2001'!$D98</f>
        <v>16.227670193427883</v>
      </c>
      <c r="O98" s="30">
        <f>+'2002'!$D98</f>
        <v>17.068240160281704</v>
      </c>
      <c r="P98" s="30">
        <f>+'2003'!$D98</f>
        <v>17.208335154757343</v>
      </c>
      <c r="Q98" s="30">
        <f>+'2004'!$D98</f>
        <v>17.161636823265461</v>
      </c>
      <c r="R98" s="30">
        <f>+'2005'!$D98</f>
        <v>17.336755566360008</v>
      </c>
      <c r="S98" s="30">
        <f>+'2006'!$D98</f>
        <v>17.103263908900615</v>
      </c>
      <c r="T98" s="30">
        <f>+'2007'!$D98</f>
        <v>18.912824254210918</v>
      </c>
      <c r="U98" s="30">
        <f>+'2008'!$D98</f>
        <v>19.96353671277819</v>
      </c>
      <c r="V98" s="30">
        <f>+'2009'!$D98</f>
        <v>20.897503342615764</v>
      </c>
      <c r="W98" s="30">
        <f>+'2010'!$D98</f>
        <v>21.889842886818194</v>
      </c>
      <c r="X98" s="30">
        <f>+'2011'!$D98</f>
        <v>21.481232486264251</v>
      </c>
      <c r="Y98" s="30">
        <f>+'2012'!$D98</f>
        <v>22.181707458642435</v>
      </c>
      <c r="Z98" s="30">
        <f>+'2013'!$D98</f>
        <v>18.654582481060825</v>
      </c>
      <c r="AA98" s="30">
        <f>+'2014'!$D98</f>
        <v>22.398939035565967</v>
      </c>
      <c r="AB98" s="30">
        <f>+'2015'!$D98</f>
        <v>17.10828397953599</v>
      </c>
      <c r="AC98" s="30">
        <f>+'2016'!$D98</f>
        <v>17.232968524619306</v>
      </c>
      <c r="AD98" s="30">
        <f>+'2017'!$D98</f>
        <v>16.990837675833912</v>
      </c>
      <c r="AE98" s="30">
        <f>+'2018'!$D98</f>
        <v>17.297645713735555</v>
      </c>
      <c r="AF98" s="30">
        <f>+'2019'!$D98</f>
        <v>16.805095062324966</v>
      </c>
      <c r="AG98" s="30">
        <f>+'2020'!$D98</f>
        <v>16.872223913844543</v>
      </c>
      <c r="AH98" s="30">
        <f>+'2021'!$D98</f>
        <v>16.919038991165149</v>
      </c>
      <c r="AI98" s="27"/>
      <c r="AJ98" s="30">
        <f t="shared" si="34"/>
        <v>3.5157142857142665E-2</v>
      </c>
    </row>
    <row r="99" spans="1:36" x14ac:dyDescent="0.35">
      <c r="A99" s="24" t="s">
        <v>442</v>
      </c>
      <c r="B99" s="25" t="s">
        <v>443</v>
      </c>
      <c r="C99" s="30">
        <f>+'1990'!$D99</f>
        <v>0</v>
      </c>
      <c r="D99" s="30">
        <f>+'1991'!$D99</f>
        <v>0</v>
      </c>
      <c r="E99" s="30">
        <f>+'1992'!$D99</f>
        <v>0</v>
      </c>
      <c r="F99" s="30">
        <f>+'1993'!$D99</f>
        <v>0</v>
      </c>
      <c r="G99" s="30">
        <f>+'1994'!$D99</f>
        <v>57.56086989555272</v>
      </c>
      <c r="H99" s="30">
        <f>+'1995'!$D99</f>
        <v>0</v>
      </c>
      <c r="I99" s="30">
        <f>+'1996'!$D99</f>
        <v>57.015022856579321</v>
      </c>
      <c r="J99" s="30">
        <f>+'1997'!$D99</f>
        <v>53.59698068396014</v>
      </c>
      <c r="K99" s="30">
        <f>+'1998'!$D99</f>
        <v>54.554819559248898</v>
      </c>
      <c r="L99" s="30">
        <f>+'1999'!$D99</f>
        <v>52.152355117204507</v>
      </c>
      <c r="M99" s="30">
        <f>+'2000'!$D99</f>
        <v>86.694845592344336</v>
      </c>
      <c r="N99" s="30">
        <f>+'2001'!$D99</f>
        <v>101.12494848538013</v>
      </c>
      <c r="O99" s="30">
        <f>+'2002'!$D99</f>
        <v>98.540150254072771</v>
      </c>
      <c r="P99" s="30">
        <f>+'2003'!$D99</f>
        <v>97.144236916240686</v>
      </c>
      <c r="Q99" s="30">
        <f>+'2004'!$D99</f>
        <v>95.084422674943994</v>
      </c>
      <c r="R99" s="30">
        <f>+'2005'!$D99</f>
        <v>101.2213354712013</v>
      </c>
      <c r="S99" s="30">
        <f>+'2006'!$D99</f>
        <v>102.02757838364049</v>
      </c>
      <c r="T99" s="30">
        <f>+'2007'!$D99</f>
        <v>98.075194326862231</v>
      </c>
      <c r="U99" s="30">
        <f>+'2008'!$D99</f>
        <v>101.25797045197601</v>
      </c>
      <c r="V99" s="30">
        <f>+'2009'!$D99</f>
        <v>104.59283047040401</v>
      </c>
      <c r="W99" s="30">
        <f>+'2010'!$D99</f>
        <v>106.68179362482395</v>
      </c>
      <c r="X99" s="30">
        <f>+'2011'!$D99</f>
        <v>112.40412983970388</v>
      </c>
      <c r="Y99" s="30">
        <f>+'2012'!$D99</f>
        <v>106.79959964097281</v>
      </c>
      <c r="Z99" s="30">
        <f>+'2013'!$D99</f>
        <v>109.0187448683014</v>
      </c>
      <c r="AA99" s="30">
        <f>+'2014'!$D99</f>
        <v>102.21796608250345</v>
      </c>
      <c r="AB99" s="30">
        <f>+'2015'!$D99</f>
        <v>97.322849750747082</v>
      </c>
      <c r="AC99" s="30">
        <f>+'2016'!$D99</f>
        <v>98.794970987409386</v>
      </c>
      <c r="AD99" s="30">
        <f>+'2017'!$D99</f>
        <v>96.455021211710502</v>
      </c>
      <c r="AE99" s="30">
        <f>+'2018'!$D99</f>
        <v>98.90896531039003</v>
      </c>
      <c r="AF99" s="30">
        <f>+'2019'!$D99</f>
        <v>94.91768362692369</v>
      </c>
      <c r="AG99" s="30">
        <f>+'2020'!$D99</f>
        <v>95.350215490439496</v>
      </c>
      <c r="AH99" s="30">
        <f>+'2021'!$D99</f>
        <v>95.74277535240978</v>
      </c>
      <c r="AI99" s="27"/>
      <c r="AJ99" s="30">
        <f t="shared" si="34"/>
        <v>0.10436525606851577</v>
      </c>
    </row>
    <row r="100" spans="1:36" x14ac:dyDescent="0.35">
      <c r="A100" s="24" t="s">
        <v>444</v>
      </c>
      <c r="B100" s="25" t="s">
        <v>445</v>
      </c>
      <c r="C100" s="30">
        <f>+'1990'!$D100</f>
        <v>0</v>
      </c>
      <c r="D100" s="30">
        <f>+'1991'!$D100</f>
        <v>0</v>
      </c>
      <c r="E100" s="30">
        <f>+'1992'!$D100</f>
        <v>0</v>
      </c>
      <c r="F100" s="30">
        <f>+'1993'!$D100</f>
        <v>0</v>
      </c>
      <c r="G100" s="30">
        <f>+'1994'!$D100</f>
        <v>0.02</v>
      </c>
      <c r="H100" s="30">
        <f>+'1995'!$D100</f>
        <v>0</v>
      </c>
      <c r="I100" s="30">
        <f>+'1996'!$D100</f>
        <v>2.289142857142857E-2</v>
      </c>
      <c r="J100" s="30">
        <f>+'1997'!$D100</f>
        <v>2.4337142857142859E-2</v>
      </c>
      <c r="K100" s="30">
        <f>+'1998'!$D100</f>
        <v>2.5782857142857139E-2</v>
      </c>
      <c r="L100" s="30">
        <f>+'1999'!$D100</f>
        <v>2.7228571428571428E-2</v>
      </c>
      <c r="M100" s="30">
        <f>+'2000'!$D100</f>
        <v>2.8674285714285715E-2</v>
      </c>
      <c r="N100" s="30">
        <f>+'2001'!$D100</f>
        <v>3.0119999999999997E-2</v>
      </c>
      <c r="O100" s="30">
        <f>+'2002'!$D100</f>
        <v>3.6464499999999997E-2</v>
      </c>
      <c r="P100" s="30">
        <f>+'2003'!$D100</f>
        <v>4.2809E-2</v>
      </c>
      <c r="Q100" s="30">
        <f>+'2004'!$D100</f>
        <v>4.9153499999999996E-2</v>
      </c>
      <c r="R100" s="30">
        <f>+'2005'!$D100</f>
        <v>5.5497999999999999E-2</v>
      </c>
      <c r="S100" s="30">
        <f>+'2006'!$D100</f>
        <v>6.1842499999999995E-2</v>
      </c>
      <c r="T100" s="30">
        <f>+'2007'!$D100</f>
        <v>6.8186999999999998E-2</v>
      </c>
      <c r="U100" s="30">
        <f>+'2008'!$D100</f>
        <v>7.4531500000000001E-2</v>
      </c>
      <c r="V100" s="30">
        <f>+'2009'!$D100</f>
        <v>8.087599999999999E-2</v>
      </c>
      <c r="W100" s="30">
        <f>+'2010'!$D100</f>
        <v>8.7220499999999992E-2</v>
      </c>
      <c r="X100" s="30">
        <f>+'2011'!$D100</f>
        <v>9.3564999999999995E-2</v>
      </c>
      <c r="Y100" s="30">
        <f>+'2012'!$D100</f>
        <v>9.963749999999999E-2</v>
      </c>
      <c r="Z100" s="30">
        <f>+'2013'!$D100</f>
        <v>0.10571</v>
      </c>
      <c r="AA100" s="30">
        <f>+'2014'!$D100</f>
        <v>0.11178249999999999</v>
      </c>
      <c r="AB100" s="30">
        <f>+'2015'!$D100</f>
        <v>0.117855</v>
      </c>
      <c r="AC100" s="30">
        <f>+'2016'!$D100</f>
        <v>0.1239275</v>
      </c>
      <c r="AD100" s="30">
        <f>+'2017'!$D100</f>
        <v>0.13</v>
      </c>
      <c r="AE100" s="30">
        <f>+'2018'!$D100</f>
        <v>0.13399999999999998</v>
      </c>
      <c r="AF100" s="30">
        <f>+'2019'!$D100</f>
        <v>0.13799999999999998</v>
      </c>
      <c r="AG100" s="30">
        <f>+'2020'!$D100</f>
        <v>0.14199999999999999</v>
      </c>
      <c r="AH100" s="30">
        <f>+'2021'!$D100</f>
        <v>0.14599999999999999</v>
      </c>
      <c r="AI100" s="27"/>
      <c r="AJ100" s="30">
        <f t="shared" si="34"/>
        <v>4.0916699880430443</v>
      </c>
    </row>
    <row r="101" spans="1:36" x14ac:dyDescent="0.35">
      <c r="A101" s="24" t="s">
        <v>446</v>
      </c>
      <c r="B101" s="25" t="s">
        <v>447</v>
      </c>
      <c r="C101" s="30">
        <f>+'1990'!$D101</f>
        <v>0</v>
      </c>
      <c r="D101" s="30">
        <f>+'1991'!$D101</f>
        <v>0</v>
      </c>
      <c r="E101" s="30">
        <f>+'1992'!$D101</f>
        <v>0</v>
      </c>
      <c r="F101" s="30">
        <f>+'1993'!$D101</f>
        <v>0</v>
      </c>
      <c r="G101" s="30">
        <f>+'1994'!$D101</f>
        <v>2.9559599999999997</v>
      </c>
      <c r="H101" s="30">
        <f>+'1995'!$D101</f>
        <v>0</v>
      </c>
      <c r="I101" s="30">
        <f>+'1996'!$D101</f>
        <v>0.24399999999999999</v>
      </c>
      <c r="J101" s="30">
        <f>+'1997'!$D101</f>
        <v>0.2399</v>
      </c>
      <c r="K101" s="30">
        <f>+'1998'!$D101</f>
        <v>0.25179999999999997</v>
      </c>
      <c r="L101" s="30">
        <f>+'1999'!$D101</f>
        <v>0.27829999999999999</v>
      </c>
      <c r="M101" s="30">
        <f>+'2000'!$D101</f>
        <v>0.2777</v>
      </c>
      <c r="N101" s="30">
        <f>+'2001'!$D101</f>
        <v>0.31218899999999999</v>
      </c>
      <c r="O101" s="30">
        <f>+'2002'!$D101</f>
        <v>0.30299999999999999</v>
      </c>
      <c r="P101" s="30">
        <f>+'2003'!$D101</f>
        <v>0.31209999999999999</v>
      </c>
      <c r="Q101" s="30">
        <f>+'2004'!$D101</f>
        <v>0.29109999999999997</v>
      </c>
      <c r="R101" s="30">
        <f>+'2005'!$D101</f>
        <v>0.28620000000000001</v>
      </c>
      <c r="S101" s="30">
        <f>+'2006'!$D101</f>
        <v>0.2777</v>
      </c>
      <c r="T101" s="30">
        <f>+'2007'!$D101</f>
        <v>0.32519999999999999</v>
      </c>
      <c r="U101" s="30">
        <f>+'2008'!$D101</f>
        <v>0.31789999999999996</v>
      </c>
      <c r="V101" s="30">
        <f>+'2009'!$D101</f>
        <v>0.2732</v>
      </c>
      <c r="W101" s="30">
        <f>+'2010'!$D101</f>
        <v>0.27639999999999998</v>
      </c>
      <c r="X101" s="30">
        <f>+'2011'!$D101</f>
        <v>0.32212099999999999</v>
      </c>
      <c r="Y101" s="30">
        <f>+'2012'!$D101</f>
        <v>0.3206</v>
      </c>
      <c r="Z101" s="30">
        <f>+'2013'!$D101</f>
        <v>0.34179999999999999</v>
      </c>
      <c r="AA101" s="30">
        <f>+'2014'!$D101</f>
        <v>0.34570000000000001</v>
      </c>
      <c r="AB101" s="30">
        <f>+'2015'!$D101</f>
        <v>0.36499999999999999</v>
      </c>
      <c r="AC101" s="30">
        <f>+'2016'!$D101</f>
        <v>0.38899999999999996</v>
      </c>
      <c r="AD101" s="30">
        <f>+'2017'!$D101</f>
        <v>0.4007</v>
      </c>
      <c r="AE101" s="30">
        <f>+'2018'!$D101</f>
        <v>0.36919999999999997</v>
      </c>
      <c r="AF101" s="30">
        <f>+'2019'!$D101</f>
        <v>0.35630000000000001</v>
      </c>
      <c r="AG101" s="30">
        <f>+'2020'!$D101</f>
        <v>0.36569999999999997</v>
      </c>
      <c r="AH101" s="30">
        <f>+'2021'!$D101</f>
        <v>0.4037</v>
      </c>
      <c r="AI101" s="27"/>
      <c r="AJ101" s="30">
        <f t="shared" si="34"/>
        <v>0.45372704357220028</v>
      </c>
    </row>
    <row r="102" spans="1:36" x14ac:dyDescent="0.35">
      <c r="A102" s="24" t="s">
        <v>448</v>
      </c>
      <c r="B102" s="25" t="s">
        <v>449</v>
      </c>
      <c r="C102" s="26">
        <f>+SUM(C103:C110)</f>
        <v>0</v>
      </c>
      <c r="D102" s="26">
        <f t="shared" ref="D102:AE102" si="50">+SUM(D103:D110)</f>
        <v>0</v>
      </c>
      <c r="E102" s="26">
        <f t="shared" si="50"/>
        <v>0</v>
      </c>
      <c r="F102" s="26">
        <f t="shared" si="50"/>
        <v>0</v>
      </c>
      <c r="G102" s="26">
        <f t="shared" si="50"/>
        <v>3.0749599999999995</v>
      </c>
      <c r="H102" s="26">
        <f t="shared" si="50"/>
        <v>0</v>
      </c>
      <c r="I102" s="26">
        <f t="shared" si="50"/>
        <v>3.0909999999999997</v>
      </c>
      <c r="J102" s="26">
        <f t="shared" si="50"/>
        <v>3.0909999999999997</v>
      </c>
      <c r="K102" s="26">
        <f t="shared" si="50"/>
        <v>3.0909999999999997</v>
      </c>
      <c r="L102" s="26">
        <f t="shared" si="50"/>
        <v>3.1095000000000002</v>
      </c>
      <c r="M102" s="26">
        <f t="shared" si="50"/>
        <v>3.0319999999999996</v>
      </c>
      <c r="N102" s="26">
        <f t="shared" si="50"/>
        <v>2.5660837272727273</v>
      </c>
      <c r="O102" s="26">
        <f t="shared" si="50"/>
        <v>2.9122409545454544</v>
      </c>
      <c r="P102" s="26">
        <f t="shared" si="50"/>
        <v>2.8495071818181819</v>
      </c>
      <c r="Q102" s="26">
        <f t="shared" si="50"/>
        <v>2.7887514090909087</v>
      </c>
      <c r="R102" s="26">
        <f t="shared" si="50"/>
        <v>2.7265066363636361</v>
      </c>
      <c r="S102" s="26">
        <f t="shared" si="50"/>
        <v>2.6822618636363633</v>
      </c>
      <c r="T102" s="26">
        <f t="shared" si="50"/>
        <v>2.6020170909090905</v>
      </c>
      <c r="U102" s="26">
        <f t="shared" si="50"/>
        <v>2.553272318181818</v>
      </c>
      <c r="V102" s="26">
        <f t="shared" si="50"/>
        <v>2.4685275454545454</v>
      </c>
      <c r="W102" s="26">
        <f t="shared" si="50"/>
        <v>2.3837827727272725</v>
      </c>
      <c r="X102" s="26">
        <f t="shared" si="50"/>
        <v>2.2881080000000003</v>
      </c>
      <c r="Y102" s="26">
        <f t="shared" si="50"/>
        <v>2.3639156060606057</v>
      </c>
      <c r="Z102" s="26">
        <f t="shared" si="50"/>
        <v>2.4287932121212119</v>
      </c>
      <c r="AA102" s="26">
        <f t="shared" si="50"/>
        <v>2.5121708181818185</v>
      </c>
      <c r="AB102" s="26">
        <f t="shared" si="50"/>
        <v>2.5051824242424239</v>
      </c>
      <c r="AC102" s="26">
        <f t="shared" si="50"/>
        <v>2.6113700303030298</v>
      </c>
      <c r="AD102" s="26">
        <f t="shared" si="50"/>
        <v>2.6245416363636367</v>
      </c>
      <c r="AE102" s="26">
        <f t="shared" si="50"/>
        <v>2.6278689090909086</v>
      </c>
      <c r="AF102" s="26">
        <f t="shared" ref="AF102:AH102" si="51">+SUM(AF103:AF110)</f>
        <v>2.6568401818181817</v>
      </c>
      <c r="AG102" s="26">
        <f t="shared" si="51"/>
        <v>2.6902134545454541</v>
      </c>
      <c r="AH102" s="26">
        <f t="shared" si="51"/>
        <v>2.723586727272727</v>
      </c>
      <c r="AI102" s="27"/>
      <c r="AJ102" s="23">
        <f t="shared" si="34"/>
        <v>-0.1017194171264092</v>
      </c>
    </row>
    <row r="103" spans="1:36" x14ac:dyDescent="0.35">
      <c r="A103" s="24" t="s">
        <v>450</v>
      </c>
      <c r="B103" s="25" t="s">
        <v>451</v>
      </c>
      <c r="C103" s="30">
        <f>+'1990'!$D103</f>
        <v>0</v>
      </c>
      <c r="D103" s="30">
        <f>+'1991'!$D103</f>
        <v>0</v>
      </c>
      <c r="E103" s="30">
        <f>+'1992'!$D103</f>
        <v>0</v>
      </c>
      <c r="F103" s="30">
        <f>+'1993'!$D103</f>
        <v>0</v>
      </c>
      <c r="G103" s="30">
        <f>+'1994'!$D103</f>
        <v>5.5E-2</v>
      </c>
      <c r="H103" s="30">
        <f>+'1995'!$D103</f>
        <v>0</v>
      </c>
      <c r="I103" s="30">
        <f>+'1996'!$D103</f>
        <v>5.5E-2</v>
      </c>
      <c r="J103" s="30">
        <f>+'1997'!$D103</f>
        <v>5.5E-2</v>
      </c>
      <c r="K103" s="30">
        <f>+'1998'!$D103</f>
        <v>5.5E-2</v>
      </c>
      <c r="L103" s="30">
        <f>+'1999'!$D103</f>
        <v>5.5E-2</v>
      </c>
      <c r="M103" s="30">
        <f>+'2000'!$D103</f>
        <v>6.7999999999999991E-2</v>
      </c>
      <c r="N103" s="30">
        <f>+'2001'!$D103</f>
        <v>7.6660727272727269E-2</v>
      </c>
      <c r="O103" s="30">
        <f>+'2002'!$D103</f>
        <v>8.5321454545454534E-2</v>
      </c>
      <c r="P103" s="30">
        <f>+'2003'!$D103</f>
        <v>9.3982181818181798E-2</v>
      </c>
      <c r="Q103" s="30">
        <f>+'2004'!$D103</f>
        <v>0.10264290909090909</v>
      </c>
      <c r="R103" s="30">
        <f>+'2005'!$D103</f>
        <v>0.11130363636363635</v>
      </c>
      <c r="S103" s="30">
        <f>+'2006'!$D103</f>
        <v>0.11996436363636362</v>
      </c>
      <c r="T103" s="30">
        <f>+'2007'!$D103</f>
        <v>0.12862509090909091</v>
      </c>
      <c r="U103" s="30">
        <f>+'2008'!$D103</f>
        <v>0.13728581818181818</v>
      </c>
      <c r="V103" s="30">
        <f>+'2009'!$D103</f>
        <v>0.14594654545454544</v>
      </c>
      <c r="W103" s="30">
        <f>+'2010'!$D103</f>
        <v>0.1546072727272727</v>
      </c>
      <c r="X103" s="30">
        <f>+'2011'!$D103</f>
        <v>0.163268</v>
      </c>
      <c r="Y103" s="30">
        <f>+'2012'!$D103</f>
        <v>0.22260727272727271</v>
      </c>
      <c r="Z103" s="30">
        <f>+'2013'!$D103</f>
        <v>0.28194654545454539</v>
      </c>
      <c r="AA103" s="30">
        <f>+'2014'!$D103</f>
        <v>0.34128581818181808</v>
      </c>
      <c r="AB103" s="30">
        <f>+'2015'!$D103</f>
        <v>0.40062509090909088</v>
      </c>
      <c r="AC103" s="30">
        <f>+'2016'!$D103</f>
        <v>0.45996436363636362</v>
      </c>
      <c r="AD103" s="30">
        <f>+'2017'!$D103</f>
        <v>0.5193036363636363</v>
      </c>
      <c r="AE103" s="30">
        <f>+'2018'!$D103</f>
        <v>0.57864290909090887</v>
      </c>
      <c r="AF103" s="30">
        <f>+'2019'!$D103</f>
        <v>0.63798218181818178</v>
      </c>
      <c r="AG103" s="30">
        <f>+'2020'!$D103</f>
        <v>0.69732145454545447</v>
      </c>
      <c r="AH103" s="30">
        <f>+'2021'!$D103</f>
        <v>0.75666072727272726</v>
      </c>
      <c r="AI103" s="27"/>
      <c r="AJ103" s="30">
        <f t="shared" si="34"/>
        <v>10.127363636363638</v>
      </c>
    </row>
    <row r="104" spans="1:36" x14ac:dyDescent="0.35">
      <c r="A104" s="24" t="s">
        <v>452</v>
      </c>
      <c r="B104" s="25" t="s">
        <v>453</v>
      </c>
      <c r="C104" s="30">
        <f>+'1990'!$D104</f>
        <v>0</v>
      </c>
      <c r="D104" s="30">
        <f>+'1991'!$D104</f>
        <v>0</v>
      </c>
      <c r="E104" s="30">
        <f>+'1992'!$D104</f>
        <v>0</v>
      </c>
      <c r="F104" s="30">
        <f>+'1993'!$D104</f>
        <v>0</v>
      </c>
      <c r="G104" s="30">
        <f>+'1994'!$D104</f>
        <v>0</v>
      </c>
      <c r="H104" s="30">
        <f>+'1995'!$D104</f>
        <v>0</v>
      </c>
      <c r="I104" s="30">
        <f>+'1996'!$D104</f>
        <v>0</v>
      </c>
      <c r="J104" s="30">
        <f>+'1997'!$D104</f>
        <v>0</v>
      </c>
      <c r="K104" s="30">
        <f>+'1998'!$D104</f>
        <v>0</v>
      </c>
      <c r="L104" s="30">
        <f>+'1999'!$D104</f>
        <v>0</v>
      </c>
      <c r="M104" s="30">
        <f>+'2000'!$D104</f>
        <v>0</v>
      </c>
      <c r="N104" s="30">
        <f>+'2001'!$D104</f>
        <v>0</v>
      </c>
      <c r="O104" s="30">
        <f>+'2002'!$D104</f>
        <v>0</v>
      </c>
      <c r="P104" s="30">
        <f>+'2003'!$D104</f>
        <v>0</v>
      </c>
      <c r="Q104" s="30">
        <f>+'2004'!$D104</f>
        <v>0</v>
      </c>
      <c r="R104" s="30">
        <f>+'2005'!$D104</f>
        <v>0</v>
      </c>
      <c r="S104" s="30">
        <f>+'2006'!$D104</f>
        <v>0</v>
      </c>
      <c r="T104" s="30">
        <f>+'2007'!$D104</f>
        <v>0</v>
      </c>
      <c r="U104" s="30">
        <f>+'2008'!$D104</f>
        <v>0</v>
      </c>
      <c r="V104" s="30">
        <f>+'2009'!$D104</f>
        <v>0</v>
      </c>
      <c r="W104" s="30">
        <f>+'2010'!$D104</f>
        <v>0</v>
      </c>
      <c r="X104" s="30">
        <f>+'2011'!$D104</f>
        <v>0</v>
      </c>
      <c r="Y104" s="30">
        <f>+'2012'!$D104</f>
        <v>0</v>
      </c>
      <c r="Z104" s="30">
        <f>+'2013'!$D104</f>
        <v>0</v>
      </c>
      <c r="AA104" s="30">
        <f>+'2014'!$D104</f>
        <v>0</v>
      </c>
      <c r="AB104" s="30">
        <f>+'2015'!$D104</f>
        <v>0</v>
      </c>
      <c r="AC104" s="30">
        <f>+'2016'!$D104</f>
        <v>0</v>
      </c>
      <c r="AD104" s="30">
        <f>+'2017'!$D104</f>
        <v>0</v>
      </c>
      <c r="AE104" s="30">
        <f>+'2018'!$D104</f>
        <v>0</v>
      </c>
      <c r="AF104" s="30">
        <f>+'2019'!$D104</f>
        <v>0</v>
      </c>
      <c r="AG104" s="30">
        <f>+'2020'!$D104</f>
        <v>0</v>
      </c>
      <c r="AH104" s="30">
        <f>+'2021'!$D104</f>
        <v>0</v>
      </c>
      <c r="AI104" s="27"/>
      <c r="AJ104" s="30" t="e">
        <f t="shared" si="34"/>
        <v>#DIV/0!</v>
      </c>
    </row>
    <row r="105" spans="1:36" x14ac:dyDescent="0.35">
      <c r="A105" s="24" t="s">
        <v>454</v>
      </c>
      <c r="B105" s="25" t="s">
        <v>455</v>
      </c>
      <c r="C105" s="30">
        <f>+'1990'!$D105</f>
        <v>0</v>
      </c>
      <c r="D105" s="30">
        <f>+'1991'!$D105</f>
        <v>0</v>
      </c>
      <c r="E105" s="30">
        <f>+'1992'!$D105</f>
        <v>0</v>
      </c>
      <c r="F105" s="30">
        <f>+'1993'!$D105</f>
        <v>0</v>
      </c>
      <c r="G105" s="30">
        <f>+'1994'!$D105</f>
        <v>0</v>
      </c>
      <c r="H105" s="30">
        <f>+'1995'!$D105</f>
        <v>0</v>
      </c>
      <c r="I105" s="30">
        <f>+'1996'!$D105</f>
        <v>0</v>
      </c>
      <c r="J105" s="30">
        <f>+'1997'!$D105</f>
        <v>0</v>
      </c>
      <c r="K105" s="30">
        <f>+'1998'!$D105</f>
        <v>0</v>
      </c>
      <c r="L105" s="30">
        <f>+'1999'!$D105</f>
        <v>0</v>
      </c>
      <c r="M105" s="30">
        <f>+'2000'!$D105</f>
        <v>0</v>
      </c>
      <c r="N105" s="30">
        <f>+'2001'!$D105</f>
        <v>0</v>
      </c>
      <c r="O105" s="30">
        <f>+'2002'!$D105</f>
        <v>0</v>
      </c>
      <c r="P105" s="30">
        <f>+'2003'!$D105</f>
        <v>0</v>
      </c>
      <c r="Q105" s="30">
        <f>+'2004'!$D105</f>
        <v>0</v>
      </c>
      <c r="R105" s="30">
        <f>+'2005'!$D105</f>
        <v>0</v>
      </c>
      <c r="S105" s="30">
        <f>+'2006'!$D105</f>
        <v>0</v>
      </c>
      <c r="T105" s="30">
        <f>+'2007'!$D105</f>
        <v>0</v>
      </c>
      <c r="U105" s="30">
        <f>+'2008'!$D105</f>
        <v>0</v>
      </c>
      <c r="V105" s="30">
        <f>+'2009'!$D105</f>
        <v>0</v>
      </c>
      <c r="W105" s="30">
        <f>+'2010'!$D105</f>
        <v>0</v>
      </c>
      <c r="X105" s="30">
        <f>+'2011'!$D105</f>
        <v>0</v>
      </c>
      <c r="Y105" s="30">
        <f>+'2012'!$D105</f>
        <v>0</v>
      </c>
      <c r="Z105" s="30">
        <f>+'2013'!$D105</f>
        <v>0</v>
      </c>
      <c r="AA105" s="30">
        <f>+'2014'!$D105</f>
        <v>0</v>
      </c>
      <c r="AB105" s="30">
        <f>+'2015'!$D105</f>
        <v>0</v>
      </c>
      <c r="AC105" s="30">
        <f>+'2016'!$D105</f>
        <v>0</v>
      </c>
      <c r="AD105" s="30">
        <f>+'2017'!$D105</f>
        <v>0</v>
      </c>
      <c r="AE105" s="30">
        <f>+'2018'!$D105</f>
        <v>0</v>
      </c>
      <c r="AF105" s="30">
        <f>+'2019'!$D105</f>
        <v>0</v>
      </c>
      <c r="AG105" s="30">
        <f>+'2020'!$D105</f>
        <v>0</v>
      </c>
      <c r="AH105" s="30">
        <f>+'2021'!$D105</f>
        <v>0</v>
      </c>
      <c r="AI105" s="27"/>
      <c r="AJ105" s="30" t="e">
        <f t="shared" si="34"/>
        <v>#DIV/0!</v>
      </c>
    </row>
    <row r="106" spans="1:36" x14ac:dyDescent="0.35">
      <c r="A106" s="24" t="s">
        <v>456</v>
      </c>
      <c r="B106" s="25" t="s">
        <v>457</v>
      </c>
      <c r="C106" s="30">
        <f>+'1990'!$D106</f>
        <v>0</v>
      </c>
      <c r="D106" s="30">
        <f>+'1991'!$D106</f>
        <v>0</v>
      </c>
      <c r="E106" s="30">
        <f>+'1992'!$D106</f>
        <v>0</v>
      </c>
      <c r="F106" s="30">
        <f>+'1993'!$D106</f>
        <v>0</v>
      </c>
      <c r="G106" s="30">
        <f>+'1994'!$D106</f>
        <v>2.5999999999999999E-2</v>
      </c>
      <c r="H106" s="30">
        <f>+'1995'!$D106</f>
        <v>0</v>
      </c>
      <c r="I106" s="30">
        <f>+'1996'!$D106</f>
        <v>2.5999999999999999E-2</v>
      </c>
      <c r="J106" s="30">
        <f>+'1997'!$D106</f>
        <v>2.5999999999999999E-2</v>
      </c>
      <c r="K106" s="30">
        <f>+'1998'!$D106</f>
        <v>2.5999999999999999E-2</v>
      </c>
      <c r="L106" s="30">
        <f>+'1999'!$D106</f>
        <v>2.6499999999999999E-2</v>
      </c>
      <c r="M106" s="30">
        <f>+'2000'!$D106</f>
        <v>2.5999999999999999E-2</v>
      </c>
      <c r="N106" s="30">
        <f>+'2001'!$D106</f>
        <v>3.0824999999999998E-2</v>
      </c>
      <c r="O106" s="30">
        <f>+'2002'!$D106</f>
        <v>3.1919499999999996E-2</v>
      </c>
      <c r="P106" s="30">
        <f>+'2003'!$D106</f>
        <v>3.2024999999999998E-2</v>
      </c>
      <c r="Q106" s="30">
        <f>+'2004'!$D106</f>
        <v>3.41085E-2</v>
      </c>
      <c r="R106" s="30">
        <f>+'2005'!$D106</f>
        <v>3.5202999999999998E-2</v>
      </c>
      <c r="S106" s="30">
        <f>+'2006'!$D106</f>
        <v>3.6297499999999996E-2</v>
      </c>
      <c r="T106" s="30">
        <f>+'2007'!$D106</f>
        <v>3.7392000000000002E-2</v>
      </c>
      <c r="U106" s="30">
        <f>+'2008'!$D106</f>
        <v>3.84865E-2</v>
      </c>
      <c r="V106" s="30">
        <f>+'2009'!$D106</f>
        <v>3.9580999999999998E-2</v>
      </c>
      <c r="W106" s="30">
        <f>+'2010'!$D106</f>
        <v>4.0675499999999996E-2</v>
      </c>
      <c r="X106" s="30">
        <f>+'2011'!$D106</f>
        <v>4.1770000000000002E-2</v>
      </c>
      <c r="Y106" s="30">
        <f>+'2012'!$D106</f>
        <v>4.7308333333333327E-2</v>
      </c>
      <c r="Z106" s="30">
        <f>+'2013'!$D106</f>
        <v>5.2846666666666653E-2</v>
      </c>
      <c r="AA106" s="30">
        <f>+'2014'!$D106</f>
        <v>5.8384999999999999E-2</v>
      </c>
      <c r="AB106" s="30">
        <f>+'2015'!$D106</f>
        <v>6.3923333333333332E-2</v>
      </c>
      <c r="AC106" s="30">
        <f>+'2016'!$D106</f>
        <v>6.9461666666666672E-2</v>
      </c>
      <c r="AD106" s="30">
        <f>+'2017'!$D106</f>
        <v>7.4999999999999997E-2</v>
      </c>
      <c r="AE106" s="30">
        <f>+'2018'!$D106</f>
        <v>8.4999999999999992E-2</v>
      </c>
      <c r="AF106" s="30">
        <f>+'2019'!$D106</f>
        <v>9.5000000000000001E-2</v>
      </c>
      <c r="AG106" s="30">
        <f>+'2020'!$D106</f>
        <v>0.105</v>
      </c>
      <c r="AH106" s="30">
        <f>+'2021'!$D106</f>
        <v>0.11499999999999999</v>
      </c>
      <c r="AI106" s="27"/>
      <c r="AJ106" s="30">
        <f t="shared" si="34"/>
        <v>3.4230769230769234</v>
      </c>
    </row>
    <row r="107" spans="1:36" x14ac:dyDescent="0.35">
      <c r="A107" s="24" t="s">
        <v>458</v>
      </c>
      <c r="B107" s="25" t="s">
        <v>459</v>
      </c>
      <c r="C107" s="30">
        <f>+'1990'!$D107</f>
        <v>0</v>
      </c>
      <c r="D107" s="30">
        <f>+'1991'!$D107</f>
        <v>0</v>
      </c>
      <c r="E107" s="30">
        <f>+'1992'!$D107</f>
        <v>0</v>
      </c>
      <c r="F107" s="30">
        <f>+'1993'!$D107</f>
        <v>0</v>
      </c>
      <c r="G107" s="30">
        <f>+'1994'!$D107</f>
        <v>2.9559599999999997</v>
      </c>
      <c r="H107" s="30">
        <f>+'1995'!$D107</f>
        <v>0</v>
      </c>
      <c r="I107" s="30">
        <f>+'1996'!$D107</f>
        <v>2.9699999999999998</v>
      </c>
      <c r="J107" s="30">
        <f>+'1997'!$D107</f>
        <v>2.9699999999999998</v>
      </c>
      <c r="K107" s="30">
        <f>+'1998'!$D107</f>
        <v>2.9699999999999998</v>
      </c>
      <c r="L107" s="30">
        <f>+'1999'!$D107</f>
        <v>2.988</v>
      </c>
      <c r="M107" s="30">
        <f>+'2000'!$D107</f>
        <v>2.8979999999999997</v>
      </c>
      <c r="N107" s="30">
        <f>+'2001'!$D107</f>
        <v>2.4260579999999998</v>
      </c>
      <c r="O107" s="30">
        <f>+'2002'!$D107</f>
        <v>2.754</v>
      </c>
      <c r="P107" s="30">
        <f>+'2003'!$D107</f>
        <v>2.6819999999999999</v>
      </c>
      <c r="Q107" s="30">
        <f>+'2004'!$D107</f>
        <v>2.61</v>
      </c>
      <c r="R107" s="30">
        <f>+'2005'!$D107</f>
        <v>2.5379999999999998</v>
      </c>
      <c r="S107" s="30">
        <f>+'2006'!$D107</f>
        <v>2.484</v>
      </c>
      <c r="T107" s="30">
        <f>+'2007'!$D107</f>
        <v>2.3939999999999997</v>
      </c>
      <c r="U107" s="30">
        <f>+'2008'!$D107</f>
        <v>2.34</v>
      </c>
      <c r="V107" s="30">
        <f>+'2009'!$D107</f>
        <v>2.25</v>
      </c>
      <c r="W107" s="30">
        <f>+'2010'!$D107</f>
        <v>2.1599999999999997</v>
      </c>
      <c r="X107" s="30">
        <f>+'2011'!$D107</f>
        <v>2.05911</v>
      </c>
      <c r="Y107" s="30">
        <f>+'2012'!$D107</f>
        <v>2.0699999999999998</v>
      </c>
      <c r="Z107" s="30">
        <f>+'2013'!$D107</f>
        <v>2.0699999999999998</v>
      </c>
      <c r="AA107" s="30">
        <f>+'2014'!$D107</f>
        <v>2.0880000000000001</v>
      </c>
      <c r="AB107" s="30">
        <f>+'2015'!$D107</f>
        <v>2.0165039999999999</v>
      </c>
      <c r="AC107" s="30">
        <f>+'2016'!$D107</f>
        <v>2.0581739999999997</v>
      </c>
      <c r="AD107" s="30">
        <f>+'2017'!$D107</f>
        <v>2.0068380000000001</v>
      </c>
      <c r="AE107" s="30">
        <f>+'2018'!$D107</f>
        <v>1.9414259999999999</v>
      </c>
      <c r="AF107" s="30">
        <f>+'2019'!$D107</f>
        <v>1.9016279999999999</v>
      </c>
      <c r="AG107" s="30">
        <f>+'2020'!$D107</f>
        <v>1.8661319999999999</v>
      </c>
      <c r="AH107" s="30">
        <f>+'2021'!$D107</f>
        <v>1.8306359999999999</v>
      </c>
      <c r="AI107" s="27"/>
      <c r="AJ107" s="30">
        <f t="shared" si="34"/>
        <v>-0.36831055900621112</v>
      </c>
    </row>
    <row r="108" spans="1:36" x14ac:dyDescent="0.35">
      <c r="A108" s="24" t="s">
        <v>460</v>
      </c>
      <c r="B108" s="25" t="s">
        <v>461</v>
      </c>
      <c r="C108" s="30">
        <f>+'1990'!$D108</f>
        <v>0</v>
      </c>
      <c r="D108" s="30">
        <f>+'1991'!$D108</f>
        <v>0</v>
      </c>
      <c r="E108" s="30">
        <f>+'1992'!$D108</f>
        <v>0</v>
      </c>
      <c r="F108" s="30">
        <f>+'1993'!$D108</f>
        <v>0</v>
      </c>
      <c r="G108" s="30">
        <f>+'1994'!$D108</f>
        <v>3.7999999999999999E-2</v>
      </c>
      <c r="H108" s="30">
        <f>+'1995'!$D108</f>
        <v>0</v>
      </c>
      <c r="I108" s="30">
        <f>+'1996'!$D108</f>
        <v>0.04</v>
      </c>
      <c r="J108" s="30">
        <f>+'1997'!$D108</f>
        <v>0.04</v>
      </c>
      <c r="K108" s="30">
        <f>+'1998'!$D108</f>
        <v>0.04</v>
      </c>
      <c r="L108" s="30">
        <f>+'1999'!$D108</f>
        <v>0.04</v>
      </c>
      <c r="M108" s="30">
        <f>+'2000'!$D108</f>
        <v>0.04</v>
      </c>
      <c r="N108" s="30">
        <f>+'2001'!$D108</f>
        <v>3.2539999999999999E-2</v>
      </c>
      <c r="O108" s="30">
        <f>+'2002'!$D108</f>
        <v>4.0999999999999995E-2</v>
      </c>
      <c r="P108" s="30">
        <f>+'2003'!$D108</f>
        <v>4.1499999999999995E-2</v>
      </c>
      <c r="Q108" s="30">
        <f>+'2004'!$D108</f>
        <v>4.1999999999999996E-2</v>
      </c>
      <c r="R108" s="30">
        <f>+'2005'!$D108</f>
        <v>4.1999999999999996E-2</v>
      </c>
      <c r="S108" s="30">
        <f>+'2006'!$D108</f>
        <v>4.1999999999999996E-2</v>
      </c>
      <c r="T108" s="30">
        <f>+'2007'!$D108</f>
        <v>4.1999999999999996E-2</v>
      </c>
      <c r="U108" s="30">
        <f>+'2008'!$D108</f>
        <v>3.7499999999999999E-2</v>
      </c>
      <c r="V108" s="30">
        <f>+'2009'!$D108</f>
        <v>3.3000000000000002E-2</v>
      </c>
      <c r="W108" s="30">
        <f>+'2010'!$D108</f>
        <v>2.8499999999999998E-2</v>
      </c>
      <c r="X108" s="30">
        <f>+'2011'!$D108</f>
        <v>2.3959999999999999E-2</v>
      </c>
      <c r="Y108" s="30">
        <f>+'2012'!$D108</f>
        <v>2.4E-2</v>
      </c>
      <c r="Z108" s="30">
        <f>+'2013'!$D108</f>
        <v>2.4E-2</v>
      </c>
      <c r="AA108" s="30">
        <f>+'2014'!$D108</f>
        <v>2.4499999999999997E-2</v>
      </c>
      <c r="AB108" s="30">
        <f>+'2015'!$D108</f>
        <v>2.4129999999999999E-2</v>
      </c>
      <c r="AC108" s="30">
        <f>+'2016'!$D108</f>
        <v>2.3769999999999999E-2</v>
      </c>
      <c r="AD108" s="30">
        <f>+'2017'!$D108</f>
        <v>2.3400000000000001E-2</v>
      </c>
      <c r="AE108" s="30">
        <f>+'2018'!$D108</f>
        <v>2.2799999999999997E-2</v>
      </c>
      <c r="AF108" s="30">
        <f>+'2019'!$D108</f>
        <v>2.223E-2</v>
      </c>
      <c r="AG108" s="30">
        <f>+'2020'!$D108</f>
        <v>2.1759999999999998E-2</v>
      </c>
      <c r="AH108" s="30">
        <f>+'2021'!$D108</f>
        <v>2.129E-2</v>
      </c>
      <c r="AI108" s="27"/>
      <c r="AJ108" s="30">
        <f t="shared" si="34"/>
        <v>-0.46775</v>
      </c>
    </row>
    <row r="109" spans="1:36" x14ac:dyDescent="0.35">
      <c r="A109" s="24" t="s">
        <v>462</v>
      </c>
      <c r="B109" s="25" t="s">
        <v>463</v>
      </c>
      <c r="C109" s="30">
        <f>+'1990'!$D109</f>
        <v>0</v>
      </c>
      <c r="D109" s="30">
        <f>+'1991'!$D109</f>
        <v>0</v>
      </c>
      <c r="E109" s="30">
        <f>+'1992'!$D109</f>
        <v>0</v>
      </c>
      <c r="F109" s="30">
        <f>+'1993'!$D109</f>
        <v>0</v>
      </c>
      <c r="G109" s="30">
        <f>+'1994'!$D109</f>
        <v>0</v>
      </c>
      <c r="H109" s="30">
        <f>+'1995'!$D109</f>
        <v>0</v>
      </c>
      <c r="I109" s="30">
        <f>+'1996'!$D109</f>
        <v>0</v>
      </c>
      <c r="J109" s="30">
        <f>+'1997'!$D109</f>
        <v>0</v>
      </c>
      <c r="K109" s="30">
        <f>+'1998'!$D109</f>
        <v>0</v>
      </c>
      <c r="L109" s="30">
        <f>+'1999'!$D109</f>
        <v>0</v>
      </c>
      <c r="M109" s="30">
        <f>+'2000'!$D109</f>
        <v>0</v>
      </c>
      <c r="N109" s="30">
        <f>+'2001'!$D109</f>
        <v>0</v>
      </c>
      <c r="O109" s="30">
        <f>+'2002'!$D109</f>
        <v>0</v>
      </c>
      <c r="P109" s="30">
        <f>+'2003'!$D109</f>
        <v>0</v>
      </c>
      <c r="Q109" s="30">
        <f>+'2004'!$D109</f>
        <v>0</v>
      </c>
      <c r="R109" s="30">
        <f>+'2005'!$D109</f>
        <v>0</v>
      </c>
      <c r="S109" s="30">
        <f>+'2006'!$D109</f>
        <v>0</v>
      </c>
      <c r="T109" s="30">
        <f>+'2007'!$D109</f>
        <v>0</v>
      </c>
      <c r="U109" s="30">
        <f>+'2008'!$D109</f>
        <v>0</v>
      </c>
      <c r="V109" s="30">
        <f>+'2009'!$D109</f>
        <v>0</v>
      </c>
      <c r="W109" s="30">
        <f>+'2010'!$D109</f>
        <v>0</v>
      </c>
      <c r="X109" s="30">
        <f>+'2011'!$D109</f>
        <v>0</v>
      </c>
      <c r="Y109" s="30">
        <f>+'2012'!$D109</f>
        <v>0</v>
      </c>
      <c r="Z109" s="30">
        <f>+'2013'!$D109</f>
        <v>0</v>
      </c>
      <c r="AA109" s="30">
        <f>+'2014'!$D109</f>
        <v>0</v>
      </c>
      <c r="AB109" s="30">
        <f>+'2015'!$D109</f>
        <v>0</v>
      </c>
      <c r="AC109" s="30">
        <f>+'2016'!$D109</f>
        <v>0</v>
      </c>
      <c r="AD109" s="30">
        <f>+'2017'!$D109</f>
        <v>0</v>
      </c>
      <c r="AE109" s="30">
        <f>+'2018'!$D109</f>
        <v>0</v>
      </c>
      <c r="AF109" s="30">
        <f>+'2019'!$D109</f>
        <v>0</v>
      </c>
      <c r="AG109" s="30">
        <f>+'2020'!$D109</f>
        <v>0</v>
      </c>
      <c r="AH109" s="30">
        <f>+'2021'!$D109</f>
        <v>0</v>
      </c>
      <c r="AI109" s="27"/>
      <c r="AJ109" s="30" t="e">
        <f t="shared" si="34"/>
        <v>#DIV/0!</v>
      </c>
    </row>
    <row r="110" spans="1:36" x14ac:dyDescent="0.35">
      <c r="A110" s="24" t="s">
        <v>464</v>
      </c>
      <c r="B110" s="25" t="s">
        <v>465</v>
      </c>
      <c r="C110" s="30">
        <f>+'1990'!$D110</f>
        <v>0</v>
      </c>
      <c r="D110" s="30">
        <f>+'1991'!$D110</f>
        <v>0</v>
      </c>
      <c r="E110" s="30">
        <f>+'1992'!$D110</f>
        <v>0</v>
      </c>
      <c r="F110" s="30">
        <f>+'1993'!$D110</f>
        <v>0</v>
      </c>
      <c r="G110" s="30">
        <f>+'1994'!$D110</f>
        <v>0</v>
      </c>
      <c r="H110" s="30">
        <f>+'1995'!$D110</f>
        <v>0</v>
      </c>
      <c r="I110" s="30">
        <f>+'1996'!$D110</f>
        <v>0</v>
      </c>
      <c r="J110" s="30">
        <f>+'1997'!$D110</f>
        <v>0</v>
      </c>
      <c r="K110" s="30">
        <f>+'1998'!$D110</f>
        <v>0</v>
      </c>
      <c r="L110" s="30">
        <f>+'1999'!$D110</f>
        <v>0</v>
      </c>
      <c r="M110" s="30">
        <f>+'2000'!$D110</f>
        <v>0</v>
      </c>
      <c r="N110" s="30">
        <f>+'2001'!$D110</f>
        <v>0</v>
      </c>
      <c r="O110" s="30">
        <f>+'2002'!$D110</f>
        <v>0</v>
      </c>
      <c r="P110" s="30">
        <f>+'2003'!$D110</f>
        <v>0</v>
      </c>
      <c r="Q110" s="30">
        <f>+'2004'!$D110</f>
        <v>0</v>
      </c>
      <c r="R110" s="30">
        <f>+'2005'!$D110</f>
        <v>0</v>
      </c>
      <c r="S110" s="30">
        <f>+'2006'!$D110</f>
        <v>0</v>
      </c>
      <c r="T110" s="30">
        <f>+'2007'!$D110</f>
        <v>0</v>
      </c>
      <c r="U110" s="30">
        <f>+'2008'!$D110</f>
        <v>0</v>
      </c>
      <c r="V110" s="30">
        <f>+'2009'!$D110</f>
        <v>0</v>
      </c>
      <c r="W110" s="30">
        <f>+'2010'!$D110</f>
        <v>0</v>
      </c>
      <c r="X110" s="30">
        <f>+'2011'!$D110</f>
        <v>0</v>
      </c>
      <c r="Y110" s="30">
        <f>+'2012'!$D110</f>
        <v>0</v>
      </c>
      <c r="Z110" s="30">
        <f>+'2013'!$D110</f>
        <v>0</v>
      </c>
      <c r="AA110" s="30">
        <f>+'2014'!$D110</f>
        <v>0</v>
      </c>
      <c r="AB110" s="30">
        <f>+'2015'!$D110</f>
        <v>0</v>
      </c>
      <c r="AC110" s="30">
        <f>+'2016'!$D110</f>
        <v>0</v>
      </c>
      <c r="AD110" s="30">
        <f>+'2017'!$D110</f>
        <v>0</v>
      </c>
      <c r="AE110" s="30">
        <f>+'2018'!$D110</f>
        <v>0</v>
      </c>
      <c r="AF110" s="30">
        <f>+'2019'!$D110</f>
        <v>0</v>
      </c>
      <c r="AG110" s="30">
        <f>+'2020'!$D110</f>
        <v>0</v>
      </c>
      <c r="AH110" s="30">
        <f>+'2021'!$D110</f>
        <v>0</v>
      </c>
      <c r="AI110" s="27"/>
      <c r="AJ110" s="30" t="e">
        <f t="shared" si="34"/>
        <v>#DIV/0!</v>
      </c>
    </row>
    <row r="111" spans="1:36" x14ac:dyDescent="0.35">
      <c r="A111" s="24" t="s">
        <v>466</v>
      </c>
      <c r="B111" s="25" t="s">
        <v>467</v>
      </c>
      <c r="C111" s="26">
        <f>+C112+C115+C116+C117+C126</f>
        <v>0</v>
      </c>
      <c r="D111" s="26">
        <f t="shared" ref="D111:AE111" si="52">+D112+D115+D116+D117+D126</f>
        <v>0</v>
      </c>
      <c r="E111" s="26">
        <f t="shared" si="52"/>
        <v>0</v>
      </c>
      <c r="F111" s="26">
        <f t="shared" si="52"/>
        <v>0</v>
      </c>
      <c r="G111" s="26">
        <f t="shared" si="52"/>
        <v>2.6769977999999996</v>
      </c>
      <c r="H111" s="26">
        <f t="shared" si="52"/>
        <v>0</v>
      </c>
      <c r="I111" s="26">
        <f t="shared" si="52"/>
        <v>2.6199016571428571</v>
      </c>
      <c r="J111" s="26">
        <f t="shared" si="52"/>
        <v>2.5266694857142857</v>
      </c>
      <c r="K111" s="26">
        <f t="shared" si="52"/>
        <v>2.6262323142857147</v>
      </c>
      <c r="L111" s="26">
        <f t="shared" si="52"/>
        <v>2.6572233428571428</v>
      </c>
      <c r="M111" s="26">
        <f t="shared" si="52"/>
        <v>2.6943029554285713</v>
      </c>
      <c r="N111" s="26">
        <f t="shared" si="52"/>
        <v>2.8990788172727275</v>
      </c>
      <c r="O111" s="26">
        <f t="shared" si="52"/>
        <v>2.9399532505454546</v>
      </c>
      <c r="P111" s="26">
        <f t="shared" si="52"/>
        <v>2.9189518578181817</v>
      </c>
      <c r="Q111" s="26">
        <f t="shared" si="52"/>
        <v>2.8620087430909091</v>
      </c>
      <c r="R111" s="26">
        <f t="shared" ref="R111" si="53">+R112+R115+R116+R117+R126</f>
        <v>2.9546734403636368</v>
      </c>
      <c r="S111" s="26">
        <f t="shared" si="52"/>
        <v>2.9353507036363635</v>
      </c>
      <c r="T111" s="26">
        <f t="shared" si="52"/>
        <v>2.7147559669090908</v>
      </c>
      <c r="U111" s="26">
        <f t="shared" si="52"/>
        <v>3.0927992301818179</v>
      </c>
      <c r="V111" s="26">
        <f t="shared" si="52"/>
        <v>3.0104524934545456</v>
      </c>
      <c r="W111" s="26">
        <f t="shared" si="52"/>
        <v>3.0608317567272727</v>
      </c>
      <c r="X111" s="26">
        <f t="shared" si="52"/>
        <v>3.1991658899999997</v>
      </c>
      <c r="Y111" s="26">
        <f t="shared" si="52"/>
        <v>3.2324123393939392</v>
      </c>
      <c r="Z111" s="26">
        <f t="shared" si="52"/>
        <v>3.2396661987878792</v>
      </c>
      <c r="AA111" s="26">
        <f t="shared" si="52"/>
        <v>3.202963058181818</v>
      </c>
      <c r="AB111" s="26">
        <f t="shared" si="52"/>
        <v>3.1655698375757577</v>
      </c>
      <c r="AC111" s="26">
        <f t="shared" si="52"/>
        <v>3.2349883469696965</v>
      </c>
      <c r="AD111" s="26">
        <f t="shared" si="52"/>
        <v>3.2519279263636367</v>
      </c>
      <c r="AE111" s="26">
        <f t="shared" si="52"/>
        <v>3.2364487390909087</v>
      </c>
      <c r="AF111" s="26">
        <f t="shared" ref="AF111" si="54">+AF112+AF115+AF116+AF117+AF126</f>
        <v>3.1833645218181816</v>
      </c>
      <c r="AG111" s="26">
        <f t="shared" ref="AG111:AH111" si="55">+AG112+AG115+AG116+AG117+AG126</f>
        <v>3.1562617145454546</v>
      </c>
      <c r="AH111" s="26">
        <f t="shared" si="55"/>
        <v>3.2786789072727274</v>
      </c>
      <c r="AI111" s="27"/>
      <c r="AJ111" s="23">
        <f t="shared" si="34"/>
        <v>0.21689318592281381</v>
      </c>
    </row>
    <row r="112" spans="1:36" x14ac:dyDescent="0.35">
      <c r="A112" s="24" t="s">
        <v>468</v>
      </c>
      <c r="B112" s="25" t="s">
        <v>439</v>
      </c>
      <c r="C112" s="26">
        <f>+SUM(C113:C114)</f>
        <v>0</v>
      </c>
      <c r="D112" s="26">
        <f t="shared" ref="D112:AE112" si="56">+SUM(D113:D114)</f>
        <v>0</v>
      </c>
      <c r="E112" s="26">
        <f t="shared" si="56"/>
        <v>0</v>
      </c>
      <c r="F112" s="26">
        <f t="shared" si="56"/>
        <v>0</v>
      </c>
      <c r="G112" s="26">
        <f t="shared" si="56"/>
        <v>1.5787</v>
      </c>
      <c r="H112" s="26">
        <f t="shared" si="56"/>
        <v>0</v>
      </c>
      <c r="I112" s="26">
        <f t="shared" si="56"/>
        <v>1.5681000000000003</v>
      </c>
      <c r="J112" s="26">
        <f t="shared" si="56"/>
        <v>1.4872000000000001</v>
      </c>
      <c r="K112" s="26">
        <f t="shared" si="56"/>
        <v>1.4968250000000001</v>
      </c>
      <c r="L112" s="26">
        <f t="shared" si="56"/>
        <v>1.4876782</v>
      </c>
      <c r="M112" s="26">
        <f t="shared" si="56"/>
        <v>1.4824000000000002</v>
      </c>
      <c r="N112" s="26">
        <f t="shared" si="56"/>
        <v>1.6707160000000001</v>
      </c>
      <c r="O112" s="26">
        <f t="shared" si="56"/>
        <v>1.6687000000000001</v>
      </c>
      <c r="P112" s="26">
        <f t="shared" si="56"/>
        <v>1.6457999999999999</v>
      </c>
      <c r="Q112" s="26">
        <f t="shared" si="56"/>
        <v>1.6274</v>
      </c>
      <c r="R112" s="26">
        <f t="shared" ref="R112" si="57">+SUM(R113:R114)</f>
        <v>1.7131000000000003</v>
      </c>
      <c r="S112" s="26">
        <f t="shared" si="56"/>
        <v>1.7081</v>
      </c>
      <c r="T112" s="26">
        <f t="shared" si="56"/>
        <v>1.6881999999999999</v>
      </c>
      <c r="U112" s="26">
        <f t="shared" si="56"/>
        <v>1.7741</v>
      </c>
      <c r="V112" s="26">
        <f t="shared" si="56"/>
        <v>1.8001</v>
      </c>
      <c r="W112" s="26">
        <f t="shared" si="56"/>
        <v>1.8284000000000002</v>
      </c>
      <c r="X112" s="26">
        <f t="shared" si="56"/>
        <v>1.9127479999999999</v>
      </c>
      <c r="Y112" s="26">
        <f t="shared" si="56"/>
        <v>1.9125000000000001</v>
      </c>
      <c r="Z112" s="26">
        <f t="shared" si="56"/>
        <v>1.8870880000000001</v>
      </c>
      <c r="AA112" s="26">
        <f t="shared" si="56"/>
        <v>1.7784070000000001</v>
      </c>
      <c r="AB112" s="26">
        <f t="shared" si="56"/>
        <v>1.6870430000000001</v>
      </c>
      <c r="AC112" s="26">
        <f t="shared" si="56"/>
        <v>1.701811</v>
      </c>
      <c r="AD112" s="26">
        <f t="shared" si="56"/>
        <v>1.6685370000000002</v>
      </c>
      <c r="AE112" s="26">
        <f t="shared" si="56"/>
        <v>1.7050649999999998</v>
      </c>
      <c r="AF112" s="26">
        <f t="shared" ref="AF112" si="58">+SUM(AF113:AF114)</f>
        <v>1.6425459999999998</v>
      </c>
      <c r="AG112" s="26">
        <f t="shared" ref="AG112:AH112" si="59">+SUM(AG113:AG114)</f>
        <v>1.6500210000000002</v>
      </c>
      <c r="AH112" s="26">
        <f t="shared" si="59"/>
        <v>1.654722</v>
      </c>
      <c r="AI112" s="27"/>
      <c r="AJ112" s="23">
        <f t="shared" si="34"/>
        <v>0.1162452779276848</v>
      </c>
    </row>
    <row r="113" spans="1:36" x14ac:dyDescent="0.35">
      <c r="A113" s="24" t="s">
        <v>469</v>
      </c>
      <c r="B113" s="25" t="s">
        <v>441</v>
      </c>
      <c r="C113" s="30">
        <f>+'1990'!$D113</f>
        <v>0</v>
      </c>
      <c r="D113" s="30">
        <f>+'1991'!$D113</f>
        <v>0</v>
      </c>
      <c r="E113" s="30">
        <f>+'1992'!$D113</f>
        <v>0</v>
      </c>
      <c r="F113" s="30">
        <f>+'1993'!$D113</f>
        <v>0</v>
      </c>
      <c r="G113" s="30">
        <f>+'1994'!$D113</f>
        <v>0.25000000000000011</v>
      </c>
      <c r="H113" s="30">
        <f>+'1995'!$D113</f>
        <v>0</v>
      </c>
      <c r="I113" s="30">
        <f>+'1996'!$D113</f>
        <v>0.25200000000000011</v>
      </c>
      <c r="J113" s="30">
        <f>+'1997'!$D113</f>
        <v>0.25000000000000011</v>
      </c>
      <c r="K113" s="30">
        <f>+'1998'!$D113</f>
        <v>0.24000000000000007</v>
      </c>
      <c r="L113" s="30">
        <f>+'1999'!$D113</f>
        <v>0.28400000000000014</v>
      </c>
      <c r="M113" s="30">
        <f>+'2000'!$D113</f>
        <v>0.28000000000000014</v>
      </c>
      <c r="N113" s="30">
        <f>+'2001'!$D113</f>
        <v>0.27800000000000014</v>
      </c>
      <c r="O113" s="30">
        <f>+'2002'!$D113</f>
        <v>0.29240000000000005</v>
      </c>
      <c r="P113" s="30">
        <f>+'2003'!$D113</f>
        <v>0.29480000000000017</v>
      </c>
      <c r="Q113" s="30">
        <f>+'2004'!$D113</f>
        <v>0.29400000000000009</v>
      </c>
      <c r="R113" s="30">
        <f>+'2005'!$D113</f>
        <v>0.29700000000000015</v>
      </c>
      <c r="S113" s="30">
        <f>+'2006'!$D113</f>
        <v>0.29300000000000015</v>
      </c>
      <c r="T113" s="30">
        <f>+'2007'!$D113</f>
        <v>0.32400000000000012</v>
      </c>
      <c r="U113" s="30">
        <f>+'2008'!$D113</f>
        <v>0.34200000000000014</v>
      </c>
      <c r="V113" s="30">
        <f>+'2009'!$D113</f>
        <v>0.3580000000000001</v>
      </c>
      <c r="W113" s="30">
        <f>+'2010'!$D113</f>
        <v>0.37500000000000022</v>
      </c>
      <c r="X113" s="30">
        <f>+'2011'!$D113</f>
        <v>0.3680000000000001</v>
      </c>
      <c r="Y113" s="30">
        <f>+'2012'!$D113</f>
        <v>0.38000000000000023</v>
      </c>
      <c r="Z113" s="30">
        <f>+'2013'!$D113</f>
        <v>0.31957600000000008</v>
      </c>
      <c r="AA113" s="30">
        <f>+'2014'!$D113</f>
        <v>0.30641400000000013</v>
      </c>
      <c r="AB113" s="30">
        <f>+'2015'!$D113</f>
        <v>0.29308600000000007</v>
      </c>
      <c r="AC113" s="30">
        <f>+'2016'!$D113</f>
        <v>0.29522200000000015</v>
      </c>
      <c r="AD113" s="30">
        <f>+'2017'!$D113</f>
        <v>0.29107400000000011</v>
      </c>
      <c r="AE113" s="30">
        <f>+'2018'!$D113</f>
        <v>0.29633000000000009</v>
      </c>
      <c r="AF113" s="30">
        <f>+'2019'!$D113</f>
        <v>0.28789200000000015</v>
      </c>
      <c r="AG113" s="30">
        <f>+'2020'!$D113</f>
        <v>0.28904200000000013</v>
      </c>
      <c r="AH113" s="30">
        <f>+'2021'!$D113</f>
        <v>0.2898440000000001</v>
      </c>
      <c r="AI113" s="27"/>
      <c r="AJ113" s="30">
        <f t="shared" si="34"/>
        <v>3.5157142857142665E-2</v>
      </c>
    </row>
    <row r="114" spans="1:36" x14ac:dyDescent="0.35">
      <c r="A114" s="24" t="s">
        <v>470</v>
      </c>
      <c r="B114" s="25" t="s">
        <v>443</v>
      </c>
      <c r="C114" s="30">
        <f>+'1990'!$D114</f>
        <v>0</v>
      </c>
      <c r="D114" s="30">
        <f>+'1991'!$D114</f>
        <v>0</v>
      </c>
      <c r="E114" s="30">
        <f>+'1992'!$D114</f>
        <v>0</v>
      </c>
      <c r="F114" s="30">
        <f>+'1993'!$D114</f>
        <v>0</v>
      </c>
      <c r="G114" s="30">
        <f>+'1994'!$D114</f>
        <v>1.3286999999999998</v>
      </c>
      <c r="H114" s="30">
        <f>+'1995'!$D114</f>
        <v>0</v>
      </c>
      <c r="I114" s="30">
        <f>+'1996'!$D114</f>
        <v>1.3161</v>
      </c>
      <c r="J114" s="30">
        <f>+'1997'!$D114</f>
        <v>1.2372000000000001</v>
      </c>
      <c r="K114" s="30">
        <f>+'1998'!$D114</f>
        <v>1.2568250000000001</v>
      </c>
      <c r="L114" s="30">
        <f>+'1999'!$D114</f>
        <v>1.2036781999999999</v>
      </c>
      <c r="M114" s="30">
        <f>+'2000'!$D114</f>
        <v>1.2023999999999999</v>
      </c>
      <c r="N114" s="30">
        <f>+'2001'!$D114</f>
        <v>1.3927159999999998</v>
      </c>
      <c r="O114" s="30">
        <f>+'2002'!$D114</f>
        <v>1.3763000000000001</v>
      </c>
      <c r="P114" s="30">
        <f>+'2003'!$D114</f>
        <v>1.3509999999999998</v>
      </c>
      <c r="Q114" s="30">
        <f>+'2004'!$D114</f>
        <v>1.3333999999999999</v>
      </c>
      <c r="R114" s="30">
        <f>+'2005'!$D114</f>
        <v>1.4161000000000001</v>
      </c>
      <c r="S114" s="30">
        <f>+'2006'!$D114</f>
        <v>1.4150999999999998</v>
      </c>
      <c r="T114" s="30">
        <f>+'2007'!$D114</f>
        <v>1.3641999999999999</v>
      </c>
      <c r="U114" s="30">
        <f>+'2008'!$D114</f>
        <v>1.4320999999999999</v>
      </c>
      <c r="V114" s="30">
        <f>+'2009'!$D114</f>
        <v>1.4420999999999999</v>
      </c>
      <c r="W114" s="30">
        <f>+'2010'!$D114</f>
        <v>1.4534</v>
      </c>
      <c r="X114" s="30">
        <f>+'2011'!$D114</f>
        <v>1.5447479999999998</v>
      </c>
      <c r="Y114" s="30">
        <f>+'2012'!$D114</f>
        <v>1.5325</v>
      </c>
      <c r="Z114" s="30">
        <f>+'2013'!$D114</f>
        <v>1.567512</v>
      </c>
      <c r="AA114" s="30">
        <f>+'2014'!$D114</f>
        <v>1.4719929999999999</v>
      </c>
      <c r="AB114" s="30">
        <f>+'2015'!$D114</f>
        <v>1.3939570000000001</v>
      </c>
      <c r="AC114" s="30">
        <f>+'2016'!$D114</f>
        <v>1.4065889999999999</v>
      </c>
      <c r="AD114" s="30">
        <f>+'2017'!$D114</f>
        <v>1.3774630000000001</v>
      </c>
      <c r="AE114" s="30">
        <f>+'2018'!$D114</f>
        <v>1.4087349999999998</v>
      </c>
      <c r="AF114" s="30">
        <f>+'2019'!$D114</f>
        <v>1.3546539999999998</v>
      </c>
      <c r="AG114" s="30">
        <f>+'2020'!$D114</f>
        <v>1.3609789999999999</v>
      </c>
      <c r="AH114" s="30">
        <f>+'2021'!$D114</f>
        <v>1.364878</v>
      </c>
      <c r="AI114" s="27"/>
      <c r="AJ114" s="30">
        <f t="shared" si="34"/>
        <v>0.13512807717897557</v>
      </c>
    </row>
    <row r="115" spans="1:36" x14ac:dyDescent="0.35">
      <c r="A115" s="24" t="s">
        <v>471</v>
      </c>
      <c r="B115" s="25" t="s">
        <v>445</v>
      </c>
      <c r="C115" s="30">
        <f>+'1990'!$D115</f>
        <v>0</v>
      </c>
      <c r="D115" s="30">
        <f>+'1991'!$D115</f>
        <v>0</v>
      </c>
      <c r="E115" s="30">
        <f>+'1992'!$D115</f>
        <v>0</v>
      </c>
      <c r="F115" s="30">
        <f>+'1993'!$D115</f>
        <v>0</v>
      </c>
      <c r="G115" s="30">
        <f>+'1994'!$D115</f>
        <v>7.9999999999999993E-4</v>
      </c>
      <c r="H115" s="30">
        <f>+'1995'!$D115</f>
        <v>0</v>
      </c>
      <c r="I115" s="30">
        <f>+'1996'!$D115</f>
        <v>9.1565714285714284E-4</v>
      </c>
      <c r="J115" s="30">
        <f>+'1997'!$D115</f>
        <v>9.734857142857143E-4</v>
      </c>
      <c r="K115" s="30">
        <f>+'1998'!$D115</f>
        <v>1.0313142857142855E-3</v>
      </c>
      <c r="L115" s="30">
        <f>+'1999'!$D115</f>
        <v>1.0891428571428573E-3</v>
      </c>
      <c r="M115" s="30">
        <f>+'2000'!$D115</f>
        <v>1.1469714285714287E-3</v>
      </c>
      <c r="N115" s="30">
        <f>+'2001'!$D115</f>
        <v>1.2047999999999998E-3</v>
      </c>
      <c r="O115" s="30">
        <f>+'2002'!$D115</f>
        <v>1.4585799999999999E-3</v>
      </c>
      <c r="P115" s="30">
        <f>+'2003'!$D115</f>
        <v>1.7123599999999998E-3</v>
      </c>
      <c r="Q115" s="30">
        <f>+'2004'!$D115</f>
        <v>1.9661400000000003E-3</v>
      </c>
      <c r="R115" s="30">
        <f>+'2005'!$D115</f>
        <v>2.2199199999999998E-3</v>
      </c>
      <c r="S115" s="30">
        <f>+'2006'!$D115</f>
        <v>2.4737000000000001E-3</v>
      </c>
      <c r="T115" s="30">
        <f>+'2007'!$D115</f>
        <v>2.72748E-3</v>
      </c>
      <c r="U115" s="30">
        <f>+'2008'!$D115</f>
        <v>2.9812599999999999E-3</v>
      </c>
      <c r="V115" s="30">
        <f>+'2009'!$D115</f>
        <v>3.2350400000000002E-3</v>
      </c>
      <c r="W115" s="30">
        <f>+'2010'!$D115</f>
        <v>3.4888199999999997E-3</v>
      </c>
      <c r="X115" s="30">
        <f>+'2011'!$D115</f>
        <v>3.7426E-3</v>
      </c>
      <c r="Y115" s="30">
        <f>+'2012'!$D115</f>
        <v>3.9854999999999995E-3</v>
      </c>
      <c r="Z115" s="30">
        <f>+'2013'!$D115</f>
        <v>4.2284000000000002E-3</v>
      </c>
      <c r="AA115" s="30">
        <f>+'2014'!$D115</f>
        <v>4.4713000000000001E-3</v>
      </c>
      <c r="AB115" s="30">
        <f>+'2015'!$D115</f>
        <v>4.7142E-3</v>
      </c>
      <c r="AC115" s="30">
        <f>+'2016'!$D115</f>
        <v>4.9570999999999999E-3</v>
      </c>
      <c r="AD115" s="30">
        <f>+'2017'!$D115</f>
        <v>5.1999999999999998E-3</v>
      </c>
      <c r="AE115" s="30">
        <f>+'2018'!$D115</f>
        <v>5.3600000000000002E-3</v>
      </c>
      <c r="AF115" s="30">
        <f>+'2019'!$D115</f>
        <v>5.5199999999999997E-3</v>
      </c>
      <c r="AG115" s="30">
        <f>+'2020'!$D115</f>
        <v>5.6800000000000002E-3</v>
      </c>
      <c r="AH115" s="30">
        <f>+'2021'!$D115</f>
        <v>5.8399999999999997E-3</v>
      </c>
      <c r="AI115" s="27"/>
      <c r="AJ115" s="30">
        <f t="shared" si="34"/>
        <v>4.0916699880430443</v>
      </c>
    </row>
    <row r="116" spans="1:36" x14ac:dyDescent="0.35">
      <c r="A116" s="24" t="s">
        <v>472</v>
      </c>
      <c r="B116" s="25" t="s">
        <v>447</v>
      </c>
      <c r="C116" s="30">
        <f>+'1990'!$D116</f>
        <v>0</v>
      </c>
      <c r="D116" s="30">
        <f>+'1991'!$D116</f>
        <v>0</v>
      </c>
      <c r="E116" s="30">
        <f>+'1992'!$D116</f>
        <v>0</v>
      </c>
      <c r="F116" s="30">
        <f>+'1993'!$D116</f>
        <v>0</v>
      </c>
      <c r="G116" s="30">
        <f>+'1994'!$D116</f>
        <v>0.51479999999999992</v>
      </c>
      <c r="H116" s="30">
        <f>+'1995'!$D116</f>
        <v>0</v>
      </c>
      <c r="I116" s="30">
        <f>+'1996'!$D116</f>
        <v>0.48799999999999999</v>
      </c>
      <c r="J116" s="30">
        <f>+'1997'!$D116</f>
        <v>0.4798</v>
      </c>
      <c r="K116" s="30">
        <f>+'1998'!$D116</f>
        <v>0.50359999999999994</v>
      </c>
      <c r="L116" s="30">
        <f>+'1999'!$D116</f>
        <v>0.55659999999999998</v>
      </c>
      <c r="M116" s="30">
        <f>+'2000'!$D116</f>
        <v>0.5554</v>
      </c>
      <c r="N116" s="30">
        <f>+'2001'!$D116</f>
        <v>0.62437799999999999</v>
      </c>
      <c r="O116" s="30">
        <f>+'2002'!$D116</f>
        <v>0.60599999999999998</v>
      </c>
      <c r="P116" s="30">
        <f>+'2003'!$D116</f>
        <v>0.62419999999999998</v>
      </c>
      <c r="Q116" s="30">
        <f>+'2004'!$D116</f>
        <v>0.58219999999999994</v>
      </c>
      <c r="R116" s="30">
        <f>+'2005'!$D116</f>
        <v>0.57240000000000002</v>
      </c>
      <c r="S116" s="30">
        <f>+'2006'!$D116</f>
        <v>0.5554</v>
      </c>
      <c r="T116" s="30">
        <f>+'2007'!$D116</f>
        <v>0.65039999999999998</v>
      </c>
      <c r="U116" s="30">
        <f>+'2008'!$D116</f>
        <v>0.63579999999999992</v>
      </c>
      <c r="V116" s="30">
        <f>+'2009'!$D116</f>
        <v>0.5464</v>
      </c>
      <c r="W116" s="30">
        <f>+'2010'!$D116</f>
        <v>0.55279999999999996</v>
      </c>
      <c r="X116" s="30">
        <f>+'2011'!$D116</f>
        <v>0.64424199999999998</v>
      </c>
      <c r="Y116" s="30">
        <f>+'2012'!$D116</f>
        <v>0.64119999999999999</v>
      </c>
      <c r="Z116" s="30">
        <f>+'2013'!$D116</f>
        <v>0.68359999999999999</v>
      </c>
      <c r="AA116" s="30">
        <f>+'2014'!$D116</f>
        <v>0.69140000000000001</v>
      </c>
      <c r="AB116" s="30">
        <f>+'2015'!$D116</f>
        <v>0.73</v>
      </c>
      <c r="AC116" s="30">
        <f>+'2016'!$D116</f>
        <v>0.77799999999999991</v>
      </c>
      <c r="AD116" s="30">
        <f>+'2017'!$D116</f>
        <v>0.8014</v>
      </c>
      <c r="AE116" s="30">
        <f>+'2018'!$D116</f>
        <v>0.73839999999999995</v>
      </c>
      <c r="AF116" s="30">
        <f>+'2019'!$D116</f>
        <v>0.71260000000000001</v>
      </c>
      <c r="AG116" s="30">
        <f>+'2020'!$D116</f>
        <v>0.73139999999999994</v>
      </c>
      <c r="AH116" s="30">
        <f>+'2021'!$D116</f>
        <v>0.80740000000000001</v>
      </c>
      <c r="AI116" s="27"/>
      <c r="AJ116" s="30">
        <f t="shared" si="34"/>
        <v>0.45372704357220028</v>
      </c>
    </row>
    <row r="117" spans="1:36" x14ac:dyDescent="0.35">
      <c r="A117" s="24" t="s">
        <v>473</v>
      </c>
      <c r="B117" s="25" t="s">
        <v>449</v>
      </c>
      <c r="C117" s="26">
        <f>+SUM(C118:C125)</f>
        <v>0</v>
      </c>
      <c r="D117" s="26">
        <f t="shared" ref="D117:AE117" si="60">+SUM(D118:D125)</f>
        <v>0</v>
      </c>
      <c r="E117" s="26">
        <f t="shared" si="60"/>
        <v>0</v>
      </c>
      <c r="F117" s="26">
        <f t="shared" si="60"/>
        <v>0</v>
      </c>
      <c r="G117" s="26">
        <f t="shared" si="60"/>
        <v>0.58269779999999993</v>
      </c>
      <c r="H117" s="26">
        <f t="shared" si="60"/>
        <v>0</v>
      </c>
      <c r="I117" s="26">
        <f t="shared" si="60"/>
        <v>0.562886</v>
      </c>
      <c r="J117" s="26">
        <f t="shared" si="60"/>
        <v>0.55869599999999997</v>
      </c>
      <c r="K117" s="26">
        <f t="shared" si="60"/>
        <v>0.624776</v>
      </c>
      <c r="L117" s="26">
        <f t="shared" si="60"/>
        <v>0.61185599999999996</v>
      </c>
      <c r="M117" s="26">
        <f t="shared" si="60"/>
        <v>0.65535598399999995</v>
      </c>
      <c r="N117" s="26">
        <f t="shared" si="60"/>
        <v>0.60278001727272723</v>
      </c>
      <c r="O117" s="26">
        <f t="shared" si="60"/>
        <v>0.66379467054545449</v>
      </c>
      <c r="P117" s="26">
        <f t="shared" si="60"/>
        <v>0.6472394978181818</v>
      </c>
      <c r="Q117" s="26">
        <f t="shared" si="60"/>
        <v>0.65044260309090907</v>
      </c>
      <c r="R117" s="26">
        <f t="shared" si="60"/>
        <v>0.66695352036363642</v>
      </c>
      <c r="S117" s="26">
        <f t="shared" si="60"/>
        <v>0.66937700363636354</v>
      </c>
      <c r="T117" s="26">
        <f t="shared" si="60"/>
        <v>0.37342848690909092</v>
      </c>
      <c r="U117" s="26">
        <f t="shared" si="60"/>
        <v>0.67991797018181832</v>
      </c>
      <c r="V117" s="26">
        <f t="shared" si="60"/>
        <v>0.66071745345454547</v>
      </c>
      <c r="W117" s="26">
        <f t="shared" si="60"/>
        <v>0.67614293672727266</v>
      </c>
      <c r="X117" s="26">
        <f t="shared" si="60"/>
        <v>0.63843329000000004</v>
      </c>
      <c r="Y117" s="26">
        <f t="shared" si="60"/>
        <v>0.67472683939393929</v>
      </c>
      <c r="Z117" s="26">
        <f t="shared" si="60"/>
        <v>0.66474979878787877</v>
      </c>
      <c r="AA117" s="26">
        <f t="shared" si="60"/>
        <v>0.7286847581818181</v>
      </c>
      <c r="AB117" s="26">
        <f t="shared" si="60"/>
        <v>0.74381263757575755</v>
      </c>
      <c r="AC117" s="26">
        <f t="shared" si="60"/>
        <v>0.7502202469696968</v>
      </c>
      <c r="AD117" s="26">
        <f t="shared" si="60"/>
        <v>0.77679092636363634</v>
      </c>
      <c r="AE117" s="26">
        <f t="shared" si="60"/>
        <v>0.7876237390909091</v>
      </c>
      <c r="AF117" s="26">
        <f t="shared" ref="AF117:AH117" si="61">+SUM(AF118:AF125)</f>
        <v>0.82269852181818171</v>
      </c>
      <c r="AG117" s="26">
        <f t="shared" si="61"/>
        <v>0.76916071454545454</v>
      </c>
      <c r="AH117" s="26">
        <f t="shared" si="61"/>
        <v>0.81071690727272716</v>
      </c>
      <c r="AI117" s="27"/>
      <c r="AJ117" s="23">
        <f t="shared" si="34"/>
        <v>0.23706340838527717</v>
      </c>
    </row>
    <row r="118" spans="1:36" x14ac:dyDescent="0.35">
      <c r="A118" s="24" t="s">
        <v>474</v>
      </c>
      <c r="B118" s="25" t="s">
        <v>451</v>
      </c>
      <c r="C118" s="30">
        <f>+'1990'!$D118</f>
        <v>0</v>
      </c>
      <c r="D118" s="30">
        <f>+'1991'!$D118</f>
        <v>0</v>
      </c>
      <c r="E118" s="30">
        <f>+'1992'!$D118</f>
        <v>0</v>
      </c>
      <c r="F118" s="30">
        <f>+'1993'!$D118</f>
        <v>0</v>
      </c>
      <c r="G118" s="30">
        <f>+'1994'!$D118</f>
        <v>2E-3</v>
      </c>
      <c r="H118" s="30">
        <f>+'1995'!$D118</f>
        <v>0</v>
      </c>
      <c r="I118" s="30">
        <f>+'1996'!$D118</f>
        <v>2E-3</v>
      </c>
      <c r="J118" s="30">
        <f>+'1997'!$D118</f>
        <v>2E-3</v>
      </c>
      <c r="K118" s="30">
        <f>+'1998'!$D118</f>
        <v>2E-3</v>
      </c>
      <c r="L118" s="30">
        <f>+'1999'!$D118</f>
        <v>2E-3</v>
      </c>
      <c r="M118" s="30">
        <f>+'2000'!$D118</f>
        <v>2E-3</v>
      </c>
      <c r="N118" s="30">
        <f>+'2001'!$D118</f>
        <v>2.2547272727272728E-3</v>
      </c>
      <c r="O118" s="30">
        <f>+'2002'!$D118</f>
        <v>2.5094545454545452E-3</v>
      </c>
      <c r="P118" s="30">
        <f>+'2003'!$D118</f>
        <v>2.764181818181818E-3</v>
      </c>
      <c r="Q118" s="30">
        <f>+'2004'!$D118</f>
        <v>3.0189090909090908E-3</v>
      </c>
      <c r="R118" s="30">
        <f>+'2005'!$D118</f>
        <v>3.2736363636363635E-3</v>
      </c>
      <c r="S118" s="30">
        <f>+'2006'!$D118</f>
        <v>3.5283636363636359E-3</v>
      </c>
      <c r="T118" s="30">
        <f>+'2007'!$D118</f>
        <v>3.7830909090909087E-3</v>
      </c>
      <c r="U118" s="30">
        <f>+'2008'!$D118</f>
        <v>4.0378181818181815E-3</v>
      </c>
      <c r="V118" s="30">
        <f>+'2009'!$D118</f>
        <v>4.2925454545454543E-3</v>
      </c>
      <c r="W118" s="30">
        <f>+'2010'!$D118</f>
        <v>4.5472727272727271E-3</v>
      </c>
      <c r="X118" s="30">
        <f>+'2011'!$D118</f>
        <v>4.8019999999999998E-3</v>
      </c>
      <c r="Y118" s="30">
        <f>+'2012'!$D118</f>
        <v>6.5472727272727271E-3</v>
      </c>
      <c r="Z118" s="30">
        <f>+'2013'!$D118</f>
        <v>8.2925454545454535E-3</v>
      </c>
      <c r="AA118" s="30">
        <f>+'2014'!$D118</f>
        <v>1.0037818181818179E-2</v>
      </c>
      <c r="AB118" s="30">
        <f>+'2015'!$D118</f>
        <v>1.1783090909090908E-2</v>
      </c>
      <c r="AC118" s="30">
        <f>+'2016'!$D118</f>
        <v>1.3528363636363635E-2</v>
      </c>
      <c r="AD118" s="30">
        <f>+'2017'!$D118</f>
        <v>1.5273636363636361E-2</v>
      </c>
      <c r="AE118" s="30">
        <f>+'2018'!$D118</f>
        <v>1.7018909090909088E-2</v>
      </c>
      <c r="AF118" s="30">
        <f>+'2019'!$D118</f>
        <v>1.8764181818181815E-2</v>
      </c>
      <c r="AG118" s="30">
        <f>+'2020'!$D118</f>
        <v>2.0509454545454543E-2</v>
      </c>
      <c r="AH118" s="30">
        <f>+'2021'!$D118</f>
        <v>2.225472727272727E-2</v>
      </c>
      <c r="AI118" s="27"/>
      <c r="AJ118" s="30">
        <f t="shared" si="34"/>
        <v>10.127363636363635</v>
      </c>
    </row>
    <row r="119" spans="1:36" x14ac:dyDescent="0.35">
      <c r="A119" s="24" t="s">
        <v>475</v>
      </c>
      <c r="B119" s="25" t="s">
        <v>453</v>
      </c>
      <c r="C119" s="30">
        <f>+'1990'!$D119</f>
        <v>0</v>
      </c>
      <c r="D119" s="30">
        <f>+'1991'!$D119</f>
        <v>0</v>
      </c>
      <c r="E119" s="30">
        <f>+'1992'!$D119</f>
        <v>0</v>
      </c>
      <c r="F119" s="30">
        <f>+'1993'!$D119</f>
        <v>0</v>
      </c>
      <c r="G119" s="30">
        <f>+'1994'!$D119</f>
        <v>0</v>
      </c>
      <c r="H119" s="30">
        <f>+'1995'!$D119</f>
        <v>0</v>
      </c>
      <c r="I119" s="30">
        <f>+'1996'!$D119</f>
        <v>0</v>
      </c>
      <c r="J119" s="30">
        <f>+'1997'!$D119</f>
        <v>0</v>
      </c>
      <c r="K119" s="30">
        <f>+'1998'!$D119</f>
        <v>0</v>
      </c>
      <c r="L119" s="30">
        <f>+'1999'!$D119</f>
        <v>0</v>
      </c>
      <c r="M119" s="30">
        <f>+'2000'!$D119</f>
        <v>0</v>
      </c>
      <c r="N119" s="30">
        <f>+'2001'!$D119</f>
        <v>0</v>
      </c>
      <c r="O119" s="30">
        <f>+'2002'!$D119</f>
        <v>0</v>
      </c>
      <c r="P119" s="30">
        <f>+'2003'!$D119</f>
        <v>0</v>
      </c>
      <c r="Q119" s="30">
        <f>+'2004'!$D119</f>
        <v>0</v>
      </c>
      <c r="R119" s="30">
        <f>+'2005'!$D119</f>
        <v>0</v>
      </c>
      <c r="S119" s="30">
        <f>+'2006'!$D119</f>
        <v>0</v>
      </c>
      <c r="T119" s="30">
        <f>+'2007'!$D119</f>
        <v>0</v>
      </c>
      <c r="U119" s="30">
        <f>+'2008'!$D119</f>
        <v>0</v>
      </c>
      <c r="V119" s="30">
        <f>+'2009'!$D119</f>
        <v>0</v>
      </c>
      <c r="W119" s="30">
        <f>+'2010'!$D119</f>
        <v>0</v>
      </c>
      <c r="X119" s="30">
        <f>+'2011'!$D119</f>
        <v>0</v>
      </c>
      <c r="Y119" s="30">
        <f>+'2012'!$D119</f>
        <v>0</v>
      </c>
      <c r="Z119" s="30">
        <f>+'2013'!$D119</f>
        <v>0</v>
      </c>
      <c r="AA119" s="30">
        <f>+'2014'!$D119</f>
        <v>0</v>
      </c>
      <c r="AB119" s="30">
        <f>+'2015'!$D119</f>
        <v>0</v>
      </c>
      <c r="AC119" s="30">
        <f>+'2016'!$D119</f>
        <v>0</v>
      </c>
      <c r="AD119" s="30">
        <f>+'2017'!$D119</f>
        <v>0</v>
      </c>
      <c r="AE119" s="30">
        <f>+'2018'!$D119</f>
        <v>0</v>
      </c>
      <c r="AF119" s="30">
        <f>+'2019'!$D119</f>
        <v>0</v>
      </c>
      <c r="AG119" s="30">
        <f>+'2020'!$D119</f>
        <v>0</v>
      </c>
      <c r="AH119" s="30">
        <f>+'2021'!$D119</f>
        <v>0</v>
      </c>
      <c r="AI119" s="27"/>
      <c r="AJ119" s="30" t="e">
        <f t="shared" si="34"/>
        <v>#DIV/0!</v>
      </c>
    </row>
    <row r="120" spans="1:36" x14ac:dyDescent="0.35">
      <c r="A120" s="24" t="s">
        <v>476</v>
      </c>
      <c r="B120" s="25" t="s">
        <v>455</v>
      </c>
      <c r="C120" s="30">
        <f>+'1990'!$D120</f>
        <v>0</v>
      </c>
      <c r="D120" s="30">
        <f>+'1991'!$D120</f>
        <v>0</v>
      </c>
      <c r="E120" s="30">
        <f>+'1992'!$D120</f>
        <v>0</v>
      </c>
      <c r="F120" s="30">
        <f>+'1993'!$D120</f>
        <v>0</v>
      </c>
      <c r="G120" s="30">
        <f>+'1994'!$D120</f>
        <v>0</v>
      </c>
      <c r="H120" s="30">
        <f>+'1995'!$D120</f>
        <v>0</v>
      </c>
      <c r="I120" s="30">
        <f>+'1996'!$D120</f>
        <v>0</v>
      </c>
      <c r="J120" s="30">
        <f>+'1997'!$D120</f>
        <v>0</v>
      </c>
      <c r="K120" s="30">
        <f>+'1998'!$D120</f>
        <v>0</v>
      </c>
      <c r="L120" s="30">
        <f>+'1999'!$D120</f>
        <v>0</v>
      </c>
      <c r="M120" s="30">
        <f>+'2000'!$D120</f>
        <v>0</v>
      </c>
      <c r="N120" s="30">
        <f>+'2001'!$D120</f>
        <v>0</v>
      </c>
      <c r="O120" s="30">
        <f>+'2002'!$D120</f>
        <v>0</v>
      </c>
      <c r="P120" s="30">
        <f>+'2003'!$D120</f>
        <v>0</v>
      </c>
      <c r="Q120" s="30">
        <f>+'2004'!$D120</f>
        <v>0</v>
      </c>
      <c r="R120" s="30">
        <f>+'2005'!$D120</f>
        <v>0</v>
      </c>
      <c r="S120" s="30">
        <f>+'2006'!$D120</f>
        <v>0</v>
      </c>
      <c r="T120" s="30">
        <f>+'2007'!$D120</f>
        <v>0</v>
      </c>
      <c r="U120" s="30">
        <f>+'2008'!$D120</f>
        <v>0</v>
      </c>
      <c r="V120" s="30">
        <f>+'2009'!$D120</f>
        <v>0</v>
      </c>
      <c r="W120" s="30">
        <f>+'2010'!$D120</f>
        <v>0</v>
      </c>
      <c r="X120" s="30">
        <f>+'2011'!$D120</f>
        <v>0</v>
      </c>
      <c r="Y120" s="30">
        <f>+'2012'!$D120</f>
        <v>0</v>
      </c>
      <c r="Z120" s="30">
        <f>+'2013'!$D120</f>
        <v>0</v>
      </c>
      <c r="AA120" s="30">
        <f>+'2014'!$D120</f>
        <v>0</v>
      </c>
      <c r="AB120" s="30">
        <f>+'2015'!$D120</f>
        <v>0</v>
      </c>
      <c r="AC120" s="30">
        <f>+'2016'!$D120</f>
        <v>0</v>
      </c>
      <c r="AD120" s="30">
        <f>+'2017'!$D120</f>
        <v>0</v>
      </c>
      <c r="AE120" s="30">
        <f>+'2018'!$D120</f>
        <v>0</v>
      </c>
      <c r="AF120" s="30">
        <f>+'2019'!$D120</f>
        <v>0</v>
      </c>
      <c r="AG120" s="30">
        <f>+'2020'!$D120</f>
        <v>0</v>
      </c>
      <c r="AH120" s="30">
        <f>+'2021'!$D120</f>
        <v>0</v>
      </c>
      <c r="AI120" s="27"/>
      <c r="AJ120" s="30" t="e">
        <f t="shared" si="34"/>
        <v>#DIV/0!</v>
      </c>
    </row>
    <row r="121" spans="1:36" x14ac:dyDescent="0.35">
      <c r="A121" s="24" t="s">
        <v>477</v>
      </c>
      <c r="B121" s="25" t="s">
        <v>457</v>
      </c>
      <c r="C121" s="30">
        <f>+'1990'!$D121</f>
        <v>0</v>
      </c>
      <c r="D121" s="30">
        <f>+'1991'!$D121</f>
        <v>0</v>
      </c>
      <c r="E121" s="30">
        <f>+'1992'!$D121</f>
        <v>0</v>
      </c>
      <c r="F121" s="30">
        <f>+'1993'!$D121</f>
        <v>0</v>
      </c>
      <c r="G121" s="30">
        <f>+'1994'!$D121</f>
        <v>1.1440000000000001E-3</v>
      </c>
      <c r="H121" s="30">
        <f>+'1995'!$D121</f>
        <v>0</v>
      </c>
      <c r="I121" s="30">
        <f>+'1996'!$D121</f>
        <v>1.1440000000000001E-3</v>
      </c>
      <c r="J121" s="30">
        <f>+'1997'!$D121</f>
        <v>1.1440000000000001E-3</v>
      </c>
      <c r="K121" s="30">
        <f>+'1998'!$D121</f>
        <v>1.1440000000000001E-3</v>
      </c>
      <c r="L121" s="30">
        <f>+'1999'!$D121</f>
        <v>1.1659999999999999E-3</v>
      </c>
      <c r="M121" s="30">
        <f>+'2000'!$D121</f>
        <v>1.1440000000000001E-3</v>
      </c>
      <c r="N121" s="30">
        <f>+'2001'!$D121</f>
        <v>1.3563E-3</v>
      </c>
      <c r="O121" s="30">
        <f>+'2002'!$D121</f>
        <v>1.4044579999999997E-3</v>
      </c>
      <c r="P121" s="30">
        <f>+'2003'!$D121</f>
        <v>1.4090999999999999E-3</v>
      </c>
      <c r="Q121" s="30">
        <f>+'2004'!$D121</f>
        <v>1.5007739999999999E-3</v>
      </c>
      <c r="R121" s="30">
        <f>+'2005'!$D121</f>
        <v>1.548932E-3</v>
      </c>
      <c r="S121" s="30">
        <f>+'2006'!$D121</f>
        <v>1.5970899999999998E-3</v>
      </c>
      <c r="T121" s="30">
        <f>+'2007'!$D121</f>
        <v>1.6452479999999998E-3</v>
      </c>
      <c r="U121" s="30">
        <f>+'2008'!$D121</f>
        <v>1.6934059999999999E-3</v>
      </c>
      <c r="V121" s="30">
        <f>+'2009'!$D121</f>
        <v>1.7415639999999999E-3</v>
      </c>
      <c r="W121" s="30">
        <f>+'2010'!$D121</f>
        <v>1.7897219999999999E-3</v>
      </c>
      <c r="X121" s="30">
        <f>+'2011'!$D121</f>
        <v>1.8378800000000001E-3</v>
      </c>
      <c r="Y121" s="30">
        <f>+'2012'!$D121</f>
        <v>2.0815666666666667E-3</v>
      </c>
      <c r="Z121" s="30">
        <f>+'2013'!$D121</f>
        <v>2.3252533333333329E-3</v>
      </c>
      <c r="AA121" s="30">
        <f>+'2014'!$D121</f>
        <v>2.56894E-3</v>
      </c>
      <c r="AB121" s="30">
        <f>+'2015'!$D121</f>
        <v>2.8126266666666662E-3</v>
      </c>
      <c r="AC121" s="30">
        <f>+'2016'!$D121</f>
        <v>3.0563133333333333E-3</v>
      </c>
      <c r="AD121" s="30">
        <f>+'2017'!$D121</f>
        <v>3.3E-3</v>
      </c>
      <c r="AE121" s="30">
        <f>+'2018'!$D121</f>
        <v>3.7399999999999998E-3</v>
      </c>
      <c r="AF121" s="30">
        <f>+'2019'!$D121</f>
        <v>4.1799999999999997E-3</v>
      </c>
      <c r="AG121" s="30">
        <f>+'2020'!$D121</f>
        <v>4.62E-3</v>
      </c>
      <c r="AH121" s="30">
        <f>+'2021'!$D121</f>
        <v>5.0599999999999994E-3</v>
      </c>
      <c r="AI121" s="27"/>
      <c r="AJ121" s="30">
        <f t="shared" si="34"/>
        <v>3.4230769230769225</v>
      </c>
    </row>
    <row r="122" spans="1:36" x14ac:dyDescent="0.35">
      <c r="A122" s="24" t="s">
        <v>478</v>
      </c>
      <c r="B122" s="25" t="s">
        <v>459</v>
      </c>
      <c r="C122" s="30">
        <f>+'1990'!$D122</f>
        <v>0</v>
      </c>
      <c r="D122" s="30">
        <f>+'1991'!$D122</f>
        <v>0</v>
      </c>
      <c r="E122" s="30">
        <f>+'1992'!$D122</f>
        <v>0</v>
      </c>
      <c r="F122" s="30">
        <f>+'1993'!$D122</f>
        <v>0</v>
      </c>
      <c r="G122" s="30">
        <f>+'1994'!$D122</f>
        <v>0.35964179999999996</v>
      </c>
      <c r="H122" s="30">
        <f>+'1995'!$D122</f>
        <v>0</v>
      </c>
      <c r="I122" s="30">
        <f>+'1996'!$D122</f>
        <v>0.36135</v>
      </c>
      <c r="J122" s="30">
        <f>+'1997'!$D122</f>
        <v>0.36135</v>
      </c>
      <c r="K122" s="30">
        <f>+'1998'!$D122</f>
        <v>0.36135</v>
      </c>
      <c r="L122" s="30">
        <f>+'1999'!$D122</f>
        <v>0.36353999999999997</v>
      </c>
      <c r="M122" s="30">
        <f>+'2000'!$D122</f>
        <v>0.35258999999999996</v>
      </c>
      <c r="N122" s="30">
        <f>+'2001'!$D122</f>
        <v>0.29517039</v>
      </c>
      <c r="O122" s="30">
        <f>+'2002'!$D122</f>
        <v>0.33506999999999998</v>
      </c>
      <c r="P122" s="30">
        <f>+'2003'!$D122</f>
        <v>0.32630999999999999</v>
      </c>
      <c r="Q122" s="30">
        <f>+'2004'!$D122</f>
        <v>0.31755</v>
      </c>
      <c r="R122" s="30">
        <f>+'2005'!$D122</f>
        <v>0.30879000000000001</v>
      </c>
      <c r="S122" s="30">
        <f>+'2006'!$D122</f>
        <v>0.30221999999999999</v>
      </c>
      <c r="T122" s="30">
        <f>+'2007'!$D122</f>
        <v>0</v>
      </c>
      <c r="U122" s="30">
        <f>+'2008'!$D122</f>
        <v>0.28470000000000001</v>
      </c>
      <c r="V122" s="30">
        <f>+'2009'!$D122</f>
        <v>0.27374999999999999</v>
      </c>
      <c r="W122" s="30">
        <f>+'2010'!$D122</f>
        <v>0.26279999999999998</v>
      </c>
      <c r="X122" s="30">
        <f>+'2011'!$D122</f>
        <v>0.25052504999999997</v>
      </c>
      <c r="Y122" s="30">
        <f>+'2012'!$D122</f>
        <v>0.25184999999999996</v>
      </c>
      <c r="Z122" s="30">
        <f>+'2013'!$D122</f>
        <v>0.25184999999999996</v>
      </c>
      <c r="AA122" s="30">
        <f>+'2014'!$D122</f>
        <v>0.25403999999999999</v>
      </c>
      <c r="AB122" s="30">
        <f>+'2015'!$D122</f>
        <v>0.24534132</v>
      </c>
      <c r="AC122" s="30">
        <f>+'2016'!$D122</f>
        <v>0.25041116999999996</v>
      </c>
      <c r="AD122" s="30">
        <f>+'2017'!$D122</f>
        <v>0.24416529000000001</v>
      </c>
      <c r="AE122" s="30">
        <f>+'2018'!$D122</f>
        <v>0.23620682999999998</v>
      </c>
      <c r="AF122" s="30">
        <f>+'2019'!$D122</f>
        <v>0.23136473999999999</v>
      </c>
      <c r="AG122" s="30">
        <f>+'2020'!$D122</f>
        <v>0.22704605999999999</v>
      </c>
      <c r="AH122" s="30">
        <f>+'2021'!$D122</f>
        <v>0.22272738</v>
      </c>
      <c r="AI122" s="27"/>
      <c r="AJ122" s="30">
        <f t="shared" si="34"/>
        <v>-0.36831055900621112</v>
      </c>
    </row>
    <row r="123" spans="1:36" x14ac:dyDescent="0.35">
      <c r="A123" s="24" t="s">
        <v>479</v>
      </c>
      <c r="B123" s="25" t="s">
        <v>461</v>
      </c>
      <c r="C123" s="30">
        <f>+'1990'!$D123</f>
        <v>0</v>
      </c>
      <c r="D123" s="30">
        <f>+'1991'!$D123</f>
        <v>0</v>
      </c>
      <c r="E123" s="30">
        <f>+'1992'!$D123</f>
        <v>0</v>
      </c>
      <c r="F123" s="30">
        <f>+'1993'!$D123</f>
        <v>0</v>
      </c>
      <c r="G123" s="30">
        <f>+'1994'!$D123</f>
        <v>4.5599999999999998E-3</v>
      </c>
      <c r="H123" s="30">
        <f>+'1995'!$D123</f>
        <v>0</v>
      </c>
      <c r="I123" s="30">
        <f>+'1996'!$D123</f>
        <v>4.7999999999999996E-3</v>
      </c>
      <c r="J123" s="30">
        <f>+'1997'!$D123</f>
        <v>4.7999999999999996E-3</v>
      </c>
      <c r="K123" s="30">
        <f>+'1998'!$D123</f>
        <v>4.7999999999999996E-3</v>
      </c>
      <c r="L123" s="30">
        <f>+'1999'!$D123</f>
        <v>4.7999999999999996E-3</v>
      </c>
      <c r="M123" s="30">
        <f>+'2000'!$D123</f>
        <v>4.7999999999999996E-3</v>
      </c>
      <c r="N123" s="30">
        <f>+'2001'!$D123</f>
        <v>3.9047999999999995E-3</v>
      </c>
      <c r="O123" s="30">
        <f>+'2002'!$D123</f>
        <v>4.9199999999999999E-3</v>
      </c>
      <c r="P123" s="30">
        <f>+'2003'!$D123</f>
        <v>4.9800000000000001E-3</v>
      </c>
      <c r="Q123" s="30">
        <f>+'2004'!$D123</f>
        <v>5.0399999999999993E-3</v>
      </c>
      <c r="R123" s="30">
        <f>+'2005'!$D123</f>
        <v>5.0399999999999993E-3</v>
      </c>
      <c r="S123" s="30">
        <f>+'2006'!$D123</f>
        <v>5.0399999999999993E-3</v>
      </c>
      <c r="T123" s="30">
        <f>+'2007'!$D123</f>
        <v>5.0399999999999993E-3</v>
      </c>
      <c r="U123" s="30">
        <f>+'2008'!$D123</f>
        <v>4.4999999999999997E-3</v>
      </c>
      <c r="V123" s="30">
        <f>+'2009'!$D123</f>
        <v>3.96E-3</v>
      </c>
      <c r="W123" s="30">
        <f>+'2010'!$D123</f>
        <v>3.4199999999999999E-3</v>
      </c>
      <c r="X123" s="30">
        <f>+'2011'!$D123</f>
        <v>2.8751999999999996E-3</v>
      </c>
      <c r="Y123" s="30">
        <f>+'2012'!$D123</f>
        <v>2.8799999999999997E-3</v>
      </c>
      <c r="Z123" s="30">
        <f>+'2013'!$D123</f>
        <v>2.8799999999999997E-3</v>
      </c>
      <c r="AA123" s="30">
        <f>+'2014'!$D123</f>
        <v>2.9399999999999999E-3</v>
      </c>
      <c r="AB123" s="30">
        <f>+'2015'!$D123</f>
        <v>2.8955999999999999E-3</v>
      </c>
      <c r="AC123" s="30">
        <f>+'2016'!$D123</f>
        <v>2.8524000000000002E-3</v>
      </c>
      <c r="AD123" s="30">
        <f>+'2017'!$D123</f>
        <v>2.8079999999999997E-3</v>
      </c>
      <c r="AE123" s="30">
        <f>+'2018'!$D123</f>
        <v>2.7359999999999997E-3</v>
      </c>
      <c r="AF123" s="30">
        <f>+'2019'!$D123</f>
        <v>2.6675999999999996E-3</v>
      </c>
      <c r="AG123" s="30">
        <f>+'2020'!$D123</f>
        <v>2.6111999999999997E-3</v>
      </c>
      <c r="AH123" s="30">
        <f>+'2021'!$D123</f>
        <v>2.5547999999999994E-3</v>
      </c>
      <c r="AI123" s="27"/>
      <c r="AJ123" s="30">
        <f t="shared" si="34"/>
        <v>-0.46775000000000011</v>
      </c>
    </row>
    <row r="124" spans="1:36" x14ac:dyDescent="0.35">
      <c r="A124" s="24" t="s">
        <v>480</v>
      </c>
      <c r="B124" s="25" t="s">
        <v>463</v>
      </c>
      <c r="C124" s="30">
        <f>+'1990'!$D124</f>
        <v>0</v>
      </c>
      <c r="D124" s="30">
        <f>+'1991'!$D124</f>
        <v>0</v>
      </c>
      <c r="E124" s="30">
        <f>+'1992'!$D124</f>
        <v>0</v>
      </c>
      <c r="F124" s="30">
        <f>+'1993'!$D124</f>
        <v>0</v>
      </c>
      <c r="G124" s="30">
        <f>+'1994'!$D124</f>
        <v>0.21535199999999999</v>
      </c>
      <c r="H124" s="30">
        <f>+'1995'!$D124</f>
        <v>0</v>
      </c>
      <c r="I124" s="30">
        <f>+'1996'!$D124</f>
        <v>0.19359199999999999</v>
      </c>
      <c r="J124" s="30">
        <f>+'1997'!$D124</f>
        <v>0.18940199999999999</v>
      </c>
      <c r="K124" s="30">
        <f>+'1998'!$D124</f>
        <v>0.25548199999999999</v>
      </c>
      <c r="L124" s="30">
        <f>+'1999'!$D124</f>
        <v>0.24034999999999998</v>
      </c>
      <c r="M124" s="30">
        <f>+'2000'!$D124</f>
        <v>0.29482198399999998</v>
      </c>
      <c r="N124" s="30">
        <f>+'2001'!$D124</f>
        <v>0.30009379999999997</v>
      </c>
      <c r="O124" s="30">
        <f>+'2002'!$D124</f>
        <v>0.319890758</v>
      </c>
      <c r="P124" s="30">
        <f>+'2003'!$D124</f>
        <v>0.31177621599999999</v>
      </c>
      <c r="Q124" s="30">
        <f>+'2004'!$D124</f>
        <v>0.32333291999999997</v>
      </c>
      <c r="R124" s="30">
        <f>+'2005'!$D124</f>
        <v>0.34830095200000005</v>
      </c>
      <c r="S124" s="30">
        <f>+'2006'!$D124</f>
        <v>0.35699154999999999</v>
      </c>
      <c r="T124" s="30">
        <f>+'2007'!$D124</f>
        <v>0.36296014800000004</v>
      </c>
      <c r="U124" s="30">
        <f>+'2008'!$D124</f>
        <v>0.38498674600000005</v>
      </c>
      <c r="V124" s="30">
        <f>+'2009'!$D124</f>
        <v>0.37697334399999999</v>
      </c>
      <c r="W124" s="30">
        <f>+'2010'!$D124</f>
        <v>0.40358594200000003</v>
      </c>
      <c r="X124" s="30">
        <f>+'2011'!$D124</f>
        <v>0.37839316000000001</v>
      </c>
      <c r="Y124" s="30">
        <f>+'2012'!$D124</f>
        <v>0.41136799999999996</v>
      </c>
      <c r="Z124" s="30">
        <f>+'2013'!$D124</f>
        <v>0.39940199999999998</v>
      </c>
      <c r="AA124" s="30">
        <f>+'2014'!$D124</f>
        <v>0.45909800000000001</v>
      </c>
      <c r="AB124" s="30">
        <f>+'2015'!$D124</f>
        <v>0.48097999999999996</v>
      </c>
      <c r="AC124" s="30">
        <f>+'2016'!$D124</f>
        <v>0.48037199999999997</v>
      </c>
      <c r="AD124" s="30">
        <f>+'2017'!$D124</f>
        <v>0.51124400000000003</v>
      </c>
      <c r="AE124" s="30">
        <f>+'2018'!$D124</f>
        <v>0.527922</v>
      </c>
      <c r="AF124" s="30">
        <f>+'2019'!$D124</f>
        <v>0.56572199999999995</v>
      </c>
      <c r="AG124" s="30">
        <f>+'2020'!$D124</f>
        <v>0.514374</v>
      </c>
      <c r="AH124" s="30">
        <f>+'2021'!$D124</f>
        <v>0.55811999999999995</v>
      </c>
      <c r="AI124" s="27"/>
      <c r="AJ124" s="30">
        <f t="shared" si="34"/>
        <v>0.89307456800779139</v>
      </c>
    </row>
    <row r="125" spans="1:36" x14ac:dyDescent="0.35">
      <c r="A125" s="24" t="s">
        <v>481</v>
      </c>
      <c r="B125" s="25" t="s">
        <v>465</v>
      </c>
      <c r="C125" s="30">
        <f>+'1990'!$D125</f>
        <v>0</v>
      </c>
      <c r="D125" s="30">
        <f>+'1991'!$D125</f>
        <v>0</v>
      </c>
      <c r="E125" s="30">
        <f>+'1992'!$D125</f>
        <v>0</v>
      </c>
      <c r="F125" s="30">
        <f>+'1993'!$D125</f>
        <v>0</v>
      </c>
      <c r="G125" s="30">
        <f>+'1994'!$D125</f>
        <v>0</v>
      </c>
      <c r="H125" s="30">
        <f>+'1995'!$D125</f>
        <v>0</v>
      </c>
      <c r="I125" s="30">
        <f>+'1996'!$D125</f>
        <v>0</v>
      </c>
      <c r="J125" s="30">
        <f>+'1997'!$D125</f>
        <v>0</v>
      </c>
      <c r="K125" s="30">
        <f>+'1998'!$D125</f>
        <v>0</v>
      </c>
      <c r="L125" s="30">
        <f>+'1999'!$D125</f>
        <v>0</v>
      </c>
      <c r="M125" s="30">
        <f>+'2000'!$D125</f>
        <v>0</v>
      </c>
      <c r="N125" s="30">
        <f>+'2001'!$D125</f>
        <v>0</v>
      </c>
      <c r="O125" s="30">
        <f>+'2002'!$D125</f>
        <v>0</v>
      </c>
      <c r="P125" s="30">
        <f>+'2003'!$D125</f>
        <v>0</v>
      </c>
      <c r="Q125" s="30">
        <f>+'2004'!$D125</f>
        <v>0</v>
      </c>
      <c r="R125" s="30">
        <f>+'2005'!$D125</f>
        <v>0</v>
      </c>
      <c r="S125" s="30">
        <f>+'2006'!$D125</f>
        <v>0</v>
      </c>
      <c r="T125" s="30">
        <f>+'2007'!$D125</f>
        <v>0</v>
      </c>
      <c r="U125" s="30">
        <f>+'2008'!$D125</f>
        <v>0</v>
      </c>
      <c r="V125" s="30">
        <f>+'2009'!$D125</f>
        <v>0</v>
      </c>
      <c r="W125" s="30">
        <f>+'2010'!$D125</f>
        <v>0</v>
      </c>
      <c r="X125" s="30">
        <f>+'2011'!$D125</f>
        <v>0</v>
      </c>
      <c r="Y125" s="30">
        <f>+'2012'!$D125</f>
        <v>0</v>
      </c>
      <c r="Z125" s="30">
        <f>+'2013'!$D125</f>
        <v>0</v>
      </c>
      <c r="AA125" s="30">
        <f>+'2014'!$D125</f>
        <v>0</v>
      </c>
      <c r="AB125" s="30">
        <f>+'2015'!$D125</f>
        <v>0</v>
      </c>
      <c r="AC125" s="30">
        <f>+'2016'!$D125</f>
        <v>0</v>
      </c>
      <c r="AD125" s="30">
        <f>+'2017'!$D125</f>
        <v>0</v>
      </c>
      <c r="AE125" s="30">
        <f>+'2018'!$D125</f>
        <v>0</v>
      </c>
      <c r="AF125" s="30">
        <f>+'2019'!$D125</f>
        <v>0</v>
      </c>
      <c r="AG125" s="30">
        <f>+'2020'!$D125</f>
        <v>0</v>
      </c>
      <c r="AH125" s="30">
        <f>+'2021'!$D125</f>
        <v>0</v>
      </c>
      <c r="AI125" s="27"/>
      <c r="AJ125" s="30" t="e">
        <f t="shared" si="34"/>
        <v>#DIV/0!</v>
      </c>
    </row>
    <row r="126" spans="1:36" ht="13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2" t="e">
        <f t="shared" si="34"/>
        <v>#DIV/0!</v>
      </c>
    </row>
    <row r="127" spans="1:36" x14ac:dyDescent="0.35">
      <c r="A127" s="24" t="s">
        <v>484</v>
      </c>
      <c r="B127" s="25" t="s">
        <v>485</v>
      </c>
      <c r="C127" s="26">
        <f>+SUM(C128:C131)</f>
        <v>0</v>
      </c>
      <c r="D127" s="26">
        <f t="shared" ref="D127:AE127" si="62">+SUM(D128:D131)</f>
        <v>0</v>
      </c>
      <c r="E127" s="26">
        <f t="shared" si="62"/>
        <v>0</v>
      </c>
      <c r="F127" s="26">
        <f t="shared" si="62"/>
        <v>0</v>
      </c>
      <c r="G127" s="26">
        <f t="shared" si="62"/>
        <v>3.4811244811200011</v>
      </c>
      <c r="H127" s="26">
        <f t="shared" si="62"/>
        <v>3.9926541969600002</v>
      </c>
      <c r="I127" s="26">
        <f t="shared" si="62"/>
        <v>3.2288363203095996</v>
      </c>
      <c r="J127" s="26">
        <f t="shared" si="62"/>
        <v>3.1641135993896006</v>
      </c>
      <c r="K127" s="26">
        <f t="shared" si="62"/>
        <v>3.3379864918400006</v>
      </c>
      <c r="L127" s="26">
        <f t="shared" si="62"/>
        <v>3.8797737801680015</v>
      </c>
      <c r="M127" s="26">
        <f t="shared" si="62"/>
        <v>4.0878461931736005</v>
      </c>
      <c r="N127" s="26">
        <f t="shared" si="62"/>
        <v>3.8230142838888002</v>
      </c>
      <c r="O127" s="26">
        <f t="shared" si="62"/>
        <v>4.0512290529568009</v>
      </c>
      <c r="P127" s="26">
        <f t="shared" si="62"/>
        <v>4.0605024476016007</v>
      </c>
      <c r="Q127" s="26">
        <f t="shared" si="62"/>
        <v>4.1668523006967995</v>
      </c>
      <c r="R127" s="26">
        <f t="shared" si="62"/>
        <v>3.7245010959728004</v>
      </c>
      <c r="S127" s="26">
        <f t="shared" si="62"/>
        <v>3.2288363203095996</v>
      </c>
      <c r="T127" s="26">
        <f t="shared" si="62"/>
        <v>2.8551435774575999</v>
      </c>
      <c r="U127" s="26">
        <f t="shared" si="62"/>
        <v>3.108528258264001</v>
      </c>
      <c r="V127" s="26">
        <f t="shared" si="62"/>
        <v>2.7708278028288005</v>
      </c>
      <c r="W127" s="26">
        <f t="shared" si="62"/>
        <v>3.0124564641600005</v>
      </c>
      <c r="X127" s="26">
        <f t="shared" si="62"/>
        <v>3.1292005418960005</v>
      </c>
      <c r="Y127" s="26">
        <f t="shared" si="62"/>
        <v>2.9677234100800001</v>
      </c>
      <c r="Z127" s="26">
        <f t="shared" si="62"/>
        <v>3.1066794501600006</v>
      </c>
      <c r="AA127" s="26">
        <f t="shared" si="62"/>
        <v>2.4292276122400009</v>
      </c>
      <c r="AB127" s="26">
        <f t="shared" si="62"/>
        <v>2.6786249547200001</v>
      </c>
      <c r="AC127" s="26">
        <f t="shared" si="62"/>
        <v>3.0816273831200007</v>
      </c>
      <c r="AD127" s="26">
        <f t="shared" si="62"/>
        <v>3.2725772855776007</v>
      </c>
      <c r="AE127" s="26">
        <f t="shared" si="62"/>
        <v>3.1910115952</v>
      </c>
      <c r="AF127" s="26">
        <f t="shared" ref="AF127:AH127" si="63">+SUM(AF128:AF131)</f>
        <v>3.2004711023999999</v>
      </c>
      <c r="AG127" s="26">
        <f t="shared" si="63"/>
        <v>3.8142474655999998</v>
      </c>
      <c r="AH127" s="26">
        <f t="shared" si="63"/>
        <v>4.1451613632000006</v>
      </c>
      <c r="AI127" s="27"/>
      <c r="AJ127" s="23">
        <f t="shared" si="34"/>
        <v>1.4020872439406418E-2</v>
      </c>
    </row>
    <row r="128" spans="1:36" x14ac:dyDescent="0.35">
      <c r="A128" s="24" t="s">
        <v>486</v>
      </c>
      <c r="B128" s="25" t="s">
        <v>487</v>
      </c>
      <c r="C128" s="30">
        <f>+'1990'!$D128</f>
        <v>0</v>
      </c>
      <c r="D128" s="30">
        <f>+'1991'!$D128</f>
        <v>0</v>
      </c>
      <c r="E128" s="30">
        <f>+'1992'!$D128</f>
        <v>0</v>
      </c>
      <c r="F128" s="30">
        <f>+'1993'!$D128</f>
        <v>0</v>
      </c>
      <c r="G128" s="30">
        <f>+'1994'!$D128</f>
        <v>1.5825146480000005</v>
      </c>
      <c r="H128" s="30">
        <f>+'1995'!$D128</f>
        <v>1.8387294639999998</v>
      </c>
      <c r="I128" s="30">
        <f>+'1996'!$D128</f>
        <v>1.5152113376399996</v>
      </c>
      <c r="J128" s="30">
        <f>+'1997'!$D128</f>
        <v>1.4313131804400001</v>
      </c>
      <c r="K128" s="30">
        <f>+'1998'!$D128</f>
        <v>1.5224168960000004</v>
      </c>
      <c r="L128" s="30">
        <f>+'1999'!$D128</f>
        <v>1.793018141200001</v>
      </c>
      <c r="M128" s="30">
        <f>+'2000'!$D128</f>
        <v>1.9010772752399998</v>
      </c>
      <c r="N128" s="30">
        <f>+'2001'!$D128</f>
        <v>1.7770401849200004</v>
      </c>
      <c r="O128" s="30">
        <f>+'2002'!$D128</f>
        <v>1.8950119531200014</v>
      </c>
      <c r="P128" s="30">
        <f>+'2003'!$D128</f>
        <v>1.9054790154400003</v>
      </c>
      <c r="Q128" s="30">
        <f>+'2004'!$D128</f>
        <v>1.9636815541199995</v>
      </c>
      <c r="R128" s="30">
        <f>+'2005'!$D128</f>
        <v>1.7524853975199999</v>
      </c>
      <c r="S128" s="30">
        <f>+'2006'!$D128</f>
        <v>1.5152113376399996</v>
      </c>
      <c r="T128" s="30">
        <f>+'2007'!$D128</f>
        <v>1.3377136458400003</v>
      </c>
      <c r="U128" s="30">
        <f>+'2008'!$D128</f>
        <v>1.4680827876000002</v>
      </c>
      <c r="V128" s="30">
        <f>+'2009'!$D128</f>
        <v>1.3082505779200007</v>
      </c>
      <c r="W128" s="30">
        <f>+'2010'!$D128</f>
        <v>1.4343597840000006</v>
      </c>
      <c r="X128" s="30">
        <f>+'2011'!$D128</f>
        <v>1.4972006764000003</v>
      </c>
      <c r="Y128" s="30">
        <f>+'2012'!$D128</f>
        <v>1.4235627119999998</v>
      </c>
      <c r="Z128" s="30">
        <f>+'2013'!$D128</f>
        <v>1.4973055240000006</v>
      </c>
      <c r="AA128" s="30">
        <f>+'2014'!$D128</f>
        <v>1.1704338360000006</v>
      </c>
      <c r="AB128" s="30">
        <f>+'2015'!$D128</f>
        <v>1.274515528</v>
      </c>
      <c r="AC128" s="30">
        <f>+'2016'!$D128</f>
        <v>1.4786709080000005</v>
      </c>
      <c r="AD128" s="30">
        <f>+'2017'!$D128</f>
        <v>1.5854477038400006</v>
      </c>
      <c r="AE128" s="30">
        <f>+'2018'!$D128</f>
        <v>1.47322032</v>
      </c>
      <c r="AF128" s="30">
        <f>+'2019'!$D128</f>
        <v>1.3594495199999999</v>
      </c>
      <c r="AG128" s="30">
        <f>+'2020'!$D128</f>
        <v>1.6592690399999999</v>
      </c>
      <c r="AH128" s="30">
        <f>+'2021'!$D128</f>
        <v>1.7774568239999999</v>
      </c>
      <c r="AI128" s="27"/>
      <c r="AJ128" s="30">
        <f t="shared" si="34"/>
        <v>-6.5026526196518497E-2</v>
      </c>
    </row>
    <row r="129" spans="1:36" x14ac:dyDescent="0.35">
      <c r="A129" s="24" t="s">
        <v>488</v>
      </c>
      <c r="B129" s="25" t="s">
        <v>489</v>
      </c>
      <c r="C129" s="30">
        <f>+'1990'!$D129</f>
        <v>0</v>
      </c>
      <c r="D129" s="30">
        <f>+'1991'!$D129</f>
        <v>0</v>
      </c>
      <c r="E129" s="30">
        <f>+'1992'!$D129</f>
        <v>0</v>
      </c>
      <c r="F129" s="30">
        <f>+'1993'!$D129</f>
        <v>0</v>
      </c>
      <c r="G129" s="30">
        <f>+'1994'!$D129</f>
        <v>1.8986098331200005</v>
      </c>
      <c r="H129" s="30">
        <f>+'1995'!$D129</f>
        <v>2.1539247329600002</v>
      </c>
      <c r="I129" s="30">
        <f>+'1996'!$D129</f>
        <v>1.7136249826695999</v>
      </c>
      <c r="J129" s="30">
        <f>+'1997'!$D129</f>
        <v>1.7328004189496002</v>
      </c>
      <c r="K129" s="30">
        <f>+'1998'!$D129</f>
        <v>1.8155695958400002</v>
      </c>
      <c r="L129" s="30">
        <f>+'1999'!$D129</f>
        <v>2.0867556389680004</v>
      </c>
      <c r="M129" s="30">
        <f>+'2000'!$D129</f>
        <v>2.1867689179336005</v>
      </c>
      <c r="N129" s="30">
        <f>+'2001'!$D129</f>
        <v>2.0459740989688</v>
      </c>
      <c r="O129" s="30">
        <f>+'2002'!$D129</f>
        <v>2.1562170998368</v>
      </c>
      <c r="P129" s="30">
        <f>+'2003'!$D129</f>
        <v>2.1550234321616002</v>
      </c>
      <c r="Q129" s="30">
        <f>+'2004'!$D129</f>
        <v>2.2031707465768005</v>
      </c>
      <c r="R129" s="30">
        <f>+'2005'!$D129</f>
        <v>1.9720156984528003</v>
      </c>
      <c r="S129" s="30">
        <f>+'2006'!$D129</f>
        <v>1.7136249826695999</v>
      </c>
      <c r="T129" s="30">
        <f>+'2007'!$D129</f>
        <v>1.5174299316175999</v>
      </c>
      <c r="U129" s="30">
        <f>+'2008'!$D129</f>
        <v>1.6404454706640006</v>
      </c>
      <c r="V129" s="30">
        <f>+'2009'!$D129</f>
        <v>1.4625772249088</v>
      </c>
      <c r="W129" s="30">
        <f>+'2010'!$D129</f>
        <v>1.5780966801599998</v>
      </c>
      <c r="X129" s="30">
        <f>+'2011'!$D129</f>
        <v>1.6319998654960002</v>
      </c>
      <c r="Y129" s="30">
        <f>+'2012'!$D129</f>
        <v>1.5441606980800002</v>
      </c>
      <c r="Z129" s="30">
        <f>+'2013'!$D129</f>
        <v>1.60937392616</v>
      </c>
      <c r="AA129" s="30">
        <f>+'2014'!$D129</f>
        <v>1.2587937762400001</v>
      </c>
      <c r="AB129" s="30">
        <f>+'2015'!$D129</f>
        <v>1.4041094267200003</v>
      </c>
      <c r="AC129" s="30">
        <f>+'2016'!$D129</f>
        <v>1.6029564751200003</v>
      </c>
      <c r="AD129" s="30">
        <f>+'2017'!$D129</f>
        <v>1.6871295817376</v>
      </c>
      <c r="AE129" s="30">
        <f>+'2018'!$D129</f>
        <v>1.7177912752000002</v>
      </c>
      <c r="AF129" s="30">
        <f>+'2019'!$D129</f>
        <v>1.8410215824000002</v>
      </c>
      <c r="AG129" s="30">
        <f>+'2020'!$D129</f>
        <v>2.1549784256</v>
      </c>
      <c r="AH129" s="30">
        <f>+'2021'!$D129</f>
        <v>2.3677045392000005</v>
      </c>
      <c r="AI129" s="27"/>
      <c r="AJ129" s="30">
        <f t="shared" si="34"/>
        <v>8.2741079673555928E-2</v>
      </c>
    </row>
    <row r="130" spans="1:36" x14ac:dyDescent="0.35">
      <c r="A130" s="24" t="s">
        <v>490</v>
      </c>
      <c r="B130" s="25" t="s">
        <v>491</v>
      </c>
      <c r="C130" s="30">
        <f>+'1990'!$D130</f>
        <v>0</v>
      </c>
      <c r="D130" s="30">
        <f>+'1991'!$D130</f>
        <v>0</v>
      </c>
      <c r="E130" s="30">
        <f>+'1992'!$D130</f>
        <v>0</v>
      </c>
      <c r="F130" s="30">
        <f>+'1993'!$D130</f>
        <v>0</v>
      </c>
      <c r="G130" s="30">
        <f>+'1994'!$D130</f>
        <v>0</v>
      </c>
      <c r="H130" s="30">
        <f>+'1995'!$D130</f>
        <v>0</v>
      </c>
      <c r="I130" s="30">
        <f>+'1996'!$D130</f>
        <v>0</v>
      </c>
      <c r="J130" s="30">
        <f>+'1997'!$D130</f>
        <v>0</v>
      </c>
      <c r="K130" s="30">
        <f>+'1998'!$D130</f>
        <v>0</v>
      </c>
      <c r="L130" s="30">
        <f>+'1999'!$D130</f>
        <v>0</v>
      </c>
      <c r="M130" s="30">
        <f>+'2000'!$D130</f>
        <v>0</v>
      </c>
      <c r="N130" s="30">
        <f>+'2001'!$D130</f>
        <v>0</v>
      </c>
      <c r="O130" s="30">
        <f>+'2002'!$D130</f>
        <v>0</v>
      </c>
      <c r="P130" s="30">
        <f>+'2003'!$D130</f>
        <v>0</v>
      </c>
      <c r="Q130" s="30">
        <f>+'2004'!$D130</f>
        <v>0</v>
      </c>
      <c r="R130" s="30">
        <f>+'2005'!$D130</f>
        <v>0</v>
      </c>
      <c r="S130" s="30">
        <f>+'2006'!$D130</f>
        <v>0</v>
      </c>
      <c r="T130" s="30">
        <f>+'2007'!$D130</f>
        <v>0</v>
      </c>
      <c r="U130" s="30">
        <f>+'2008'!$D130</f>
        <v>0</v>
      </c>
      <c r="V130" s="30">
        <f>+'2009'!$D130</f>
        <v>0</v>
      </c>
      <c r="W130" s="30">
        <f>+'2010'!$D130</f>
        <v>0</v>
      </c>
      <c r="X130" s="30">
        <f>+'2011'!$D130</f>
        <v>0</v>
      </c>
      <c r="Y130" s="30">
        <f>+'2012'!$D130</f>
        <v>0</v>
      </c>
      <c r="Z130" s="30">
        <f>+'2013'!$D130</f>
        <v>0</v>
      </c>
      <c r="AA130" s="30">
        <f>+'2014'!$D130</f>
        <v>0</v>
      </c>
      <c r="AB130" s="30">
        <f>+'2015'!$D130</f>
        <v>0</v>
      </c>
      <c r="AC130" s="30">
        <f>+'2016'!$D130</f>
        <v>0</v>
      </c>
      <c r="AD130" s="30">
        <f>+'2017'!$D130</f>
        <v>0</v>
      </c>
      <c r="AE130" s="30">
        <f>+'2018'!$D130</f>
        <v>0</v>
      </c>
      <c r="AF130" s="30">
        <f>+'2019'!$D130</f>
        <v>0</v>
      </c>
      <c r="AG130" s="30">
        <f>+'2020'!$D130</f>
        <v>0</v>
      </c>
      <c r="AH130" s="30">
        <f>+'2021'!$D130</f>
        <v>0</v>
      </c>
      <c r="AI130" s="27"/>
      <c r="AJ130" s="30" t="e">
        <f t="shared" si="34"/>
        <v>#DIV/0!</v>
      </c>
    </row>
    <row r="131" spans="1:36" x14ac:dyDescent="0.35">
      <c r="A131" s="24" t="s">
        <v>492</v>
      </c>
      <c r="B131" s="25" t="s">
        <v>291</v>
      </c>
      <c r="C131" s="30">
        <f>+'1990'!$D131</f>
        <v>0</v>
      </c>
      <c r="D131" s="30">
        <f>+'1991'!$D131</f>
        <v>0</v>
      </c>
      <c r="E131" s="30">
        <f>+'1992'!$D131</f>
        <v>0</v>
      </c>
      <c r="F131" s="30">
        <f>+'1993'!$D131</f>
        <v>0</v>
      </c>
      <c r="G131" s="30">
        <f>+'1994'!$D131</f>
        <v>0</v>
      </c>
      <c r="H131" s="30">
        <f>+'1995'!$D131</f>
        <v>0</v>
      </c>
      <c r="I131" s="30">
        <f>+'1996'!$D131</f>
        <v>0</v>
      </c>
      <c r="J131" s="30">
        <f>+'1997'!$D131</f>
        <v>0</v>
      </c>
      <c r="K131" s="30">
        <f>+'1998'!$D131</f>
        <v>0</v>
      </c>
      <c r="L131" s="30">
        <f>+'1999'!$D131</f>
        <v>0</v>
      </c>
      <c r="M131" s="30">
        <f>+'2000'!$D131</f>
        <v>0</v>
      </c>
      <c r="N131" s="30">
        <f>+'2001'!$D131</f>
        <v>0</v>
      </c>
      <c r="O131" s="30">
        <f>+'2002'!$D131</f>
        <v>0</v>
      </c>
      <c r="P131" s="30">
        <f>+'2003'!$D131</f>
        <v>0</v>
      </c>
      <c r="Q131" s="30">
        <f>+'2004'!$D131</f>
        <v>0</v>
      </c>
      <c r="R131" s="30">
        <f>+'2005'!$D131</f>
        <v>0</v>
      </c>
      <c r="S131" s="30">
        <f>+'2006'!$D131</f>
        <v>0</v>
      </c>
      <c r="T131" s="30">
        <f>+'2007'!$D131</f>
        <v>0</v>
      </c>
      <c r="U131" s="30">
        <f>+'2008'!$D131</f>
        <v>0</v>
      </c>
      <c r="V131" s="30">
        <f>+'2009'!$D131</f>
        <v>0</v>
      </c>
      <c r="W131" s="30">
        <f>+'2010'!$D131</f>
        <v>0</v>
      </c>
      <c r="X131" s="30">
        <f>+'2011'!$D131</f>
        <v>0</v>
      </c>
      <c r="Y131" s="30">
        <f>+'2012'!$D131</f>
        <v>0</v>
      </c>
      <c r="Z131" s="30">
        <f>+'2013'!$D131</f>
        <v>0</v>
      </c>
      <c r="AA131" s="30">
        <f>+'2014'!$D131</f>
        <v>0</v>
      </c>
      <c r="AB131" s="30">
        <f>+'2015'!$D131</f>
        <v>0</v>
      </c>
      <c r="AC131" s="30">
        <f>+'2016'!$D131</f>
        <v>0</v>
      </c>
      <c r="AD131" s="30">
        <f>+'2017'!$D131</f>
        <v>0</v>
      </c>
      <c r="AE131" s="30">
        <f>+'2018'!$D131</f>
        <v>0</v>
      </c>
      <c r="AF131" s="30">
        <f>+'2019'!$D131</f>
        <v>0</v>
      </c>
      <c r="AG131" s="30">
        <f>+'2020'!$D131</f>
        <v>0</v>
      </c>
      <c r="AH131" s="30">
        <f>+'2021'!$D131</f>
        <v>0</v>
      </c>
      <c r="AI131" s="27"/>
      <c r="AJ131" s="30" t="e">
        <f t="shared" si="34"/>
        <v>#DIV/0!</v>
      </c>
    </row>
    <row r="132" spans="1:36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2" t="e">
        <f t="shared" si="34"/>
        <v>#DIV/0!</v>
      </c>
    </row>
    <row r="133" spans="1:36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2" t="e">
        <f t="shared" ref="AJ133:AJ196" si="64">+(AH133/M133)-1</f>
        <v>#DIV/0!</v>
      </c>
    </row>
    <row r="134" spans="1:36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2" t="e">
        <f t="shared" si="64"/>
        <v>#DIV/0!</v>
      </c>
    </row>
    <row r="135" spans="1:36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2" t="e">
        <f t="shared" si="64"/>
        <v>#DIV/0!</v>
      </c>
    </row>
    <row r="136" spans="1:36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2" t="e">
        <f t="shared" si="64"/>
        <v>#DIV/0!</v>
      </c>
    </row>
    <row r="137" spans="1:36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2" t="e">
        <f t="shared" si="64"/>
        <v>#DIV/0!</v>
      </c>
    </row>
    <row r="138" spans="1:36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2" t="e">
        <f t="shared" si="64"/>
        <v>#DIV/0!</v>
      </c>
    </row>
    <row r="139" spans="1:36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2" t="e">
        <f t="shared" si="64"/>
        <v>#DIV/0!</v>
      </c>
    </row>
    <row r="140" spans="1:36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2" t="e">
        <f t="shared" si="64"/>
        <v>#DIV/0!</v>
      </c>
    </row>
    <row r="141" spans="1:36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2" t="e">
        <f t="shared" si="64"/>
        <v>#DIV/0!</v>
      </c>
    </row>
    <row r="142" spans="1:36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2" t="e">
        <f t="shared" si="64"/>
        <v>#DIV/0!</v>
      </c>
    </row>
    <row r="143" spans="1:36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2" t="e">
        <f t="shared" si="64"/>
        <v>#DIV/0!</v>
      </c>
    </row>
    <row r="144" spans="1:36" x14ac:dyDescent="0.35">
      <c r="A144" s="24" t="s">
        <v>516</v>
      </c>
      <c r="B144" s="25" t="s">
        <v>517</v>
      </c>
      <c r="C144" s="30">
        <f>+'1990'!$D144</f>
        <v>0</v>
      </c>
      <c r="D144" s="30">
        <f>+'1991'!$D144</f>
        <v>0</v>
      </c>
      <c r="E144" s="30">
        <f>+'1992'!$D144</f>
        <v>0</v>
      </c>
      <c r="F144" s="30">
        <f>+'1993'!$D144</f>
        <v>0</v>
      </c>
      <c r="G144" s="30">
        <f>+'1994'!$D144</f>
        <v>0</v>
      </c>
      <c r="H144" s="30">
        <f>+'1995'!$D144</f>
        <v>0</v>
      </c>
      <c r="I144" s="30">
        <f>+'1996'!$D144</f>
        <v>0</v>
      </c>
      <c r="J144" s="30">
        <f>+'1997'!$D144</f>
        <v>0</v>
      </c>
      <c r="K144" s="30">
        <f>+'1998'!$D144</f>
        <v>0</v>
      </c>
      <c r="L144" s="30">
        <f>+'1999'!$D144</f>
        <v>0</v>
      </c>
      <c r="M144" s="30">
        <f>+'2000'!$D144</f>
        <v>0</v>
      </c>
      <c r="N144" s="30">
        <f>+'2001'!$D144</f>
        <v>0</v>
      </c>
      <c r="O144" s="30">
        <f>+'2002'!$D144</f>
        <v>0</v>
      </c>
      <c r="P144" s="30">
        <f>+'2003'!$D144</f>
        <v>0</v>
      </c>
      <c r="Q144" s="30">
        <f>+'2004'!$D144</f>
        <v>0</v>
      </c>
      <c r="R144" s="30">
        <f>+'2005'!$D144</f>
        <v>0</v>
      </c>
      <c r="S144" s="30">
        <f>+'2006'!$D144</f>
        <v>0</v>
      </c>
      <c r="T144" s="30">
        <f>+'2007'!$D144</f>
        <v>0</v>
      </c>
      <c r="U144" s="30">
        <f>+'2008'!$D144</f>
        <v>0</v>
      </c>
      <c r="V144" s="30">
        <f>+'2009'!$D144</f>
        <v>0</v>
      </c>
      <c r="W144" s="30">
        <f>+'2010'!$D144</f>
        <v>0</v>
      </c>
      <c r="X144" s="30">
        <f>+'2011'!$D144</f>
        <v>0</v>
      </c>
      <c r="Y144" s="30">
        <f>+'2012'!$D144</f>
        <v>0</v>
      </c>
      <c r="Z144" s="30">
        <f>+'2013'!$D144</f>
        <v>0</v>
      </c>
      <c r="AA144" s="30">
        <f>+'2014'!$D144</f>
        <v>0</v>
      </c>
      <c r="AB144" s="30">
        <f>+'2015'!$D144</f>
        <v>0</v>
      </c>
      <c r="AC144" s="30">
        <f>+'2016'!$D144</f>
        <v>0</v>
      </c>
      <c r="AD144" s="30">
        <f>+'2017'!$D144</f>
        <v>0</v>
      </c>
      <c r="AE144" s="30">
        <f>+'2018'!$D144</f>
        <v>0</v>
      </c>
      <c r="AF144" s="30">
        <f>+'2019'!$D144</f>
        <v>0</v>
      </c>
      <c r="AG144" s="30">
        <f>+'2020'!$D144</f>
        <v>0</v>
      </c>
      <c r="AH144" s="30">
        <f>+'2021'!$D144</f>
        <v>0</v>
      </c>
      <c r="AI144" s="27"/>
      <c r="AJ144" s="30" t="e">
        <f t="shared" si="64"/>
        <v>#DIV/0!</v>
      </c>
    </row>
    <row r="145" spans="1:36" x14ac:dyDescent="0.35">
      <c r="A145" s="24" t="s">
        <v>518</v>
      </c>
      <c r="B145" s="25" t="s">
        <v>519</v>
      </c>
      <c r="C145" s="26">
        <f>+SUM(C146:C150)</f>
        <v>0</v>
      </c>
      <c r="D145" s="26">
        <f t="shared" ref="D145:AE145" si="65">+SUM(D146:D150)</f>
        <v>0</v>
      </c>
      <c r="E145" s="26">
        <f t="shared" si="65"/>
        <v>0</v>
      </c>
      <c r="F145" s="26">
        <f t="shared" si="65"/>
        <v>0</v>
      </c>
      <c r="G145" s="26">
        <f t="shared" si="65"/>
        <v>0.5299156751467623</v>
      </c>
      <c r="H145" s="26">
        <f t="shared" si="65"/>
        <v>0.50579246982504966</v>
      </c>
      <c r="I145" s="26">
        <f t="shared" si="65"/>
        <v>0.31135941</v>
      </c>
      <c r="J145" s="26">
        <f t="shared" si="65"/>
        <v>0.56143622698580742</v>
      </c>
      <c r="K145" s="26">
        <f t="shared" si="65"/>
        <v>0.59571044686377517</v>
      </c>
      <c r="L145" s="26">
        <f t="shared" si="65"/>
        <v>0.57320711246655376</v>
      </c>
      <c r="M145" s="26">
        <f t="shared" si="65"/>
        <v>0.30886410399410597</v>
      </c>
      <c r="N145" s="26">
        <f t="shared" si="65"/>
        <v>0.30885482795067365</v>
      </c>
      <c r="O145" s="26">
        <f t="shared" si="65"/>
        <v>0.31008502994039422</v>
      </c>
      <c r="P145" s="26">
        <f t="shared" si="65"/>
        <v>0.31349835000000004</v>
      </c>
      <c r="Q145" s="26">
        <f t="shared" si="65"/>
        <v>0.30875401800000007</v>
      </c>
      <c r="R145" s="26">
        <f t="shared" si="65"/>
        <v>0.31218885000000002</v>
      </c>
      <c r="S145" s="26">
        <f t="shared" si="65"/>
        <v>0.31135941</v>
      </c>
      <c r="T145" s="26">
        <f t="shared" si="65"/>
        <v>0.31745115000000007</v>
      </c>
      <c r="U145" s="26">
        <f t="shared" si="65"/>
        <v>0.33243992999999999</v>
      </c>
      <c r="V145" s="26">
        <f t="shared" si="65"/>
        <v>0.33416000280000002</v>
      </c>
      <c r="W145" s="26">
        <f t="shared" si="65"/>
        <v>0.34926053040000005</v>
      </c>
      <c r="X145" s="26">
        <f t="shared" si="65"/>
        <v>0.3897153000000001</v>
      </c>
      <c r="Y145" s="26">
        <f t="shared" si="65"/>
        <v>0.46748070000000008</v>
      </c>
      <c r="Z145" s="26">
        <f t="shared" si="65"/>
        <v>0.47021791680000002</v>
      </c>
      <c r="AA145" s="26">
        <f t="shared" si="65"/>
        <v>0.51209172000000014</v>
      </c>
      <c r="AB145" s="26">
        <f t="shared" si="65"/>
        <v>0.52401056760000009</v>
      </c>
      <c r="AC145" s="26">
        <f t="shared" si="65"/>
        <v>0.55376789400000004</v>
      </c>
      <c r="AD145" s="26">
        <f t="shared" si="65"/>
        <v>0.5232764700000001</v>
      </c>
      <c r="AE145" s="26">
        <f t="shared" si="65"/>
        <v>0.51377535360000004</v>
      </c>
      <c r="AF145" s="26">
        <f t="shared" ref="AF145:AH145" si="66">+SUM(AF146:AF150)</f>
        <v>0.56539513079999992</v>
      </c>
      <c r="AG145" s="26">
        <f t="shared" si="66"/>
        <v>0.56539513079999992</v>
      </c>
      <c r="AH145" s="26">
        <f t="shared" si="66"/>
        <v>0.36823280669999997</v>
      </c>
      <c r="AI145" s="27"/>
      <c r="AJ145" s="23">
        <f t="shared" si="64"/>
        <v>0.19221625931327702</v>
      </c>
    </row>
    <row r="146" spans="1:36" x14ac:dyDescent="0.35">
      <c r="A146" s="24" t="s">
        <v>520</v>
      </c>
      <c r="B146" s="25" t="s">
        <v>521</v>
      </c>
      <c r="C146" s="30">
        <f>+'1990'!$D146</f>
        <v>0</v>
      </c>
      <c r="D146" s="30">
        <f>+'1991'!$D146</f>
        <v>0</v>
      </c>
      <c r="E146" s="30">
        <f>+'1992'!$D146</f>
        <v>0</v>
      </c>
      <c r="F146" s="30">
        <f>+'1993'!$D146</f>
        <v>0</v>
      </c>
      <c r="G146" s="30">
        <f>+'1994'!$D146</f>
        <v>7.8317514676223983E-4</v>
      </c>
      <c r="H146" s="30">
        <f>+'1995'!$D146</f>
        <v>3.5246982504960009E-4</v>
      </c>
      <c r="I146" s="30">
        <f>+'1996'!$D146</f>
        <v>1.2830400000000003E-3</v>
      </c>
      <c r="J146" s="30">
        <f>+'1997'!$D146</f>
        <v>1.7848814128358392E-3</v>
      </c>
      <c r="K146" s="30">
        <f>+'1998'!$D146</f>
        <v>7.784508158697604E-4</v>
      </c>
      <c r="L146" s="30">
        <f>+'1999'!$D146</f>
        <v>7.3535721747840081E-4</v>
      </c>
      <c r="M146" s="30">
        <f>+'2000'!$D146</f>
        <v>1.2811838913244801E-3</v>
      </c>
      <c r="N146" s="30">
        <f>+'2001'!$D146</f>
        <v>1.2554924977583991E-3</v>
      </c>
      <c r="O146" s="30">
        <f>+'2002'!$D146</f>
        <v>1.9169120707545604E-3</v>
      </c>
      <c r="P146" s="30">
        <f>+'2003'!$D146</f>
        <v>3.8016000000000005E-3</v>
      </c>
      <c r="Q146" s="30">
        <f>+'2004'!$D146</f>
        <v>8.7199200000000004E-4</v>
      </c>
      <c r="R146" s="30">
        <f>+'2005'!$D146</f>
        <v>2.4948000000000001E-3</v>
      </c>
      <c r="S146" s="30">
        <f>+'2006'!$D146</f>
        <v>1.2830400000000003E-3</v>
      </c>
      <c r="T146" s="30">
        <f>+'2007'!$D146</f>
        <v>3.3264000000000002E-3</v>
      </c>
      <c r="U146" s="30">
        <f>+'2008'!$D146</f>
        <v>9.0169200000000029E-3</v>
      </c>
      <c r="V146" s="30">
        <f>+'2009'!$D146</f>
        <v>5.4419904000000017E-3</v>
      </c>
      <c r="W146" s="30">
        <f>+'2010'!$D146</f>
        <v>1.3091759999999999E-4</v>
      </c>
      <c r="X146" s="30">
        <f>+'2011'!$D146</f>
        <v>0</v>
      </c>
      <c r="Y146" s="30">
        <f>+'2012'!$D146</f>
        <v>4.9896000000000003E-3</v>
      </c>
      <c r="Z146" s="30">
        <f>+'2013'!$D146</f>
        <v>2.2255992E-3</v>
      </c>
      <c r="AA146" s="30">
        <f>+'2014'!$D146</f>
        <v>1.61568E-3</v>
      </c>
      <c r="AB146" s="30">
        <f>+'2015'!$D146</f>
        <v>1.6024694400000001E-2</v>
      </c>
      <c r="AC146" s="30">
        <f>+'2016'!$D146</f>
        <v>3.3171336000000003E-2</v>
      </c>
      <c r="AD146" s="30">
        <f>+'2017'!$D146</f>
        <v>6.1300800000000013E-3</v>
      </c>
      <c r="AE146" s="30">
        <f>+'2018'!$D146</f>
        <v>1.8791784000000004E-3</v>
      </c>
      <c r="AF146" s="30">
        <f>+'2019'!$D146</f>
        <v>2.8340215200000005E-2</v>
      </c>
      <c r="AG146" s="30">
        <f>+'2020'!$D146</f>
        <v>2.8340215200000005E-2</v>
      </c>
      <c r="AH146" s="30">
        <f>+'2021'!$D146</f>
        <v>1.4654692799999997E-2</v>
      </c>
      <c r="AI146" s="27"/>
      <c r="AJ146" s="30">
        <f t="shared" si="64"/>
        <v>10.438399201889796</v>
      </c>
    </row>
    <row r="147" spans="1:36" x14ac:dyDescent="0.35">
      <c r="A147" s="24" t="s">
        <v>522</v>
      </c>
      <c r="B147" s="25" t="s">
        <v>523</v>
      </c>
      <c r="C147" s="30">
        <f>+'1990'!$D147</f>
        <v>0</v>
      </c>
      <c r="D147" s="30">
        <f>+'1991'!$D147</f>
        <v>0</v>
      </c>
      <c r="E147" s="30">
        <f>+'1992'!$D147</f>
        <v>0</v>
      </c>
      <c r="F147" s="30">
        <f>+'1993'!$D147</f>
        <v>0</v>
      </c>
      <c r="G147" s="30">
        <f>+'1994'!$D147</f>
        <v>0</v>
      </c>
      <c r="H147" s="30">
        <f>+'1995'!$D147</f>
        <v>0</v>
      </c>
      <c r="I147" s="30">
        <f>+'1996'!$D147</f>
        <v>0</v>
      </c>
      <c r="J147" s="30">
        <f>+'1997'!$D147</f>
        <v>0</v>
      </c>
      <c r="K147" s="30">
        <f>+'1998'!$D147</f>
        <v>0</v>
      </c>
      <c r="L147" s="30">
        <f>+'1999'!$D147</f>
        <v>0</v>
      </c>
      <c r="M147" s="30">
        <f>+'2000'!$D147</f>
        <v>0</v>
      </c>
      <c r="N147" s="30">
        <f>+'2001'!$D147</f>
        <v>0</v>
      </c>
      <c r="O147" s="30">
        <f>+'2002'!$D147</f>
        <v>0</v>
      </c>
      <c r="P147" s="30">
        <f>+'2003'!$D147</f>
        <v>0</v>
      </c>
      <c r="Q147" s="30">
        <f>+'2004'!$D147</f>
        <v>0</v>
      </c>
      <c r="R147" s="30">
        <f>+'2005'!$D147</f>
        <v>0</v>
      </c>
      <c r="S147" s="30">
        <f>+'2006'!$D147</f>
        <v>0</v>
      </c>
      <c r="T147" s="30">
        <f>+'2007'!$D147</f>
        <v>0</v>
      </c>
      <c r="U147" s="30">
        <f>+'2008'!$D147</f>
        <v>0</v>
      </c>
      <c r="V147" s="30">
        <f>+'2009'!$D147</f>
        <v>0</v>
      </c>
      <c r="W147" s="30">
        <f>+'2010'!$D147</f>
        <v>0</v>
      </c>
      <c r="X147" s="30">
        <f>+'2011'!$D147</f>
        <v>0</v>
      </c>
      <c r="Y147" s="30">
        <f>+'2012'!$D147</f>
        <v>0</v>
      </c>
      <c r="Z147" s="30">
        <f>+'2013'!$D147</f>
        <v>0</v>
      </c>
      <c r="AA147" s="30">
        <f>+'2014'!$D147</f>
        <v>0</v>
      </c>
      <c r="AB147" s="30">
        <f>+'2015'!$D147</f>
        <v>0</v>
      </c>
      <c r="AC147" s="30">
        <f>+'2016'!$D147</f>
        <v>0</v>
      </c>
      <c r="AD147" s="30">
        <f>+'2017'!$D147</f>
        <v>0</v>
      </c>
      <c r="AE147" s="30">
        <f>+'2018'!$D147</f>
        <v>0</v>
      </c>
      <c r="AF147" s="30">
        <f>+'2019'!$D147</f>
        <v>0</v>
      </c>
      <c r="AG147" s="30">
        <f>+'2020'!$D147</f>
        <v>0</v>
      </c>
      <c r="AH147" s="30">
        <f>+'2021'!$D147</f>
        <v>0</v>
      </c>
      <c r="AI147" s="27"/>
      <c r="AJ147" s="30" t="e">
        <f t="shared" si="64"/>
        <v>#DIV/0!</v>
      </c>
    </row>
    <row r="148" spans="1:36" x14ac:dyDescent="0.35">
      <c r="A148" s="24" t="s">
        <v>524</v>
      </c>
      <c r="B148" s="25" t="s">
        <v>525</v>
      </c>
      <c r="C148" s="30">
        <f>+'1990'!$D148</f>
        <v>0</v>
      </c>
      <c r="D148" s="30">
        <f>+'1991'!$D148</f>
        <v>0</v>
      </c>
      <c r="E148" s="30">
        <f>+'1992'!$D148</f>
        <v>0</v>
      </c>
      <c r="F148" s="30">
        <f>+'1993'!$D148</f>
        <v>0</v>
      </c>
      <c r="G148" s="30">
        <f>+'1994'!$D148</f>
        <v>0</v>
      </c>
      <c r="H148" s="30">
        <f>+'1995'!$D148</f>
        <v>0</v>
      </c>
      <c r="I148" s="30">
        <f>+'1996'!$D148</f>
        <v>0</v>
      </c>
      <c r="J148" s="30">
        <f>+'1997'!$D148</f>
        <v>0</v>
      </c>
      <c r="K148" s="30">
        <f>+'1998'!$D148</f>
        <v>0</v>
      </c>
      <c r="L148" s="30">
        <f>+'1999'!$D148</f>
        <v>0</v>
      </c>
      <c r="M148" s="30">
        <f>+'2000'!$D148</f>
        <v>0</v>
      </c>
      <c r="N148" s="30">
        <f>+'2001'!$D148</f>
        <v>0</v>
      </c>
      <c r="O148" s="30">
        <f>+'2002'!$D148</f>
        <v>0</v>
      </c>
      <c r="P148" s="30">
        <f>+'2003'!$D148</f>
        <v>0</v>
      </c>
      <c r="Q148" s="30">
        <f>+'2004'!$D148</f>
        <v>0</v>
      </c>
      <c r="R148" s="30">
        <f>+'2005'!$D148</f>
        <v>0</v>
      </c>
      <c r="S148" s="30">
        <f>+'2006'!$D148</f>
        <v>0</v>
      </c>
      <c r="T148" s="30">
        <f>+'2007'!$D148</f>
        <v>0</v>
      </c>
      <c r="U148" s="30">
        <f>+'2008'!$D148</f>
        <v>0</v>
      </c>
      <c r="V148" s="30">
        <f>+'2009'!$D148</f>
        <v>0</v>
      </c>
      <c r="W148" s="30">
        <f>+'2010'!$D148</f>
        <v>0</v>
      </c>
      <c r="X148" s="30">
        <f>+'2011'!$D148</f>
        <v>0</v>
      </c>
      <c r="Y148" s="30">
        <f>+'2012'!$D148</f>
        <v>0</v>
      </c>
      <c r="Z148" s="30">
        <f>+'2013'!$D148</f>
        <v>0</v>
      </c>
      <c r="AA148" s="30">
        <f>+'2014'!$D148</f>
        <v>0</v>
      </c>
      <c r="AB148" s="30">
        <f>+'2015'!$D148</f>
        <v>0</v>
      </c>
      <c r="AC148" s="30">
        <f>+'2016'!$D148</f>
        <v>0</v>
      </c>
      <c r="AD148" s="30">
        <f>+'2017'!$D148</f>
        <v>0</v>
      </c>
      <c r="AE148" s="30">
        <f>+'2018'!$D148</f>
        <v>0</v>
      </c>
      <c r="AF148" s="30">
        <f>+'2019'!$D148</f>
        <v>0</v>
      </c>
      <c r="AG148" s="30">
        <f>+'2020'!$D148</f>
        <v>0</v>
      </c>
      <c r="AH148" s="30">
        <f>+'2021'!$D148</f>
        <v>0</v>
      </c>
      <c r="AI148" s="27"/>
      <c r="AJ148" s="30" t="e">
        <f t="shared" si="64"/>
        <v>#DIV/0!</v>
      </c>
    </row>
    <row r="149" spans="1:36" x14ac:dyDescent="0.35">
      <c r="A149" s="24" t="s">
        <v>526</v>
      </c>
      <c r="B149" s="25" t="s">
        <v>527</v>
      </c>
      <c r="C149" s="30">
        <f>+'1990'!$D149</f>
        <v>0</v>
      </c>
      <c r="D149" s="30">
        <f>+'1991'!$D149</f>
        <v>0</v>
      </c>
      <c r="E149" s="30">
        <f>+'1992'!$D149</f>
        <v>0</v>
      </c>
      <c r="F149" s="30">
        <f>+'1993'!$D149</f>
        <v>0</v>
      </c>
      <c r="G149" s="30">
        <f>+'1994'!$D149</f>
        <v>0.52913250000000001</v>
      </c>
      <c r="H149" s="30">
        <f>+'1995'!$D149</f>
        <v>0.50544000000000011</v>
      </c>
      <c r="I149" s="30">
        <f>+'1996'!$D149</f>
        <v>0.31007636999999999</v>
      </c>
      <c r="J149" s="30">
        <f>+'1997'!$D149</f>
        <v>0.55965134557297158</v>
      </c>
      <c r="K149" s="30">
        <f>+'1998'!$D149</f>
        <v>0.59493199604790536</v>
      </c>
      <c r="L149" s="30">
        <f>+'1999'!$D149</f>
        <v>0.57247175524907534</v>
      </c>
      <c r="M149" s="30">
        <f>+'2000'!$D149</f>
        <v>0.30758292010278149</v>
      </c>
      <c r="N149" s="30">
        <f>+'2001'!$D149</f>
        <v>0.30759933545291523</v>
      </c>
      <c r="O149" s="30">
        <f>+'2002'!$D149</f>
        <v>0.30816811786963966</v>
      </c>
      <c r="P149" s="30">
        <f>+'2003'!$D149</f>
        <v>0.30969675000000002</v>
      </c>
      <c r="Q149" s="30">
        <f>+'2004'!$D149</f>
        <v>0.30788202600000009</v>
      </c>
      <c r="R149" s="30">
        <f>+'2005'!$D149</f>
        <v>0.30969405</v>
      </c>
      <c r="S149" s="30">
        <f>+'2006'!$D149</f>
        <v>0.31007636999999999</v>
      </c>
      <c r="T149" s="30">
        <f>+'2007'!$D149</f>
        <v>0.31412475000000006</v>
      </c>
      <c r="U149" s="30">
        <f>+'2008'!$D149</f>
        <v>0.32342301000000001</v>
      </c>
      <c r="V149" s="30">
        <f>+'2009'!$D149</f>
        <v>0.32871801240000004</v>
      </c>
      <c r="W149" s="30">
        <f>+'2010'!$D149</f>
        <v>0.34912961280000004</v>
      </c>
      <c r="X149" s="30">
        <f>+'2011'!$D149</f>
        <v>0.3897153000000001</v>
      </c>
      <c r="Y149" s="30">
        <f>+'2012'!$D149</f>
        <v>0.4624911000000001</v>
      </c>
      <c r="Z149" s="30">
        <f>+'2013'!$D149</f>
        <v>0.46799231760000004</v>
      </c>
      <c r="AA149" s="30">
        <f>+'2014'!$D149</f>
        <v>0.51047604000000013</v>
      </c>
      <c r="AB149" s="30">
        <f>+'2015'!$D149</f>
        <v>0.5079858732000001</v>
      </c>
      <c r="AC149" s="30">
        <f>+'2016'!$D149</f>
        <v>0.52059655800000004</v>
      </c>
      <c r="AD149" s="30">
        <f>+'2017'!$D149</f>
        <v>0.51714639000000007</v>
      </c>
      <c r="AE149" s="30">
        <f>+'2018'!$D149</f>
        <v>0.51189617520000008</v>
      </c>
      <c r="AF149" s="30">
        <f>+'2019'!$D149</f>
        <v>0.53705491559999996</v>
      </c>
      <c r="AG149" s="30">
        <f>+'2020'!$D149</f>
        <v>0.53705491559999996</v>
      </c>
      <c r="AH149" s="30">
        <f>+'2021'!$D149</f>
        <v>0.35357811389999999</v>
      </c>
      <c r="AI149" s="27"/>
      <c r="AJ149" s="30">
        <f t="shared" si="64"/>
        <v>0.14953754188252333</v>
      </c>
    </row>
    <row r="150" spans="1:36" x14ac:dyDescent="0.35">
      <c r="A150" s="24" t="s">
        <v>528</v>
      </c>
      <c r="B150" s="25" t="s">
        <v>291</v>
      </c>
      <c r="C150" s="30">
        <f>+'1990'!$D150</f>
        <v>0</v>
      </c>
      <c r="D150" s="30">
        <f>+'1991'!$D150</f>
        <v>0</v>
      </c>
      <c r="E150" s="30">
        <f>+'1992'!$D150</f>
        <v>0</v>
      </c>
      <c r="F150" s="30">
        <f>+'1993'!$D150</f>
        <v>0</v>
      </c>
      <c r="G150" s="30">
        <f>+'1994'!$D150</f>
        <v>0</v>
      </c>
      <c r="H150" s="30">
        <f>+'1995'!$D150</f>
        <v>0</v>
      </c>
      <c r="I150" s="30">
        <f>+'1996'!$D150</f>
        <v>0</v>
      </c>
      <c r="J150" s="30">
        <f>+'1997'!$D150</f>
        <v>0</v>
      </c>
      <c r="K150" s="30">
        <f>+'1998'!$D150</f>
        <v>0</v>
      </c>
      <c r="L150" s="30">
        <f>+'1999'!$D150</f>
        <v>0</v>
      </c>
      <c r="M150" s="30">
        <f>+'2000'!$D150</f>
        <v>0</v>
      </c>
      <c r="N150" s="30">
        <f>+'2001'!$D150</f>
        <v>0</v>
      </c>
      <c r="O150" s="30">
        <f>+'2002'!$D150</f>
        <v>0</v>
      </c>
      <c r="P150" s="30">
        <f>+'2003'!$D150</f>
        <v>0</v>
      </c>
      <c r="Q150" s="30">
        <f>+'2004'!$D150</f>
        <v>0</v>
      </c>
      <c r="R150" s="30">
        <f>+'2005'!$D150</f>
        <v>0</v>
      </c>
      <c r="S150" s="30">
        <f>+'2006'!$D150</f>
        <v>0</v>
      </c>
      <c r="T150" s="30">
        <f>+'2007'!$D150</f>
        <v>0</v>
      </c>
      <c r="U150" s="30">
        <f>+'2008'!$D150</f>
        <v>0</v>
      </c>
      <c r="V150" s="30">
        <f>+'2009'!$D150</f>
        <v>0</v>
      </c>
      <c r="W150" s="30">
        <f>+'2010'!$D150</f>
        <v>0</v>
      </c>
      <c r="X150" s="30">
        <f>+'2011'!$D150</f>
        <v>0</v>
      </c>
      <c r="Y150" s="30">
        <f>+'2012'!$D150</f>
        <v>0</v>
      </c>
      <c r="Z150" s="30">
        <f>+'2013'!$D150</f>
        <v>0</v>
      </c>
      <c r="AA150" s="30">
        <f>+'2014'!$D150</f>
        <v>0</v>
      </c>
      <c r="AB150" s="30">
        <f>+'2015'!$D150</f>
        <v>0</v>
      </c>
      <c r="AC150" s="30">
        <f>+'2016'!$D150</f>
        <v>0</v>
      </c>
      <c r="AD150" s="30">
        <f>+'2017'!$D150</f>
        <v>0</v>
      </c>
      <c r="AE150" s="30">
        <f>+'2018'!$D150</f>
        <v>0</v>
      </c>
      <c r="AF150" s="30">
        <f>+'2019'!$D150</f>
        <v>0</v>
      </c>
      <c r="AG150" s="30">
        <f>+'2020'!$D150</f>
        <v>0</v>
      </c>
      <c r="AH150" s="30">
        <f>+'2021'!$D150</f>
        <v>0</v>
      </c>
      <c r="AI150" s="27"/>
      <c r="AJ150" s="30" t="e">
        <f t="shared" si="64"/>
        <v>#DIV/0!</v>
      </c>
    </row>
    <row r="151" spans="1:36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2" t="e">
        <f t="shared" si="64"/>
        <v>#DIV/0!</v>
      </c>
    </row>
    <row r="152" spans="1:36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2" t="e">
        <f t="shared" si="64"/>
        <v>#DIV/0!</v>
      </c>
    </row>
    <row r="153" spans="1:36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2" t="e">
        <f t="shared" si="64"/>
        <v>#DIV/0!</v>
      </c>
    </row>
    <row r="154" spans="1:36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2" t="e">
        <f t="shared" si="64"/>
        <v>#DIV/0!</v>
      </c>
    </row>
    <row r="155" spans="1:36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2" t="e">
        <f t="shared" si="64"/>
        <v>#DIV/0!</v>
      </c>
    </row>
    <row r="156" spans="1:36" x14ac:dyDescent="0.35">
      <c r="A156" s="24" t="s">
        <v>539</v>
      </c>
      <c r="B156" s="25" t="s">
        <v>291</v>
      </c>
      <c r="C156" s="30">
        <f>+'1990'!$D156</f>
        <v>0</v>
      </c>
      <c r="D156" s="30">
        <f>+'1991'!$D156</f>
        <v>0</v>
      </c>
      <c r="E156" s="30">
        <f>+'1992'!$D156</f>
        <v>0</v>
      </c>
      <c r="F156" s="30">
        <f>+'1993'!$D156</f>
        <v>0</v>
      </c>
      <c r="G156" s="30">
        <f>+'1994'!$D156</f>
        <v>0</v>
      </c>
      <c r="H156" s="30">
        <f>+'1995'!$D156</f>
        <v>0</v>
      </c>
      <c r="I156" s="30">
        <f>+'1996'!$D156</f>
        <v>0</v>
      </c>
      <c r="J156" s="30">
        <f>+'1997'!$D156</f>
        <v>0</v>
      </c>
      <c r="K156" s="30">
        <f>+'1998'!$D156</f>
        <v>0</v>
      </c>
      <c r="L156" s="30">
        <f>+'1999'!$D156</f>
        <v>0</v>
      </c>
      <c r="M156" s="30">
        <f>+'2000'!$D156</f>
        <v>0</v>
      </c>
      <c r="N156" s="30">
        <f>+'2001'!$D156</f>
        <v>0</v>
      </c>
      <c r="O156" s="30">
        <f>+'2002'!$D156</f>
        <v>0</v>
      </c>
      <c r="P156" s="30">
        <f>+'2003'!$D156</f>
        <v>0</v>
      </c>
      <c r="Q156" s="30">
        <f>+'2004'!$D156</f>
        <v>0</v>
      </c>
      <c r="R156" s="30">
        <f>+'2005'!$D156</f>
        <v>0</v>
      </c>
      <c r="S156" s="30">
        <f>+'2006'!$D156</f>
        <v>0</v>
      </c>
      <c r="T156" s="30">
        <f>+'2007'!$D156</f>
        <v>0</v>
      </c>
      <c r="U156" s="30">
        <f>+'2008'!$D156</f>
        <v>0</v>
      </c>
      <c r="V156" s="30">
        <f>+'2009'!$D156</f>
        <v>0</v>
      </c>
      <c r="W156" s="30">
        <f>+'2010'!$D156</f>
        <v>0</v>
      </c>
      <c r="X156" s="30">
        <f>+'2011'!$D156</f>
        <v>0</v>
      </c>
      <c r="Y156" s="30">
        <f>+'2012'!$D156</f>
        <v>0</v>
      </c>
      <c r="Z156" s="30">
        <f>+'2013'!$D156</f>
        <v>0</v>
      </c>
      <c r="AA156" s="30">
        <f>+'2014'!$D156</f>
        <v>0</v>
      </c>
      <c r="AB156" s="30">
        <f>+'2015'!$D156</f>
        <v>0</v>
      </c>
      <c r="AC156" s="30">
        <f>+'2016'!$D156</f>
        <v>0</v>
      </c>
      <c r="AD156" s="30">
        <f>+'2017'!$D156</f>
        <v>0</v>
      </c>
      <c r="AE156" s="30">
        <f>+'2018'!$D156</f>
        <v>0</v>
      </c>
      <c r="AF156" s="30">
        <f>+'2019'!$D156</f>
        <v>0</v>
      </c>
      <c r="AG156" s="30">
        <f>+'2020'!$D156</f>
        <v>0</v>
      </c>
      <c r="AH156" s="30">
        <f>+'2021'!$D156</f>
        <v>0</v>
      </c>
      <c r="AI156" s="27"/>
      <c r="AJ156" s="30" t="e">
        <f t="shared" si="64"/>
        <v>#DIV/0!</v>
      </c>
    </row>
    <row r="157" spans="1:36" s="13" customFormat="1" x14ac:dyDescent="0.35">
      <c r="A157" s="19" t="s">
        <v>540</v>
      </c>
      <c r="B157" s="20" t="s">
        <v>541</v>
      </c>
      <c r="C157" s="21">
        <f t="shared" ref="C157:AH157" si="67">+C158+C166+C174+C182+C190+C198+C206+C207</f>
        <v>0</v>
      </c>
      <c r="D157" s="21">
        <f t="shared" si="67"/>
        <v>0</v>
      </c>
      <c r="E157" s="21">
        <f t="shared" si="67"/>
        <v>0</v>
      </c>
      <c r="F157" s="21">
        <f t="shared" si="67"/>
        <v>0</v>
      </c>
      <c r="G157" s="21">
        <f t="shared" si="67"/>
        <v>0</v>
      </c>
      <c r="H157" s="21">
        <f t="shared" si="67"/>
        <v>0</v>
      </c>
      <c r="I157" s="21">
        <f t="shared" si="67"/>
        <v>0</v>
      </c>
      <c r="J157" s="21">
        <f t="shared" si="67"/>
        <v>0</v>
      </c>
      <c r="K157" s="21">
        <f t="shared" si="67"/>
        <v>0</v>
      </c>
      <c r="L157" s="21">
        <f t="shared" si="67"/>
        <v>0</v>
      </c>
      <c r="M157" s="21">
        <f t="shared" si="67"/>
        <v>10.671683021823888</v>
      </c>
      <c r="N157" s="21">
        <f t="shared" si="67"/>
        <v>16.020255297649111</v>
      </c>
      <c r="O157" s="21">
        <f t="shared" si="67"/>
        <v>19.324753443782303</v>
      </c>
      <c r="P157" s="21">
        <f t="shared" si="67"/>
        <v>20.083987017700913</v>
      </c>
      <c r="Q157" s="21">
        <f t="shared" si="67"/>
        <v>10.962466122786832</v>
      </c>
      <c r="R157" s="21">
        <f t="shared" si="67"/>
        <v>25.821236379643551</v>
      </c>
      <c r="S157" s="21">
        <f t="shared" si="67"/>
        <v>13.587926691424249</v>
      </c>
      <c r="T157" s="21">
        <f t="shared" si="67"/>
        <v>15.889270965810045</v>
      </c>
      <c r="U157" s="21">
        <f t="shared" si="67"/>
        <v>15.073287769347314</v>
      </c>
      <c r="V157" s="21">
        <f t="shared" si="67"/>
        <v>10.362069141453791</v>
      </c>
      <c r="W157" s="21">
        <f t="shared" si="67"/>
        <v>11.772301543992132</v>
      </c>
      <c r="X157" s="21">
        <f t="shared" si="67"/>
        <v>10.167431435803715</v>
      </c>
      <c r="Y157" s="21">
        <f t="shared" si="67"/>
        <v>9.2846897977729572</v>
      </c>
      <c r="Z157" s="21">
        <f t="shared" si="67"/>
        <v>9.9711044632880963</v>
      </c>
      <c r="AA157" s="21">
        <f t="shared" si="67"/>
        <v>11.650794380202827</v>
      </c>
      <c r="AB157" s="21">
        <f t="shared" si="67"/>
        <v>15.868428019334017</v>
      </c>
      <c r="AC157" s="21">
        <f t="shared" si="67"/>
        <v>24.839505948312141</v>
      </c>
      <c r="AD157" s="21">
        <f t="shared" si="67"/>
        <v>10.162615688928238</v>
      </c>
      <c r="AE157" s="21">
        <f t="shared" si="67"/>
        <v>9.8717714398278034</v>
      </c>
      <c r="AF157" s="21">
        <f t="shared" si="67"/>
        <v>13.720224242964735</v>
      </c>
      <c r="AG157" s="21">
        <f t="shared" si="67"/>
        <v>14.731307927652324</v>
      </c>
      <c r="AH157" s="21">
        <f t="shared" si="67"/>
        <v>15.006722323993584</v>
      </c>
      <c r="AI157" s="22"/>
      <c r="AJ157" s="23">
        <f t="shared" si="64"/>
        <v>0.40621889661681476</v>
      </c>
    </row>
    <row r="158" spans="1:36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AE158" si="68">+SUM(D159:D160)</f>
        <v>0</v>
      </c>
      <c r="E158" s="26">
        <f t="shared" si="68"/>
        <v>0</v>
      </c>
      <c r="F158" s="26">
        <f t="shared" si="68"/>
        <v>0</v>
      </c>
      <c r="G158" s="26">
        <f t="shared" si="68"/>
        <v>0</v>
      </c>
      <c r="H158" s="26">
        <f t="shared" si="68"/>
        <v>0</v>
      </c>
      <c r="I158" s="26">
        <f t="shared" si="68"/>
        <v>0</v>
      </c>
      <c r="J158" s="26">
        <f t="shared" si="68"/>
        <v>0</v>
      </c>
      <c r="K158" s="26">
        <f t="shared" si="68"/>
        <v>0</v>
      </c>
      <c r="L158" s="26">
        <f t="shared" si="68"/>
        <v>0</v>
      </c>
      <c r="M158" s="26">
        <f t="shared" si="68"/>
        <v>0.4516182066823593</v>
      </c>
      <c r="N158" s="26">
        <f t="shared" si="68"/>
        <v>0.78253596002972658</v>
      </c>
      <c r="O158" s="26">
        <f t="shared" si="68"/>
        <v>1.5285903416698905</v>
      </c>
      <c r="P158" s="26">
        <f t="shared" si="68"/>
        <v>3.8204641896859917</v>
      </c>
      <c r="Q158" s="26">
        <f t="shared" si="68"/>
        <v>1.2171096325048001</v>
      </c>
      <c r="R158" s="26">
        <f t="shared" si="68"/>
        <v>2.4669282338479999</v>
      </c>
      <c r="S158" s="26">
        <f t="shared" si="68"/>
        <v>2.5758827388126004</v>
      </c>
      <c r="T158" s="26">
        <f t="shared" si="68"/>
        <v>0.71158431789040011</v>
      </c>
      <c r="U158" s="26">
        <f t="shared" si="68"/>
        <v>0.30029504453860006</v>
      </c>
      <c r="V158" s="26">
        <f t="shared" si="68"/>
        <v>0.88942414773840028</v>
      </c>
      <c r="W158" s="26">
        <f t="shared" si="68"/>
        <v>0.17777400928640003</v>
      </c>
      <c r="X158" s="26">
        <f t="shared" si="68"/>
        <v>0.10225845108700002</v>
      </c>
      <c r="Y158" s="26">
        <f t="shared" si="68"/>
        <v>0.27838124566620009</v>
      </c>
      <c r="Z158" s="26">
        <f t="shared" si="68"/>
        <v>1.9375140069734003</v>
      </c>
      <c r="AA158" s="26">
        <f t="shared" si="68"/>
        <v>0.46780608364880011</v>
      </c>
      <c r="AB158" s="26">
        <f t="shared" si="68"/>
        <v>3.4158397892658008</v>
      </c>
      <c r="AC158" s="26">
        <f t="shared" si="68"/>
        <v>14.303269641703798</v>
      </c>
      <c r="AD158" s="26">
        <f t="shared" si="68"/>
        <v>0.33316542652988007</v>
      </c>
      <c r="AE158" s="26">
        <f t="shared" si="68"/>
        <v>0.52145128703460009</v>
      </c>
      <c r="AF158" s="26">
        <f t="shared" ref="AF158" si="69">+SUM(AF159:AF160)</f>
        <v>6.3140346083417995</v>
      </c>
      <c r="AG158" s="26">
        <f t="shared" ref="AG158:AH158" si="70">+SUM(AG159:AG160)</f>
        <v>0.30389861420660008</v>
      </c>
      <c r="AH158" s="26">
        <f t="shared" si="70"/>
        <v>0.28157620825360002</v>
      </c>
      <c r="AI158" s="27"/>
      <c r="AJ158" s="23">
        <f t="shared" si="64"/>
        <v>-0.37651714636995681</v>
      </c>
    </row>
    <row r="159" spans="1:36" x14ac:dyDescent="0.35">
      <c r="A159" s="24" t="s">
        <v>544</v>
      </c>
      <c r="B159" s="25" t="s">
        <v>545</v>
      </c>
      <c r="C159" s="30">
        <f>+'1990'!$D159</f>
        <v>0</v>
      </c>
      <c r="D159" s="30">
        <f>+'1991'!$D159</f>
        <v>0</v>
      </c>
      <c r="E159" s="30">
        <f>+'1992'!$D159</f>
        <v>0</v>
      </c>
      <c r="F159" s="30">
        <f>+'1993'!$D159</f>
        <v>0</v>
      </c>
      <c r="G159" s="30">
        <f>+'1994'!$D159</f>
        <v>0</v>
      </c>
      <c r="H159" s="30">
        <f>+'1995'!$D159</f>
        <v>0</v>
      </c>
      <c r="I159" s="30">
        <f>+'1996'!$D159</f>
        <v>0</v>
      </c>
      <c r="J159" s="30">
        <f>+'1997'!$D159</f>
        <v>0</v>
      </c>
      <c r="K159" s="30">
        <f>+'1998'!$D159</f>
        <v>0</v>
      </c>
      <c r="L159" s="30">
        <f>+'1999'!$D159</f>
        <v>0</v>
      </c>
      <c r="M159" s="30">
        <f>+'2000'!$D159</f>
        <v>0.4516182066823593</v>
      </c>
      <c r="N159" s="30">
        <f>+'2001'!$D159</f>
        <v>0.78253596002972658</v>
      </c>
      <c r="O159" s="30">
        <f>+'2002'!$D159</f>
        <v>1.5285903416698905</v>
      </c>
      <c r="P159" s="30">
        <f>+'2003'!$D159</f>
        <v>3.8204641896859917</v>
      </c>
      <c r="Q159" s="30">
        <f>+'2004'!$D159</f>
        <v>1.2171096325048001</v>
      </c>
      <c r="R159" s="30">
        <f>+'2005'!$D159</f>
        <v>2.4669282338479999</v>
      </c>
      <c r="S159" s="30">
        <f>+'2006'!$D159</f>
        <v>2.5758827388126004</v>
      </c>
      <c r="T159" s="30">
        <f>+'2007'!$D159</f>
        <v>0.71158431789040011</v>
      </c>
      <c r="U159" s="30">
        <f>+'2008'!$D159</f>
        <v>0.30029504453860006</v>
      </c>
      <c r="V159" s="30">
        <f>+'2009'!$D159</f>
        <v>0.88942414773840028</v>
      </c>
      <c r="W159" s="30">
        <f>+'2010'!$D159</f>
        <v>0.17777400928640003</v>
      </c>
      <c r="X159" s="30">
        <f>+'2011'!$D159</f>
        <v>0.10225845108700002</v>
      </c>
      <c r="Y159" s="30">
        <f>+'2012'!$D159</f>
        <v>0.27838124566620009</v>
      </c>
      <c r="Z159" s="30">
        <f>+'2013'!$D159</f>
        <v>1.9375140069734003</v>
      </c>
      <c r="AA159" s="30">
        <f>+'2014'!$D159</f>
        <v>0.46780608364880011</v>
      </c>
      <c r="AB159" s="30">
        <f>+'2015'!$D159</f>
        <v>3.4158397892658008</v>
      </c>
      <c r="AC159" s="30">
        <f>+'2016'!$D159</f>
        <v>14.303269641703798</v>
      </c>
      <c r="AD159" s="30">
        <f>+'2017'!$D159</f>
        <v>0.33316542652988007</v>
      </c>
      <c r="AE159" s="30">
        <f>+'2018'!$D159</f>
        <v>0.52145128703460009</v>
      </c>
      <c r="AF159" s="30">
        <f>+'2019'!$D159</f>
        <v>6.3140346083417995</v>
      </c>
      <c r="AG159" s="30">
        <f>+'2020'!$D159</f>
        <v>0.30389861420660008</v>
      </c>
      <c r="AH159" s="30">
        <f>+'2021'!$D159</f>
        <v>0.28157620825360002</v>
      </c>
      <c r="AI159" s="27"/>
      <c r="AJ159" s="30">
        <f t="shared" si="64"/>
        <v>-0.37651714636995681</v>
      </c>
    </row>
    <row r="160" spans="1:36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:AE160" si="71">+SUM(D161:D165)</f>
        <v>0</v>
      </c>
      <c r="E160" s="26">
        <f t="shared" si="71"/>
        <v>0</v>
      </c>
      <c r="F160" s="26">
        <f t="shared" si="71"/>
        <v>0</v>
      </c>
      <c r="G160" s="26">
        <f t="shared" si="71"/>
        <v>0</v>
      </c>
      <c r="H160" s="26">
        <f t="shared" si="71"/>
        <v>0</v>
      </c>
      <c r="I160" s="26">
        <f t="shared" si="71"/>
        <v>0</v>
      </c>
      <c r="J160" s="26">
        <f t="shared" si="71"/>
        <v>0</v>
      </c>
      <c r="K160" s="26">
        <f t="shared" si="71"/>
        <v>0</v>
      </c>
      <c r="L160" s="26">
        <f t="shared" si="71"/>
        <v>0</v>
      </c>
      <c r="M160" s="26">
        <f t="shared" si="71"/>
        <v>0</v>
      </c>
      <c r="N160" s="26">
        <f t="shared" si="71"/>
        <v>0</v>
      </c>
      <c r="O160" s="26">
        <f t="shared" si="71"/>
        <v>0</v>
      </c>
      <c r="P160" s="26">
        <f t="shared" si="71"/>
        <v>0</v>
      </c>
      <c r="Q160" s="26">
        <f t="shared" si="71"/>
        <v>0</v>
      </c>
      <c r="R160" s="26">
        <f t="shared" si="71"/>
        <v>0</v>
      </c>
      <c r="S160" s="26">
        <f t="shared" si="71"/>
        <v>0</v>
      </c>
      <c r="T160" s="26">
        <f t="shared" si="71"/>
        <v>0</v>
      </c>
      <c r="U160" s="26">
        <f t="shared" si="71"/>
        <v>0</v>
      </c>
      <c r="V160" s="26">
        <f t="shared" si="71"/>
        <v>0</v>
      </c>
      <c r="W160" s="26">
        <f t="shared" si="71"/>
        <v>0</v>
      </c>
      <c r="X160" s="26">
        <f t="shared" si="71"/>
        <v>0</v>
      </c>
      <c r="Y160" s="26">
        <f t="shared" si="71"/>
        <v>0</v>
      </c>
      <c r="Z160" s="26">
        <f t="shared" si="71"/>
        <v>0</v>
      </c>
      <c r="AA160" s="26">
        <f t="shared" si="71"/>
        <v>0</v>
      </c>
      <c r="AB160" s="26">
        <f t="shared" si="71"/>
        <v>0</v>
      </c>
      <c r="AC160" s="26">
        <f t="shared" si="71"/>
        <v>0</v>
      </c>
      <c r="AD160" s="26">
        <f t="shared" si="71"/>
        <v>0</v>
      </c>
      <c r="AE160" s="26">
        <f t="shared" si="71"/>
        <v>0</v>
      </c>
      <c r="AF160" s="26">
        <f t="shared" ref="AF160:AH160" si="72">+SUM(AF161:AF165)</f>
        <v>0</v>
      </c>
      <c r="AG160" s="26">
        <f t="shared" si="72"/>
        <v>0</v>
      </c>
      <c r="AH160" s="26">
        <f t="shared" si="72"/>
        <v>0</v>
      </c>
      <c r="AI160" s="27"/>
      <c r="AJ160" s="23" t="e">
        <f t="shared" si="64"/>
        <v>#DIV/0!</v>
      </c>
    </row>
    <row r="161" spans="1:36" x14ac:dyDescent="0.35">
      <c r="A161" s="24" t="s">
        <v>548</v>
      </c>
      <c r="B161" s="25" t="s">
        <v>549</v>
      </c>
      <c r="C161" s="30">
        <f>+'1990'!$D161</f>
        <v>0</v>
      </c>
      <c r="D161" s="30">
        <f>+'1991'!$D161</f>
        <v>0</v>
      </c>
      <c r="E161" s="30">
        <f>+'1992'!$D161</f>
        <v>0</v>
      </c>
      <c r="F161" s="30">
        <f>+'1993'!$D161</f>
        <v>0</v>
      </c>
      <c r="G161" s="30">
        <f>+'1994'!$D161</f>
        <v>0</v>
      </c>
      <c r="H161" s="30">
        <f>+'1995'!$D161</f>
        <v>0</v>
      </c>
      <c r="I161" s="30">
        <f>+'1996'!$D161</f>
        <v>0</v>
      </c>
      <c r="J161" s="30">
        <f>+'1997'!$D161</f>
        <v>0</v>
      </c>
      <c r="K161" s="30">
        <f>+'1998'!$D161</f>
        <v>0</v>
      </c>
      <c r="L161" s="30">
        <f>+'1999'!$D161</f>
        <v>0</v>
      </c>
      <c r="M161" s="30">
        <f>+'2000'!$D161</f>
        <v>0</v>
      </c>
      <c r="N161" s="30">
        <f>+'2001'!$D161</f>
        <v>0</v>
      </c>
      <c r="O161" s="30">
        <f>+'2002'!$D161</f>
        <v>0</v>
      </c>
      <c r="P161" s="30">
        <f>+'2003'!$D161</f>
        <v>0</v>
      </c>
      <c r="Q161" s="30">
        <f>+'2004'!$D161</f>
        <v>0</v>
      </c>
      <c r="R161" s="30">
        <f>+'2005'!$D161</f>
        <v>0</v>
      </c>
      <c r="S161" s="30">
        <f>+'2006'!$D161</f>
        <v>0</v>
      </c>
      <c r="T161" s="30">
        <f>+'2007'!$D161</f>
        <v>0</v>
      </c>
      <c r="U161" s="30">
        <f>+'2008'!$D161</f>
        <v>0</v>
      </c>
      <c r="V161" s="30">
        <f>+'2009'!$D161</f>
        <v>0</v>
      </c>
      <c r="W161" s="30">
        <f>+'2010'!$D161</f>
        <v>0</v>
      </c>
      <c r="X161" s="30">
        <f>+'2011'!$D161</f>
        <v>0</v>
      </c>
      <c r="Y161" s="30">
        <f>+'2012'!$D161</f>
        <v>0</v>
      </c>
      <c r="Z161" s="30">
        <f>+'2013'!$D161</f>
        <v>0</v>
      </c>
      <c r="AA161" s="30">
        <f>+'2014'!$D161</f>
        <v>0</v>
      </c>
      <c r="AB161" s="30">
        <f>+'2015'!$D161</f>
        <v>0</v>
      </c>
      <c r="AC161" s="30">
        <f>+'2016'!$D161</f>
        <v>0</v>
      </c>
      <c r="AD161" s="30">
        <f>+'2017'!$D161</f>
        <v>0</v>
      </c>
      <c r="AE161" s="30">
        <f>+'2018'!$D161</f>
        <v>0</v>
      </c>
      <c r="AF161" s="30">
        <f>+'2019'!$D161</f>
        <v>0</v>
      </c>
      <c r="AG161" s="30">
        <f>+'2020'!$D161</f>
        <v>0</v>
      </c>
      <c r="AH161" s="30">
        <f>+'2021'!$D161</f>
        <v>0</v>
      </c>
      <c r="AI161" s="27"/>
      <c r="AJ161" s="30" t="e">
        <f t="shared" si="64"/>
        <v>#DIV/0!</v>
      </c>
    </row>
    <row r="162" spans="1:36" x14ac:dyDescent="0.35">
      <c r="A162" s="24" t="s">
        <v>550</v>
      </c>
      <c r="B162" s="25" t="s">
        <v>551</v>
      </c>
      <c r="C162" s="30">
        <f>+'1990'!$D162</f>
        <v>0</v>
      </c>
      <c r="D162" s="30">
        <f>+'1991'!$D162</f>
        <v>0</v>
      </c>
      <c r="E162" s="30">
        <f>+'1992'!$D162</f>
        <v>0</v>
      </c>
      <c r="F162" s="30">
        <f>+'1993'!$D162</f>
        <v>0</v>
      </c>
      <c r="G162" s="30">
        <f>+'1994'!$D162</f>
        <v>0</v>
      </c>
      <c r="H162" s="30">
        <f>+'1995'!$D162</f>
        <v>0</v>
      </c>
      <c r="I162" s="30">
        <f>+'1996'!$D162</f>
        <v>0</v>
      </c>
      <c r="J162" s="30">
        <f>+'1997'!$D162</f>
        <v>0</v>
      </c>
      <c r="K162" s="30">
        <f>+'1998'!$D162</f>
        <v>0</v>
      </c>
      <c r="L162" s="30">
        <f>+'1999'!$D162</f>
        <v>0</v>
      </c>
      <c r="M162" s="30">
        <f>+'2000'!$D162</f>
        <v>0</v>
      </c>
      <c r="N162" s="30">
        <f>+'2001'!$D162</f>
        <v>0</v>
      </c>
      <c r="O162" s="30">
        <f>+'2002'!$D162</f>
        <v>0</v>
      </c>
      <c r="P162" s="30">
        <f>+'2003'!$D162</f>
        <v>0</v>
      </c>
      <c r="Q162" s="30">
        <f>+'2004'!$D162</f>
        <v>0</v>
      </c>
      <c r="R162" s="30">
        <f>+'2005'!$D162</f>
        <v>0</v>
      </c>
      <c r="S162" s="30">
        <f>+'2006'!$D162</f>
        <v>0</v>
      </c>
      <c r="T162" s="30">
        <f>+'2007'!$D162</f>
        <v>0</v>
      </c>
      <c r="U162" s="30">
        <f>+'2008'!$D162</f>
        <v>0</v>
      </c>
      <c r="V162" s="30">
        <f>+'2009'!$D162</f>
        <v>0</v>
      </c>
      <c r="W162" s="30">
        <f>+'2010'!$D162</f>
        <v>0</v>
      </c>
      <c r="X162" s="30">
        <f>+'2011'!$D162</f>
        <v>0</v>
      </c>
      <c r="Y162" s="30">
        <f>+'2012'!$D162</f>
        <v>0</v>
      </c>
      <c r="Z162" s="30">
        <f>+'2013'!$D162</f>
        <v>0</v>
      </c>
      <c r="AA162" s="30">
        <f>+'2014'!$D162</f>
        <v>0</v>
      </c>
      <c r="AB162" s="30">
        <f>+'2015'!$D162</f>
        <v>0</v>
      </c>
      <c r="AC162" s="30">
        <f>+'2016'!$D162</f>
        <v>0</v>
      </c>
      <c r="AD162" s="30">
        <f>+'2017'!$D162</f>
        <v>0</v>
      </c>
      <c r="AE162" s="30">
        <f>+'2018'!$D162</f>
        <v>0</v>
      </c>
      <c r="AF162" s="30">
        <f>+'2019'!$D162</f>
        <v>0</v>
      </c>
      <c r="AG162" s="30">
        <f>+'2020'!$D162</f>
        <v>0</v>
      </c>
      <c r="AH162" s="30">
        <f>+'2021'!$D162</f>
        <v>0</v>
      </c>
      <c r="AI162" s="27"/>
      <c r="AJ162" s="30" t="e">
        <f t="shared" si="64"/>
        <v>#DIV/0!</v>
      </c>
    </row>
    <row r="163" spans="1:36" x14ac:dyDescent="0.35">
      <c r="A163" s="24" t="s">
        <v>552</v>
      </c>
      <c r="B163" s="25" t="s">
        <v>553</v>
      </c>
      <c r="C163" s="30">
        <f>+'1990'!$D163</f>
        <v>0</v>
      </c>
      <c r="D163" s="30">
        <f>+'1991'!$D163</f>
        <v>0</v>
      </c>
      <c r="E163" s="30">
        <f>+'1992'!$D163</f>
        <v>0</v>
      </c>
      <c r="F163" s="30">
        <f>+'1993'!$D163</f>
        <v>0</v>
      </c>
      <c r="G163" s="30">
        <f>+'1994'!$D163</f>
        <v>0</v>
      </c>
      <c r="H163" s="30">
        <f>+'1995'!$D163</f>
        <v>0</v>
      </c>
      <c r="I163" s="30">
        <f>+'1996'!$D163</f>
        <v>0</v>
      </c>
      <c r="J163" s="30">
        <f>+'1997'!$D163</f>
        <v>0</v>
      </c>
      <c r="K163" s="30">
        <f>+'1998'!$D163</f>
        <v>0</v>
      </c>
      <c r="L163" s="30">
        <f>+'1999'!$D163</f>
        <v>0</v>
      </c>
      <c r="M163" s="30">
        <f>+'2000'!$D163</f>
        <v>0</v>
      </c>
      <c r="N163" s="30">
        <f>+'2001'!$D163</f>
        <v>0</v>
      </c>
      <c r="O163" s="30">
        <f>+'2002'!$D163</f>
        <v>0</v>
      </c>
      <c r="P163" s="30">
        <f>+'2003'!$D163</f>
        <v>0</v>
      </c>
      <c r="Q163" s="30">
        <f>+'2004'!$D163</f>
        <v>0</v>
      </c>
      <c r="R163" s="30">
        <f>+'2005'!$D163</f>
        <v>0</v>
      </c>
      <c r="S163" s="30">
        <f>+'2006'!$D163</f>
        <v>0</v>
      </c>
      <c r="T163" s="30">
        <f>+'2007'!$D163</f>
        <v>0</v>
      </c>
      <c r="U163" s="30">
        <f>+'2008'!$D163</f>
        <v>0</v>
      </c>
      <c r="V163" s="30">
        <f>+'2009'!$D163</f>
        <v>0</v>
      </c>
      <c r="W163" s="30">
        <f>+'2010'!$D163</f>
        <v>0</v>
      </c>
      <c r="X163" s="30">
        <f>+'2011'!$D163</f>
        <v>0</v>
      </c>
      <c r="Y163" s="30">
        <f>+'2012'!$D163</f>
        <v>0</v>
      </c>
      <c r="Z163" s="30">
        <f>+'2013'!$D163</f>
        <v>0</v>
      </c>
      <c r="AA163" s="30">
        <f>+'2014'!$D163</f>
        <v>0</v>
      </c>
      <c r="AB163" s="30">
        <f>+'2015'!$D163</f>
        <v>0</v>
      </c>
      <c r="AC163" s="30">
        <f>+'2016'!$D163</f>
        <v>0</v>
      </c>
      <c r="AD163" s="30">
        <f>+'2017'!$D163</f>
        <v>0</v>
      </c>
      <c r="AE163" s="30">
        <f>+'2018'!$D163</f>
        <v>0</v>
      </c>
      <c r="AF163" s="30">
        <f>+'2019'!$D163</f>
        <v>0</v>
      </c>
      <c r="AG163" s="30">
        <f>+'2020'!$D163</f>
        <v>0</v>
      </c>
      <c r="AH163" s="30">
        <f>+'2021'!$D163</f>
        <v>0</v>
      </c>
      <c r="AI163" s="27"/>
      <c r="AJ163" s="30" t="e">
        <f t="shared" si="64"/>
        <v>#DIV/0!</v>
      </c>
    </row>
    <row r="164" spans="1:36" x14ac:dyDescent="0.35">
      <c r="A164" s="24" t="s">
        <v>554</v>
      </c>
      <c r="B164" s="25" t="s">
        <v>555</v>
      </c>
      <c r="C164" s="30">
        <f>+'1990'!$D164</f>
        <v>0</v>
      </c>
      <c r="D164" s="30">
        <f>+'1991'!$D164</f>
        <v>0</v>
      </c>
      <c r="E164" s="30">
        <f>+'1992'!$D164</f>
        <v>0</v>
      </c>
      <c r="F164" s="30">
        <f>+'1993'!$D164</f>
        <v>0</v>
      </c>
      <c r="G164" s="30">
        <f>+'1994'!$D164</f>
        <v>0</v>
      </c>
      <c r="H164" s="30">
        <f>+'1995'!$D164</f>
        <v>0</v>
      </c>
      <c r="I164" s="30">
        <f>+'1996'!$D164</f>
        <v>0</v>
      </c>
      <c r="J164" s="30">
        <f>+'1997'!$D164</f>
        <v>0</v>
      </c>
      <c r="K164" s="30">
        <f>+'1998'!$D164</f>
        <v>0</v>
      </c>
      <c r="L164" s="30">
        <f>+'1999'!$D164</f>
        <v>0</v>
      </c>
      <c r="M164" s="30">
        <f>+'2000'!$D164</f>
        <v>0</v>
      </c>
      <c r="N164" s="30">
        <f>+'2001'!$D164</f>
        <v>0</v>
      </c>
      <c r="O164" s="30">
        <f>+'2002'!$D164</f>
        <v>0</v>
      </c>
      <c r="P164" s="30">
        <f>+'2003'!$D164</f>
        <v>0</v>
      </c>
      <c r="Q164" s="30">
        <f>+'2004'!$D164</f>
        <v>0</v>
      </c>
      <c r="R164" s="30">
        <f>+'2005'!$D164</f>
        <v>0</v>
      </c>
      <c r="S164" s="30">
        <f>+'2006'!$D164</f>
        <v>0</v>
      </c>
      <c r="T164" s="30">
        <f>+'2007'!$D164</f>
        <v>0</v>
      </c>
      <c r="U164" s="30">
        <f>+'2008'!$D164</f>
        <v>0</v>
      </c>
      <c r="V164" s="30">
        <f>+'2009'!$D164</f>
        <v>0</v>
      </c>
      <c r="W164" s="30">
        <f>+'2010'!$D164</f>
        <v>0</v>
      </c>
      <c r="X164" s="30">
        <f>+'2011'!$D164</f>
        <v>0</v>
      </c>
      <c r="Y164" s="30">
        <f>+'2012'!$D164</f>
        <v>0</v>
      </c>
      <c r="Z164" s="30">
        <f>+'2013'!$D164</f>
        <v>0</v>
      </c>
      <c r="AA164" s="30">
        <f>+'2014'!$D164</f>
        <v>0</v>
      </c>
      <c r="AB164" s="30">
        <f>+'2015'!$D164</f>
        <v>0</v>
      </c>
      <c r="AC164" s="30">
        <f>+'2016'!$D164</f>
        <v>0</v>
      </c>
      <c r="AD164" s="30">
        <f>+'2017'!$D164</f>
        <v>0</v>
      </c>
      <c r="AE164" s="30">
        <f>+'2018'!$D164</f>
        <v>0</v>
      </c>
      <c r="AF164" s="30">
        <f>+'2019'!$D164</f>
        <v>0</v>
      </c>
      <c r="AG164" s="30">
        <f>+'2020'!$D164</f>
        <v>0</v>
      </c>
      <c r="AH164" s="30">
        <f>+'2021'!$D164</f>
        <v>0</v>
      </c>
      <c r="AI164" s="27"/>
      <c r="AJ164" s="30" t="e">
        <f t="shared" si="64"/>
        <v>#DIV/0!</v>
      </c>
    </row>
    <row r="165" spans="1:36" x14ac:dyDescent="0.35">
      <c r="A165" s="24" t="s">
        <v>556</v>
      </c>
      <c r="B165" s="25" t="s">
        <v>557</v>
      </c>
      <c r="C165" s="30">
        <f>+'1990'!$D165</f>
        <v>0</v>
      </c>
      <c r="D165" s="30">
        <f>+'1991'!$D165</f>
        <v>0</v>
      </c>
      <c r="E165" s="30">
        <f>+'1992'!$D165</f>
        <v>0</v>
      </c>
      <c r="F165" s="30">
        <f>+'1993'!$D165</f>
        <v>0</v>
      </c>
      <c r="G165" s="30">
        <f>+'1994'!$D165</f>
        <v>0</v>
      </c>
      <c r="H165" s="30">
        <f>+'1995'!$D165</f>
        <v>0</v>
      </c>
      <c r="I165" s="30">
        <f>+'1996'!$D165</f>
        <v>0</v>
      </c>
      <c r="J165" s="30">
        <f>+'1997'!$D165</f>
        <v>0</v>
      </c>
      <c r="K165" s="30">
        <f>+'1998'!$D165</f>
        <v>0</v>
      </c>
      <c r="L165" s="30">
        <f>+'1999'!$D165</f>
        <v>0</v>
      </c>
      <c r="M165" s="30">
        <f>+'2000'!$D165</f>
        <v>0</v>
      </c>
      <c r="N165" s="30">
        <f>+'2001'!$D165</f>
        <v>0</v>
      </c>
      <c r="O165" s="30">
        <f>+'2002'!$D165</f>
        <v>0</v>
      </c>
      <c r="P165" s="30">
        <f>+'2003'!$D165</f>
        <v>0</v>
      </c>
      <c r="Q165" s="30">
        <f>+'2004'!$D165</f>
        <v>0</v>
      </c>
      <c r="R165" s="30">
        <f>+'2005'!$D165</f>
        <v>0</v>
      </c>
      <c r="S165" s="30">
        <f>+'2006'!$D165</f>
        <v>0</v>
      </c>
      <c r="T165" s="30">
        <f>+'2007'!$D165</f>
        <v>0</v>
      </c>
      <c r="U165" s="30">
        <f>+'2008'!$D165</f>
        <v>0</v>
      </c>
      <c r="V165" s="30">
        <f>+'2009'!$D165</f>
        <v>0</v>
      </c>
      <c r="W165" s="30">
        <f>+'2010'!$D165</f>
        <v>0</v>
      </c>
      <c r="X165" s="30">
        <f>+'2011'!$D165</f>
        <v>0</v>
      </c>
      <c r="Y165" s="30">
        <f>+'2012'!$D165</f>
        <v>0</v>
      </c>
      <c r="Z165" s="30">
        <f>+'2013'!$D165</f>
        <v>0</v>
      </c>
      <c r="AA165" s="30">
        <f>+'2014'!$D165</f>
        <v>0</v>
      </c>
      <c r="AB165" s="30">
        <f>+'2015'!$D165</f>
        <v>0</v>
      </c>
      <c r="AC165" s="30">
        <f>+'2016'!$D165</f>
        <v>0</v>
      </c>
      <c r="AD165" s="30">
        <f>+'2017'!$D165</f>
        <v>0</v>
      </c>
      <c r="AE165" s="30">
        <f>+'2018'!$D165</f>
        <v>0</v>
      </c>
      <c r="AF165" s="30">
        <f>+'2019'!$D165</f>
        <v>0</v>
      </c>
      <c r="AG165" s="30">
        <f>+'2020'!$D165</f>
        <v>0</v>
      </c>
      <c r="AH165" s="30">
        <f>+'2021'!$D165</f>
        <v>0</v>
      </c>
      <c r="AI165" s="27"/>
      <c r="AJ165" s="30" t="e">
        <f t="shared" si="64"/>
        <v>#DIV/0!</v>
      </c>
    </row>
    <row r="166" spans="1:36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:AE166" si="73">+SUM(D167:D168)</f>
        <v>0</v>
      </c>
      <c r="E166" s="26">
        <f t="shared" si="73"/>
        <v>0</v>
      </c>
      <c r="F166" s="26">
        <f t="shared" si="73"/>
        <v>0</v>
      </c>
      <c r="G166" s="26">
        <f t="shared" si="73"/>
        <v>0</v>
      </c>
      <c r="H166" s="26">
        <f t="shared" si="73"/>
        <v>0</v>
      </c>
      <c r="I166" s="26">
        <f t="shared" si="73"/>
        <v>0</v>
      </c>
      <c r="J166" s="26">
        <f t="shared" si="73"/>
        <v>0</v>
      </c>
      <c r="K166" s="26">
        <f t="shared" si="73"/>
        <v>0</v>
      </c>
      <c r="L166" s="26">
        <f t="shared" si="73"/>
        <v>0</v>
      </c>
      <c r="M166" s="26">
        <f t="shared" si="73"/>
        <v>1.9650315739052193</v>
      </c>
      <c r="N166" s="26">
        <f t="shared" si="73"/>
        <v>1.2706075935459504</v>
      </c>
      <c r="O166" s="26">
        <f t="shared" si="73"/>
        <v>1.9015478019245029</v>
      </c>
      <c r="P166" s="26">
        <f t="shared" si="73"/>
        <v>2.335589402438131</v>
      </c>
      <c r="Q166" s="26">
        <f t="shared" si="73"/>
        <v>0.8032475841920923</v>
      </c>
      <c r="R166" s="26">
        <f t="shared" si="73"/>
        <v>1.9127424271568318</v>
      </c>
      <c r="S166" s="26">
        <f t="shared" si="73"/>
        <v>1.5399248277127366</v>
      </c>
      <c r="T166" s="26">
        <f t="shared" si="73"/>
        <v>1.4944120189278873</v>
      </c>
      <c r="U166" s="26">
        <f t="shared" si="73"/>
        <v>1.7374894971427535</v>
      </c>
      <c r="V166" s="26">
        <f t="shared" si="73"/>
        <v>0.98186285812002916</v>
      </c>
      <c r="W166" s="26">
        <f t="shared" si="73"/>
        <v>1.9046335970507193</v>
      </c>
      <c r="X166" s="26">
        <f t="shared" si="73"/>
        <v>1.5155544980012565</v>
      </c>
      <c r="Y166" s="26">
        <f t="shared" si="73"/>
        <v>1.1278614928823014</v>
      </c>
      <c r="Z166" s="26">
        <f t="shared" si="73"/>
        <v>0.85357268989859914</v>
      </c>
      <c r="AA166" s="26">
        <f t="shared" si="73"/>
        <v>1.5223661427208182</v>
      </c>
      <c r="AB166" s="26">
        <f t="shared" si="73"/>
        <v>1.3602332175526763</v>
      </c>
      <c r="AC166" s="26">
        <f t="shared" si="73"/>
        <v>1.4438350113781251</v>
      </c>
      <c r="AD166" s="26">
        <f t="shared" si="73"/>
        <v>1.4973875907192724</v>
      </c>
      <c r="AE166" s="26">
        <f t="shared" si="73"/>
        <v>1.2616269310120731</v>
      </c>
      <c r="AF166" s="26">
        <f t="shared" ref="AF166:AH166" si="74">+SUM(AF167:AF168)</f>
        <v>1.0693311652913879</v>
      </c>
      <c r="AG166" s="26">
        <f t="shared" si="74"/>
        <v>1.7231312577007212</v>
      </c>
      <c r="AH166" s="26">
        <f t="shared" si="74"/>
        <v>1.4054611541216093</v>
      </c>
      <c r="AI166" s="27"/>
      <c r="AJ166" s="23">
        <f t="shared" si="64"/>
        <v>-0.28476408583682133</v>
      </c>
    </row>
    <row r="167" spans="1:36" x14ac:dyDescent="0.35">
      <c r="A167" s="24" t="s">
        <v>560</v>
      </c>
      <c r="B167" s="25" t="s">
        <v>561</v>
      </c>
      <c r="C167" s="30">
        <f>+'1990'!$D167</f>
        <v>0</v>
      </c>
      <c r="D167" s="30">
        <f>+'1991'!$D167</f>
        <v>0</v>
      </c>
      <c r="E167" s="30">
        <f>+'1992'!$D167</f>
        <v>0</v>
      </c>
      <c r="F167" s="30">
        <f>+'1993'!$D167</f>
        <v>0</v>
      </c>
      <c r="G167" s="30">
        <f>+'1994'!$D167</f>
        <v>0</v>
      </c>
      <c r="H167" s="30">
        <f>+'1995'!$D167</f>
        <v>0</v>
      </c>
      <c r="I167" s="30">
        <f>+'1996'!$D167</f>
        <v>0</v>
      </c>
      <c r="J167" s="30">
        <f>+'1997'!$D167</f>
        <v>0</v>
      </c>
      <c r="K167" s="30">
        <f>+'1998'!$D167</f>
        <v>0</v>
      </c>
      <c r="L167" s="30">
        <f>+'1999'!$D167</f>
        <v>0</v>
      </c>
      <c r="M167" s="30">
        <f>+'2000'!$D167</f>
        <v>0</v>
      </c>
      <c r="N167" s="30">
        <f>+'2001'!$D167</f>
        <v>0</v>
      </c>
      <c r="O167" s="30">
        <f>+'2002'!$D167</f>
        <v>0</v>
      </c>
      <c r="P167" s="30">
        <f>+'2003'!$D167</f>
        <v>0</v>
      </c>
      <c r="Q167" s="30">
        <f>+'2004'!$D167</f>
        <v>0</v>
      </c>
      <c r="R167" s="30">
        <f>+'2005'!$D167</f>
        <v>0</v>
      </c>
      <c r="S167" s="30">
        <f>+'2006'!$D167</f>
        <v>0</v>
      </c>
      <c r="T167" s="30">
        <f>+'2007'!$D167</f>
        <v>0</v>
      </c>
      <c r="U167" s="30">
        <f>+'2008'!$D167</f>
        <v>0</v>
      </c>
      <c r="V167" s="30">
        <f>+'2009'!$D167</f>
        <v>0</v>
      </c>
      <c r="W167" s="30">
        <f>+'2010'!$D167</f>
        <v>0</v>
      </c>
      <c r="X167" s="30">
        <f>+'2011'!$D167</f>
        <v>0</v>
      </c>
      <c r="Y167" s="30">
        <f>+'2012'!$D167</f>
        <v>0</v>
      </c>
      <c r="Z167" s="30">
        <f>+'2013'!$D167</f>
        <v>0</v>
      </c>
      <c r="AA167" s="30">
        <f>+'2014'!$D167</f>
        <v>0</v>
      </c>
      <c r="AB167" s="30">
        <f>+'2015'!$D167</f>
        <v>0</v>
      </c>
      <c r="AC167" s="30">
        <f>+'2016'!$D167</f>
        <v>0</v>
      </c>
      <c r="AD167" s="30">
        <f>+'2017'!$D167</f>
        <v>0</v>
      </c>
      <c r="AE167" s="30">
        <f>+'2018'!$D167</f>
        <v>0</v>
      </c>
      <c r="AF167" s="30">
        <f>+'2019'!$D167</f>
        <v>0</v>
      </c>
      <c r="AG167" s="30">
        <f>+'2020'!$D167</f>
        <v>0</v>
      </c>
      <c r="AH167" s="30">
        <f>+'2021'!$D167</f>
        <v>0</v>
      </c>
      <c r="AI167" s="27"/>
      <c r="AJ167" s="30" t="e">
        <f t="shared" si="64"/>
        <v>#DIV/0!</v>
      </c>
    </row>
    <row r="168" spans="1:36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75">+SUM(D169:D173)</f>
        <v>0</v>
      </c>
      <c r="E168" s="26">
        <f t="shared" ref="E168" si="76">+SUM(E169:E173)</f>
        <v>0</v>
      </c>
      <c r="F168" s="26">
        <f t="shared" ref="F168" si="77">+SUM(F169:F173)</f>
        <v>0</v>
      </c>
      <c r="G168" s="26">
        <f t="shared" ref="G168" si="78">+SUM(G169:G173)</f>
        <v>0</v>
      </c>
      <c r="H168" s="26">
        <f t="shared" ref="H168" si="79">+SUM(H169:H173)</f>
        <v>0</v>
      </c>
      <c r="I168" s="26">
        <f t="shared" ref="I168" si="80">+SUM(I169:I173)</f>
        <v>0</v>
      </c>
      <c r="J168" s="26">
        <f t="shared" ref="J168" si="81">+SUM(J169:J173)</f>
        <v>0</v>
      </c>
      <c r="K168" s="26">
        <f t="shared" ref="K168" si="82">+SUM(K169:K173)</f>
        <v>0</v>
      </c>
      <c r="L168" s="26">
        <f t="shared" ref="L168" si="83">+SUM(L169:L173)</f>
        <v>0</v>
      </c>
      <c r="M168" s="26">
        <f t="shared" ref="M168" si="84">+SUM(M169:M173)</f>
        <v>1.9650315739052193</v>
      </c>
      <c r="N168" s="26">
        <f t="shared" ref="N168" si="85">+SUM(N169:N173)</f>
        <v>1.2706075935459504</v>
      </c>
      <c r="O168" s="26">
        <f t="shared" ref="O168" si="86">+SUM(O169:O173)</f>
        <v>1.9015478019245029</v>
      </c>
      <c r="P168" s="26">
        <f t="shared" ref="P168" si="87">+SUM(P169:P173)</f>
        <v>2.335589402438131</v>
      </c>
      <c r="Q168" s="26">
        <f t="shared" ref="Q168:R168" si="88">+SUM(Q169:Q173)</f>
        <v>0.8032475841920923</v>
      </c>
      <c r="R168" s="26">
        <f t="shared" si="88"/>
        <v>1.9127424271568318</v>
      </c>
      <c r="S168" s="26">
        <f t="shared" ref="S168" si="89">+SUM(S169:S173)</f>
        <v>1.5399248277127366</v>
      </c>
      <c r="T168" s="26">
        <f t="shared" ref="T168" si="90">+SUM(T169:T173)</f>
        <v>1.4944120189278873</v>
      </c>
      <c r="U168" s="26">
        <f t="shared" ref="U168" si="91">+SUM(U169:U173)</f>
        <v>1.7374894971427535</v>
      </c>
      <c r="V168" s="26">
        <f t="shared" ref="V168" si="92">+SUM(V169:V173)</f>
        <v>0.98186285812002916</v>
      </c>
      <c r="W168" s="26">
        <f t="shared" ref="W168" si="93">+SUM(W169:W173)</f>
        <v>1.9046335970507193</v>
      </c>
      <c r="X168" s="26">
        <f t="shared" ref="X168" si="94">+SUM(X169:X173)</f>
        <v>1.5155544980012565</v>
      </c>
      <c r="Y168" s="26">
        <f t="shared" ref="Y168" si="95">+SUM(Y169:Y173)</f>
        <v>1.1278614928823014</v>
      </c>
      <c r="Z168" s="26">
        <f t="shared" ref="Z168" si="96">+SUM(Z169:Z173)</f>
        <v>0.85357268989859914</v>
      </c>
      <c r="AA168" s="26">
        <f t="shared" ref="AA168" si="97">+SUM(AA169:AA173)</f>
        <v>1.5223661427208182</v>
      </c>
      <c r="AB168" s="26">
        <f t="shared" ref="AB168" si="98">+SUM(AB169:AB173)</f>
        <v>1.3602332175526763</v>
      </c>
      <c r="AC168" s="26">
        <f t="shared" ref="AC168" si="99">+SUM(AC169:AC173)</f>
        <v>1.4438350113781251</v>
      </c>
      <c r="AD168" s="26">
        <f t="shared" ref="AD168" si="100">+SUM(AD169:AD173)</f>
        <v>1.4973875907192724</v>
      </c>
      <c r="AE168" s="26">
        <f t="shared" ref="AE168:AH168" si="101">+SUM(AE169:AE173)</f>
        <v>1.2616269310120731</v>
      </c>
      <c r="AF168" s="26">
        <f t="shared" si="101"/>
        <v>1.0693311652913879</v>
      </c>
      <c r="AG168" s="26">
        <f t="shared" si="101"/>
        <v>1.7231312577007212</v>
      </c>
      <c r="AH168" s="26">
        <f t="shared" si="101"/>
        <v>1.4054611541216093</v>
      </c>
      <c r="AI168" s="27"/>
      <c r="AJ168" s="23">
        <f t="shared" si="64"/>
        <v>-0.28476408583682133</v>
      </c>
    </row>
    <row r="169" spans="1:36" x14ac:dyDescent="0.35">
      <c r="A169" s="24" t="s">
        <v>564</v>
      </c>
      <c r="B169" s="25" t="s">
        <v>565</v>
      </c>
      <c r="C169" s="30">
        <f>+'1990'!$D169</f>
        <v>0</v>
      </c>
      <c r="D169" s="30">
        <f>+'1991'!$D169</f>
        <v>0</v>
      </c>
      <c r="E169" s="30">
        <f>+'1992'!$D169</f>
        <v>0</v>
      </c>
      <c r="F169" s="30">
        <f>+'1993'!$D169</f>
        <v>0</v>
      </c>
      <c r="G169" s="30">
        <f>+'1994'!$D169</f>
        <v>0</v>
      </c>
      <c r="H169" s="30">
        <f>+'1995'!$D169</f>
        <v>0</v>
      </c>
      <c r="I169" s="30">
        <f>+'1996'!$D169</f>
        <v>0</v>
      </c>
      <c r="J169" s="30">
        <f>+'1997'!$D169</f>
        <v>0</v>
      </c>
      <c r="K169" s="30">
        <f>+'1998'!$D169</f>
        <v>0</v>
      </c>
      <c r="L169" s="30">
        <f>+'1999'!$D169</f>
        <v>0</v>
      </c>
      <c r="M169" s="30">
        <f>+'2000'!$D169</f>
        <v>1.9498299278161058</v>
      </c>
      <c r="N169" s="30">
        <f>+'2001'!$D169</f>
        <v>1.203328322677742</v>
      </c>
      <c r="O169" s="30">
        <f>+'2002'!$D169</f>
        <v>1.8314879469846079</v>
      </c>
      <c r="P169" s="30">
        <f>+'2003'!$D169</f>
        <v>2.2621727793962498</v>
      </c>
      <c r="Q169" s="30">
        <f>+'2004'!$D169</f>
        <v>0.62503891726489091</v>
      </c>
      <c r="R169" s="30">
        <f>+'2005'!$D169</f>
        <v>1.6609391043298591</v>
      </c>
      <c r="S169" s="30">
        <f>+'2006'!$D169</f>
        <v>1.288192977535235</v>
      </c>
      <c r="T169" s="30">
        <f>+'2007'!$D169</f>
        <v>1.4139895400020122</v>
      </c>
      <c r="U169" s="30">
        <f>+'2008'!$D169</f>
        <v>1.5758467913242029</v>
      </c>
      <c r="V169" s="30">
        <f>+'2009'!$D169</f>
        <v>0.72596019243115473</v>
      </c>
      <c r="W169" s="30">
        <f>+'2010'!$D169</f>
        <v>1.6613316471991533</v>
      </c>
      <c r="X169" s="30">
        <f>+'2011'!$D169</f>
        <v>1.1490790488932461</v>
      </c>
      <c r="Y169" s="30">
        <f>+'2012'!$D169</f>
        <v>0.82855384328988113</v>
      </c>
      <c r="Z169" s="30">
        <f>+'2013'!$D169</f>
        <v>0.70581055558275774</v>
      </c>
      <c r="AA169" s="30">
        <f>+'2014'!$D169</f>
        <v>1.3134389829532354</v>
      </c>
      <c r="AB169" s="30">
        <f>+'2015'!$D169</f>
        <v>1.0717082190754532</v>
      </c>
      <c r="AC169" s="30">
        <f>+'2016'!$D169</f>
        <v>1.2110144568331824</v>
      </c>
      <c r="AD169" s="30">
        <f>+'2017'!$D169</f>
        <v>1.2601630329961659</v>
      </c>
      <c r="AE169" s="30">
        <f>+'2018'!$D169</f>
        <v>1.1304904417188972</v>
      </c>
      <c r="AF169" s="30">
        <f>+'2019'!$D169</f>
        <v>1.0018831414733573</v>
      </c>
      <c r="AG169" s="30">
        <f>+'2020'!$D169</f>
        <v>1.6220088314872085</v>
      </c>
      <c r="AH169" s="30">
        <f>+'2021'!$D169</f>
        <v>1.1775718272144262</v>
      </c>
      <c r="AI169" s="27"/>
      <c r="AJ169" s="30">
        <f t="shared" si="64"/>
        <v>-0.3960643385275362</v>
      </c>
    </row>
    <row r="170" spans="1:36" x14ac:dyDescent="0.35">
      <c r="A170" s="24" t="s">
        <v>566</v>
      </c>
      <c r="B170" s="25" t="s">
        <v>567</v>
      </c>
      <c r="C170" s="30">
        <f>+'1990'!$D170</f>
        <v>0</v>
      </c>
      <c r="D170" s="30">
        <f>+'1991'!$D170</f>
        <v>0</v>
      </c>
      <c r="E170" s="30">
        <f>+'1992'!$D170</f>
        <v>0</v>
      </c>
      <c r="F170" s="30">
        <f>+'1993'!$D170</f>
        <v>0</v>
      </c>
      <c r="G170" s="30">
        <f>+'1994'!$D170</f>
        <v>0</v>
      </c>
      <c r="H170" s="30">
        <f>+'1995'!$D170</f>
        <v>0</v>
      </c>
      <c r="I170" s="30">
        <f>+'1996'!$D170</f>
        <v>0</v>
      </c>
      <c r="J170" s="30">
        <f>+'1997'!$D170</f>
        <v>0</v>
      </c>
      <c r="K170" s="30">
        <f>+'1998'!$D170</f>
        <v>0</v>
      </c>
      <c r="L170" s="30">
        <f>+'1999'!$D170</f>
        <v>0</v>
      </c>
      <c r="M170" s="30">
        <f>+'2000'!$D170</f>
        <v>1.5201646089113481E-2</v>
      </c>
      <c r="N170" s="30">
        <f>+'2001'!$D170</f>
        <v>6.7279270868208466E-2</v>
      </c>
      <c r="O170" s="30">
        <f>+'2002'!$D170</f>
        <v>7.0059854939894875E-2</v>
      </c>
      <c r="P170" s="30">
        <f>+'2003'!$D170</f>
        <v>7.3416623041881054E-2</v>
      </c>
      <c r="Q170" s="30">
        <f>+'2004'!$D170</f>
        <v>0.17820866692720141</v>
      </c>
      <c r="R170" s="30">
        <f>+'2005'!$D170</f>
        <v>0.25180332282697276</v>
      </c>
      <c r="S170" s="30">
        <f>+'2006'!$D170</f>
        <v>0.2517318501775016</v>
      </c>
      <c r="T170" s="30">
        <f>+'2007'!$D170</f>
        <v>8.0422478925875257E-2</v>
      </c>
      <c r="U170" s="30">
        <f>+'2008'!$D170</f>
        <v>0.16164270581855056</v>
      </c>
      <c r="V170" s="30">
        <f>+'2009'!$D170</f>
        <v>0.25590266568887443</v>
      </c>
      <c r="W170" s="30">
        <f>+'2010'!$D170</f>
        <v>0.243301949851566</v>
      </c>
      <c r="X170" s="30">
        <f>+'2011'!$D170</f>
        <v>0.36647544910801033</v>
      </c>
      <c r="Y170" s="30">
        <f>+'2012'!$D170</f>
        <v>0.29930764959242034</v>
      </c>
      <c r="Z170" s="30">
        <f>+'2013'!$D170</f>
        <v>0.14776213431584145</v>
      </c>
      <c r="AA170" s="30">
        <f>+'2014'!$D170</f>
        <v>0.20892715976758275</v>
      </c>
      <c r="AB170" s="30">
        <f>+'2015'!$D170</f>
        <v>0.28852499847722307</v>
      </c>
      <c r="AC170" s="30">
        <f>+'2016'!$D170</f>
        <v>0.23282055454494258</v>
      </c>
      <c r="AD170" s="30">
        <f>+'2017'!$D170</f>
        <v>0.23722455772310649</v>
      </c>
      <c r="AE170" s="30">
        <f>+'2018'!$D170</f>
        <v>0.1311364892931759</v>
      </c>
      <c r="AF170" s="30">
        <f>+'2019'!$D170</f>
        <v>6.7448023818030584E-2</v>
      </c>
      <c r="AG170" s="30">
        <f>+'2020'!$D170</f>
        <v>0.10112242621351261</v>
      </c>
      <c r="AH170" s="30">
        <f>+'2021'!$D170</f>
        <v>0.22788932690718305</v>
      </c>
      <c r="AI170" s="27"/>
      <c r="AJ170" s="30">
        <f t="shared" si="64"/>
        <v>13.991095409751967</v>
      </c>
    </row>
    <row r="171" spans="1:36" x14ac:dyDescent="0.35">
      <c r="A171" s="24" t="s">
        <v>568</v>
      </c>
      <c r="B171" s="25" t="s">
        <v>569</v>
      </c>
      <c r="C171" s="30">
        <f>+'1990'!$D171</f>
        <v>0</v>
      </c>
      <c r="D171" s="30">
        <f>+'1991'!$D171</f>
        <v>0</v>
      </c>
      <c r="E171" s="30">
        <f>+'1992'!$D171</f>
        <v>0</v>
      </c>
      <c r="F171" s="30">
        <f>+'1993'!$D171</f>
        <v>0</v>
      </c>
      <c r="G171" s="30">
        <f>+'1994'!$D171</f>
        <v>0</v>
      </c>
      <c r="H171" s="30">
        <f>+'1995'!$D171</f>
        <v>0</v>
      </c>
      <c r="I171" s="30">
        <f>+'1996'!$D171</f>
        <v>0</v>
      </c>
      <c r="J171" s="30">
        <f>+'1997'!$D171</f>
        <v>0</v>
      </c>
      <c r="K171" s="30">
        <f>+'1998'!$D171</f>
        <v>0</v>
      </c>
      <c r="L171" s="30">
        <f>+'1999'!$D171</f>
        <v>0</v>
      </c>
      <c r="M171" s="30">
        <f>+'2000'!$D171</f>
        <v>0</v>
      </c>
      <c r="N171" s="30">
        <f>+'2001'!$D171</f>
        <v>0</v>
      </c>
      <c r="O171" s="30">
        <f>+'2002'!$D171</f>
        <v>0</v>
      </c>
      <c r="P171" s="30">
        <f>+'2003'!$D171</f>
        <v>0</v>
      </c>
      <c r="Q171" s="30">
        <f>+'2004'!$D171</f>
        <v>0</v>
      </c>
      <c r="R171" s="30">
        <f>+'2005'!$D171</f>
        <v>0</v>
      </c>
      <c r="S171" s="30">
        <f>+'2006'!$D171</f>
        <v>0</v>
      </c>
      <c r="T171" s="30">
        <f>+'2007'!$D171</f>
        <v>0</v>
      </c>
      <c r="U171" s="30">
        <f>+'2008'!$D171</f>
        <v>0</v>
      </c>
      <c r="V171" s="30">
        <f>+'2009'!$D171</f>
        <v>0</v>
      </c>
      <c r="W171" s="30">
        <f>+'2010'!$D171</f>
        <v>0</v>
      </c>
      <c r="X171" s="30">
        <f>+'2011'!$D171</f>
        <v>0</v>
      </c>
      <c r="Y171" s="30">
        <f>+'2012'!$D171</f>
        <v>0</v>
      </c>
      <c r="Z171" s="30">
        <f>+'2013'!$D171</f>
        <v>0</v>
      </c>
      <c r="AA171" s="30">
        <f>+'2014'!$D171</f>
        <v>0</v>
      </c>
      <c r="AB171" s="30">
        <f>+'2015'!$D171</f>
        <v>0</v>
      </c>
      <c r="AC171" s="30">
        <f>+'2016'!$D171</f>
        <v>0</v>
      </c>
      <c r="AD171" s="30">
        <f>+'2017'!$D171</f>
        <v>0</v>
      </c>
      <c r="AE171" s="30">
        <f>+'2018'!$D171</f>
        <v>0</v>
      </c>
      <c r="AF171" s="30">
        <f>+'2019'!$D171</f>
        <v>0</v>
      </c>
      <c r="AG171" s="30">
        <f>+'2020'!$D171</f>
        <v>0</v>
      </c>
      <c r="AH171" s="30">
        <f>+'2021'!$D171</f>
        <v>0</v>
      </c>
      <c r="AI171" s="27"/>
      <c r="AJ171" s="30" t="e">
        <f t="shared" si="64"/>
        <v>#DIV/0!</v>
      </c>
    </row>
    <row r="172" spans="1:36" x14ac:dyDescent="0.35">
      <c r="A172" s="24" t="s">
        <v>570</v>
      </c>
      <c r="B172" s="25" t="s">
        <v>571</v>
      </c>
      <c r="C172" s="30">
        <f>+'1990'!$D172</f>
        <v>0</v>
      </c>
      <c r="D172" s="30">
        <f>+'1991'!$D172</f>
        <v>0</v>
      </c>
      <c r="E172" s="30">
        <f>+'1992'!$D172</f>
        <v>0</v>
      </c>
      <c r="F172" s="30">
        <f>+'1993'!$D172</f>
        <v>0</v>
      </c>
      <c r="G172" s="30">
        <f>+'1994'!$D172</f>
        <v>0</v>
      </c>
      <c r="H172" s="30">
        <f>+'1995'!$D172</f>
        <v>0</v>
      </c>
      <c r="I172" s="30">
        <f>+'1996'!$D172</f>
        <v>0</v>
      </c>
      <c r="J172" s="30">
        <f>+'1997'!$D172</f>
        <v>0</v>
      </c>
      <c r="K172" s="30">
        <f>+'1998'!$D172</f>
        <v>0</v>
      </c>
      <c r="L172" s="30">
        <f>+'1999'!$D172</f>
        <v>0</v>
      </c>
      <c r="M172" s="30">
        <f>+'2000'!$D172</f>
        <v>0</v>
      </c>
      <c r="N172" s="30">
        <f>+'2001'!$D172</f>
        <v>0</v>
      </c>
      <c r="O172" s="30">
        <f>+'2002'!$D172</f>
        <v>0</v>
      </c>
      <c r="P172" s="30">
        <f>+'2003'!$D172</f>
        <v>0</v>
      </c>
      <c r="Q172" s="30">
        <f>+'2004'!$D172</f>
        <v>0</v>
      </c>
      <c r="R172" s="30">
        <f>+'2005'!$D172</f>
        <v>0</v>
      </c>
      <c r="S172" s="30">
        <f>+'2006'!$D172</f>
        <v>0</v>
      </c>
      <c r="T172" s="30">
        <f>+'2007'!$D172</f>
        <v>0</v>
      </c>
      <c r="U172" s="30">
        <f>+'2008'!$D172</f>
        <v>0</v>
      </c>
      <c r="V172" s="30">
        <f>+'2009'!$D172</f>
        <v>0</v>
      </c>
      <c r="W172" s="30">
        <f>+'2010'!$D172</f>
        <v>0</v>
      </c>
      <c r="X172" s="30">
        <f>+'2011'!$D172</f>
        <v>0</v>
      </c>
      <c r="Y172" s="30">
        <f>+'2012'!$D172</f>
        <v>0</v>
      </c>
      <c r="Z172" s="30">
        <f>+'2013'!$D172</f>
        <v>0</v>
      </c>
      <c r="AA172" s="30">
        <f>+'2014'!$D172</f>
        <v>0</v>
      </c>
      <c r="AB172" s="30">
        <f>+'2015'!$D172</f>
        <v>0</v>
      </c>
      <c r="AC172" s="30">
        <f>+'2016'!$D172</f>
        <v>0</v>
      </c>
      <c r="AD172" s="30">
        <f>+'2017'!$D172</f>
        <v>0</v>
      </c>
      <c r="AE172" s="30">
        <f>+'2018'!$D172</f>
        <v>0</v>
      </c>
      <c r="AF172" s="30">
        <f>+'2019'!$D172</f>
        <v>0</v>
      </c>
      <c r="AG172" s="30">
        <f>+'2020'!$D172</f>
        <v>0</v>
      </c>
      <c r="AH172" s="30">
        <f>+'2021'!$D172</f>
        <v>0</v>
      </c>
      <c r="AI172" s="27"/>
      <c r="AJ172" s="30" t="e">
        <f t="shared" si="64"/>
        <v>#DIV/0!</v>
      </c>
    </row>
    <row r="173" spans="1:36" x14ac:dyDescent="0.35">
      <c r="A173" s="24" t="s">
        <v>572</v>
      </c>
      <c r="B173" s="25" t="s">
        <v>573</v>
      </c>
      <c r="C173" s="30">
        <f>+'1990'!$D173</f>
        <v>0</v>
      </c>
      <c r="D173" s="30">
        <f>+'1991'!$D173</f>
        <v>0</v>
      </c>
      <c r="E173" s="30">
        <f>+'1992'!$D173</f>
        <v>0</v>
      </c>
      <c r="F173" s="30">
        <f>+'1993'!$D173</f>
        <v>0</v>
      </c>
      <c r="G173" s="30">
        <f>+'1994'!$D173</f>
        <v>0</v>
      </c>
      <c r="H173" s="30">
        <f>+'1995'!$D173</f>
        <v>0</v>
      </c>
      <c r="I173" s="30">
        <f>+'1996'!$D173</f>
        <v>0</v>
      </c>
      <c r="J173" s="30">
        <f>+'1997'!$D173</f>
        <v>0</v>
      </c>
      <c r="K173" s="30">
        <f>+'1998'!$D173</f>
        <v>0</v>
      </c>
      <c r="L173" s="30">
        <f>+'1999'!$D173</f>
        <v>0</v>
      </c>
      <c r="M173" s="30">
        <f>+'2000'!$D173</f>
        <v>0</v>
      </c>
      <c r="N173" s="30">
        <f>+'2001'!$D173</f>
        <v>0</v>
      </c>
      <c r="O173" s="30">
        <f>+'2002'!$D173</f>
        <v>0</v>
      </c>
      <c r="P173" s="30">
        <f>+'2003'!$D173</f>
        <v>0</v>
      </c>
      <c r="Q173" s="30">
        <f>+'2004'!$D173</f>
        <v>0</v>
      </c>
      <c r="R173" s="30">
        <f>+'2005'!$D173</f>
        <v>0</v>
      </c>
      <c r="S173" s="30">
        <f>+'2006'!$D173</f>
        <v>0</v>
      </c>
      <c r="T173" s="30">
        <f>+'2007'!$D173</f>
        <v>0</v>
      </c>
      <c r="U173" s="30">
        <f>+'2008'!$D173</f>
        <v>0</v>
      </c>
      <c r="V173" s="30">
        <f>+'2009'!$D173</f>
        <v>0</v>
      </c>
      <c r="W173" s="30">
        <f>+'2010'!$D173</f>
        <v>0</v>
      </c>
      <c r="X173" s="30">
        <f>+'2011'!$D173</f>
        <v>0</v>
      </c>
      <c r="Y173" s="30">
        <f>+'2012'!$D173</f>
        <v>0</v>
      </c>
      <c r="Z173" s="30">
        <f>+'2013'!$D173</f>
        <v>0</v>
      </c>
      <c r="AA173" s="30">
        <f>+'2014'!$D173</f>
        <v>0</v>
      </c>
      <c r="AB173" s="30">
        <f>+'2015'!$D173</f>
        <v>0</v>
      </c>
      <c r="AC173" s="30">
        <f>+'2016'!$D173</f>
        <v>0</v>
      </c>
      <c r="AD173" s="30">
        <f>+'2017'!$D173</f>
        <v>0</v>
      </c>
      <c r="AE173" s="30">
        <f>+'2018'!$D173</f>
        <v>0</v>
      </c>
      <c r="AF173" s="30">
        <f>+'2019'!$D173</f>
        <v>0</v>
      </c>
      <c r="AG173" s="30">
        <f>+'2020'!$D173</f>
        <v>0</v>
      </c>
      <c r="AH173" s="30">
        <f>+'2021'!$D173</f>
        <v>0</v>
      </c>
      <c r="AI173" s="27"/>
      <c r="AJ173" s="30" t="e">
        <f t="shared" si="64"/>
        <v>#DIV/0!</v>
      </c>
    </row>
    <row r="174" spans="1:36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:AE174" si="102">+SUM(D175:D176)</f>
        <v>0</v>
      </c>
      <c r="E174" s="26">
        <f t="shared" si="102"/>
        <v>0</v>
      </c>
      <c r="F174" s="26">
        <f t="shared" si="102"/>
        <v>0</v>
      </c>
      <c r="G174" s="26">
        <f t="shared" si="102"/>
        <v>0</v>
      </c>
      <c r="H174" s="26">
        <f t="shared" si="102"/>
        <v>0</v>
      </c>
      <c r="I174" s="26">
        <f t="shared" si="102"/>
        <v>0</v>
      </c>
      <c r="J174" s="26">
        <f t="shared" si="102"/>
        <v>0</v>
      </c>
      <c r="K174" s="26">
        <f t="shared" si="102"/>
        <v>0</v>
      </c>
      <c r="L174" s="26">
        <f t="shared" si="102"/>
        <v>0</v>
      </c>
      <c r="M174" s="26">
        <f t="shared" si="102"/>
        <v>8.2550332412363101</v>
      </c>
      <c r="N174" s="26">
        <f t="shared" si="102"/>
        <v>13.967111744073435</v>
      </c>
      <c r="O174" s="26">
        <f t="shared" si="102"/>
        <v>15.89461530018791</v>
      </c>
      <c r="P174" s="26">
        <f t="shared" si="102"/>
        <v>13.927933425576789</v>
      </c>
      <c r="Q174" s="26">
        <f t="shared" si="102"/>
        <v>8.9421089060899401</v>
      </c>
      <c r="R174" s="26">
        <f t="shared" si="102"/>
        <v>21.441565718638717</v>
      </c>
      <c r="S174" s="26">
        <f t="shared" si="102"/>
        <v>9.4721191248989118</v>
      </c>
      <c r="T174" s="26">
        <f t="shared" si="102"/>
        <v>13.683274628991757</v>
      </c>
      <c r="U174" s="26">
        <f t="shared" si="102"/>
        <v>13.035503227665959</v>
      </c>
      <c r="V174" s="26">
        <f t="shared" si="102"/>
        <v>8.4907821355953619</v>
      </c>
      <c r="W174" s="26">
        <f t="shared" si="102"/>
        <v>9.6898939376550128</v>
      </c>
      <c r="X174" s="26">
        <f t="shared" si="102"/>
        <v>8.5496184867154597</v>
      </c>
      <c r="Y174" s="26">
        <f t="shared" si="102"/>
        <v>7.878447059224456</v>
      </c>
      <c r="Z174" s="26">
        <f t="shared" si="102"/>
        <v>7.1800177664160971</v>
      </c>
      <c r="AA174" s="26">
        <f t="shared" si="102"/>
        <v>9.6606221538332093</v>
      </c>
      <c r="AB174" s="26">
        <f t="shared" si="102"/>
        <v>11.09235501251554</v>
      </c>
      <c r="AC174" s="26">
        <f t="shared" si="102"/>
        <v>9.0924012952302178</v>
      </c>
      <c r="AD174" s="26">
        <f t="shared" si="102"/>
        <v>8.3320626716790862</v>
      </c>
      <c r="AE174" s="26">
        <f t="shared" si="102"/>
        <v>8.0886932217811296</v>
      </c>
      <c r="AF174" s="26">
        <f t="shared" ref="AF174:AH174" si="103">+SUM(AF175:AF176)</f>
        <v>6.3368584693315473</v>
      </c>
      <c r="AG174" s="26">
        <f t="shared" si="103"/>
        <v>12.704278055745004</v>
      </c>
      <c r="AH174" s="26">
        <f t="shared" si="103"/>
        <v>13.319684961618375</v>
      </c>
      <c r="AI174" s="27"/>
      <c r="AJ174" s="23">
        <f t="shared" si="64"/>
        <v>0.61352287415181395</v>
      </c>
    </row>
    <row r="175" spans="1:36" x14ac:dyDescent="0.35">
      <c r="A175" s="24" t="s">
        <v>576</v>
      </c>
      <c r="B175" s="25" t="s">
        <v>577</v>
      </c>
      <c r="C175" s="30">
        <f>+'1990'!$D175</f>
        <v>0</v>
      </c>
      <c r="D175" s="30">
        <f>+'1991'!$D175</f>
        <v>0</v>
      </c>
      <c r="E175" s="30">
        <f>+'1992'!$D175</f>
        <v>0</v>
      </c>
      <c r="F175" s="30">
        <f>+'1993'!$D175</f>
        <v>0</v>
      </c>
      <c r="G175" s="30">
        <f>+'1994'!$D175</f>
        <v>0</v>
      </c>
      <c r="H175" s="30">
        <f>+'1995'!$D175</f>
        <v>0</v>
      </c>
      <c r="I175" s="30">
        <f>+'1996'!$D175</f>
        <v>0</v>
      </c>
      <c r="J175" s="30">
        <f>+'1997'!$D175</f>
        <v>0</v>
      </c>
      <c r="K175" s="30">
        <f>+'1998'!$D175</f>
        <v>0</v>
      </c>
      <c r="L175" s="30">
        <f>+'1999'!$D175</f>
        <v>0</v>
      </c>
      <c r="M175" s="30">
        <f>+'2000'!$D175</f>
        <v>8.6052468133999999E-2</v>
      </c>
      <c r="N175" s="30">
        <f>+'2001'!$D175</f>
        <v>0.10654389031099998</v>
      </c>
      <c r="O175" s="30">
        <f>+'2002'!$D175</f>
        <v>9.2640836777800009E-2</v>
      </c>
      <c r="P175" s="30">
        <f>+'2003'!$D175</f>
        <v>0.23819621309299999</v>
      </c>
      <c r="Q175" s="30">
        <f>+'2004'!$D175</f>
        <v>0.31295026177839996</v>
      </c>
      <c r="R175" s="30">
        <f>+'2005'!$D175</f>
        <v>0.14500813804200002</v>
      </c>
      <c r="S175" s="30">
        <f>+'2006'!$D175</f>
        <v>0.22814333596640002</v>
      </c>
      <c r="T175" s="30">
        <f>+'2007'!$D175</f>
        <v>0.30905006359179993</v>
      </c>
      <c r="U175" s="30">
        <f>+'2008'!$D175</f>
        <v>0.12400299218440002</v>
      </c>
      <c r="V175" s="30">
        <f>+'2009'!$D175</f>
        <v>0.14226344297339996</v>
      </c>
      <c r="W175" s="30">
        <f>+'2010'!$D175</f>
        <v>7.8563707450199999E-2</v>
      </c>
      <c r="X175" s="30">
        <f>+'2011'!$D175</f>
        <v>8.0092373046999982E-2</v>
      </c>
      <c r="Y175" s="30">
        <f>+'2012'!$D175</f>
        <v>6.061039039039999E-2</v>
      </c>
      <c r="Z175" s="30">
        <f>+'2013'!$D175</f>
        <v>8.0619102390400002E-2</v>
      </c>
      <c r="AA175" s="30">
        <f>+'2014'!$D175</f>
        <v>0.14583499806540001</v>
      </c>
      <c r="AB175" s="30">
        <f>+'2015'!$D175</f>
        <v>0.85533342101159993</v>
      </c>
      <c r="AC175" s="30">
        <f>+'2016'!$D175</f>
        <v>1.8458687103140001</v>
      </c>
      <c r="AD175" s="30">
        <f>+'2017'!$D175</f>
        <v>0.34982081559860001</v>
      </c>
      <c r="AE175" s="30">
        <f>+'2018'!$D175</f>
        <v>0.2928435070896</v>
      </c>
      <c r="AF175" s="30">
        <f>+'2019'!$D175</f>
        <v>2.2670290878951995</v>
      </c>
      <c r="AG175" s="30">
        <f>+'2020'!$D175</f>
        <v>0.13457034331829995</v>
      </c>
      <c r="AH175" s="30">
        <f>+'2021'!$D175</f>
        <v>0.11153088670076997</v>
      </c>
      <c r="AI175" s="27"/>
      <c r="AJ175" s="30">
        <f t="shared" si="64"/>
        <v>0.29608004417834066</v>
      </c>
    </row>
    <row r="176" spans="1:36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104">+SUM(D177:D181)</f>
        <v>0</v>
      </c>
      <c r="E176" s="26">
        <f t="shared" ref="E176" si="105">+SUM(E177:E181)</f>
        <v>0</v>
      </c>
      <c r="F176" s="26">
        <f t="shared" ref="F176" si="106">+SUM(F177:F181)</f>
        <v>0</v>
      </c>
      <c r="G176" s="26">
        <f t="shared" ref="G176" si="107">+SUM(G177:G181)</f>
        <v>0</v>
      </c>
      <c r="H176" s="26">
        <f t="shared" ref="H176" si="108">+SUM(H177:H181)</f>
        <v>0</v>
      </c>
      <c r="I176" s="26">
        <f t="shared" ref="I176" si="109">+SUM(I177:I181)</f>
        <v>0</v>
      </c>
      <c r="J176" s="26">
        <f t="shared" ref="J176" si="110">+SUM(J177:J181)</f>
        <v>0</v>
      </c>
      <c r="K176" s="26">
        <f t="shared" ref="K176" si="111">+SUM(K177:K181)</f>
        <v>0</v>
      </c>
      <c r="L176" s="26">
        <f t="shared" ref="L176" si="112">+SUM(L177:L181)</f>
        <v>0</v>
      </c>
      <c r="M176" s="26">
        <f t="shared" ref="M176" si="113">+SUM(M177:M181)</f>
        <v>8.1689807731023105</v>
      </c>
      <c r="N176" s="26">
        <f t="shared" ref="N176" si="114">+SUM(N177:N181)</f>
        <v>13.860567853762435</v>
      </c>
      <c r="O176" s="26">
        <f t="shared" ref="O176" si="115">+SUM(O177:O181)</f>
        <v>15.80197446341011</v>
      </c>
      <c r="P176" s="26">
        <f t="shared" ref="P176" si="116">+SUM(P177:P181)</f>
        <v>13.68973721248379</v>
      </c>
      <c r="Q176" s="26">
        <f t="shared" ref="Q176:R176" si="117">+SUM(Q177:Q181)</f>
        <v>8.6291586443115396</v>
      </c>
      <c r="R176" s="26">
        <f t="shared" si="117"/>
        <v>21.296557580596716</v>
      </c>
      <c r="S176" s="26">
        <f t="shared" ref="S176" si="118">+SUM(S177:S181)</f>
        <v>9.2439757889325112</v>
      </c>
      <c r="T176" s="26">
        <f t="shared" ref="T176" si="119">+SUM(T177:T181)</f>
        <v>13.374224565399958</v>
      </c>
      <c r="U176" s="26">
        <f t="shared" ref="U176" si="120">+SUM(U177:U181)</f>
        <v>12.91150023548156</v>
      </c>
      <c r="V176" s="26">
        <f t="shared" ref="V176" si="121">+SUM(V177:V181)</f>
        <v>8.3485186926219619</v>
      </c>
      <c r="W176" s="26">
        <f t="shared" ref="W176" si="122">+SUM(W177:W181)</f>
        <v>9.6113302302048123</v>
      </c>
      <c r="X176" s="26">
        <f t="shared" ref="X176" si="123">+SUM(X177:X181)</f>
        <v>8.4695261136684596</v>
      </c>
      <c r="Y176" s="26">
        <f t="shared" ref="Y176" si="124">+SUM(Y177:Y181)</f>
        <v>7.8178366688340564</v>
      </c>
      <c r="Z176" s="26">
        <f t="shared" ref="Z176" si="125">+SUM(Z177:Z181)</f>
        <v>7.0993986640256974</v>
      </c>
      <c r="AA176" s="26">
        <f t="shared" ref="AA176" si="126">+SUM(AA177:AA181)</f>
        <v>9.5147871557678094</v>
      </c>
      <c r="AB176" s="26">
        <f t="shared" ref="AB176" si="127">+SUM(AB177:AB181)</f>
        <v>10.23702159150394</v>
      </c>
      <c r="AC176" s="26">
        <f t="shared" ref="AC176" si="128">+SUM(AC177:AC181)</f>
        <v>7.246532584916217</v>
      </c>
      <c r="AD176" s="26">
        <f t="shared" ref="AD176" si="129">+SUM(AD177:AD181)</f>
        <v>7.9822418560804866</v>
      </c>
      <c r="AE176" s="26">
        <f t="shared" ref="AE176:AH176" si="130">+SUM(AE177:AE181)</f>
        <v>7.7958497146915295</v>
      </c>
      <c r="AF176" s="26">
        <f t="shared" si="130"/>
        <v>4.0698293814363478</v>
      </c>
      <c r="AG176" s="26">
        <f t="shared" si="130"/>
        <v>12.569707712426704</v>
      </c>
      <c r="AH176" s="26">
        <f t="shared" si="130"/>
        <v>13.208154074917605</v>
      </c>
      <c r="AI176" s="27"/>
      <c r="AJ176" s="23">
        <f t="shared" si="64"/>
        <v>0.61686683342524029</v>
      </c>
    </row>
    <row r="177" spans="1:36" x14ac:dyDescent="0.35">
      <c r="A177" s="24" t="s">
        <v>580</v>
      </c>
      <c r="B177" s="25" t="s">
        <v>581</v>
      </c>
      <c r="C177" s="30">
        <f>+'1990'!$D177</f>
        <v>0</v>
      </c>
      <c r="D177" s="30">
        <f>+'1991'!$D177</f>
        <v>0</v>
      </c>
      <c r="E177" s="30">
        <f>+'1992'!$D177</f>
        <v>0</v>
      </c>
      <c r="F177" s="30">
        <f>+'1993'!$D177</f>
        <v>0</v>
      </c>
      <c r="G177" s="30">
        <f>+'1994'!$D177</f>
        <v>0</v>
      </c>
      <c r="H177" s="30">
        <f>+'1995'!$D177</f>
        <v>0</v>
      </c>
      <c r="I177" s="30">
        <f>+'1996'!$D177</f>
        <v>0</v>
      </c>
      <c r="J177" s="30">
        <f>+'1997'!$D177</f>
        <v>0</v>
      </c>
      <c r="K177" s="30">
        <f>+'1998'!$D177</f>
        <v>0</v>
      </c>
      <c r="L177" s="30">
        <f>+'1999'!$D177</f>
        <v>0</v>
      </c>
      <c r="M177" s="30">
        <f>+'2000'!$D177</f>
        <v>8.1689807731023105</v>
      </c>
      <c r="N177" s="30">
        <f>+'2001'!$D177</f>
        <v>13.860567853762435</v>
      </c>
      <c r="O177" s="30">
        <f>+'2002'!$D177</f>
        <v>15.80197446341011</v>
      </c>
      <c r="P177" s="30">
        <f>+'2003'!$D177</f>
        <v>13.68973721248379</v>
      </c>
      <c r="Q177" s="30">
        <f>+'2004'!$D177</f>
        <v>8.6291586443115396</v>
      </c>
      <c r="R177" s="30">
        <f>+'2005'!$D177</f>
        <v>21.296557580596716</v>
      </c>
      <c r="S177" s="30">
        <f>+'2006'!$D177</f>
        <v>9.2439757889325112</v>
      </c>
      <c r="T177" s="30">
        <f>+'2007'!$D177</f>
        <v>13.374224565399958</v>
      </c>
      <c r="U177" s="30">
        <f>+'2008'!$D177</f>
        <v>12.91150023548156</v>
      </c>
      <c r="V177" s="30">
        <f>+'2009'!$D177</f>
        <v>8.3485186926219619</v>
      </c>
      <c r="W177" s="30">
        <f>+'2010'!$D177</f>
        <v>9.6113302302048123</v>
      </c>
      <c r="X177" s="30">
        <f>+'2011'!$D177</f>
        <v>8.4695261136684596</v>
      </c>
      <c r="Y177" s="30">
        <f>+'2012'!$D177</f>
        <v>7.8178366688340564</v>
      </c>
      <c r="Z177" s="30">
        <f>+'2013'!$D177</f>
        <v>7.0993986640256974</v>
      </c>
      <c r="AA177" s="30">
        <f>+'2014'!$D177</f>
        <v>9.5147871557678094</v>
      </c>
      <c r="AB177" s="30">
        <f>+'2015'!$D177</f>
        <v>10.23702159150394</v>
      </c>
      <c r="AC177" s="30">
        <f>+'2016'!$D177</f>
        <v>7.246532584916217</v>
      </c>
      <c r="AD177" s="30">
        <f>+'2017'!$D177</f>
        <v>7.9822418560804866</v>
      </c>
      <c r="AE177" s="30">
        <f>+'2018'!$D177</f>
        <v>7.7958497146915295</v>
      </c>
      <c r="AF177" s="30">
        <f>+'2019'!$D177</f>
        <v>4.0698293814363478</v>
      </c>
      <c r="AG177" s="30">
        <f>+'2020'!$D177</f>
        <v>12.569707712426704</v>
      </c>
      <c r="AH177" s="30">
        <f>+'2021'!$D177</f>
        <v>13.208154074917605</v>
      </c>
      <c r="AI177" s="27"/>
      <c r="AJ177" s="30">
        <f t="shared" si="64"/>
        <v>0.61686683342524029</v>
      </c>
    </row>
    <row r="178" spans="1:36" x14ac:dyDescent="0.35">
      <c r="A178" s="24" t="s">
        <v>582</v>
      </c>
      <c r="B178" s="25" t="s">
        <v>583</v>
      </c>
      <c r="C178" s="30">
        <f>+'1990'!$D178</f>
        <v>0</v>
      </c>
      <c r="D178" s="30">
        <f>+'1991'!$D178</f>
        <v>0</v>
      </c>
      <c r="E178" s="30">
        <f>+'1992'!$D178</f>
        <v>0</v>
      </c>
      <c r="F178" s="30">
        <f>+'1993'!$D178</f>
        <v>0</v>
      </c>
      <c r="G178" s="30">
        <f>+'1994'!$D178</f>
        <v>0</v>
      </c>
      <c r="H178" s="30">
        <f>+'1995'!$D178</f>
        <v>0</v>
      </c>
      <c r="I178" s="30">
        <f>+'1996'!$D178</f>
        <v>0</v>
      </c>
      <c r="J178" s="30">
        <f>+'1997'!$D178</f>
        <v>0</v>
      </c>
      <c r="K178" s="30">
        <f>+'1998'!$D178</f>
        <v>0</v>
      </c>
      <c r="L178" s="30">
        <f>+'1999'!$D178</f>
        <v>0</v>
      </c>
      <c r="M178" s="30">
        <f>+'2000'!$D178</f>
        <v>0</v>
      </c>
      <c r="N178" s="30">
        <f>+'2001'!$D178</f>
        <v>0</v>
      </c>
      <c r="O178" s="30">
        <f>+'2002'!$D178</f>
        <v>0</v>
      </c>
      <c r="P178" s="30">
        <f>+'2003'!$D178</f>
        <v>0</v>
      </c>
      <c r="Q178" s="30">
        <f>+'2004'!$D178</f>
        <v>0</v>
      </c>
      <c r="R178" s="30">
        <f>+'2005'!$D178</f>
        <v>0</v>
      </c>
      <c r="S178" s="30">
        <f>+'2006'!$D178</f>
        <v>0</v>
      </c>
      <c r="T178" s="30">
        <f>+'2007'!$D178</f>
        <v>0</v>
      </c>
      <c r="U178" s="30">
        <f>+'2008'!$D178</f>
        <v>0</v>
      </c>
      <c r="V178" s="30">
        <f>+'2009'!$D178</f>
        <v>0</v>
      </c>
      <c r="W178" s="30">
        <f>+'2010'!$D178</f>
        <v>0</v>
      </c>
      <c r="X178" s="30">
        <f>+'2011'!$D178</f>
        <v>0</v>
      </c>
      <c r="Y178" s="30">
        <f>+'2012'!$D178</f>
        <v>0</v>
      </c>
      <c r="Z178" s="30">
        <f>+'2013'!$D178</f>
        <v>0</v>
      </c>
      <c r="AA178" s="30">
        <f>+'2014'!$D178</f>
        <v>0</v>
      </c>
      <c r="AB178" s="30">
        <f>+'2015'!$D178</f>
        <v>0</v>
      </c>
      <c r="AC178" s="30">
        <f>+'2016'!$D178</f>
        <v>0</v>
      </c>
      <c r="AD178" s="30">
        <f>+'2017'!$D178</f>
        <v>0</v>
      </c>
      <c r="AE178" s="30">
        <f>+'2018'!$D178</f>
        <v>0</v>
      </c>
      <c r="AF178" s="30">
        <f>+'2019'!$D178</f>
        <v>0</v>
      </c>
      <c r="AG178" s="30">
        <f>+'2020'!$D178</f>
        <v>0</v>
      </c>
      <c r="AH178" s="30">
        <f>+'2021'!$D178</f>
        <v>0</v>
      </c>
      <c r="AI178" s="27"/>
      <c r="AJ178" s="30" t="e">
        <f t="shared" si="64"/>
        <v>#DIV/0!</v>
      </c>
    </row>
    <row r="179" spans="1:36" x14ac:dyDescent="0.35">
      <c r="A179" s="24" t="s">
        <v>584</v>
      </c>
      <c r="B179" s="25" t="s">
        <v>585</v>
      </c>
      <c r="C179" s="30">
        <f>+'1990'!$D179</f>
        <v>0</v>
      </c>
      <c r="D179" s="30">
        <f>+'1991'!$D179</f>
        <v>0</v>
      </c>
      <c r="E179" s="30">
        <f>+'1992'!$D179</f>
        <v>0</v>
      </c>
      <c r="F179" s="30">
        <f>+'1993'!$D179</f>
        <v>0</v>
      </c>
      <c r="G179" s="30">
        <f>+'1994'!$D179</f>
        <v>0</v>
      </c>
      <c r="H179" s="30">
        <f>+'1995'!$D179</f>
        <v>0</v>
      </c>
      <c r="I179" s="30">
        <f>+'1996'!$D179</f>
        <v>0</v>
      </c>
      <c r="J179" s="30">
        <f>+'1997'!$D179</f>
        <v>0</v>
      </c>
      <c r="K179" s="30">
        <f>+'1998'!$D179</f>
        <v>0</v>
      </c>
      <c r="L179" s="30">
        <f>+'1999'!$D179</f>
        <v>0</v>
      </c>
      <c r="M179" s="30">
        <f>+'2000'!$D179</f>
        <v>0</v>
      </c>
      <c r="N179" s="30">
        <f>+'2001'!$D179</f>
        <v>0</v>
      </c>
      <c r="O179" s="30">
        <f>+'2002'!$D179</f>
        <v>0</v>
      </c>
      <c r="P179" s="30">
        <f>+'2003'!$D179</f>
        <v>0</v>
      </c>
      <c r="Q179" s="30">
        <f>+'2004'!$D179</f>
        <v>0</v>
      </c>
      <c r="R179" s="30">
        <f>+'2005'!$D179</f>
        <v>0</v>
      </c>
      <c r="S179" s="30">
        <f>+'2006'!$D179</f>
        <v>0</v>
      </c>
      <c r="T179" s="30">
        <f>+'2007'!$D179</f>
        <v>0</v>
      </c>
      <c r="U179" s="30">
        <f>+'2008'!$D179</f>
        <v>0</v>
      </c>
      <c r="V179" s="30">
        <f>+'2009'!$D179</f>
        <v>0</v>
      </c>
      <c r="W179" s="30">
        <f>+'2010'!$D179</f>
        <v>0</v>
      </c>
      <c r="X179" s="30">
        <f>+'2011'!$D179</f>
        <v>0</v>
      </c>
      <c r="Y179" s="30">
        <f>+'2012'!$D179</f>
        <v>0</v>
      </c>
      <c r="Z179" s="30">
        <f>+'2013'!$D179</f>
        <v>0</v>
      </c>
      <c r="AA179" s="30">
        <f>+'2014'!$D179</f>
        <v>0</v>
      </c>
      <c r="AB179" s="30">
        <f>+'2015'!$D179</f>
        <v>0</v>
      </c>
      <c r="AC179" s="30">
        <f>+'2016'!$D179</f>
        <v>0</v>
      </c>
      <c r="AD179" s="30">
        <f>+'2017'!$D179</f>
        <v>0</v>
      </c>
      <c r="AE179" s="30">
        <f>+'2018'!$D179</f>
        <v>0</v>
      </c>
      <c r="AF179" s="30">
        <f>+'2019'!$D179</f>
        <v>0</v>
      </c>
      <c r="AG179" s="30">
        <f>+'2020'!$D179</f>
        <v>0</v>
      </c>
      <c r="AH179" s="30">
        <f>+'2021'!$D179</f>
        <v>0</v>
      </c>
      <c r="AI179" s="27"/>
      <c r="AJ179" s="30" t="e">
        <f t="shared" si="64"/>
        <v>#DIV/0!</v>
      </c>
    </row>
    <row r="180" spans="1:36" x14ac:dyDescent="0.35">
      <c r="A180" s="24" t="s">
        <v>586</v>
      </c>
      <c r="B180" s="25" t="s">
        <v>587</v>
      </c>
      <c r="C180" s="30">
        <f>+'1990'!$D180</f>
        <v>0</v>
      </c>
      <c r="D180" s="30">
        <f>+'1991'!$D180</f>
        <v>0</v>
      </c>
      <c r="E180" s="30">
        <f>+'1992'!$D180</f>
        <v>0</v>
      </c>
      <c r="F180" s="30">
        <f>+'1993'!$D180</f>
        <v>0</v>
      </c>
      <c r="G180" s="30">
        <f>+'1994'!$D180</f>
        <v>0</v>
      </c>
      <c r="H180" s="30">
        <f>+'1995'!$D180</f>
        <v>0</v>
      </c>
      <c r="I180" s="30">
        <f>+'1996'!$D180</f>
        <v>0</v>
      </c>
      <c r="J180" s="30">
        <f>+'1997'!$D180</f>
        <v>0</v>
      </c>
      <c r="K180" s="30">
        <f>+'1998'!$D180</f>
        <v>0</v>
      </c>
      <c r="L180" s="30">
        <f>+'1999'!$D180</f>
        <v>0</v>
      </c>
      <c r="M180" s="30">
        <f>+'2000'!$D180</f>
        <v>0</v>
      </c>
      <c r="N180" s="30">
        <f>+'2001'!$D180</f>
        <v>0</v>
      </c>
      <c r="O180" s="30">
        <f>+'2002'!$D180</f>
        <v>0</v>
      </c>
      <c r="P180" s="30">
        <f>+'2003'!$D180</f>
        <v>0</v>
      </c>
      <c r="Q180" s="30">
        <f>+'2004'!$D180</f>
        <v>0</v>
      </c>
      <c r="R180" s="30">
        <f>+'2005'!$D180</f>
        <v>0</v>
      </c>
      <c r="S180" s="30">
        <f>+'2006'!$D180</f>
        <v>0</v>
      </c>
      <c r="T180" s="30">
        <f>+'2007'!$D180</f>
        <v>0</v>
      </c>
      <c r="U180" s="30">
        <f>+'2008'!$D180</f>
        <v>0</v>
      </c>
      <c r="V180" s="30">
        <f>+'2009'!$D180</f>
        <v>0</v>
      </c>
      <c r="W180" s="30">
        <f>+'2010'!$D180</f>
        <v>0</v>
      </c>
      <c r="X180" s="30">
        <f>+'2011'!$D180</f>
        <v>0</v>
      </c>
      <c r="Y180" s="30">
        <f>+'2012'!$D180</f>
        <v>0</v>
      </c>
      <c r="Z180" s="30">
        <f>+'2013'!$D180</f>
        <v>0</v>
      </c>
      <c r="AA180" s="30">
        <f>+'2014'!$D180</f>
        <v>0</v>
      </c>
      <c r="AB180" s="30">
        <f>+'2015'!$D180</f>
        <v>0</v>
      </c>
      <c r="AC180" s="30">
        <f>+'2016'!$D180</f>
        <v>0</v>
      </c>
      <c r="AD180" s="30">
        <f>+'2017'!$D180</f>
        <v>0</v>
      </c>
      <c r="AE180" s="30">
        <f>+'2018'!$D180</f>
        <v>0</v>
      </c>
      <c r="AF180" s="30">
        <f>+'2019'!$D180</f>
        <v>0</v>
      </c>
      <c r="AG180" s="30">
        <f>+'2020'!$D180</f>
        <v>0</v>
      </c>
      <c r="AH180" s="30">
        <f>+'2021'!$D180</f>
        <v>0</v>
      </c>
      <c r="AI180" s="27"/>
      <c r="AJ180" s="30" t="e">
        <f t="shared" si="64"/>
        <v>#DIV/0!</v>
      </c>
    </row>
    <row r="181" spans="1:36" x14ac:dyDescent="0.35">
      <c r="A181" s="24" t="s">
        <v>588</v>
      </c>
      <c r="B181" s="25" t="s">
        <v>589</v>
      </c>
      <c r="C181" s="30">
        <f>+'1990'!$D181</f>
        <v>0</v>
      </c>
      <c r="D181" s="30">
        <f>+'1991'!$D181</f>
        <v>0</v>
      </c>
      <c r="E181" s="30">
        <f>+'1992'!$D181</f>
        <v>0</v>
      </c>
      <c r="F181" s="30">
        <f>+'1993'!$D181</f>
        <v>0</v>
      </c>
      <c r="G181" s="30">
        <f>+'1994'!$D181</f>
        <v>0</v>
      </c>
      <c r="H181" s="30">
        <f>+'1995'!$D181</f>
        <v>0</v>
      </c>
      <c r="I181" s="30">
        <f>+'1996'!$D181</f>
        <v>0</v>
      </c>
      <c r="J181" s="30">
        <f>+'1997'!$D181</f>
        <v>0</v>
      </c>
      <c r="K181" s="30">
        <f>+'1998'!$D181</f>
        <v>0</v>
      </c>
      <c r="L181" s="30">
        <f>+'1999'!$D181</f>
        <v>0</v>
      </c>
      <c r="M181" s="30">
        <f>+'2000'!$D181</f>
        <v>0</v>
      </c>
      <c r="N181" s="30">
        <f>+'2001'!$D181</f>
        <v>0</v>
      </c>
      <c r="O181" s="30">
        <f>+'2002'!$D181</f>
        <v>0</v>
      </c>
      <c r="P181" s="30">
        <f>+'2003'!$D181</f>
        <v>0</v>
      </c>
      <c r="Q181" s="30">
        <f>+'2004'!$D181</f>
        <v>0</v>
      </c>
      <c r="R181" s="30">
        <f>+'2005'!$D181</f>
        <v>0</v>
      </c>
      <c r="S181" s="30">
        <f>+'2006'!$D181</f>
        <v>0</v>
      </c>
      <c r="T181" s="30">
        <f>+'2007'!$D181</f>
        <v>0</v>
      </c>
      <c r="U181" s="30">
        <f>+'2008'!$D181</f>
        <v>0</v>
      </c>
      <c r="V181" s="30">
        <f>+'2009'!$D181</f>
        <v>0</v>
      </c>
      <c r="W181" s="30">
        <f>+'2010'!$D181</f>
        <v>0</v>
      </c>
      <c r="X181" s="30">
        <f>+'2011'!$D181</f>
        <v>0</v>
      </c>
      <c r="Y181" s="30">
        <f>+'2012'!$D181</f>
        <v>0</v>
      </c>
      <c r="Z181" s="30">
        <f>+'2013'!$D181</f>
        <v>0</v>
      </c>
      <c r="AA181" s="30">
        <f>+'2014'!$D181</f>
        <v>0</v>
      </c>
      <c r="AB181" s="30">
        <f>+'2015'!$D181</f>
        <v>0</v>
      </c>
      <c r="AC181" s="30">
        <f>+'2016'!$D181</f>
        <v>0</v>
      </c>
      <c r="AD181" s="30">
        <f>+'2017'!$D181</f>
        <v>0</v>
      </c>
      <c r="AE181" s="30">
        <f>+'2018'!$D181</f>
        <v>0</v>
      </c>
      <c r="AF181" s="30">
        <f>+'2019'!$D181</f>
        <v>0</v>
      </c>
      <c r="AG181" s="30">
        <f>+'2020'!$D181</f>
        <v>0</v>
      </c>
      <c r="AH181" s="30">
        <f>+'2021'!$D181</f>
        <v>0</v>
      </c>
      <c r="AI181" s="27"/>
      <c r="AJ181" s="30" t="e">
        <f t="shared" si="64"/>
        <v>#DIV/0!</v>
      </c>
    </row>
    <row r="182" spans="1:36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:AE182" si="131">+SUM(D183:D184)</f>
        <v>0</v>
      </c>
      <c r="E182" s="26">
        <f t="shared" si="131"/>
        <v>0</v>
      </c>
      <c r="F182" s="26">
        <f t="shared" si="131"/>
        <v>0</v>
      </c>
      <c r="G182" s="26">
        <f t="shared" si="131"/>
        <v>0</v>
      </c>
      <c r="H182" s="26">
        <f t="shared" si="131"/>
        <v>0</v>
      </c>
      <c r="I182" s="26">
        <f t="shared" si="131"/>
        <v>0</v>
      </c>
      <c r="J182" s="26">
        <f t="shared" si="131"/>
        <v>0</v>
      </c>
      <c r="K182" s="26">
        <f t="shared" si="131"/>
        <v>0</v>
      </c>
      <c r="L182" s="26">
        <f t="shared" si="131"/>
        <v>0</v>
      </c>
      <c r="M182" s="26">
        <f t="shared" si="131"/>
        <v>0</v>
      </c>
      <c r="N182" s="26">
        <f t="shared" si="131"/>
        <v>0</v>
      </c>
      <c r="O182" s="26">
        <f t="shared" si="131"/>
        <v>0</v>
      </c>
      <c r="P182" s="26">
        <f t="shared" si="131"/>
        <v>0</v>
      </c>
      <c r="Q182" s="26">
        <f t="shared" si="131"/>
        <v>0</v>
      </c>
      <c r="R182" s="26">
        <f t="shared" si="131"/>
        <v>0</v>
      </c>
      <c r="S182" s="26">
        <f t="shared" si="131"/>
        <v>0</v>
      </c>
      <c r="T182" s="26">
        <f t="shared" si="131"/>
        <v>0</v>
      </c>
      <c r="U182" s="26">
        <f t="shared" si="131"/>
        <v>0</v>
      </c>
      <c r="V182" s="26">
        <f t="shared" si="131"/>
        <v>0</v>
      </c>
      <c r="W182" s="26">
        <f t="shared" si="131"/>
        <v>0</v>
      </c>
      <c r="X182" s="26">
        <f t="shared" si="131"/>
        <v>0</v>
      </c>
      <c r="Y182" s="26">
        <f t="shared" si="131"/>
        <v>0</v>
      </c>
      <c r="Z182" s="26">
        <f t="shared" si="131"/>
        <v>0</v>
      </c>
      <c r="AA182" s="26">
        <f t="shared" si="131"/>
        <v>0</v>
      </c>
      <c r="AB182" s="26">
        <f t="shared" si="131"/>
        <v>0</v>
      </c>
      <c r="AC182" s="26">
        <f t="shared" si="131"/>
        <v>0</v>
      </c>
      <c r="AD182" s="26">
        <f t="shared" si="131"/>
        <v>0</v>
      </c>
      <c r="AE182" s="26">
        <f t="shared" si="131"/>
        <v>0</v>
      </c>
      <c r="AF182" s="26">
        <f t="shared" ref="AF182:AH182" si="132">+SUM(AF183:AF184)</f>
        <v>0</v>
      </c>
      <c r="AG182" s="26">
        <f t="shared" si="132"/>
        <v>0</v>
      </c>
      <c r="AH182" s="26">
        <f t="shared" si="132"/>
        <v>0</v>
      </c>
      <c r="AI182" s="27"/>
      <c r="AJ182" s="23" t="e">
        <f t="shared" si="64"/>
        <v>#DIV/0!</v>
      </c>
    </row>
    <row r="183" spans="1:36" x14ac:dyDescent="0.35">
      <c r="A183" s="24" t="s">
        <v>592</v>
      </c>
      <c r="B183" s="25" t="s">
        <v>593</v>
      </c>
      <c r="C183" s="30">
        <f>+'1990'!$D183</f>
        <v>0</v>
      </c>
      <c r="D183" s="30">
        <f>+'1991'!$D183</f>
        <v>0</v>
      </c>
      <c r="E183" s="30">
        <f>+'1992'!$D183</f>
        <v>0</v>
      </c>
      <c r="F183" s="30">
        <f>+'1993'!$D183</f>
        <v>0</v>
      </c>
      <c r="G183" s="30">
        <f>+'1994'!$D183</f>
        <v>0</v>
      </c>
      <c r="H183" s="30">
        <f>+'1995'!$D183</f>
        <v>0</v>
      </c>
      <c r="I183" s="30">
        <f>+'1996'!$D183</f>
        <v>0</v>
      </c>
      <c r="J183" s="30">
        <f>+'1997'!$D183</f>
        <v>0</v>
      </c>
      <c r="K183" s="30">
        <f>+'1998'!$D183</f>
        <v>0</v>
      </c>
      <c r="L183" s="30">
        <f>+'1999'!$D183</f>
        <v>0</v>
      </c>
      <c r="M183" s="30">
        <f>+'2000'!$D183</f>
        <v>0</v>
      </c>
      <c r="N183" s="30">
        <f>+'2001'!$D183</f>
        <v>0</v>
      </c>
      <c r="O183" s="30">
        <f>+'2002'!$D183</f>
        <v>0</v>
      </c>
      <c r="P183" s="30">
        <f>+'2003'!$D183</f>
        <v>0</v>
      </c>
      <c r="Q183" s="30">
        <f>+'2004'!$D183</f>
        <v>0</v>
      </c>
      <c r="R183" s="30">
        <f>+'2005'!$D183</f>
        <v>0</v>
      </c>
      <c r="S183" s="30">
        <f>+'2006'!$D183</f>
        <v>0</v>
      </c>
      <c r="T183" s="30">
        <f>+'2007'!$D183</f>
        <v>0</v>
      </c>
      <c r="U183" s="30">
        <f>+'2008'!$D183</f>
        <v>0</v>
      </c>
      <c r="V183" s="30">
        <f>+'2009'!$D183</f>
        <v>0</v>
      </c>
      <c r="W183" s="30">
        <f>+'2010'!$D183</f>
        <v>0</v>
      </c>
      <c r="X183" s="30">
        <f>+'2011'!$D183</f>
        <v>0</v>
      </c>
      <c r="Y183" s="30">
        <f>+'2012'!$D183</f>
        <v>0</v>
      </c>
      <c r="Z183" s="30">
        <f>+'2013'!$D183</f>
        <v>0</v>
      </c>
      <c r="AA183" s="30">
        <f>+'2014'!$D183</f>
        <v>0</v>
      </c>
      <c r="AB183" s="30">
        <f>+'2015'!$D183</f>
        <v>0</v>
      </c>
      <c r="AC183" s="30">
        <f>+'2016'!$D183</f>
        <v>0</v>
      </c>
      <c r="AD183" s="30">
        <f>+'2017'!$D183</f>
        <v>0</v>
      </c>
      <c r="AE183" s="30">
        <f>+'2018'!$D183</f>
        <v>0</v>
      </c>
      <c r="AF183" s="30">
        <f>+'2019'!$D183</f>
        <v>0</v>
      </c>
      <c r="AG183" s="30">
        <f>+'2020'!$D183</f>
        <v>0</v>
      </c>
      <c r="AH183" s="30">
        <f>+'2021'!$D183</f>
        <v>0</v>
      </c>
      <c r="AI183" s="27"/>
      <c r="AJ183" s="30" t="e">
        <f t="shared" si="64"/>
        <v>#DIV/0!</v>
      </c>
    </row>
    <row r="184" spans="1:36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133">+SUM(D185:D189)</f>
        <v>0</v>
      </c>
      <c r="E184" s="26">
        <f t="shared" ref="E184" si="134">+SUM(E185:E189)</f>
        <v>0</v>
      </c>
      <c r="F184" s="26">
        <f t="shared" ref="F184" si="135">+SUM(F185:F189)</f>
        <v>0</v>
      </c>
      <c r="G184" s="26">
        <f t="shared" ref="G184" si="136">+SUM(G185:G189)</f>
        <v>0</v>
      </c>
      <c r="H184" s="26">
        <f t="shared" ref="H184" si="137">+SUM(H185:H189)</f>
        <v>0</v>
      </c>
      <c r="I184" s="26">
        <f t="shared" ref="I184" si="138">+SUM(I185:I189)</f>
        <v>0</v>
      </c>
      <c r="J184" s="26">
        <f t="shared" ref="J184" si="139">+SUM(J185:J189)</f>
        <v>0</v>
      </c>
      <c r="K184" s="26">
        <f t="shared" ref="K184" si="140">+SUM(K185:K189)</f>
        <v>0</v>
      </c>
      <c r="L184" s="26">
        <f t="shared" ref="L184" si="141">+SUM(L185:L189)</f>
        <v>0</v>
      </c>
      <c r="M184" s="26">
        <f t="shared" ref="M184" si="142">+SUM(M185:M189)</f>
        <v>0</v>
      </c>
      <c r="N184" s="26">
        <f t="shared" ref="N184" si="143">+SUM(N185:N189)</f>
        <v>0</v>
      </c>
      <c r="O184" s="26">
        <f t="shared" ref="O184" si="144">+SUM(O185:O189)</f>
        <v>0</v>
      </c>
      <c r="P184" s="26">
        <f t="shared" ref="P184" si="145">+SUM(P185:P189)</f>
        <v>0</v>
      </c>
      <c r="Q184" s="26">
        <f t="shared" ref="Q184:R184" si="146">+SUM(Q185:Q189)</f>
        <v>0</v>
      </c>
      <c r="R184" s="26">
        <f t="shared" si="146"/>
        <v>0</v>
      </c>
      <c r="S184" s="26">
        <f t="shared" ref="S184" si="147">+SUM(S185:S189)</f>
        <v>0</v>
      </c>
      <c r="T184" s="26">
        <f t="shared" ref="T184" si="148">+SUM(T185:T189)</f>
        <v>0</v>
      </c>
      <c r="U184" s="26">
        <f t="shared" ref="U184" si="149">+SUM(U185:U189)</f>
        <v>0</v>
      </c>
      <c r="V184" s="26">
        <f t="shared" ref="V184" si="150">+SUM(V185:V189)</f>
        <v>0</v>
      </c>
      <c r="W184" s="26">
        <f t="shared" ref="W184" si="151">+SUM(W185:W189)</f>
        <v>0</v>
      </c>
      <c r="X184" s="26">
        <f t="shared" ref="X184" si="152">+SUM(X185:X189)</f>
        <v>0</v>
      </c>
      <c r="Y184" s="26">
        <f t="shared" ref="Y184" si="153">+SUM(Y185:Y189)</f>
        <v>0</v>
      </c>
      <c r="Z184" s="26">
        <f t="shared" ref="Z184" si="154">+SUM(Z185:Z189)</f>
        <v>0</v>
      </c>
      <c r="AA184" s="26">
        <f t="shared" ref="AA184" si="155">+SUM(AA185:AA189)</f>
        <v>0</v>
      </c>
      <c r="AB184" s="26">
        <f t="shared" ref="AB184" si="156">+SUM(AB185:AB189)</f>
        <v>0</v>
      </c>
      <c r="AC184" s="26">
        <f t="shared" ref="AC184" si="157">+SUM(AC185:AC189)</f>
        <v>0</v>
      </c>
      <c r="AD184" s="26">
        <f t="shared" ref="AD184" si="158">+SUM(AD185:AD189)</f>
        <v>0</v>
      </c>
      <c r="AE184" s="26">
        <f t="shared" ref="AE184:AH184" si="159">+SUM(AE185:AE189)</f>
        <v>0</v>
      </c>
      <c r="AF184" s="26">
        <f t="shared" si="159"/>
        <v>0</v>
      </c>
      <c r="AG184" s="26">
        <f t="shared" si="159"/>
        <v>0</v>
      </c>
      <c r="AH184" s="26">
        <f t="shared" si="159"/>
        <v>0</v>
      </c>
      <c r="AI184" s="27"/>
      <c r="AJ184" s="23" t="e">
        <f t="shared" si="64"/>
        <v>#DIV/0!</v>
      </c>
    </row>
    <row r="185" spans="1:36" x14ac:dyDescent="0.35">
      <c r="A185" s="24" t="s">
        <v>596</v>
      </c>
      <c r="B185" s="25" t="s">
        <v>597</v>
      </c>
      <c r="C185" s="30">
        <f>+'1990'!$D185</f>
        <v>0</v>
      </c>
      <c r="D185" s="30">
        <f>+'1991'!$D185</f>
        <v>0</v>
      </c>
      <c r="E185" s="30">
        <f>+'1992'!$D185</f>
        <v>0</v>
      </c>
      <c r="F185" s="30">
        <f>+'1993'!$D185</f>
        <v>0</v>
      </c>
      <c r="G185" s="30">
        <f>+'1994'!$D185</f>
        <v>0</v>
      </c>
      <c r="H185" s="30">
        <f>+'1995'!$D185</f>
        <v>0</v>
      </c>
      <c r="I185" s="30">
        <f>+'1996'!$D185</f>
        <v>0</v>
      </c>
      <c r="J185" s="30">
        <f>+'1997'!$D185</f>
        <v>0</v>
      </c>
      <c r="K185" s="30">
        <f>+'1998'!$D185</f>
        <v>0</v>
      </c>
      <c r="L185" s="30">
        <f>+'1999'!$D185</f>
        <v>0</v>
      </c>
      <c r="M185" s="30">
        <f>+'2000'!$D185</f>
        <v>0</v>
      </c>
      <c r="N185" s="30">
        <f>+'2001'!$D185</f>
        <v>0</v>
      </c>
      <c r="O185" s="30">
        <f>+'2002'!$D185</f>
        <v>0</v>
      </c>
      <c r="P185" s="30">
        <f>+'2003'!$D185</f>
        <v>0</v>
      </c>
      <c r="Q185" s="30">
        <f>+'2004'!$D185</f>
        <v>0</v>
      </c>
      <c r="R185" s="30">
        <f>+'2005'!$D185</f>
        <v>0</v>
      </c>
      <c r="S185" s="30">
        <f>+'2006'!$D185</f>
        <v>0</v>
      </c>
      <c r="T185" s="30">
        <f>+'2007'!$D185</f>
        <v>0</v>
      </c>
      <c r="U185" s="30">
        <f>+'2008'!$D185</f>
        <v>0</v>
      </c>
      <c r="V185" s="30">
        <f>+'2009'!$D185</f>
        <v>0</v>
      </c>
      <c r="W185" s="30">
        <f>+'2010'!$D185</f>
        <v>0</v>
      </c>
      <c r="X185" s="30">
        <f>+'2011'!$D185</f>
        <v>0</v>
      </c>
      <c r="Y185" s="30">
        <f>+'2012'!$D185</f>
        <v>0</v>
      </c>
      <c r="Z185" s="30">
        <f>+'2013'!$D185</f>
        <v>0</v>
      </c>
      <c r="AA185" s="30">
        <f>+'2014'!$D185</f>
        <v>0</v>
      </c>
      <c r="AB185" s="30">
        <f>+'2015'!$D185</f>
        <v>0</v>
      </c>
      <c r="AC185" s="30">
        <f>+'2016'!$D185</f>
        <v>0</v>
      </c>
      <c r="AD185" s="30">
        <f>+'2017'!$D185</f>
        <v>0</v>
      </c>
      <c r="AE185" s="30">
        <f>+'2018'!$D185</f>
        <v>0</v>
      </c>
      <c r="AF185" s="30">
        <f>+'2019'!$D185</f>
        <v>0</v>
      </c>
      <c r="AG185" s="30">
        <f>+'2020'!$D185</f>
        <v>0</v>
      </c>
      <c r="AH185" s="30">
        <f>+'2021'!$D185</f>
        <v>0</v>
      </c>
      <c r="AI185" s="27"/>
      <c r="AJ185" s="30" t="e">
        <f t="shared" si="64"/>
        <v>#DIV/0!</v>
      </c>
    </row>
    <row r="186" spans="1:36" x14ac:dyDescent="0.35">
      <c r="A186" s="24" t="s">
        <v>598</v>
      </c>
      <c r="B186" s="25" t="s">
        <v>599</v>
      </c>
      <c r="C186" s="30">
        <f>+'1990'!$D186</f>
        <v>0</v>
      </c>
      <c r="D186" s="30">
        <f>+'1991'!$D186</f>
        <v>0</v>
      </c>
      <c r="E186" s="30">
        <f>+'1992'!$D186</f>
        <v>0</v>
      </c>
      <c r="F186" s="30">
        <f>+'1993'!$D186</f>
        <v>0</v>
      </c>
      <c r="G186" s="30">
        <f>+'1994'!$D186</f>
        <v>0</v>
      </c>
      <c r="H186" s="30">
        <f>+'1995'!$D186</f>
        <v>0</v>
      </c>
      <c r="I186" s="30">
        <f>+'1996'!$D186</f>
        <v>0</v>
      </c>
      <c r="J186" s="30">
        <f>+'1997'!$D186</f>
        <v>0</v>
      </c>
      <c r="K186" s="30">
        <f>+'1998'!$D186</f>
        <v>0</v>
      </c>
      <c r="L186" s="30">
        <f>+'1999'!$D186</f>
        <v>0</v>
      </c>
      <c r="M186" s="30">
        <f>+'2000'!$D186</f>
        <v>0</v>
      </c>
      <c r="N186" s="30">
        <f>+'2001'!$D186</f>
        <v>0</v>
      </c>
      <c r="O186" s="30">
        <f>+'2002'!$D186</f>
        <v>0</v>
      </c>
      <c r="P186" s="30">
        <f>+'2003'!$D186</f>
        <v>0</v>
      </c>
      <c r="Q186" s="30">
        <f>+'2004'!$D186</f>
        <v>0</v>
      </c>
      <c r="R186" s="30">
        <f>+'2005'!$D186</f>
        <v>0</v>
      </c>
      <c r="S186" s="30">
        <f>+'2006'!$D186</f>
        <v>0</v>
      </c>
      <c r="T186" s="30">
        <f>+'2007'!$D186</f>
        <v>0</v>
      </c>
      <c r="U186" s="30">
        <f>+'2008'!$D186</f>
        <v>0</v>
      </c>
      <c r="V186" s="30">
        <f>+'2009'!$D186</f>
        <v>0</v>
      </c>
      <c r="W186" s="30">
        <f>+'2010'!$D186</f>
        <v>0</v>
      </c>
      <c r="X186" s="30">
        <f>+'2011'!$D186</f>
        <v>0</v>
      </c>
      <c r="Y186" s="30">
        <f>+'2012'!$D186</f>
        <v>0</v>
      </c>
      <c r="Z186" s="30">
        <f>+'2013'!$D186</f>
        <v>0</v>
      </c>
      <c r="AA186" s="30">
        <f>+'2014'!$D186</f>
        <v>0</v>
      </c>
      <c r="AB186" s="30">
        <f>+'2015'!$D186</f>
        <v>0</v>
      </c>
      <c r="AC186" s="30">
        <f>+'2016'!$D186</f>
        <v>0</v>
      </c>
      <c r="AD186" s="30">
        <f>+'2017'!$D186</f>
        <v>0</v>
      </c>
      <c r="AE186" s="30">
        <f>+'2018'!$D186</f>
        <v>0</v>
      </c>
      <c r="AF186" s="30">
        <f>+'2019'!$D186</f>
        <v>0</v>
      </c>
      <c r="AG186" s="30">
        <f>+'2020'!$D186</f>
        <v>0</v>
      </c>
      <c r="AH186" s="30">
        <f>+'2021'!$D186</f>
        <v>0</v>
      </c>
      <c r="AI186" s="27"/>
      <c r="AJ186" s="30" t="e">
        <f t="shared" si="64"/>
        <v>#DIV/0!</v>
      </c>
    </row>
    <row r="187" spans="1:36" x14ac:dyDescent="0.35">
      <c r="A187" s="24" t="s">
        <v>600</v>
      </c>
      <c r="B187" s="25" t="s">
        <v>601</v>
      </c>
      <c r="C187" s="30">
        <f>+'1990'!$D187</f>
        <v>0</v>
      </c>
      <c r="D187" s="30">
        <f>+'1991'!$D187</f>
        <v>0</v>
      </c>
      <c r="E187" s="30">
        <f>+'1992'!$D187</f>
        <v>0</v>
      </c>
      <c r="F187" s="30">
        <f>+'1993'!$D187</f>
        <v>0</v>
      </c>
      <c r="G187" s="30">
        <f>+'1994'!$D187</f>
        <v>0</v>
      </c>
      <c r="H187" s="30">
        <f>+'1995'!$D187</f>
        <v>0</v>
      </c>
      <c r="I187" s="30">
        <f>+'1996'!$D187</f>
        <v>0</v>
      </c>
      <c r="J187" s="30">
        <f>+'1997'!$D187</f>
        <v>0</v>
      </c>
      <c r="K187" s="30">
        <f>+'1998'!$D187</f>
        <v>0</v>
      </c>
      <c r="L187" s="30">
        <f>+'1999'!$D187</f>
        <v>0</v>
      </c>
      <c r="M187" s="30">
        <f>+'2000'!$D187</f>
        <v>0</v>
      </c>
      <c r="N187" s="30">
        <f>+'2001'!$D187</f>
        <v>0</v>
      </c>
      <c r="O187" s="30">
        <f>+'2002'!$D187</f>
        <v>0</v>
      </c>
      <c r="P187" s="30">
        <f>+'2003'!$D187</f>
        <v>0</v>
      </c>
      <c r="Q187" s="30">
        <f>+'2004'!$D187</f>
        <v>0</v>
      </c>
      <c r="R187" s="30">
        <f>+'2005'!$D187</f>
        <v>0</v>
      </c>
      <c r="S187" s="30">
        <f>+'2006'!$D187</f>
        <v>0</v>
      </c>
      <c r="T187" s="30">
        <f>+'2007'!$D187</f>
        <v>0</v>
      </c>
      <c r="U187" s="30">
        <f>+'2008'!$D187</f>
        <v>0</v>
      </c>
      <c r="V187" s="30">
        <f>+'2009'!$D187</f>
        <v>0</v>
      </c>
      <c r="W187" s="30">
        <f>+'2010'!$D187</f>
        <v>0</v>
      </c>
      <c r="X187" s="30">
        <f>+'2011'!$D187</f>
        <v>0</v>
      </c>
      <c r="Y187" s="30">
        <f>+'2012'!$D187</f>
        <v>0</v>
      </c>
      <c r="Z187" s="30">
        <f>+'2013'!$D187</f>
        <v>0</v>
      </c>
      <c r="AA187" s="30">
        <f>+'2014'!$D187</f>
        <v>0</v>
      </c>
      <c r="AB187" s="30">
        <f>+'2015'!$D187</f>
        <v>0</v>
      </c>
      <c r="AC187" s="30">
        <f>+'2016'!$D187</f>
        <v>0</v>
      </c>
      <c r="AD187" s="30">
        <f>+'2017'!$D187</f>
        <v>0</v>
      </c>
      <c r="AE187" s="30">
        <f>+'2018'!$D187</f>
        <v>0</v>
      </c>
      <c r="AF187" s="30">
        <f>+'2019'!$D187</f>
        <v>0</v>
      </c>
      <c r="AG187" s="30">
        <f>+'2020'!$D187</f>
        <v>0</v>
      </c>
      <c r="AH187" s="30">
        <f>+'2021'!$D187</f>
        <v>0</v>
      </c>
      <c r="AI187" s="27"/>
      <c r="AJ187" s="30" t="e">
        <f t="shared" si="64"/>
        <v>#DIV/0!</v>
      </c>
    </row>
    <row r="188" spans="1:36" x14ac:dyDescent="0.35">
      <c r="A188" s="24" t="s">
        <v>602</v>
      </c>
      <c r="B188" s="25" t="s">
        <v>603</v>
      </c>
      <c r="C188" s="30">
        <f>+'1990'!$D188</f>
        <v>0</v>
      </c>
      <c r="D188" s="30">
        <f>+'1991'!$D188</f>
        <v>0</v>
      </c>
      <c r="E188" s="30">
        <f>+'1992'!$D188</f>
        <v>0</v>
      </c>
      <c r="F188" s="30">
        <f>+'1993'!$D188</f>
        <v>0</v>
      </c>
      <c r="G188" s="30">
        <f>+'1994'!$D188</f>
        <v>0</v>
      </c>
      <c r="H188" s="30">
        <f>+'1995'!$D188</f>
        <v>0</v>
      </c>
      <c r="I188" s="30">
        <f>+'1996'!$D188</f>
        <v>0</v>
      </c>
      <c r="J188" s="30">
        <f>+'1997'!$D188</f>
        <v>0</v>
      </c>
      <c r="K188" s="30">
        <f>+'1998'!$D188</f>
        <v>0</v>
      </c>
      <c r="L188" s="30">
        <f>+'1999'!$D188</f>
        <v>0</v>
      </c>
      <c r="M188" s="30">
        <f>+'2000'!$D188</f>
        <v>0</v>
      </c>
      <c r="N188" s="30">
        <f>+'2001'!$D188</f>
        <v>0</v>
      </c>
      <c r="O188" s="30">
        <f>+'2002'!$D188</f>
        <v>0</v>
      </c>
      <c r="P188" s="30">
        <f>+'2003'!$D188</f>
        <v>0</v>
      </c>
      <c r="Q188" s="30">
        <f>+'2004'!$D188</f>
        <v>0</v>
      </c>
      <c r="R188" s="30">
        <f>+'2005'!$D188</f>
        <v>0</v>
      </c>
      <c r="S188" s="30">
        <f>+'2006'!$D188</f>
        <v>0</v>
      </c>
      <c r="T188" s="30">
        <f>+'2007'!$D188</f>
        <v>0</v>
      </c>
      <c r="U188" s="30">
        <f>+'2008'!$D188</f>
        <v>0</v>
      </c>
      <c r="V188" s="30">
        <f>+'2009'!$D188</f>
        <v>0</v>
      </c>
      <c r="W188" s="30">
        <f>+'2010'!$D188</f>
        <v>0</v>
      </c>
      <c r="X188" s="30">
        <f>+'2011'!$D188</f>
        <v>0</v>
      </c>
      <c r="Y188" s="30">
        <f>+'2012'!$D188</f>
        <v>0</v>
      </c>
      <c r="Z188" s="30">
        <f>+'2013'!$D188</f>
        <v>0</v>
      </c>
      <c r="AA188" s="30">
        <f>+'2014'!$D188</f>
        <v>0</v>
      </c>
      <c r="AB188" s="30">
        <f>+'2015'!$D188</f>
        <v>0</v>
      </c>
      <c r="AC188" s="30">
        <f>+'2016'!$D188</f>
        <v>0</v>
      </c>
      <c r="AD188" s="30">
        <f>+'2017'!$D188</f>
        <v>0</v>
      </c>
      <c r="AE188" s="30">
        <f>+'2018'!$D188</f>
        <v>0</v>
      </c>
      <c r="AF188" s="30">
        <f>+'2019'!$D188</f>
        <v>0</v>
      </c>
      <c r="AG188" s="30">
        <f>+'2020'!$D188</f>
        <v>0</v>
      </c>
      <c r="AH188" s="30">
        <f>+'2021'!$D188</f>
        <v>0</v>
      </c>
      <c r="AI188" s="27"/>
      <c r="AJ188" s="30" t="e">
        <f t="shared" si="64"/>
        <v>#DIV/0!</v>
      </c>
    </row>
    <row r="189" spans="1:36" x14ac:dyDescent="0.35">
      <c r="A189" s="24" t="s">
        <v>604</v>
      </c>
      <c r="B189" s="25" t="s">
        <v>605</v>
      </c>
      <c r="C189" s="30">
        <f>+'1990'!$D189</f>
        <v>0</v>
      </c>
      <c r="D189" s="30">
        <f>+'1991'!$D189</f>
        <v>0</v>
      </c>
      <c r="E189" s="30">
        <f>+'1992'!$D189</f>
        <v>0</v>
      </c>
      <c r="F189" s="30">
        <f>+'1993'!$D189</f>
        <v>0</v>
      </c>
      <c r="G189" s="30">
        <f>+'1994'!$D189</f>
        <v>0</v>
      </c>
      <c r="H189" s="30">
        <f>+'1995'!$D189</f>
        <v>0</v>
      </c>
      <c r="I189" s="30">
        <f>+'1996'!$D189</f>
        <v>0</v>
      </c>
      <c r="J189" s="30">
        <f>+'1997'!$D189</f>
        <v>0</v>
      </c>
      <c r="K189" s="30">
        <f>+'1998'!$D189</f>
        <v>0</v>
      </c>
      <c r="L189" s="30">
        <f>+'1999'!$D189</f>
        <v>0</v>
      </c>
      <c r="M189" s="30">
        <f>+'2000'!$D189</f>
        <v>0</v>
      </c>
      <c r="N189" s="30">
        <f>+'2001'!$D189</f>
        <v>0</v>
      </c>
      <c r="O189" s="30">
        <f>+'2002'!$D189</f>
        <v>0</v>
      </c>
      <c r="P189" s="30">
        <f>+'2003'!$D189</f>
        <v>0</v>
      </c>
      <c r="Q189" s="30">
        <f>+'2004'!$D189</f>
        <v>0</v>
      </c>
      <c r="R189" s="30">
        <f>+'2005'!$D189</f>
        <v>0</v>
      </c>
      <c r="S189" s="30">
        <f>+'2006'!$D189</f>
        <v>0</v>
      </c>
      <c r="T189" s="30">
        <f>+'2007'!$D189</f>
        <v>0</v>
      </c>
      <c r="U189" s="30">
        <f>+'2008'!$D189</f>
        <v>0</v>
      </c>
      <c r="V189" s="30">
        <f>+'2009'!$D189</f>
        <v>0</v>
      </c>
      <c r="W189" s="30">
        <f>+'2010'!$D189</f>
        <v>0</v>
      </c>
      <c r="X189" s="30">
        <f>+'2011'!$D189</f>
        <v>0</v>
      </c>
      <c r="Y189" s="30">
        <f>+'2012'!$D189</f>
        <v>0</v>
      </c>
      <c r="Z189" s="30">
        <f>+'2013'!$D189</f>
        <v>0</v>
      </c>
      <c r="AA189" s="30">
        <f>+'2014'!$D189</f>
        <v>0</v>
      </c>
      <c r="AB189" s="30">
        <f>+'2015'!$D189</f>
        <v>0</v>
      </c>
      <c r="AC189" s="30">
        <f>+'2016'!$D189</f>
        <v>0</v>
      </c>
      <c r="AD189" s="30">
        <f>+'2017'!$D189</f>
        <v>0</v>
      </c>
      <c r="AE189" s="30">
        <f>+'2018'!$D189</f>
        <v>0</v>
      </c>
      <c r="AF189" s="30">
        <f>+'2019'!$D189</f>
        <v>0</v>
      </c>
      <c r="AG189" s="30">
        <f>+'2020'!$D189</f>
        <v>0</v>
      </c>
      <c r="AH189" s="30">
        <f>+'2021'!$D189</f>
        <v>0</v>
      </c>
      <c r="AI189" s="27"/>
      <c r="AJ189" s="30" t="e">
        <f t="shared" si="64"/>
        <v>#DIV/0!</v>
      </c>
    </row>
    <row r="190" spans="1:36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:AE190" si="160">+SUM(D191:D192)</f>
        <v>0</v>
      </c>
      <c r="E190" s="26">
        <f t="shared" si="160"/>
        <v>0</v>
      </c>
      <c r="F190" s="26">
        <f t="shared" si="160"/>
        <v>0</v>
      </c>
      <c r="G190" s="26">
        <f t="shared" si="160"/>
        <v>0</v>
      </c>
      <c r="H190" s="26">
        <f t="shared" si="160"/>
        <v>0</v>
      </c>
      <c r="I190" s="26">
        <f t="shared" si="160"/>
        <v>0</v>
      </c>
      <c r="J190" s="26">
        <f t="shared" si="160"/>
        <v>0</v>
      </c>
      <c r="K190" s="26">
        <f t="shared" si="160"/>
        <v>0</v>
      </c>
      <c r="L190" s="26">
        <f t="shared" si="160"/>
        <v>0</v>
      </c>
      <c r="M190" s="26">
        <f t="shared" si="160"/>
        <v>0</v>
      </c>
      <c r="N190" s="26">
        <f t="shared" si="160"/>
        <v>0</v>
      </c>
      <c r="O190" s="26">
        <f t="shared" si="160"/>
        <v>0</v>
      </c>
      <c r="P190" s="26">
        <f t="shared" si="160"/>
        <v>0</v>
      </c>
      <c r="Q190" s="26">
        <f t="shared" si="160"/>
        <v>0</v>
      </c>
      <c r="R190" s="26">
        <f t="shared" si="160"/>
        <v>0</v>
      </c>
      <c r="S190" s="26">
        <f t="shared" si="160"/>
        <v>0</v>
      </c>
      <c r="T190" s="26">
        <f t="shared" si="160"/>
        <v>0</v>
      </c>
      <c r="U190" s="26">
        <f t="shared" si="160"/>
        <v>0</v>
      </c>
      <c r="V190" s="26">
        <f t="shared" si="160"/>
        <v>0</v>
      </c>
      <c r="W190" s="26">
        <f t="shared" si="160"/>
        <v>0</v>
      </c>
      <c r="X190" s="26">
        <f t="shared" si="160"/>
        <v>0</v>
      </c>
      <c r="Y190" s="26">
        <f t="shared" si="160"/>
        <v>0</v>
      </c>
      <c r="Z190" s="26">
        <f t="shared" si="160"/>
        <v>0</v>
      </c>
      <c r="AA190" s="26">
        <f t="shared" si="160"/>
        <v>0</v>
      </c>
      <c r="AB190" s="26">
        <f t="shared" si="160"/>
        <v>0</v>
      </c>
      <c r="AC190" s="26">
        <f t="shared" si="160"/>
        <v>0</v>
      </c>
      <c r="AD190" s="26">
        <f t="shared" si="160"/>
        <v>0</v>
      </c>
      <c r="AE190" s="26">
        <f t="shared" si="160"/>
        <v>0</v>
      </c>
      <c r="AF190" s="26">
        <f t="shared" ref="AF190:AH190" si="161">+SUM(AF191:AF192)</f>
        <v>0</v>
      </c>
      <c r="AG190" s="26">
        <f t="shared" si="161"/>
        <v>0</v>
      </c>
      <c r="AH190" s="26">
        <f t="shared" si="161"/>
        <v>0</v>
      </c>
      <c r="AI190" s="27"/>
      <c r="AJ190" s="23" t="e">
        <f t="shared" si="64"/>
        <v>#DIV/0!</v>
      </c>
    </row>
    <row r="191" spans="1:36" x14ac:dyDescent="0.35">
      <c r="A191" s="24" t="s">
        <v>608</v>
      </c>
      <c r="B191" s="25" t="s">
        <v>609</v>
      </c>
      <c r="C191" s="30">
        <f>+'1990'!$D191</f>
        <v>0</v>
      </c>
      <c r="D191" s="30">
        <f>+'1991'!$D191</f>
        <v>0</v>
      </c>
      <c r="E191" s="30">
        <f>+'1992'!$D191</f>
        <v>0</v>
      </c>
      <c r="F191" s="30">
        <f>+'1993'!$D191</f>
        <v>0</v>
      </c>
      <c r="G191" s="30">
        <f>+'1994'!$D191</f>
        <v>0</v>
      </c>
      <c r="H191" s="30">
        <f>+'1995'!$D191</f>
        <v>0</v>
      </c>
      <c r="I191" s="30">
        <f>+'1996'!$D191</f>
        <v>0</v>
      </c>
      <c r="J191" s="30">
        <f>+'1997'!$D191</f>
        <v>0</v>
      </c>
      <c r="K191" s="30">
        <f>+'1998'!$D191</f>
        <v>0</v>
      </c>
      <c r="L191" s="30">
        <f>+'1999'!$D191</f>
        <v>0</v>
      </c>
      <c r="M191" s="30">
        <f>+'2000'!$D191</f>
        <v>0</v>
      </c>
      <c r="N191" s="30">
        <f>+'2001'!$D191</f>
        <v>0</v>
      </c>
      <c r="O191" s="30">
        <f>+'2002'!$D191</f>
        <v>0</v>
      </c>
      <c r="P191" s="30">
        <f>+'2003'!$D191</f>
        <v>0</v>
      </c>
      <c r="Q191" s="30">
        <f>+'2004'!$D191</f>
        <v>0</v>
      </c>
      <c r="R191" s="30">
        <f>+'2005'!$D191</f>
        <v>0</v>
      </c>
      <c r="S191" s="30">
        <f>+'2006'!$D191</f>
        <v>0</v>
      </c>
      <c r="T191" s="30">
        <f>+'2007'!$D191</f>
        <v>0</v>
      </c>
      <c r="U191" s="30">
        <f>+'2008'!$D191</f>
        <v>0</v>
      </c>
      <c r="V191" s="30">
        <f>+'2009'!$D191</f>
        <v>0</v>
      </c>
      <c r="W191" s="30">
        <f>+'2010'!$D191</f>
        <v>0</v>
      </c>
      <c r="X191" s="30">
        <f>+'2011'!$D191</f>
        <v>0</v>
      </c>
      <c r="Y191" s="30">
        <f>+'2012'!$D191</f>
        <v>0</v>
      </c>
      <c r="Z191" s="30">
        <f>+'2013'!$D191</f>
        <v>0</v>
      </c>
      <c r="AA191" s="30">
        <f>+'2014'!$D191</f>
        <v>0</v>
      </c>
      <c r="AB191" s="30">
        <f>+'2015'!$D191</f>
        <v>0</v>
      </c>
      <c r="AC191" s="30">
        <f>+'2016'!$D191</f>
        <v>0</v>
      </c>
      <c r="AD191" s="30">
        <f>+'2017'!$D191</f>
        <v>0</v>
      </c>
      <c r="AE191" s="30">
        <f>+'2018'!$D191</f>
        <v>0</v>
      </c>
      <c r="AF191" s="30">
        <f>+'2019'!$D191</f>
        <v>0</v>
      </c>
      <c r="AG191" s="30">
        <f>+'2020'!$D191</f>
        <v>0</v>
      </c>
      <c r="AH191" s="30">
        <f>+'2021'!$D191</f>
        <v>0</v>
      </c>
      <c r="AI191" s="27"/>
      <c r="AJ191" s="30" t="e">
        <f t="shared" si="64"/>
        <v>#DIV/0!</v>
      </c>
    </row>
    <row r="192" spans="1:36" x14ac:dyDescent="0.35">
      <c r="A192" s="24" t="s">
        <v>610</v>
      </c>
      <c r="B192" s="25" t="s">
        <v>611</v>
      </c>
      <c r="C192" s="26">
        <f>+SUM(C193:C197)</f>
        <v>0</v>
      </c>
      <c r="D192" s="26">
        <f t="shared" ref="D192" si="162">+SUM(D193:D197)</f>
        <v>0</v>
      </c>
      <c r="E192" s="26">
        <f t="shared" ref="E192" si="163">+SUM(E193:E197)</f>
        <v>0</v>
      </c>
      <c r="F192" s="26">
        <f t="shared" ref="F192" si="164">+SUM(F193:F197)</f>
        <v>0</v>
      </c>
      <c r="G192" s="26">
        <f t="shared" ref="G192" si="165">+SUM(G193:G197)</f>
        <v>0</v>
      </c>
      <c r="H192" s="26">
        <f t="shared" ref="H192" si="166">+SUM(H193:H197)</f>
        <v>0</v>
      </c>
      <c r="I192" s="26">
        <f t="shared" ref="I192" si="167">+SUM(I193:I197)</f>
        <v>0</v>
      </c>
      <c r="J192" s="26">
        <f t="shared" ref="J192" si="168">+SUM(J193:J197)</f>
        <v>0</v>
      </c>
      <c r="K192" s="26">
        <f t="shared" ref="K192" si="169">+SUM(K193:K197)</f>
        <v>0</v>
      </c>
      <c r="L192" s="26">
        <f t="shared" ref="L192" si="170">+SUM(L193:L197)</f>
        <v>0</v>
      </c>
      <c r="M192" s="26">
        <f t="shared" ref="M192" si="171">+SUM(M193:M197)</f>
        <v>0</v>
      </c>
      <c r="N192" s="26">
        <f t="shared" ref="N192" si="172">+SUM(N193:N197)</f>
        <v>0</v>
      </c>
      <c r="O192" s="26">
        <f t="shared" ref="O192" si="173">+SUM(O193:O197)</f>
        <v>0</v>
      </c>
      <c r="P192" s="26">
        <f t="shared" ref="P192" si="174">+SUM(P193:P197)</f>
        <v>0</v>
      </c>
      <c r="Q192" s="26">
        <f t="shared" ref="Q192:S192" si="175">+SUM(Q193:Q197)</f>
        <v>0</v>
      </c>
      <c r="R192" s="26">
        <f t="shared" si="175"/>
        <v>0</v>
      </c>
      <c r="S192" s="26">
        <f t="shared" si="175"/>
        <v>0</v>
      </c>
      <c r="T192" s="26">
        <f t="shared" ref="T192" si="176">+SUM(T193:T197)</f>
        <v>0</v>
      </c>
      <c r="U192" s="26">
        <f t="shared" ref="U192" si="177">+SUM(U193:U197)</f>
        <v>0</v>
      </c>
      <c r="V192" s="26">
        <f t="shared" ref="V192" si="178">+SUM(V193:V197)</f>
        <v>0</v>
      </c>
      <c r="W192" s="26">
        <f t="shared" ref="W192" si="179">+SUM(W193:W197)</f>
        <v>0</v>
      </c>
      <c r="X192" s="26">
        <f t="shared" ref="X192" si="180">+SUM(X193:X197)</f>
        <v>0</v>
      </c>
      <c r="Y192" s="26">
        <f t="shared" ref="Y192" si="181">+SUM(Y193:Y197)</f>
        <v>0</v>
      </c>
      <c r="Z192" s="26">
        <f t="shared" ref="Z192" si="182">+SUM(Z193:Z197)</f>
        <v>0</v>
      </c>
      <c r="AA192" s="26">
        <f t="shared" ref="AA192" si="183">+SUM(AA193:AA197)</f>
        <v>0</v>
      </c>
      <c r="AB192" s="26">
        <f t="shared" ref="AB192" si="184">+SUM(AB193:AB197)</f>
        <v>0</v>
      </c>
      <c r="AC192" s="26">
        <f t="shared" ref="AC192" si="185">+SUM(AC193:AC197)</f>
        <v>0</v>
      </c>
      <c r="AD192" s="26">
        <f t="shared" ref="AD192" si="186">+SUM(AD193:AD197)</f>
        <v>0</v>
      </c>
      <c r="AE192" s="26">
        <f t="shared" ref="AE192:AH192" si="187">+SUM(AE193:AE197)</f>
        <v>0</v>
      </c>
      <c r="AF192" s="26">
        <f t="shared" si="187"/>
        <v>0</v>
      </c>
      <c r="AG192" s="26">
        <f t="shared" si="187"/>
        <v>0</v>
      </c>
      <c r="AH192" s="26">
        <f t="shared" si="187"/>
        <v>0</v>
      </c>
      <c r="AI192" s="27"/>
      <c r="AJ192" s="23" t="e">
        <f t="shared" si="64"/>
        <v>#DIV/0!</v>
      </c>
    </row>
    <row r="193" spans="1:36" x14ac:dyDescent="0.35">
      <c r="A193" s="24" t="s">
        <v>612</v>
      </c>
      <c r="B193" s="25" t="s">
        <v>613</v>
      </c>
      <c r="C193" s="30">
        <f>+'1990'!$D193</f>
        <v>0</v>
      </c>
      <c r="D193" s="30">
        <f>+'1991'!$D193</f>
        <v>0</v>
      </c>
      <c r="E193" s="30">
        <f>+'1992'!$D193</f>
        <v>0</v>
      </c>
      <c r="F193" s="30">
        <f>+'1993'!$D193</f>
        <v>0</v>
      </c>
      <c r="G193" s="30">
        <f>+'1994'!$D193</f>
        <v>0</v>
      </c>
      <c r="H193" s="30">
        <f>+'1995'!$D193</f>
        <v>0</v>
      </c>
      <c r="I193" s="30">
        <f>+'1996'!$D193</f>
        <v>0</v>
      </c>
      <c r="J193" s="30">
        <f>+'1997'!$D193</f>
        <v>0</v>
      </c>
      <c r="K193" s="30">
        <f>+'1998'!$D193</f>
        <v>0</v>
      </c>
      <c r="L193" s="30">
        <f>+'1999'!$D193</f>
        <v>0</v>
      </c>
      <c r="M193" s="30">
        <f>+'2000'!$D193</f>
        <v>0</v>
      </c>
      <c r="N193" s="30">
        <f>+'2001'!$D193</f>
        <v>0</v>
      </c>
      <c r="O193" s="30">
        <f>+'2002'!$D193</f>
        <v>0</v>
      </c>
      <c r="P193" s="30">
        <f>+'2003'!$D193</f>
        <v>0</v>
      </c>
      <c r="Q193" s="30">
        <f>+'2004'!$D193</f>
        <v>0</v>
      </c>
      <c r="R193" s="30">
        <f>+'2005'!$D193</f>
        <v>0</v>
      </c>
      <c r="S193" s="30">
        <f>+'2006'!$D193</f>
        <v>0</v>
      </c>
      <c r="T193" s="30">
        <f>+'2007'!$D193</f>
        <v>0</v>
      </c>
      <c r="U193" s="30">
        <f>+'2008'!$D193</f>
        <v>0</v>
      </c>
      <c r="V193" s="30">
        <f>+'2009'!$D193</f>
        <v>0</v>
      </c>
      <c r="W193" s="30">
        <f>+'2010'!$D193</f>
        <v>0</v>
      </c>
      <c r="X193" s="30">
        <f>+'2011'!$D193</f>
        <v>0</v>
      </c>
      <c r="Y193" s="30">
        <f>+'2012'!$D193</f>
        <v>0</v>
      </c>
      <c r="Z193" s="30">
        <f>+'2013'!$D193</f>
        <v>0</v>
      </c>
      <c r="AA193" s="30">
        <f>+'2014'!$D193</f>
        <v>0</v>
      </c>
      <c r="AB193" s="30">
        <f>+'2015'!$D193</f>
        <v>0</v>
      </c>
      <c r="AC193" s="30">
        <f>+'2016'!$D193</f>
        <v>0</v>
      </c>
      <c r="AD193" s="30">
        <f>+'2017'!$D193</f>
        <v>0</v>
      </c>
      <c r="AE193" s="30">
        <f>+'2018'!$D193</f>
        <v>0</v>
      </c>
      <c r="AF193" s="30">
        <f>+'2019'!$D193</f>
        <v>0</v>
      </c>
      <c r="AG193" s="30">
        <f>+'2020'!$D193</f>
        <v>0</v>
      </c>
      <c r="AH193" s="30">
        <f>+'2021'!$D193</f>
        <v>0</v>
      </c>
      <c r="AI193" s="27"/>
      <c r="AJ193" s="30" t="e">
        <f t="shared" si="64"/>
        <v>#DIV/0!</v>
      </c>
    </row>
    <row r="194" spans="1:36" x14ac:dyDescent="0.35">
      <c r="A194" s="24" t="s">
        <v>614</v>
      </c>
      <c r="B194" s="25" t="s">
        <v>615</v>
      </c>
      <c r="C194" s="30">
        <f>+'1990'!$D194</f>
        <v>0</v>
      </c>
      <c r="D194" s="30">
        <f>+'1991'!$D194</f>
        <v>0</v>
      </c>
      <c r="E194" s="30">
        <f>+'1992'!$D194</f>
        <v>0</v>
      </c>
      <c r="F194" s="30">
        <f>+'1993'!$D194</f>
        <v>0</v>
      </c>
      <c r="G194" s="30">
        <f>+'1994'!$D194</f>
        <v>0</v>
      </c>
      <c r="H194" s="30">
        <f>+'1995'!$D194</f>
        <v>0</v>
      </c>
      <c r="I194" s="30">
        <f>+'1996'!$D194</f>
        <v>0</v>
      </c>
      <c r="J194" s="30">
        <f>+'1997'!$D194</f>
        <v>0</v>
      </c>
      <c r="K194" s="30">
        <f>+'1998'!$D194</f>
        <v>0</v>
      </c>
      <c r="L194" s="30">
        <f>+'1999'!$D194</f>
        <v>0</v>
      </c>
      <c r="M194" s="30">
        <f>+'2000'!$D194</f>
        <v>0</v>
      </c>
      <c r="N194" s="30">
        <f>+'2001'!$D194</f>
        <v>0</v>
      </c>
      <c r="O194" s="30">
        <f>+'2002'!$D194</f>
        <v>0</v>
      </c>
      <c r="P194" s="30">
        <f>+'2003'!$D194</f>
        <v>0</v>
      </c>
      <c r="Q194" s="30">
        <f>+'2004'!$D194</f>
        <v>0</v>
      </c>
      <c r="R194" s="30">
        <f>+'2005'!$D194</f>
        <v>0</v>
      </c>
      <c r="S194" s="30">
        <f>+'2006'!$D194</f>
        <v>0</v>
      </c>
      <c r="T194" s="30">
        <f>+'2007'!$D194</f>
        <v>0</v>
      </c>
      <c r="U194" s="30">
        <f>+'2008'!$D194</f>
        <v>0</v>
      </c>
      <c r="V194" s="30">
        <f>+'2009'!$D194</f>
        <v>0</v>
      </c>
      <c r="W194" s="30">
        <f>+'2010'!$D194</f>
        <v>0</v>
      </c>
      <c r="X194" s="30">
        <f>+'2011'!$D194</f>
        <v>0</v>
      </c>
      <c r="Y194" s="30">
        <f>+'2012'!$D194</f>
        <v>0</v>
      </c>
      <c r="Z194" s="30">
        <f>+'2013'!$D194</f>
        <v>0</v>
      </c>
      <c r="AA194" s="30">
        <f>+'2014'!$D194</f>
        <v>0</v>
      </c>
      <c r="AB194" s="30">
        <f>+'2015'!$D194</f>
        <v>0</v>
      </c>
      <c r="AC194" s="30">
        <f>+'2016'!$D194</f>
        <v>0</v>
      </c>
      <c r="AD194" s="30">
        <f>+'2017'!$D194</f>
        <v>0</v>
      </c>
      <c r="AE194" s="30">
        <f>+'2018'!$D194</f>
        <v>0</v>
      </c>
      <c r="AF194" s="30">
        <f>+'2019'!$D194</f>
        <v>0</v>
      </c>
      <c r="AG194" s="30">
        <f>+'2020'!$D194</f>
        <v>0</v>
      </c>
      <c r="AH194" s="30">
        <f>+'2021'!$D194</f>
        <v>0</v>
      </c>
      <c r="AI194" s="27"/>
      <c r="AJ194" s="30" t="e">
        <f t="shared" si="64"/>
        <v>#DIV/0!</v>
      </c>
    </row>
    <row r="195" spans="1:36" x14ac:dyDescent="0.35">
      <c r="A195" s="24" t="s">
        <v>616</v>
      </c>
      <c r="B195" s="25" t="s">
        <v>617</v>
      </c>
      <c r="C195" s="30">
        <f>+'1990'!$D195</f>
        <v>0</v>
      </c>
      <c r="D195" s="30">
        <f>+'1991'!$D195</f>
        <v>0</v>
      </c>
      <c r="E195" s="30">
        <f>+'1992'!$D195</f>
        <v>0</v>
      </c>
      <c r="F195" s="30">
        <f>+'1993'!$D195</f>
        <v>0</v>
      </c>
      <c r="G195" s="30">
        <f>+'1994'!$D195</f>
        <v>0</v>
      </c>
      <c r="H195" s="30">
        <f>+'1995'!$D195</f>
        <v>0</v>
      </c>
      <c r="I195" s="30">
        <f>+'1996'!$D195</f>
        <v>0</v>
      </c>
      <c r="J195" s="30">
        <f>+'1997'!$D195</f>
        <v>0</v>
      </c>
      <c r="K195" s="30">
        <f>+'1998'!$D195</f>
        <v>0</v>
      </c>
      <c r="L195" s="30">
        <f>+'1999'!$D195</f>
        <v>0</v>
      </c>
      <c r="M195" s="30">
        <f>+'2000'!$D195</f>
        <v>0</v>
      </c>
      <c r="N195" s="30">
        <f>+'2001'!$D195</f>
        <v>0</v>
      </c>
      <c r="O195" s="30">
        <f>+'2002'!$D195</f>
        <v>0</v>
      </c>
      <c r="P195" s="30">
        <f>+'2003'!$D195</f>
        <v>0</v>
      </c>
      <c r="Q195" s="30">
        <f>+'2004'!$D195</f>
        <v>0</v>
      </c>
      <c r="R195" s="30">
        <f>+'2005'!$D195</f>
        <v>0</v>
      </c>
      <c r="S195" s="30">
        <f>+'2006'!$D195</f>
        <v>0</v>
      </c>
      <c r="T195" s="30">
        <f>+'2007'!$D195</f>
        <v>0</v>
      </c>
      <c r="U195" s="30">
        <f>+'2008'!$D195</f>
        <v>0</v>
      </c>
      <c r="V195" s="30">
        <f>+'2009'!$D195</f>
        <v>0</v>
      </c>
      <c r="W195" s="30">
        <f>+'2010'!$D195</f>
        <v>0</v>
      </c>
      <c r="X195" s="30">
        <f>+'2011'!$D195</f>
        <v>0</v>
      </c>
      <c r="Y195" s="30">
        <f>+'2012'!$D195</f>
        <v>0</v>
      </c>
      <c r="Z195" s="30">
        <f>+'2013'!$D195</f>
        <v>0</v>
      </c>
      <c r="AA195" s="30">
        <f>+'2014'!$D195</f>
        <v>0</v>
      </c>
      <c r="AB195" s="30">
        <f>+'2015'!$D195</f>
        <v>0</v>
      </c>
      <c r="AC195" s="30">
        <f>+'2016'!$D195</f>
        <v>0</v>
      </c>
      <c r="AD195" s="30">
        <f>+'2017'!$D195</f>
        <v>0</v>
      </c>
      <c r="AE195" s="30">
        <f>+'2018'!$D195</f>
        <v>0</v>
      </c>
      <c r="AF195" s="30">
        <f>+'2019'!$D195</f>
        <v>0</v>
      </c>
      <c r="AG195" s="30">
        <f>+'2020'!$D195</f>
        <v>0</v>
      </c>
      <c r="AH195" s="30">
        <f>+'2021'!$D195</f>
        <v>0</v>
      </c>
      <c r="AI195" s="27"/>
      <c r="AJ195" s="30" t="e">
        <f t="shared" si="64"/>
        <v>#DIV/0!</v>
      </c>
    </row>
    <row r="196" spans="1:36" x14ac:dyDescent="0.35">
      <c r="A196" s="24" t="s">
        <v>618</v>
      </c>
      <c r="B196" s="25" t="s">
        <v>619</v>
      </c>
      <c r="C196" s="30">
        <f>+'1990'!$D196</f>
        <v>0</v>
      </c>
      <c r="D196" s="30">
        <f>+'1991'!$D196</f>
        <v>0</v>
      </c>
      <c r="E196" s="30">
        <f>+'1992'!$D196</f>
        <v>0</v>
      </c>
      <c r="F196" s="30">
        <f>+'1993'!$D196</f>
        <v>0</v>
      </c>
      <c r="G196" s="30">
        <f>+'1994'!$D196</f>
        <v>0</v>
      </c>
      <c r="H196" s="30">
        <f>+'1995'!$D196</f>
        <v>0</v>
      </c>
      <c r="I196" s="30">
        <f>+'1996'!$D196</f>
        <v>0</v>
      </c>
      <c r="J196" s="30">
        <f>+'1997'!$D196</f>
        <v>0</v>
      </c>
      <c r="K196" s="30">
        <f>+'1998'!$D196</f>
        <v>0</v>
      </c>
      <c r="L196" s="30">
        <f>+'1999'!$D196</f>
        <v>0</v>
      </c>
      <c r="M196" s="30">
        <f>+'2000'!$D196</f>
        <v>0</v>
      </c>
      <c r="N196" s="30">
        <f>+'2001'!$D196</f>
        <v>0</v>
      </c>
      <c r="O196" s="30">
        <f>+'2002'!$D196</f>
        <v>0</v>
      </c>
      <c r="P196" s="30">
        <f>+'2003'!$D196</f>
        <v>0</v>
      </c>
      <c r="Q196" s="30">
        <f>+'2004'!$D196</f>
        <v>0</v>
      </c>
      <c r="R196" s="30">
        <f>+'2005'!$D196</f>
        <v>0</v>
      </c>
      <c r="S196" s="30">
        <f>+'2006'!$D196</f>
        <v>0</v>
      </c>
      <c r="T196" s="30">
        <f>+'2007'!$D196</f>
        <v>0</v>
      </c>
      <c r="U196" s="30">
        <f>+'2008'!$D196</f>
        <v>0</v>
      </c>
      <c r="V196" s="30">
        <f>+'2009'!$D196</f>
        <v>0</v>
      </c>
      <c r="W196" s="30">
        <f>+'2010'!$D196</f>
        <v>0</v>
      </c>
      <c r="X196" s="30">
        <f>+'2011'!$D196</f>
        <v>0</v>
      </c>
      <c r="Y196" s="30">
        <f>+'2012'!$D196</f>
        <v>0</v>
      </c>
      <c r="Z196" s="30">
        <f>+'2013'!$D196</f>
        <v>0</v>
      </c>
      <c r="AA196" s="30">
        <f>+'2014'!$D196</f>
        <v>0</v>
      </c>
      <c r="AB196" s="30">
        <f>+'2015'!$D196</f>
        <v>0</v>
      </c>
      <c r="AC196" s="30">
        <f>+'2016'!$D196</f>
        <v>0</v>
      </c>
      <c r="AD196" s="30">
        <f>+'2017'!$D196</f>
        <v>0</v>
      </c>
      <c r="AE196" s="30">
        <f>+'2018'!$D196</f>
        <v>0</v>
      </c>
      <c r="AF196" s="30">
        <f>+'2019'!$D196</f>
        <v>0</v>
      </c>
      <c r="AG196" s="30">
        <f>+'2020'!$D196</f>
        <v>0</v>
      </c>
      <c r="AH196" s="30">
        <f>+'2021'!$D196</f>
        <v>0</v>
      </c>
      <c r="AI196" s="27"/>
      <c r="AJ196" s="30" t="e">
        <f t="shared" si="64"/>
        <v>#DIV/0!</v>
      </c>
    </row>
    <row r="197" spans="1:36" x14ac:dyDescent="0.35">
      <c r="A197" s="24" t="s">
        <v>620</v>
      </c>
      <c r="B197" s="25" t="s">
        <v>621</v>
      </c>
      <c r="C197" s="30">
        <f>+'1990'!$D197</f>
        <v>0</v>
      </c>
      <c r="D197" s="30">
        <f>+'1991'!$D197</f>
        <v>0</v>
      </c>
      <c r="E197" s="30">
        <f>+'1992'!$D197</f>
        <v>0</v>
      </c>
      <c r="F197" s="30">
        <f>+'1993'!$D197</f>
        <v>0</v>
      </c>
      <c r="G197" s="30">
        <f>+'1994'!$D197</f>
        <v>0</v>
      </c>
      <c r="H197" s="30">
        <f>+'1995'!$D197</f>
        <v>0</v>
      </c>
      <c r="I197" s="30">
        <f>+'1996'!$D197</f>
        <v>0</v>
      </c>
      <c r="J197" s="30">
        <f>+'1997'!$D197</f>
        <v>0</v>
      </c>
      <c r="K197" s="30">
        <f>+'1998'!$D197</f>
        <v>0</v>
      </c>
      <c r="L197" s="30">
        <f>+'1999'!$D197</f>
        <v>0</v>
      </c>
      <c r="M197" s="30">
        <f>+'2000'!$D197</f>
        <v>0</v>
      </c>
      <c r="N197" s="30">
        <f>+'2001'!$D197</f>
        <v>0</v>
      </c>
      <c r="O197" s="30">
        <f>+'2002'!$D197</f>
        <v>0</v>
      </c>
      <c r="P197" s="30">
        <f>+'2003'!$D197</f>
        <v>0</v>
      </c>
      <c r="Q197" s="30">
        <f>+'2004'!$D197</f>
        <v>0</v>
      </c>
      <c r="R197" s="30">
        <f>+'2005'!$D197</f>
        <v>0</v>
      </c>
      <c r="S197" s="30">
        <f>+'2006'!$D197</f>
        <v>0</v>
      </c>
      <c r="T197" s="30">
        <f>+'2007'!$D197</f>
        <v>0</v>
      </c>
      <c r="U197" s="30">
        <f>+'2008'!$D197</f>
        <v>0</v>
      </c>
      <c r="V197" s="30">
        <f>+'2009'!$D197</f>
        <v>0</v>
      </c>
      <c r="W197" s="30">
        <f>+'2010'!$D197</f>
        <v>0</v>
      </c>
      <c r="X197" s="30">
        <f>+'2011'!$D197</f>
        <v>0</v>
      </c>
      <c r="Y197" s="30">
        <f>+'2012'!$D197</f>
        <v>0</v>
      </c>
      <c r="Z197" s="30">
        <f>+'2013'!$D197</f>
        <v>0</v>
      </c>
      <c r="AA197" s="30">
        <f>+'2014'!$D197</f>
        <v>0</v>
      </c>
      <c r="AB197" s="30">
        <f>+'2015'!$D197</f>
        <v>0</v>
      </c>
      <c r="AC197" s="30">
        <f>+'2016'!$D197</f>
        <v>0</v>
      </c>
      <c r="AD197" s="30">
        <f>+'2017'!$D197</f>
        <v>0</v>
      </c>
      <c r="AE197" s="30">
        <f>+'2018'!$D197</f>
        <v>0</v>
      </c>
      <c r="AF197" s="30">
        <f>+'2019'!$D197</f>
        <v>0</v>
      </c>
      <c r="AG197" s="30">
        <f>+'2020'!$D197</f>
        <v>0</v>
      </c>
      <c r="AH197" s="30">
        <f>+'2021'!$D197</f>
        <v>0</v>
      </c>
      <c r="AI197" s="27"/>
      <c r="AJ197" s="30" t="e">
        <f t="shared" ref="AJ197:AJ237" si="188">+(AH197/M197)-1</f>
        <v>#DIV/0!</v>
      </c>
    </row>
    <row r="198" spans="1:36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:AE198" si="189">+SUM(D199:D200)</f>
        <v>0</v>
      </c>
      <c r="E198" s="26">
        <f t="shared" si="189"/>
        <v>0</v>
      </c>
      <c r="F198" s="26">
        <f t="shared" si="189"/>
        <v>0</v>
      </c>
      <c r="G198" s="26">
        <f t="shared" si="189"/>
        <v>0</v>
      </c>
      <c r="H198" s="26">
        <f t="shared" si="189"/>
        <v>0</v>
      </c>
      <c r="I198" s="26">
        <f t="shared" si="189"/>
        <v>0</v>
      </c>
      <c r="J198" s="26">
        <f t="shared" si="189"/>
        <v>0</v>
      </c>
      <c r="K198" s="26">
        <f t="shared" si="189"/>
        <v>0</v>
      </c>
      <c r="L198" s="26">
        <f t="shared" si="189"/>
        <v>0</v>
      </c>
      <c r="M198" s="26">
        <f t="shared" si="189"/>
        <v>0</v>
      </c>
      <c r="N198" s="26">
        <f t="shared" si="189"/>
        <v>0</v>
      </c>
      <c r="O198" s="26">
        <f t="shared" si="189"/>
        <v>0</v>
      </c>
      <c r="P198" s="26">
        <f t="shared" si="189"/>
        <v>0</v>
      </c>
      <c r="Q198" s="26">
        <f t="shared" si="189"/>
        <v>0</v>
      </c>
      <c r="R198" s="26">
        <f t="shared" si="189"/>
        <v>0</v>
      </c>
      <c r="S198" s="26">
        <f t="shared" si="189"/>
        <v>0</v>
      </c>
      <c r="T198" s="26">
        <f t="shared" si="189"/>
        <v>0</v>
      </c>
      <c r="U198" s="26">
        <f t="shared" si="189"/>
        <v>0</v>
      </c>
      <c r="V198" s="26">
        <f t="shared" si="189"/>
        <v>0</v>
      </c>
      <c r="W198" s="26">
        <f t="shared" si="189"/>
        <v>0</v>
      </c>
      <c r="X198" s="26">
        <f t="shared" si="189"/>
        <v>0</v>
      </c>
      <c r="Y198" s="26">
        <f t="shared" si="189"/>
        <v>0</v>
      </c>
      <c r="Z198" s="26">
        <f t="shared" si="189"/>
        <v>0</v>
      </c>
      <c r="AA198" s="26">
        <f t="shared" si="189"/>
        <v>0</v>
      </c>
      <c r="AB198" s="26">
        <f t="shared" si="189"/>
        <v>0</v>
      </c>
      <c r="AC198" s="26">
        <f t="shared" si="189"/>
        <v>0</v>
      </c>
      <c r="AD198" s="26">
        <f t="shared" si="189"/>
        <v>0</v>
      </c>
      <c r="AE198" s="26">
        <f t="shared" si="189"/>
        <v>0</v>
      </c>
      <c r="AF198" s="26">
        <f t="shared" ref="AF198:AH198" si="190">+SUM(AF199:AF200)</f>
        <v>0</v>
      </c>
      <c r="AG198" s="26">
        <f t="shared" si="190"/>
        <v>0</v>
      </c>
      <c r="AH198" s="26">
        <f t="shared" si="190"/>
        <v>0</v>
      </c>
      <c r="AI198" s="27"/>
      <c r="AJ198" s="23" t="e">
        <f t="shared" si="188"/>
        <v>#DIV/0!</v>
      </c>
    </row>
    <row r="199" spans="1:36" x14ac:dyDescent="0.35">
      <c r="A199" s="24" t="s">
        <v>624</v>
      </c>
      <c r="B199" s="25" t="s">
        <v>625</v>
      </c>
      <c r="C199" s="30">
        <f>+'1990'!$D199</f>
        <v>0</v>
      </c>
      <c r="D199" s="30">
        <f>+'1991'!$D199</f>
        <v>0</v>
      </c>
      <c r="E199" s="30">
        <f>+'1992'!$D199</f>
        <v>0</v>
      </c>
      <c r="F199" s="30">
        <f>+'1993'!$D199</f>
        <v>0</v>
      </c>
      <c r="G199" s="30">
        <f>+'1994'!$D199</f>
        <v>0</v>
      </c>
      <c r="H199" s="30">
        <f>+'1995'!$D199</f>
        <v>0</v>
      </c>
      <c r="I199" s="30">
        <f>+'1996'!$D199</f>
        <v>0</v>
      </c>
      <c r="J199" s="30">
        <f>+'1997'!$D199</f>
        <v>0</v>
      </c>
      <c r="K199" s="30">
        <f>+'1998'!$D199</f>
        <v>0</v>
      </c>
      <c r="L199" s="30">
        <f>+'1999'!$D199</f>
        <v>0</v>
      </c>
      <c r="M199" s="30">
        <f>+'2000'!$D199</f>
        <v>0</v>
      </c>
      <c r="N199" s="30">
        <f>+'2001'!$D199</f>
        <v>0</v>
      </c>
      <c r="O199" s="30">
        <f>+'2002'!$D199</f>
        <v>0</v>
      </c>
      <c r="P199" s="30">
        <f>+'2003'!$D199</f>
        <v>0</v>
      </c>
      <c r="Q199" s="30">
        <f>+'2004'!$D199</f>
        <v>0</v>
      </c>
      <c r="R199" s="30">
        <f>+'2005'!$D199</f>
        <v>0</v>
      </c>
      <c r="S199" s="30">
        <f>+'2006'!$D199</f>
        <v>0</v>
      </c>
      <c r="T199" s="30">
        <f>+'2007'!$D199</f>
        <v>0</v>
      </c>
      <c r="U199" s="30">
        <f>+'2008'!$D199</f>
        <v>0</v>
      </c>
      <c r="V199" s="30">
        <f>+'2009'!$D199</f>
        <v>0</v>
      </c>
      <c r="W199" s="30">
        <f>+'2010'!$D199</f>
        <v>0</v>
      </c>
      <c r="X199" s="30">
        <f>+'2011'!$D199</f>
        <v>0</v>
      </c>
      <c r="Y199" s="30">
        <f>+'2012'!$D199</f>
        <v>0</v>
      </c>
      <c r="Z199" s="30">
        <f>+'2013'!$D199</f>
        <v>0</v>
      </c>
      <c r="AA199" s="30">
        <f>+'2014'!$D199</f>
        <v>0</v>
      </c>
      <c r="AB199" s="30">
        <f>+'2015'!$D199</f>
        <v>0</v>
      </c>
      <c r="AC199" s="30">
        <f>+'2016'!$D199</f>
        <v>0</v>
      </c>
      <c r="AD199" s="30">
        <f>+'2017'!$D199</f>
        <v>0</v>
      </c>
      <c r="AE199" s="30">
        <f>+'2018'!$D199</f>
        <v>0</v>
      </c>
      <c r="AF199" s="30">
        <f>+'2019'!$D199</f>
        <v>0</v>
      </c>
      <c r="AG199" s="30">
        <f>+'2020'!$D199</f>
        <v>0</v>
      </c>
      <c r="AH199" s="30">
        <f>+'2021'!$D199</f>
        <v>0</v>
      </c>
      <c r="AI199" s="27"/>
      <c r="AJ199" s="30" t="e">
        <f t="shared" si="188"/>
        <v>#DIV/0!</v>
      </c>
    </row>
    <row r="200" spans="1:36" x14ac:dyDescent="0.35">
      <c r="A200" s="24" t="s">
        <v>626</v>
      </c>
      <c r="B200" s="25" t="s">
        <v>627</v>
      </c>
      <c r="C200" s="26">
        <f>+SUM(C201:C205)</f>
        <v>0</v>
      </c>
      <c r="D200" s="26">
        <f t="shared" ref="D200" si="191">+SUM(D201:D205)</f>
        <v>0</v>
      </c>
      <c r="E200" s="26">
        <f t="shared" ref="E200" si="192">+SUM(E201:E205)</f>
        <v>0</v>
      </c>
      <c r="F200" s="26">
        <f t="shared" ref="F200" si="193">+SUM(F201:F205)</f>
        <v>0</v>
      </c>
      <c r="G200" s="26">
        <f t="shared" ref="G200" si="194">+SUM(G201:G205)</f>
        <v>0</v>
      </c>
      <c r="H200" s="26">
        <f t="shared" ref="H200" si="195">+SUM(H201:H205)</f>
        <v>0</v>
      </c>
      <c r="I200" s="26">
        <f t="shared" ref="I200" si="196">+SUM(I201:I205)</f>
        <v>0</v>
      </c>
      <c r="J200" s="26">
        <f t="shared" ref="J200" si="197">+SUM(J201:J205)</f>
        <v>0</v>
      </c>
      <c r="K200" s="26">
        <f t="shared" ref="K200" si="198">+SUM(K201:K205)</f>
        <v>0</v>
      </c>
      <c r="L200" s="26">
        <f t="shared" ref="L200" si="199">+SUM(L201:L205)</f>
        <v>0</v>
      </c>
      <c r="M200" s="26">
        <f t="shared" ref="M200" si="200">+SUM(M201:M205)</f>
        <v>0</v>
      </c>
      <c r="N200" s="26">
        <f t="shared" ref="N200" si="201">+SUM(N201:N205)</f>
        <v>0</v>
      </c>
      <c r="O200" s="26">
        <f t="shared" ref="O200" si="202">+SUM(O201:O205)</f>
        <v>0</v>
      </c>
      <c r="P200" s="26">
        <f t="shared" ref="P200" si="203">+SUM(P201:P205)</f>
        <v>0</v>
      </c>
      <c r="Q200" s="26">
        <f t="shared" ref="Q200:R200" si="204">+SUM(Q201:Q205)</f>
        <v>0</v>
      </c>
      <c r="R200" s="26">
        <f t="shared" si="204"/>
        <v>0</v>
      </c>
      <c r="S200" s="26">
        <f t="shared" ref="S200" si="205">+SUM(S201:S205)</f>
        <v>0</v>
      </c>
      <c r="T200" s="26">
        <f t="shared" ref="T200" si="206">+SUM(T201:T205)</f>
        <v>0</v>
      </c>
      <c r="U200" s="26">
        <f t="shared" ref="U200" si="207">+SUM(U201:U205)</f>
        <v>0</v>
      </c>
      <c r="V200" s="26">
        <f t="shared" ref="V200" si="208">+SUM(V201:V205)</f>
        <v>0</v>
      </c>
      <c r="W200" s="26">
        <f t="shared" ref="W200" si="209">+SUM(W201:W205)</f>
        <v>0</v>
      </c>
      <c r="X200" s="26">
        <f t="shared" ref="X200" si="210">+SUM(X201:X205)</f>
        <v>0</v>
      </c>
      <c r="Y200" s="26">
        <f t="shared" ref="Y200" si="211">+SUM(Y201:Y205)</f>
        <v>0</v>
      </c>
      <c r="Z200" s="26">
        <f t="shared" ref="Z200" si="212">+SUM(Z201:Z205)</f>
        <v>0</v>
      </c>
      <c r="AA200" s="26">
        <f t="shared" ref="AA200" si="213">+SUM(AA201:AA205)</f>
        <v>0</v>
      </c>
      <c r="AB200" s="26">
        <f t="shared" ref="AB200" si="214">+SUM(AB201:AB205)</f>
        <v>0</v>
      </c>
      <c r="AC200" s="26">
        <f t="shared" ref="AC200" si="215">+SUM(AC201:AC205)</f>
        <v>0</v>
      </c>
      <c r="AD200" s="26">
        <f t="shared" ref="AD200" si="216">+SUM(AD201:AD205)</f>
        <v>0</v>
      </c>
      <c r="AE200" s="26">
        <f t="shared" ref="AE200:AH200" si="217">+SUM(AE201:AE205)</f>
        <v>0</v>
      </c>
      <c r="AF200" s="26">
        <f t="shared" si="217"/>
        <v>0</v>
      </c>
      <c r="AG200" s="26">
        <f t="shared" si="217"/>
        <v>0</v>
      </c>
      <c r="AH200" s="26">
        <f t="shared" si="217"/>
        <v>0</v>
      </c>
      <c r="AI200" s="27"/>
      <c r="AJ200" s="23" t="e">
        <f t="shared" si="188"/>
        <v>#DIV/0!</v>
      </c>
    </row>
    <row r="201" spans="1:36" x14ac:dyDescent="0.35">
      <c r="A201" s="24" t="s">
        <v>628</v>
      </c>
      <c r="B201" s="25" t="s">
        <v>629</v>
      </c>
      <c r="C201" s="30">
        <f>+'1990'!$D201</f>
        <v>0</v>
      </c>
      <c r="D201" s="30">
        <f>+'1991'!$D201</f>
        <v>0</v>
      </c>
      <c r="E201" s="30">
        <f>+'1992'!$D201</f>
        <v>0</v>
      </c>
      <c r="F201" s="30">
        <f>+'1993'!$D201</f>
        <v>0</v>
      </c>
      <c r="G201" s="30">
        <f>+'1994'!$D201</f>
        <v>0</v>
      </c>
      <c r="H201" s="30">
        <f>+'1995'!$D201</f>
        <v>0</v>
      </c>
      <c r="I201" s="30">
        <f>+'1996'!$D201</f>
        <v>0</v>
      </c>
      <c r="J201" s="30">
        <f>+'1997'!$D201</f>
        <v>0</v>
      </c>
      <c r="K201" s="30">
        <f>+'1998'!$D201</f>
        <v>0</v>
      </c>
      <c r="L201" s="30">
        <f>+'1999'!$D201</f>
        <v>0</v>
      </c>
      <c r="M201" s="30">
        <f>+'2000'!$D201</f>
        <v>0</v>
      </c>
      <c r="N201" s="30">
        <f>+'2001'!$D201</f>
        <v>0</v>
      </c>
      <c r="O201" s="30">
        <f>+'2002'!$D201</f>
        <v>0</v>
      </c>
      <c r="P201" s="30">
        <f>+'2003'!$D201</f>
        <v>0</v>
      </c>
      <c r="Q201" s="30">
        <f>+'2004'!$D201</f>
        <v>0</v>
      </c>
      <c r="R201" s="30">
        <f>+'2005'!$D201</f>
        <v>0</v>
      </c>
      <c r="S201" s="30">
        <f>+'2006'!$D201</f>
        <v>0</v>
      </c>
      <c r="T201" s="30">
        <f>+'2007'!$D201</f>
        <v>0</v>
      </c>
      <c r="U201" s="30">
        <f>+'2008'!$D201</f>
        <v>0</v>
      </c>
      <c r="V201" s="30">
        <f>+'2009'!$D201</f>
        <v>0</v>
      </c>
      <c r="W201" s="30">
        <f>+'2010'!$D201</f>
        <v>0</v>
      </c>
      <c r="X201" s="30">
        <f>+'2011'!$D201</f>
        <v>0</v>
      </c>
      <c r="Y201" s="30">
        <f>+'2012'!$D201</f>
        <v>0</v>
      </c>
      <c r="Z201" s="30">
        <f>+'2013'!$D201</f>
        <v>0</v>
      </c>
      <c r="AA201" s="30">
        <f>+'2014'!$D201</f>
        <v>0</v>
      </c>
      <c r="AB201" s="30">
        <f>+'2015'!$D201</f>
        <v>0</v>
      </c>
      <c r="AC201" s="30">
        <f>+'2016'!$D201</f>
        <v>0</v>
      </c>
      <c r="AD201" s="30">
        <f>+'2017'!$D201</f>
        <v>0</v>
      </c>
      <c r="AE201" s="30">
        <f>+'2018'!$D201</f>
        <v>0</v>
      </c>
      <c r="AF201" s="30">
        <f>+'2019'!$D201</f>
        <v>0</v>
      </c>
      <c r="AG201" s="30">
        <f>+'2020'!$D201</f>
        <v>0</v>
      </c>
      <c r="AH201" s="30">
        <f>+'2021'!$D201</f>
        <v>0</v>
      </c>
      <c r="AI201" s="27"/>
      <c r="AJ201" s="30" t="e">
        <f t="shared" si="188"/>
        <v>#DIV/0!</v>
      </c>
    </row>
    <row r="202" spans="1:36" x14ac:dyDescent="0.35">
      <c r="A202" s="24" t="s">
        <v>630</v>
      </c>
      <c r="B202" s="25" t="s">
        <v>631</v>
      </c>
      <c r="C202" s="30">
        <f>+'1990'!$D202</f>
        <v>0</v>
      </c>
      <c r="D202" s="30">
        <f>+'1991'!$D202</f>
        <v>0</v>
      </c>
      <c r="E202" s="30">
        <f>+'1992'!$D202</f>
        <v>0</v>
      </c>
      <c r="F202" s="30">
        <f>+'1993'!$D202</f>
        <v>0</v>
      </c>
      <c r="G202" s="30">
        <f>+'1994'!$D202</f>
        <v>0</v>
      </c>
      <c r="H202" s="30">
        <f>+'1995'!$D202</f>
        <v>0</v>
      </c>
      <c r="I202" s="30">
        <f>+'1996'!$D202</f>
        <v>0</v>
      </c>
      <c r="J202" s="30">
        <f>+'1997'!$D202</f>
        <v>0</v>
      </c>
      <c r="K202" s="30">
        <f>+'1998'!$D202</f>
        <v>0</v>
      </c>
      <c r="L202" s="30">
        <f>+'1999'!$D202</f>
        <v>0</v>
      </c>
      <c r="M202" s="30">
        <f>+'2000'!$D202</f>
        <v>0</v>
      </c>
      <c r="N202" s="30">
        <f>+'2001'!$D202</f>
        <v>0</v>
      </c>
      <c r="O202" s="30">
        <f>+'2002'!$D202</f>
        <v>0</v>
      </c>
      <c r="P202" s="30">
        <f>+'2003'!$D202</f>
        <v>0</v>
      </c>
      <c r="Q202" s="30">
        <f>+'2004'!$D202</f>
        <v>0</v>
      </c>
      <c r="R202" s="30">
        <f>+'2005'!$D202</f>
        <v>0</v>
      </c>
      <c r="S202" s="30">
        <f>+'2006'!$D202</f>
        <v>0</v>
      </c>
      <c r="T202" s="30">
        <f>+'2007'!$D202</f>
        <v>0</v>
      </c>
      <c r="U202" s="30">
        <f>+'2008'!$D202</f>
        <v>0</v>
      </c>
      <c r="V202" s="30">
        <f>+'2009'!$D202</f>
        <v>0</v>
      </c>
      <c r="W202" s="30">
        <f>+'2010'!$D202</f>
        <v>0</v>
      </c>
      <c r="X202" s="30">
        <f>+'2011'!$D202</f>
        <v>0</v>
      </c>
      <c r="Y202" s="30">
        <f>+'2012'!$D202</f>
        <v>0</v>
      </c>
      <c r="Z202" s="30">
        <f>+'2013'!$D202</f>
        <v>0</v>
      </c>
      <c r="AA202" s="30">
        <f>+'2014'!$D202</f>
        <v>0</v>
      </c>
      <c r="AB202" s="30">
        <f>+'2015'!$D202</f>
        <v>0</v>
      </c>
      <c r="AC202" s="30">
        <f>+'2016'!$D202</f>
        <v>0</v>
      </c>
      <c r="AD202" s="30">
        <f>+'2017'!$D202</f>
        <v>0</v>
      </c>
      <c r="AE202" s="30">
        <f>+'2018'!$D202</f>
        <v>0</v>
      </c>
      <c r="AF202" s="30">
        <f>+'2019'!$D202</f>
        <v>0</v>
      </c>
      <c r="AG202" s="30">
        <f>+'2020'!$D202</f>
        <v>0</v>
      </c>
      <c r="AH202" s="30">
        <f>+'2021'!$D202</f>
        <v>0</v>
      </c>
      <c r="AI202" s="27"/>
      <c r="AJ202" s="30" t="e">
        <f t="shared" si="188"/>
        <v>#DIV/0!</v>
      </c>
    </row>
    <row r="203" spans="1:36" x14ac:dyDescent="0.35">
      <c r="A203" s="24" t="s">
        <v>632</v>
      </c>
      <c r="B203" s="25" t="s">
        <v>633</v>
      </c>
      <c r="C203" s="30">
        <f>+'1990'!$D203</f>
        <v>0</v>
      </c>
      <c r="D203" s="30">
        <f>+'1991'!$D203</f>
        <v>0</v>
      </c>
      <c r="E203" s="30">
        <f>+'1992'!$D203</f>
        <v>0</v>
      </c>
      <c r="F203" s="30">
        <f>+'1993'!$D203</f>
        <v>0</v>
      </c>
      <c r="G203" s="30">
        <f>+'1994'!$D203</f>
        <v>0</v>
      </c>
      <c r="H203" s="30">
        <f>+'1995'!$D203</f>
        <v>0</v>
      </c>
      <c r="I203" s="30">
        <f>+'1996'!$D203</f>
        <v>0</v>
      </c>
      <c r="J203" s="30">
        <f>+'1997'!$D203</f>
        <v>0</v>
      </c>
      <c r="K203" s="30">
        <f>+'1998'!$D203</f>
        <v>0</v>
      </c>
      <c r="L203" s="30">
        <f>+'1999'!$D203</f>
        <v>0</v>
      </c>
      <c r="M203" s="30">
        <f>+'2000'!$D203</f>
        <v>0</v>
      </c>
      <c r="N203" s="30">
        <f>+'2001'!$D203</f>
        <v>0</v>
      </c>
      <c r="O203" s="30">
        <f>+'2002'!$D203</f>
        <v>0</v>
      </c>
      <c r="P203" s="30">
        <f>+'2003'!$D203</f>
        <v>0</v>
      </c>
      <c r="Q203" s="30">
        <f>+'2004'!$D203</f>
        <v>0</v>
      </c>
      <c r="R203" s="30">
        <f>+'2005'!$D203</f>
        <v>0</v>
      </c>
      <c r="S203" s="30">
        <f>+'2006'!$D203</f>
        <v>0</v>
      </c>
      <c r="T203" s="30">
        <f>+'2007'!$D203</f>
        <v>0</v>
      </c>
      <c r="U203" s="30">
        <f>+'2008'!$D203</f>
        <v>0</v>
      </c>
      <c r="V203" s="30">
        <f>+'2009'!$D203</f>
        <v>0</v>
      </c>
      <c r="W203" s="30">
        <f>+'2010'!$D203</f>
        <v>0</v>
      </c>
      <c r="X203" s="30">
        <f>+'2011'!$D203</f>
        <v>0</v>
      </c>
      <c r="Y203" s="30">
        <f>+'2012'!$D203</f>
        <v>0</v>
      </c>
      <c r="Z203" s="30">
        <f>+'2013'!$D203</f>
        <v>0</v>
      </c>
      <c r="AA203" s="30">
        <f>+'2014'!$D203</f>
        <v>0</v>
      </c>
      <c r="AB203" s="30">
        <f>+'2015'!$D203</f>
        <v>0</v>
      </c>
      <c r="AC203" s="30">
        <f>+'2016'!$D203</f>
        <v>0</v>
      </c>
      <c r="AD203" s="30">
        <f>+'2017'!$D203</f>
        <v>0</v>
      </c>
      <c r="AE203" s="30">
        <f>+'2018'!$D203</f>
        <v>0</v>
      </c>
      <c r="AF203" s="30">
        <f>+'2019'!$D203</f>
        <v>0</v>
      </c>
      <c r="AG203" s="30">
        <f>+'2020'!$D203</f>
        <v>0</v>
      </c>
      <c r="AH203" s="30">
        <f>+'2021'!$D203</f>
        <v>0</v>
      </c>
      <c r="AI203" s="27"/>
      <c r="AJ203" s="30" t="e">
        <f t="shared" si="188"/>
        <v>#DIV/0!</v>
      </c>
    </row>
    <row r="204" spans="1:36" x14ac:dyDescent="0.35">
      <c r="A204" s="24" t="s">
        <v>634</v>
      </c>
      <c r="B204" s="25" t="s">
        <v>635</v>
      </c>
      <c r="C204" s="30">
        <f>+'1990'!$D204</f>
        <v>0</v>
      </c>
      <c r="D204" s="30">
        <f>+'1991'!$D204</f>
        <v>0</v>
      </c>
      <c r="E204" s="30">
        <f>+'1992'!$D204</f>
        <v>0</v>
      </c>
      <c r="F204" s="30">
        <f>+'1993'!$D204</f>
        <v>0</v>
      </c>
      <c r="G204" s="30">
        <f>+'1994'!$D204</f>
        <v>0</v>
      </c>
      <c r="H204" s="30">
        <f>+'1995'!$D204</f>
        <v>0</v>
      </c>
      <c r="I204" s="30">
        <f>+'1996'!$D204</f>
        <v>0</v>
      </c>
      <c r="J204" s="30">
        <f>+'1997'!$D204</f>
        <v>0</v>
      </c>
      <c r="K204" s="30">
        <f>+'1998'!$D204</f>
        <v>0</v>
      </c>
      <c r="L204" s="30">
        <f>+'1999'!$D204</f>
        <v>0</v>
      </c>
      <c r="M204" s="30">
        <f>+'2000'!$D204</f>
        <v>0</v>
      </c>
      <c r="N204" s="30">
        <f>+'2001'!$D204</f>
        <v>0</v>
      </c>
      <c r="O204" s="30">
        <f>+'2002'!$D204</f>
        <v>0</v>
      </c>
      <c r="P204" s="30">
        <f>+'2003'!$D204</f>
        <v>0</v>
      </c>
      <c r="Q204" s="30">
        <f>+'2004'!$D204</f>
        <v>0</v>
      </c>
      <c r="R204" s="30">
        <f>+'2005'!$D204</f>
        <v>0</v>
      </c>
      <c r="S204" s="30">
        <f>+'2006'!$D204</f>
        <v>0</v>
      </c>
      <c r="T204" s="30">
        <f>+'2007'!$D204</f>
        <v>0</v>
      </c>
      <c r="U204" s="30">
        <f>+'2008'!$D204</f>
        <v>0</v>
      </c>
      <c r="V204" s="30">
        <f>+'2009'!$D204</f>
        <v>0</v>
      </c>
      <c r="W204" s="30">
        <f>+'2010'!$D204</f>
        <v>0</v>
      </c>
      <c r="X204" s="30">
        <f>+'2011'!$D204</f>
        <v>0</v>
      </c>
      <c r="Y204" s="30">
        <f>+'2012'!$D204</f>
        <v>0</v>
      </c>
      <c r="Z204" s="30">
        <f>+'2013'!$D204</f>
        <v>0</v>
      </c>
      <c r="AA204" s="30">
        <f>+'2014'!$D204</f>
        <v>0</v>
      </c>
      <c r="AB204" s="30">
        <f>+'2015'!$D204</f>
        <v>0</v>
      </c>
      <c r="AC204" s="30">
        <f>+'2016'!$D204</f>
        <v>0</v>
      </c>
      <c r="AD204" s="30">
        <f>+'2017'!$D204</f>
        <v>0</v>
      </c>
      <c r="AE204" s="30">
        <f>+'2018'!$D204</f>
        <v>0</v>
      </c>
      <c r="AF204" s="30">
        <f>+'2019'!$D204</f>
        <v>0</v>
      </c>
      <c r="AG204" s="30">
        <f>+'2020'!$D204</f>
        <v>0</v>
      </c>
      <c r="AH204" s="30">
        <f>+'2021'!$D204</f>
        <v>0</v>
      </c>
      <c r="AI204" s="27"/>
      <c r="AJ204" s="30" t="e">
        <f t="shared" si="188"/>
        <v>#DIV/0!</v>
      </c>
    </row>
    <row r="205" spans="1:36" x14ac:dyDescent="0.35">
      <c r="A205" s="24" t="s">
        <v>636</v>
      </c>
      <c r="B205" s="25" t="s">
        <v>637</v>
      </c>
      <c r="C205" s="30">
        <f>+'1990'!$D205</f>
        <v>0</v>
      </c>
      <c r="D205" s="30">
        <f>+'1991'!$D205</f>
        <v>0</v>
      </c>
      <c r="E205" s="30">
        <f>+'1992'!$D205</f>
        <v>0</v>
      </c>
      <c r="F205" s="30">
        <f>+'1993'!$D205</f>
        <v>0</v>
      </c>
      <c r="G205" s="30">
        <f>+'1994'!$D205</f>
        <v>0</v>
      </c>
      <c r="H205" s="30">
        <f>+'1995'!$D205</f>
        <v>0</v>
      </c>
      <c r="I205" s="30">
        <f>+'1996'!$D205</f>
        <v>0</v>
      </c>
      <c r="J205" s="30">
        <f>+'1997'!$D205</f>
        <v>0</v>
      </c>
      <c r="K205" s="30">
        <f>+'1998'!$D205</f>
        <v>0</v>
      </c>
      <c r="L205" s="30">
        <f>+'1999'!$D205</f>
        <v>0</v>
      </c>
      <c r="M205" s="30">
        <f>+'2000'!$D205</f>
        <v>0</v>
      </c>
      <c r="N205" s="30">
        <f>+'2001'!$D205</f>
        <v>0</v>
      </c>
      <c r="O205" s="30">
        <f>+'2002'!$D205</f>
        <v>0</v>
      </c>
      <c r="P205" s="30">
        <f>+'2003'!$D205</f>
        <v>0</v>
      </c>
      <c r="Q205" s="30">
        <f>+'2004'!$D205</f>
        <v>0</v>
      </c>
      <c r="R205" s="30">
        <f>+'2005'!$D205</f>
        <v>0</v>
      </c>
      <c r="S205" s="30">
        <f>+'2006'!$D205</f>
        <v>0</v>
      </c>
      <c r="T205" s="30">
        <f>+'2007'!$D205</f>
        <v>0</v>
      </c>
      <c r="U205" s="30">
        <f>+'2008'!$D205</f>
        <v>0</v>
      </c>
      <c r="V205" s="30">
        <f>+'2009'!$D205</f>
        <v>0</v>
      </c>
      <c r="W205" s="30">
        <f>+'2010'!$D205</f>
        <v>0</v>
      </c>
      <c r="X205" s="30">
        <f>+'2011'!$D205</f>
        <v>0</v>
      </c>
      <c r="Y205" s="30">
        <f>+'2012'!$D205</f>
        <v>0</v>
      </c>
      <c r="Z205" s="30">
        <f>+'2013'!$D205</f>
        <v>0</v>
      </c>
      <c r="AA205" s="30">
        <f>+'2014'!$D205</f>
        <v>0</v>
      </c>
      <c r="AB205" s="30">
        <f>+'2015'!$D205</f>
        <v>0</v>
      </c>
      <c r="AC205" s="30">
        <f>+'2016'!$D205</f>
        <v>0</v>
      </c>
      <c r="AD205" s="30">
        <f>+'2017'!$D205</f>
        <v>0</v>
      </c>
      <c r="AE205" s="30">
        <f>+'2018'!$D205</f>
        <v>0</v>
      </c>
      <c r="AF205" s="30">
        <f>+'2019'!$D205</f>
        <v>0</v>
      </c>
      <c r="AG205" s="30">
        <f>+'2020'!$D205</f>
        <v>0</v>
      </c>
      <c r="AH205" s="30">
        <f>+'2021'!$D205</f>
        <v>0</v>
      </c>
      <c r="AI205" s="27"/>
      <c r="AJ205" s="30" t="e">
        <f t="shared" si="188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2" t="e">
        <f t="shared" si="188"/>
        <v>#DIV/0!</v>
      </c>
    </row>
    <row r="207" spans="1:36" x14ac:dyDescent="0.35">
      <c r="A207" s="24" t="s">
        <v>640</v>
      </c>
      <c r="B207" s="25" t="s">
        <v>291</v>
      </c>
      <c r="C207" s="30">
        <f>+'1990'!$D207</f>
        <v>0</v>
      </c>
      <c r="D207" s="30">
        <f>+'1991'!$D207</f>
        <v>0</v>
      </c>
      <c r="E207" s="30">
        <f>+'1992'!$D207</f>
        <v>0</v>
      </c>
      <c r="F207" s="30">
        <f>+'1993'!$D207</f>
        <v>0</v>
      </c>
      <c r="G207" s="30">
        <f>+'1994'!$D207</f>
        <v>0</v>
      </c>
      <c r="H207" s="30">
        <f>+'1995'!$D207</f>
        <v>0</v>
      </c>
      <c r="I207" s="30">
        <f>+'1996'!$D207</f>
        <v>0</v>
      </c>
      <c r="J207" s="30">
        <f>+'1997'!$D207</f>
        <v>0</v>
      </c>
      <c r="K207" s="30">
        <f>+'1998'!$D207</f>
        <v>0</v>
      </c>
      <c r="L207" s="30">
        <f>+'1999'!$D207</f>
        <v>0</v>
      </c>
      <c r="M207" s="30">
        <f>+'2000'!$D207</f>
        <v>0</v>
      </c>
      <c r="N207" s="30">
        <f>+'2001'!$D207</f>
        <v>0</v>
      </c>
      <c r="O207" s="30">
        <f>+'2002'!$D207</f>
        <v>0</v>
      </c>
      <c r="P207" s="30">
        <f>+'2003'!$D207</f>
        <v>0</v>
      </c>
      <c r="Q207" s="30">
        <f>+'2004'!$D207</f>
        <v>0</v>
      </c>
      <c r="R207" s="30">
        <f>+'2005'!$D207</f>
        <v>0</v>
      </c>
      <c r="S207" s="30">
        <f>+'2006'!$D207</f>
        <v>0</v>
      </c>
      <c r="T207" s="30">
        <f>+'2007'!$D207</f>
        <v>0</v>
      </c>
      <c r="U207" s="30">
        <f>+'2008'!$D207</f>
        <v>0</v>
      </c>
      <c r="V207" s="30">
        <f>+'2009'!$D207</f>
        <v>0</v>
      </c>
      <c r="W207" s="30">
        <f>+'2010'!$D207</f>
        <v>0</v>
      </c>
      <c r="X207" s="30">
        <f>+'2011'!$D207</f>
        <v>0</v>
      </c>
      <c r="Y207" s="30">
        <f>+'2012'!$D207</f>
        <v>0</v>
      </c>
      <c r="Z207" s="30">
        <f>+'2013'!$D207</f>
        <v>0</v>
      </c>
      <c r="AA207" s="30">
        <f>+'2014'!$D207</f>
        <v>0</v>
      </c>
      <c r="AB207" s="30">
        <f>+'2015'!$D207</f>
        <v>0</v>
      </c>
      <c r="AC207" s="30">
        <f>+'2016'!$D207</f>
        <v>0</v>
      </c>
      <c r="AD207" s="30">
        <f>+'2017'!$D207</f>
        <v>0</v>
      </c>
      <c r="AE207" s="30">
        <f>+'2018'!$D207</f>
        <v>0</v>
      </c>
      <c r="AF207" s="30">
        <f>+'2019'!$D207</f>
        <v>0</v>
      </c>
      <c r="AG207" s="30">
        <f>+'2020'!$D207</f>
        <v>0</v>
      </c>
      <c r="AH207" s="30">
        <f>+'2021'!$D207</f>
        <v>0</v>
      </c>
      <c r="AI207" s="27"/>
      <c r="AJ207" s="30" t="e">
        <f t="shared" si="188"/>
        <v>#DIV/0!</v>
      </c>
    </row>
    <row r="208" spans="1:36" ht="13" x14ac:dyDescent="0.35">
      <c r="A208" s="24" t="s">
        <v>696</v>
      </c>
      <c r="B208" s="25" t="s">
        <v>697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27"/>
      <c r="AJ208" s="30" t="e">
        <f t="shared" si="188"/>
        <v>#DIV/0!</v>
      </c>
    </row>
    <row r="209" spans="1:36" s="13" customFormat="1" x14ac:dyDescent="0.35">
      <c r="A209" s="19" t="s">
        <v>641</v>
      </c>
      <c r="B209" s="20" t="s">
        <v>642</v>
      </c>
      <c r="C209" s="21">
        <f>+C210+C214+C217+C220+C224</f>
        <v>1.244950447650816</v>
      </c>
      <c r="D209" s="21">
        <f t="shared" ref="D209:AE209" si="218">+D210+D214+D217+D220+D224</f>
        <v>1.2498693362208075</v>
      </c>
      <c r="E209" s="21">
        <f t="shared" si="218"/>
        <v>1.262315365818083</v>
      </c>
      <c r="F209" s="21">
        <f t="shared" si="218"/>
        <v>1.2815011894539594</v>
      </c>
      <c r="G209" s="21">
        <f t="shared" si="218"/>
        <v>1.3067315320747162</v>
      </c>
      <c r="H209" s="21">
        <f t="shared" si="218"/>
        <v>1.3374217675463564</v>
      </c>
      <c r="I209" s="21">
        <f t="shared" si="218"/>
        <v>1.3730921782063914</v>
      </c>
      <c r="J209" s="21">
        <f t="shared" si="218"/>
        <v>1.4133483376824034</v>
      </c>
      <c r="K209" s="21">
        <f t="shared" si="218"/>
        <v>1.4578563528980171</v>
      </c>
      <c r="L209" s="21">
        <f t="shared" si="218"/>
        <v>1.5063188872577904</v>
      </c>
      <c r="M209" s="21">
        <f t="shared" si="218"/>
        <v>16.594563163129425</v>
      </c>
      <c r="N209" s="21">
        <f t="shared" si="218"/>
        <v>17.608110731134577</v>
      </c>
      <c r="O209" s="21">
        <f t="shared" si="218"/>
        <v>18.61033751612095</v>
      </c>
      <c r="P209" s="21">
        <f t="shared" si="218"/>
        <v>19.608455247947294</v>
      </c>
      <c r="Q209" s="21">
        <f t="shared" si="218"/>
        <v>20.624874599608784</v>
      </c>
      <c r="R209" s="21">
        <f t="shared" si="218"/>
        <v>21.668421738843762</v>
      </c>
      <c r="S209" s="21">
        <f t="shared" si="218"/>
        <v>22.840041899345469</v>
      </c>
      <c r="T209" s="21">
        <f t="shared" si="218"/>
        <v>23.945854777481514</v>
      </c>
      <c r="U209" s="21">
        <f t="shared" si="218"/>
        <v>25.097911626030012</v>
      </c>
      <c r="V209" s="21">
        <f t="shared" si="218"/>
        <v>26.301561927638456</v>
      </c>
      <c r="W209" s="21">
        <f t="shared" si="218"/>
        <v>27.562334355779086</v>
      </c>
      <c r="X209" s="21">
        <f t="shared" si="218"/>
        <v>28.886446354327795</v>
      </c>
      <c r="Y209" s="21">
        <f t="shared" si="218"/>
        <v>30.277715675018104</v>
      </c>
      <c r="Z209" s="21">
        <f t="shared" si="218"/>
        <v>31.671935892688396</v>
      </c>
      <c r="AA209" s="21">
        <f t="shared" si="218"/>
        <v>33.249482752867053</v>
      </c>
      <c r="AB209" s="21">
        <f t="shared" si="218"/>
        <v>35.034914854015391</v>
      </c>
      <c r="AC209" s="21">
        <f t="shared" si="218"/>
        <v>36.932925249819945</v>
      </c>
      <c r="AD209" s="21">
        <f t="shared" si="218"/>
        <v>37.548236946684774</v>
      </c>
      <c r="AE209" s="21">
        <f t="shared" si="218"/>
        <v>35.456267685174346</v>
      </c>
      <c r="AF209" s="21">
        <f t="shared" ref="AF209" si="219">+AF210+AF214+AF217+AF220+AF224</f>
        <v>37.449927734212885</v>
      </c>
      <c r="AG209" s="21">
        <f t="shared" ref="AG209:AH209" si="220">+AG210+AG214+AG217+AG220+AG224</f>
        <v>40.413181776079504</v>
      </c>
      <c r="AH209" s="21">
        <f t="shared" si="220"/>
        <v>43.674608276631588</v>
      </c>
      <c r="AI209" s="22"/>
      <c r="AJ209" s="23">
        <f t="shared" si="188"/>
        <v>1.6318624869662055</v>
      </c>
    </row>
    <row r="210" spans="1:36" x14ac:dyDescent="0.35">
      <c r="A210" s="24" t="s">
        <v>643</v>
      </c>
      <c r="B210" s="25" t="s">
        <v>644</v>
      </c>
      <c r="C210" s="26">
        <f>+SUM(C211:C213)</f>
        <v>0</v>
      </c>
      <c r="D210" s="26">
        <f t="shared" ref="D210:AE210" si="221">+SUM(D211:D213)</f>
        <v>0</v>
      </c>
      <c r="E210" s="26">
        <f t="shared" si="221"/>
        <v>0</v>
      </c>
      <c r="F210" s="26">
        <f t="shared" si="221"/>
        <v>0</v>
      </c>
      <c r="G210" s="26">
        <f t="shared" si="221"/>
        <v>0</v>
      </c>
      <c r="H210" s="26">
        <f t="shared" si="221"/>
        <v>0</v>
      </c>
      <c r="I210" s="26">
        <f t="shared" si="221"/>
        <v>0</v>
      </c>
      <c r="J210" s="26">
        <f t="shared" si="221"/>
        <v>0</v>
      </c>
      <c r="K210" s="26">
        <f t="shared" si="221"/>
        <v>0</v>
      </c>
      <c r="L210" s="26">
        <f t="shared" si="221"/>
        <v>0</v>
      </c>
      <c r="M210" s="26">
        <f t="shared" si="221"/>
        <v>14.665703416715495</v>
      </c>
      <c r="N210" s="26">
        <f t="shared" si="221"/>
        <v>15.599753914038647</v>
      </c>
      <c r="O210" s="26">
        <f t="shared" si="221"/>
        <v>16.517781919713176</v>
      </c>
      <c r="P210" s="26">
        <f t="shared" si="221"/>
        <v>17.426939805566789</v>
      </c>
      <c r="Q210" s="26">
        <f t="shared" si="221"/>
        <v>18.351476101583536</v>
      </c>
      <c r="R210" s="26">
        <f t="shared" si="221"/>
        <v>19.295401744063817</v>
      </c>
      <c r="S210" s="26">
        <f t="shared" si="221"/>
        <v>20.364855892632125</v>
      </c>
      <c r="T210" s="26">
        <f t="shared" si="221"/>
        <v>21.36449800105909</v>
      </c>
      <c r="U210" s="26">
        <f t="shared" si="221"/>
        <v>22.406594837719194</v>
      </c>
      <c r="V210" s="26">
        <f t="shared" si="221"/>
        <v>23.496719440898904</v>
      </c>
      <c r="W210" s="26">
        <f t="shared" si="221"/>
        <v>24.640630445955065</v>
      </c>
      <c r="X210" s="26">
        <f t="shared" si="221"/>
        <v>25.843930975548446</v>
      </c>
      <c r="Y210" s="26">
        <f t="shared" si="221"/>
        <v>27.12174618178215</v>
      </c>
      <c r="Z210" s="26">
        <f t="shared" si="221"/>
        <v>28.381987462991397</v>
      </c>
      <c r="AA210" s="26">
        <f t="shared" si="221"/>
        <v>29.815315464250304</v>
      </c>
      <c r="AB210" s="26">
        <f t="shared" si="221"/>
        <v>31.465151698213113</v>
      </c>
      <c r="AC210" s="26">
        <f t="shared" si="221"/>
        <v>33.205401352905803</v>
      </c>
      <c r="AD210" s="26">
        <f t="shared" si="221"/>
        <v>33.656871314858918</v>
      </c>
      <c r="AE210" s="26">
        <f t="shared" si="221"/>
        <v>31.394624121772257</v>
      </c>
      <c r="AF210" s="26">
        <f t="shared" ref="AF210" si="222">+SUM(AF211:AF213)</f>
        <v>33.21113307183353</v>
      </c>
      <c r="AG210" s="26">
        <f t="shared" ref="AG210:AH210" si="223">+SUM(AG211:AG213)</f>
        <v>35.989830818382089</v>
      </c>
      <c r="AH210" s="26">
        <f t="shared" si="223"/>
        <v>39.043528636259879</v>
      </c>
      <c r="AI210" s="27"/>
      <c r="AJ210" s="23">
        <f t="shared" si="188"/>
        <v>1.6622336158632067</v>
      </c>
    </row>
    <row r="211" spans="1:36" x14ac:dyDescent="0.35">
      <c r="A211" s="24" t="s">
        <v>645</v>
      </c>
      <c r="B211" s="25" t="s">
        <v>646</v>
      </c>
      <c r="C211" s="30">
        <f>+'1990'!$D210</f>
        <v>0</v>
      </c>
      <c r="D211" s="30">
        <f>+'1991'!$D210</f>
        <v>0</v>
      </c>
      <c r="E211" s="30">
        <f>+'1992'!$D210</f>
        <v>0</v>
      </c>
      <c r="F211" s="30">
        <f>+'1993'!$D210</f>
        <v>0</v>
      </c>
      <c r="G211" s="30">
        <f>+'1994'!$D210</f>
        <v>0</v>
      </c>
      <c r="H211" s="30">
        <f>+'1995'!$D210</f>
        <v>0</v>
      </c>
      <c r="I211" s="30">
        <f>+'1996'!$D210</f>
        <v>0</v>
      </c>
      <c r="J211" s="30">
        <f>+'1997'!$D210</f>
        <v>0</v>
      </c>
      <c r="K211" s="30">
        <f>+'1998'!$D210</f>
        <v>0</v>
      </c>
      <c r="L211" s="30">
        <f>+'1999'!$D210</f>
        <v>0</v>
      </c>
      <c r="M211" s="30">
        <f>+'2000'!$D211</f>
        <v>0</v>
      </c>
      <c r="N211" s="30">
        <f>+'2001'!$D211</f>
        <v>0</v>
      </c>
      <c r="O211" s="30">
        <f>+'2002'!$D211</f>
        <v>0</v>
      </c>
      <c r="P211" s="30">
        <f>+'2003'!$D211</f>
        <v>0</v>
      </c>
      <c r="Q211" s="30">
        <f>+'2004'!$D211</f>
        <v>0</v>
      </c>
      <c r="R211" s="30">
        <f>+'2005'!$D211</f>
        <v>0</v>
      </c>
      <c r="S211" s="30">
        <f>+'2006'!$D211</f>
        <v>0</v>
      </c>
      <c r="T211" s="30">
        <f>+'2007'!$D211</f>
        <v>0</v>
      </c>
      <c r="U211" s="30">
        <f>+'2008'!$D211</f>
        <v>0</v>
      </c>
      <c r="V211" s="30">
        <f>+'2009'!$D211</f>
        <v>0</v>
      </c>
      <c r="W211" s="30">
        <f>+'2010'!$D211</f>
        <v>0</v>
      </c>
      <c r="X211" s="30">
        <f>+'2011'!$D211</f>
        <v>0</v>
      </c>
      <c r="Y211" s="30">
        <f>+'2012'!$D211</f>
        <v>0</v>
      </c>
      <c r="Z211" s="30">
        <f>+'2013'!$D211</f>
        <v>0</v>
      </c>
      <c r="AA211" s="30">
        <f>+'2014'!$D211</f>
        <v>0</v>
      </c>
      <c r="AB211" s="30">
        <f>+'2015'!$D211</f>
        <v>0</v>
      </c>
      <c r="AC211" s="30">
        <f>+'2016'!$D211</f>
        <v>0</v>
      </c>
      <c r="AD211" s="30">
        <f>+'2017'!$D211</f>
        <v>0</v>
      </c>
      <c r="AE211" s="30">
        <f>+'2018'!$D211</f>
        <v>0</v>
      </c>
      <c r="AF211" s="30">
        <f>+'2019'!$D211</f>
        <v>0</v>
      </c>
      <c r="AG211" s="30">
        <f>+'2020'!$D211</f>
        <v>0</v>
      </c>
      <c r="AH211" s="30">
        <f>+'2021'!$D211</f>
        <v>0</v>
      </c>
      <c r="AI211" s="27"/>
      <c r="AJ211" s="30" t="e">
        <f t="shared" si="188"/>
        <v>#DIV/0!</v>
      </c>
    </row>
    <row r="212" spans="1:36" x14ac:dyDescent="0.35">
      <c r="A212" s="24" t="s">
        <v>647</v>
      </c>
      <c r="B212" s="25" t="s">
        <v>648</v>
      </c>
      <c r="C212" s="30">
        <f>+'1990'!$D211</f>
        <v>0</v>
      </c>
      <c r="D212" s="30">
        <f>+'1991'!$D211</f>
        <v>0</v>
      </c>
      <c r="E212" s="30">
        <f>+'1992'!$D211</f>
        <v>0</v>
      </c>
      <c r="F212" s="30">
        <f>+'1993'!$D211</f>
        <v>0</v>
      </c>
      <c r="G212" s="30">
        <f>+'1994'!$D211</f>
        <v>0</v>
      </c>
      <c r="H212" s="30">
        <f>+'1995'!$D211</f>
        <v>0</v>
      </c>
      <c r="I212" s="30">
        <f>+'1996'!$D211</f>
        <v>0</v>
      </c>
      <c r="J212" s="30">
        <f>+'1997'!$D211</f>
        <v>0</v>
      </c>
      <c r="K212" s="30">
        <f>+'1998'!$D211</f>
        <v>0</v>
      </c>
      <c r="L212" s="30">
        <f>+'1999'!$D211</f>
        <v>0</v>
      </c>
      <c r="M212" s="30">
        <f>+'2000'!$D212</f>
        <v>10.739046195655312</v>
      </c>
      <c r="N212" s="30">
        <f>+'2001'!$D212</f>
        <v>11.423004112597484</v>
      </c>
      <c r="O212" s="30">
        <f>+'2002'!$D212</f>
        <v>12.139869478614884</v>
      </c>
      <c r="P212" s="30">
        <f>+'2003'!$D212</f>
        <v>12.885660961273906</v>
      </c>
      <c r="Q212" s="30">
        <f>+'2004'!$D212</f>
        <v>13.676735755979996</v>
      </c>
      <c r="R212" s="30">
        <f>+'2005'!$D212</f>
        <v>14.511536555762579</v>
      </c>
      <c r="S212" s="30">
        <f>+'2006'!$D212</f>
        <v>15.394754025717457</v>
      </c>
      <c r="T212" s="30">
        <f>+'2007'!$D212</f>
        <v>16.330690416937305</v>
      </c>
      <c r="U212" s="30">
        <f>+'2008'!$D212</f>
        <v>17.325134366616528</v>
      </c>
      <c r="V212" s="30">
        <f>+'2009'!$D212</f>
        <v>18.382479454483025</v>
      </c>
      <c r="W212" s="30">
        <f>+'2010'!$D212</f>
        <v>19.507626206287181</v>
      </c>
      <c r="X212" s="30">
        <f>+'2011'!$D212</f>
        <v>20.705473151671306</v>
      </c>
      <c r="Y212" s="30">
        <f>+'2012'!$D212</f>
        <v>21.987418792828329</v>
      </c>
      <c r="Z212" s="30">
        <f>+'2013'!$D212</f>
        <v>23.278425920768303</v>
      </c>
      <c r="AA212" s="30">
        <f>+'2014'!$D212</f>
        <v>24.739773424238681</v>
      </c>
      <c r="AB212" s="30">
        <f>+'2015'!$D212</f>
        <v>26.411362081489376</v>
      </c>
      <c r="AC212" s="30">
        <f>+'2016'!$D212</f>
        <v>28.183930435669303</v>
      </c>
      <c r="AD212" s="30">
        <f>+'2017'!$D212</f>
        <v>28.659636194614702</v>
      </c>
      <c r="AE212" s="30">
        <f>+'2018'!$D212</f>
        <v>26.416846945710727</v>
      </c>
      <c r="AF212" s="30">
        <f>+'2019'!$D212</f>
        <v>28.249847023148853</v>
      </c>
      <c r="AG212" s="30">
        <f>+'2020'!$D212</f>
        <v>31.042819510139914</v>
      </c>
      <c r="AH212" s="30">
        <f>+'2021'!$D212</f>
        <v>34.109560546902429</v>
      </c>
      <c r="AI212" s="27"/>
      <c r="AJ212" s="30">
        <f t="shared" si="188"/>
        <v>2.1762188117509083</v>
      </c>
    </row>
    <row r="213" spans="1:36" x14ac:dyDescent="0.35">
      <c r="A213" s="24" t="s">
        <v>649</v>
      </c>
      <c r="B213" s="25" t="s">
        <v>650</v>
      </c>
      <c r="C213" s="30">
        <f>+'1990'!$D212</f>
        <v>0</v>
      </c>
      <c r="D213" s="30">
        <f>+'1991'!$D212</f>
        <v>0</v>
      </c>
      <c r="E213" s="30">
        <f>+'1992'!$D212</f>
        <v>0</v>
      </c>
      <c r="F213" s="30">
        <f>+'1993'!$D212</f>
        <v>0</v>
      </c>
      <c r="G213" s="30">
        <f>+'1994'!$D212</f>
        <v>0</v>
      </c>
      <c r="H213" s="30">
        <f>+'1995'!$D212</f>
        <v>0</v>
      </c>
      <c r="I213" s="30">
        <f>+'1996'!$D212</f>
        <v>0</v>
      </c>
      <c r="J213" s="30">
        <f>+'1997'!$D212</f>
        <v>0</v>
      </c>
      <c r="K213" s="30">
        <f>+'1998'!$D212</f>
        <v>0</v>
      </c>
      <c r="L213" s="30">
        <f>+'1999'!$D212</f>
        <v>0</v>
      </c>
      <c r="M213" s="30">
        <f>+'2000'!$D213</f>
        <v>3.9266572210601827</v>
      </c>
      <c r="N213" s="30">
        <f>+'2001'!$D213</f>
        <v>4.1767498014411633</v>
      </c>
      <c r="O213" s="30">
        <f>+'2002'!$D213</f>
        <v>4.3779124410982924</v>
      </c>
      <c r="P213" s="30">
        <f>+'2003'!$D213</f>
        <v>4.5412788442928829</v>
      </c>
      <c r="Q213" s="30">
        <f>+'2004'!$D213</f>
        <v>4.6747403456035395</v>
      </c>
      <c r="R213" s="30">
        <f>+'2005'!$D213</f>
        <v>4.7838651883012364</v>
      </c>
      <c r="S213" s="30">
        <f>+'2006'!$D213</f>
        <v>4.9701018669146677</v>
      </c>
      <c r="T213" s="30">
        <f>+'2007'!$D213</f>
        <v>5.0338075841217842</v>
      </c>
      <c r="U213" s="30">
        <f>+'2008'!$D213</f>
        <v>5.0814604711026652</v>
      </c>
      <c r="V213" s="30">
        <f>+'2009'!$D213</f>
        <v>5.1142399864158792</v>
      </c>
      <c r="W213" s="30">
        <f>+'2010'!$D213</f>
        <v>5.1330042396678826</v>
      </c>
      <c r="X213" s="30">
        <f>+'2011'!$D213</f>
        <v>5.1384578238771379</v>
      </c>
      <c r="Y213" s="30">
        <f>+'2012'!$D213</f>
        <v>5.134327388953821</v>
      </c>
      <c r="Z213" s="30">
        <f>+'2013'!$D213</f>
        <v>5.1035615422230949</v>
      </c>
      <c r="AA213" s="30">
        <f>+'2014'!$D213</f>
        <v>5.0755420400116211</v>
      </c>
      <c r="AB213" s="30">
        <f>+'2015'!$D213</f>
        <v>5.0537896167237388</v>
      </c>
      <c r="AC213" s="30">
        <f>+'2016'!$D213</f>
        <v>5.0214709172365017</v>
      </c>
      <c r="AD213" s="30">
        <f>+'2017'!$D213</f>
        <v>4.9972351202442162</v>
      </c>
      <c r="AE213" s="30">
        <f>+'2018'!$D213</f>
        <v>4.9777771760615286</v>
      </c>
      <c r="AF213" s="30">
        <f>+'2019'!$D213</f>
        <v>4.9612860486846735</v>
      </c>
      <c r="AG213" s="30">
        <f>+'2020'!$D213</f>
        <v>4.9470113082421729</v>
      </c>
      <c r="AH213" s="30">
        <f>+'2021'!$D213</f>
        <v>4.9339680893574531</v>
      </c>
      <c r="AI213" s="27"/>
      <c r="AJ213" s="30">
        <f t="shared" si="188"/>
        <v>0.25653139848690443</v>
      </c>
    </row>
    <row r="214" spans="1:36" x14ac:dyDescent="0.35">
      <c r="A214" s="24" t="s">
        <v>651</v>
      </c>
      <c r="B214" s="25" t="s">
        <v>652</v>
      </c>
      <c r="C214" s="26">
        <f t="shared" ref="C214:AE214" si="224">+SUM(C215:C216)</f>
        <v>0</v>
      </c>
      <c r="D214" s="26">
        <f t="shared" si="224"/>
        <v>0</v>
      </c>
      <c r="E214" s="26">
        <f t="shared" si="224"/>
        <v>0</v>
      </c>
      <c r="F214" s="26">
        <f t="shared" si="224"/>
        <v>0</v>
      </c>
      <c r="G214" s="26">
        <f t="shared" si="224"/>
        <v>0</v>
      </c>
      <c r="H214" s="26">
        <f t="shared" si="224"/>
        <v>0</v>
      </c>
      <c r="I214" s="26">
        <f t="shared" si="224"/>
        <v>0</v>
      </c>
      <c r="J214" s="26">
        <f t="shared" si="224"/>
        <v>0</v>
      </c>
      <c r="K214" s="26">
        <f t="shared" si="224"/>
        <v>0</v>
      </c>
      <c r="L214" s="26">
        <f t="shared" si="224"/>
        <v>0</v>
      </c>
      <c r="M214" s="26">
        <f t="shared" si="224"/>
        <v>0</v>
      </c>
      <c r="N214" s="26">
        <f t="shared" si="224"/>
        <v>0</v>
      </c>
      <c r="O214" s="26">
        <f t="shared" si="224"/>
        <v>0</v>
      </c>
      <c r="P214" s="26">
        <f t="shared" si="224"/>
        <v>0</v>
      </c>
      <c r="Q214" s="26">
        <f t="shared" si="224"/>
        <v>0</v>
      </c>
      <c r="R214" s="26">
        <f t="shared" si="224"/>
        <v>0</v>
      </c>
      <c r="S214" s="26">
        <f t="shared" si="224"/>
        <v>0</v>
      </c>
      <c r="T214" s="26">
        <f t="shared" si="224"/>
        <v>0</v>
      </c>
      <c r="U214" s="26">
        <f t="shared" si="224"/>
        <v>0</v>
      </c>
      <c r="V214" s="26">
        <f t="shared" si="224"/>
        <v>0</v>
      </c>
      <c r="W214" s="26">
        <f t="shared" si="224"/>
        <v>0</v>
      </c>
      <c r="X214" s="26">
        <f t="shared" si="224"/>
        <v>0</v>
      </c>
      <c r="Y214" s="26">
        <f t="shared" si="224"/>
        <v>0</v>
      </c>
      <c r="Z214" s="26">
        <f t="shared" si="224"/>
        <v>0</v>
      </c>
      <c r="AA214" s="26">
        <f t="shared" si="224"/>
        <v>0</v>
      </c>
      <c r="AB214" s="26">
        <f t="shared" si="224"/>
        <v>0</v>
      </c>
      <c r="AC214" s="26">
        <f t="shared" si="224"/>
        <v>0</v>
      </c>
      <c r="AD214" s="26">
        <f t="shared" si="224"/>
        <v>0</v>
      </c>
      <c r="AE214" s="26">
        <f t="shared" si="224"/>
        <v>0</v>
      </c>
      <c r="AF214" s="26">
        <f t="shared" ref="AF214:AH214" si="225">+SUM(AF215:AF216)</f>
        <v>0</v>
      </c>
      <c r="AG214" s="26">
        <f t="shared" si="225"/>
        <v>0</v>
      </c>
      <c r="AH214" s="26">
        <f t="shared" si="225"/>
        <v>0</v>
      </c>
      <c r="AI214" s="27"/>
      <c r="AJ214" s="23" t="e">
        <f t="shared" si="188"/>
        <v>#DIV/0!</v>
      </c>
    </row>
    <row r="215" spans="1:36" x14ac:dyDescent="0.35">
      <c r="A215" s="24" t="s">
        <v>653</v>
      </c>
      <c r="B215" s="25" t="s">
        <v>654</v>
      </c>
      <c r="C215" s="30">
        <f>+'1990'!$D214</f>
        <v>0</v>
      </c>
      <c r="D215" s="30">
        <f>+'1991'!$D214</f>
        <v>0</v>
      </c>
      <c r="E215" s="30">
        <f>+'1992'!$D214</f>
        <v>0</v>
      </c>
      <c r="F215" s="30">
        <f>+'1993'!$D214</f>
        <v>0</v>
      </c>
      <c r="G215" s="30">
        <f>+'1994'!$D214</f>
        <v>0</v>
      </c>
      <c r="H215" s="30">
        <f>+'1995'!$D214</f>
        <v>0</v>
      </c>
      <c r="I215" s="30">
        <f>+'1996'!$D214</f>
        <v>0</v>
      </c>
      <c r="J215" s="30">
        <f>+'1997'!$D214</f>
        <v>0</v>
      </c>
      <c r="K215" s="30">
        <f>+'1998'!$D214</f>
        <v>0</v>
      </c>
      <c r="L215" s="30">
        <f>+'1999'!$D214</f>
        <v>0</v>
      </c>
      <c r="M215" s="30">
        <f>+'2000'!$D215</f>
        <v>0</v>
      </c>
      <c r="N215" s="30">
        <f>+'2001'!$D215</f>
        <v>0</v>
      </c>
      <c r="O215" s="30">
        <f>+'2002'!$D215</f>
        <v>0</v>
      </c>
      <c r="P215" s="30">
        <f>+'2003'!$D215</f>
        <v>0</v>
      </c>
      <c r="Q215" s="30">
        <f>+'2004'!$D215</f>
        <v>0</v>
      </c>
      <c r="R215" s="30">
        <f>+'2005'!$D215</f>
        <v>0</v>
      </c>
      <c r="S215" s="30">
        <f>+'2006'!$D215</f>
        <v>0</v>
      </c>
      <c r="T215" s="30">
        <f>+'2007'!$D215</f>
        <v>0</v>
      </c>
      <c r="U215" s="30">
        <f>+'2008'!$D215</f>
        <v>0</v>
      </c>
      <c r="V215" s="30">
        <f>+'2009'!$D215</f>
        <v>0</v>
      </c>
      <c r="W215" s="30">
        <f>+'2010'!$D215</f>
        <v>0</v>
      </c>
      <c r="X215" s="30">
        <f>+'2011'!$D215</f>
        <v>0</v>
      </c>
      <c r="Y215" s="30">
        <f>+'2012'!$D215</f>
        <v>0</v>
      </c>
      <c r="Z215" s="30">
        <f>+'2013'!$D215</f>
        <v>0</v>
      </c>
      <c r="AA215" s="30">
        <f>+'2014'!$D215</f>
        <v>0</v>
      </c>
      <c r="AB215" s="30">
        <f>+'2015'!$D215</f>
        <v>0</v>
      </c>
      <c r="AC215" s="30">
        <f>+'2016'!$D215</f>
        <v>0</v>
      </c>
      <c r="AD215" s="30">
        <f>+'2017'!$D215</f>
        <v>0</v>
      </c>
      <c r="AE215" s="30">
        <f>+'2018'!$D215</f>
        <v>0</v>
      </c>
      <c r="AF215" s="30">
        <f>+'2019'!$D215</f>
        <v>0</v>
      </c>
      <c r="AG215" s="30">
        <f>+'2020'!$D215</f>
        <v>0</v>
      </c>
      <c r="AH215" s="30">
        <f>+'2021'!$D215</f>
        <v>0</v>
      </c>
      <c r="AI215" s="27"/>
      <c r="AJ215" s="30" t="e">
        <f t="shared" si="188"/>
        <v>#DIV/0!</v>
      </c>
    </row>
    <row r="216" spans="1:36" x14ac:dyDescent="0.35">
      <c r="A216" s="24" t="s">
        <v>655</v>
      </c>
      <c r="B216" s="25" t="s">
        <v>656</v>
      </c>
      <c r="C216" s="30">
        <f>+'1990'!$D215</f>
        <v>0</v>
      </c>
      <c r="D216" s="30">
        <f>+'1991'!$D215</f>
        <v>0</v>
      </c>
      <c r="E216" s="30">
        <f>+'1992'!$D215</f>
        <v>0</v>
      </c>
      <c r="F216" s="30">
        <f>+'1993'!$D215</f>
        <v>0</v>
      </c>
      <c r="G216" s="30">
        <f>+'1994'!$D215</f>
        <v>0</v>
      </c>
      <c r="H216" s="30">
        <f>+'1995'!$D215</f>
        <v>0</v>
      </c>
      <c r="I216" s="30">
        <f>+'1996'!$D215</f>
        <v>0</v>
      </c>
      <c r="J216" s="30">
        <f>+'1997'!$D215</f>
        <v>0</v>
      </c>
      <c r="K216" s="30">
        <f>+'1998'!$D215</f>
        <v>0</v>
      </c>
      <c r="L216" s="30">
        <f>+'1999'!$D215</f>
        <v>0</v>
      </c>
      <c r="M216" s="30">
        <f>+'2000'!$D216</f>
        <v>0</v>
      </c>
      <c r="N216" s="30">
        <f>+'2001'!$D216</f>
        <v>0</v>
      </c>
      <c r="O216" s="30">
        <f>+'2002'!$D216</f>
        <v>0</v>
      </c>
      <c r="P216" s="30">
        <f>+'2003'!$D216</f>
        <v>0</v>
      </c>
      <c r="Q216" s="30">
        <f>+'2004'!$D216</f>
        <v>0</v>
      </c>
      <c r="R216" s="30">
        <f>+'2005'!$D216</f>
        <v>0</v>
      </c>
      <c r="S216" s="30">
        <f>+'2006'!$D216</f>
        <v>0</v>
      </c>
      <c r="T216" s="30">
        <f>+'2007'!$D216</f>
        <v>0</v>
      </c>
      <c r="U216" s="30">
        <f>+'2008'!$D216</f>
        <v>0</v>
      </c>
      <c r="V216" s="30">
        <f>+'2009'!$D216</f>
        <v>0</v>
      </c>
      <c r="W216" s="30">
        <f>+'2010'!$D216</f>
        <v>0</v>
      </c>
      <c r="X216" s="30">
        <f>+'2011'!$D216</f>
        <v>0</v>
      </c>
      <c r="Y216" s="30">
        <f>+'2012'!$D216</f>
        <v>0</v>
      </c>
      <c r="Z216" s="30">
        <f>+'2013'!$D216</f>
        <v>0</v>
      </c>
      <c r="AA216" s="30">
        <f>+'2014'!$D216</f>
        <v>0</v>
      </c>
      <c r="AB216" s="30">
        <f>+'2015'!$D216</f>
        <v>0</v>
      </c>
      <c r="AC216" s="30">
        <f>+'2016'!$D216</f>
        <v>0</v>
      </c>
      <c r="AD216" s="30">
        <f>+'2017'!$D216</f>
        <v>0</v>
      </c>
      <c r="AE216" s="30">
        <f>+'2018'!$D216</f>
        <v>0</v>
      </c>
      <c r="AF216" s="30">
        <f>+'2019'!$D216</f>
        <v>0</v>
      </c>
      <c r="AG216" s="30">
        <f>+'2020'!$D216</f>
        <v>0</v>
      </c>
      <c r="AH216" s="30">
        <f>+'2021'!$D216</f>
        <v>0</v>
      </c>
      <c r="AI216" s="27"/>
      <c r="AJ216" s="30" t="e">
        <f t="shared" si="188"/>
        <v>#DIV/0!</v>
      </c>
    </row>
    <row r="217" spans="1:36" x14ac:dyDescent="0.35">
      <c r="A217" s="24" t="s">
        <v>657</v>
      </c>
      <c r="B217" s="25" t="s">
        <v>658</v>
      </c>
      <c r="C217" s="26">
        <f t="shared" ref="C217:AE217" si="226">+SUM(C218:C219)</f>
        <v>0</v>
      </c>
      <c r="D217" s="26">
        <f t="shared" si="226"/>
        <v>0</v>
      </c>
      <c r="E217" s="26">
        <f t="shared" si="226"/>
        <v>0</v>
      </c>
      <c r="F217" s="26">
        <f t="shared" si="226"/>
        <v>0</v>
      </c>
      <c r="G217" s="26">
        <f t="shared" si="226"/>
        <v>0</v>
      </c>
      <c r="H217" s="26">
        <f t="shared" si="226"/>
        <v>0</v>
      </c>
      <c r="I217" s="26">
        <f t="shared" si="226"/>
        <v>0</v>
      </c>
      <c r="J217" s="26">
        <f t="shared" si="226"/>
        <v>0</v>
      </c>
      <c r="K217" s="26">
        <f t="shared" si="226"/>
        <v>0</v>
      </c>
      <c r="L217" s="26">
        <f t="shared" si="226"/>
        <v>0</v>
      </c>
      <c r="M217" s="26">
        <f t="shared" si="226"/>
        <v>0.37040457741467647</v>
      </c>
      <c r="N217" s="26">
        <f t="shared" si="226"/>
        <v>0.39437067756742927</v>
      </c>
      <c r="O217" s="26">
        <f t="shared" si="226"/>
        <v>0.41993097690014908</v>
      </c>
      <c r="P217" s="26">
        <f t="shared" si="226"/>
        <v>0.44744571381758458</v>
      </c>
      <c r="Q217" s="26">
        <f t="shared" si="226"/>
        <v>0.47539391580674573</v>
      </c>
      <c r="R217" s="26">
        <f t="shared" si="226"/>
        <v>0.50892367146044082</v>
      </c>
      <c r="S217" s="26">
        <f t="shared" si="226"/>
        <v>0.5431883134588491</v>
      </c>
      <c r="T217" s="26">
        <f t="shared" si="226"/>
        <v>0.58000724633204426</v>
      </c>
      <c r="U217" s="26">
        <f t="shared" si="226"/>
        <v>0.61953303446155394</v>
      </c>
      <c r="V217" s="26">
        <f t="shared" si="226"/>
        <v>0.66191594107057949</v>
      </c>
      <c r="W217" s="26">
        <f t="shared" si="226"/>
        <v>0.70730236635814392</v>
      </c>
      <c r="X217" s="26">
        <f t="shared" si="226"/>
        <v>0.75668241399740166</v>
      </c>
      <c r="Y217" s="26">
        <f t="shared" si="226"/>
        <v>0.79912085993639059</v>
      </c>
      <c r="Z217" s="26">
        <f t="shared" si="226"/>
        <v>0.86286549449839212</v>
      </c>
      <c r="AA217" s="26">
        <f t="shared" si="226"/>
        <v>0.93798751767152366</v>
      </c>
      <c r="AB217" s="26">
        <f t="shared" si="226"/>
        <v>1.0059675532647163</v>
      </c>
      <c r="AC217" s="26">
        <f t="shared" si="226"/>
        <v>1.0979211663072572</v>
      </c>
      <c r="AD217" s="26">
        <f t="shared" si="226"/>
        <v>1.1980726568230111</v>
      </c>
      <c r="AE217" s="26">
        <f t="shared" si="226"/>
        <v>1.3070615813444131</v>
      </c>
      <c r="AF217" s="26">
        <f t="shared" ref="AF217:AH217" si="227">+SUM(AF218:AF219)</f>
        <v>1.4255802139409626</v>
      </c>
      <c r="AG217" s="26">
        <f t="shared" si="227"/>
        <v>1.5543803130877574</v>
      </c>
      <c r="AH217" s="26">
        <f t="shared" si="227"/>
        <v>1.7094048865661944</v>
      </c>
      <c r="AI217" s="27"/>
      <c r="AJ217" s="23">
        <f t="shared" si="188"/>
        <v>3.6149669599046996</v>
      </c>
    </row>
    <row r="218" spans="1:36" x14ac:dyDescent="0.35">
      <c r="A218" s="24" t="s">
        <v>659</v>
      </c>
      <c r="B218" s="25" t="s">
        <v>660</v>
      </c>
      <c r="C218" s="30">
        <f>+'1990'!$D217</f>
        <v>0</v>
      </c>
      <c r="D218" s="30">
        <f>+'1991'!$D217</f>
        <v>0</v>
      </c>
      <c r="E218" s="30">
        <f>+'1992'!$D217</f>
        <v>0</v>
      </c>
      <c r="F218" s="30">
        <f>+'1993'!$D217</f>
        <v>0</v>
      </c>
      <c r="G218" s="30">
        <f>+'1994'!$D217</f>
        <v>0</v>
      </c>
      <c r="H218" s="30">
        <f>+'1995'!$D217</f>
        <v>0</v>
      </c>
      <c r="I218" s="30">
        <f>+'1996'!$D217</f>
        <v>0</v>
      </c>
      <c r="J218" s="30">
        <f>+'1997'!$D217</f>
        <v>0</v>
      </c>
      <c r="K218" s="30">
        <f>+'1998'!$D217</f>
        <v>0</v>
      </c>
      <c r="L218" s="30">
        <f>+'1999'!$D217</f>
        <v>0</v>
      </c>
      <c r="M218" s="30">
        <f>+'2000'!$D218</f>
        <v>0</v>
      </c>
      <c r="N218" s="30">
        <f>+'2001'!$D218</f>
        <v>0</v>
      </c>
      <c r="O218" s="30">
        <f>+'2002'!$D218</f>
        <v>0</v>
      </c>
      <c r="P218" s="30">
        <f>+'2003'!$D218</f>
        <v>0</v>
      </c>
      <c r="Q218" s="30">
        <f>+'2004'!$D218</f>
        <v>0</v>
      </c>
      <c r="R218" s="30">
        <f>+'2005'!$D218</f>
        <v>0</v>
      </c>
      <c r="S218" s="30">
        <f>+'2006'!$D218</f>
        <v>0</v>
      </c>
      <c r="T218" s="30">
        <f>+'2007'!$D218</f>
        <v>0</v>
      </c>
      <c r="U218" s="30">
        <f>+'2008'!$D218</f>
        <v>0</v>
      </c>
      <c r="V218" s="30">
        <f>+'2009'!$D218</f>
        <v>0</v>
      </c>
      <c r="W218" s="30">
        <f>+'2010'!$D218</f>
        <v>0</v>
      </c>
      <c r="X218" s="30">
        <f>+'2011'!$D218</f>
        <v>0</v>
      </c>
      <c r="Y218" s="30">
        <f>+'2012'!$D218</f>
        <v>0</v>
      </c>
      <c r="Z218" s="30">
        <f>+'2013'!$D218</f>
        <v>0</v>
      </c>
      <c r="AA218" s="30">
        <f>+'2014'!$D218</f>
        <v>0</v>
      </c>
      <c r="AB218" s="30">
        <f>+'2015'!$D218</f>
        <v>0</v>
      </c>
      <c r="AC218" s="30">
        <f>+'2016'!$D218</f>
        <v>0</v>
      </c>
      <c r="AD218" s="30">
        <f>+'2017'!$D218</f>
        <v>0</v>
      </c>
      <c r="AE218" s="30">
        <f>+'2018'!$D218</f>
        <v>0</v>
      </c>
      <c r="AF218" s="30">
        <f>+'2019'!$D218</f>
        <v>0</v>
      </c>
      <c r="AG218" s="30">
        <f>+'2020'!$D218</f>
        <v>0</v>
      </c>
      <c r="AH218" s="30">
        <f>+'2021'!$D218</f>
        <v>0</v>
      </c>
      <c r="AI218" s="27"/>
      <c r="AJ218" s="30" t="e">
        <f t="shared" si="188"/>
        <v>#DIV/0!</v>
      </c>
    </row>
    <row r="219" spans="1:36" x14ac:dyDescent="0.35">
      <c r="A219" s="24" t="s">
        <v>661</v>
      </c>
      <c r="B219" s="25" t="s">
        <v>662</v>
      </c>
      <c r="C219" s="30">
        <f>+'1990'!$D218</f>
        <v>0</v>
      </c>
      <c r="D219" s="30">
        <f>+'1991'!$D218</f>
        <v>0</v>
      </c>
      <c r="E219" s="30">
        <f>+'1992'!$D218</f>
        <v>0</v>
      </c>
      <c r="F219" s="30">
        <f>+'1993'!$D218</f>
        <v>0</v>
      </c>
      <c r="G219" s="30">
        <f>+'1994'!$D218</f>
        <v>0</v>
      </c>
      <c r="H219" s="30">
        <f>+'1995'!$D218</f>
        <v>0</v>
      </c>
      <c r="I219" s="30">
        <f>+'1996'!$D218</f>
        <v>0</v>
      </c>
      <c r="J219" s="30">
        <f>+'1997'!$D218</f>
        <v>0</v>
      </c>
      <c r="K219" s="30">
        <f>+'1998'!$D218</f>
        <v>0</v>
      </c>
      <c r="L219" s="30">
        <f>+'1999'!$D218</f>
        <v>0</v>
      </c>
      <c r="M219" s="30">
        <f>+'2000'!$D219</f>
        <v>0.37040457741467647</v>
      </c>
      <c r="N219" s="30">
        <f>+'2001'!$D219</f>
        <v>0.39437067756742927</v>
      </c>
      <c r="O219" s="30">
        <f>+'2002'!$D219</f>
        <v>0.41993097690014908</v>
      </c>
      <c r="P219" s="30">
        <f>+'2003'!$D219</f>
        <v>0.44744571381758458</v>
      </c>
      <c r="Q219" s="30">
        <f>+'2004'!$D219</f>
        <v>0.47539391580674573</v>
      </c>
      <c r="R219" s="30">
        <f>+'2005'!$D219</f>
        <v>0.50892367146044082</v>
      </c>
      <c r="S219" s="30">
        <f>+'2006'!$D219</f>
        <v>0.5431883134588491</v>
      </c>
      <c r="T219" s="30">
        <f>+'2007'!$D219</f>
        <v>0.58000724633204426</v>
      </c>
      <c r="U219" s="30">
        <f>+'2008'!$D219</f>
        <v>0.61953303446155394</v>
      </c>
      <c r="V219" s="30">
        <f>+'2009'!$D219</f>
        <v>0.66191594107057949</v>
      </c>
      <c r="W219" s="30">
        <f>+'2010'!$D219</f>
        <v>0.70730236635814392</v>
      </c>
      <c r="X219" s="30">
        <f>+'2011'!$D219</f>
        <v>0.75668241399740166</v>
      </c>
      <c r="Y219" s="30">
        <f>+'2012'!$D219</f>
        <v>0.79912085993639059</v>
      </c>
      <c r="Z219" s="30">
        <f>+'2013'!$D219</f>
        <v>0.86286549449839212</v>
      </c>
      <c r="AA219" s="30">
        <f>+'2014'!$D219</f>
        <v>0.93798751767152366</v>
      </c>
      <c r="AB219" s="30">
        <f>+'2015'!$D219</f>
        <v>1.0059675532647163</v>
      </c>
      <c r="AC219" s="30">
        <f>+'2016'!$D219</f>
        <v>1.0979211663072572</v>
      </c>
      <c r="AD219" s="30">
        <f>+'2017'!$D219</f>
        <v>1.1980726568230111</v>
      </c>
      <c r="AE219" s="30">
        <f>+'2018'!$D219</f>
        <v>1.3070615813444131</v>
      </c>
      <c r="AF219" s="30">
        <f>+'2019'!$D219</f>
        <v>1.4255802139409626</v>
      </c>
      <c r="AG219" s="30">
        <f>+'2020'!$D219</f>
        <v>1.5543803130877574</v>
      </c>
      <c r="AH219" s="30">
        <f>+'2021'!$D219</f>
        <v>1.7094048865661944</v>
      </c>
      <c r="AI219" s="27"/>
      <c r="AJ219" s="30">
        <f t="shared" si="188"/>
        <v>3.6149669599046996</v>
      </c>
    </row>
    <row r="220" spans="1:36" x14ac:dyDescent="0.35">
      <c r="A220" s="24" t="s">
        <v>663</v>
      </c>
      <c r="B220" s="25" t="s">
        <v>664</v>
      </c>
      <c r="C220" s="26">
        <f t="shared" ref="C220:AE220" si="228">+SUM(C221:C223)</f>
        <v>1.244950447650816</v>
      </c>
      <c r="D220" s="26">
        <f t="shared" si="228"/>
        <v>1.2498693362208075</v>
      </c>
      <c r="E220" s="26">
        <f t="shared" si="228"/>
        <v>1.262315365818083</v>
      </c>
      <c r="F220" s="26">
        <f t="shared" si="228"/>
        <v>1.2815011894539594</v>
      </c>
      <c r="G220" s="26">
        <f t="shared" si="228"/>
        <v>1.3067315320747162</v>
      </c>
      <c r="H220" s="26">
        <f t="shared" si="228"/>
        <v>1.3374217675463564</v>
      </c>
      <c r="I220" s="26">
        <f t="shared" si="228"/>
        <v>1.3730921782063914</v>
      </c>
      <c r="J220" s="26">
        <f t="shared" si="228"/>
        <v>1.4133483376824034</v>
      </c>
      <c r="K220" s="26">
        <f t="shared" si="228"/>
        <v>1.4578563528980171</v>
      </c>
      <c r="L220" s="26">
        <f t="shared" si="228"/>
        <v>1.5063188872577904</v>
      </c>
      <c r="M220" s="26">
        <f t="shared" si="228"/>
        <v>1.5584551689992541</v>
      </c>
      <c r="N220" s="26">
        <f t="shared" si="228"/>
        <v>1.6139861395285005</v>
      </c>
      <c r="O220" s="26">
        <f t="shared" si="228"/>
        <v>1.6726246195076271</v>
      </c>
      <c r="P220" s="26">
        <f t="shared" si="228"/>
        <v>1.7340697285629219</v>
      </c>
      <c r="Q220" s="26">
        <f t="shared" si="228"/>
        <v>1.7980045822185042</v>
      </c>
      <c r="R220" s="26">
        <f t="shared" si="228"/>
        <v>1.8640963233195036</v>
      </c>
      <c r="S220" s="26">
        <f t="shared" si="228"/>
        <v>1.9319976932544936</v>
      </c>
      <c r="T220" s="26">
        <f t="shared" si="228"/>
        <v>2.0013495300903781</v>
      </c>
      <c r="U220" s="26">
        <f t="shared" si="228"/>
        <v>2.0717837538492638</v>
      </c>
      <c r="V220" s="26">
        <f t="shared" si="228"/>
        <v>2.142926545668975</v>
      </c>
      <c r="W220" s="26">
        <f t="shared" si="228"/>
        <v>2.2144015434658786</v>
      </c>
      <c r="X220" s="26">
        <f t="shared" si="228"/>
        <v>2.285832964781946</v>
      </c>
      <c r="Y220" s="26">
        <f t="shared" si="228"/>
        <v>2.3568486332995646</v>
      </c>
      <c r="Z220" s="26">
        <f t="shared" si="228"/>
        <v>2.4270829351986065</v>
      </c>
      <c r="AA220" s="26">
        <f t="shared" si="228"/>
        <v>2.4961797709452247</v>
      </c>
      <c r="AB220" s="26">
        <f t="shared" si="228"/>
        <v>2.5637956025375579</v>
      </c>
      <c r="AC220" s="26">
        <f t="shared" si="228"/>
        <v>2.6296027306068801</v>
      </c>
      <c r="AD220" s="26">
        <f t="shared" si="228"/>
        <v>2.6932929750028469</v>
      </c>
      <c r="AE220" s="26">
        <f t="shared" si="228"/>
        <v>2.7545819820576773</v>
      </c>
      <c r="AF220" s="26">
        <f t="shared" ref="AF220:AH220" si="229">+SUM(AF221:AF223)</f>
        <v>2.8132144484383943</v>
      </c>
      <c r="AG220" s="26">
        <f t="shared" si="229"/>
        <v>2.8689706446096586</v>
      </c>
      <c r="AH220" s="26">
        <f t="shared" si="229"/>
        <v>2.9216747538055086</v>
      </c>
      <c r="AI220" s="27"/>
      <c r="AJ220" s="23">
        <f t="shared" si="188"/>
        <v>0.87472492755863618</v>
      </c>
    </row>
    <row r="221" spans="1:36" x14ac:dyDescent="0.35">
      <c r="A221" s="24" t="s">
        <v>665</v>
      </c>
      <c r="B221" s="25" t="s">
        <v>666</v>
      </c>
      <c r="C221" s="30">
        <f>+'1990'!$D220</f>
        <v>1.244950447650816</v>
      </c>
      <c r="D221" s="30">
        <f>+'1991'!$D220</f>
        <v>1.2498693362208075</v>
      </c>
      <c r="E221" s="30">
        <f>+'1992'!$D220</f>
        <v>1.262315365818083</v>
      </c>
      <c r="F221" s="30">
        <f>+'1993'!$D220</f>
        <v>1.2815011894539594</v>
      </c>
      <c r="G221" s="30">
        <f>+'1994'!$D220</f>
        <v>1.3067315320747162</v>
      </c>
      <c r="H221" s="30">
        <f>+'1995'!$D220</f>
        <v>1.3374217675463564</v>
      </c>
      <c r="I221" s="30">
        <f>+'1996'!$D220</f>
        <v>1.3730921782063914</v>
      </c>
      <c r="J221" s="30">
        <f>+'1997'!$D220</f>
        <v>1.4133483376824034</v>
      </c>
      <c r="K221" s="30">
        <f>+'1998'!$D220</f>
        <v>1.4578563528980171</v>
      </c>
      <c r="L221" s="30">
        <f>+'1999'!$D220</f>
        <v>1.5063188872577904</v>
      </c>
      <c r="M221" s="30">
        <f>+'2000'!$D221</f>
        <v>1.5584551689992541</v>
      </c>
      <c r="N221" s="30">
        <f>+'2001'!$D221</f>
        <v>1.6139861395285005</v>
      </c>
      <c r="O221" s="30">
        <f>+'2002'!$D221</f>
        <v>1.6726246195076271</v>
      </c>
      <c r="P221" s="30">
        <f>+'2003'!$D221</f>
        <v>1.7340697285629219</v>
      </c>
      <c r="Q221" s="30">
        <f>+'2004'!$D221</f>
        <v>1.7980045822185042</v>
      </c>
      <c r="R221" s="30">
        <f>+'2005'!$D221</f>
        <v>1.8640963233195036</v>
      </c>
      <c r="S221" s="30">
        <f>+'2006'!$D221</f>
        <v>1.9319976932544936</v>
      </c>
      <c r="T221" s="30">
        <f>+'2007'!$D221</f>
        <v>2.0013495300903781</v>
      </c>
      <c r="U221" s="30">
        <f>+'2008'!$D221</f>
        <v>2.0717837538492638</v>
      </c>
      <c r="V221" s="30">
        <f>+'2009'!$D221</f>
        <v>2.142926545668975</v>
      </c>
      <c r="W221" s="30">
        <f>+'2010'!$D221</f>
        <v>2.2144015434658786</v>
      </c>
      <c r="X221" s="30">
        <f>+'2011'!$D221</f>
        <v>2.285832964781946</v>
      </c>
      <c r="Y221" s="30">
        <f>+'2012'!$D221</f>
        <v>2.3568486332995646</v>
      </c>
      <c r="Z221" s="30">
        <f>+'2013'!$D221</f>
        <v>2.4270829351986065</v>
      </c>
      <c r="AA221" s="30">
        <f>+'2014'!$D221</f>
        <v>2.4961797709452247</v>
      </c>
      <c r="AB221" s="30">
        <f>+'2015'!$D221</f>
        <v>2.5637956025375579</v>
      </c>
      <c r="AC221" s="30">
        <f>+'2016'!$D221</f>
        <v>2.6296027306068801</v>
      </c>
      <c r="AD221" s="30">
        <f>+'2017'!$D221</f>
        <v>2.6932929750028469</v>
      </c>
      <c r="AE221" s="30">
        <f>+'2018'!$D221</f>
        <v>2.7545819820576773</v>
      </c>
      <c r="AF221" s="30">
        <f>+'2019'!$D221</f>
        <v>2.8132144484383943</v>
      </c>
      <c r="AG221" s="30">
        <f>+'2020'!$D221</f>
        <v>2.8689706446096586</v>
      </c>
      <c r="AH221" s="30">
        <f>+'2021'!$D221</f>
        <v>2.9216747538055086</v>
      </c>
      <c r="AI221" s="27"/>
      <c r="AJ221" s="30">
        <f t="shared" si="188"/>
        <v>0.87472492755863618</v>
      </c>
    </row>
    <row r="222" spans="1:36" x14ac:dyDescent="0.35">
      <c r="A222" s="24" t="s">
        <v>667</v>
      </c>
      <c r="B222" s="25" t="s">
        <v>668</v>
      </c>
      <c r="C222" s="30">
        <f>+'1990'!$D221</f>
        <v>0</v>
      </c>
      <c r="D222" s="30">
        <f>+'1991'!$D221</f>
        <v>0</v>
      </c>
      <c r="E222" s="30">
        <f>+'1992'!$D221</f>
        <v>0</v>
      </c>
      <c r="F222" s="30">
        <f>+'1993'!$D221</f>
        <v>0</v>
      </c>
      <c r="G222" s="30">
        <f>+'1994'!$D221</f>
        <v>0</v>
      </c>
      <c r="H222" s="30">
        <f>+'1995'!$D221</f>
        <v>0</v>
      </c>
      <c r="I222" s="30">
        <f>+'1996'!$D221</f>
        <v>0</v>
      </c>
      <c r="J222" s="30">
        <f>+'1997'!$D221</f>
        <v>0</v>
      </c>
      <c r="K222" s="30">
        <f>+'1998'!$D221</f>
        <v>0</v>
      </c>
      <c r="L222" s="30">
        <f>+'1999'!$D221</f>
        <v>0</v>
      </c>
      <c r="M222" s="30">
        <f>+'2000'!$D222</f>
        <v>0</v>
      </c>
      <c r="N222" s="30">
        <f>+'2001'!$D222</f>
        <v>0</v>
      </c>
      <c r="O222" s="30">
        <f>+'2002'!$D222</f>
        <v>0</v>
      </c>
      <c r="P222" s="30">
        <f>+'2003'!$D222</f>
        <v>0</v>
      </c>
      <c r="Q222" s="30">
        <f>+'2004'!$D222</f>
        <v>0</v>
      </c>
      <c r="R222" s="30">
        <f>+'2005'!$D222</f>
        <v>0</v>
      </c>
      <c r="S222" s="30">
        <f>+'2006'!$D222</f>
        <v>0</v>
      </c>
      <c r="T222" s="30">
        <f>+'2007'!$D222</f>
        <v>0</v>
      </c>
      <c r="U222" s="30">
        <f>+'2008'!$D222</f>
        <v>0</v>
      </c>
      <c r="V222" s="30">
        <f>+'2009'!$D222</f>
        <v>0</v>
      </c>
      <c r="W222" s="30">
        <f>+'2010'!$D222</f>
        <v>0</v>
      </c>
      <c r="X222" s="30">
        <f>+'2011'!$D222</f>
        <v>0</v>
      </c>
      <c r="Y222" s="30">
        <f>+'2012'!$D222</f>
        <v>0</v>
      </c>
      <c r="Z222" s="30">
        <f>+'2013'!$D222</f>
        <v>0</v>
      </c>
      <c r="AA222" s="30">
        <f>+'2014'!$D222</f>
        <v>0</v>
      </c>
      <c r="AB222" s="30">
        <f>+'2015'!$D222</f>
        <v>0</v>
      </c>
      <c r="AC222" s="30">
        <f>+'2016'!$D222</f>
        <v>0</v>
      </c>
      <c r="AD222" s="30">
        <f>+'2017'!$D222</f>
        <v>0</v>
      </c>
      <c r="AE222" s="30">
        <f>+'2018'!$D222</f>
        <v>0</v>
      </c>
      <c r="AF222" s="30">
        <f>+'2019'!$D222</f>
        <v>0</v>
      </c>
      <c r="AG222" s="30">
        <f>+'2020'!$D222</f>
        <v>0</v>
      </c>
      <c r="AH222" s="30">
        <f>+'2021'!$D222</f>
        <v>0</v>
      </c>
      <c r="AI222" s="27"/>
      <c r="AJ222" s="30" t="e">
        <f t="shared" si="188"/>
        <v>#DIV/0!</v>
      </c>
    </row>
    <row r="223" spans="1:36" x14ac:dyDescent="0.35">
      <c r="A223" s="24" t="s">
        <v>669</v>
      </c>
      <c r="B223" s="25" t="s">
        <v>291</v>
      </c>
      <c r="C223" s="30">
        <f>+'1990'!$D222</f>
        <v>0</v>
      </c>
      <c r="D223" s="30">
        <f>+'1991'!$D222</f>
        <v>0</v>
      </c>
      <c r="E223" s="30">
        <f>+'1992'!$D222</f>
        <v>0</v>
      </c>
      <c r="F223" s="30">
        <f>+'1993'!$D222</f>
        <v>0</v>
      </c>
      <c r="G223" s="30">
        <f>+'1994'!$D222</f>
        <v>0</v>
      </c>
      <c r="H223" s="30">
        <f>+'1995'!$D222</f>
        <v>0</v>
      </c>
      <c r="I223" s="30">
        <f>+'1996'!$D222</f>
        <v>0</v>
      </c>
      <c r="J223" s="30">
        <f>+'1997'!$D222</f>
        <v>0</v>
      </c>
      <c r="K223" s="30">
        <f>+'1998'!$D222</f>
        <v>0</v>
      </c>
      <c r="L223" s="30">
        <f>+'1999'!$D222</f>
        <v>0</v>
      </c>
      <c r="M223" s="30">
        <f>+'2000'!$D223</f>
        <v>0</v>
      </c>
      <c r="N223" s="30">
        <f>+'2001'!$D223</f>
        <v>0</v>
      </c>
      <c r="O223" s="30">
        <f>+'2002'!$D223</f>
        <v>0</v>
      </c>
      <c r="P223" s="30">
        <f>+'2003'!$D223</f>
        <v>0</v>
      </c>
      <c r="Q223" s="30">
        <f>+'2004'!$D223</f>
        <v>0</v>
      </c>
      <c r="R223" s="30">
        <f>+'2005'!$D223</f>
        <v>0</v>
      </c>
      <c r="S223" s="30">
        <f>+'2006'!$D223</f>
        <v>0</v>
      </c>
      <c r="T223" s="30">
        <f>+'2007'!$D223</f>
        <v>0</v>
      </c>
      <c r="U223" s="30">
        <f>+'2008'!$D223</f>
        <v>0</v>
      </c>
      <c r="V223" s="30">
        <f>+'2009'!$D223</f>
        <v>0</v>
      </c>
      <c r="W223" s="30">
        <f>+'2010'!$D223</f>
        <v>0</v>
      </c>
      <c r="X223" s="30">
        <f>+'2011'!$D223</f>
        <v>0</v>
      </c>
      <c r="Y223" s="30">
        <f>+'2012'!$D223</f>
        <v>0</v>
      </c>
      <c r="Z223" s="30">
        <f>+'2013'!$D223</f>
        <v>0</v>
      </c>
      <c r="AA223" s="30">
        <f>+'2014'!$D223</f>
        <v>0</v>
      </c>
      <c r="AB223" s="30">
        <f>+'2015'!$D223</f>
        <v>0</v>
      </c>
      <c r="AC223" s="30">
        <f>+'2016'!$D223</f>
        <v>0</v>
      </c>
      <c r="AD223" s="30">
        <f>+'2017'!$D223</f>
        <v>0</v>
      </c>
      <c r="AE223" s="30">
        <f>+'2018'!$D223</f>
        <v>0</v>
      </c>
      <c r="AF223" s="30">
        <f>+'2019'!$D223</f>
        <v>0</v>
      </c>
      <c r="AG223" s="30">
        <f>+'2020'!$D223</f>
        <v>0</v>
      </c>
      <c r="AH223" s="30">
        <f>+'2021'!$D223</f>
        <v>0</v>
      </c>
      <c r="AI223" s="27"/>
      <c r="AJ223" s="30" t="e">
        <f t="shared" si="188"/>
        <v>#DIV/0!</v>
      </c>
    </row>
    <row r="224" spans="1:36" x14ac:dyDescent="0.35">
      <c r="A224" s="24" t="s">
        <v>670</v>
      </c>
      <c r="B224" s="25" t="s">
        <v>291</v>
      </c>
      <c r="C224" s="30">
        <f>+'1990'!$D223</f>
        <v>0</v>
      </c>
      <c r="D224" s="30">
        <f>+'1991'!$D223</f>
        <v>0</v>
      </c>
      <c r="E224" s="30">
        <f>+'1992'!$D223</f>
        <v>0</v>
      </c>
      <c r="F224" s="30">
        <f>+'1993'!$D223</f>
        <v>0</v>
      </c>
      <c r="G224" s="30">
        <f>+'1994'!$D223</f>
        <v>0</v>
      </c>
      <c r="H224" s="30">
        <f>+'1995'!$D223</f>
        <v>0</v>
      </c>
      <c r="I224" s="30">
        <f>+'1996'!$D223</f>
        <v>0</v>
      </c>
      <c r="J224" s="30">
        <f>+'1997'!$D223</f>
        <v>0</v>
      </c>
      <c r="K224" s="30">
        <f>+'1998'!$D223</f>
        <v>0</v>
      </c>
      <c r="L224" s="30">
        <f>+'1999'!$D223</f>
        <v>0</v>
      </c>
      <c r="M224" s="30">
        <f>+'2000'!$D224</f>
        <v>0</v>
      </c>
      <c r="N224" s="30">
        <f>+'2001'!$D224</f>
        <v>0</v>
      </c>
      <c r="O224" s="30">
        <f>+'2002'!$D224</f>
        <v>0</v>
      </c>
      <c r="P224" s="30">
        <f>+'2003'!$D224</f>
        <v>0</v>
      </c>
      <c r="Q224" s="30">
        <f>+'2004'!$D224</f>
        <v>0</v>
      </c>
      <c r="R224" s="30">
        <f>+'2005'!$D224</f>
        <v>0</v>
      </c>
      <c r="S224" s="30">
        <f>+'2006'!$D224</f>
        <v>0</v>
      </c>
      <c r="T224" s="30">
        <f>+'2007'!$D224</f>
        <v>0</v>
      </c>
      <c r="U224" s="30">
        <f>+'2008'!$D224</f>
        <v>0</v>
      </c>
      <c r="V224" s="30">
        <f>+'2009'!$D224</f>
        <v>0</v>
      </c>
      <c r="W224" s="30">
        <f>+'2010'!$D224</f>
        <v>0</v>
      </c>
      <c r="X224" s="30">
        <f>+'2011'!$D224</f>
        <v>0</v>
      </c>
      <c r="Y224" s="30">
        <f>+'2012'!$D224</f>
        <v>0</v>
      </c>
      <c r="Z224" s="30">
        <f>+'2013'!$D224</f>
        <v>0</v>
      </c>
      <c r="AA224" s="30">
        <f>+'2014'!$D224</f>
        <v>0</v>
      </c>
      <c r="AB224" s="30">
        <f>+'2015'!$D224</f>
        <v>0</v>
      </c>
      <c r="AC224" s="30">
        <f>+'2016'!$D224</f>
        <v>0</v>
      </c>
      <c r="AD224" s="30">
        <f>+'2017'!$D224</f>
        <v>0</v>
      </c>
      <c r="AE224" s="30">
        <f>+'2018'!$D224</f>
        <v>0</v>
      </c>
      <c r="AF224" s="30">
        <f>+'2019'!$D224</f>
        <v>0</v>
      </c>
      <c r="AG224" s="30">
        <f>+'2020'!$D224</f>
        <v>0</v>
      </c>
      <c r="AH224" s="30">
        <f>+'2021'!$D224</f>
        <v>0</v>
      </c>
      <c r="AI224" s="27"/>
      <c r="AJ224" s="30" t="e">
        <f t="shared" si="188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39" t="e">
        <f t="shared" si="188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2" t="e">
        <f t="shared" si="188"/>
        <v>#DIV/0!</v>
      </c>
    </row>
    <row r="227" spans="1:38" x14ac:dyDescent="0.35">
      <c r="A227" s="24"/>
      <c r="B227" s="25" t="s">
        <v>673</v>
      </c>
      <c r="C227" s="26">
        <f>+SUM(C228:C229)</f>
        <v>1.36500247859745E-3</v>
      </c>
      <c r="D227" s="26">
        <f t="shared" ref="D227:AE227" si="230">+SUM(D228:D229)</f>
        <v>1.3580947831835998E-3</v>
      </c>
      <c r="E227" s="26">
        <f t="shared" si="230"/>
        <v>1.4437083414946498E-3</v>
      </c>
      <c r="F227" s="26">
        <f t="shared" si="230"/>
        <v>1.3340225112868497E-3</v>
      </c>
      <c r="G227" s="26">
        <f t="shared" si="230"/>
        <v>1.9305962061193498E-3</v>
      </c>
      <c r="H227" s="26">
        <f t="shared" si="230"/>
        <v>2.1432694952245499E-3</v>
      </c>
      <c r="I227" s="26">
        <f t="shared" si="230"/>
        <v>2.4446962041925497E-3</v>
      </c>
      <c r="J227" s="26">
        <f t="shared" si="230"/>
        <v>3.6941723E-3</v>
      </c>
      <c r="K227" s="26">
        <f t="shared" si="230"/>
        <v>3.8472948499999994E-3</v>
      </c>
      <c r="L227" s="26">
        <f t="shared" si="230"/>
        <v>3.1652589499999995E-3</v>
      </c>
      <c r="M227" s="26">
        <f t="shared" si="230"/>
        <v>3.7041364499999993E-3</v>
      </c>
      <c r="N227" s="26">
        <f t="shared" si="230"/>
        <v>3.5205113999999997E-3</v>
      </c>
      <c r="O227" s="26">
        <f t="shared" si="230"/>
        <v>3.8546267047999995E-3</v>
      </c>
      <c r="P227" s="26">
        <f t="shared" si="230"/>
        <v>3.6208791499999999E-3</v>
      </c>
      <c r="Q227" s="26">
        <f t="shared" si="230"/>
        <v>3.3338070499999996E-3</v>
      </c>
      <c r="R227" s="26">
        <f t="shared" si="230"/>
        <v>3.5415435999999996E-3</v>
      </c>
      <c r="S227" s="26">
        <f t="shared" si="230"/>
        <v>3.9907727999999995E-3</v>
      </c>
      <c r="T227" s="26">
        <f t="shared" si="230"/>
        <v>4.9723432499999996E-3</v>
      </c>
      <c r="U227" s="26">
        <f t="shared" si="230"/>
        <v>5.6907787999999999E-3</v>
      </c>
      <c r="V227" s="26">
        <f t="shared" si="230"/>
        <v>0.78829010814646905</v>
      </c>
      <c r="W227" s="26">
        <f t="shared" si="230"/>
        <v>0.88375690941910334</v>
      </c>
      <c r="X227" s="26">
        <f t="shared" si="230"/>
        <v>1.0437892119272927</v>
      </c>
      <c r="Y227" s="26">
        <f t="shared" si="230"/>
        <v>0.87978632332779372</v>
      </c>
      <c r="Z227" s="26">
        <f t="shared" si="230"/>
        <v>0.84142187162927218</v>
      </c>
      <c r="AA227" s="26">
        <f t="shared" si="230"/>
        <v>0.88998272953883217</v>
      </c>
      <c r="AB227" s="26">
        <f t="shared" si="230"/>
        <v>1.026868588017362</v>
      </c>
      <c r="AC227" s="26">
        <f t="shared" si="230"/>
        <v>1.1807895816071383</v>
      </c>
      <c r="AD227" s="26">
        <f t="shared" si="230"/>
        <v>1.3146388664880406</v>
      </c>
      <c r="AE227" s="26">
        <f t="shared" si="230"/>
        <v>1.2686572999446546</v>
      </c>
      <c r="AF227" s="26">
        <f t="shared" ref="AF227" si="231">+SUM(AF228:AF229)</f>
        <v>1.3876554221351243</v>
      </c>
      <c r="AG227" s="26">
        <f t="shared" ref="AG227:AH227" si="232">+SUM(AG228:AG229)</f>
        <v>1.4446644286034143</v>
      </c>
      <c r="AH227" s="26">
        <f t="shared" si="232"/>
        <v>1.3876554221351243</v>
      </c>
      <c r="AI227" s="27"/>
      <c r="AJ227" s="23">
        <f t="shared" si="188"/>
        <v>373.62319244074405</v>
      </c>
    </row>
    <row r="228" spans="1:38" x14ac:dyDescent="0.35">
      <c r="A228" s="24"/>
      <c r="B228" s="44" t="s">
        <v>674</v>
      </c>
      <c r="C228" s="30">
        <f>+'1990'!$D227</f>
        <v>1.36500247859745E-3</v>
      </c>
      <c r="D228" s="30">
        <f>+'1991'!$D227</f>
        <v>1.3580947831835998E-3</v>
      </c>
      <c r="E228" s="30">
        <f>+'1992'!$D227</f>
        <v>1.4437083414946498E-3</v>
      </c>
      <c r="F228" s="30">
        <f>+'1993'!$D227</f>
        <v>1.3340225112868497E-3</v>
      </c>
      <c r="G228" s="30">
        <f>+'1994'!$D227</f>
        <v>1.9305962061193498E-3</v>
      </c>
      <c r="H228" s="30">
        <f>+'1995'!$D227</f>
        <v>2.1432694952245499E-3</v>
      </c>
      <c r="I228" s="30">
        <f>+'1996'!$D227</f>
        <v>2.4446962041925497E-3</v>
      </c>
      <c r="J228" s="30">
        <f>+'1997'!$D227</f>
        <v>3.6941723E-3</v>
      </c>
      <c r="K228" s="30">
        <f>+'1998'!$D227</f>
        <v>3.8472948499999994E-3</v>
      </c>
      <c r="L228" s="30">
        <f>+'1999'!$D227</f>
        <v>3.1652589499999995E-3</v>
      </c>
      <c r="M228" s="30">
        <f>+'2000'!$D228</f>
        <v>3.7041364499999993E-3</v>
      </c>
      <c r="N228" s="30">
        <f>+'2001'!$D228</f>
        <v>3.5205113999999997E-3</v>
      </c>
      <c r="O228" s="30">
        <f>+'2002'!$D228</f>
        <v>3.8546267047999995E-3</v>
      </c>
      <c r="P228" s="30">
        <f>+'2003'!$D228</f>
        <v>3.6208791499999999E-3</v>
      </c>
      <c r="Q228" s="30">
        <f>+'2004'!$D228</f>
        <v>3.3338070499999996E-3</v>
      </c>
      <c r="R228" s="30">
        <f>+'2005'!$D228</f>
        <v>3.5415435999999996E-3</v>
      </c>
      <c r="S228" s="30">
        <f>+'2006'!$D228</f>
        <v>3.9907727999999995E-3</v>
      </c>
      <c r="T228" s="30">
        <f>+'2007'!$D228</f>
        <v>4.9723432499999996E-3</v>
      </c>
      <c r="U228" s="30">
        <f>+'2008'!$D228</f>
        <v>5.6907787999999999E-3</v>
      </c>
      <c r="V228" s="30">
        <f>+'2009'!$D228</f>
        <v>6.0314771999999996E-3</v>
      </c>
      <c r="W228" s="30">
        <f>+'2010'!$D228</f>
        <v>6.3921619999999998E-3</v>
      </c>
      <c r="X228" s="30">
        <f>+'2011'!$D228</f>
        <v>7.3414288499999997E-3</v>
      </c>
      <c r="Y228" s="30">
        <f>+'2012'!$D228</f>
        <v>8.6000200999999995E-3</v>
      </c>
      <c r="Z228" s="30">
        <f>+'2013'!$D228</f>
        <v>1.0660362299999998E-2</v>
      </c>
      <c r="AA228" s="30">
        <f>+'2014'!$D228</f>
        <v>1.2777924284999999E-2</v>
      </c>
      <c r="AB228" s="30">
        <f>+'2015'!$D228</f>
        <v>1.36448187561E-2</v>
      </c>
      <c r="AC228" s="30">
        <f>+'2016'!$D228</f>
        <v>1.4395347816499999E-2</v>
      </c>
      <c r="AD228" s="30">
        <f>+'2017'!$D228</f>
        <v>1.463225443015E-2</v>
      </c>
      <c r="AE228" s="30">
        <f>+'2018'!$D228</f>
        <v>1.542621172995E-2</v>
      </c>
      <c r="AF228" s="30">
        <f>+'2019'!$D228</f>
        <v>1.553639696812E-2</v>
      </c>
      <c r="AG228" s="30">
        <f>+'2020'!$D228</f>
        <v>5.4171439314650007E-3</v>
      </c>
      <c r="AH228" s="30">
        <f>+'2021'!$D228</f>
        <v>1.553639696812E-2</v>
      </c>
      <c r="AI228" s="27"/>
      <c r="AJ228" s="30">
        <f t="shared" si="188"/>
        <v>3.1943371087531087</v>
      </c>
    </row>
    <row r="229" spans="1:38" x14ac:dyDescent="0.35">
      <c r="A229" s="24"/>
      <c r="B229" s="44" t="s">
        <v>675</v>
      </c>
      <c r="C229" s="30">
        <f>+'1990'!$D228</f>
        <v>0</v>
      </c>
      <c r="D229" s="30">
        <f>+'1991'!$D228</f>
        <v>0</v>
      </c>
      <c r="E229" s="30">
        <f>+'1992'!$D228</f>
        <v>0</v>
      </c>
      <c r="F229" s="30">
        <f>+'1993'!$D228</f>
        <v>0</v>
      </c>
      <c r="G229" s="30">
        <f>+'1994'!$D228</f>
        <v>0</v>
      </c>
      <c r="H229" s="30">
        <f>+'1995'!$D228</f>
        <v>0</v>
      </c>
      <c r="I229" s="30">
        <f>+'1996'!$D228</f>
        <v>0</v>
      </c>
      <c r="J229" s="30">
        <f>+'1997'!$D228</f>
        <v>0</v>
      </c>
      <c r="K229" s="30">
        <f>+'1998'!$D228</f>
        <v>0</v>
      </c>
      <c r="L229" s="30">
        <f>+'1999'!$D228</f>
        <v>0</v>
      </c>
      <c r="M229" s="30">
        <f>+'2000'!$D229</f>
        <v>0</v>
      </c>
      <c r="N229" s="30">
        <f>+'2001'!$D229</f>
        <v>0</v>
      </c>
      <c r="O229" s="30">
        <f>+'2002'!$D229</f>
        <v>0</v>
      </c>
      <c r="P229" s="30">
        <f>+'2003'!$D229</f>
        <v>0</v>
      </c>
      <c r="Q229" s="30">
        <f>+'2004'!$D229</f>
        <v>0</v>
      </c>
      <c r="R229" s="30">
        <f>+'2005'!$D229</f>
        <v>0</v>
      </c>
      <c r="S229" s="30">
        <f>+'2006'!$D229</f>
        <v>0</v>
      </c>
      <c r="T229" s="30">
        <f>+'2007'!$D229</f>
        <v>0</v>
      </c>
      <c r="U229" s="30">
        <f>+'2008'!$D229</f>
        <v>0</v>
      </c>
      <c r="V229" s="30">
        <f>+'2009'!$D229</f>
        <v>0.78225863094646908</v>
      </c>
      <c r="W229" s="30">
        <f>+'2010'!$D229</f>
        <v>0.87736474741910331</v>
      </c>
      <c r="X229" s="30">
        <f>+'2011'!$D229</f>
        <v>1.0364477830772927</v>
      </c>
      <c r="Y229" s="30">
        <f>+'2012'!$D229</f>
        <v>0.87118630322779367</v>
      </c>
      <c r="Z229" s="30">
        <f>+'2013'!$D229</f>
        <v>0.83076150932927217</v>
      </c>
      <c r="AA229" s="30">
        <f>+'2014'!$D229</f>
        <v>0.87720480525383215</v>
      </c>
      <c r="AB229" s="30">
        <f>+'2015'!$D229</f>
        <v>1.013223769261262</v>
      </c>
      <c r="AC229" s="30">
        <f>+'2016'!$D229</f>
        <v>1.1663942337906383</v>
      </c>
      <c r="AD229" s="30">
        <f>+'2017'!$D229</f>
        <v>1.3000066120578906</v>
      </c>
      <c r="AE229" s="30">
        <f>+'2018'!$D229</f>
        <v>1.2532310882147046</v>
      </c>
      <c r="AF229" s="30">
        <f>+'2019'!$D229</f>
        <v>1.3721190251670043</v>
      </c>
      <c r="AG229" s="30">
        <f>+'2020'!$D229</f>
        <v>1.4392472846719493</v>
      </c>
      <c r="AH229" s="30">
        <f>+'2021'!$D229</f>
        <v>1.3721190251670043</v>
      </c>
      <c r="AI229" s="27"/>
      <c r="AJ229" s="30" t="e">
        <f t="shared" si="188"/>
        <v>#DIV/0!</v>
      </c>
    </row>
    <row r="230" spans="1:38" x14ac:dyDescent="0.35">
      <c r="A230" s="24"/>
      <c r="B230" s="25" t="s">
        <v>676</v>
      </c>
      <c r="C230" s="30">
        <f>+'1990'!$D229</f>
        <v>0</v>
      </c>
      <c r="D230" s="30">
        <f>+'1991'!$D229</f>
        <v>0</v>
      </c>
      <c r="E230" s="30">
        <f>+'1992'!$D229</f>
        <v>0</v>
      </c>
      <c r="F230" s="30">
        <f>+'1993'!$D229</f>
        <v>0</v>
      </c>
      <c r="G230" s="30">
        <f>+'1994'!$D229</f>
        <v>0</v>
      </c>
      <c r="H230" s="30">
        <f>+'1995'!$D229</f>
        <v>0</v>
      </c>
      <c r="I230" s="30">
        <f>+'1996'!$D229</f>
        <v>0</v>
      </c>
      <c r="J230" s="30">
        <f>+'1997'!$D229</f>
        <v>0</v>
      </c>
      <c r="K230" s="30">
        <f>+'1998'!$D229</f>
        <v>0</v>
      </c>
      <c r="L230" s="30">
        <f>+'1999'!$D229</f>
        <v>0</v>
      </c>
      <c r="M230" s="30">
        <f>+'2000'!$D230</f>
        <v>0</v>
      </c>
      <c r="N230" s="30">
        <f>+'2001'!$D230</f>
        <v>0</v>
      </c>
      <c r="O230" s="30">
        <f>+'2002'!$D230</f>
        <v>0</v>
      </c>
      <c r="P230" s="30">
        <f>+'2003'!$D230</f>
        <v>0</v>
      </c>
      <c r="Q230" s="30">
        <f>+'2004'!$D230</f>
        <v>0</v>
      </c>
      <c r="R230" s="30">
        <f>+'2005'!$D230</f>
        <v>0</v>
      </c>
      <c r="S230" s="30">
        <f>+'2006'!$D230</f>
        <v>0</v>
      </c>
      <c r="T230" s="30">
        <f>+'2007'!$D230</f>
        <v>0</v>
      </c>
      <c r="U230" s="30">
        <f>+'2008'!$D230</f>
        <v>0</v>
      </c>
      <c r="V230" s="30">
        <f>+'2009'!$D230</f>
        <v>0</v>
      </c>
      <c r="W230" s="30">
        <f>+'2010'!$D230</f>
        <v>0</v>
      </c>
      <c r="X230" s="30">
        <f>+'2011'!$D230</f>
        <v>0</v>
      </c>
      <c r="Y230" s="30">
        <f>+'2012'!$D230</f>
        <v>0</v>
      </c>
      <c r="Z230" s="30">
        <f>+'2013'!$D230</f>
        <v>0</v>
      </c>
      <c r="AA230" s="30">
        <f>+'2014'!$D230</f>
        <v>0</v>
      </c>
      <c r="AB230" s="30">
        <f>+'2015'!$D230</f>
        <v>0</v>
      </c>
      <c r="AC230" s="30">
        <f>+'2016'!$D230</f>
        <v>0</v>
      </c>
      <c r="AD230" s="30">
        <f>+'2017'!$D230</f>
        <v>0</v>
      </c>
      <c r="AE230" s="30">
        <f>+'2018'!$D230</f>
        <v>0</v>
      </c>
      <c r="AF230" s="30">
        <f>+'2019'!$D230</f>
        <v>0</v>
      </c>
      <c r="AG230" s="30">
        <f>+'2020'!$D230</f>
        <v>0</v>
      </c>
      <c r="AH230" s="30">
        <f>+'2021'!$D230</f>
        <v>0</v>
      </c>
      <c r="AI230" s="27"/>
      <c r="AJ230" s="30" t="e">
        <f t="shared" si="188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0" t="e">
        <f t="shared" si="188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2" t="e">
        <f t="shared" si="188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0" t="e">
        <f t="shared" si="188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0" t="e">
        <f t="shared" si="188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0" t="e">
        <f t="shared" si="188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0" t="e">
        <f t="shared" si="188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0" t="e">
        <f t="shared" si="188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33">+C4-C242</f>
        <v>-2.8704108019663801</v>
      </c>
      <c r="D240" s="45">
        <f t="shared" si="233"/>
        <v>-2.8704108019663801</v>
      </c>
      <c r="E240" s="45">
        <f t="shared" si="233"/>
        <v>-5.1198862090198816</v>
      </c>
      <c r="F240" s="45">
        <f t="shared" si="233"/>
        <v>-6.8795628785931422</v>
      </c>
      <c r="G240" s="45">
        <f t="shared" si="233"/>
        <v>-8.342534511881297</v>
      </c>
      <c r="H240" s="45">
        <f t="shared" si="233"/>
        <v>-9.6061562095090576</v>
      </c>
      <c r="I240" s="45">
        <f t="shared" si="233"/>
        <v>-10.737043712858863</v>
      </c>
      <c r="J240" s="45">
        <f t="shared" si="233"/>
        <v>-11.781064500140701</v>
      </c>
      <c r="K240" s="45">
        <f t="shared" si="233"/>
        <v>-12.770055378022391</v>
      </c>
      <c r="L240" s="45">
        <f t="shared" si="233"/>
        <v>-13.726256615376712</v>
      </c>
      <c r="M240" s="45">
        <f t="shared" si="233"/>
        <v>0</v>
      </c>
      <c r="N240" s="45">
        <f t="shared" si="233"/>
        <v>0</v>
      </c>
      <c r="O240" s="45">
        <f t="shared" si="233"/>
        <v>0</v>
      </c>
      <c r="P240" s="45">
        <f t="shared" si="233"/>
        <v>0</v>
      </c>
      <c r="Q240" s="45">
        <f t="shared" si="233"/>
        <v>0</v>
      </c>
      <c r="R240" s="45">
        <f t="shared" si="233"/>
        <v>0</v>
      </c>
      <c r="S240" s="45">
        <f t="shared" si="233"/>
        <v>0</v>
      </c>
      <c r="T240" s="45">
        <f t="shared" si="233"/>
        <v>0</v>
      </c>
      <c r="U240" s="45">
        <f t="shared" si="233"/>
        <v>0</v>
      </c>
      <c r="V240" s="45">
        <f t="shared" si="233"/>
        <v>0</v>
      </c>
      <c r="W240" s="45">
        <f t="shared" si="233"/>
        <v>0</v>
      </c>
      <c r="X240" s="45">
        <f t="shared" si="233"/>
        <v>0</v>
      </c>
      <c r="Y240" s="45">
        <f t="shared" si="233"/>
        <v>0</v>
      </c>
      <c r="Z240" s="45">
        <f t="shared" si="233"/>
        <v>0</v>
      </c>
      <c r="AA240" s="45">
        <f t="shared" si="233"/>
        <v>0</v>
      </c>
      <c r="AB240" s="45">
        <f t="shared" si="233"/>
        <v>0</v>
      </c>
      <c r="AC240" s="45">
        <f t="shared" si="233"/>
        <v>0</v>
      </c>
      <c r="AD240" s="45">
        <f t="shared" si="233"/>
        <v>0</v>
      </c>
      <c r="AE240" s="45">
        <f t="shared" si="233"/>
        <v>0</v>
      </c>
      <c r="AF240" s="45">
        <f t="shared" si="233"/>
        <v>0</v>
      </c>
      <c r="AG240" s="45">
        <f t="shared" si="233"/>
        <v>0</v>
      </c>
      <c r="AH240" s="45">
        <f t="shared" si="233"/>
        <v>0</v>
      </c>
      <c r="AJ240" s="55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34">+C243+C254+C263+C274+C283</f>
        <v>7.5541682744129997</v>
      </c>
      <c r="D242" s="21">
        <f t="shared" si="234"/>
        <v>7.5246365343735189</v>
      </c>
      <c r="E242" s="21">
        <f t="shared" si="234"/>
        <v>9.8088403428960937</v>
      </c>
      <c r="F242" s="21">
        <f t="shared" si="234"/>
        <v>11.537398288095861</v>
      </c>
      <c r="G242" s="21">
        <f t="shared" si="234"/>
        <v>92.481135799052183</v>
      </c>
      <c r="H242" s="21">
        <f t="shared" si="234"/>
        <v>18.621201990236617</v>
      </c>
      <c r="I242" s="21">
        <f t="shared" si="234"/>
        <v>91.205708664219657</v>
      </c>
      <c r="J242" s="21">
        <f t="shared" si="234"/>
        <v>88.860061374989371</v>
      </c>
      <c r="K242" s="21">
        <f t="shared" si="234"/>
        <v>90.848418656112429</v>
      </c>
      <c r="L242" s="21">
        <f t="shared" si="234"/>
        <v>91.639684254224989</v>
      </c>
      <c r="M242" s="21">
        <f t="shared" si="234"/>
        <v>143.94381309822685</v>
      </c>
      <c r="N242" s="21">
        <f t="shared" si="234"/>
        <v>164.15346768261486</v>
      </c>
      <c r="O242" s="21">
        <f t="shared" si="234"/>
        <v>167.30447737741048</v>
      </c>
      <c r="P242" s="21">
        <f t="shared" si="234"/>
        <v>167.77931558428313</v>
      </c>
      <c r="Q242" s="21">
        <f t="shared" si="234"/>
        <v>157.54987088590539</v>
      </c>
      <c r="R242" s="21">
        <f t="shared" si="234"/>
        <v>179.31569801202409</v>
      </c>
      <c r="S242" s="21">
        <f t="shared" si="234"/>
        <v>168.31048290422197</v>
      </c>
      <c r="T242" s="21">
        <f t="shared" si="234"/>
        <v>169.03001202752327</v>
      </c>
      <c r="U242" s="21">
        <f t="shared" si="234"/>
        <v>174.22907981035428</v>
      </c>
      <c r="V242" s="21">
        <f t="shared" si="234"/>
        <v>174.55795278559597</v>
      </c>
      <c r="W242" s="21">
        <f t="shared" si="234"/>
        <v>180.63448644739688</v>
      </c>
      <c r="X242" s="21">
        <f t="shared" si="234"/>
        <v>185.98976412179161</v>
      </c>
      <c r="Y242" s="21">
        <f t="shared" si="234"/>
        <v>181.62834143833959</v>
      </c>
      <c r="Z242" s="21">
        <f t="shared" si="234"/>
        <v>182.68241093311735</v>
      </c>
      <c r="AA242" s="21">
        <f t="shared" si="234"/>
        <v>182.36444567286964</v>
      </c>
      <c r="AB242" s="21">
        <f t="shared" si="234"/>
        <v>178.63225034831291</v>
      </c>
      <c r="AC242" s="21">
        <f t="shared" si="234"/>
        <v>191.79990648813731</v>
      </c>
      <c r="AD242" s="21">
        <f t="shared" si="234"/>
        <v>175.44452854314437</v>
      </c>
      <c r="AE242" s="21">
        <f t="shared" si="234"/>
        <v>175.70323871382794</v>
      </c>
      <c r="AF242" s="21">
        <f t="shared" ref="AF242" si="235">+AF243+AF254+AF263+AF274+AF283</f>
        <v>177.3696024211342</v>
      </c>
      <c r="AG242" s="21">
        <f t="shared" ref="AG242:AH242" si="236">+AG243+AG254+AG263+AG274+AG283</f>
        <v>182.01580088311084</v>
      </c>
      <c r="AH242" s="21">
        <f t="shared" si="236"/>
        <v>186.7429530337231</v>
      </c>
      <c r="AI242" s="22"/>
      <c r="AJ242" s="23">
        <f>+(AH242/M242)-1</f>
        <v>0.29733226468226337</v>
      </c>
    </row>
    <row r="243" spans="1:36" s="13" customFormat="1" x14ac:dyDescent="0.35">
      <c r="A243" s="19" t="s">
        <v>264</v>
      </c>
      <c r="B243" s="20" t="s">
        <v>265</v>
      </c>
      <c r="C243" s="21">
        <f>+C244+C250+C253</f>
        <v>3.4388070247958038</v>
      </c>
      <c r="D243" s="21">
        <f t="shared" ref="D243:AE243" si="237">+D244+D250+D253</f>
        <v>3.4043563961863312</v>
      </c>
      <c r="E243" s="21">
        <f t="shared" si="237"/>
        <v>3.4266387680581296</v>
      </c>
      <c r="F243" s="21">
        <f t="shared" si="237"/>
        <v>3.3763342200487596</v>
      </c>
      <c r="G243" s="21">
        <f t="shared" si="237"/>
        <v>3.3177227095383626</v>
      </c>
      <c r="H243" s="21">
        <f t="shared" si="237"/>
        <v>3.1791773463961528</v>
      </c>
      <c r="I243" s="21">
        <f t="shared" si="237"/>
        <v>3.2745273532629984</v>
      </c>
      <c r="J243" s="21">
        <f t="shared" si="237"/>
        <v>3.246892204521</v>
      </c>
      <c r="K243" s="21">
        <f t="shared" si="237"/>
        <v>3.2914288298219998</v>
      </c>
      <c r="L243" s="21">
        <f t="shared" si="237"/>
        <v>3.2620542233789998</v>
      </c>
      <c r="M243" s="21">
        <f t="shared" si="237"/>
        <v>3.208917760461043</v>
      </c>
      <c r="N243" s="21">
        <f t="shared" si="237"/>
        <v>3.2331423186382366</v>
      </c>
      <c r="O243" s="21">
        <f t="shared" si="237"/>
        <v>3.2080232151646504</v>
      </c>
      <c r="P243" s="21">
        <f t="shared" si="237"/>
        <v>3.2369324103989086</v>
      </c>
      <c r="Q243" s="21">
        <f t="shared" si="237"/>
        <v>3.2498506944216934</v>
      </c>
      <c r="R243" s="21">
        <f t="shared" si="237"/>
        <v>3.2083808332753767</v>
      </c>
      <c r="S243" s="21">
        <f t="shared" si="237"/>
        <v>3.2543212233288026</v>
      </c>
      <c r="T243" s="21">
        <f t="shared" si="237"/>
        <v>3.3241129178827755</v>
      </c>
      <c r="U243" s="21">
        <f t="shared" si="237"/>
        <v>3.3569020135951675</v>
      </c>
      <c r="V243" s="21">
        <f t="shared" si="237"/>
        <v>3.4659440589460546</v>
      </c>
      <c r="W243" s="21">
        <f t="shared" si="237"/>
        <v>3.558262011968957</v>
      </c>
      <c r="X243" s="21">
        <f t="shared" si="237"/>
        <v>3.6286482737959229</v>
      </c>
      <c r="Y243" s="21">
        <f t="shared" si="237"/>
        <v>3.6328593103987274</v>
      </c>
      <c r="Z243" s="21">
        <f t="shared" si="237"/>
        <v>3.6731764499095467</v>
      </c>
      <c r="AA243" s="21">
        <f t="shared" si="237"/>
        <v>3.7333277131267062</v>
      </c>
      <c r="AB243" s="21">
        <f t="shared" si="237"/>
        <v>3.9415309605422277</v>
      </c>
      <c r="AC243" s="21">
        <f t="shared" si="237"/>
        <v>4.0048546235838014</v>
      </c>
      <c r="AD243" s="21">
        <f t="shared" si="237"/>
        <v>4.0847937016820914</v>
      </c>
      <c r="AE243" s="21">
        <f t="shared" si="237"/>
        <v>4.0962839677184348</v>
      </c>
      <c r="AF243" s="21">
        <f t="shared" ref="AF243" si="238">+AF244+AF250+AF253</f>
        <v>4.3763008178715488</v>
      </c>
      <c r="AG243" s="21">
        <f t="shared" ref="AG243:AH243" si="239">+AG244+AG250+AG253</f>
        <v>3.9150540096040478</v>
      </c>
      <c r="AH243" s="21">
        <f t="shared" si="239"/>
        <v>4.3344482850775279</v>
      </c>
      <c r="AI243" s="22"/>
      <c r="AJ243" s="23">
        <f>+(AH243/M243)-1</f>
        <v>0.35075081651664819</v>
      </c>
    </row>
    <row r="244" spans="1:36" x14ac:dyDescent="0.35">
      <c r="A244" s="24" t="s">
        <v>266</v>
      </c>
      <c r="B244" s="25" t="s">
        <v>267</v>
      </c>
      <c r="C244" s="26">
        <f>+SUM(C245:C249)</f>
        <v>3.4388070247958038</v>
      </c>
      <c r="D244" s="26">
        <f t="shared" ref="D244:AE244" si="240">+SUM(D245:D249)</f>
        <v>3.4043563961863312</v>
      </c>
      <c r="E244" s="26">
        <f t="shared" si="240"/>
        <v>3.4266387680581296</v>
      </c>
      <c r="F244" s="26">
        <f t="shared" si="240"/>
        <v>3.3763342200487596</v>
      </c>
      <c r="G244" s="26">
        <f t="shared" si="240"/>
        <v>3.3177227095383626</v>
      </c>
      <c r="H244" s="26">
        <f t="shared" si="240"/>
        <v>3.1791773463961528</v>
      </c>
      <c r="I244" s="26">
        <f t="shared" si="240"/>
        <v>3.2745273532629984</v>
      </c>
      <c r="J244" s="26">
        <f t="shared" si="240"/>
        <v>3.246892204521</v>
      </c>
      <c r="K244" s="26">
        <f t="shared" si="240"/>
        <v>3.2914288298219998</v>
      </c>
      <c r="L244" s="26">
        <f t="shared" si="240"/>
        <v>3.2620542233789998</v>
      </c>
      <c r="M244" s="26">
        <f t="shared" si="240"/>
        <v>3.208917760461043</v>
      </c>
      <c r="N244" s="26">
        <f t="shared" si="240"/>
        <v>3.2331423186382366</v>
      </c>
      <c r="O244" s="26">
        <f t="shared" si="240"/>
        <v>3.2080232151646504</v>
      </c>
      <c r="P244" s="26">
        <f t="shared" si="240"/>
        <v>3.2369324103989086</v>
      </c>
      <c r="Q244" s="26">
        <f t="shared" si="240"/>
        <v>3.2498506944216934</v>
      </c>
      <c r="R244" s="26">
        <f t="shared" si="240"/>
        <v>3.2083808332753767</v>
      </c>
      <c r="S244" s="26">
        <f t="shared" si="240"/>
        <v>3.2543212233288026</v>
      </c>
      <c r="T244" s="26">
        <f t="shared" si="240"/>
        <v>3.3241129178827755</v>
      </c>
      <c r="U244" s="26">
        <f t="shared" si="240"/>
        <v>3.3569020135951675</v>
      </c>
      <c r="V244" s="26">
        <f t="shared" si="240"/>
        <v>3.4659440589460546</v>
      </c>
      <c r="W244" s="26">
        <f t="shared" si="240"/>
        <v>3.558262011968957</v>
      </c>
      <c r="X244" s="26">
        <f t="shared" si="240"/>
        <v>3.6286482737959229</v>
      </c>
      <c r="Y244" s="26">
        <f t="shared" si="240"/>
        <v>3.6328593103987274</v>
      </c>
      <c r="Z244" s="26">
        <f t="shared" si="240"/>
        <v>3.6731764499095467</v>
      </c>
      <c r="AA244" s="26">
        <f t="shared" si="240"/>
        <v>3.7333277131267062</v>
      </c>
      <c r="AB244" s="26">
        <f t="shared" si="240"/>
        <v>3.9415309605422277</v>
      </c>
      <c r="AC244" s="26">
        <f t="shared" si="240"/>
        <v>4.0048546235838014</v>
      </c>
      <c r="AD244" s="26">
        <f t="shared" si="240"/>
        <v>4.0847937016820914</v>
      </c>
      <c r="AE244" s="26">
        <f t="shared" si="240"/>
        <v>4.0962839677184348</v>
      </c>
      <c r="AF244" s="26">
        <f t="shared" ref="AF244" si="241">+SUM(AF245:AF249)</f>
        <v>4.3763008178715488</v>
      </c>
      <c r="AG244" s="26">
        <f t="shared" ref="AG244:AH244" si="242">+SUM(AG245:AG249)</f>
        <v>3.9150540096040478</v>
      </c>
      <c r="AH244" s="26">
        <f t="shared" si="242"/>
        <v>4.3344482850775279</v>
      </c>
      <c r="AI244" s="27"/>
      <c r="AJ244" s="28">
        <f>+(AH244/M244)-1</f>
        <v>0.35075081651664819</v>
      </c>
    </row>
    <row r="245" spans="1:36" x14ac:dyDescent="0.35">
      <c r="A245" s="24" t="s">
        <v>268</v>
      </c>
      <c r="B245" s="25" t="s">
        <v>269</v>
      </c>
      <c r="C245" s="46">
        <f>+'1990'!$D244</f>
        <v>2.45432511295125E-2</v>
      </c>
      <c r="D245" s="46">
        <f>+'1991'!$D244</f>
        <v>3.6694933982991895E-2</v>
      </c>
      <c r="E245" s="46">
        <f>+'1992'!$D244</f>
        <v>4.98425809206864E-2</v>
      </c>
      <c r="F245" s="46">
        <f>+'1993'!$D244</f>
        <v>4.3414237703736897E-2</v>
      </c>
      <c r="G245" s="46">
        <f>+'1994'!$D244</f>
        <v>4.5459334194443396E-2</v>
      </c>
      <c r="H245" s="46">
        <f>+'1995'!$D244</f>
        <v>4.4778612210023994E-2</v>
      </c>
      <c r="I245" s="46">
        <f>+'1996'!$D244</f>
        <v>4.4049327033604188E-2</v>
      </c>
      <c r="J245" s="46">
        <f>+'1997'!$D244</f>
        <v>4.5418919699999998E-2</v>
      </c>
      <c r="K245" s="46">
        <f>+'1998'!$D244</f>
        <v>7.0099451099999988E-2</v>
      </c>
      <c r="L245" s="46">
        <f>+'1999'!$D244</f>
        <v>4.9394296000000004E-2</v>
      </c>
      <c r="M245" s="46">
        <f>+'2000'!$D245</f>
        <v>5.1985439800000005E-2</v>
      </c>
      <c r="N245" s="46">
        <f>+'2001'!$D245</f>
        <v>6.6121402199999998E-2</v>
      </c>
      <c r="O245" s="46">
        <f>+'2002'!$D245</f>
        <v>5.0450090096399995E-2</v>
      </c>
      <c r="P245" s="46">
        <f>+'2003'!$D245</f>
        <v>6.6055846164749993E-2</v>
      </c>
      <c r="Q245" s="46">
        <f>+'2004'!$D245</f>
        <v>6.0906607970135591E-2</v>
      </c>
      <c r="R245" s="30">
        <f>+'2005'!$D245</f>
        <v>5.1894164700000002E-2</v>
      </c>
      <c r="S245" s="46">
        <f>+'2006'!$D245</f>
        <v>7.2470105399999998E-2</v>
      </c>
      <c r="T245" s="46">
        <f>+'2007'!$D245</f>
        <v>8.0653928131407523E-2</v>
      </c>
      <c r="U245" s="46">
        <f>+'2008'!$D245</f>
        <v>6.8989682999999996E-2</v>
      </c>
      <c r="V245" s="46">
        <f>+'2009'!$D245</f>
        <v>8.2372436999999993E-2</v>
      </c>
      <c r="W245" s="46">
        <f>+'2010'!$D245</f>
        <v>8.7879022125299994E-2</v>
      </c>
      <c r="X245" s="46">
        <f>+'2011'!$D245</f>
        <v>9.5468745159900004E-2</v>
      </c>
      <c r="Y245" s="46">
        <f>+'2012'!$D245</f>
        <v>7.2183075829199986E-2</v>
      </c>
      <c r="Z245" s="46">
        <f>+'2013'!$D245</f>
        <v>6.5524301121299991E-2</v>
      </c>
      <c r="AA245" s="46">
        <f>+'2014'!$D245</f>
        <v>5.8821257002199992E-2</v>
      </c>
      <c r="AB245" s="46">
        <f>+'2015'!$D245</f>
        <v>7.9272876309900001E-2</v>
      </c>
      <c r="AC245" s="46">
        <f>+'2016'!$D245</f>
        <v>8.2317618778499996E-2</v>
      </c>
      <c r="AD245" s="46">
        <f>+'2017'!$D245</f>
        <v>7.4848221075566407E-2</v>
      </c>
      <c r="AE245" s="46">
        <f>+'2018'!$D245</f>
        <v>5.0897852389155299E-2</v>
      </c>
      <c r="AF245" s="46">
        <f>+'2019'!$D245</f>
        <v>8.3014558355547746E-2</v>
      </c>
      <c r="AG245" s="30">
        <f>+'2020'!$D245</f>
        <v>3.1978452383238203E-2</v>
      </c>
      <c r="AH245" s="30">
        <f>+'2021'!$D245</f>
        <v>3.252379303496733E-2</v>
      </c>
      <c r="AI245" s="27"/>
      <c r="AJ245" s="47">
        <f>+(AH245/M245)-1</f>
        <v>-0.37436726206234139</v>
      </c>
    </row>
    <row r="246" spans="1:36" x14ac:dyDescent="0.35">
      <c r="A246" s="24" t="s">
        <v>276</v>
      </c>
      <c r="B246" s="25" t="s">
        <v>277</v>
      </c>
      <c r="C246" s="46">
        <f>+'1990'!$D245</f>
        <v>0.19228724887710238</v>
      </c>
      <c r="D246" s="46">
        <f>+'1991'!$D245</f>
        <v>0.20522700512735609</v>
      </c>
      <c r="E246" s="46">
        <f>+'1992'!$D245</f>
        <v>0.23203265541365489</v>
      </c>
      <c r="F246" s="46">
        <f>+'1993'!$D245</f>
        <v>0.22726077417341756</v>
      </c>
      <c r="G246" s="46">
        <f>+'1994'!$D245</f>
        <v>0.19401898704646287</v>
      </c>
      <c r="H246" s="46">
        <f>+'1995'!$D245</f>
        <v>0.15499258442008107</v>
      </c>
      <c r="I246" s="46">
        <f>+'1996'!$D245</f>
        <v>0.22155419068036381</v>
      </c>
      <c r="J246" s="46">
        <f>+'1997'!$D245</f>
        <v>0.223202212821</v>
      </c>
      <c r="K246" s="46">
        <f>+'1998'!$D245</f>
        <v>0.23447369474200003</v>
      </c>
      <c r="L246" s="46">
        <f>+'1999'!$D245</f>
        <v>0.25742448281899999</v>
      </c>
      <c r="M246" s="46">
        <f>+'2000'!$D246</f>
        <v>0.23947364188300002</v>
      </c>
      <c r="N246" s="46">
        <f>+'2001'!$D246</f>
        <v>0.2406965771298</v>
      </c>
      <c r="O246" s="46">
        <f>+'2002'!$D246</f>
        <v>0.20629139373882016</v>
      </c>
      <c r="P246" s="46">
        <f>+'2003'!$D246</f>
        <v>0.21874488152003529</v>
      </c>
      <c r="Q246" s="46">
        <f>+'2004'!$D246</f>
        <v>0.21879074913181812</v>
      </c>
      <c r="R246" s="30">
        <f>+'2005'!$D246</f>
        <v>0.22130266759999997</v>
      </c>
      <c r="S246" s="46">
        <f>+'2006'!$D246</f>
        <v>0.2178804614</v>
      </c>
      <c r="T246" s="46">
        <f>+'2007'!$D246</f>
        <v>0.22449051231372705</v>
      </c>
      <c r="U246" s="46">
        <f>+'2008'!$D246</f>
        <v>0.22175065649839759</v>
      </c>
      <c r="V246" s="46">
        <f>+'2009'!$D246</f>
        <v>0.22544037016308849</v>
      </c>
      <c r="W246" s="46">
        <f>+'2010'!$D246</f>
        <v>0.23309145900536998</v>
      </c>
      <c r="X246" s="46">
        <f>+'2011'!$D246</f>
        <v>0.2594801509902</v>
      </c>
      <c r="Y246" s="46">
        <f>+'2012'!$D246</f>
        <v>0.27793980054102496</v>
      </c>
      <c r="Z246" s="46">
        <f>+'2013'!$D246</f>
        <v>0.30397279408079148</v>
      </c>
      <c r="AA246" s="46">
        <f>+'2014'!$D246</f>
        <v>0.28859181930337496</v>
      </c>
      <c r="AB246" s="46">
        <f>+'2015'!$D246</f>
        <v>0.27392405712213497</v>
      </c>
      <c r="AC246" s="46">
        <f>+'2016'!$D246</f>
        <v>0.26399407630441996</v>
      </c>
      <c r="AD246" s="46">
        <f>+'2017'!$D246</f>
        <v>0.25609757948015499</v>
      </c>
      <c r="AE246" s="46">
        <f>+'2018'!$D246</f>
        <v>0.25756427055179937</v>
      </c>
      <c r="AF246" s="46">
        <f>+'2019'!$D246</f>
        <v>0.40138821928302948</v>
      </c>
      <c r="AG246" s="30">
        <f>+'2020'!$D246</f>
        <v>0.44112490637579005</v>
      </c>
      <c r="AH246" s="30">
        <f>+'2021'!$D246</f>
        <v>0.48282540801935464</v>
      </c>
      <c r="AI246" s="27"/>
      <c r="AJ246" s="47">
        <f t="shared" ref="AJ246:AJ299" si="243">+(AH246/M246)-1</f>
        <v>1.0161943678764001</v>
      </c>
    </row>
    <row r="247" spans="1:36" x14ac:dyDescent="0.35">
      <c r="A247" s="24" t="s">
        <v>292</v>
      </c>
      <c r="B247" s="25" t="s">
        <v>293</v>
      </c>
      <c r="C247" s="46">
        <f>+'1990'!$D246</f>
        <v>0.32960738504316311</v>
      </c>
      <c r="D247" s="46">
        <f>+'1991'!$D246</f>
        <v>0.34074472515614451</v>
      </c>
      <c r="E247" s="46">
        <f>+'1992'!$D246</f>
        <v>0.38992253458909437</v>
      </c>
      <c r="F247" s="46">
        <f>+'1993'!$D246</f>
        <v>0.41859788538553061</v>
      </c>
      <c r="G247" s="46">
        <f>+'1994'!$D246</f>
        <v>0.4547647783851595</v>
      </c>
      <c r="H247" s="46">
        <f>+'1995'!$D246</f>
        <v>0.42018284563203329</v>
      </c>
      <c r="I247" s="46">
        <f>+'1996'!$D246</f>
        <v>0.5082737965722347</v>
      </c>
      <c r="J247" s="46">
        <f>+'1997'!$D246</f>
        <v>0.53784825849999995</v>
      </c>
      <c r="K247" s="46">
        <f>+'1998'!$D246</f>
        <v>0.60139372747999997</v>
      </c>
      <c r="L247" s="46">
        <f>+'1999'!$D246</f>
        <v>0.6241751325599999</v>
      </c>
      <c r="M247" s="46">
        <f>+'2000'!$D247</f>
        <v>0.63502196627804308</v>
      </c>
      <c r="N247" s="46">
        <f>+'2001'!$D247</f>
        <v>0.65470016659276997</v>
      </c>
      <c r="O247" s="46">
        <f>+'2002'!$D247</f>
        <v>0.66911912468950663</v>
      </c>
      <c r="P247" s="46">
        <f>+'2003'!$D247</f>
        <v>0.68023393462671777</v>
      </c>
      <c r="Q247" s="46">
        <f>+'2004'!$D247</f>
        <v>0.71766678179128696</v>
      </c>
      <c r="R247" s="30">
        <f>+'2005'!$D247</f>
        <v>0.69110665147537709</v>
      </c>
      <c r="S247" s="46">
        <f>+'2006'!$D247</f>
        <v>0.73053199802880286</v>
      </c>
      <c r="T247" s="46">
        <f>+'2007'!$D247</f>
        <v>0.77984463666013837</v>
      </c>
      <c r="U247" s="46">
        <f>+'2008'!$D247</f>
        <v>0.84523688409677011</v>
      </c>
      <c r="V247" s="46">
        <f>+'2009'!$D247</f>
        <v>0.93962109778296676</v>
      </c>
      <c r="W247" s="46">
        <f>+'2010'!$D247</f>
        <v>1.0157651376486867</v>
      </c>
      <c r="X247" s="46">
        <f>+'2011'!$D247</f>
        <v>1.0648635287233226</v>
      </c>
      <c r="Y247" s="46">
        <f>+'2012'!$D247</f>
        <v>1.0818676222645023</v>
      </c>
      <c r="Z247" s="46">
        <f>+'2013'!$D247</f>
        <v>1.1027019671091773</v>
      </c>
      <c r="AA247" s="46">
        <f>+'2014'!$D247</f>
        <v>1.1789169811464322</v>
      </c>
      <c r="AB247" s="46">
        <f>+'2015'!$D247</f>
        <v>1.4044116497433932</v>
      </c>
      <c r="AC247" s="46">
        <f>+'2016'!$D247</f>
        <v>1.4819951889563818</v>
      </c>
      <c r="AD247" s="46">
        <f>+'2017'!$D247</f>
        <v>1.5844380740334705</v>
      </c>
      <c r="AE247" s="46">
        <f>+'2018'!$D247</f>
        <v>1.6180240187963801</v>
      </c>
      <c r="AF247" s="46">
        <f>+'2019'!$D247</f>
        <v>1.7173250867225314</v>
      </c>
      <c r="AG247" s="30">
        <f>+'2020'!$D247</f>
        <v>1.2817820925934695</v>
      </c>
      <c r="AH247" s="30">
        <f>+'2021'!$D247</f>
        <v>1.6619193431614665</v>
      </c>
      <c r="AI247" s="27"/>
      <c r="AJ247" s="47">
        <f t="shared" si="243"/>
        <v>1.6171052836206905</v>
      </c>
    </row>
    <row r="248" spans="1:36" x14ac:dyDescent="0.35">
      <c r="A248" s="24" t="s">
        <v>304</v>
      </c>
      <c r="B248" s="25" t="s">
        <v>305</v>
      </c>
      <c r="C248" s="46">
        <f>+'1990'!$D247</f>
        <v>2.8923691397460258</v>
      </c>
      <c r="D248" s="46">
        <f>+'1991'!$D247</f>
        <v>2.8216897319198386</v>
      </c>
      <c r="E248" s="46">
        <f>+'1992'!$D247</f>
        <v>2.7548409971346941</v>
      </c>
      <c r="F248" s="46">
        <f>+'1993'!$D247</f>
        <v>2.6870613227860742</v>
      </c>
      <c r="G248" s="46">
        <f>+'1994'!$D247</f>
        <v>2.6234796099122968</v>
      </c>
      <c r="H248" s="46">
        <f>+'1995'!$D247</f>
        <v>2.5592233041340142</v>
      </c>
      <c r="I248" s="46">
        <f>+'1996'!$D247</f>
        <v>2.5006500389767954</v>
      </c>
      <c r="J248" s="46">
        <f>+'1997'!$D247</f>
        <v>2.4404228135000001</v>
      </c>
      <c r="K248" s="46">
        <f>+'1998'!$D247</f>
        <v>2.3854619564999999</v>
      </c>
      <c r="L248" s="46">
        <f>+'1999'!$D247</f>
        <v>2.331060312</v>
      </c>
      <c r="M248" s="46">
        <f>+'2000'!$D248</f>
        <v>2.2824367125</v>
      </c>
      <c r="N248" s="46">
        <f>+'2001'!$D248</f>
        <v>2.2716241727156667</v>
      </c>
      <c r="O248" s="46">
        <f>+'2002'!$D248</f>
        <v>2.2821626066399237</v>
      </c>
      <c r="P248" s="46">
        <f>+'2003'!$D248</f>
        <v>2.2718977480874054</v>
      </c>
      <c r="Q248" s="46">
        <f>+'2004'!$D248</f>
        <v>2.2524865555284528</v>
      </c>
      <c r="R248" s="30">
        <f>+'2005'!$D248</f>
        <v>2.2440773494999999</v>
      </c>
      <c r="S248" s="46">
        <f>+'2006'!$D248</f>
        <v>2.2334386584999999</v>
      </c>
      <c r="T248" s="46">
        <f>+'2007'!$D248</f>
        <v>2.2391238407775025</v>
      </c>
      <c r="U248" s="46">
        <f>+'2008'!$D248</f>
        <v>2.2209247899999998</v>
      </c>
      <c r="V248" s="46">
        <f>+'2009'!$D248</f>
        <v>2.2185101539999992</v>
      </c>
      <c r="W248" s="46">
        <f>+'2010'!$D248</f>
        <v>2.2215263931896003</v>
      </c>
      <c r="X248" s="46">
        <f>+'2011'!$D248</f>
        <v>2.2088358489225004</v>
      </c>
      <c r="Y248" s="46">
        <f>+'2012'!$D248</f>
        <v>2.2008688117640003</v>
      </c>
      <c r="Z248" s="46">
        <f>+'2013'!$D248</f>
        <v>2.2009773875982779</v>
      </c>
      <c r="AA248" s="46">
        <f>+'2014'!$D248</f>
        <v>2.2069976556746993</v>
      </c>
      <c r="AB248" s="46">
        <f>+'2015'!$D248</f>
        <v>2.1839223773667995</v>
      </c>
      <c r="AC248" s="46">
        <f>+'2016'!$D248</f>
        <v>2.1765477395444996</v>
      </c>
      <c r="AD248" s="46">
        <f>+'2017'!$D248</f>
        <v>2.1694098270928994</v>
      </c>
      <c r="AE248" s="46">
        <f>+'2018'!$D248</f>
        <v>2.1697978259810999</v>
      </c>
      <c r="AF248" s="46">
        <f>+'2019'!$D248</f>
        <v>2.1745729535104399</v>
      </c>
      <c r="AG248" s="30">
        <f>+'2020'!$D248</f>
        <v>2.16016855825155</v>
      </c>
      <c r="AH248" s="30">
        <f>+'2021'!$D248</f>
        <v>2.1571797408617397</v>
      </c>
      <c r="AI248" s="27"/>
      <c r="AJ248" s="47">
        <f t="shared" si="243"/>
        <v>-5.4878617642398431E-2</v>
      </c>
    </row>
    <row r="249" spans="1:36" x14ac:dyDescent="0.35">
      <c r="A249" s="24" t="s">
        <v>312</v>
      </c>
      <c r="B249" s="25" t="s">
        <v>291</v>
      </c>
      <c r="C249" s="46">
        <f>+'1990'!$D248</f>
        <v>0</v>
      </c>
      <c r="D249" s="46">
        <f>+'1991'!$D248</f>
        <v>0</v>
      </c>
      <c r="E249" s="46">
        <f>+'1992'!$D248</f>
        <v>0</v>
      </c>
      <c r="F249" s="46">
        <f>+'1993'!$D248</f>
        <v>0</v>
      </c>
      <c r="G249" s="46">
        <f>+'1994'!$D248</f>
        <v>0</v>
      </c>
      <c r="H249" s="46">
        <f>+'1995'!$D248</f>
        <v>0</v>
      </c>
      <c r="I249" s="46">
        <f>+'1996'!$D248</f>
        <v>0</v>
      </c>
      <c r="J249" s="46">
        <f>+'1997'!$D248</f>
        <v>0</v>
      </c>
      <c r="K249" s="46">
        <f>+'1998'!$D248</f>
        <v>0</v>
      </c>
      <c r="L249" s="46">
        <f>+'1999'!$D248</f>
        <v>0</v>
      </c>
      <c r="M249" s="46">
        <f>+'2000'!$D249</f>
        <v>0</v>
      </c>
      <c r="N249" s="46">
        <f>+'2001'!$D249</f>
        <v>0</v>
      </c>
      <c r="O249" s="46">
        <f>+'2002'!$D249</f>
        <v>0</v>
      </c>
      <c r="P249" s="46">
        <f>+'2003'!$D249</f>
        <v>0</v>
      </c>
      <c r="Q249" s="46">
        <f>+'2004'!$D249</f>
        <v>0</v>
      </c>
      <c r="R249" s="30">
        <f>+'2005'!$D249</f>
        <v>0</v>
      </c>
      <c r="S249" s="46">
        <f>+'2006'!$D249</f>
        <v>0</v>
      </c>
      <c r="T249" s="46">
        <f>+'2007'!$D249</f>
        <v>0</v>
      </c>
      <c r="U249" s="46">
        <f>+'2008'!$D249</f>
        <v>0</v>
      </c>
      <c r="V249" s="46">
        <f>+'2009'!$D249</f>
        <v>0</v>
      </c>
      <c r="W249" s="46">
        <f>+'2010'!$D249</f>
        <v>0</v>
      </c>
      <c r="X249" s="46">
        <f>+'2011'!$D249</f>
        <v>0</v>
      </c>
      <c r="Y249" s="46">
        <f>+'2012'!$D249</f>
        <v>0</v>
      </c>
      <c r="Z249" s="46">
        <f>+'2013'!$D249</f>
        <v>0</v>
      </c>
      <c r="AA249" s="46">
        <f>+'2014'!$D249</f>
        <v>0</v>
      </c>
      <c r="AB249" s="46">
        <f>+'2015'!$D249</f>
        <v>0</v>
      </c>
      <c r="AC249" s="46">
        <f>+'2016'!$D249</f>
        <v>0</v>
      </c>
      <c r="AD249" s="46">
        <f>+'2017'!$D249</f>
        <v>0</v>
      </c>
      <c r="AE249" s="46">
        <f>+'2018'!$D249</f>
        <v>0</v>
      </c>
      <c r="AF249" s="46">
        <f>+'2019'!$D249</f>
        <v>0</v>
      </c>
      <c r="AG249" s="30">
        <f>+'2020'!$D249</f>
        <v>0</v>
      </c>
      <c r="AH249" s="30">
        <f>+'2021'!$D249</f>
        <v>0</v>
      </c>
      <c r="AI249" s="27"/>
      <c r="AJ249" s="47" t="e">
        <f t="shared" si="243"/>
        <v>#DIV/0!</v>
      </c>
    </row>
    <row r="250" spans="1:3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AE250" si="244">+SUM(D251:D252)</f>
        <v>0</v>
      </c>
      <c r="E250" s="26">
        <f t="shared" si="244"/>
        <v>0</v>
      </c>
      <c r="F250" s="26">
        <f t="shared" si="244"/>
        <v>0</v>
      </c>
      <c r="G250" s="26">
        <f t="shared" si="244"/>
        <v>0</v>
      </c>
      <c r="H250" s="26">
        <f t="shared" si="244"/>
        <v>0</v>
      </c>
      <c r="I250" s="26">
        <f t="shared" si="244"/>
        <v>0</v>
      </c>
      <c r="J250" s="26">
        <f t="shared" si="244"/>
        <v>0</v>
      </c>
      <c r="K250" s="26">
        <f t="shared" si="244"/>
        <v>0</v>
      </c>
      <c r="L250" s="26">
        <f t="shared" si="244"/>
        <v>0</v>
      </c>
      <c r="M250" s="26">
        <f t="shared" si="244"/>
        <v>0</v>
      </c>
      <c r="N250" s="26">
        <f t="shared" si="244"/>
        <v>0</v>
      </c>
      <c r="O250" s="26">
        <f t="shared" si="244"/>
        <v>0</v>
      </c>
      <c r="P250" s="26">
        <f t="shared" si="244"/>
        <v>0</v>
      </c>
      <c r="Q250" s="26">
        <f t="shared" si="244"/>
        <v>0</v>
      </c>
      <c r="R250" s="26">
        <f t="shared" si="244"/>
        <v>0</v>
      </c>
      <c r="S250" s="26">
        <f t="shared" si="244"/>
        <v>0</v>
      </c>
      <c r="T250" s="26">
        <f t="shared" si="244"/>
        <v>0</v>
      </c>
      <c r="U250" s="26">
        <f t="shared" si="244"/>
        <v>0</v>
      </c>
      <c r="V250" s="26">
        <f t="shared" si="244"/>
        <v>0</v>
      </c>
      <c r="W250" s="26">
        <f t="shared" si="244"/>
        <v>0</v>
      </c>
      <c r="X250" s="26">
        <f t="shared" si="244"/>
        <v>0</v>
      </c>
      <c r="Y250" s="26">
        <f t="shared" si="244"/>
        <v>0</v>
      </c>
      <c r="Z250" s="26">
        <f t="shared" si="244"/>
        <v>0</v>
      </c>
      <c r="AA250" s="26">
        <f t="shared" si="244"/>
        <v>0</v>
      </c>
      <c r="AB250" s="26">
        <f t="shared" si="244"/>
        <v>0</v>
      </c>
      <c r="AC250" s="26">
        <f t="shared" si="244"/>
        <v>0</v>
      </c>
      <c r="AD250" s="26">
        <f t="shared" si="244"/>
        <v>0</v>
      </c>
      <c r="AE250" s="26">
        <f t="shared" si="244"/>
        <v>0</v>
      </c>
      <c r="AF250" s="26">
        <f t="shared" ref="AF250:AH250" si="245">+SUM(AF251:AF252)</f>
        <v>0</v>
      </c>
      <c r="AG250" s="26">
        <f t="shared" si="245"/>
        <v>0</v>
      </c>
      <c r="AH250" s="26">
        <f t="shared" si="245"/>
        <v>0</v>
      </c>
      <c r="AI250" s="27"/>
      <c r="AJ250" s="23" t="e">
        <f t="shared" si="243"/>
        <v>#DIV/0!</v>
      </c>
    </row>
    <row r="251" spans="1:36" x14ac:dyDescent="0.35">
      <c r="A251" s="24" t="s">
        <v>319</v>
      </c>
      <c r="B251" s="25" t="s">
        <v>320</v>
      </c>
      <c r="C251" s="46">
        <f>+'1990'!$D250</f>
        <v>0</v>
      </c>
      <c r="D251" s="46">
        <f>+'1991'!$D250</f>
        <v>0</v>
      </c>
      <c r="E251" s="46">
        <f>+'1992'!$D250</f>
        <v>0</v>
      </c>
      <c r="F251" s="46">
        <f>+'1993'!$D250</f>
        <v>0</v>
      </c>
      <c r="G251" s="46">
        <f>+'1994'!$D250</f>
        <v>0</v>
      </c>
      <c r="H251" s="46">
        <f>+'1995'!$D250</f>
        <v>0</v>
      </c>
      <c r="I251" s="46">
        <f>+'1996'!$D250</f>
        <v>0</v>
      </c>
      <c r="J251" s="46">
        <f>+'1997'!$D250</f>
        <v>0</v>
      </c>
      <c r="K251" s="46">
        <f>+'1998'!$D250</f>
        <v>0</v>
      </c>
      <c r="L251" s="46">
        <f>+'1999'!$D250</f>
        <v>0</v>
      </c>
      <c r="M251" s="46">
        <f>+'2000'!$D251</f>
        <v>0</v>
      </c>
      <c r="N251" s="46">
        <f>+'2001'!$D251</f>
        <v>0</v>
      </c>
      <c r="O251" s="46">
        <f>+'2002'!$D251</f>
        <v>0</v>
      </c>
      <c r="P251" s="46">
        <f>+'2003'!$D251</f>
        <v>0</v>
      </c>
      <c r="Q251" s="46">
        <f>+'2004'!$D251</f>
        <v>0</v>
      </c>
      <c r="R251" s="30">
        <f>+'2005'!$D251</f>
        <v>0</v>
      </c>
      <c r="S251" s="46">
        <f>+'2006'!$D251</f>
        <v>0</v>
      </c>
      <c r="T251" s="46">
        <f>+'2007'!$D251</f>
        <v>0</v>
      </c>
      <c r="U251" s="46">
        <f>+'2008'!$D251</f>
        <v>0</v>
      </c>
      <c r="V251" s="46">
        <f>+'2009'!$D251</f>
        <v>0</v>
      </c>
      <c r="W251" s="46">
        <f>+'2010'!$D251</f>
        <v>0</v>
      </c>
      <c r="X251" s="46">
        <f>+'2011'!$D251</f>
        <v>0</v>
      </c>
      <c r="Y251" s="46">
        <f>+'2012'!$D251</f>
        <v>0</v>
      </c>
      <c r="Z251" s="46">
        <f>+'2013'!$D251</f>
        <v>0</v>
      </c>
      <c r="AA251" s="46">
        <f>+'2014'!$D251</f>
        <v>0</v>
      </c>
      <c r="AB251" s="46">
        <f>+'2015'!$D251</f>
        <v>0</v>
      </c>
      <c r="AC251" s="46">
        <f>+'2016'!$D251</f>
        <v>0</v>
      </c>
      <c r="AD251" s="46">
        <f>+'2017'!$D251</f>
        <v>0</v>
      </c>
      <c r="AE251" s="46">
        <f>+'2018'!$D251</f>
        <v>0</v>
      </c>
      <c r="AF251" s="46">
        <f>+'2019'!$D251</f>
        <v>0</v>
      </c>
      <c r="AG251" s="30">
        <f>+'2020'!$D251</f>
        <v>0</v>
      </c>
      <c r="AH251" s="30">
        <f>+'2021'!$D251</f>
        <v>0</v>
      </c>
      <c r="AI251" s="27"/>
      <c r="AJ251" s="47" t="e">
        <f t="shared" si="243"/>
        <v>#DIV/0!</v>
      </c>
    </row>
    <row r="252" spans="1:36" x14ac:dyDescent="0.35">
      <c r="A252" s="24" t="s">
        <v>326</v>
      </c>
      <c r="B252" s="34" t="s">
        <v>327</v>
      </c>
      <c r="C252" s="46">
        <f>+'1990'!$D251</f>
        <v>0</v>
      </c>
      <c r="D252" s="46">
        <f>+'1991'!$D251</f>
        <v>0</v>
      </c>
      <c r="E252" s="46">
        <f>+'1992'!$D251</f>
        <v>0</v>
      </c>
      <c r="F252" s="46">
        <f>+'1993'!$D251</f>
        <v>0</v>
      </c>
      <c r="G252" s="46">
        <f>+'1994'!$D251</f>
        <v>0</v>
      </c>
      <c r="H252" s="46">
        <f>+'1995'!$D251</f>
        <v>0</v>
      </c>
      <c r="I252" s="46">
        <f>+'1996'!$D251</f>
        <v>0</v>
      </c>
      <c r="J252" s="46">
        <f>+'1997'!$D251</f>
        <v>0</v>
      </c>
      <c r="K252" s="46">
        <f>+'1998'!$D251</f>
        <v>0</v>
      </c>
      <c r="L252" s="46">
        <f>+'1999'!$D251</f>
        <v>0</v>
      </c>
      <c r="M252" s="46">
        <f>+'2000'!$D252</f>
        <v>0</v>
      </c>
      <c r="N252" s="46">
        <f>+'2001'!$D252</f>
        <v>0</v>
      </c>
      <c r="O252" s="46">
        <f>+'2002'!$D252</f>
        <v>0</v>
      </c>
      <c r="P252" s="46">
        <f>+'2003'!$D252</f>
        <v>0</v>
      </c>
      <c r="Q252" s="46">
        <f>+'2004'!$D252</f>
        <v>0</v>
      </c>
      <c r="R252" s="30">
        <f>+'2005'!$D252</f>
        <v>0</v>
      </c>
      <c r="S252" s="46">
        <f>+'2006'!$D252</f>
        <v>0</v>
      </c>
      <c r="T252" s="46">
        <f>+'2007'!$D252</f>
        <v>0</v>
      </c>
      <c r="U252" s="46">
        <f>+'2008'!$D252</f>
        <v>0</v>
      </c>
      <c r="V252" s="46">
        <f>+'2009'!$D252</f>
        <v>0</v>
      </c>
      <c r="W252" s="46">
        <f>+'2010'!$D252</f>
        <v>0</v>
      </c>
      <c r="X252" s="46">
        <f>+'2011'!$D252</f>
        <v>0</v>
      </c>
      <c r="Y252" s="46">
        <f>+'2012'!$D252</f>
        <v>0</v>
      </c>
      <c r="Z252" s="46">
        <f>+'2013'!$D252</f>
        <v>0</v>
      </c>
      <c r="AA252" s="46">
        <f>+'2014'!$D252</f>
        <v>0</v>
      </c>
      <c r="AB252" s="46">
        <f>+'2015'!$D252</f>
        <v>0</v>
      </c>
      <c r="AC252" s="46">
        <f>+'2016'!$D252</f>
        <v>0</v>
      </c>
      <c r="AD252" s="46">
        <f>+'2017'!$D252</f>
        <v>0</v>
      </c>
      <c r="AE252" s="46">
        <f>+'2018'!$D252</f>
        <v>0</v>
      </c>
      <c r="AF252" s="46">
        <f>+'2019'!$D252</f>
        <v>0</v>
      </c>
      <c r="AG252" s="30">
        <f>+'2020'!$D252</f>
        <v>0</v>
      </c>
      <c r="AH252" s="30">
        <f>+'2021'!$D252</f>
        <v>0</v>
      </c>
      <c r="AI252" s="27"/>
      <c r="AJ252" s="47" t="e">
        <f t="shared" si="243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47" t="e">
        <f t="shared" si="243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 t="shared" ref="C254:AE254" si="246">+SUM(C255:C262)</f>
        <v>0</v>
      </c>
      <c r="D254" s="21">
        <f t="shared" si="246"/>
        <v>0</v>
      </c>
      <c r="E254" s="21">
        <f t="shared" si="246"/>
        <v>0</v>
      </c>
      <c r="F254" s="21">
        <f t="shared" si="246"/>
        <v>0</v>
      </c>
      <c r="G254" s="21">
        <f t="shared" si="246"/>
        <v>0</v>
      </c>
      <c r="H254" s="21">
        <f t="shared" si="246"/>
        <v>0</v>
      </c>
      <c r="I254" s="21">
        <f t="shared" si="246"/>
        <v>0</v>
      </c>
      <c r="J254" s="21">
        <f t="shared" si="246"/>
        <v>0</v>
      </c>
      <c r="K254" s="21">
        <f t="shared" si="246"/>
        <v>0</v>
      </c>
      <c r="L254" s="21">
        <f t="shared" si="246"/>
        <v>0</v>
      </c>
      <c r="M254" s="21">
        <f t="shared" si="246"/>
        <v>0</v>
      </c>
      <c r="N254" s="21">
        <f t="shared" si="246"/>
        <v>0</v>
      </c>
      <c r="O254" s="21">
        <f t="shared" si="246"/>
        <v>0</v>
      </c>
      <c r="P254" s="21">
        <f t="shared" si="246"/>
        <v>0</v>
      </c>
      <c r="Q254" s="21">
        <f t="shared" si="246"/>
        <v>0</v>
      </c>
      <c r="R254" s="21">
        <f t="shared" ref="R254" si="247">+SUM(R255:R262)</f>
        <v>0</v>
      </c>
      <c r="S254" s="21">
        <f t="shared" si="246"/>
        <v>0</v>
      </c>
      <c r="T254" s="21">
        <f t="shared" si="246"/>
        <v>0</v>
      </c>
      <c r="U254" s="21">
        <f t="shared" si="246"/>
        <v>0</v>
      </c>
      <c r="V254" s="21">
        <f t="shared" si="246"/>
        <v>0</v>
      </c>
      <c r="W254" s="21">
        <f t="shared" si="246"/>
        <v>0</v>
      </c>
      <c r="X254" s="21">
        <f t="shared" si="246"/>
        <v>0</v>
      </c>
      <c r="Y254" s="21">
        <f t="shared" si="246"/>
        <v>0</v>
      </c>
      <c r="Z254" s="21">
        <f t="shared" si="246"/>
        <v>0</v>
      </c>
      <c r="AA254" s="21">
        <f t="shared" si="246"/>
        <v>0</v>
      </c>
      <c r="AB254" s="21">
        <f t="shared" si="246"/>
        <v>0</v>
      </c>
      <c r="AC254" s="21">
        <f t="shared" si="246"/>
        <v>0</v>
      </c>
      <c r="AD254" s="21">
        <f t="shared" si="246"/>
        <v>0</v>
      </c>
      <c r="AE254" s="21">
        <f t="shared" si="246"/>
        <v>0</v>
      </c>
      <c r="AF254" s="21">
        <f t="shared" ref="AF254:AH254" si="248">+SUM(AF255:AF262)</f>
        <v>0</v>
      </c>
      <c r="AG254" s="21">
        <f t="shared" si="248"/>
        <v>0</v>
      </c>
      <c r="AH254" s="21">
        <f t="shared" si="248"/>
        <v>0</v>
      </c>
      <c r="AI254" s="22"/>
      <c r="AJ254" s="23" t="e">
        <f t="shared" si="243"/>
        <v>#DIV/0!</v>
      </c>
    </row>
    <row r="255" spans="1:36" x14ac:dyDescent="0.35">
      <c r="A255" s="24" t="s">
        <v>345</v>
      </c>
      <c r="B255" s="25" t="s">
        <v>346</v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27"/>
      <c r="AJ255" s="47" t="e">
        <f t="shared" si="243"/>
        <v>#DIV/0!</v>
      </c>
    </row>
    <row r="256" spans="1:36" x14ac:dyDescent="0.35">
      <c r="A256" s="24" t="s">
        <v>356</v>
      </c>
      <c r="B256" s="25" t="s">
        <v>357</v>
      </c>
      <c r="C256" s="46">
        <f>+'1990'!$D255</f>
        <v>0</v>
      </c>
      <c r="D256" s="46">
        <f>+'1991'!$D255</f>
        <v>0</v>
      </c>
      <c r="E256" s="46">
        <f>+'1992'!$D255</f>
        <v>0</v>
      </c>
      <c r="F256" s="46">
        <f>+'1993'!$D255</f>
        <v>0</v>
      </c>
      <c r="G256" s="46">
        <f>+'1994'!$D255</f>
        <v>0</v>
      </c>
      <c r="H256" s="46">
        <f>+'1995'!$D255</f>
        <v>0</v>
      </c>
      <c r="I256" s="46">
        <f>+'1996'!$D255</f>
        <v>0</v>
      </c>
      <c r="J256" s="46">
        <f>+'1997'!$D255</f>
        <v>0</v>
      </c>
      <c r="K256" s="46">
        <f>+'1998'!$D255</f>
        <v>0</v>
      </c>
      <c r="L256" s="46">
        <f>+'1999'!$D255</f>
        <v>0</v>
      </c>
      <c r="M256" s="46">
        <f>+'2000'!$D256</f>
        <v>0</v>
      </c>
      <c r="N256" s="46">
        <f>+'2001'!$D256</f>
        <v>0</v>
      </c>
      <c r="O256" s="46">
        <f>+'2002'!$D256</f>
        <v>0</v>
      </c>
      <c r="P256" s="46">
        <f>+'2003'!$D256</f>
        <v>0</v>
      </c>
      <c r="Q256" s="46">
        <f>+'2004'!$D256</f>
        <v>0</v>
      </c>
      <c r="R256" s="30">
        <f>+'2005'!$D256</f>
        <v>0</v>
      </c>
      <c r="S256" s="46">
        <f>+'2006'!$D256</f>
        <v>0</v>
      </c>
      <c r="T256" s="46">
        <f>+'2007'!$D256</f>
        <v>0</v>
      </c>
      <c r="U256" s="46">
        <f>+'2008'!$D256</f>
        <v>0</v>
      </c>
      <c r="V256" s="46">
        <f>+'2009'!$D256</f>
        <v>0</v>
      </c>
      <c r="W256" s="46">
        <f>+'2010'!$D256</f>
        <v>0</v>
      </c>
      <c r="X256" s="46">
        <f>+'2011'!$D256</f>
        <v>0</v>
      </c>
      <c r="Y256" s="46">
        <f>+'2012'!$D256</f>
        <v>0</v>
      </c>
      <c r="Z256" s="46">
        <f>+'2013'!$D256</f>
        <v>0</v>
      </c>
      <c r="AA256" s="46">
        <f>+'2014'!$D256</f>
        <v>0</v>
      </c>
      <c r="AB256" s="46">
        <f>+'2015'!$D256</f>
        <v>0</v>
      </c>
      <c r="AC256" s="46">
        <f>+'2016'!$D256</f>
        <v>0</v>
      </c>
      <c r="AD256" s="46">
        <f>+'2017'!$D256</f>
        <v>0</v>
      </c>
      <c r="AE256" s="46">
        <f>+'2018'!$D256</f>
        <v>0</v>
      </c>
      <c r="AF256" s="46">
        <f>+'2019'!$D256</f>
        <v>0</v>
      </c>
      <c r="AG256" s="30">
        <f>+'2020'!$D256</f>
        <v>0</v>
      </c>
      <c r="AH256" s="30">
        <f>+'2021'!$D256</f>
        <v>0</v>
      </c>
      <c r="AI256" s="27"/>
      <c r="AJ256" s="47" t="e">
        <f t="shared" si="243"/>
        <v>#DIV/0!</v>
      </c>
    </row>
    <row r="257" spans="1:36" x14ac:dyDescent="0.35">
      <c r="A257" s="24" t="s">
        <v>377</v>
      </c>
      <c r="B257" s="25" t="s">
        <v>378</v>
      </c>
      <c r="C257" s="46">
        <f>+'1990'!$D256</f>
        <v>0</v>
      </c>
      <c r="D257" s="46">
        <f>+'1991'!$D256</f>
        <v>0</v>
      </c>
      <c r="E257" s="46">
        <f>+'1992'!$D256</f>
        <v>0</v>
      </c>
      <c r="F257" s="46">
        <f>+'1993'!$D256</f>
        <v>0</v>
      </c>
      <c r="G257" s="46">
        <f>+'1994'!$D256</f>
        <v>0</v>
      </c>
      <c r="H257" s="46">
        <f>+'1995'!$D256</f>
        <v>0</v>
      </c>
      <c r="I257" s="46">
        <f>+'1996'!$D256</f>
        <v>0</v>
      </c>
      <c r="J257" s="46">
        <f>+'1997'!$D256</f>
        <v>0</v>
      </c>
      <c r="K257" s="46">
        <f>+'1998'!$D256</f>
        <v>0</v>
      </c>
      <c r="L257" s="46">
        <f>+'1999'!$D256</f>
        <v>0</v>
      </c>
      <c r="M257" s="46">
        <f>+'2000'!$D257</f>
        <v>0</v>
      </c>
      <c r="N257" s="46">
        <f>+'2001'!$D257</f>
        <v>0</v>
      </c>
      <c r="O257" s="46">
        <f>+'2002'!$D257</f>
        <v>0</v>
      </c>
      <c r="P257" s="46">
        <f>+'2003'!$D257</f>
        <v>0</v>
      </c>
      <c r="Q257" s="46">
        <f>+'2004'!$D257</f>
        <v>0</v>
      </c>
      <c r="R257" s="30">
        <f>+'2005'!$D257</f>
        <v>0</v>
      </c>
      <c r="S257" s="46">
        <f>+'2006'!$D257</f>
        <v>0</v>
      </c>
      <c r="T257" s="46">
        <f>+'2007'!$D257</f>
        <v>0</v>
      </c>
      <c r="U257" s="46">
        <f>+'2008'!$D257</f>
        <v>0</v>
      </c>
      <c r="V257" s="46">
        <f>+'2009'!$D257</f>
        <v>0</v>
      </c>
      <c r="W257" s="46">
        <f>+'2010'!$D257</f>
        <v>0</v>
      </c>
      <c r="X257" s="46">
        <f>+'2011'!$D257</f>
        <v>0</v>
      </c>
      <c r="Y257" s="46">
        <f>+'2012'!$D257</f>
        <v>0</v>
      </c>
      <c r="Z257" s="46">
        <f>+'2013'!$D257</f>
        <v>0</v>
      </c>
      <c r="AA257" s="46">
        <f>+'2014'!$D257</f>
        <v>0</v>
      </c>
      <c r="AB257" s="46">
        <f>+'2015'!$D257</f>
        <v>0</v>
      </c>
      <c r="AC257" s="46">
        <f>+'2016'!$D257</f>
        <v>0</v>
      </c>
      <c r="AD257" s="46">
        <f>+'2017'!$D257</f>
        <v>0</v>
      </c>
      <c r="AE257" s="46">
        <f>+'2018'!$D257</f>
        <v>0</v>
      </c>
      <c r="AF257" s="46">
        <f>+'2019'!$D257</f>
        <v>0</v>
      </c>
      <c r="AG257" s="30">
        <f>+'2020'!$D257</f>
        <v>0</v>
      </c>
      <c r="AH257" s="30">
        <f>+'2021'!$D257</f>
        <v>0</v>
      </c>
      <c r="AI257" s="27"/>
      <c r="AJ257" s="47" t="e">
        <f t="shared" si="243"/>
        <v>#DIV/0!</v>
      </c>
    </row>
    <row r="258" spans="1:36" x14ac:dyDescent="0.35">
      <c r="A258" s="24" t="s">
        <v>392</v>
      </c>
      <c r="B258" s="25" t="s">
        <v>393</v>
      </c>
      <c r="C258" s="46">
        <f>+'1990'!$D257</f>
        <v>0</v>
      </c>
      <c r="D258" s="46">
        <f>+'1991'!$D257</f>
        <v>0</v>
      </c>
      <c r="E258" s="46">
        <f>+'1992'!$D257</f>
        <v>0</v>
      </c>
      <c r="F258" s="46">
        <f>+'1993'!$D257</f>
        <v>0</v>
      </c>
      <c r="G258" s="46">
        <f>+'1994'!$D257</f>
        <v>0</v>
      </c>
      <c r="H258" s="46">
        <f>+'1995'!$D257</f>
        <v>0</v>
      </c>
      <c r="I258" s="46">
        <f>+'1996'!$D257</f>
        <v>0</v>
      </c>
      <c r="J258" s="46">
        <f>+'1997'!$D257</f>
        <v>0</v>
      </c>
      <c r="K258" s="46">
        <f>+'1998'!$D257</f>
        <v>0</v>
      </c>
      <c r="L258" s="46">
        <f>+'1999'!$D257</f>
        <v>0</v>
      </c>
      <c r="M258" s="46">
        <f>+'2000'!$D258</f>
        <v>0</v>
      </c>
      <c r="N258" s="46">
        <f>+'2001'!$D258</f>
        <v>0</v>
      </c>
      <c r="O258" s="46">
        <f>+'2002'!$D258</f>
        <v>0</v>
      </c>
      <c r="P258" s="46">
        <f>+'2003'!$D258</f>
        <v>0</v>
      </c>
      <c r="Q258" s="46">
        <f>+'2004'!$D258</f>
        <v>0</v>
      </c>
      <c r="R258" s="30">
        <f>+'2005'!$D258</f>
        <v>0</v>
      </c>
      <c r="S258" s="46">
        <f>+'2006'!$D258</f>
        <v>0</v>
      </c>
      <c r="T258" s="46">
        <f>+'2007'!$D258</f>
        <v>0</v>
      </c>
      <c r="U258" s="46">
        <f>+'2008'!$D258</f>
        <v>0</v>
      </c>
      <c r="V258" s="46">
        <f>+'2009'!$D258</f>
        <v>0</v>
      </c>
      <c r="W258" s="46">
        <f>+'2010'!$D258</f>
        <v>0</v>
      </c>
      <c r="X258" s="46">
        <f>+'2011'!$D258</f>
        <v>0</v>
      </c>
      <c r="Y258" s="46">
        <f>+'2012'!$D258</f>
        <v>0</v>
      </c>
      <c r="Z258" s="46">
        <f>+'2013'!$D258</f>
        <v>0</v>
      </c>
      <c r="AA258" s="46">
        <f>+'2014'!$D258</f>
        <v>0</v>
      </c>
      <c r="AB258" s="46">
        <f>+'2015'!$D258</f>
        <v>0</v>
      </c>
      <c r="AC258" s="46">
        <f>+'2016'!$D258</f>
        <v>0</v>
      </c>
      <c r="AD258" s="46">
        <f>+'2017'!$D258</f>
        <v>0</v>
      </c>
      <c r="AE258" s="46">
        <f>+'2018'!$D258</f>
        <v>0</v>
      </c>
      <c r="AF258" s="46">
        <f>+'2019'!$D258</f>
        <v>0</v>
      </c>
      <c r="AG258" s="30">
        <f>+'2020'!$D258</f>
        <v>0</v>
      </c>
      <c r="AH258" s="30">
        <f>+'2021'!$D258</f>
        <v>0</v>
      </c>
      <c r="AI258" s="27"/>
      <c r="AJ258" s="47" t="e">
        <f t="shared" si="243"/>
        <v>#DIV/0!</v>
      </c>
    </row>
    <row r="259" spans="1:36" x14ac:dyDescent="0.35">
      <c r="A259" s="24" t="s">
        <v>399</v>
      </c>
      <c r="B259" s="25" t="s">
        <v>400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27"/>
      <c r="AJ259" s="47" t="e">
        <f t="shared" si="243"/>
        <v>#DIV/0!</v>
      </c>
    </row>
    <row r="260" spans="1:36" x14ac:dyDescent="0.35">
      <c r="A260" s="24" t="s">
        <v>410</v>
      </c>
      <c r="B260" s="25" t="s">
        <v>411</v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27"/>
      <c r="AJ260" s="47" t="e">
        <f t="shared" si="243"/>
        <v>#DIV/0!</v>
      </c>
    </row>
    <row r="261" spans="1:36" x14ac:dyDescent="0.35">
      <c r="A261" s="24" t="s">
        <v>424</v>
      </c>
      <c r="B261" s="25" t="s">
        <v>425</v>
      </c>
      <c r="C261" s="46">
        <f>+'1990'!$D260</f>
        <v>0</v>
      </c>
      <c r="D261" s="46">
        <f>+'1991'!$D260</f>
        <v>0</v>
      </c>
      <c r="E261" s="46">
        <f>+'1992'!$D260</f>
        <v>0</v>
      </c>
      <c r="F261" s="46">
        <f>+'1993'!$D260</f>
        <v>0</v>
      </c>
      <c r="G261" s="46">
        <f>+'1994'!$D260</f>
        <v>0</v>
      </c>
      <c r="H261" s="46">
        <f>+'1995'!$D260</f>
        <v>0</v>
      </c>
      <c r="I261" s="46">
        <f>+'1996'!$D260</f>
        <v>0</v>
      </c>
      <c r="J261" s="46">
        <f>+'1997'!$D260</f>
        <v>0</v>
      </c>
      <c r="K261" s="46">
        <f>+'1998'!$D260</f>
        <v>0</v>
      </c>
      <c r="L261" s="46">
        <f>+'1999'!$D260</f>
        <v>0</v>
      </c>
      <c r="M261" s="46">
        <f>+'2000'!$D261</f>
        <v>0</v>
      </c>
      <c r="N261" s="46">
        <f>+'2001'!$D261</f>
        <v>0</v>
      </c>
      <c r="O261" s="46">
        <f>+'2002'!$D261</f>
        <v>0</v>
      </c>
      <c r="P261" s="46">
        <f>+'2003'!$D261</f>
        <v>0</v>
      </c>
      <c r="Q261" s="46">
        <f>+'2004'!$D261</f>
        <v>0</v>
      </c>
      <c r="R261" s="30">
        <f>+'2005'!$D261</f>
        <v>0</v>
      </c>
      <c r="S261" s="46">
        <f>+'2006'!$D261</f>
        <v>0</v>
      </c>
      <c r="T261" s="46">
        <f>+'2007'!$D261</f>
        <v>0</v>
      </c>
      <c r="U261" s="46">
        <f>+'2008'!$D261</f>
        <v>0</v>
      </c>
      <c r="V261" s="46">
        <f>+'2009'!$D261</f>
        <v>0</v>
      </c>
      <c r="W261" s="46">
        <f>+'2010'!$D261</f>
        <v>0</v>
      </c>
      <c r="X261" s="46">
        <f>+'2011'!$D261</f>
        <v>0</v>
      </c>
      <c r="Y261" s="46">
        <f>+'2012'!$D261</f>
        <v>0</v>
      </c>
      <c r="Z261" s="46">
        <f>+'2013'!$D261</f>
        <v>0</v>
      </c>
      <c r="AA261" s="46">
        <f>+'2014'!$D261</f>
        <v>0</v>
      </c>
      <c r="AB261" s="46">
        <f>+'2015'!$D261</f>
        <v>0</v>
      </c>
      <c r="AC261" s="46">
        <f>+'2016'!$D261</f>
        <v>0</v>
      </c>
      <c r="AD261" s="46">
        <f>+'2017'!$D261</f>
        <v>0</v>
      </c>
      <c r="AE261" s="46">
        <f>+'2018'!$D261</f>
        <v>0</v>
      </c>
      <c r="AF261" s="46">
        <f>+'2019'!$D261</f>
        <v>0</v>
      </c>
      <c r="AG261" s="30">
        <f>+'2020'!$D261</f>
        <v>0</v>
      </c>
      <c r="AH261" s="30">
        <f>+'2021'!$D261</f>
        <v>0</v>
      </c>
      <c r="AI261" s="27"/>
      <c r="AJ261" s="47" t="e">
        <f t="shared" si="243"/>
        <v>#DIV/0!</v>
      </c>
    </row>
    <row r="262" spans="1:36" x14ac:dyDescent="0.35">
      <c r="A262" s="24" t="s">
        <v>433</v>
      </c>
      <c r="B262" s="25" t="s">
        <v>291</v>
      </c>
      <c r="C262" s="46">
        <f>+'1990'!$D261</f>
        <v>0</v>
      </c>
      <c r="D262" s="46">
        <f>+'1991'!$D261</f>
        <v>0</v>
      </c>
      <c r="E262" s="46">
        <f>+'1992'!$D261</f>
        <v>0</v>
      </c>
      <c r="F262" s="46">
        <f>+'1993'!$D261</f>
        <v>0</v>
      </c>
      <c r="G262" s="46">
        <f>+'1994'!$D261</f>
        <v>0</v>
      </c>
      <c r="H262" s="46">
        <f>+'1995'!$D261</f>
        <v>0</v>
      </c>
      <c r="I262" s="46">
        <f>+'1996'!$D261</f>
        <v>0</v>
      </c>
      <c r="J262" s="46">
        <f>+'1997'!$D261</f>
        <v>0</v>
      </c>
      <c r="K262" s="46">
        <f>+'1998'!$D261</f>
        <v>0</v>
      </c>
      <c r="L262" s="46">
        <f>+'1999'!$D261</f>
        <v>0</v>
      </c>
      <c r="M262" s="46">
        <f>+'2000'!$D262</f>
        <v>0</v>
      </c>
      <c r="N262" s="46">
        <f>+'2001'!$D262</f>
        <v>0</v>
      </c>
      <c r="O262" s="46">
        <f>+'2002'!$D262</f>
        <v>0</v>
      </c>
      <c r="P262" s="46">
        <f>+'2003'!$D262</f>
        <v>0</v>
      </c>
      <c r="Q262" s="46">
        <f>+'2004'!$D262</f>
        <v>0</v>
      </c>
      <c r="R262" s="30">
        <f>+'2005'!$D262</f>
        <v>0</v>
      </c>
      <c r="S262" s="46">
        <f>+'2006'!$D262</f>
        <v>0</v>
      </c>
      <c r="T262" s="46">
        <f>+'2007'!$D262</f>
        <v>0</v>
      </c>
      <c r="U262" s="46">
        <f>+'2008'!$D262</f>
        <v>0</v>
      </c>
      <c r="V262" s="46">
        <f>+'2009'!$D262</f>
        <v>0</v>
      </c>
      <c r="W262" s="46">
        <f>+'2010'!$D262</f>
        <v>0</v>
      </c>
      <c r="X262" s="46">
        <f>+'2011'!$D262</f>
        <v>0</v>
      </c>
      <c r="Y262" s="46">
        <f>+'2012'!$D262</f>
        <v>0</v>
      </c>
      <c r="Z262" s="46">
        <f>+'2013'!$D262</f>
        <v>0</v>
      </c>
      <c r="AA262" s="46">
        <f>+'2014'!$D262</f>
        <v>0</v>
      </c>
      <c r="AB262" s="46">
        <f>+'2015'!$D262</f>
        <v>0</v>
      </c>
      <c r="AC262" s="46">
        <f>+'2016'!$D262</f>
        <v>0</v>
      </c>
      <c r="AD262" s="46">
        <f>+'2017'!$D262</f>
        <v>0</v>
      </c>
      <c r="AE262" s="46">
        <f>+'2018'!$D262</f>
        <v>0</v>
      </c>
      <c r="AF262" s="46">
        <f>+'2019'!$D262</f>
        <v>0</v>
      </c>
      <c r="AG262" s="30">
        <f>+'2020'!$D262</f>
        <v>0</v>
      </c>
      <c r="AH262" s="30">
        <f>+'2021'!$D262</f>
        <v>0</v>
      </c>
      <c r="AI262" s="27"/>
      <c r="AJ262" s="47" t="e">
        <f t="shared" si="243"/>
        <v>#DIV/0!</v>
      </c>
    </row>
    <row r="263" spans="1:36" s="13" customFormat="1" x14ac:dyDescent="0.35">
      <c r="A263" s="19" t="s">
        <v>434</v>
      </c>
      <c r="B263" s="20" t="s">
        <v>435</v>
      </c>
      <c r="C263" s="21">
        <f>+SUM(C264:C273)</f>
        <v>0</v>
      </c>
      <c r="D263" s="21">
        <f t="shared" ref="D263:AE263" si="249">+SUM(D264:D273)</f>
        <v>0</v>
      </c>
      <c r="E263" s="21">
        <f t="shared" si="249"/>
        <v>0</v>
      </c>
      <c r="F263" s="21">
        <f t="shared" si="249"/>
        <v>0</v>
      </c>
      <c r="G263" s="21">
        <f t="shared" si="249"/>
        <v>79.514147045557806</v>
      </c>
      <c r="H263" s="21">
        <f t="shared" si="249"/>
        <v>4.4984466667850498</v>
      </c>
      <c r="I263" s="21">
        <f t="shared" si="249"/>
        <v>75.821045419891405</v>
      </c>
      <c r="J263" s="21">
        <f t="shared" si="249"/>
        <v>72.418756332645259</v>
      </c>
      <c r="K263" s="21">
        <f t="shared" si="249"/>
        <v>73.329078095370022</v>
      </c>
      <c r="L263" s="21">
        <f t="shared" si="249"/>
        <v>73.145054528211489</v>
      </c>
      <c r="M263" s="21">
        <f t="shared" si="249"/>
        <v>113.46864915281249</v>
      </c>
      <c r="N263" s="21">
        <f t="shared" si="249"/>
        <v>127.29195933519293</v>
      </c>
      <c r="O263" s="21">
        <f t="shared" si="249"/>
        <v>126.16136320234257</v>
      </c>
      <c r="P263" s="21">
        <f t="shared" si="249"/>
        <v>124.84994090823602</v>
      </c>
      <c r="Q263" s="21">
        <f t="shared" si="249"/>
        <v>122.71267946908809</v>
      </c>
      <c r="R263" s="21">
        <f t="shared" si="249"/>
        <v>128.61765906026139</v>
      </c>
      <c r="S263" s="21">
        <f t="shared" si="249"/>
        <v>128.62819309012343</v>
      </c>
      <c r="T263" s="21">
        <f t="shared" si="249"/>
        <v>125.87077336634891</v>
      </c>
      <c r="U263" s="21">
        <f t="shared" si="249"/>
        <v>130.7009784013818</v>
      </c>
      <c r="V263" s="21">
        <f t="shared" si="249"/>
        <v>134.42837765755766</v>
      </c>
      <c r="W263" s="21">
        <f t="shared" si="249"/>
        <v>137.74158853565669</v>
      </c>
      <c r="X263" s="21">
        <f t="shared" si="249"/>
        <v>143.30723805786417</v>
      </c>
      <c r="Y263" s="21">
        <f t="shared" si="249"/>
        <v>138.43307665514982</v>
      </c>
      <c r="Z263" s="21">
        <f t="shared" si="249"/>
        <v>137.36619412723132</v>
      </c>
      <c r="AA263" s="21">
        <f t="shared" si="249"/>
        <v>133.73084082667305</v>
      </c>
      <c r="AB263" s="21">
        <f t="shared" si="249"/>
        <v>123.78737651442127</v>
      </c>
      <c r="AC263" s="21">
        <f t="shared" si="249"/>
        <v>126.02262066642143</v>
      </c>
      <c r="AD263" s="21">
        <f t="shared" si="249"/>
        <v>123.64888220584928</v>
      </c>
      <c r="AE263" s="21">
        <f t="shared" si="249"/>
        <v>126.27891562110739</v>
      </c>
      <c r="AF263" s="21">
        <f t="shared" ref="AF263:AH263" si="250">+SUM(AF264:AF273)</f>
        <v>121.82314962608503</v>
      </c>
      <c r="AG263" s="21">
        <f t="shared" si="250"/>
        <v>122.95625716977496</v>
      </c>
      <c r="AH263" s="21">
        <f t="shared" si="250"/>
        <v>123.72717414802038</v>
      </c>
      <c r="AI263" s="22"/>
      <c r="AJ263" s="23">
        <f t="shared" si="243"/>
        <v>9.0408452658957472E-2</v>
      </c>
    </row>
    <row r="264" spans="1:36" x14ac:dyDescent="0.35">
      <c r="A264" s="24" t="s">
        <v>436</v>
      </c>
      <c r="B264" s="25" t="s">
        <v>437</v>
      </c>
      <c r="C264" s="46">
        <f>+'1990'!$D263</f>
        <v>0</v>
      </c>
      <c r="D264" s="46">
        <f>+'1991'!$D263</f>
        <v>0</v>
      </c>
      <c r="E264" s="46">
        <f>+'1992'!$D263</f>
        <v>0</v>
      </c>
      <c r="F264" s="46">
        <f>+'1993'!$D263</f>
        <v>0</v>
      </c>
      <c r="G264" s="46">
        <f>+'1994'!$D263</f>
        <v>72.826109089291037</v>
      </c>
      <c r="H264" s="46">
        <f>+'1995'!$D263</f>
        <v>0</v>
      </c>
      <c r="I264" s="46">
        <f>+'1996'!$D263</f>
        <v>69.660948032438952</v>
      </c>
      <c r="J264" s="46">
        <f>+'1997'!$D263</f>
        <v>66.16653702055558</v>
      </c>
      <c r="K264" s="46">
        <f>+'1998'!$D263</f>
        <v>66.769148842380531</v>
      </c>
      <c r="L264" s="46">
        <f>+'1999'!$D263</f>
        <v>66.034850292719796</v>
      </c>
      <c r="M264" s="46">
        <f>+'2000'!$D264</f>
        <v>106.37763590021621</v>
      </c>
      <c r="N264" s="46">
        <f>+'2001'!$D264</f>
        <v>120.26101140608074</v>
      </c>
      <c r="O264" s="46">
        <f>+'2002'!$D264</f>
        <v>118.86009586889992</v>
      </c>
      <c r="P264" s="46">
        <f>+'2003'!$D264</f>
        <v>117.55698825281623</v>
      </c>
      <c r="Q264" s="46">
        <f>+'2004'!$D264</f>
        <v>115.37506440730037</v>
      </c>
      <c r="R264" s="30">
        <f>+'2005'!$D264</f>
        <v>121.62629567392494</v>
      </c>
      <c r="S264" s="46">
        <f>+'2006'!$D264</f>
        <v>122.15264665617747</v>
      </c>
      <c r="T264" s="46">
        <f>+'2007'!$D264</f>
        <v>119.98342267198223</v>
      </c>
      <c r="U264" s="46">
        <f>+'2008'!$D264</f>
        <v>124.16721098293601</v>
      </c>
      <c r="V264" s="46">
        <f>+'2009'!$D264</f>
        <v>128.31293735847433</v>
      </c>
      <c r="W264" s="46">
        <f>+'2010'!$D264</f>
        <v>131.31903978436941</v>
      </c>
      <c r="X264" s="46">
        <f>+'2011'!$D264</f>
        <v>136.58915632596816</v>
      </c>
      <c r="Y264" s="46">
        <f>+'2012'!$D264</f>
        <v>131.76546020567588</v>
      </c>
      <c r="Z264" s="46">
        <f>+'2013'!$D264</f>
        <v>130.54963056148344</v>
      </c>
      <c r="AA264" s="46">
        <f>+'2014'!$D264</f>
        <v>127.58655843625122</v>
      </c>
      <c r="AB264" s="46">
        <f>+'2015'!$D264</f>
        <v>117.4191711545255</v>
      </c>
      <c r="AC264" s="46">
        <f>+'2016'!$D264</f>
        <v>119.15223704233172</v>
      </c>
      <c r="AD264" s="46">
        <f>+'2017'!$D264</f>
        <v>116.60110052390804</v>
      </c>
      <c r="AE264" s="46">
        <f>+'2018'!$D264</f>
        <v>119.33767993321649</v>
      </c>
      <c r="AF264" s="46">
        <f>+'2019'!$D264</f>
        <v>114.87391887106685</v>
      </c>
      <c r="AG264" s="30">
        <f>+'2020'!$D264</f>
        <v>115.4203528588295</v>
      </c>
      <c r="AH264" s="30">
        <f>+'2021'!$D264</f>
        <v>115.93510107084767</v>
      </c>
      <c r="AI264" s="27"/>
      <c r="AJ264" s="47">
        <f t="shared" si="243"/>
        <v>8.9844684832030897E-2</v>
      </c>
    </row>
    <row r="265" spans="1:36" x14ac:dyDescent="0.35">
      <c r="A265" s="24" t="s">
        <v>466</v>
      </c>
      <c r="B265" s="25" t="s">
        <v>467</v>
      </c>
      <c r="C265" s="46">
        <f>+'1990'!$D264</f>
        <v>0</v>
      </c>
      <c r="D265" s="46">
        <f>+'1991'!$D264</f>
        <v>0</v>
      </c>
      <c r="E265" s="46">
        <f>+'1992'!$D264</f>
        <v>0</v>
      </c>
      <c r="F265" s="46">
        <f>+'1993'!$D264</f>
        <v>0</v>
      </c>
      <c r="G265" s="46">
        <f>+'1994'!$D264</f>
        <v>2.6769977999999996</v>
      </c>
      <c r="H265" s="46">
        <f>+'1995'!$D264</f>
        <v>0</v>
      </c>
      <c r="I265" s="46">
        <f>+'1996'!$D264</f>
        <v>2.6199016571428571</v>
      </c>
      <c r="J265" s="46">
        <f>+'1997'!$D264</f>
        <v>2.5266694857142857</v>
      </c>
      <c r="K265" s="46">
        <f>+'1998'!$D264</f>
        <v>2.6262323142857147</v>
      </c>
      <c r="L265" s="46">
        <f>+'1999'!$D264</f>
        <v>2.6572233428571428</v>
      </c>
      <c r="M265" s="46">
        <f>+'2000'!$D265</f>
        <v>2.6943029554285713</v>
      </c>
      <c r="N265" s="46">
        <f>+'2001'!$D265</f>
        <v>2.8990788172727275</v>
      </c>
      <c r="O265" s="46">
        <f>+'2002'!$D265</f>
        <v>2.9399532505454546</v>
      </c>
      <c r="P265" s="46">
        <f>+'2003'!$D265</f>
        <v>2.9189518578181817</v>
      </c>
      <c r="Q265" s="46">
        <f>+'2004'!$D265</f>
        <v>2.8620087430909091</v>
      </c>
      <c r="R265" s="30">
        <f>+'2005'!$D265</f>
        <v>2.9546734403636368</v>
      </c>
      <c r="S265" s="46">
        <f>+'2006'!$D265</f>
        <v>2.9353507036363635</v>
      </c>
      <c r="T265" s="46">
        <f>+'2007'!$D265</f>
        <v>2.7147559669090908</v>
      </c>
      <c r="U265" s="46">
        <f>+'2008'!$D265</f>
        <v>3.0927992301818179</v>
      </c>
      <c r="V265" s="46">
        <f>+'2009'!$D265</f>
        <v>3.0104524934545456</v>
      </c>
      <c r="W265" s="46">
        <f>+'2010'!$D265</f>
        <v>3.0608317567272727</v>
      </c>
      <c r="X265" s="46">
        <f>+'2011'!$D265</f>
        <v>3.1991658899999997</v>
      </c>
      <c r="Y265" s="46">
        <f>+'2012'!$D265</f>
        <v>3.2324123393939392</v>
      </c>
      <c r="Z265" s="46">
        <f>+'2013'!$D265</f>
        <v>3.2396661987878792</v>
      </c>
      <c r="AA265" s="46">
        <f>+'2014'!$D265</f>
        <v>3.202963058181818</v>
      </c>
      <c r="AB265" s="46">
        <f>+'2015'!$D265</f>
        <v>3.1655698375757577</v>
      </c>
      <c r="AC265" s="46">
        <f>+'2016'!$D265</f>
        <v>3.2349883469696965</v>
      </c>
      <c r="AD265" s="46">
        <f>+'2017'!$D265</f>
        <v>3.2519279263636367</v>
      </c>
      <c r="AE265" s="46">
        <f>+'2018'!$D265</f>
        <v>3.2364487390909087</v>
      </c>
      <c r="AF265" s="46">
        <f>+'2019'!$D265</f>
        <v>3.1833645218181816</v>
      </c>
      <c r="AG265" s="30">
        <f>+'2020'!$D265</f>
        <v>3.1562617145454546</v>
      </c>
      <c r="AH265" s="30">
        <f>+'2021'!$D265</f>
        <v>3.2786789072727274</v>
      </c>
      <c r="AI265" s="27"/>
      <c r="AJ265" s="47">
        <f t="shared" si="243"/>
        <v>0.21689318592281381</v>
      </c>
    </row>
    <row r="266" spans="1:36" x14ac:dyDescent="0.35">
      <c r="A266" s="24" t="s">
        <v>484</v>
      </c>
      <c r="B266" s="25" t="s">
        <v>485</v>
      </c>
      <c r="C266" s="46">
        <f>+'1990'!$D265</f>
        <v>0</v>
      </c>
      <c r="D266" s="46">
        <f>+'1991'!$D265</f>
        <v>0</v>
      </c>
      <c r="E266" s="46">
        <f>+'1992'!$D265</f>
        <v>0</v>
      </c>
      <c r="F266" s="46">
        <f>+'1993'!$D265</f>
        <v>0</v>
      </c>
      <c r="G266" s="46">
        <f>+'1994'!$D265</f>
        <v>3.4811244811200011</v>
      </c>
      <c r="H266" s="46">
        <f>+'1995'!$D265</f>
        <v>3.9926541969600002</v>
      </c>
      <c r="I266" s="46">
        <f>+'1996'!$D265</f>
        <v>3.2288363203095996</v>
      </c>
      <c r="J266" s="46">
        <f>+'1997'!$D265</f>
        <v>3.1641135993896006</v>
      </c>
      <c r="K266" s="46">
        <f>+'1998'!$D265</f>
        <v>3.3379864918400006</v>
      </c>
      <c r="L266" s="46">
        <f>+'1999'!$D265</f>
        <v>3.8797737801680015</v>
      </c>
      <c r="M266" s="46">
        <f>+'2000'!$D266</f>
        <v>4.0878461931736005</v>
      </c>
      <c r="N266" s="46">
        <f>+'2001'!$D266</f>
        <v>3.8230142838888002</v>
      </c>
      <c r="O266" s="46">
        <f>+'2002'!$D266</f>
        <v>4.0512290529568009</v>
      </c>
      <c r="P266" s="46">
        <f>+'2003'!$D266</f>
        <v>4.0605024476016007</v>
      </c>
      <c r="Q266" s="46">
        <f>+'2004'!$D266</f>
        <v>4.1668523006967995</v>
      </c>
      <c r="R266" s="30">
        <f>+'2005'!$D266</f>
        <v>3.7245010959728004</v>
      </c>
      <c r="S266" s="46">
        <f>+'2006'!$D266</f>
        <v>3.2288363203095996</v>
      </c>
      <c r="T266" s="46">
        <f>+'2007'!$D266</f>
        <v>2.8551435774575999</v>
      </c>
      <c r="U266" s="46">
        <f>+'2008'!$D266</f>
        <v>3.108528258264001</v>
      </c>
      <c r="V266" s="46">
        <f>+'2009'!$D266</f>
        <v>2.7708278028288005</v>
      </c>
      <c r="W266" s="46">
        <f>+'2010'!$D266</f>
        <v>3.0124564641600005</v>
      </c>
      <c r="X266" s="46">
        <f>+'2011'!$D266</f>
        <v>3.1292005418960005</v>
      </c>
      <c r="Y266" s="46">
        <f>+'2012'!$D266</f>
        <v>2.9677234100800001</v>
      </c>
      <c r="Z266" s="46">
        <f>+'2013'!$D266</f>
        <v>3.1066794501600006</v>
      </c>
      <c r="AA266" s="46">
        <f>+'2014'!$D266</f>
        <v>2.4292276122400009</v>
      </c>
      <c r="AB266" s="46">
        <f>+'2015'!$D266</f>
        <v>2.6786249547200001</v>
      </c>
      <c r="AC266" s="46">
        <f>+'2016'!$D266</f>
        <v>3.0816273831200007</v>
      </c>
      <c r="AD266" s="46">
        <f>+'2017'!$D266</f>
        <v>3.2725772855776007</v>
      </c>
      <c r="AE266" s="46">
        <f>+'2018'!$D266</f>
        <v>3.1910115952</v>
      </c>
      <c r="AF266" s="46">
        <f>+'2019'!$D266</f>
        <v>3.2004711023999999</v>
      </c>
      <c r="AG266" s="30">
        <f>+'2020'!$D266</f>
        <v>3.8142474655999998</v>
      </c>
      <c r="AH266" s="30">
        <f>+'2021'!$D266</f>
        <v>4.1451613632000006</v>
      </c>
      <c r="AI266" s="27"/>
      <c r="AJ266" s="47">
        <f t="shared" si="243"/>
        <v>1.4020872439406418E-2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47" t="e">
        <f t="shared" si="243"/>
        <v>#DIV/0!</v>
      </c>
    </row>
    <row r="268" spans="1:36" x14ac:dyDescent="0.35">
      <c r="A268" s="24" t="s">
        <v>516</v>
      </c>
      <c r="B268" s="25" t="s">
        <v>517</v>
      </c>
      <c r="C268" s="46">
        <f>+'1990'!$D267</f>
        <v>0</v>
      </c>
      <c r="D268" s="46">
        <f>+'1991'!$D267</f>
        <v>0</v>
      </c>
      <c r="E268" s="46">
        <f>+'1992'!$D267</f>
        <v>0</v>
      </c>
      <c r="F268" s="46">
        <f>+'1993'!$D267</f>
        <v>0</v>
      </c>
      <c r="G268" s="46">
        <f>+'1994'!$D267</f>
        <v>0</v>
      </c>
      <c r="H268" s="46">
        <f>+'1995'!$D267</f>
        <v>0</v>
      </c>
      <c r="I268" s="46">
        <f>+'1996'!$D267</f>
        <v>0</v>
      </c>
      <c r="J268" s="46">
        <f>+'1997'!$D267</f>
        <v>0</v>
      </c>
      <c r="K268" s="46">
        <f>+'1998'!$D267</f>
        <v>0</v>
      </c>
      <c r="L268" s="46">
        <f>+'1999'!$D267</f>
        <v>0</v>
      </c>
      <c r="M268" s="46">
        <f>+'2000'!$D268</f>
        <v>0</v>
      </c>
      <c r="N268" s="46">
        <f>+'2001'!$D268</f>
        <v>0</v>
      </c>
      <c r="O268" s="46">
        <f>+'2002'!$D268</f>
        <v>0</v>
      </c>
      <c r="P268" s="46">
        <f>+'2003'!$D268</f>
        <v>0</v>
      </c>
      <c r="Q268" s="46">
        <f>+'2004'!$D268</f>
        <v>0</v>
      </c>
      <c r="R268" s="30">
        <f>+'2005'!$D268</f>
        <v>0</v>
      </c>
      <c r="S268" s="46">
        <f>+'2006'!$D268</f>
        <v>0</v>
      </c>
      <c r="T268" s="46">
        <f>+'2007'!$D268</f>
        <v>0</v>
      </c>
      <c r="U268" s="46">
        <f>+'2008'!$D268</f>
        <v>0</v>
      </c>
      <c r="V268" s="46">
        <f>+'2009'!$D268</f>
        <v>0</v>
      </c>
      <c r="W268" s="46">
        <f>+'2010'!$D268</f>
        <v>0</v>
      </c>
      <c r="X268" s="46">
        <f>+'2011'!$D268</f>
        <v>0</v>
      </c>
      <c r="Y268" s="46">
        <f>+'2012'!$D268</f>
        <v>0</v>
      </c>
      <c r="Z268" s="46">
        <f>+'2013'!$D268</f>
        <v>0</v>
      </c>
      <c r="AA268" s="46">
        <f>+'2014'!$D268</f>
        <v>0</v>
      </c>
      <c r="AB268" s="46">
        <f>+'2015'!$D268</f>
        <v>0</v>
      </c>
      <c r="AC268" s="46">
        <f>+'2016'!$D268</f>
        <v>0</v>
      </c>
      <c r="AD268" s="46">
        <f>+'2017'!$D268</f>
        <v>0</v>
      </c>
      <c r="AE268" s="46">
        <f>+'2018'!$D268</f>
        <v>0</v>
      </c>
      <c r="AF268" s="46">
        <f>+'2019'!$D268</f>
        <v>0</v>
      </c>
      <c r="AG268" s="30">
        <f>+'2020'!$D268</f>
        <v>0</v>
      </c>
      <c r="AH268" s="30">
        <f>+'2021'!$D268</f>
        <v>0</v>
      </c>
      <c r="AI268" s="27"/>
      <c r="AJ268" s="47" t="e">
        <f t="shared" si="243"/>
        <v>#DIV/0!</v>
      </c>
    </row>
    <row r="269" spans="1:36" x14ac:dyDescent="0.35">
      <c r="A269" s="24" t="s">
        <v>518</v>
      </c>
      <c r="B269" s="25" t="s">
        <v>519</v>
      </c>
      <c r="C269" s="46">
        <f>+'1990'!$D268</f>
        <v>0</v>
      </c>
      <c r="D269" s="46">
        <f>+'1991'!$D268</f>
        <v>0</v>
      </c>
      <c r="E269" s="46">
        <f>+'1992'!$D268</f>
        <v>0</v>
      </c>
      <c r="F269" s="46">
        <f>+'1993'!$D268</f>
        <v>0</v>
      </c>
      <c r="G269" s="46">
        <f>+'1994'!$D268</f>
        <v>0.5299156751467623</v>
      </c>
      <c r="H269" s="46">
        <f>+'1995'!$D268</f>
        <v>0.50579246982504966</v>
      </c>
      <c r="I269" s="46">
        <f>+'1996'!$D268</f>
        <v>0.31135941</v>
      </c>
      <c r="J269" s="46">
        <f>+'1997'!$D268</f>
        <v>0.56143622698580742</v>
      </c>
      <c r="K269" s="46">
        <f>+'1998'!$D268</f>
        <v>0.59571044686377517</v>
      </c>
      <c r="L269" s="46">
        <f>+'1999'!$D268</f>
        <v>0.57320711246655376</v>
      </c>
      <c r="M269" s="46">
        <f>+'2000'!$D269</f>
        <v>0.30886410399410597</v>
      </c>
      <c r="N269" s="46">
        <f>+'2001'!$D269</f>
        <v>0.30885482795067365</v>
      </c>
      <c r="O269" s="46">
        <f>+'2002'!$D269</f>
        <v>0.31008502994039422</v>
      </c>
      <c r="P269" s="46">
        <f>+'2003'!$D269</f>
        <v>0.31349835000000004</v>
      </c>
      <c r="Q269" s="46">
        <f>+'2004'!$D269</f>
        <v>0.30875401800000007</v>
      </c>
      <c r="R269" s="30">
        <f>+'2005'!$D269</f>
        <v>0.31218885000000002</v>
      </c>
      <c r="S269" s="46">
        <f>+'2006'!$D269</f>
        <v>0.31135941</v>
      </c>
      <c r="T269" s="46">
        <f>+'2007'!$D269</f>
        <v>0.31745115000000007</v>
      </c>
      <c r="U269" s="46">
        <f>+'2008'!$D269</f>
        <v>0.33243992999999999</v>
      </c>
      <c r="V269" s="46">
        <f>+'2009'!$D269</f>
        <v>0.33416000280000002</v>
      </c>
      <c r="W269" s="46">
        <f>+'2010'!$D269</f>
        <v>0.34926053040000005</v>
      </c>
      <c r="X269" s="46">
        <f>+'2011'!$D269</f>
        <v>0.3897153000000001</v>
      </c>
      <c r="Y269" s="46">
        <f>+'2012'!$D269</f>
        <v>0.46748070000000008</v>
      </c>
      <c r="Z269" s="46">
        <f>+'2013'!$D269</f>
        <v>0.47021791680000002</v>
      </c>
      <c r="AA269" s="46">
        <f>+'2014'!$D269</f>
        <v>0.51209172000000014</v>
      </c>
      <c r="AB269" s="46">
        <f>+'2015'!$D269</f>
        <v>0.52401056760000009</v>
      </c>
      <c r="AC269" s="46">
        <f>+'2016'!$D269</f>
        <v>0.55376789400000004</v>
      </c>
      <c r="AD269" s="46">
        <f>+'2017'!$D269</f>
        <v>0.5232764700000001</v>
      </c>
      <c r="AE269" s="46">
        <f>+'2018'!$D269</f>
        <v>0.51377535360000004</v>
      </c>
      <c r="AF269" s="46">
        <f>+'2019'!$D269</f>
        <v>0.56539513079999992</v>
      </c>
      <c r="AG269" s="30">
        <f>+'2020'!$D269</f>
        <v>0.56539513079999992</v>
      </c>
      <c r="AH269" s="30">
        <f>+'2021'!$D269</f>
        <v>0.36823280669999997</v>
      </c>
      <c r="AI269" s="27"/>
      <c r="AJ269" s="47">
        <f t="shared" si="243"/>
        <v>0.19221625931327702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47" t="e">
        <f t="shared" si="243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47" t="e">
        <f t="shared" si="243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47" t="e">
        <f t="shared" si="243"/>
        <v>#DIV/0!</v>
      </c>
    </row>
    <row r="273" spans="1:36" x14ac:dyDescent="0.35">
      <c r="A273" s="24" t="s">
        <v>539</v>
      </c>
      <c r="B273" s="25" t="s">
        <v>291</v>
      </c>
      <c r="C273" s="46">
        <f>+'1990'!$D272</f>
        <v>0</v>
      </c>
      <c r="D273" s="46">
        <f>+'1991'!$D272</f>
        <v>0</v>
      </c>
      <c r="E273" s="46">
        <f>+'1992'!$D272</f>
        <v>0</v>
      </c>
      <c r="F273" s="46">
        <f>+'1993'!$D272</f>
        <v>0</v>
      </c>
      <c r="G273" s="46">
        <f>+'1994'!$D272</f>
        <v>0</v>
      </c>
      <c r="H273" s="46">
        <f>+'1995'!$D272</f>
        <v>0</v>
      </c>
      <c r="I273" s="46">
        <f>+'1996'!$D272</f>
        <v>0</v>
      </c>
      <c r="J273" s="46">
        <f>+'1997'!$D272</f>
        <v>0</v>
      </c>
      <c r="K273" s="46">
        <f>+'1998'!$D272</f>
        <v>0</v>
      </c>
      <c r="L273" s="46">
        <f>+'1999'!$D272</f>
        <v>0</v>
      </c>
      <c r="M273" s="46">
        <f>+'2000'!$D273</f>
        <v>0</v>
      </c>
      <c r="N273" s="46">
        <f>+'2001'!$D273</f>
        <v>0</v>
      </c>
      <c r="O273" s="46">
        <f>+'2002'!$D273</f>
        <v>0</v>
      </c>
      <c r="P273" s="46">
        <f>+'2003'!$D273</f>
        <v>0</v>
      </c>
      <c r="Q273" s="46">
        <f>+'2004'!$D273</f>
        <v>0</v>
      </c>
      <c r="R273" s="30">
        <f>+'2005'!$D273</f>
        <v>0</v>
      </c>
      <c r="S273" s="46">
        <f>+'2006'!$D273</f>
        <v>0</v>
      </c>
      <c r="T273" s="46">
        <f>+'2007'!$D273</f>
        <v>0</v>
      </c>
      <c r="U273" s="46">
        <f>+'2008'!$D273</f>
        <v>0</v>
      </c>
      <c r="V273" s="46">
        <f>+'2009'!$D273</f>
        <v>0</v>
      </c>
      <c r="W273" s="46">
        <f>+'2010'!$D273</f>
        <v>0</v>
      </c>
      <c r="X273" s="46">
        <f>+'2011'!$D273</f>
        <v>0</v>
      </c>
      <c r="Y273" s="46">
        <f>+'2012'!$D273</f>
        <v>0</v>
      </c>
      <c r="Z273" s="46">
        <f>+'2013'!$D273</f>
        <v>0</v>
      </c>
      <c r="AA273" s="46">
        <f>+'2014'!$D273</f>
        <v>0</v>
      </c>
      <c r="AB273" s="46">
        <f>+'2015'!$D273</f>
        <v>0</v>
      </c>
      <c r="AC273" s="46">
        <f>+'2016'!$D273</f>
        <v>0</v>
      </c>
      <c r="AD273" s="46">
        <f>+'2017'!$D273</f>
        <v>0</v>
      </c>
      <c r="AE273" s="46">
        <f>+'2018'!$D273</f>
        <v>0</v>
      </c>
      <c r="AF273" s="46">
        <f>+'2019'!$D273</f>
        <v>0</v>
      </c>
      <c r="AG273" s="30">
        <f>+'2020'!$D273</f>
        <v>0</v>
      </c>
      <c r="AH273" s="30">
        <f>+'2021'!$D273</f>
        <v>0</v>
      </c>
      <c r="AI273" s="27"/>
      <c r="AJ273" s="47" t="e">
        <f t="shared" si="243"/>
        <v>#DIV/0!</v>
      </c>
    </row>
    <row r="274" spans="1:36" s="13" customFormat="1" x14ac:dyDescent="0.35">
      <c r="A274" s="19" t="s">
        <v>540</v>
      </c>
      <c r="B274" s="20" t="s">
        <v>541</v>
      </c>
      <c r="C274" s="21">
        <f>+SUM(C275:C282)</f>
        <v>0</v>
      </c>
      <c r="D274" s="21">
        <f t="shared" ref="D274:AE274" si="251">+SUM(D275:D282)</f>
        <v>0</v>
      </c>
      <c r="E274" s="21">
        <f t="shared" si="251"/>
        <v>0</v>
      </c>
      <c r="F274" s="21">
        <f t="shared" si="251"/>
        <v>0</v>
      </c>
      <c r="G274" s="21">
        <f t="shared" si="251"/>
        <v>0</v>
      </c>
      <c r="H274" s="21">
        <f t="shared" si="251"/>
        <v>0</v>
      </c>
      <c r="I274" s="21">
        <f t="shared" si="251"/>
        <v>0</v>
      </c>
      <c r="J274" s="21">
        <f t="shared" si="251"/>
        <v>0</v>
      </c>
      <c r="K274" s="21">
        <f t="shared" si="251"/>
        <v>0</v>
      </c>
      <c r="L274" s="21">
        <f t="shared" si="251"/>
        <v>0</v>
      </c>
      <c r="M274" s="21">
        <f t="shared" si="251"/>
        <v>10.671683021823888</v>
      </c>
      <c r="N274" s="21">
        <f t="shared" si="251"/>
        <v>16.020255297649111</v>
      </c>
      <c r="O274" s="21">
        <f t="shared" si="251"/>
        <v>19.324753443782303</v>
      </c>
      <c r="P274" s="21">
        <f t="shared" si="251"/>
        <v>20.083987017700913</v>
      </c>
      <c r="Q274" s="21">
        <f t="shared" si="251"/>
        <v>10.962466122786832</v>
      </c>
      <c r="R274" s="21">
        <f t="shared" si="251"/>
        <v>25.821236379643551</v>
      </c>
      <c r="S274" s="21">
        <f t="shared" si="251"/>
        <v>13.587926691424249</v>
      </c>
      <c r="T274" s="21">
        <f t="shared" si="251"/>
        <v>15.889270965810045</v>
      </c>
      <c r="U274" s="21">
        <f t="shared" si="251"/>
        <v>15.073287769347314</v>
      </c>
      <c r="V274" s="21">
        <f t="shared" si="251"/>
        <v>10.362069141453791</v>
      </c>
      <c r="W274" s="21">
        <f t="shared" si="251"/>
        <v>11.772301543992132</v>
      </c>
      <c r="X274" s="21">
        <f t="shared" si="251"/>
        <v>10.167431435803715</v>
      </c>
      <c r="Y274" s="21">
        <f t="shared" si="251"/>
        <v>9.2846897977729572</v>
      </c>
      <c r="Z274" s="21">
        <f t="shared" si="251"/>
        <v>9.9711044632880963</v>
      </c>
      <c r="AA274" s="21">
        <f t="shared" si="251"/>
        <v>11.650794380202827</v>
      </c>
      <c r="AB274" s="21">
        <f t="shared" si="251"/>
        <v>15.868428019334017</v>
      </c>
      <c r="AC274" s="21">
        <f t="shared" si="251"/>
        <v>24.839505948312141</v>
      </c>
      <c r="AD274" s="21">
        <f t="shared" si="251"/>
        <v>10.162615688928238</v>
      </c>
      <c r="AE274" s="21">
        <f t="shared" si="251"/>
        <v>9.8717714398278034</v>
      </c>
      <c r="AF274" s="21">
        <f t="shared" ref="AF274:AH274" si="252">+SUM(AF275:AF282)</f>
        <v>13.720224242964735</v>
      </c>
      <c r="AG274" s="21">
        <f t="shared" si="252"/>
        <v>14.731307927652324</v>
      </c>
      <c r="AH274" s="21">
        <f t="shared" si="252"/>
        <v>15.006722323993584</v>
      </c>
      <c r="AI274" s="22"/>
      <c r="AJ274" s="23">
        <f t="shared" si="243"/>
        <v>0.40621889661681476</v>
      </c>
    </row>
    <row r="275" spans="1:36" x14ac:dyDescent="0.35">
      <c r="A275" s="24" t="s">
        <v>542</v>
      </c>
      <c r="B275" s="25" t="s">
        <v>543</v>
      </c>
      <c r="C275" s="46">
        <f>+'1990'!$D274</f>
        <v>0</v>
      </c>
      <c r="D275" s="46">
        <f>+'1991'!$D274</f>
        <v>0</v>
      </c>
      <c r="E275" s="46">
        <f>+'1992'!$D274</f>
        <v>0</v>
      </c>
      <c r="F275" s="46">
        <f>+'1993'!$D274</f>
        <v>0</v>
      </c>
      <c r="G275" s="46">
        <f>+'1994'!$D274</f>
        <v>0</v>
      </c>
      <c r="H275" s="46">
        <f>+'1995'!$D274</f>
        <v>0</v>
      </c>
      <c r="I275" s="46">
        <f>+'1996'!$D274</f>
        <v>0</v>
      </c>
      <c r="J275" s="46">
        <f>+'1997'!$D274</f>
        <v>0</v>
      </c>
      <c r="K275" s="46">
        <f>+'1998'!$D274</f>
        <v>0</v>
      </c>
      <c r="L275" s="46">
        <f>+'1999'!$D274</f>
        <v>0</v>
      </c>
      <c r="M275" s="46">
        <f>+'2000'!$D275</f>
        <v>0.4516182066823593</v>
      </c>
      <c r="N275" s="46">
        <f>+'2001'!$D275</f>
        <v>0.78253596002972658</v>
      </c>
      <c r="O275" s="46">
        <f>+'2002'!$D275</f>
        <v>1.5285903416698905</v>
      </c>
      <c r="P275" s="46">
        <f>+'2003'!$D275</f>
        <v>3.8204641896859917</v>
      </c>
      <c r="Q275" s="46">
        <f>+'2004'!$D275</f>
        <v>1.2171096325048001</v>
      </c>
      <c r="R275" s="30">
        <f>+'2005'!$D275</f>
        <v>2.4669282338479999</v>
      </c>
      <c r="S275" s="46">
        <f>+'2006'!$D275</f>
        <v>2.5758827388126004</v>
      </c>
      <c r="T275" s="46">
        <f>+'2007'!$D275</f>
        <v>0.71158431789040011</v>
      </c>
      <c r="U275" s="46">
        <f>+'2008'!$D275</f>
        <v>0.30029504453860006</v>
      </c>
      <c r="V275" s="46">
        <f>+'2009'!$D275</f>
        <v>0.88942414773840028</v>
      </c>
      <c r="W275" s="46">
        <f>+'2010'!$D275</f>
        <v>0.17777400928640003</v>
      </c>
      <c r="X275" s="46">
        <f>+'2011'!$D275</f>
        <v>0.10225845108700002</v>
      </c>
      <c r="Y275" s="46">
        <f>+'2012'!$D275</f>
        <v>0.27838124566620009</v>
      </c>
      <c r="Z275" s="46">
        <f>+'2013'!$D275</f>
        <v>1.9375140069734003</v>
      </c>
      <c r="AA275" s="46">
        <f>+'2014'!$D275</f>
        <v>0.46780608364880011</v>
      </c>
      <c r="AB275" s="46">
        <f>+'2015'!$D275</f>
        <v>3.4158397892658008</v>
      </c>
      <c r="AC275" s="46">
        <f>+'2016'!$D275</f>
        <v>14.303269641703798</v>
      </c>
      <c r="AD275" s="46">
        <f>+'2017'!$D275</f>
        <v>0.33316542652988007</v>
      </c>
      <c r="AE275" s="46">
        <f>+'2018'!$D275</f>
        <v>0.52145128703460009</v>
      </c>
      <c r="AF275" s="46">
        <f>+'2019'!$D275</f>
        <v>6.3140346083417995</v>
      </c>
      <c r="AG275" s="30">
        <f>+'2020'!$D275</f>
        <v>0.30389861420660008</v>
      </c>
      <c r="AH275" s="30">
        <f>+'2021'!$D275</f>
        <v>0.28157620825360002</v>
      </c>
      <c r="AI275" s="27"/>
      <c r="AJ275" s="47">
        <f t="shared" si="243"/>
        <v>-0.37651714636995681</v>
      </c>
    </row>
    <row r="276" spans="1:36" x14ac:dyDescent="0.35">
      <c r="A276" s="24" t="s">
        <v>558</v>
      </c>
      <c r="B276" s="25" t="s">
        <v>559</v>
      </c>
      <c r="C276" s="46">
        <f>+'1990'!$D275</f>
        <v>0</v>
      </c>
      <c r="D276" s="46">
        <f>+'1991'!$D275</f>
        <v>0</v>
      </c>
      <c r="E276" s="46">
        <f>+'1992'!$D275</f>
        <v>0</v>
      </c>
      <c r="F276" s="46">
        <f>+'1993'!$D275</f>
        <v>0</v>
      </c>
      <c r="G276" s="46">
        <f>+'1994'!$D275</f>
        <v>0</v>
      </c>
      <c r="H276" s="46">
        <f>+'1995'!$D275</f>
        <v>0</v>
      </c>
      <c r="I276" s="46">
        <f>+'1996'!$D275</f>
        <v>0</v>
      </c>
      <c r="J276" s="46">
        <f>+'1997'!$D275</f>
        <v>0</v>
      </c>
      <c r="K276" s="46">
        <f>+'1998'!$D275</f>
        <v>0</v>
      </c>
      <c r="L276" s="46">
        <f>+'1999'!$D275</f>
        <v>0</v>
      </c>
      <c r="M276" s="46">
        <f>+'2000'!$D276</f>
        <v>1.9650315739052193</v>
      </c>
      <c r="N276" s="46">
        <f>+'2001'!$D276</f>
        <v>1.2706075935459504</v>
      </c>
      <c r="O276" s="46">
        <f>+'2002'!$D276</f>
        <v>1.9015478019245029</v>
      </c>
      <c r="P276" s="46">
        <f>+'2003'!$D276</f>
        <v>2.335589402438131</v>
      </c>
      <c r="Q276" s="46">
        <f>+'2004'!$D276</f>
        <v>0.8032475841920923</v>
      </c>
      <c r="R276" s="30">
        <f>+'2005'!$D276</f>
        <v>1.9127424271568318</v>
      </c>
      <c r="S276" s="46">
        <f>+'2006'!$D276</f>
        <v>1.5399248277127366</v>
      </c>
      <c r="T276" s="46">
        <f>+'2007'!$D276</f>
        <v>1.4944120189278873</v>
      </c>
      <c r="U276" s="46">
        <f>+'2008'!$D276</f>
        <v>1.7374894971427535</v>
      </c>
      <c r="V276" s="46">
        <f>+'2009'!$D276</f>
        <v>0.98186285812002916</v>
      </c>
      <c r="W276" s="46">
        <f>+'2010'!$D276</f>
        <v>1.9046335970507193</v>
      </c>
      <c r="X276" s="46">
        <f>+'2011'!$D276</f>
        <v>1.5155544980012565</v>
      </c>
      <c r="Y276" s="46">
        <f>+'2012'!$D276</f>
        <v>1.1278614928823014</v>
      </c>
      <c r="Z276" s="46">
        <f>+'2013'!$D276</f>
        <v>0.85357268989859914</v>
      </c>
      <c r="AA276" s="46">
        <f>+'2014'!$D276</f>
        <v>1.5223661427208182</v>
      </c>
      <c r="AB276" s="46">
        <f>+'2015'!$D276</f>
        <v>1.3602332175526763</v>
      </c>
      <c r="AC276" s="46">
        <f>+'2016'!$D276</f>
        <v>1.4438350113781251</v>
      </c>
      <c r="AD276" s="46">
        <f>+'2017'!$D276</f>
        <v>1.4973875907192724</v>
      </c>
      <c r="AE276" s="46">
        <f>+'2018'!$D276</f>
        <v>1.2616269310120731</v>
      </c>
      <c r="AF276" s="46">
        <f>+'2019'!$D276</f>
        <v>1.0693311652913879</v>
      </c>
      <c r="AG276" s="30">
        <f>+'2020'!$D276</f>
        <v>1.7231312577007212</v>
      </c>
      <c r="AH276" s="30">
        <f>+'2021'!$D276</f>
        <v>1.4054611541216093</v>
      </c>
      <c r="AI276" s="27"/>
      <c r="AJ276" s="47">
        <f t="shared" si="243"/>
        <v>-0.28476408583682133</v>
      </c>
    </row>
    <row r="277" spans="1:36" x14ac:dyDescent="0.35">
      <c r="A277" s="24" t="s">
        <v>574</v>
      </c>
      <c r="B277" s="25" t="s">
        <v>575</v>
      </c>
      <c r="C277" s="46">
        <f>+'1990'!$D276</f>
        <v>0</v>
      </c>
      <c r="D277" s="46">
        <f>+'1991'!$D276</f>
        <v>0</v>
      </c>
      <c r="E277" s="46">
        <f>+'1992'!$D276</f>
        <v>0</v>
      </c>
      <c r="F277" s="46">
        <f>+'1993'!$D276</f>
        <v>0</v>
      </c>
      <c r="G277" s="46">
        <f>+'1994'!$D276</f>
        <v>0</v>
      </c>
      <c r="H277" s="46">
        <f>+'1995'!$D276</f>
        <v>0</v>
      </c>
      <c r="I277" s="46">
        <f>+'1996'!$D276</f>
        <v>0</v>
      </c>
      <c r="J277" s="46">
        <f>+'1997'!$D276</f>
        <v>0</v>
      </c>
      <c r="K277" s="46">
        <f>+'1998'!$D276</f>
        <v>0</v>
      </c>
      <c r="L277" s="46">
        <f>+'1999'!$D276</f>
        <v>0</v>
      </c>
      <c r="M277" s="46">
        <f>+'2000'!$D277</f>
        <v>8.2550332412363101</v>
      </c>
      <c r="N277" s="46">
        <f>+'2001'!$D277</f>
        <v>13.967111744073435</v>
      </c>
      <c r="O277" s="46">
        <f>+'2002'!$D277</f>
        <v>15.89461530018791</v>
      </c>
      <c r="P277" s="46">
        <f>+'2003'!$D277</f>
        <v>13.927933425576789</v>
      </c>
      <c r="Q277" s="46">
        <f>+'2004'!$D277</f>
        <v>8.9421089060899401</v>
      </c>
      <c r="R277" s="30">
        <f>+'2005'!$D277</f>
        <v>21.441565718638717</v>
      </c>
      <c r="S277" s="46">
        <f>+'2006'!$D277</f>
        <v>9.4721191248989118</v>
      </c>
      <c r="T277" s="46">
        <f>+'2007'!$D277</f>
        <v>13.683274628991757</v>
      </c>
      <c r="U277" s="46">
        <f>+'2008'!$D277</f>
        <v>13.035503227665959</v>
      </c>
      <c r="V277" s="46">
        <f>+'2009'!$D277</f>
        <v>8.4907821355953619</v>
      </c>
      <c r="W277" s="46">
        <f>+'2010'!$D277</f>
        <v>9.6898939376550128</v>
      </c>
      <c r="X277" s="46">
        <f>+'2011'!$D277</f>
        <v>8.5496184867154597</v>
      </c>
      <c r="Y277" s="46">
        <f>+'2012'!$D277</f>
        <v>7.878447059224456</v>
      </c>
      <c r="Z277" s="46">
        <f>+'2013'!$D277</f>
        <v>7.1800177664160971</v>
      </c>
      <c r="AA277" s="46">
        <f>+'2014'!$D277</f>
        <v>9.6606221538332093</v>
      </c>
      <c r="AB277" s="46">
        <f>+'2015'!$D277</f>
        <v>11.09235501251554</v>
      </c>
      <c r="AC277" s="46">
        <f>+'2016'!$D277</f>
        <v>9.0924012952302178</v>
      </c>
      <c r="AD277" s="46">
        <f>+'2017'!$D277</f>
        <v>8.3320626716790862</v>
      </c>
      <c r="AE277" s="46">
        <f>+'2018'!$D277</f>
        <v>8.0886932217811296</v>
      </c>
      <c r="AF277" s="46">
        <f>+'2019'!$D277</f>
        <v>6.3368584693315473</v>
      </c>
      <c r="AG277" s="30">
        <f>+'2020'!$D277</f>
        <v>12.704278055745004</v>
      </c>
      <c r="AH277" s="30">
        <f>+'2021'!$D277</f>
        <v>13.319684961618375</v>
      </c>
      <c r="AI277" s="27"/>
      <c r="AJ277" s="47">
        <f t="shared" si="243"/>
        <v>0.61352287415181395</v>
      </c>
    </row>
    <row r="278" spans="1:36" x14ac:dyDescent="0.35">
      <c r="A278" s="24" t="s">
        <v>590</v>
      </c>
      <c r="B278" s="25" t="s">
        <v>591</v>
      </c>
      <c r="C278" s="46">
        <f>+'1990'!$D277</f>
        <v>0</v>
      </c>
      <c r="D278" s="46">
        <f>+'1991'!$D277</f>
        <v>0</v>
      </c>
      <c r="E278" s="46">
        <f>+'1992'!$D277</f>
        <v>0</v>
      </c>
      <c r="F278" s="46">
        <f>+'1993'!$D277</f>
        <v>0</v>
      </c>
      <c r="G278" s="46">
        <f>+'1994'!$D277</f>
        <v>0</v>
      </c>
      <c r="H278" s="46">
        <f>+'1995'!$D277</f>
        <v>0</v>
      </c>
      <c r="I278" s="46">
        <f>+'1996'!$D277</f>
        <v>0</v>
      </c>
      <c r="J278" s="46">
        <f>+'1997'!$D277</f>
        <v>0</v>
      </c>
      <c r="K278" s="46">
        <f>+'1998'!$D277</f>
        <v>0</v>
      </c>
      <c r="L278" s="46">
        <f>+'1999'!$D277</f>
        <v>0</v>
      </c>
      <c r="M278" s="46">
        <f>+'2000'!$D278</f>
        <v>0</v>
      </c>
      <c r="N278" s="46">
        <f>+'2001'!$D278</f>
        <v>0</v>
      </c>
      <c r="O278" s="46">
        <f>+'2002'!$D278</f>
        <v>0</v>
      </c>
      <c r="P278" s="46">
        <f>+'2003'!$D278</f>
        <v>0</v>
      </c>
      <c r="Q278" s="46">
        <f>+'2004'!$D278</f>
        <v>0</v>
      </c>
      <c r="R278" s="30">
        <f>+'2005'!$D278</f>
        <v>0</v>
      </c>
      <c r="S278" s="46">
        <f>+'2006'!$D278</f>
        <v>0</v>
      </c>
      <c r="T278" s="46">
        <f>+'2007'!$D278</f>
        <v>0</v>
      </c>
      <c r="U278" s="46">
        <f>+'2008'!$D278</f>
        <v>0</v>
      </c>
      <c r="V278" s="46">
        <f>+'2009'!$D278</f>
        <v>0</v>
      </c>
      <c r="W278" s="46">
        <f>+'2010'!$D278</f>
        <v>0</v>
      </c>
      <c r="X278" s="46">
        <f>+'2011'!$D278</f>
        <v>0</v>
      </c>
      <c r="Y278" s="46">
        <f>+'2012'!$D278</f>
        <v>0</v>
      </c>
      <c r="Z278" s="46">
        <f>+'2013'!$D278</f>
        <v>0</v>
      </c>
      <c r="AA278" s="46">
        <f>+'2014'!$D278</f>
        <v>0</v>
      </c>
      <c r="AB278" s="46">
        <f>+'2015'!$D278</f>
        <v>0</v>
      </c>
      <c r="AC278" s="46">
        <f>+'2016'!$D278</f>
        <v>0</v>
      </c>
      <c r="AD278" s="46">
        <f>+'2017'!$D278</f>
        <v>0</v>
      </c>
      <c r="AE278" s="46">
        <f>+'2018'!$D278</f>
        <v>0</v>
      </c>
      <c r="AF278" s="46">
        <f>+'2019'!$D278</f>
        <v>0</v>
      </c>
      <c r="AG278" s="30">
        <f>+'2020'!$D278</f>
        <v>0</v>
      </c>
      <c r="AH278" s="30">
        <f>+'2021'!$D278</f>
        <v>0</v>
      </c>
      <c r="AI278" s="27"/>
      <c r="AJ278" s="47" t="e">
        <f t="shared" si="243"/>
        <v>#DIV/0!</v>
      </c>
    </row>
    <row r="279" spans="1:36" x14ac:dyDescent="0.35">
      <c r="A279" s="24" t="s">
        <v>606</v>
      </c>
      <c r="B279" s="25" t="s">
        <v>607</v>
      </c>
      <c r="C279" s="46">
        <f>+'1990'!$D278</f>
        <v>0</v>
      </c>
      <c r="D279" s="46">
        <f>+'1991'!$D278</f>
        <v>0</v>
      </c>
      <c r="E279" s="46">
        <f>+'1992'!$D278</f>
        <v>0</v>
      </c>
      <c r="F279" s="46">
        <f>+'1993'!$D278</f>
        <v>0</v>
      </c>
      <c r="G279" s="46">
        <f>+'1994'!$D278</f>
        <v>0</v>
      </c>
      <c r="H279" s="46">
        <f>+'1995'!$D278</f>
        <v>0</v>
      </c>
      <c r="I279" s="46">
        <f>+'1996'!$D278</f>
        <v>0</v>
      </c>
      <c r="J279" s="46">
        <f>+'1997'!$D278</f>
        <v>0</v>
      </c>
      <c r="K279" s="46">
        <f>+'1998'!$D278</f>
        <v>0</v>
      </c>
      <c r="L279" s="46">
        <f>+'1999'!$D278</f>
        <v>0</v>
      </c>
      <c r="M279" s="46">
        <f>+'2000'!$D279</f>
        <v>0</v>
      </c>
      <c r="N279" s="46">
        <f>+'2001'!$D279</f>
        <v>0</v>
      </c>
      <c r="O279" s="46">
        <f>+'2002'!$D279</f>
        <v>0</v>
      </c>
      <c r="P279" s="46">
        <f>+'2003'!$D279</f>
        <v>0</v>
      </c>
      <c r="Q279" s="46">
        <f>+'2004'!$D279</f>
        <v>0</v>
      </c>
      <c r="R279" s="30">
        <f>+'2005'!$D279</f>
        <v>0</v>
      </c>
      <c r="S279" s="46">
        <f>+'2006'!$D279</f>
        <v>0</v>
      </c>
      <c r="T279" s="46">
        <f>+'2007'!$D279</f>
        <v>0</v>
      </c>
      <c r="U279" s="46">
        <f>+'2008'!$D279</f>
        <v>0</v>
      </c>
      <c r="V279" s="46">
        <f>+'2009'!$D279</f>
        <v>0</v>
      </c>
      <c r="W279" s="46">
        <f>+'2010'!$D279</f>
        <v>0</v>
      </c>
      <c r="X279" s="46">
        <f>+'2011'!$D279</f>
        <v>0</v>
      </c>
      <c r="Y279" s="46">
        <f>+'2012'!$D279</f>
        <v>0</v>
      </c>
      <c r="Z279" s="46">
        <f>+'2013'!$D279</f>
        <v>0</v>
      </c>
      <c r="AA279" s="46">
        <f>+'2014'!$D279</f>
        <v>0</v>
      </c>
      <c r="AB279" s="46">
        <f>+'2015'!$D279</f>
        <v>0</v>
      </c>
      <c r="AC279" s="46">
        <f>+'2016'!$D279</f>
        <v>0</v>
      </c>
      <c r="AD279" s="46">
        <f>+'2017'!$D279</f>
        <v>0</v>
      </c>
      <c r="AE279" s="46">
        <f>+'2018'!$D279</f>
        <v>0</v>
      </c>
      <c r="AF279" s="46">
        <f>+'2019'!$D279</f>
        <v>0</v>
      </c>
      <c r="AG279" s="30">
        <f>+'2020'!$D279</f>
        <v>0</v>
      </c>
      <c r="AH279" s="30">
        <f>+'2021'!$D279</f>
        <v>0</v>
      </c>
      <c r="AI279" s="27"/>
      <c r="AJ279" s="47" t="e">
        <f t="shared" si="243"/>
        <v>#DIV/0!</v>
      </c>
    </row>
    <row r="280" spans="1:36" x14ac:dyDescent="0.35">
      <c r="A280" s="24" t="s">
        <v>622</v>
      </c>
      <c r="B280" s="25" t="s">
        <v>623</v>
      </c>
      <c r="C280" s="46">
        <f>+'1990'!$D279</f>
        <v>0</v>
      </c>
      <c r="D280" s="46">
        <f>+'1991'!$D279</f>
        <v>0</v>
      </c>
      <c r="E280" s="46">
        <f>+'1992'!$D279</f>
        <v>0</v>
      </c>
      <c r="F280" s="46">
        <f>+'1993'!$D279</f>
        <v>0</v>
      </c>
      <c r="G280" s="46">
        <f>+'1994'!$D279</f>
        <v>0</v>
      </c>
      <c r="H280" s="46">
        <f>+'1995'!$D279</f>
        <v>0</v>
      </c>
      <c r="I280" s="46">
        <f>+'1996'!$D279</f>
        <v>0</v>
      </c>
      <c r="J280" s="46">
        <f>+'1997'!$D279</f>
        <v>0</v>
      </c>
      <c r="K280" s="46">
        <f>+'1998'!$D279</f>
        <v>0</v>
      </c>
      <c r="L280" s="46">
        <f>+'1999'!$D279</f>
        <v>0</v>
      </c>
      <c r="M280" s="46">
        <f>+'2000'!$D280</f>
        <v>0</v>
      </c>
      <c r="N280" s="46">
        <f>+'2001'!$D280</f>
        <v>0</v>
      </c>
      <c r="O280" s="46">
        <f>+'2002'!$D280</f>
        <v>0</v>
      </c>
      <c r="P280" s="46">
        <f>+'2003'!$D280</f>
        <v>0</v>
      </c>
      <c r="Q280" s="46">
        <f>+'2004'!$D280</f>
        <v>0</v>
      </c>
      <c r="R280" s="30">
        <f>+'2005'!$D280</f>
        <v>0</v>
      </c>
      <c r="S280" s="46">
        <f>+'2006'!$D280</f>
        <v>0</v>
      </c>
      <c r="T280" s="46">
        <f>+'2007'!$D280</f>
        <v>0</v>
      </c>
      <c r="U280" s="46">
        <f>+'2008'!$D280</f>
        <v>0</v>
      </c>
      <c r="V280" s="46">
        <f>+'2009'!$D280</f>
        <v>0</v>
      </c>
      <c r="W280" s="46">
        <f>+'2010'!$D280</f>
        <v>0</v>
      </c>
      <c r="X280" s="46">
        <f>+'2011'!$D280</f>
        <v>0</v>
      </c>
      <c r="Y280" s="46">
        <f>+'2012'!$D280</f>
        <v>0</v>
      </c>
      <c r="Z280" s="46">
        <f>+'2013'!$D280</f>
        <v>0</v>
      </c>
      <c r="AA280" s="46">
        <f>+'2014'!$D280</f>
        <v>0</v>
      </c>
      <c r="AB280" s="46">
        <f>+'2015'!$D280</f>
        <v>0</v>
      </c>
      <c r="AC280" s="46">
        <f>+'2016'!$D280</f>
        <v>0</v>
      </c>
      <c r="AD280" s="46">
        <f>+'2017'!$D280</f>
        <v>0</v>
      </c>
      <c r="AE280" s="46">
        <f>+'2018'!$D280</f>
        <v>0</v>
      </c>
      <c r="AF280" s="46">
        <f>+'2019'!$D280</f>
        <v>0</v>
      </c>
      <c r="AG280" s="30">
        <f>+'2020'!$D280</f>
        <v>0</v>
      </c>
      <c r="AH280" s="30">
        <f>+'2021'!$D280</f>
        <v>0</v>
      </c>
      <c r="AI280" s="27"/>
      <c r="AJ280" s="47" t="e">
        <f t="shared" si="243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47" t="e">
        <f t="shared" si="243"/>
        <v>#DIV/0!</v>
      </c>
    </row>
    <row r="282" spans="1:36" x14ac:dyDescent="0.35">
      <c r="A282" s="24" t="s">
        <v>640</v>
      </c>
      <c r="B282" s="25" t="s">
        <v>291</v>
      </c>
      <c r="C282" s="46">
        <f>+'1990'!$D281</f>
        <v>0</v>
      </c>
      <c r="D282" s="46">
        <f>+'1991'!$D281</f>
        <v>0</v>
      </c>
      <c r="E282" s="46">
        <f>+'1992'!$D281</f>
        <v>0</v>
      </c>
      <c r="F282" s="46">
        <f>+'1993'!$D281</f>
        <v>0</v>
      </c>
      <c r="G282" s="46">
        <f>+'1994'!$D281</f>
        <v>0</v>
      </c>
      <c r="H282" s="46">
        <f>+'1995'!$D281</f>
        <v>0</v>
      </c>
      <c r="I282" s="46">
        <f>+'1996'!$D281</f>
        <v>0</v>
      </c>
      <c r="J282" s="46">
        <f>+'1997'!$D281</f>
        <v>0</v>
      </c>
      <c r="K282" s="46">
        <f>+'1998'!$D281</f>
        <v>0</v>
      </c>
      <c r="L282" s="46">
        <f>+'1999'!$D281</f>
        <v>0</v>
      </c>
      <c r="M282" s="46">
        <f>+'2000'!$D282</f>
        <v>0</v>
      </c>
      <c r="N282" s="46">
        <f>+'2001'!$D282</f>
        <v>0</v>
      </c>
      <c r="O282" s="46">
        <f>+'2002'!$D282</f>
        <v>0</v>
      </c>
      <c r="P282" s="46">
        <f>+'2003'!$D282</f>
        <v>0</v>
      </c>
      <c r="Q282" s="46">
        <f>+'2004'!$D282</f>
        <v>0</v>
      </c>
      <c r="R282" s="30">
        <f>+'2005'!$D282</f>
        <v>0</v>
      </c>
      <c r="S282" s="46">
        <f>+'2006'!$D282</f>
        <v>0</v>
      </c>
      <c r="T282" s="46">
        <f>+'2007'!$D282</f>
        <v>0</v>
      </c>
      <c r="U282" s="46">
        <f>+'2008'!$D282</f>
        <v>0</v>
      </c>
      <c r="V282" s="46">
        <f>+'2009'!$D282</f>
        <v>0</v>
      </c>
      <c r="W282" s="46">
        <f>+'2010'!$D282</f>
        <v>0</v>
      </c>
      <c r="X282" s="46">
        <f>+'2011'!$D282</f>
        <v>0</v>
      </c>
      <c r="Y282" s="46">
        <f>+'2012'!$D282</f>
        <v>0</v>
      </c>
      <c r="Z282" s="46">
        <f>+'2013'!$D282</f>
        <v>0</v>
      </c>
      <c r="AA282" s="46">
        <f>+'2014'!$D282</f>
        <v>0</v>
      </c>
      <c r="AB282" s="46">
        <f>+'2015'!$D282</f>
        <v>0</v>
      </c>
      <c r="AC282" s="46">
        <f>+'2016'!$D282</f>
        <v>0</v>
      </c>
      <c r="AD282" s="46">
        <f>+'2017'!$D282</f>
        <v>0</v>
      </c>
      <c r="AE282" s="46">
        <f>+'2018'!$D282</f>
        <v>0</v>
      </c>
      <c r="AF282" s="46">
        <f>+'2019'!$D282</f>
        <v>0</v>
      </c>
      <c r="AG282" s="30">
        <f>+'2020'!$D282</f>
        <v>0</v>
      </c>
      <c r="AH282" s="30">
        <f>+'2021'!$D282</f>
        <v>0</v>
      </c>
      <c r="AI282" s="27"/>
      <c r="AJ282" s="47" t="e">
        <f t="shared" si="243"/>
        <v>#DIV/0!</v>
      </c>
    </row>
    <row r="283" spans="1:36" s="13" customFormat="1" x14ac:dyDescent="0.35">
      <c r="A283" s="19" t="s">
        <v>641</v>
      </c>
      <c r="B283" s="20" t="s">
        <v>642</v>
      </c>
      <c r="C283" s="21">
        <f>+SUM(C284:C288)</f>
        <v>4.1153612496171963</v>
      </c>
      <c r="D283" s="21">
        <f t="shared" ref="D283:AE283" si="253">+SUM(D284:D288)</f>
        <v>4.1202801381871872</v>
      </c>
      <c r="E283" s="21">
        <f t="shared" si="253"/>
        <v>6.3822015748379641</v>
      </c>
      <c r="F283" s="21">
        <f t="shared" si="253"/>
        <v>8.1610640680471018</v>
      </c>
      <c r="G283" s="21">
        <f t="shared" si="253"/>
        <v>9.6492660439560183</v>
      </c>
      <c r="H283" s="21">
        <f t="shared" si="253"/>
        <v>10.943577977055416</v>
      </c>
      <c r="I283" s="21">
        <f t="shared" si="253"/>
        <v>12.110135891065255</v>
      </c>
      <c r="J283" s="21">
        <f t="shared" si="253"/>
        <v>13.194412837823112</v>
      </c>
      <c r="K283" s="21">
        <f t="shared" si="253"/>
        <v>14.227911730920408</v>
      </c>
      <c r="L283" s="21">
        <f t="shared" si="253"/>
        <v>15.232575502634509</v>
      </c>
      <c r="M283" s="21">
        <f t="shared" si="253"/>
        <v>16.594563163129425</v>
      </c>
      <c r="N283" s="21">
        <f t="shared" si="253"/>
        <v>17.608110731134577</v>
      </c>
      <c r="O283" s="21">
        <f t="shared" si="253"/>
        <v>18.61033751612095</v>
      </c>
      <c r="P283" s="21">
        <f t="shared" si="253"/>
        <v>19.608455247947294</v>
      </c>
      <c r="Q283" s="21">
        <f t="shared" si="253"/>
        <v>20.624874599608784</v>
      </c>
      <c r="R283" s="21">
        <f t="shared" si="253"/>
        <v>21.668421738843762</v>
      </c>
      <c r="S283" s="21">
        <f t="shared" si="253"/>
        <v>22.840041899345469</v>
      </c>
      <c r="T283" s="21">
        <f t="shared" si="253"/>
        <v>23.945854777481514</v>
      </c>
      <c r="U283" s="21">
        <f t="shared" si="253"/>
        <v>25.097911626030012</v>
      </c>
      <c r="V283" s="21">
        <f t="shared" si="253"/>
        <v>26.301561927638456</v>
      </c>
      <c r="W283" s="21">
        <f t="shared" si="253"/>
        <v>27.562334355779086</v>
      </c>
      <c r="X283" s="21">
        <f t="shared" si="253"/>
        <v>28.886446354327795</v>
      </c>
      <c r="Y283" s="21">
        <f t="shared" si="253"/>
        <v>30.277715675018104</v>
      </c>
      <c r="Z283" s="21">
        <f t="shared" si="253"/>
        <v>31.671935892688396</v>
      </c>
      <c r="AA283" s="21">
        <f t="shared" si="253"/>
        <v>33.249482752867053</v>
      </c>
      <c r="AB283" s="21">
        <f t="shared" si="253"/>
        <v>35.034914854015391</v>
      </c>
      <c r="AC283" s="21">
        <f t="shared" si="253"/>
        <v>36.932925249819945</v>
      </c>
      <c r="AD283" s="21">
        <f t="shared" si="253"/>
        <v>37.548236946684774</v>
      </c>
      <c r="AE283" s="21">
        <f t="shared" si="253"/>
        <v>35.456267685174346</v>
      </c>
      <c r="AF283" s="21">
        <f t="shared" ref="AF283:AH283" si="254">+SUM(AF284:AF288)</f>
        <v>37.449927734212885</v>
      </c>
      <c r="AG283" s="21">
        <f t="shared" si="254"/>
        <v>40.413181776079504</v>
      </c>
      <c r="AH283" s="21">
        <f t="shared" si="254"/>
        <v>43.674608276631588</v>
      </c>
      <c r="AI283" s="22"/>
      <c r="AJ283" s="23">
        <f t="shared" si="243"/>
        <v>1.6318624869662055</v>
      </c>
    </row>
    <row r="284" spans="1:36" x14ac:dyDescent="0.35">
      <c r="A284" s="24" t="s">
        <v>643</v>
      </c>
      <c r="B284" s="25" t="s">
        <v>644</v>
      </c>
      <c r="C284" s="46">
        <f>+'1990'!$D283</f>
        <v>2.8704108019663801</v>
      </c>
      <c r="D284" s="46">
        <f>+'1991'!$D283</f>
        <v>2.8704108019663801</v>
      </c>
      <c r="E284" s="46">
        <f>+'1992'!$D283</f>
        <v>5.1198862090198807</v>
      </c>
      <c r="F284" s="46">
        <f>+'1993'!$D283</f>
        <v>6.8795628785931422</v>
      </c>
      <c r="G284" s="46">
        <f>+'1994'!$D283</f>
        <v>8.3425345118813024</v>
      </c>
      <c r="H284" s="46">
        <f>+'1995'!$D283</f>
        <v>9.6061562095090594</v>
      </c>
      <c r="I284" s="46">
        <f>+'1996'!$D283</f>
        <v>10.737043712858863</v>
      </c>
      <c r="J284" s="46">
        <f>+'1997'!$D283</f>
        <v>11.781064500140708</v>
      </c>
      <c r="K284" s="46">
        <f>+'1998'!$D283</f>
        <v>12.770055378022391</v>
      </c>
      <c r="L284" s="46">
        <f>+'1999'!$D283</f>
        <v>13.726256615376718</v>
      </c>
      <c r="M284" s="46">
        <f>+'2000'!$D284</f>
        <v>14.665703416715495</v>
      </c>
      <c r="N284" s="46">
        <f>+'2001'!$D284</f>
        <v>15.599753914038647</v>
      </c>
      <c r="O284" s="46">
        <f>+'2002'!$D284</f>
        <v>16.517781919713176</v>
      </c>
      <c r="P284" s="46">
        <f>+'2003'!$D284</f>
        <v>17.426939805566789</v>
      </c>
      <c r="Q284" s="46">
        <f>+'2004'!$D284</f>
        <v>18.351476101583536</v>
      </c>
      <c r="R284" s="30">
        <f>+'2005'!$D284</f>
        <v>19.295401744063817</v>
      </c>
      <c r="S284" s="46">
        <f>+'2006'!$D284</f>
        <v>20.364855892632125</v>
      </c>
      <c r="T284" s="46">
        <f>+'2007'!$D284</f>
        <v>21.36449800105909</v>
      </c>
      <c r="U284" s="46">
        <f>+'2008'!$D284</f>
        <v>22.406594837719194</v>
      </c>
      <c r="V284" s="46">
        <f>+'2009'!$D284</f>
        <v>23.496719440898904</v>
      </c>
      <c r="W284" s="46">
        <f>+'2010'!$D284</f>
        <v>24.640630445955065</v>
      </c>
      <c r="X284" s="46">
        <f>+'2011'!$D284</f>
        <v>25.843930975548446</v>
      </c>
      <c r="Y284" s="46">
        <f>+'2012'!$D284</f>
        <v>27.12174618178215</v>
      </c>
      <c r="Z284" s="46">
        <f>+'2013'!$D284</f>
        <v>28.381987462991397</v>
      </c>
      <c r="AA284" s="46">
        <f>+'2014'!$D284</f>
        <v>29.815315464250304</v>
      </c>
      <c r="AB284" s="46">
        <f>+'2015'!$D284</f>
        <v>31.465151698213113</v>
      </c>
      <c r="AC284" s="46">
        <f>+'2016'!$D284</f>
        <v>33.205401352905803</v>
      </c>
      <c r="AD284" s="46">
        <f>+'2017'!$D284</f>
        <v>33.656871314858918</v>
      </c>
      <c r="AE284" s="46">
        <f>+'2018'!$D284</f>
        <v>31.394624121772257</v>
      </c>
      <c r="AF284" s="46">
        <f>+'2019'!$D284</f>
        <v>33.21113307183353</v>
      </c>
      <c r="AG284" s="30">
        <f>+'2020'!$D284</f>
        <v>35.989830818382089</v>
      </c>
      <c r="AH284" s="30">
        <f>+'2021'!$D284</f>
        <v>39.043528636259879</v>
      </c>
      <c r="AI284" s="27"/>
      <c r="AJ284" s="47">
        <f t="shared" si="243"/>
        <v>1.6622336158632067</v>
      </c>
    </row>
    <row r="285" spans="1:36" x14ac:dyDescent="0.35">
      <c r="A285" s="24" t="s">
        <v>651</v>
      </c>
      <c r="B285" s="25" t="s">
        <v>652</v>
      </c>
      <c r="C285" s="46">
        <f>+'1990'!$D284</f>
        <v>0</v>
      </c>
      <c r="D285" s="46">
        <f>+'1991'!$D284</f>
        <v>0</v>
      </c>
      <c r="E285" s="46">
        <f>+'1992'!$D284</f>
        <v>0</v>
      </c>
      <c r="F285" s="46">
        <f>+'1993'!$D284</f>
        <v>0</v>
      </c>
      <c r="G285" s="46">
        <f>+'1994'!$D284</f>
        <v>0</v>
      </c>
      <c r="H285" s="46">
        <f>+'1995'!$D284</f>
        <v>0</v>
      </c>
      <c r="I285" s="46">
        <f>+'1996'!$D284</f>
        <v>0</v>
      </c>
      <c r="J285" s="46">
        <f>+'1997'!$D284</f>
        <v>0</v>
      </c>
      <c r="K285" s="46">
        <f>+'1998'!$D284</f>
        <v>0</v>
      </c>
      <c r="L285" s="46">
        <f>+'1999'!$D284</f>
        <v>0</v>
      </c>
      <c r="M285" s="46">
        <f>+'2000'!$D285</f>
        <v>0</v>
      </c>
      <c r="N285" s="46">
        <f>+'2001'!$D285</f>
        <v>0</v>
      </c>
      <c r="O285" s="46">
        <f>+'2002'!$D285</f>
        <v>0</v>
      </c>
      <c r="P285" s="46">
        <f>+'2003'!$D285</f>
        <v>0</v>
      </c>
      <c r="Q285" s="46">
        <f>+'2004'!$D285</f>
        <v>0</v>
      </c>
      <c r="R285" s="30">
        <f>+'2005'!$D285</f>
        <v>0</v>
      </c>
      <c r="S285" s="46">
        <f>+'2006'!$D285</f>
        <v>0</v>
      </c>
      <c r="T285" s="46">
        <f>+'2007'!$D285</f>
        <v>0</v>
      </c>
      <c r="U285" s="46">
        <f>+'2008'!$D285</f>
        <v>0</v>
      </c>
      <c r="V285" s="46">
        <f>+'2009'!$D285</f>
        <v>0</v>
      </c>
      <c r="W285" s="46">
        <f>+'2010'!$D285</f>
        <v>0</v>
      </c>
      <c r="X285" s="46">
        <f>+'2011'!$D285</f>
        <v>0</v>
      </c>
      <c r="Y285" s="46">
        <f>+'2012'!$D285</f>
        <v>0</v>
      </c>
      <c r="Z285" s="46">
        <f>+'2013'!$D285</f>
        <v>0</v>
      </c>
      <c r="AA285" s="46">
        <f>+'2014'!$D285</f>
        <v>0</v>
      </c>
      <c r="AB285" s="46">
        <f>+'2015'!$D285</f>
        <v>0</v>
      </c>
      <c r="AC285" s="46">
        <f>+'2016'!$D285</f>
        <v>0</v>
      </c>
      <c r="AD285" s="46">
        <f>+'2017'!$D285</f>
        <v>0</v>
      </c>
      <c r="AE285" s="46">
        <f>+'2018'!$D285</f>
        <v>0</v>
      </c>
      <c r="AF285" s="46">
        <f>+'2019'!$D285</f>
        <v>0</v>
      </c>
      <c r="AG285" s="30">
        <f>+'2020'!$D285</f>
        <v>0</v>
      </c>
      <c r="AH285" s="30">
        <f>+'2021'!$D285</f>
        <v>0</v>
      </c>
      <c r="AI285" s="27"/>
      <c r="AJ285" s="47" t="e">
        <f t="shared" si="243"/>
        <v>#DIV/0!</v>
      </c>
    </row>
    <row r="286" spans="1:36" x14ac:dyDescent="0.35">
      <c r="A286" s="24" t="s">
        <v>657</v>
      </c>
      <c r="B286" s="25" t="s">
        <v>658</v>
      </c>
      <c r="C286" s="46">
        <f>+'1990'!$D285</f>
        <v>0</v>
      </c>
      <c r="D286" s="46">
        <f>+'1991'!$D285</f>
        <v>0</v>
      </c>
      <c r="E286" s="46">
        <f>+'1992'!$D285</f>
        <v>0</v>
      </c>
      <c r="F286" s="46">
        <f>+'1993'!$D285</f>
        <v>0</v>
      </c>
      <c r="G286" s="46">
        <f>+'1994'!$D285</f>
        <v>0</v>
      </c>
      <c r="H286" s="46">
        <f>+'1995'!$D285</f>
        <v>0</v>
      </c>
      <c r="I286" s="46">
        <f>+'1996'!$D285</f>
        <v>0</v>
      </c>
      <c r="J286" s="46">
        <f>+'1997'!$D285</f>
        <v>0</v>
      </c>
      <c r="K286" s="46">
        <f>+'1998'!$D285</f>
        <v>0</v>
      </c>
      <c r="L286" s="46">
        <f>+'1999'!$D285</f>
        <v>0</v>
      </c>
      <c r="M286" s="46">
        <f>+'2000'!$D286</f>
        <v>0.37040457741467647</v>
      </c>
      <c r="N286" s="46">
        <f>+'2001'!$D286</f>
        <v>0.39437067756742927</v>
      </c>
      <c r="O286" s="46">
        <f>+'2002'!$D286</f>
        <v>0.41993097690014908</v>
      </c>
      <c r="P286" s="46">
        <f>+'2003'!$D286</f>
        <v>0.44744571381758458</v>
      </c>
      <c r="Q286" s="46">
        <f>+'2004'!$D286</f>
        <v>0.47539391580674573</v>
      </c>
      <c r="R286" s="30">
        <f>+'2005'!$D286</f>
        <v>0.50892367146044082</v>
      </c>
      <c r="S286" s="46">
        <f>+'2006'!$D286</f>
        <v>0.5431883134588491</v>
      </c>
      <c r="T286" s="46">
        <f>+'2007'!$D286</f>
        <v>0.58000724633204426</v>
      </c>
      <c r="U286" s="46">
        <f>+'2008'!$D286</f>
        <v>0.61953303446155394</v>
      </c>
      <c r="V286" s="46">
        <f>+'2009'!$D286</f>
        <v>0.66191594107057949</v>
      </c>
      <c r="W286" s="46">
        <f>+'2010'!$D286</f>
        <v>0.70730236635814392</v>
      </c>
      <c r="X286" s="46">
        <f>+'2011'!$D286</f>
        <v>0.75668241399740166</v>
      </c>
      <c r="Y286" s="46">
        <f>+'2012'!$D286</f>
        <v>0.79912085993639059</v>
      </c>
      <c r="Z286" s="46">
        <f>+'2013'!$D286</f>
        <v>0.86286549449839212</v>
      </c>
      <c r="AA286" s="46">
        <f>+'2014'!$D286</f>
        <v>0.93798751767152366</v>
      </c>
      <c r="AB286" s="46">
        <f>+'2015'!$D286</f>
        <v>1.0059675532647163</v>
      </c>
      <c r="AC286" s="46">
        <f>+'2016'!$D286</f>
        <v>1.0979211663072572</v>
      </c>
      <c r="AD286" s="46">
        <f>+'2017'!$D286</f>
        <v>1.1980726568230111</v>
      </c>
      <c r="AE286" s="46">
        <f>+'2018'!$D286</f>
        <v>1.3070615813444131</v>
      </c>
      <c r="AF286" s="46">
        <f>+'2019'!$D286</f>
        <v>1.4255802139409626</v>
      </c>
      <c r="AG286" s="30">
        <f>+'2020'!$D286</f>
        <v>1.5543803130877574</v>
      </c>
      <c r="AH286" s="30">
        <f>+'2021'!$D286</f>
        <v>1.7094048865661944</v>
      </c>
      <c r="AI286" s="27"/>
      <c r="AJ286" s="47">
        <f t="shared" si="243"/>
        <v>3.6149669599046996</v>
      </c>
    </row>
    <row r="287" spans="1:36" x14ac:dyDescent="0.35">
      <c r="A287" s="24" t="s">
        <v>663</v>
      </c>
      <c r="B287" s="25" t="s">
        <v>664</v>
      </c>
      <c r="C287" s="46">
        <f>+'1990'!$D286</f>
        <v>1.244950447650816</v>
      </c>
      <c r="D287" s="46">
        <f>+'1991'!$D286</f>
        <v>1.2498693362208075</v>
      </c>
      <c r="E287" s="46">
        <f>+'1992'!$D286</f>
        <v>1.262315365818083</v>
      </c>
      <c r="F287" s="46">
        <f>+'1993'!$D286</f>
        <v>1.2815011894539594</v>
      </c>
      <c r="G287" s="46">
        <f>+'1994'!$D286</f>
        <v>1.3067315320747162</v>
      </c>
      <c r="H287" s="46">
        <f>+'1995'!$D286</f>
        <v>1.3374217675463564</v>
      </c>
      <c r="I287" s="46">
        <f>+'1996'!$D286</f>
        <v>1.3730921782063914</v>
      </c>
      <c r="J287" s="46">
        <f>+'1997'!$D286</f>
        <v>1.4133483376824034</v>
      </c>
      <c r="K287" s="46">
        <f>+'1998'!$D286</f>
        <v>1.4578563528980171</v>
      </c>
      <c r="L287" s="46">
        <f>+'1999'!$D286</f>
        <v>1.5063188872577904</v>
      </c>
      <c r="M287" s="46">
        <f>+'2000'!$D287</f>
        <v>1.5584551689992541</v>
      </c>
      <c r="N287" s="46">
        <f>+'2001'!$D287</f>
        <v>1.6139861395285005</v>
      </c>
      <c r="O287" s="46">
        <f>+'2002'!$D287</f>
        <v>1.6726246195076271</v>
      </c>
      <c r="P287" s="46">
        <f>+'2003'!$D287</f>
        <v>1.7340697285629219</v>
      </c>
      <c r="Q287" s="46">
        <f>+'2004'!$D287</f>
        <v>1.7980045822185042</v>
      </c>
      <c r="R287" s="30">
        <f>+'2005'!$D287</f>
        <v>1.8640963233195036</v>
      </c>
      <c r="S287" s="46">
        <f>+'2006'!$D287</f>
        <v>1.9319976932544936</v>
      </c>
      <c r="T287" s="46">
        <f>+'2007'!$D287</f>
        <v>2.0013495300903781</v>
      </c>
      <c r="U287" s="46">
        <f>+'2008'!$D287</f>
        <v>2.0717837538492638</v>
      </c>
      <c r="V287" s="46">
        <f>+'2009'!$D287</f>
        <v>2.142926545668975</v>
      </c>
      <c r="W287" s="46">
        <f>+'2010'!$D287</f>
        <v>2.2144015434658786</v>
      </c>
      <c r="X287" s="46">
        <f>+'2011'!$D287</f>
        <v>2.285832964781946</v>
      </c>
      <c r="Y287" s="46">
        <f>+'2012'!$D287</f>
        <v>2.3568486332995646</v>
      </c>
      <c r="Z287" s="46">
        <f>+'2013'!$D287</f>
        <v>2.4270829351986065</v>
      </c>
      <c r="AA287" s="46">
        <f>+'2014'!$D287</f>
        <v>2.4961797709452247</v>
      </c>
      <c r="AB287" s="46">
        <f>+'2015'!$D287</f>
        <v>2.5637956025375579</v>
      </c>
      <c r="AC287" s="46">
        <f>+'2016'!$D287</f>
        <v>2.6296027306068801</v>
      </c>
      <c r="AD287" s="46">
        <f>+'2017'!$D287</f>
        <v>2.6932929750028469</v>
      </c>
      <c r="AE287" s="46">
        <f>+'2018'!$D287</f>
        <v>2.7545819820576773</v>
      </c>
      <c r="AF287" s="46">
        <f>+'2019'!$D287</f>
        <v>2.8132144484383943</v>
      </c>
      <c r="AG287" s="30">
        <f>+'2020'!$D287</f>
        <v>2.8689706446096586</v>
      </c>
      <c r="AH287" s="30">
        <f>+'2021'!$D287</f>
        <v>2.9216747538055086</v>
      </c>
      <c r="AI287" s="27"/>
      <c r="AJ287" s="47">
        <f t="shared" si="243"/>
        <v>0.87472492755863618</v>
      </c>
    </row>
    <row r="288" spans="1:36" x14ac:dyDescent="0.35">
      <c r="A288" s="24" t="s">
        <v>670</v>
      </c>
      <c r="B288" s="25" t="s">
        <v>291</v>
      </c>
      <c r="C288" s="46">
        <f>+'1990'!$D287</f>
        <v>0</v>
      </c>
      <c r="D288" s="46">
        <f>+'1991'!$D287</f>
        <v>0</v>
      </c>
      <c r="E288" s="46">
        <f>+'1992'!$D287</f>
        <v>0</v>
      </c>
      <c r="F288" s="46">
        <f>+'1993'!$D287</f>
        <v>0</v>
      </c>
      <c r="G288" s="46">
        <f>+'1994'!$D287</f>
        <v>0</v>
      </c>
      <c r="H288" s="46">
        <f>+'1995'!$D287</f>
        <v>0</v>
      </c>
      <c r="I288" s="46">
        <f>+'1996'!$D287</f>
        <v>0</v>
      </c>
      <c r="J288" s="46">
        <f>+'1997'!$D287</f>
        <v>0</v>
      </c>
      <c r="K288" s="46">
        <f>+'1998'!$D287</f>
        <v>0</v>
      </c>
      <c r="L288" s="46">
        <f>+'1999'!$D287</f>
        <v>0</v>
      </c>
      <c r="M288" s="46">
        <f>+'2000'!$D288</f>
        <v>0</v>
      </c>
      <c r="N288" s="46">
        <f>+'2001'!$D288</f>
        <v>0</v>
      </c>
      <c r="O288" s="46">
        <f>+'2002'!$D288</f>
        <v>0</v>
      </c>
      <c r="P288" s="46">
        <f>+'2003'!$D288</f>
        <v>0</v>
      </c>
      <c r="Q288" s="46">
        <f>+'2004'!$D288</f>
        <v>0</v>
      </c>
      <c r="R288" s="30">
        <f>+'2005'!$D288</f>
        <v>0</v>
      </c>
      <c r="S288" s="46">
        <f>+'2006'!$D288</f>
        <v>0</v>
      </c>
      <c r="T288" s="46">
        <f>+'2007'!$D288</f>
        <v>0</v>
      </c>
      <c r="U288" s="46">
        <f>+'2008'!$D288</f>
        <v>0</v>
      </c>
      <c r="V288" s="46">
        <f>+'2009'!$D288</f>
        <v>0</v>
      </c>
      <c r="W288" s="46">
        <f>+'2010'!$D288</f>
        <v>0</v>
      </c>
      <c r="X288" s="46">
        <f>+'2011'!$D288</f>
        <v>0</v>
      </c>
      <c r="Y288" s="46">
        <f>+'2012'!$D288</f>
        <v>0</v>
      </c>
      <c r="Z288" s="46">
        <f>+'2013'!$D288</f>
        <v>0</v>
      </c>
      <c r="AA288" s="46">
        <f>+'2014'!$D288</f>
        <v>0</v>
      </c>
      <c r="AB288" s="46">
        <f>+'2015'!$D288</f>
        <v>0</v>
      </c>
      <c r="AC288" s="46">
        <f>+'2016'!$D288</f>
        <v>0</v>
      </c>
      <c r="AD288" s="46">
        <f>+'2017'!$D288</f>
        <v>0</v>
      </c>
      <c r="AE288" s="46">
        <f>+'2018'!$D288</f>
        <v>0</v>
      </c>
      <c r="AF288" s="46">
        <f>+'2019'!$D288</f>
        <v>0</v>
      </c>
      <c r="AG288" s="30">
        <f>+'2020'!$D288</f>
        <v>0</v>
      </c>
      <c r="AH288" s="30">
        <f>+'2021'!$D288</f>
        <v>0</v>
      </c>
      <c r="AI288" s="27"/>
      <c r="AJ288" s="47" t="e">
        <f t="shared" si="243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39" t="e">
        <f t="shared" si="243"/>
        <v>#DIV/0!</v>
      </c>
    </row>
    <row r="290" spans="1:38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2" t="e">
        <f t="shared" si="243"/>
        <v>#DIV/0!</v>
      </c>
    </row>
    <row r="291" spans="1:38" x14ac:dyDescent="0.35">
      <c r="A291" s="24"/>
      <c r="B291" s="25" t="s">
        <v>673</v>
      </c>
      <c r="C291" s="26">
        <f>+C292+C293</f>
        <v>1.36500247859745E-3</v>
      </c>
      <c r="D291" s="26">
        <f t="shared" ref="D291:AE291" si="255">+D292+D293</f>
        <v>1.3580947831835998E-3</v>
      </c>
      <c r="E291" s="26">
        <f t="shared" si="255"/>
        <v>1.4437083414946498E-3</v>
      </c>
      <c r="F291" s="26">
        <f t="shared" si="255"/>
        <v>1.3340225112868497E-3</v>
      </c>
      <c r="G291" s="26">
        <f t="shared" si="255"/>
        <v>1.9305962061193498E-3</v>
      </c>
      <c r="H291" s="26">
        <f t="shared" si="255"/>
        <v>2.1432694952245499E-3</v>
      </c>
      <c r="I291" s="26">
        <f t="shared" si="255"/>
        <v>2.4446962041925497E-3</v>
      </c>
      <c r="J291" s="26">
        <f t="shared" si="255"/>
        <v>3.6941723E-3</v>
      </c>
      <c r="K291" s="26">
        <f t="shared" si="255"/>
        <v>3.8472948499999994E-3</v>
      </c>
      <c r="L291" s="26">
        <f t="shared" si="255"/>
        <v>3.1652589499999995E-3</v>
      </c>
      <c r="M291" s="26">
        <f t="shared" si="255"/>
        <v>3.7041364499999993E-3</v>
      </c>
      <c r="N291" s="26">
        <f t="shared" si="255"/>
        <v>3.5205113999999997E-3</v>
      </c>
      <c r="O291" s="26">
        <f t="shared" si="255"/>
        <v>3.8546267047999995E-3</v>
      </c>
      <c r="P291" s="26">
        <f t="shared" si="255"/>
        <v>3.6208791499999999E-3</v>
      </c>
      <c r="Q291" s="26">
        <f t="shared" si="255"/>
        <v>3.3338070499999996E-3</v>
      </c>
      <c r="R291" s="26">
        <f t="shared" si="255"/>
        <v>3.5415435999999996E-3</v>
      </c>
      <c r="S291" s="26">
        <f t="shared" si="255"/>
        <v>3.9907727999999995E-3</v>
      </c>
      <c r="T291" s="26">
        <f t="shared" si="255"/>
        <v>4.9723432499999996E-3</v>
      </c>
      <c r="U291" s="26">
        <f t="shared" si="255"/>
        <v>5.6907787999999999E-3</v>
      </c>
      <c r="V291" s="26">
        <f t="shared" si="255"/>
        <v>0.78829010814646905</v>
      </c>
      <c r="W291" s="26">
        <f t="shared" si="255"/>
        <v>0.88375690941910334</v>
      </c>
      <c r="X291" s="26">
        <f t="shared" si="255"/>
        <v>1.0437892119272927</v>
      </c>
      <c r="Y291" s="26">
        <f t="shared" si="255"/>
        <v>0.87978632332779372</v>
      </c>
      <c r="Z291" s="26">
        <f t="shared" si="255"/>
        <v>0.84142187162927218</v>
      </c>
      <c r="AA291" s="26">
        <f t="shared" si="255"/>
        <v>0.88998272953883217</v>
      </c>
      <c r="AB291" s="26">
        <f t="shared" si="255"/>
        <v>1.026868588017362</v>
      </c>
      <c r="AC291" s="26">
        <f t="shared" si="255"/>
        <v>1.1807895816071383</v>
      </c>
      <c r="AD291" s="26">
        <f t="shared" si="255"/>
        <v>1.3146388664880406</v>
      </c>
      <c r="AE291" s="26">
        <f t="shared" si="255"/>
        <v>1.2686572999446546</v>
      </c>
      <c r="AF291" s="26">
        <f t="shared" ref="AF291" si="256">+AF292+AF293</f>
        <v>1.3876554221351243</v>
      </c>
      <c r="AG291" s="26">
        <f t="shared" ref="AG291:AH291" si="257">+AG292+AG293</f>
        <v>1.4446644286034143</v>
      </c>
      <c r="AH291" s="26">
        <f t="shared" si="257"/>
        <v>1.3876554221351243</v>
      </c>
      <c r="AI291" s="27"/>
      <c r="AJ291" s="26">
        <f t="shared" si="243"/>
        <v>373.62319244074405</v>
      </c>
    </row>
    <row r="292" spans="1:38" x14ac:dyDescent="0.35">
      <c r="A292" s="24"/>
      <c r="B292" s="44" t="s">
        <v>674</v>
      </c>
      <c r="C292" s="46">
        <f>+'1990'!$D291</f>
        <v>1.36500247859745E-3</v>
      </c>
      <c r="D292" s="46">
        <f>+'1991'!$D291</f>
        <v>1.3580947831835998E-3</v>
      </c>
      <c r="E292" s="46">
        <f>+'1992'!$D291</f>
        <v>1.4437083414946498E-3</v>
      </c>
      <c r="F292" s="46">
        <f>+'1993'!$D291</f>
        <v>1.3340225112868497E-3</v>
      </c>
      <c r="G292" s="46">
        <f>+'1994'!$D291</f>
        <v>1.9305962061193498E-3</v>
      </c>
      <c r="H292" s="46">
        <f>+'1995'!$D291</f>
        <v>2.1432694952245499E-3</v>
      </c>
      <c r="I292" s="46">
        <f>+'1996'!$D291</f>
        <v>2.4446962041925497E-3</v>
      </c>
      <c r="J292" s="46">
        <f>+'1997'!$D291</f>
        <v>3.6941723E-3</v>
      </c>
      <c r="K292" s="46">
        <f>+'1998'!$D291</f>
        <v>3.8472948499999994E-3</v>
      </c>
      <c r="L292" s="46">
        <f>+'1999'!$D291</f>
        <v>3.1652589499999995E-3</v>
      </c>
      <c r="M292" s="46">
        <f>+'2000'!$D292</f>
        <v>3.7041364499999993E-3</v>
      </c>
      <c r="N292" s="46">
        <f>+'2001'!$D292</f>
        <v>3.5205113999999997E-3</v>
      </c>
      <c r="O292" s="46">
        <f>+'2002'!$D292</f>
        <v>3.8546267047999995E-3</v>
      </c>
      <c r="P292" s="46">
        <f>+'2003'!$D292</f>
        <v>3.6208791499999999E-3</v>
      </c>
      <c r="Q292" s="46">
        <f>+'2004'!$D292</f>
        <v>3.3338070499999996E-3</v>
      </c>
      <c r="R292" s="30">
        <f>+'2005'!$D292</f>
        <v>3.5415435999999996E-3</v>
      </c>
      <c r="S292" s="46">
        <f>+'2006'!$D292</f>
        <v>3.9907727999999995E-3</v>
      </c>
      <c r="T292" s="46">
        <f>+'2007'!$D292</f>
        <v>4.9723432499999996E-3</v>
      </c>
      <c r="U292" s="46">
        <f>+'2008'!$D292</f>
        <v>5.6907787999999999E-3</v>
      </c>
      <c r="V292" s="46">
        <f>+'2009'!$D292</f>
        <v>6.0314771999999996E-3</v>
      </c>
      <c r="W292" s="46">
        <f>+'2010'!$D292</f>
        <v>6.3921619999999998E-3</v>
      </c>
      <c r="X292" s="46">
        <f>+'2011'!$D292</f>
        <v>7.3414288499999997E-3</v>
      </c>
      <c r="Y292" s="46">
        <f>+'2012'!$D292</f>
        <v>8.6000200999999995E-3</v>
      </c>
      <c r="Z292" s="46">
        <f>+'2013'!$D292</f>
        <v>1.0660362299999998E-2</v>
      </c>
      <c r="AA292" s="46">
        <f>+'2014'!$D292</f>
        <v>1.2777924284999999E-2</v>
      </c>
      <c r="AB292" s="46">
        <f>+'2015'!$D292</f>
        <v>1.36448187561E-2</v>
      </c>
      <c r="AC292" s="46">
        <f>+'2016'!$D292</f>
        <v>1.4395347816499999E-2</v>
      </c>
      <c r="AD292" s="46">
        <f>+'2017'!$D292</f>
        <v>1.463225443015E-2</v>
      </c>
      <c r="AE292" s="46">
        <f>+'2018'!$D292</f>
        <v>1.542621172995E-2</v>
      </c>
      <c r="AF292" s="46">
        <f>+'2019'!$D292</f>
        <v>1.553639696812E-2</v>
      </c>
      <c r="AG292" s="30">
        <f>+'2020'!$D292</f>
        <v>5.4171439314650007E-3</v>
      </c>
      <c r="AH292" s="30">
        <f>+'2021'!$D292</f>
        <v>1.553639696812E-2</v>
      </c>
      <c r="AI292" s="27"/>
      <c r="AJ292" s="47">
        <f t="shared" si="243"/>
        <v>3.1943371087531087</v>
      </c>
    </row>
    <row r="293" spans="1:38" x14ac:dyDescent="0.35">
      <c r="A293" s="24"/>
      <c r="B293" s="44" t="s">
        <v>675</v>
      </c>
      <c r="C293" s="46">
        <f>+'1990'!$D292</f>
        <v>0</v>
      </c>
      <c r="D293" s="46">
        <f>+'1991'!$D292</f>
        <v>0</v>
      </c>
      <c r="E293" s="46">
        <f>+'1992'!$D292</f>
        <v>0</v>
      </c>
      <c r="F293" s="46">
        <f>+'1993'!$D292</f>
        <v>0</v>
      </c>
      <c r="G293" s="46">
        <f>+'1994'!$D292</f>
        <v>0</v>
      </c>
      <c r="H293" s="46">
        <f>+'1995'!$D292</f>
        <v>0</v>
      </c>
      <c r="I293" s="46">
        <f>+'1996'!$D292</f>
        <v>0</v>
      </c>
      <c r="J293" s="46">
        <f>+'1997'!$D292</f>
        <v>0</v>
      </c>
      <c r="K293" s="46">
        <f>+'1998'!$D292</f>
        <v>0</v>
      </c>
      <c r="L293" s="46">
        <f>+'1999'!$D292</f>
        <v>0</v>
      </c>
      <c r="M293" s="46">
        <f>+'2000'!$D293</f>
        <v>0</v>
      </c>
      <c r="N293" s="46">
        <f>+'2001'!$D293</f>
        <v>0</v>
      </c>
      <c r="O293" s="46">
        <f>+'2002'!$D293</f>
        <v>0</v>
      </c>
      <c r="P293" s="46">
        <f>+'2003'!$D293</f>
        <v>0</v>
      </c>
      <c r="Q293" s="46">
        <f>+'2004'!$D293</f>
        <v>0</v>
      </c>
      <c r="R293" s="30">
        <f>+'2005'!$D293</f>
        <v>0</v>
      </c>
      <c r="S293" s="46">
        <f>+'2006'!$D293</f>
        <v>0</v>
      </c>
      <c r="T293" s="46">
        <f>+'2007'!$D293</f>
        <v>0</v>
      </c>
      <c r="U293" s="46">
        <f>+'2008'!$D293</f>
        <v>0</v>
      </c>
      <c r="V293" s="46">
        <f>+'2009'!$D293</f>
        <v>0.78225863094646908</v>
      </c>
      <c r="W293" s="46">
        <f>+'2010'!$D293</f>
        <v>0.87736474741910331</v>
      </c>
      <c r="X293" s="46">
        <f>+'2011'!$D293</f>
        <v>1.0364477830772927</v>
      </c>
      <c r="Y293" s="46">
        <f>+'2012'!$D293</f>
        <v>0.87118630322779367</v>
      </c>
      <c r="Z293" s="46">
        <f>+'2013'!$D293</f>
        <v>0.83076150932927217</v>
      </c>
      <c r="AA293" s="46">
        <f>+'2014'!$D293</f>
        <v>0.87720480525383215</v>
      </c>
      <c r="AB293" s="46">
        <f>+'2015'!$D293</f>
        <v>1.013223769261262</v>
      </c>
      <c r="AC293" s="46">
        <f>+'2016'!$D293</f>
        <v>1.1663942337906383</v>
      </c>
      <c r="AD293" s="46">
        <f>+'2017'!$D293</f>
        <v>1.3000066120578906</v>
      </c>
      <c r="AE293" s="46">
        <f>+'2018'!$D293</f>
        <v>1.2532310882147046</v>
      </c>
      <c r="AF293" s="46">
        <f>+'2019'!$D293</f>
        <v>1.3721190251670043</v>
      </c>
      <c r="AG293" s="30">
        <f>+'2020'!$D293</f>
        <v>1.4392472846719493</v>
      </c>
      <c r="AH293" s="30">
        <f>+'2021'!$D293</f>
        <v>1.3721190251670043</v>
      </c>
      <c r="AI293" s="27"/>
      <c r="AJ293" s="47" t="e">
        <f t="shared" si="243"/>
        <v>#DIV/0!</v>
      </c>
    </row>
    <row r="294" spans="1:38" x14ac:dyDescent="0.35">
      <c r="A294" s="24"/>
      <c r="B294" s="25" t="s">
        <v>676</v>
      </c>
      <c r="C294" s="46">
        <f>+'1990'!$D293</f>
        <v>0</v>
      </c>
      <c r="D294" s="46">
        <f>+'1991'!$D293</f>
        <v>0</v>
      </c>
      <c r="E294" s="46">
        <f>+'1992'!$D293</f>
        <v>0</v>
      </c>
      <c r="F294" s="46">
        <f>+'1993'!$D293</f>
        <v>0</v>
      </c>
      <c r="G294" s="46">
        <f>+'1994'!$D293</f>
        <v>0</v>
      </c>
      <c r="H294" s="46">
        <f>+'1995'!$D293</f>
        <v>0</v>
      </c>
      <c r="I294" s="46">
        <f>+'1996'!$D293</f>
        <v>0</v>
      </c>
      <c r="J294" s="46">
        <f>+'1997'!$D293</f>
        <v>0</v>
      </c>
      <c r="K294" s="46">
        <f>+'1998'!$D293</f>
        <v>0</v>
      </c>
      <c r="L294" s="46">
        <f>+'1999'!$D293</f>
        <v>0</v>
      </c>
      <c r="M294" s="46">
        <f>+'2000'!$D294</f>
        <v>0</v>
      </c>
      <c r="N294" s="46">
        <f>+'2001'!$D294</f>
        <v>0</v>
      </c>
      <c r="O294" s="46">
        <f>+'2002'!$D294</f>
        <v>0</v>
      </c>
      <c r="P294" s="46">
        <f>+'2003'!$D294</f>
        <v>0</v>
      </c>
      <c r="Q294" s="46">
        <f>+'2004'!$D294</f>
        <v>0</v>
      </c>
      <c r="R294" s="30">
        <f>+'2005'!$D294</f>
        <v>0</v>
      </c>
      <c r="S294" s="46">
        <f>+'2006'!$D294</f>
        <v>0</v>
      </c>
      <c r="T294" s="46">
        <f>+'2007'!$D294</f>
        <v>0</v>
      </c>
      <c r="U294" s="46">
        <f>+'2008'!$D294</f>
        <v>0</v>
      </c>
      <c r="V294" s="46">
        <f>+'2009'!$D294</f>
        <v>0</v>
      </c>
      <c r="W294" s="46">
        <f>+'2010'!$D294</f>
        <v>0</v>
      </c>
      <c r="X294" s="46">
        <f>+'2011'!$D294</f>
        <v>0</v>
      </c>
      <c r="Y294" s="46">
        <f>+'2012'!$D294</f>
        <v>0</v>
      </c>
      <c r="Z294" s="46">
        <f>+'2013'!$D294</f>
        <v>0</v>
      </c>
      <c r="AA294" s="46">
        <f>+'2014'!$D294</f>
        <v>0</v>
      </c>
      <c r="AB294" s="46">
        <f>+'2015'!$D294</f>
        <v>0</v>
      </c>
      <c r="AC294" s="46">
        <f>+'2016'!$D294</f>
        <v>0</v>
      </c>
      <c r="AD294" s="46">
        <f>+'2017'!$D294</f>
        <v>0</v>
      </c>
      <c r="AE294" s="46">
        <f>+'2018'!$D294</f>
        <v>0</v>
      </c>
      <c r="AF294" s="46">
        <f>+'2019'!$D294</f>
        <v>0</v>
      </c>
      <c r="AG294" s="30">
        <f>+'2020'!$D294</f>
        <v>0</v>
      </c>
      <c r="AH294" s="30">
        <f>+'2021'!$D294</f>
        <v>0</v>
      </c>
      <c r="AI294" s="27"/>
      <c r="AJ294" s="47" t="e">
        <f t="shared" si="243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47" t="e">
        <f t="shared" si="243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47" t="e">
        <f t="shared" si="243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47" t="e">
        <f t="shared" si="243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47" t="e">
        <f t="shared" si="243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47" t="e">
        <f t="shared" si="243"/>
        <v>#DIV/0!</v>
      </c>
    </row>
    <row r="300" spans="1:38" x14ac:dyDescent="0.35"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J300" s="57"/>
    </row>
    <row r="302" spans="1:38" s="13" customFormat="1" x14ac:dyDescent="0.35">
      <c r="A302" s="11" t="s">
        <v>723</v>
      </c>
      <c r="B302" s="11"/>
      <c r="C302" s="45">
        <f t="shared" ref="C302:AE302" si="258">C242-C304</f>
        <v>0</v>
      </c>
      <c r="D302" s="45">
        <f t="shared" si="258"/>
        <v>0</v>
      </c>
      <c r="E302" s="45">
        <f t="shared" si="258"/>
        <v>0</v>
      </c>
      <c r="F302" s="45">
        <f t="shared" si="258"/>
        <v>0</v>
      </c>
      <c r="G302" s="45">
        <f t="shared" si="258"/>
        <v>0</v>
      </c>
      <c r="H302" s="45">
        <f t="shared" si="258"/>
        <v>0</v>
      </c>
      <c r="I302" s="45">
        <f t="shared" si="258"/>
        <v>0</v>
      </c>
      <c r="J302" s="45">
        <f t="shared" si="258"/>
        <v>0</v>
      </c>
      <c r="K302" s="45">
        <f t="shared" si="258"/>
        <v>0</v>
      </c>
      <c r="L302" s="45">
        <f t="shared" si="258"/>
        <v>0</v>
      </c>
      <c r="M302" s="45">
        <f t="shared" si="258"/>
        <v>0</v>
      </c>
      <c r="N302" s="45">
        <f t="shared" si="258"/>
        <v>0</v>
      </c>
      <c r="O302" s="45">
        <f t="shared" si="258"/>
        <v>0</v>
      </c>
      <c r="P302" s="45">
        <f t="shared" si="258"/>
        <v>0</v>
      </c>
      <c r="Q302" s="45">
        <f t="shared" si="258"/>
        <v>0</v>
      </c>
      <c r="R302" s="45">
        <f t="shared" ref="R302" si="259">R242-R304</f>
        <v>0</v>
      </c>
      <c r="S302" s="45">
        <f t="shared" si="258"/>
        <v>0</v>
      </c>
      <c r="T302" s="45">
        <f t="shared" si="258"/>
        <v>0</v>
      </c>
      <c r="U302" s="45">
        <f t="shared" si="258"/>
        <v>0</v>
      </c>
      <c r="V302" s="45">
        <f t="shared" si="258"/>
        <v>0</v>
      </c>
      <c r="W302" s="45">
        <f t="shared" si="258"/>
        <v>0</v>
      </c>
      <c r="X302" s="45">
        <f t="shared" si="258"/>
        <v>0</v>
      </c>
      <c r="Y302" s="45">
        <f t="shared" si="258"/>
        <v>0</v>
      </c>
      <c r="Z302" s="45">
        <f t="shared" si="258"/>
        <v>0</v>
      </c>
      <c r="AA302" s="45">
        <f t="shared" si="258"/>
        <v>0</v>
      </c>
      <c r="AB302" s="45">
        <f t="shared" si="258"/>
        <v>0</v>
      </c>
      <c r="AC302" s="45">
        <f t="shared" si="258"/>
        <v>0</v>
      </c>
      <c r="AD302" s="45">
        <f t="shared" si="258"/>
        <v>0</v>
      </c>
      <c r="AE302" s="45">
        <f t="shared" si="258"/>
        <v>0</v>
      </c>
      <c r="AF302" s="45">
        <f t="shared" ref="AF302" si="260">AF242-AF304</f>
        <v>0</v>
      </c>
      <c r="AG302" s="45">
        <f t="shared" ref="AG302:AH302" si="261">AG242-AG304</f>
        <v>0</v>
      </c>
      <c r="AH302" s="45">
        <f t="shared" si="261"/>
        <v>0</v>
      </c>
      <c r="AJ302" s="55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>+SUM(C305:C309)</f>
        <v>7.5541682744129997</v>
      </c>
      <c r="D304" s="21">
        <f t="shared" ref="D304:AE304" si="262">+SUM(D305:D309)</f>
        <v>7.5246365343735189</v>
      </c>
      <c r="E304" s="21">
        <f t="shared" si="262"/>
        <v>9.8088403428960937</v>
      </c>
      <c r="F304" s="21">
        <f t="shared" si="262"/>
        <v>11.537398288095861</v>
      </c>
      <c r="G304" s="21">
        <f t="shared" si="262"/>
        <v>92.481135799052183</v>
      </c>
      <c r="H304" s="21">
        <f t="shared" si="262"/>
        <v>18.621201990236617</v>
      </c>
      <c r="I304" s="21">
        <f t="shared" si="262"/>
        <v>91.205708664219657</v>
      </c>
      <c r="J304" s="21">
        <f t="shared" si="262"/>
        <v>88.860061374989371</v>
      </c>
      <c r="K304" s="21">
        <f t="shared" si="262"/>
        <v>90.848418656112429</v>
      </c>
      <c r="L304" s="21">
        <f t="shared" si="262"/>
        <v>91.639684254224989</v>
      </c>
      <c r="M304" s="21">
        <f t="shared" si="262"/>
        <v>143.94381309822685</v>
      </c>
      <c r="N304" s="21">
        <f t="shared" si="262"/>
        <v>164.15346768261486</v>
      </c>
      <c r="O304" s="21">
        <f t="shared" si="262"/>
        <v>167.30447737741048</v>
      </c>
      <c r="P304" s="21">
        <f t="shared" si="262"/>
        <v>167.77931558428313</v>
      </c>
      <c r="Q304" s="21">
        <f t="shared" si="262"/>
        <v>157.54987088590539</v>
      </c>
      <c r="R304" s="21">
        <f t="shared" si="262"/>
        <v>179.31569801202409</v>
      </c>
      <c r="S304" s="21">
        <f t="shared" si="262"/>
        <v>168.31048290422197</v>
      </c>
      <c r="T304" s="21">
        <f t="shared" si="262"/>
        <v>169.03001202752327</v>
      </c>
      <c r="U304" s="21">
        <f t="shared" si="262"/>
        <v>174.22907981035428</v>
      </c>
      <c r="V304" s="21">
        <f t="shared" si="262"/>
        <v>174.55795278559597</v>
      </c>
      <c r="W304" s="21">
        <f t="shared" si="262"/>
        <v>180.63448644739688</v>
      </c>
      <c r="X304" s="21">
        <f t="shared" si="262"/>
        <v>185.98976412179161</v>
      </c>
      <c r="Y304" s="21">
        <f t="shared" si="262"/>
        <v>181.62834143833959</v>
      </c>
      <c r="Z304" s="21">
        <f t="shared" si="262"/>
        <v>182.68241093311735</v>
      </c>
      <c r="AA304" s="21">
        <f t="shared" si="262"/>
        <v>182.36444567286964</v>
      </c>
      <c r="AB304" s="21">
        <f t="shared" si="262"/>
        <v>178.63225034831291</v>
      </c>
      <c r="AC304" s="21">
        <f t="shared" si="262"/>
        <v>191.79990648813731</v>
      </c>
      <c r="AD304" s="21">
        <f t="shared" si="262"/>
        <v>175.44452854314437</v>
      </c>
      <c r="AE304" s="21">
        <f t="shared" si="262"/>
        <v>175.70323871382794</v>
      </c>
      <c r="AF304" s="21">
        <f t="shared" ref="AF304:AH304" si="263">+SUM(AF305:AF309)</f>
        <v>177.3696024211342</v>
      </c>
      <c r="AG304" s="21">
        <f t="shared" si="263"/>
        <v>182.01580088311084</v>
      </c>
      <c r="AH304" s="21">
        <f t="shared" si="263"/>
        <v>186.7429530337231</v>
      </c>
      <c r="AI304" s="22"/>
      <c r="AJ304" s="23">
        <f>+(AH304/M304)-1</f>
        <v>0.29733226468226337</v>
      </c>
    </row>
    <row r="305" spans="1:36" x14ac:dyDescent="0.35">
      <c r="A305" s="48" t="s">
        <v>264</v>
      </c>
      <c r="B305" s="49" t="s">
        <v>265</v>
      </c>
      <c r="C305" s="46">
        <f>'1990'!$D304</f>
        <v>3.4388070247958038</v>
      </c>
      <c r="D305" s="46">
        <f>'1991'!$D$304</f>
        <v>3.4043563961863312</v>
      </c>
      <c r="E305" s="46">
        <f>'1992'!$D$304</f>
        <v>3.4266387680581296</v>
      </c>
      <c r="F305" s="46">
        <f>'1993'!$D$304</f>
        <v>3.3763342200487596</v>
      </c>
      <c r="G305" s="46">
        <f>'1994'!$D$304</f>
        <v>3.3177227095383626</v>
      </c>
      <c r="H305" s="46">
        <f>'1995'!$D$304</f>
        <v>3.1791773463961528</v>
      </c>
      <c r="I305" s="46">
        <f>'1996'!$D$304</f>
        <v>3.2745273532629984</v>
      </c>
      <c r="J305" s="46">
        <f>'1997'!$D$304</f>
        <v>3.246892204521</v>
      </c>
      <c r="K305" s="46">
        <f>'1998'!$D$304</f>
        <v>3.2914288298219998</v>
      </c>
      <c r="L305" s="46">
        <f>'1999'!$D$304</f>
        <v>3.2620542233789998</v>
      </c>
      <c r="M305" s="46">
        <f>'2000'!$D305</f>
        <v>3.208917760461043</v>
      </c>
      <c r="N305" s="46">
        <f>'2001'!$D305</f>
        <v>3.2331423186382366</v>
      </c>
      <c r="O305" s="46">
        <f>'2002'!$D305</f>
        <v>3.2080232151646504</v>
      </c>
      <c r="P305" s="46">
        <f>'2003'!$D305</f>
        <v>3.2369324103989086</v>
      </c>
      <c r="Q305" s="46">
        <f>'2004'!$D305</f>
        <v>3.2498506944216934</v>
      </c>
      <c r="R305" s="30">
        <f>+'2005'!$D305</f>
        <v>3.2083808332753767</v>
      </c>
      <c r="S305" s="46">
        <f>'2006'!$D305</f>
        <v>3.2543212233288026</v>
      </c>
      <c r="T305" s="46">
        <f>'2007'!$D305</f>
        <v>3.3241129178827755</v>
      </c>
      <c r="U305" s="46">
        <f>'2008'!$D305</f>
        <v>3.3569020135951675</v>
      </c>
      <c r="V305" s="46">
        <f>'2009'!$D305</f>
        <v>3.4659440589460546</v>
      </c>
      <c r="W305" s="46">
        <f>'2010'!$D305</f>
        <v>3.558262011968957</v>
      </c>
      <c r="X305" s="46">
        <f>'2011'!$D305</f>
        <v>3.6286482737959229</v>
      </c>
      <c r="Y305" s="46">
        <f>'2012'!$D305</f>
        <v>3.6328593103987274</v>
      </c>
      <c r="Z305" s="46">
        <f>'2013'!$D305</f>
        <v>3.6731764499095467</v>
      </c>
      <c r="AA305" s="46">
        <f>'2014'!$D305</f>
        <v>3.7333277131267062</v>
      </c>
      <c r="AB305" s="46">
        <f>'2015'!$D305</f>
        <v>3.9415309605422277</v>
      </c>
      <c r="AC305" s="46">
        <f>'2016'!$D305</f>
        <v>4.0048546235838014</v>
      </c>
      <c r="AD305" s="46">
        <f>'2017'!$D305</f>
        <v>4.0847937016820914</v>
      </c>
      <c r="AE305" s="46">
        <f>'2018'!$D305</f>
        <v>4.0962839677184348</v>
      </c>
      <c r="AF305" s="46">
        <f>'2019'!$D305</f>
        <v>4.3763008178715488</v>
      </c>
      <c r="AG305" s="30">
        <f>+'2020'!$D305</f>
        <v>3.9150540096040478</v>
      </c>
      <c r="AH305" s="30">
        <f>+'2021'!$D305</f>
        <v>4.3344482850775279</v>
      </c>
      <c r="AI305" s="27"/>
      <c r="AJ305" s="54">
        <f>+(AH305/M305)-1</f>
        <v>0.35075081651664819</v>
      </c>
    </row>
    <row r="306" spans="1:36" x14ac:dyDescent="0.35">
      <c r="A306" s="48" t="s">
        <v>343</v>
      </c>
      <c r="B306" s="49" t="s">
        <v>344</v>
      </c>
      <c r="C306" s="46">
        <f>'1990'!$D305</f>
        <v>0</v>
      </c>
      <c r="D306" s="46"/>
      <c r="E306" s="46"/>
      <c r="F306" s="46"/>
      <c r="G306" s="46"/>
      <c r="H306" s="46"/>
      <c r="I306" s="46"/>
      <c r="J306" s="46"/>
      <c r="K306" s="46"/>
      <c r="L306" s="46"/>
      <c r="M306" s="46">
        <f>'2000'!$D306</f>
        <v>0</v>
      </c>
      <c r="N306" s="46">
        <f>'2001'!$D306</f>
        <v>0</v>
      </c>
      <c r="O306" s="46">
        <f>'2002'!$D306</f>
        <v>0</v>
      </c>
      <c r="P306" s="46">
        <f>'2003'!$D306</f>
        <v>0</v>
      </c>
      <c r="Q306" s="46">
        <f>'2004'!$D306</f>
        <v>0</v>
      </c>
      <c r="R306" s="30">
        <f>+'2005'!$D306</f>
        <v>0</v>
      </c>
      <c r="S306" s="46">
        <f>'2006'!$D306</f>
        <v>0</v>
      </c>
      <c r="T306" s="46">
        <f>'2007'!$D306</f>
        <v>0</v>
      </c>
      <c r="U306" s="46">
        <f>'2008'!$D306</f>
        <v>0</v>
      </c>
      <c r="V306" s="46">
        <f>'2009'!$D306</f>
        <v>0</v>
      </c>
      <c r="W306" s="46">
        <f>'2010'!$D306</f>
        <v>0</v>
      </c>
      <c r="X306" s="46">
        <f>'2011'!$D306</f>
        <v>0</v>
      </c>
      <c r="Y306" s="46">
        <f>'2012'!$D306</f>
        <v>0</v>
      </c>
      <c r="Z306" s="46">
        <f>'2013'!$D306</f>
        <v>0</v>
      </c>
      <c r="AA306" s="46">
        <f>'2014'!$D306</f>
        <v>0</v>
      </c>
      <c r="AB306" s="46">
        <f>'2015'!$D306</f>
        <v>0</v>
      </c>
      <c r="AC306" s="46">
        <f>'2016'!$D306</f>
        <v>0</v>
      </c>
      <c r="AD306" s="46">
        <f>'2017'!$D306</f>
        <v>0</v>
      </c>
      <c r="AE306" s="46">
        <f>'2018'!$D306</f>
        <v>0</v>
      </c>
      <c r="AF306" s="46">
        <f>'2019'!$D306</f>
        <v>0</v>
      </c>
      <c r="AG306" s="30">
        <f>+'2020'!$D306</f>
        <v>0</v>
      </c>
      <c r="AH306" s="30">
        <f>+'2021'!$D306</f>
        <v>0</v>
      </c>
      <c r="AI306" s="27"/>
      <c r="AJ306" s="54" t="e">
        <f t="shared" ref="AJ306:AJ309" si="264">+(AH306/M306)-1</f>
        <v>#DIV/0!</v>
      </c>
    </row>
    <row r="307" spans="1:36" x14ac:dyDescent="0.35">
      <c r="A307" s="48" t="s">
        <v>434</v>
      </c>
      <c r="B307" s="49" t="s">
        <v>435</v>
      </c>
      <c r="C307" s="46">
        <f>'1990'!$D306</f>
        <v>0</v>
      </c>
      <c r="D307" s="46">
        <f>'1991'!$D306</f>
        <v>0</v>
      </c>
      <c r="E307" s="46">
        <f>'1992'!$D306</f>
        <v>0</v>
      </c>
      <c r="F307" s="46">
        <f>'1993'!$D306</f>
        <v>0</v>
      </c>
      <c r="G307" s="46">
        <f>'1994'!$D306</f>
        <v>79.514147045557806</v>
      </c>
      <c r="H307" s="46">
        <f>'1995'!$D306</f>
        <v>4.4984466667850498</v>
      </c>
      <c r="I307" s="46">
        <f>'1996'!$D306</f>
        <v>75.821045419891405</v>
      </c>
      <c r="J307" s="46">
        <f>'1997'!$D306</f>
        <v>72.418756332645259</v>
      </c>
      <c r="K307" s="46">
        <f>'1998'!$D306</f>
        <v>73.329078095370022</v>
      </c>
      <c r="L307" s="46">
        <f>'1999'!$D306</f>
        <v>73.145054528211489</v>
      </c>
      <c r="M307" s="46">
        <f>'2000'!$D307</f>
        <v>113.46864915281249</v>
      </c>
      <c r="N307" s="46">
        <f>'2001'!$D307</f>
        <v>127.29195933519293</v>
      </c>
      <c r="O307" s="46">
        <f>'2002'!$D307</f>
        <v>126.16136320234257</v>
      </c>
      <c r="P307" s="46">
        <f>'2003'!$D307</f>
        <v>124.84994090823602</v>
      </c>
      <c r="Q307" s="46">
        <f>'2004'!$D307</f>
        <v>122.71267946908809</v>
      </c>
      <c r="R307" s="30">
        <f>+'2005'!$D307</f>
        <v>128.61765906026139</v>
      </c>
      <c r="S307" s="46">
        <f>'2006'!$D307</f>
        <v>128.62819309012343</v>
      </c>
      <c r="T307" s="46">
        <f>'2007'!$D307</f>
        <v>125.87077336634891</v>
      </c>
      <c r="U307" s="46">
        <f>'2008'!$D307</f>
        <v>130.7009784013818</v>
      </c>
      <c r="V307" s="46">
        <f>'2009'!$D307</f>
        <v>134.42837765755766</v>
      </c>
      <c r="W307" s="46">
        <f>'2010'!$D307</f>
        <v>137.74158853565669</v>
      </c>
      <c r="X307" s="46">
        <f>'2011'!$D307</f>
        <v>143.30723805786417</v>
      </c>
      <c r="Y307" s="46">
        <f>'2012'!$D307</f>
        <v>138.43307665514982</v>
      </c>
      <c r="Z307" s="46">
        <f>'2013'!$D307</f>
        <v>137.36619412723132</v>
      </c>
      <c r="AA307" s="46">
        <f>'2014'!$D307</f>
        <v>133.73084082667305</v>
      </c>
      <c r="AB307" s="46">
        <f>'2015'!$D307</f>
        <v>123.78737651442127</v>
      </c>
      <c r="AC307" s="46">
        <f>'2016'!$D307</f>
        <v>126.02262066642143</v>
      </c>
      <c r="AD307" s="46">
        <f>'2017'!$D307</f>
        <v>123.64888220584928</v>
      </c>
      <c r="AE307" s="46">
        <f>'2018'!$D307</f>
        <v>126.27891562110739</v>
      </c>
      <c r="AF307" s="46">
        <f>'2019'!$D307</f>
        <v>121.82314962608503</v>
      </c>
      <c r="AG307" s="30">
        <f>+'2020'!$D307</f>
        <v>122.95625716977496</v>
      </c>
      <c r="AH307" s="30">
        <f>+'2021'!$D307</f>
        <v>123.72717414802038</v>
      </c>
      <c r="AI307" s="27"/>
      <c r="AJ307" s="54">
        <f t="shared" si="264"/>
        <v>9.0408452658957472E-2</v>
      </c>
    </row>
    <row r="308" spans="1:36" x14ac:dyDescent="0.35">
      <c r="A308" s="48" t="s">
        <v>540</v>
      </c>
      <c r="B308" s="49" t="s">
        <v>541</v>
      </c>
      <c r="C308" s="46">
        <f>'1990'!$D307</f>
        <v>0</v>
      </c>
      <c r="D308" s="46">
        <f>'1991'!$D307</f>
        <v>0</v>
      </c>
      <c r="E308" s="46">
        <f>'1992'!$D307</f>
        <v>0</v>
      </c>
      <c r="F308" s="46">
        <f>'1993'!$D307</f>
        <v>0</v>
      </c>
      <c r="G308" s="46">
        <f>'1994'!$D307</f>
        <v>0</v>
      </c>
      <c r="H308" s="46">
        <f>'1995'!$D307</f>
        <v>0</v>
      </c>
      <c r="I308" s="46">
        <f>'1996'!$D307</f>
        <v>0</v>
      </c>
      <c r="J308" s="46">
        <f>'1997'!$D307</f>
        <v>0</v>
      </c>
      <c r="K308" s="46">
        <f>'1998'!$D307</f>
        <v>0</v>
      </c>
      <c r="L308" s="46">
        <f>'1999'!$D307</f>
        <v>0</v>
      </c>
      <c r="M308" s="46">
        <f>'2000'!$D308</f>
        <v>10.671683021823888</v>
      </c>
      <c r="N308" s="46">
        <f>'2001'!$D308</f>
        <v>16.020255297649111</v>
      </c>
      <c r="O308" s="46">
        <f>'2002'!$D308</f>
        <v>19.324753443782303</v>
      </c>
      <c r="P308" s="46">
        <f>'2003'!$D308</f>
        <v>20.083987017700913</v>
      </c>
      <c r="Q308" s="46">
        <f>'2004'!$D308</f>
        <v>10.962466122786832</v>
      </c>
      <c r="R308" s="30">
        <f>+'2005'!$D308</f>
        <v>25.821236379643551</v>
      </c>
      <c r="S308" s="46">
        <f>'2006'!$D308</f>
        <v>13.587926691424249</v>
      </c>
      <c r="T308" s="46">
        <f>'2007'!$D308</f>
        <v>15.889270965810045</v>
      </c>
      <c r="U308" s="46">
        <f>'2008'!$D308</f>
        <v>15.073287769347314</v>
      </c>
      <c r="V308" s="46">
        <f>'2009'!$D308</f>
        <v>10.362069141453791</v>
      </c>
      <c r="W308" s="46">
        <f>'2010'!$D308</f>
        <v>11.772301543992132</v>
      </c>
      <c r="X308" s="46">
        <f>'2011'!$D308</f>
        <v>10.167431435803715</v>
      </c>
      <c r="Y308" s="46">
        <f>'2012'!$D308</f>
        <v>9.2846897977729572</v>
      </c>
      <c r="Z308" s="46">
        <f>'2013'!$D308</f>
        <v>9.9711044632880963</v>
      </c>
      <c r="AA308" s="46">
        <f>'2014'!$D308</f>
        <v>11.650794380202827</v>
      </c>
      <c r="AB308" s="46">
        <f>'2015'!$D308</f>
        <v>15.868428019334017</v>
      </c>
      <c r="AC308" s="46">
        <f>'2016'!$D308</f>
        <v>24.839505948312141</v>
      </c>
      <c r="AD308" s="46">
        <f>'2017'!$D308</f>
        <v>10.162615688928238</v>
      </c>
      <c r="AE308" s="46">
        <f>'2018'!$D308</f>
        <v>9.8717714398278034</v>
      </c>
      <c r="AF308" s="46">
        <f>'2019'!$D308</f>
        <v>13.720224242964735</v>
      </c>
      <c r="AG308" s="30">
        <f>+'2020'!$D308</f>
        <v>14.731307927652324</v>
      </c>
      <c r="AH308" s="30">
        <f>+'2021'!$D308</f>
        <v>15.006722323993584</v>
      </c>
      <c r="AI308" s="27"/>
      <c r="AJ308" s="54">
        <f t="shared" si="264"/>
        <v>0.40621889661681476</v>
      </c>
    </row>
    <row r="309" spans="1:36" x14ac:dyDescent="0.35">
      <c r="A309" s="48" t="s">
        <v>641</v>
      </c>
      <c r="B309" s="49" t="s">
        <v>642</v>
      </c>
      <c r="C309" s="46">
        <f>'1990'!$D308</f>
        <v>4.1153612496171963</v>
      </c>
      <c r="D309" s="46">
        <f>'1991'!$D308</f>
        <v>4.1202801381871872</v>
      </c>
      <c r="E309" s="46">
        <f>'1992'!$D308</f>
        <v>6.3822015748379641</v>
      </c>
      <c r="F309" s="46">
        <f>'1993'!$D308</f>
        <v>8.1610640680471018</v>
      </c>
      <c r="G309" s="46">
        <f>'1994'!$D308</f>
        <v>9.6492660439560183</v>
      </c>
      <c r="H309" s="46">
        <f>'1995'!$D308</f>
        <v>10.943577977055416</v>
      </c>
      <c r="I309" s="46">
        <f>'1996'!$D308</f>
        <v>12.110135891065255</v>
      </c>
      <c r="J309" s="46">
        <f>'1997'!$D308</f>
        <v>13.194412837823112</v>
      </c>
      <c r="K309" s="46">
        <f>'1998'!$D308</f>
        <v>14.227911730920408</v>
      </c>
      <c r="L309" s="46">
        <f>'1999'!$D308</f>
        <v>15.232575502634509</v>
      </c>
      <c r="M309" s="46">
        <f>'2000'!$D309</f>
        <v>16.594563163129425</v>
      </c>
      <c r="N309" s="46">
        <f>'2001'!$D309</f>
        <v>17.608110731134577</v>
      </c>
      <c r="O309" s="46">
        <f>'2002'!$D309</f>
        <v>18.61033751612095</v>
      </c>
      <c r="P309" s="46">
        <f>'2003'!$D309</f>
        <v>19.608455247947294</v>
      </c>
      <c r="Q309" s="46">
        <f>'2004'!$D309</f>
        <v>20.624874599608784</v>
      </c>
      <c r="R309" s="30">
        <f>+'2005'!$D309</f>
        <v>21.668421738843762</v>
      </c>
      <c r="S309" s="46">
        <f>'2006'!$D309</f>
        <v>22.840041899345469</v>
      </c>
      <c r="T309" s="46">
        <f>'2007'!$D309</f>
        <v>23.945854777481514</v>
      </c>
      <c r="U309" s="46">
        <f>'2008'!$D309</f>
        <v>25.097911626030012</v>
      </c>
      <c r="V309" s="46">
        <f>'2009'!$D309</f>
        <v>26.301561927638456</v>
      </c>
      <c r="W309" s="46">
        <f>'2010'!$D309</f>
        <v>27.562334355779086</v>
      </c>
      <c r="X309" s="46">
        <f>'2011'!$D309</f>
        <v>28.886446354327795</v>
      </c>
      <c r="Y309" s="46">
        <f>'2012'!$D309</f>
        <v>30.277715675018104</v>
      </c>
      <c r="Z309" s="46">
        <f>'2013'!$D309</f>
        <v>31.671935892688396</v>
      </c>
      <c r="AA309" s="46">
        <f>'2014'!$D309</f>
        <v>33.249482752867053</v>
      </c>
      <c r="AB309" s="46">
        <f>'2015'!$D309</f>
        <v>35.034914854015391</v>
      </c>
      <c r="AC309" s="46">
        <f>'2016'!$D309</f>
        <v>36.932925249819945</v>
      </c>
      <c r="AD309" s="46">
        <f>'2017'!$D309</f>
        <v>37.548236946684774</v>
      </c>
      <c r="AE309" s="46">
        <f>'2018'!$D309</f>
        <v>35.456267685174346</v>
      </c>
      <c r="AF309" s="46">
        <f>'2019'!$D309</f>
        <v>37.449927734212885</v>
      </c>
      <c r="AG309" s="30">
        <f>+'2020'!$D309</f>
        <v>40.413181776079504</v>
      </c>
      <c r="AH309" s="30">
        <f>+'2021'!$D309</f>
        <v>43.674608276631588</v>
      </c>
      <c r="AI309" s="27"/>
      <c r="AJ309" s="54">
        <f t="shared" si="264"/>
        <v>1.6318624869662055</v>
      </c>
    </row>
  </sheetData>
  <conditionalFormatting sqref="C240:AH240">
    <cfRule type="cellIs" dxfId="19" priority="2" operator="equal">
      <formula>0</formula>
    </cfRule>
  </conditionalFormatting>
  <conditionalFormatting sqref="C302:AH302">
    <cfRule type="cellIs" dxfId="18" priority="1" operator="equal">
      <formula>0</formula>
    </cfRule>
  </conditionalFormatting>
  <dataValidations count="1">
    <dataValidation allowBlank="1" showInputMessage="1" showErrorMessage="1" sqref="B144:B157 B136 A226:B237 B268:B274 A290:B300 B308" xr:uid="{CCB2B87F-55B5-4E56-99A5-583291CBA3F6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C7B6614-0789-4C19-AA74-FB9E773B7A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'CH4'!C242:AH242</xm:f>
              <xm:sqref>AL242</xm:sqref>
            </x14:sparkline>
            <x14:sparkline>
              <xm:f>'CH4'!C243:AH243</xm:f>
              <xm:sqref>AL243</xm:sqref>
            </x14:sparkline>
            <x14:sparkline>
              <xm:f>'CH4'!C244:AH244</xm:f>
              <xm:sqref>AL244</xm:sqref>
            </x14:sparkline>
            <x14:sparkline>
              <xm:f>'CH4'!C245:AH245</xm:f>
              <xm:sqref>AL245</xm:sqref>
            </x14:sparkline>
            <x14:sparkline>
              <xm:f>'CH4'!C246:AH246</xm:f>
              <xm:sqref>AL246</xm:sqref>
            </x14:sparkline>
            <x14:sparkline>
              <xm:f>'CH4'!C247:AH247</xm:f>
              <xm:sqref>AL247</xm:sqref>
            </x14:sparkline>
            <x14:sparkline>
              <xm:f>'CH4'!C248:AH248</xm:f>
              <xm:sqref>AL248</xm:sqref>
            </x14:sparkline>
            <x14:sparkline>
              <xm:f>'CH4'!C249:AH249</xm:f>
              <xm:sqref>AL249</xm:sqref>
            </x14:sparkline>
            <x14:sparkline>
              <xm:f>'CH4'!C250:AH250</xm:f>
              <xm:sqref>AL250</xm:sqref>
            </x14:sparkline>
            <x14:sparkline>
              <xm:f>'CH4'!C251:AH251</xm:f>
              <xm:sqref>AL251</xm:sqref>
            </x14:sparkline>
            <x14:sparkline>
              <xm:f>'CH4'!C252:AH252</xm:f>
              <xm:sqref>AL252</xm:sqref>
            </x14:sparkline>
            <x14:sparkline>
              <xm:f>'CH4'!C253:AH253</xm:f>
              <xm:sqref>AL253</xm:sqref>
            </x14:sparkline>
            <x14:sparkline>
              <xm:f>'CH4'!C254:AH254</xm:f>
              <xm:sqref>AL254</xm:sqref>
            </x14:sparkline>
            <x14:sparkline>
              <xm:f>'CH4'!C255:AH255</xm:f>
              <xm:sqref>AL255</xm:sqref>
            </x14:sparkline>
            <x14:sparkline>
              <xm:f>'CH4'!C256:AH256</xm:f>
              <xm:sqref>AL256</xm:sqref>
            </x14:sparkline>
            <x14:sparkline>
              <xm:f>'CH4'!C257:AH257</xm:f>
              <xm:sqref>AL257</xm:sqref>
            </x14:sparkline>
            <x14:sparkline>
              <xm:f>'CH4'!C258:AH258</xm:f>
              <xm:sqref>AL258</xm:sqref>
            </x14:sparkline>
            <x14:sparkline>
              <xm:f>'CH4'!C259:AH259</xm:f>
              <xm:sqref>AL259</xm:sqref>
            </x14:sparkline>
            <x14:sparkline>
              <xm:f>'CH4'!C260:AH260</xm:f>
              <xm:sqref>AL260</xm:sqref>
            </x14:sparkline>
            <x14:sparkline>
              <xm:f>'CH4'!C261:AH261</xm:f>
              <xm:sqref>AL261</xm:sqref>
            </x14:sparkline>
            <x14:sparkline>
              <xm:f>'CH4'!C262:AH262</xm:f>
              <xm:sqref>AL262</xm:sqref>
            </x14:sparkline>
            <x14:sparkline>
              <xm:f>'CH4'!C263:AH263</xm:f>
              <xm:sqref>AL263</xm:sqref>
            </x14:sparkline>
            <x14:sparkline>
              <xm:f>'CH4'!C264:AH264</xm:f>
              <xm:sqref>AL264</xm:sqref>
            </x14:sparkline>
            <x14:sparkline>
              <xm:f>'CH4'!C265:AH265</xm:f>
              <xm:sqref>AL265</xm:sqref>
            </x14:sparkline>
            <x14:sparkline>
              <xm:f>'CH4'!C266:AH266</xm:f>
              <xm:sqref>AL266</xm:sqref>
            </x14:sparkline>
            <x14:sparkline>
              <xm:f>'CH4'!C267:AH267</xm:f>
              <xm:sqref>AL267</xm:sqref>
            </x14:sparkline>
            <x14:sparkline>
              <xm:f>'CH4'!C268:AH268</xm:f>
              <xm:sqref>AL268</xm:sqref>
            </x14:sparkline>
            <x14:sparkline>
              <xm:f>'CH4'!C269:AH269</xm:f>
              <xm:sqref>AL269</xm:sqref>
            </x14:sparkline>
            <x14:sparkline>
              <xm:f>'CH4'!C270:AH270</xm:f>
              <xm:sqref>AL270</xm:sqref>
            </x14:sparkline>
            <x14:sparkline>
              <xm:f>'CH4'!C271:AH271</xm:f>
              <xm:sqref>AL271</xm:sqref>
            </x14:sparkline>
            <x14:sparkline>
              <xm:f>'CH4'!C272:AH272</xm:f>
              <xm:sqref>AL272</xm:sqref>
            </x14:sparkline>
            <x14:sparkline>
              <xm:f>'CH4'!C273:AH273</xm:f>
              <xm:sqref>AL273</xm:sqref>
            </x14:sparkline>
            <x14:sparkline>
              <xm:f>'CH4'!C274:AH274</xm:f>
              <xm:sqref>AL274</xm:sqref>
            </x14:sparkline>
            <x14:sparkline>
              <xm:f>'CH4'!C275:AH275</xm:f>
              <xm:sqref>AL275</xm:sqref>
            </x14:sparkline>
            <x14:sparkline>
              <xm:f>'CH4'!C276:AH276</xm:f>
              <xm:sqref>AL276</xm:sqref>
            </x14:sparkline>
            <x14:sparkline>
              <xm:f>'CH4'!C277:AH277</xm:f>
              <xm:sqref>AL277</xm:sqref>
            </x14:sparkline>
            <x14:sparkline>
              <xm:f>'CH4'!C278:AH278</xm:f>
              <xm:sqref>AL278</xm:sqref>
            </x14:sparkline>
            <x14:sparkline>
              <xm:f>'CH4'!C279:AH279</xm:f>
              <xm:sqref>AL279</xm:sqref>
            </x14:sparkline>
            <x14:sparkline>
              <xm:f>'CH4'!C280:AH280</xm:f>
              <xm:sqref>AL280</xm:sqref>
            </x14:sparkline>
            <x14:sparkline>
              <xm:f>'CH4'!C281:AH281</xm:f>
              <xm:sqref>AL281</xm:sqref>
            </x14:sparkline>
            <x14:sparkline>
              <xm:f>'CH4'!C282:AH282</xm:f>
              <xm:sqref>AL282</xm:sqref>
            </x14:sparkline>
            <x14:sparkline>
              <xm:f>'CH4'!C283:AH283</xm:f>
              <xm:sqref>AL283</xm:sqref>
            </x14:sparkline>
            <x14:sparkline>
              <xm:f>'CH4'!C284:AH284</xm:f>
              <xm:sqref>AL284</xm:sqref>
            </x14:sparkline>
            <x14:sparkline>
              <xm:f>'CH4'!C285:AH285</xm:f>
              <xm:sqref>AL285</xm:sqref>
            </x14:sparkline>
            <x14:sparkline>
              <xm:f>'CH4'!C286:AH286</xm:f>
              <xm:sqref>AL286</xm:sqref>
            </x14:sparkline>
            <x14:sparkline>
              <xm:f>'CH4'!C287:AH287</xm:f>
              <xm:sqref>AL287</xm:sqref>
            </x14:sparkline>
            <x14:sparkline>
              <xm:f>'CH4'!C288:AH288</xm:f>
              <xm:sqref>AL288</xm:sqref>
            </x14:sparkline>
            <x14:sparkline>
              <xm:f>'CH4'!C289:AH289</xm:f>
              <xm:sqref>AL289</xm:sqref>
            </x14:sparkline>
            <x14:sparkline>
              <xm:f>'CH4'!C290:AH290</xm:f>
              <xm:sqref>AL290</xm:sqref>
            </x14:sparkline>
            <x14:sparkline>
              <xm:f>'CH4'!C291:AH291</xm:f>
              <xm:sqref>AL291</xm:sqref>
            </x14:sparkline>
            <x14:sparkline>
              <xm:f>'CH4'!C292:AH292</xm:f>
              <xm:sqref>AL292</xm:sqref>
            </x14:sparkline>
            <x14:sparkline>
              <xm:f>'CH4'!C293:AH293</xm:f>
              <xm:sqref>AL293</xm:sqref>
            </x14:sparkline>
            <x14:sparkline>
              <xm:f>'CH4'!C294:AH294</xm:f>
              <xm:sqref>AL294</xm:sqref>
            </x14:sparkline>
            <x14:sparkline>
              <xm:f>'CH4'!C295:AH295</xm:f>
              <xm:sqref>AL295</xm:sqref>
            </x14:sparkline>
            <x14:sparkline>
              <xm:f>'CH4'!C296:AH296</xm:f>
              <xm:sqref>AL296</xm:sqref>
            </x14:sparkline>
            <x14:sparkline>
              <xm:f>'CH4'!C297:AH297</xm:f>
              <xm:sqref>AL297</xm:sqref>
            </x14:sparkline>
            <x14:sparkline>
              <xm:f>'CH4'!C298:AH298</xm:f>
              <xm:sqref>AL298</xm:sqref>
            </x14:sparkline>
            <x14:sparkline>
              <xm:f>'CH4'!C299:AH299</xm:f>
              <xm:sqref>AL299</xm:sqref>
            </x14:sparkline>
          </x14:sparklines>
        </x14:sparklineGroup>
        <x14:sparklineGroup displayEmptyCellsAs="gap" xr2:uid="{3980AD8C-CF4A-494C-B430-00AD757E148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'CH4'!C304:AH304</xm:f>
              <xm:sqref>AL304</xm:sqref>
            </x14:sparkline>
            <x14:sparkline>
              <xm:f>'CH4'!C305:AH305</xm:f>
              <xm:sqref>AL305</xm:sqref>
            </x14:sparkline>
            <x14:sparkline>
              <xm:f>'CH4'!C306:AH306</xm:f>
              <xm:sqref>AL306</xm:sqref>
            </x14:sparkline>
            <x14:sparkline>
              <xm:f>'CH4'!C307:AH307</xm:f>
              <xm:sqref>AL307</xm:sqref>
            </x14:sparkline>
            <x14:sparkline>
              <xm:f>'CH4'!C308:AH308</xm:f>
              <xm:sqref>AL308</xm:sqref>
            </x14:sparkline>
            <x14:sparkline>
              <xm:f>'CH4'!C309:AH309</xm:f>
              <xm:sqref>AL309</xm:sqref>
            </x14:sparkline>
          </x14:sparklines>
        </x14:sparklineGroup>
        <x14:sparklineGroup displayEmptyCellsAs="gap" xr2:uid="{DAC9807D-5330-455D-8E35-15F9CF07E8F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'CH4'!C4:AH4</xm:f>
              <xm:sqref>AL4</xm:sqref>
            </x14:sparkline>
            <x14:sparkline>
              <xm:f>'CH4'!C5:AH5</xm:f>
              <xm:sqref>AL5</xm:sqref>
            </x14:sparkline>
            <x14:sparkline>
              <xm:f>'CH4'!C6:AH6</xm:f>
              <xm:sqref>AL6</xm:sqref>
            </x14:sparkline>
            <x14:sparkline>
              <xm:f>'CH4'!C7:AH7</xm:f>
              <xm:sqref>AL7</xm:sqref>
            </x14:sparkline>
            <x14:sparkline>
              <xm:f>'CH4'!C8:AH8</xm:f>
              <xm:sqref>AL8</xm:sqref>
            </x14:sparkline>
            <x14:sparkline>
              <xm:f>'CH4'!C9:AH9</xm:f>
              <xm:sqref>AL9</xm:sqref>
            </x14:sparkline>
            <x14:sparkline>
              <xm:f>'CH4'!C10:AH10</xm:f>
              <xm:sqref>AL10</xm:sqref>
            </x14:sparkline>
            <x14:sparkline>
              <xm:f>'CH4'!C11:AH11</xm:f>
              <xm:sqref>AL11</xm:sqref>
            </x14:sparkline>
            <x14:sparkline>
              <xm:f>'CH4'!C12:AH12</xm:f>
              <xm:sqref>AL12</xm:sqref>
            </x14:sparkline>
            <x14:sparkline>
              <xm:f>'CH4'!C13:AH13</xm:f>
              <xm:sqref>AL13</xm:sqref>
            </x14:sparkline>
            <x14:sparkline>
              <xm:f>'CH4'!C14:AH14</xm:f>
              <xm:sqref>AL14</xm:sqref>
            </x14:sparkline>
            <x14:sparkline>
              <xm:f>'CH4'!C15:AH15</xm:f>
              <xm:sqref>AL15</xm:sqref>
            </x14:sparkline>
            <x14:sparkline>
              <xm:f>'CH4'!C16:AH16</xm:f>
              <xm:sqref>AL16</xm:sqref>
            </x14:sparkline>
            <x14:sparkline>
              <xm:f>'CH4'!C17:AH17</xm:f>
              <xm:sqref>AL17</xm:sqref>
            </x14:sparkline>
            <x14:sparkline>
              <xm:f>'CH4'!C18:AH18</xm:f>
              <xm:sqref>AL18</xm:sqref>
            </x14:sparkline>
            <x14:sparkline>
              <xm:f>'CH4'!C19:AH19</xm:f>
              <xm:sqref>AL19</xm:sqref>
            </x14:sparkline>
            <x14:sparkline>
              <xm:f>'CH4'!C20:AH20</xm:f>
              <xm:sqref>AL20</xm:sqref>
            </x14:sparkline>
            <x14:sparkline>
              <xm:f>'CH4'!C21:AH21</xm:f>
              <xm:sqref>AL21</xm:sqref>
            </x14:sparkline>
            <x14:sparkline>
              <xm:f>'CH4'!C22:AH22</xm:f>
              <xm:sqref>AL22</xm:sqref>
            </x14:sparkline>
            <x14:sparkline>
              <xm:f>'CH4'!C23:AH23</xm:f>
              <xm:sqref>AL23</xm:sqref>
            </x14:sparkline>
            <x14:sparkline>
              <xm:f>'CH4'!C24:AH24</xm:f>
              <xm:sqref>AL24</xm:sqref>
            </x14:sparkline>
            <x14:sparkline>
              <xm:f>'CH4'!C25:AH25</xm:f>
              <xm:sqref>AL25</xm:sqref>
            </x14:sparkline>
            <x14:sparkline>
              <xm:f>'CH4'!C26:AH26</xm:f>
              <xm:sqref>AL26</xm:sqref>
            </x14:sparkline>
            <x14:sparkline>
              <xm:f>'CH4'!C27:AH27</xm:f>
              <xm:sqref>AL27</xm:sqref>
            </x14:sparkline>
            <x14:sparkline>
              <xm:f>'CH4'!C28:AH28</xm:f>
              <xm:sqref>AL28</xm:sqref>
            </x14:sparkline>
            <x14:sparkline>
              <xm:f>'CH4'!C29:AH29</xm:f>
              <xm:sqref>AL29</xm:sqref>
            </x14:sparkline>
            <x14:sparkline>
              <xm:f>'CH4'!C30:AH30</xm:f>
              <xm:sqref>AL30</xm:sqref>
            </x14:sparkline>
            <x14:sparkline>
              <xm:f>'CH4'!C31:AH31</xm:f>
              <xm:sqref>AL31</xm:sqref>
            </x14:sparkline>
            <x14:sparkline>
              <xm:f>'CH4'!C32:AH32</xm:f>
              <xm:sqref>AL32</xm:sqref>
            </x14:sparkline>
            <x14:sparkline>
              <xm:f>'CH4'!C33:AH33</xm:f>
              <xm:sqref>AL33</xm:sqref>
            </x14:sparkline>
            <x14:sparkline>
              <xm:f>'CH4'!C34:AH34</xm:f>
              <xm:sqref>AL34</xm:sqref>
            </x14:sparkline>
            <x14:sparkline>
              <xm:f>'CH4'!C35:AH35</xm:f>
              <xm:sqref>AL35</xm:sqref>
            </x14:sparkline>
            <x14:sparkline>
              <xm:f>'CH4'!C36:AH36</xm:f>
              <xm:sqref>AL36</xm:sqref>
            </x14:sparkline>
            <x14:sparkline>
              <xm:f>'CH4'!C37:AH37</xm:f>
              <xm:sqref>AL37</xm:sqref>
            </x14:sparkline>
            <x14:sparkline>
              <xm:f>'CH4'!C38:AH38</xm:f>
              <xm:sqref>AL38</xm:sqref>
            </x14:sparkline>
            <x14:sparkline>
              <xm:f>'CH4'!C39:AH39</xm:f>
              <xm:sqref>AL39</xm:sqref>
            </x14:sparkline>
            <x14:sparkline>
              <xm:f>'CH4'!C40:AH40</xm:f>
              <xm:sqref>AL40</xm:sqref>
            </x14:sparkline>
            <x14:sparkline>
              <xm:f>'CH4'!C41:AH41</xm:f>
              <xm:sqref>AL41</xm:sqref>
            </x14:sparkline>
            <x14:sparkline>
              <xm:f>'CH4'!C42:AH42</xm:f>
              <xm:sqref>AL42</xm:sqref>
            </x14:sparkline>
            <x14:sparkline>
              <xm:f>'CH4'!C43:AH43</xm:f>
              <xm:sqref>AL43</xm:sqref>
            </x14:sparkline>
            <x14:sparkline>
              <xm:f>'CH4'!C44:AH44</xm:f>
              <xm:sqref>AL44</xm:sqref>
            </x14:sparkline>
            <x14:sparkline>
              <xm:f>'CH4'!C45:AH45</xm:f>
              <xm:sqref>AL45</xm:sqref>
            </x14:sparkline>
            <x14:sparkline>
              <xm:f>'CH4'!C46:AH46</xm:f>
              <xm:sqref>AL46</xm:sqref>
            </x14:sparkline>
            <x14:sparkline>
              <xm:f>'CH4'!C47:AH47</xm:f>
              <xm:sqref>AL47</xm:sqref>
            </x14:sparkline>
            <x14:sparkline>
              <xm:f>'CH4'!C48:AH48</xm:f>
              <xm:sqref>AL48</xm:sqref>
            </x14:sparkline>
            <x14:sparkline>
              <xm:f>'CH4'!C49:AH49</xm:f>
              <xm:sqref>AL49</xm:sqref>
            </x14:sparkline>
            <x14:sparkline>
              <xm:f>'CH4'!C50:AH50</xm:f>
              <xm:sqref>AL50</xm:sqref>
            </x14:sparkline>
            <x14:sparkline>
              <xm:f>'CH4'!C51:AH51</xm:f>
              <xm:sqref>AL51</xm:sqref>
            </x14:sparkline>
            <x14:sparkline>
              <xm:f>'CH4'!C52:AH52</xm:f>
              <xm:sqref>AL52</xm:sqref>
            </x14:sparkline>
            <x14:sparkline>
              <xm:f>'CH4'!C53:AH53</xm:f>
              <xm:sqref>AL53</xm:sqref>
            </x14:sparkline>
            <x14:sparkline>
              <xm:f>'CH4'!C54:AH54</xm:f>
              <xm:sqref>AL54</xm:sqref>
            </x14:sparkline>
            <x14:sparkline>
              <xm:f>'CH4'!C55:AH55</xm:f>
              <xm:sqref>AL55</xm:sqref>
            </x14:sparkline>
            <x14:sparkline>
              <xm:f>'CH4'!C56:AH56</xm:f>
              <xm:sqref>AL56</xm:sqref>
            </x14:sparkline>
            <x14:sparkline>
              <xm:f>'CH4'!C57:AH57</xm:f>
              <xm:sqref>AL57</xm:sqref>
            </x14:sparkline>
            <x14:sparkline>
              <xm:f>'CH4'!C58:AH58</xm:f>
              <xm:sqref>AL58</xm:sqref>
            </x14:sparkline>
            <x14:sparkline>
              <xm:f>'CH4'!C59:AH59</xm:f>
              <xm:sqref>AL59</xm:sqref>
            </x14:sparkline>
            <x14:sparkline>
              <xm:f>'CH4'!C60:AH60</xm:f>
              <xm:sqref>AL60</xm:sqref>
            </x14:sparkline>
            <x14:sparkline>
              <xm:f>'CH4'!C61:AH61</xm:f>
              <xm:sqref>AL61</xm:sqref>
            </x14:sparkline>
            <x14:sparkline>
              <xm:f>'CH4'!C62:AH62</xm:f>
              <xm:sqref>AL62</xm:sqref>
            </x14:sparkline>
            <x14:sparkline>
              <xm:f>'CH4'!C63:AH63</xm:f>
              <xm:sqref>AL63</xm:sqref>
            </x14:sparkline>
            <x14:sparkline>
              <xm:f>'CH4'!C64:AH64</xm:f>
              <xm:sqref>AL64</xm:sqref>
            </x14:sparkline>
            <x14:sparkline>
              <xm:f>'CH4'!C65:AH65</xm:f>
              <xm:sqref>AL65</xm:sqref>
            </x14:sparkline>
            <x14:sparkline>
              <xm:f>'CH4'!C66:AH66</xm:f>
              <xm:sqref>AL66</xm:sqref>
            </x14:sparkline>
            <x14:sparkline>
              <xm:f>'CH4'!C67:AH67</xm:f>
              <xm:sqref>AL67</xm:sqref>
            </x14:sparkline>
            <x14:sparkline>
              <xm:f>'CH4'!C68:AH68</xm:f>
              <xm:sqref>AL68</xm:sqref>
            </x14:sparkline>
            <x14:sparkline>
              <xm:f>'CH4'!C69:AH69</xm:f>
              <xm:sqref>AL69</xm:sqref>
            </x14:sparkline>
            <x14:sparkline>
              <xm:f>'CH4'!C70:AH70</xm:f>
              <xm:sqref>AL70</xm:sqref>
            </x14:sparkline>
            <x14:sparkline>
              <xm:f>'CH4'!C71:AH71</xm:f>
              <xm:sqref>AL71</xm:sqref>
            </x14:sparkline>
            <x14:sparkline>
              <xm:f>'CH4'!C72:AH72</xm:f>
              <xm:sqref>AL72</xm:sqref>
            </x14:sparkline>
            <x14:sparkline>
              <xm:f>'CH4'!C73:AH73</xm:f>
              <xm:sqref>AL73</xm:sqref>
            </x14:sparkline>
            <x14:sparkline>
              <xm:f>'CH4'!C74:AH74</xm:f>
              <xm:sqref>AL74</xm:sqref>
            </x14:sparkline>
            <x14:sparkline>
              <xm:f>'CH4'!C75:AH75</xm:f>
              <xm:sqref>AL75</xm:sqref>
            </x14:sparkline>
            <x14:sparkline>
              <xm:f>'CH4'!C76:AH76</xm:f>
              <xm:sqref>AL76</xm:sqref>
            </x14:sparkline>
            <x14:sparkline>
              <xm:f>'CH4'!C77:AH77</xm:f>
              <xm:sqref>AL77</xm:sqref>
            </x14:sparkline>
            <x14:sparkline>
              <xm:f>'CH4'!C78:AH78</xm:f>
              <xm:sqref>AL78</xm:sqref>
            </x14:sparkline>
            <x14:sparkline>
              <xm:f>'CH4'!C79:AH79</xm:f>
              <xm:sqref>AL79</xm:sqref>
            </x14:sparkline>
            <x14:sparkline>
              <xm:f>'CH4'!C80:AH80</xm:f>
              <xm:sqref>AL80</xm:sqref>
            </x14:sparkline>
            <x14:sparkline>
              <xm:f>'CH4'!C81:AH81</xm:f>
              <xm:sqref>AL81</xm:sqref>
            </x14:sparkline>
            <x14:sparkline>
              <xm:f>'CH4'!C82:AH82</xm:f>
              <xm:sqref>AL82</xm:sqref>
            </x14:sparkline>
            <x14:sparkline>
              <xm:f>'CH4'!C83:AH83</xm:f>
              <xm:sqref>AL83</xm:sqref>
            </x14:sparkline>
            <x14:sparkline>
              <xm:f>'CH4'!C84:AH84</xm:f>
              <xm:sqref>AL84</xm:sqref>
            </x14:sparkline>
            <x14:sparkline>
              <xm:f>'CH4'!C85:AH85</xm:f>
              <xm:sqref>AL85</xm:sqref>
            </x14:sparkline>
            <x14:sparkline>
              <xm:f>'CH4'!C86:AH86</xm:f>
              <xm:sqref>AL86</xm:sqref>
            </x14:sparkline>
            <x14:sparkline>
              <xm:f>'CH4'!C87:AH87</xm:f>
              <xm:sqref>AL87</xm:sqref>
            </x14:sparkline>
            <x14:sparkline>
              <xm:f>'CH4'!C88:AH88</xm:f>
              <xm:sqref>AL88</xm:sqref>
            </x14:sparkline>
            <x14:sparkline>
              <xm:f>'CH4'!C89:AH89</xm:f>
              <xm:sqref>AL89</xm:sqref>
            </x14:sparkline>
            <x14:sparkline>
              <xm:f>'CH4'!C90:AH90</xm:f>
              <xm:sqref>AL90</xm:sqref>
            </x14:sparkline>
            <x14:sparkline>
              <xm:f>'CH4'!C91:AH91</xm:f>
              <xm:sqref>AL91</xm:sqref>
            </x14:sparkline>
            <x14:sparkline>
              <xm:f>'CH4'!C92:AH92</xm:f>
              <xm:sqref>AL92</xm:sqref>
            </x14:sparkline>
            <x14:sparkline>
              <xm:f>'CH4'!C93:AH93</xm:f>
              <xm:sqref>AL93</xm:sqref>
            </x14:sparkline>
            <x14:sparkline>
              <xm:f>'CH4'!C94:AH94</xm:f>
              <xm:sqref>AL94</xm:sqref>
            </x14:sparkline>
            <x14:sparkline>
              <xm:f>'CH4'!C95:AH95</xm:f>
              <xm:sqref>AL95</xm:sqref>
            </x14:sparkline>
            <x14:sparkline>
              <xm:f>'CH4'!C96:AH96</xm:f>
              <xm:sqref>AL96</xm:sqref>
            </x14:sparkline>
            <x14:sparkline>
              <xm:f>'CH4'!C97:AH97</xm:f>
              <xm:sqref>AL97</xm:sqref>
            </x14:sparkline>
            <x14:sparkline>
              <xm:f>'CH4'!C98:AH98</xm:f>
              <xm:sqref>AL98</xm:sqref>
            </x14:sparkline>
            <x14:sparkline>
              <xm:f>'CH4'!C99:AH99</xm:f>
              <xm:sqref>AL99</xm:sqref>
            </x14:sparkline>
            <x14:sparkline>
              <xm:f>'CH4'!C100:AH100</xm:f>
              <xm:sqref>AL100</xm:sqref>
            </x14:sparkline>
            <x14:sparkline>
              <xm:f>'CH4'!C101:AH101</xm:f>
              <xm:sqref>AL101</xm:sqref>
            </x14:sparkline>
            <x14:sparkline>
              <xm:f>'CH4'!C102:AH102</xm:f>
              <xm:sqref>AL102</xm:sqref>
            </x14:sparkline>
            <x14:sparkline>
              <xm:f>'CH4'!C103:AH103</xm:f>
              <xm:sqref>AL103</xm:sqref>
            </x14:sparkline>
            <x14:sparkline>
              <xm:f>'CH4'!C104:AH104</xm:f>
              <xm:sqref>AL104</xm:sqref>
            </x14:sparkline>
            <x14:sparkline>
              <xm:f>'CH4'!C105:AH105</xm:f>
              <xm:sqref>AL105</xm:sqref>
            </x14:sparkline>
            <x14:sparkline>
              <xm:f>'CH4'!C106:AH106</xm:f>
              <xm:sqref>AL106</xm:sqref>
            </x14:sparkline>
            <x14:sparkline>
              <xm:f>'CH4'!C107:AH107</xm:f>
              <xm:sqref>AL107</xm:sqref>
            </x14:sparkline>
            <x14:sparkline>
              <xm:f>'CH4'!C108:AH108</xm:f>
              <xm:sqref>AL108</xm:sqref>
            </x14:sparkline>
            <x14:sparkline>
              <xm:f>'CH4'!C109:AH109</xm:f>
              <xm:sqref>AL109</xm:sqref>
            </x14:sparkline>
            <x14:sparkline>
              <xm:f>'CH4'!C110:AH110</xm:f>
              <xm:sqref>AL110</xm:sqref>
            </x14:sparkline>
            <x14:sparkline>
              <xm:f>'CH4'!C111:AH111</xm:f>
              <xm:sqref>AL111</xm:sqref>
            </x14:sparkline>
            <x14:sparkline>
              <xm:f>'CH4'!C112:AH112</xm:f>
              <xm:sqref>AL112</xm:sqref>
            </x14:sparkline>
            <x14:sparkline>
              <xm:f>'CH4'!C113:AH113</xm:f>
              <xm:sqref>AL113</xm:sqref>
            </x14:sparkline>
            <x14:sparkline>
              <xm:f>'CH4'!C114:AH114</xm:f>
              <xm:sqref>AL114</xm:sqref>
            </x14:sparkline>
            <x14:sparkline>
              <xm:f>'CH4'!C115:AH115</xm:f>
              <xm:sqref>AL115</xm:sqref>
            </x14:sparkline>
            <x14:sparkline>
              <xm:f>'CH4'!C116:AH116</xm:f>
              <xm:sqref>AL116</xm:sqref>
            </x14:sparkline>
            <x14:sparkline>
              <xm:f>'CH4'!C117:AH117</xm:f>
              <xm:sqref>AL117</xm:sqref>
            </x14:sparkline>
            <x14:sparkline>
              <xm:f>'CH4'!C118:AH118</xm:f>
              <xm:sqref>AL118</xm:sqref>
            </x14:sparkline>
            <x14:sparkline>
              <xm:f>'CH4'!C119:AH119</xm:f>
              <xm:sqref>AL119</xm:sqref>
            </x14:sparkline>
            <x14:sparkline>
              <xm:f>'CH4'!C120:AH120</xm:f>
              <xm:sqref>AL120</xm:sqref>
            </x14:sparkline>
            <x14:sparkline>
              <xm:f>'CH4'!C121:AH121</xm:f>
              <xm:sqref>AL121</xm:sqref>
            </x14:sparkline>
            <x14:sparkline>
              <xm:f>'CH4'!C122:AH122</xm:f>
              <xm:sqref>AL122</xm:sqref>
            </x14:sparkline>
            <x14:sparkline>
              <xm:f>'CH4'!C123:AH123</xm:f>
              <xm:sqref>AL123</xm:sqref>
            </x14:sparkline>
            <x14:sparkline>
              <xm:f>'CH4'!C124:AH124</xm:f>
              <xm:sqref>AL124</xm:sqref>
            </x14:sparkline>
            <x14:sparkline>
              <xm:f>'CH4'!C125:AH125</xm:f>
              <xm:sqref>AL125</xm:sqref>
            </x14:sparkline>
            <x14:sparkline>
              <xm:f>'CH4'!C126:AH126</xm:f>
              <xm:sqref>AL126</xm:sqref>
            </x14:sparkline>
            <x14:sparkline>
              <xm:f>'CH4'!C127:AH127</xm:f>
              <xm:sqref>AL127</xm:sqref>
            </x14:sparkline>
            <x14:sparkline>
              <xm:f>'CH4'!C128:AH128</xm:f>
              <xm:sqref>AL128</xm:sqref>
            </x14:sparkline>
            <x14:sparkline>
              <xm:f>'CH4'!C129:AH129</xm:f>
              <xm:sqref>AL129</xm:sqref>
            </x14:sparkline>
            <x14:sparkline>
              <xm:f>'CH4'!C130:AH130</xm:f>
              <xm:sqref>AL130</xm:sqref>
            </x14:sparkline>
            <x14:sparkline>
              <xm:f>'CH4'!C131:AH131</xm:f>
              <xm:sqref>AL131</xm:sqref>
            </x14:sparkline>
            <x14:sparkline>
              <xm:f>'CH4'!C132:AH132</xm:f>
              <xm:sqref>AL132</xm:sqref>
            </x14:sparkline>
            <x14:sparkline>
              <xm:f>'CH4'!C133:AH133</xm:f>
              <xm:sqref>AL133</xm:sqref>
            </x14:sparkline>
            <x14:sparkline>
              <xm:f>'CH4'!C134:AH134</xm:f>
              <xm:sqref>AL134</xm:sqref>
            </x14:sparkline>
            <x14:sparkline>
              <xm:f>'CH4'!C135:AH135</xm:f>
              <xm:sqref>AL135</xm:sqref>
            </x14:sparkline>
            <x14:sparkline>
              <xm:f>'CH4'!C136:AH136</xm:f>
              <xm:sqref>AL136</xm:sqref>
            </x14:sparkline>
            <x14:sparkline>
              <xm:f>'CH4'!C137:AH137</xm:f>
              <xm:sqref>AL137</xm:sqref>
            </x14:sparkline>
            <x14:sparkline>
              <xm:f>'CH4'!C138:AH138</xm:f>
              <xm:sqref>AL138</xm:sqref>
            </x14:sparkline>
            <x14:sparkline>
              <xm:f>'CH4'!C139:AH139</xm:f>
              <xm:sqref>AL139</xm:sqref>
            </x14:sparkline>
            <x14:sparkline>
              <xm:f>'CH4'!C140:AH140</xm:f>
              <xm:sqref>AL140</xm:sqref>
            </x14:sparkline>
            <x14:sparkline>
              <xm:f>'CH4'!C141:AH141</xm:f>
              <xm:sqref>AL141</xm:sqref>
            </x14:sparkline>
            <x14:sparkline>
              <xm:f>'CH4'!C142:AH142</xm:f>
              <xm:sqref>AL142</xm:sqref>
            </x14:sparkline>
            <x14:sparkline>
              <xm:f>'CH4'!C143:AH143</xm:f>
              <xm:sqref>AL143</xm:sqref>
            </x14:sparkline>
            <x14:sparkline>
              <xm:f>'CH4'!C144:AH144</xm:f>
              <xm:sqref>AL144</xm:sqref>
            </x14:sparkline>
            <x14:sparkline>
              <xm:f>'CH4'!C145:AH145</xm:f>
              <xm:sqref>AL145</xm:sqref>
            </x14:sparkline>
            <x14:sparkline>
              <xm:f>'CH4'!C146:AH146</xm:f>
              <xm:sqref>AL146</xm:sqref>
            </x14:sparkline>
            <x14:sparkline>
              <xm:f>'CH4'!C147:AH147</xm:f>
              <xm:sqref>AL147</xm:sqref>
            </x14:sparkline>
            <x14:sparkline>
              <xm:f>'CH4'!C148:AH148</xm:f>
              <xm:sqref>AL148</xm:sqref>
            </x14:sparkline>
            <x14:sparkline>
              <xm:f>'CH4'!C149:AH149</xm:f>
              <xm:sqref>AL149</xm:sqref>
            </x14:sparkline>
            <x14:sparkline>
              <xm:f>'CH4'!C150:AH150</xm:f>
              <xm:sqref>AL150</xm:sqref>
            </x14:sparkline>
            <x14:sparkline>
              <xm:f>'CH4'!C151:AH151</xm:f>
              <xm:sqref>AL151</xm:sqref>
            </x14:sparkline>
            <x14:sparkline>
              <xm:f>'CH4'!C152:AH152</xm:f>
              <xm:sqref>AL152</xm:sqref>
            </x14:sparkline>
            <x14:sparkline>
              <xm:f>'CH4'!C153:AH153</xm:f>
              <xm:sqref>AL153</xm:sqref>
            </x14:sparkline>
            <x14:sparkline>
              <xm:f>'CH4'!C154:AH154</xm:f>
              <xm:sqref>AL154</xm:sqref>
            </x14:sparkline>
            <x14:sparkline>
              <xm:f>'CH4'!C155:AH155</xm:f>
              <xm:sqref>AL155</xm:sqref>
            </x14:sparkline>
            <x14:sparkline>
              <xm:f>'CH4'!C156:AH156</xm:f>
              <xm:sqref>AL156</xm:sqref>
            </x14:sparkline>
            <x14:sparkline>
              <xm:f>'CH4'!C157:AH157</xm:f>
              <xm:sqref>AL157</xm:sqref>
            </x14:sparkline>
            <x14:sparkline>
              <xm:f>'CH4'!C158:AH158</xm:f>
              <xm:sqref>AL158</xm:sqref>
            </x14:sparkline>
            <x14:sparkline>
              <xm:f>'CH4'!C159:AH159</xm:f>
              <xm:sqref>AL159</xm:sqref>
            </x14:sparkline>
            <x14:sparkline>
              <xm:f>'CH4'!C160:AH160</xm:f>
              <xm:sqref>AL160</xm:sqref>
            </x14:sparkline>
            <x14:sparkline>
              <xm:f>'CH4'!C161:AH161</xm:f>
              <xm:sqref>AL161</xm:sqref>
            </x14:sparkline>
            <x14:sparkline>
              <xm:f>'CH4'!C162:AH162</xm:f>
              <xm:sqref>AL162</xm:sqref>
            </x14:sparkline>
            <x14:sparkline>
              <xm:f>'CH4'!C163:AH163</xm:f>
              <xm:sqref>AL163</xm:sqref>
            </x14:sparkline>
            <x14:sparkline>
              <xm:f>'CH4'!C164:AH164</xm:f>
              <xm:sqref>AL164</xm:sqref>
            </x14:sparkline>
            <x14:sparkline>
              <xm:f>'CH4'!C165:AH165</xm:f>
              <xm:sqref>AL165</xm:sqref>
            </x14:sparkline>
            <x14:sparkline>
              <xm:f>'CH4'!C166:AH166</xm:f>
              <xm:sqref>AL166</xm:sqref>
            </x14:sparkline>
            <x14:sparkline>
              <xm:f>'CH4'!C167:AH167</xm:f>
              <xm:sqref>AL167</xm:sqref>
            </x14:sparkline>
            <x14:sparkline>
              <xm:f>'CH4'!C168:AH168</xm:f>
              <xm:sqref>AL168</xm:sqref>
            </x14:sparkline>
            <x14:sparkline>
              <xm:f>'CH4'!C169:AH169</xm:f>
              <xm:sqref>AL169</xm:sqref>
            </x14:sparkline>
            <x14:sparkline>
              <xm:f>'CH4'!C170:AH170</xm:f>
              <xm:sqref>AL170</xm:sqref>
            </x14:sparkline>
            <x14:sparkline>
              <xm:f>'CH4'!C171:AH171</xm:f>
              <xm:sqref>AL171</xm:sqref>
            </x14:sparkline>
            <x14:sparkline>
              <xm:f>'CH4'!C172:AH172</xm:f>
              <xm:sqref>AL172</xm:sqref>
            </x14:sparkline>
            <x14:sparkline>
              <xm:f>'CH4'!C173:AH173</xm:f>
              <xm:sqref>AL173</xm:sqref>
            </x14:sparkline>
            <x14:sparkline>
              <xm:f>'CH4'!C174:AH174</xm:f>
              <xm:sqref>AL174</xm:sqref>
            </x14:sparkline>
            <x14:sparkline>
              <xm:f>'CH4'!C175:AH175</xm:f>
              <xm:sqref>AL175</xm:sqref>
            </x14:sparkline>
            <x14:sparkline>
              <xm:f>'CH4'!C176:AH176</xm:f>
              <xm:sqref>AL176</xm:sqref>
            </x14:sparkline>
            <x14:sparkline>
              <xm:f>'CH4'!C177:AH177</xm:f>
              <xm:sqref>AL177</xm:sqref>
            </x14:sparkline>
            <x14:sparkline>
              <xm:f>'CH4'!C178:AH178</xm:f>
              <xm:sqref>AL178</xm:sqref>
            </x14:sparkline>
            <x14:sparkline>
              <xm:f>'CH4'!C179:AH179</xm:f>
              <xm:sqref>AL179</xm:sqref>
            </x14:sparkline>
            <x14:sparkline>
              <xm:f>'CH4'!C180:AH180</xm:f>
              <xm:sqref>AL180</xm:sqref>
            </x14:sparkline>
            <x14:sparkline>
              <xm:f>'CH4'!C181:AH181</xm:f>
              <xm:sqref>AL181</xm:sqref>
            </x14:sparkline>
            <x14:sparkline>
              <xm:f>'CH4'!C182:AH182</xm:f>
              <xm:sqref>AL182</xm:sqref>
            </x14:sparkline>
            <x14:sparkline>
              <xm:f>'CH4'!C183:AH183</xm:f>
              <xm:sqref>AL183</xm:sqref>
            </x14:sparkline>
            <x14:sparkline>
              <xm:f>'CH4'!C184:AH184</xm:f>
              <xm:sqref>AL184</xm:sqref>
            </x14:sparkline>
            <x14:sparkline>
              <xm:f>'CH4'!C185:AH185</xm:f>
              <xm:sqref>AL185</xm:sqref>
            </x14:sparkline>
            <x14:sparkline>
              <xm:f>'CH4'!C186:AH186</xm:f>
              <xm:sqref>AL186</xm:sqref>
            </x14:sparkline>
            <x14:sparkline>
              <xm:f>'CH4'!C187:AH187</xm:f>
              <xm:sqref>AL187</xm:sqref>
            </x14:sparkline>
            <x14:sparkline>
              <xm:f>'CH4'!C188:AH188</xm:f>
              <xm:sqref>AL188</xm:sqref>
            </x14:sparkline>
            <x14:sparkline>
              <xm:f>'CH4'!C189:AH189</xm:f>
              <xm:sqref>AL189</xm:sqref>
            </x14:sparkline>
            <x14:sparkline>
              <xm:f>'CH4'!C190:AH190</xm:f>
              <xm:sqref>AL190</xm:sqref>
            </x14:sparkline>
            <x14:sparkline>
              <xm:f>'CH4'!C191:AH191</xm:f>
              <xm:sqref>AL191</xm:sqref>
            </x14:sparkline>
            <x14:sparkline>
              <xm:f>'CH4'!C192:AH192</xm:f>
              <xm:sqref>AL192</xm:sqref>
            </x14:sparkline>
            <x14:sparkline>
              <xm:f>'CH4'!C193:AH193</xm:f>
              <xm:sqref>AL193</xm:sqref>
            </x14:sparkline>
            <x14:sparkline>
              <xm:f>'CH4'!C194:AH194</xm:f>
              <xm:sqref>AL194</xm:sqref>
            </x14:sparkline>
            <x14:sparkline>
              <xm:f>'CH4'!C195:AH195</xm:f>
              <xm:sqref>AL195</xm:sqref>
            </x14:sparkline>
            <x14:sparkline>
              <xm:f>'CH4'!C196:AH196</xm:f>
              <xm:sqref>AL196</xm:sqref>
            </x14:sparkline>
            <x14:sparkline>
              <xm:f>'CH4'!C197:AH197</xm:f>
              <xm:sqref>AL197</xm:sqref>
            </x14:sparkline>
            <x14:sparkline>
              <xm:f>'CH4'!C198:AH198</xm:f>
              <xm:sqref>AL198</xm:sqref>
            </x14:sparkline>
            <x14:sparkline>
              <xm:f>'CH4'!C199:AH199</xm:f>
              <xm:sqref>AL199</xm:sqref>
            </x14:sparkline>
            <x14:sparkline>
              <xm:f>'CH4'!C200:AH200</xm:f>
              <xm:sqref>AL200</xm:sqref>
            </x14:sparkline>
            <x14:sparkline>
              <xm:f>'CH4'!C201:AH201</xm:f>
              <xm:sqref>AL201</xm:sqref>
            </x14:sparkline>
            <x14:sparkline>
              <xm:f>'CH4'!C202:AH202</xm:f>
              <xm:sqref>AL202</xm:sqref>
            </x14:sparkline>
            <x14:sparkline>
              <xm:f>'CH4'!C203:AH203</xm:f>
              <xm:sqref>AL203</xm:sqref>
            </x14:sparkline>
            <x14:sparkline>
              <xm:f>'CH4'!C204:AH204</xm:f>
              <xm:sqref>AL204</xm:sqref>
            </x14:sparkline>
            <x14:sparkline>
              <xm:f>'CH4'!C205:AH205</xm:f>
              <xm:sqref>AL205</xm:sqref>
            </x14:sparkline>
            <x14:sparkline>
              <xm:f>'CH4'!C206:AH206</xm:f>
              <xm:sqref>AL206</xm:sqref>
            </x14:sparkline>
            <x14:sparkline>
              <xm:f>'CH4'!C207:AH207</xm:f>
              <xm:sqref>AL207</xm:sqref>
            </x14:sparkline>
            <x14:sparkline>
              <xm:f>'CH4'!C208:AH208</xm:f>
              <xm:sqref>AL208</xm:sqref>
            </x14:sparkline>
            <x14:sparkline>
              <xm:f>'CH4'!C209:AH209</xm:f>
              <xm:sqref>AL209</xm:sqref>
            </x14:sparkline>
            <x14:sparkline>
              <xm:f>'CH4'!C210:AH210</xm:f>
              <xm:sqref>AL210</xm:sqref>
            </x14:sparkline>
            <x14:sparkline>
              <xm:f>'CH4'!C211:AH211</xm:f>
              <xm:sqref>AL211</xm:sqref>
            </x14:sparkline>
            <x14:sparkline>
              <xm:f>'CH4'!C212:AH212</xm:f>
              <xm:sqref>AL212</xm:sqref>
            </x14:sparkline>
            <x14:sparkline>
              <xm:f>'CH4'!C213:AH213</xm:f>
              <xm:sqref>AL213</xm:sqref>
            </x14:sparkline>
            <x14:sparkline>
              <xm:f>'CH4'!C214:AH214</xm:f>
              <xm:sqref>AL214</xm:sqref>
            </x14:sparkline>
            <x14:sparkline>
              <xm:f>'CH4'!C215:AH215</xm:f>
              <xm:sqref>AL215</xm:sqref>
            </x14:sparkline>
            <x14:sparkline>
              <xm:f>'CH4'!C216:AH216</xm:f>
              <xm:sqref>AL216</xm:sqref>
            </x14:sparkline>
            <x14:sparkline>
              <xm:f>'CH4'!C217:AH217</xm:f>
              <xm:sqref>AL217</xm:sqref>
            </x14:sparkline>
            <x14:sparkline>
              <xm:f>'CH4'!C218:AH218</xm:f>
              <xm:sqref>AL218</xm:sqref>
            </x14:sparkline>
            <x14:sparkline>
              <xm:f>'CH4'!C219:AH219</xm:f>
              <xm:sqref>AL219</xm:sqref>
            </x14:sparkline>
            <x14:sparkline>
              <xm:f>'CH4'!C220:AH220</xm:f>
              <xm:sqref>AL220</xm:sqref>
            </x14:sparkline>
            <x14:sparkline>
              <xm:f>'CH4'!C221:AH221</xm:f>
              <xm:sqref>AL221</xm:sqref>
            </x14:sparkline>
            <x14:sparkline>
              <xm:f>'CH4'!C222:AH222</xm:f>
              <xm:sqref>AL222</xm:sqref>
            </x14:sparkline>
            <x14:sparkline>
              <xm:f>'CH4'!C223:AH223</xm:f>
              <xm:sqref>AL223</xm:sqref>
            </x14:sparkline>
            <x14:sparkline>
              <xm:f>'CH4'!C224:AH224</xm:f>
              <xm:sqref>AL224</xm:sqref>
            </x14:sparkline>
            <x14:sparkline>
              <xm:f>'CH4'!C225:AH225</xm:f>
              <xm:sqref>AL225</xm:sqref>
            </x14:sparkline>
            <x14:sparkline>
              <xm:f>'CH4'!C226:AH226</xm:f>
              <xm:sqref>AL226</xm:sqref>
            </x14:sparkline>
            <x14:sparkline>
              <xm:f>'CH4'!C227:AH227</xm:f>
              <xm:sqref>AL227</xm:sqref>
            </x14:sparkline>
            <x14:sparkline>
              <xm:f>'CH4'!C228:AH228</xm:f>
              <xm:sqref>AL228</xm:sqref>
            </x14:sparkline>
            <x14:sparkline>
              <xm:f>'CH4'!C229:AH229</xm:f>
              <xm:sqref>AL229</xm:sqref>
            </x14:sparkline>
            <x14:sparkline>
              <xm:f>'CH4'!C230:AH230</xm:f>
              <xm:sqref>AL230</xm:sqref>
            </x14:sparkline>
            <x14:sparkline>
              <xm:f>'CH4'!C231:AH231</xm:f>
              <xm:sqref>AL231</xm:sqref>
            </x14:sparkline>
            <x14:sparkline>
              <xm:f>'CH4'!C232:AH232</xm:f>
              <xm:sqref>AL232</xm:sqref>
            </x14:sparkline>
            <x14:sparkline>
              <xm:f>'CH4'!C233:AH233</xm:f>
              <xm:sqref>AL233</xm:sqref>
            </x14:sparkline>
            <x14:sparkline>
              <xm:f>'CH4'!C234:AH234</xm:f>
              <xm:sqref>AL234</xm:sqref>
            </x14:sparkline>
            <x14:sparkline>
              <xm:f>'CH4'!C235:AH235</xm:f>
              <xm:sqref>AL235</xm:sqref>
            </x14:sparkline>
            <x14:sparkline>
              <xm:f>'CH4'!C236:AH236</xm:f>
              <xm:sqref>AL236</xm:sqref>
            </x14:sparkline>
            <x14:sparkline>
              <xm:f>'CH4'!C237:AH237</xm:f>
              <xm:sqref>AL237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DC1DC-012A-483F-BDA0-68C8BDC09C81}">
  <dimension ref="A2:AL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5" width="11.453125" style="52" hidden="1" customWidth="1"/>
    <col min="6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0.23122574825799141</v>
      </c>
      <c r="D4" s="21">
        <f t="shared" si="0"/>
        <v>0.22680078692792066</v>
      </c>
      <c r="E4" s="21">
        <f t="shared" si="0"/>
        <v>0.23979183135421545</v>
      </c>
      <c r="F4" s="21">
        <f t="shared" si="0"/>
        <v>0.25177057693895788</v>
      </c>
      <c r="G4" s="21">
        <f t="shared" si="0"/>
        <v>3.128969980949678</v>
      </c>
      <c r="H4" s="21">
        <f t="shared" si="0"/>
        <v>0.7292775203740326</v>
      </c>
      <c r="I4" s="21">
        <f t="shared" si="0"/>
        <v>2.1934308837639338</v>
      </c>
      <c r="J4" s="21">
        <f t="shared" si="0"/>
        <v>2.9824501047170719</v>
      </c>
      <c r="K4" s="21">
        <f t="shared" si="0"/>
        <v>3.0158371874425431</v>
      </c>
      <c r="L4" s="21">
        <f t="shared" si="0"/>
        <v>2.922018247771633</v>
      </c>
      <c r="M4" s="21">
        <f t="shared" si="0"/>
        <v>2.4458220738453562</v>
      </c>
      <c r="N4" s="21">
        <f t="shared" si="0"/>
        <v>2.6049749417144588</v>
      </c>
      <c r="O4" s="21">
        <f t="shared" si="0"/>
        <v>2.9439289771213888</v>
      </c>
      <c r="P4" s="21">
        <f t="shared" si="0"/>
        <v>3.005127213050323</v>
      </c>
      <c r="Q4" s="21">
        <f t="shared" si="0"/>
        <v>2.6353262633611836</v>
      </c>
      <c r="R4" s="21">
        <f t="shared" si="0"/>
        <v>3.2333719582586018</v>
      </c>
      <c r="S4" s="21">
        <f t="shared" si="0"/>
        <v>2.8048230104685903</v>
      </c>
      <c r="T4" s="21">
        <f t="shared" si="0"/>
        <v>2.9569005271871438</v>
      </c>
      <c r="U4" s="21">
        <f t="shared" si="0"/>
        <v>3.0534447591611755</v>
      </c>
      <c r="V4" s="21">
        <f t="shared" si="0"/>
        <v>2.8821543777068364</v>
      </c>
      <c r="W4" s="21">
        <f t="shared" si="0"/>
        <v>2.9568327130634877</v>
      </c>
      <c r="X4" s="21">
        <f t="shared" si="0"/>
        <v>3.1447102573503654</v>
      </c>
      <c r="Y4" s="21">
        <f t="shared" si="0"/>
        <v>3.0773110800953334</v>
      </c>
      <c r="Z4" s="21">
        <f t="shared" si="0"/>
        <v>3.1251069219194054</v>
      </c>
      <c r="AA4" s="21">
        <f t="shared" si="0"/>
        <v>3.0874817469863753</v>
      </c>
      <c r="AB4" s="21">
        <f t="shared" si="0"/>
        <v>3.263979362712695</v>
      </c>
      <c r="AC4" s="21">
        <f t="shared" si="0"/>
        <v>3.7894472267837225</v>
      </c>
      <c r="AD4" s="21">
        <f t="shared" si="0"/>
        <v>3.2499320908086706</v>
      </c>
      <c r="AE4" s="21">
        <f t="shared" si="0"/>
        <v>3.2452814316973311</v>
      </c>
      <c r="AF4" s="21">
        <f t="shared" si="0"/>
        <v>3.6158533066083023</v>
      </c>
      <c r="AG4" s="21">
        <f t="shared" si="0"/>
        <v>3.5668044409273376</v>
      </c>
      <c r="AH4" s="21">
        <f t="shared" si="0"/>
        <v>3.7773270725965418</v>
      </c>
      <c r="AI4" s="22"/>
      <c r="AJ4" s="23">
        <f>+(AH4/M4)-1</f>
        <v>0.54439977993075117</v>
      </c>
    </row>
    <row r="5" spans="1:38" s="13" customFormat="1" x14ac:dyDescent="0.35">
      <c r="A5" s="19" t="s">
        <v>264</v>
      </c>
      <c r="B5" s="20" t="s">
        <v>265</v>
      </c>
      <c r="C5" s="21">
        <f t="shared" ref="C5:AE5" si="1">+C6+C32+C42</f>
        <v>0.12690882320043739</v>
      </c>
      <c r="D5" s="21">
        <f t="shared" si="1"/>
        <v>0.13067432549344948</v>
      </c>
      <c r="E5" s="21">
        <f t="shared" si="1"/>
        <v>0.14366536991974427</v>
      </c>
      <c r="F5" s="21">
        <f t="shared" si="1"/>
        <v>0.14991079389747977</v>
      </c>
      <c r="G5" s="21">
        <f t="shared" si="1"/>
        <v>0.15198063690399449</v>
      </c>
      <c r="H5" s="21">
        <f t="shared" si="1"/>
        <v>0.1436149932184437</v>
      </c>
      <c r="I5" s="21">
        <f t="shared" si="1"/>
        <v>0.16934193375522208</v>
      </c>
      <c r="J5" s="21">
        <f t="shared" si="1"/>
        <v>0.16838158470280001</v>
      </c>
      <c r="K5" s="21">
        <f t="shared" si="1"/>
        <v>0.18509596049560001</v>
      </c>
      <c r="L5" s="21">
        <f t="shared" si="1"/>
        <v>0.1806874345192</v>
      </c>
      <c r="M5" s="21">
        <f t="shared" si="1"/>
        <v>0.17754635838408256</v>
      </c>
      <c r="N5" s="21">
        <f t="shared" si="1"/>
        <v>0.20253544440413421</v>
      </c>
      <c r="O5" s="21">
        <f t="shared" si="1"/>
        <v>0.19693912637768629</v>
      </c>
      <c r="P5" s="21">
        <f t="shared" si="1"/>
        <v>0.19704140377462334</v>
      </c>
      <c r="Q5" s="21">
        <f t="shared" si="1"/>
        <v>0.19530571273647823</v>
      </c>
      <c r="R5" s="21">
        <f t="shared" si="1"/>
        <v>0.19885199969435446</v>
      </c>
      <c r="S5" s="21">
        <f t="shared" si="1"/>
        <v>0.21143006445092127</v>
      </c>
      <c r="T5" s="21">
        <f t="shared" si="1"/>
        <v>0.22978492830139069</v>
      </c>
      <c r="U5" s="21">
        <f t="shared" si="1"/>
        <v>0.23433259684060018</v>
      </c>
      <c r="V5" s="21">
        <f t="shared" si="1"/>
        <v>0.25544609522930334</v>
      </c>
      <c r="W5" s="21">
        <f t="shared" si="1"/>
        <v>0.26838552393727494</v>
      </c>
      <c r="X5" s="21">
        <f t="shared" si="1"/>
        <v>0.29092798269637588</v>
      </c>
      <c r="Y5" s="21">
        <f t="shared" si="1"/>
        <v>0.29553747592969609</v>
      </c>
      <c r="Z5" s="21">
        <f t="shared" si="1"/>
        <v>0.29494623847526397</v>
      </c>
      <c r="AA5" s="21">
        <f t="shared" si="1"/>
        <v>0.30521785649198535</v>
      </c>
      <c r="AB5" s="21">
        <f t="shared" si="1"/>
        <v>0.32681754422857889</v>
      </c>
      <c r="AC5" s="21">
        <f t="shared" si="1"/>
        <v>0.3389269963740672</v>
      </c>
      <c r="AD5" s="21">
        <f t="shared" si="1"/>
        <v>0.33856496892805149</v>
      </c>
      <c r="AE5" s="21">
        <f t="shared" si="1"/>
        <v>0.33647964155495952</v>
      </c>
      <c r="AF5" s="21">
        <f t="shared" ref="AF5" si="2">+AF6+AF32+AF42</f>
        <v>0.38490509716476068</v>
      </c>
      <c r="AG5" s="21">
        <f t="shared" ref="AG5:AH5" si="3">+AG6+AG32+AG42</f>
        <v>0.30506399295868258</v>
      </c>
      <c r="AH5" s="21">
        <f t="shared" si="3"/>
        <v>0.36222387528564726</v>
      </c>
      <c r="AI5" s="22"/>
      <c r="AJ5" s="23">
        <f t="shared" ref="AJ5:AJ68" si="4">+(AH5/M5)-1</f>
        <v>1.0401650508767712</v>
      </c>
    </row>
    <row r="6" spans="1:38" x14ac:dyDescent="0.35">
      <c r="A6" s="24" t="s">
        <v>266</v>
      </c>
      <c r="B6" s="25" t="s">
        <v>267</v>
      </c>
      <c r="C6" s="26">
        <f t="shared" ref="C6:AE6" si="5">+C7+C11+C19+C25+C29</f>
        <v>0.12690882320043739</v>
      </c>
      <c r="D6" s="26">
        <f t="shared" si="5"/>
        <v>0.13067432549344948</v>
      </c>
      <c r="E6" s="26">
        <f t="shared" si="5"/>
        <v>0.14366536991974427</v>
      </c>
      <c r="F6" s="26">
        <f t="shared" si="5"/>
        <v>0.14991079389747977</v>
      </c>
      <c r="G6" s="26">
        <f t="shared" si="5"/>
        <v>0.15198063690399449</v>
      </c>
      <c r="H6" s="26">
        <f t="shared" si="5"/>
        <v>0.1436149932184437</v>
      </c>
      <c r="I6" s="26">
        <f t="shared" si="5"/>
        <v>0.16934193375522208</v>
      </c>
      <c r="J6" s="26">
        <f t="shared" si="5"/>
        <v>0.16838158470280001</v>
      </c>
      <c r="K6" s="26">
        <f t="shared" si="5"/>
        <v>0.18509596049560001</v>
      </c>
      <c r="L6" s="26">
        <f t="shared" si="5"/>
        <v>0.1806874345192</v>
      </c>
      <c r="M6" s="26">
        <f t="shared" si="5"/>
        <v>0.17754635838408256</v>
      </c>
      <c r="N6" s="26">
        <f t="shared" si="5"/>
        <v>0.20253544440413421</v>
      </c>
      <c r="O6" s="26">
        <f t="shared" si="5"/>
        <v>0.19693912637768629</v>
      </c>
      <c r="P6" s="26">
        <f t="shared" si="5"/>
        <v>0.19704140377462334</v>
      </c>
      <c r="Q6" s="26">
        <f t="shared" si="5"/>
        <v>0.19530571273647823</v>
      </c>
      <c r="R6" s="26">
        <f t="shared" si="5"/>
        <v>0.19885199969435446</v>
      </c>
      <c r="S6" s="26">
        <f t="shared" si="5"/>
        <v>0.21143006445092127</v>
      </c>
      <c r="T6" s="26">
        <f t="shared" si="5"/>
        <v>0.22978492830139069</v>
      </c>
      <c r="U6" s="26">
        <f t="shared" si="5"/>
        <v>0.23433259684060018</v>
      </c>
      <c r="V6" s="26">
        <f t="shared" si="5"/>
        <v>0.25544609522930334</v>
      </c>
      <c r="W6" s="26">
        <f t="shared" si="5"/>
        <v>0.26838552393727494</v>
      </c>
      <c r="X6" s="26">
        <f t="shared" si="5"/>
        <v>0.29092798269637588</v>
      </c>
      <c r="Y6" s="26">
        <f t="shared" si="5"/>
        <v>0.29553747592969609</v>
      </c>
      <c r="Z6" s="26">
        <f t="shared" si="5"/>
        <v>0.29494623847526397</v>
      </c>
      <c r="AA6" s="26">
        <f t="shared" si="5"/>
        <v>0.30521785649198535</v>
      </c>
      <c r="AB6" s="26">
        <f t="shared" si="5"/>
        <v>0.32681754422857889</v>
      </c>
      <c r="AC6" s="26">
        <f t="shared" si="5"/>
        <v>0.3389269963740672</v>
      </c>
      <c r="AD6" s="26">
        <f t="shared" si="5"/>
        <v>0.33856496892805149</v>
      </c>
      <c r="AE6" s="26">
        <f t="shared" si="5"/>
        <v>0.33647964155495952</v>
      </c>
      <c r="AF6" s="26">
        <f t="shared" ref="AF6" si="6">+AF7+AF11+AF19+AF25+AF29</f>
        <v>0.38490509716476068</v>
      </c>
      <c r="AG6" s="26">
        <f t="shared" ref="AG6:AH6" si="7">+AG7+AG11+AG19+AG25+AG29</f>
        <v>0.30506399295868258</v>
      </c>
      <c r="AH6" s="26">
        <f t="shared" si="7"/>
        <v>0.36222387528564726</v>
      </c>
      <c r="AI6" s="27"/>
      <c r="AJ6" s="23">
        <f t="shared" si="4"/>
        <v>1.0401650508767712</v>
      </c>
    </row>
    <row r="7" spans="1:38" x14ac:dyDescent="0.35">
      <c r="A7" s="24" t="s">
        <v>268</v>
      </c>
      <c r="B7" s="25" t="s">
        <v>269</v>
      </c>
      <c r="C7" s="26">
        <f t="shared" ref="C7:AE7" si="8">+SUM(C8:C10)</f>
        <v>4.7739292329220789E-3</v>
      </c>
      <c r="D7" s="26">
        <f t="shared" si="8"/>
        <v>7.2351201764664884E-3</v>
      </c>
      <c r="E7" s="26">
        <f t="shared" si="8"/>
        <v>9.8008057124531409E-3</v>
      </c>
      <c r="F7" s="26">
        <f t="shared" si="8"/>
        <v>8.5151789338839302E-3</v>
      </c>
      <c r="G7" s="26">
        <f t="shared" si="8"/>
        <v>8.9698727513980187E-3</v>
      </c>
      <c r="H7" s="26">
        <f t="shared" si="8"/>
        <v>8.6784935993956189E-3</v>
      </c>
      <c r="I7" s="26">
        <f t="shared" si="8"/>
        <v>8.5158906358356583E-3</v>
      </c>
      <c r="J7" s="26">
        <f t="shared" si="8"/>
        <v>8.883338939999999E-3</v>
      </c>
      <c r="K7" s="26">
        <f t="shared" si="8"/>
        <v>1.381770222E-2</v>
      </c>
      <c r="L7" s="26">
        <f t="shared" si="8"/>
        <v>9.6755091999999997E-3</v>
      </c>
      <c r="M7" s="26">
        <f t="shared" si="8"/>
        <v>1.0193737959999999E-2</v>
      </c>
      <c r="N7" s="26">
        <f t="shared" si="8"/>
        <v>1.3017444440000001E-2</v>
      </c>
      <c r="O7" s="26">
        <f t="shared" si="8"/>
        <v>9.5890888596399989E-3</v>
      </c>
      <c r="P7" s="26">
        <f t="shared" si="8"/>
        <v>1.3211169232949998E-2</v>
      </c>
      <c r="Q7" s="26">
        <f t="shared" si="8"/>
        <v>1.2181321594027118E-2</v>
      </c>
      <c r="R7" s="26">
        <f t="shared" si="8"/>
        <v>1.0378832939999999E-2</v>
      </c>
      <c r="S7" s="26">
        <f t="shared" si="8"/>
        <v>1.4494021079999999E-2</v>
      </c>
      <c r="T7" s="26">
        <f t="shared" si="8"/>
        <v>1.6130785626281504E-2</v>
      </c>
      <c r="U7" s="26">
        <f t="shared" si="8"/>
        <v>1.37979366E-2</v>
      </c>
      <c r="V7" s="26">
        <f t="shared" si="8"/>
        <v>1.6474487399999998E-2</v>
      </c>
      <c r="W7" s="26">
        <f t="shared" si="8"/>
        <v>1.7575804425060002E-2</v>
      </c>
      <c r="X7" s="26">
        <f t="shared" si="8"/>
        <v>2.812644736755E-2</v>
      </c>
      <c r="Y7" s="26">
        <f t="shared" si="8"/>
        <v>2.6734190124599995E-2</v>
      </c>
      <c r="Z7" s="26">
        <f t="shared" si="8"/>
        <v>2.6118650824979998E-2</v>
      </c>
      <c r="AA7" s="26">
        <f t="shared" si="8"/>
        <v>2.517424639884E-2</v>
      </c>
      <c r="AB7" s="26">
        <f t="shared" si="8"/>
        <v>2.9344573071449997E-2</v>
      </c>
      <c r="AC7" s="26">
        <f t="shared" si="8"/>
        <v>2.8383942605129994E-2</v>
      </c>
      <c r="AD7" s="26">
        <f t="shared" si="8"/>
        <v>1.8287634579014639E-2</v>
      </c>
      <c r="AE7" s="26">
        <f t="shared" si="8"/>
        <v>1.6761561368140079E-2</v>
      </c>
      <c r="AF7" s="26">
        <f t="shared" ref="AF7" si="9">+SUM(AF8:AF10)</f>
        <v>2.8334259976880619E-2</v>
      </c>
      <c r="AG7" s="26">
        <f t="shared" ref="AG7:AH7" si="10">+SUM(AG8:AG10)</f>
        <v>1.4024091695827494E-2</v>
      </c>
      <c r="AH7" s="26">
        <f t="shared" si="10"/>
        <v>5.4164563021290007E-3</v>
      </c>
      <c r="AI7" s="27"/>
      <c r="AJ7" s="23">
        <f t="shared" si="4"/>
        <v>-0.46864866220977486</v>
      </c>
    </row>
    <row r="8" spans="1:38" x14ac:dyDescent="0.35">
      <c r="A8" s="24" t="s">
        <v>270</v>
      </c>
      <c r="B8" s="25" t="s">
        <v>271</v>
      </c>
      <c r="C8" s="30">
        <f>+'1990'!$E8</f>
        <v>3.3269973002342992E-3</v>
      </c>
      <c r="D8" s="30">
        <f>+'1991'!$E8</f>
        <v>5.8127628935237385E-3</v>
      </c>
      <c r="E8" s="30">
        <f>+'1992'!$E8</f>
        <v>8.1071225266185001E-3</v>
      </c>
      <c r="F8" s="30">
        <f>+'1993'!$E8</f>
        <v>6.8109876780561001E-3</v>
      </c>
      <c r="G8" s="30">
        <f>+'1994'!$E8</f>
        <v>7.3573235880605992E-3</v>
      </c>
      <c r="H8" s="30">
        <f>+'1995'!$E8</f>
        <v>7.240269549411359E-3</v>
      </c>
      <c r="I8" s="30">
        <f>+'1996'!$E8</f>
        <v>6.4000425981630589E-3</v>
      </c>
      <c r="J8" s="30">
        <f>+'1997'!$E8</f>
        <v>8.620494539999999E-3</v>
      </c>
      <c r="K8" s="30">
        <f>+'1998'!$E8</f>
        <v>1.355311482E-2</v>
      </c>
      <c r="L8" s="30">
        <f>+'1999'!$E8</f>
        <v>9.4132457999999992E-3</v>
      </c>
      <c r="M8" s="30">
        <f>+'2000'!$E8</f>
        <v>9.948799979999999E-3</v>
      </c>
      <c r="N8" s="30">
        <f>+'2001'!$E8</f>
        <v>1.2765534460000002E-2</v>
      </c>
      <c r="O8" s="30">
        <f>+'2002'!$E8</f>
        <v>9.0881596999999991E-3</v>
      </c>
      <c r="P8" s="30">
        <f>+'2003'!$E8</f>
        <v>1.3211169232949998E-2</v>
      </c>
      <c r="Q8" s="30">
        <f>+'2004'!$E8</f>
        <v>1.2181321594027118E-2</v>
      </c>
      <c r="R8" s="30">
        <f>+'2005'!$E8</f>
        <v>1.0378832939999999E-2</v>
      </c>
      <c r="S8" s="30">
        <f>+'2006'!$E8</f>
        <v>1.4494021079999999E-2</v>
      </c>
      <c r="T8" s="30">
        <f>+'2007'!$E8</f>
        <v>1.6130785626281504E-2</v>
      </c>
      <c r="U8" s="30">
        <f>+'2008'!$E8</f>
        <v>1.37979366E-2</v>
      </c>
      <c r="V8" s="30">
        <f>+'2009'!$E8</f>
        <v>1.6474487399999998E-2</v>
      </c>
      <c r="W8" s="30">
        <f>+'2010'!$E8</f>
        <v>1.7575804425060002E-2</v>
      </c>
      <c r="X8" s="30">
        <f>+'2011'!$E8</f>
        <v>2.812644736755E-2</v>
      </c>
      <c r="Y8" s="30">
        <f>+'2012'!$E8</f>
        <v>2.6734190124599995E-2</v>
      </c>
      <c r="Z8" s="30">
        <f>+'2013'!$E8</f>
        <v>2.6118650824979998E-2</v>
      </c>
      <c r="AA8" s="30">
        <f>+'2014'!$E8</f>
        <v>2.517424639884E-2</v>
      </c>
      <c r="AB8" s="30">
        <f>+'2015'!$E8</f>
        <v>2.9344573071449997E-2</v>
      </c>
      <c r="AC8" s="30">
        <f>+'2016'!$E8</f>
        <v>2.8383942605129994E-2</v>
      </c>
      <c r="AD8" s="30">
        <f>+'2017'!$E8</f>
        <v>1.8287634579014639E-2</v>
      </c>
      <c r="AE8" s="30">
        <f>+'2018'!$E8</f>
        <v>1.6761561368140079E-2</v>
      </c>
      <c r="AF8" s="30">
        <f>+'2019'!$E8</f>
        <v>2.8334259976880619E-2</v>
      </c>
      <c r="AG8" s="30">
        <f>+'2020'!$E8</f>
        <v>1.4024091695827494E-2</v>
      </c>
      <c r="AH8" s="30">
        <f>+'2021'!$E8</f>
        <v>5.4164563021290007E-3</v>
      </c>
      <c r="AI8" s="27"/>
      <c r="AJ8" s="30">
        <f t="shared" si="4"/>
        <v>-0.45556687107815375</v>
      </c>
    </row>
    <row r="9" spans="1:38" x14ac:dyDescent="0.35">
      <c r="A9" s="24" t="s">
        <v>272</v>
      </c>
      <c r="B9" s="25" t="s">
        <v>273</v>
      </c>
      <c r="C9" s="30">
        <f>+'1990'!$E9</f>
        <v>1.4469319326877797E-3</v>
      </c>
      <c r="D9" s="30">
        <f>+'1991'!$E9</f>
        <v>1.4223572829427497E-3</v>
      </c>
      <c r="E9" s="30">
        <f>+'1992'!$E9</f>
        <v>1.6936831858346399E-3</v>
      </c>
      <c r="F9" s="30">
        <f>+'1993'!$E9</f>
        <v>1.7041912558278297E-3</v>
      </c>
      <c r="G9" s="30">
        <f>+'1994'!$E9</f>
        <v>1.61254916333742E-3</v>
      </c>
      <c r="H9" s="30">
        <f>+'1995'!$E9</f>
        <v>1.4382240499842597E-3</v>
      </c>
      <c r="I9" s="30">
        <f>+'1996'!$E9</f>
        <v>2.1158480376725994E-3</v>
      </c>
      <c r="J9" s="30">
        <f>+'1997'!$E9</f>
        <v>2.6284439999999995E-4</v>
      </c>
      <c r="K9" s="30">
        <f>+'1998'!$E9</f>
        <v>2.6458739999999997E-4</v>
      </c>
      <c r="L9" s="30">
        <f>+'1999'!$E9</f>
        <v>2.6226339999999997E-4</v>
      </c>
      <c r="M9" s="30">
        <f>+'2000'!$E9</f>
        <v>2.4493797999999996E-4</v>
      </c>
      <c r="N9" s="30">
        <f>+'2001'!$E9</f>
        <v>2.5190997999999996E-4</v>
      </c>
      <c r="O9" s="30">
        <f>+'2002'!$E9</f>
        <v>5.0092915964000011E-4</v>
      </c>
      <c r="P9" s="30">
        <f>+'2003'!$E9</f>
        <v>0</v>
      </c>
      <c r="Q9" s="30">
        <f>+'2004'!$E9</f>
        <v>0</v>
      </c>
      <c r="R9" s="30">
        <f>+'2005'!$E9</f>
        <v>0</v>
      </c>
      <c r="S9" s="30">
        <f>+'2006'!$E9</f>
        <v>0</v>
      </c>
      <c r="T9" s="30">
        <f>+'2007'!$E9</f>
        <v>0</v>
      </c>
      <c r="U9" s="30">
        <f>+'2008'!$E9</f>
        <v>0</v>
      </c>
      <c r="V9" s="30">
        <f>+'2009'!$E9</f>
        <v>0</v>
      </c>
      <c r="W9" s="30">
        <f>+'2010'!$E9</f>
        <v>0</v>
      </c>
      <c r="X9" s="30">
        <f>+'2011'!$E9</f>
        <v>0</v>
      </c>
      <c r="Y9" s="30">
        <f>+'2012'!$E9</f>
        <v>0</v>
      </c>
      <c r="Z9" s="30">
        <f>+'2013'!$E9</f>
        <v>0</v>
      </c>
      <c r="AA9" s="30">
        <f>+'2014'!$E9</f>
        <v>0</v>
      </c>
      <c r="AB9" s="30">
        <f>+'2015'!$E9</f>
        <v>0</v>
      </c>
      <c r="AC9" s="30">
        <f>+'2016'!$E9</f>
        <v>0</v>
      </c>
      <c r="AD9" s="30">
        <f>+'2017'!$E9</f>
        <v>0</v>
      </c>
      <c r="AE9" s="30">
        <f>+'2018'!$E9</f>
        <v>0</v>
      </c>
      <c r="AF9" s="30">
        <f>+'2019'!$E9</f>
        <v>0</v>
      </c>
      <c r="AG9" s="30">
        <f>+'2020'!$E9</f>
        <v>0</v>
      </c>
      <c r="AH9" s="30">
        <f>+'2021'!$E9</f>
        <v>0</v>
      </c>
      <c r="AI9" s="27"/>
      <c r="AJ9" s="30">
        <f t="shared" si="4"/>
        <v>-1</v>
      </c>
    </row>
    <row r="10" spans="1:38" x14ac:dyDescent="0.35">
      <c r="A10" s="24" t="s">
        <v>274</v>
      </c>
      <c r="B10" s="25" t="s">
        <v>275</v>
      </c>
      <c r="C10" s="30">
        <f>+'1990'!$E10</f>
        <v>0</v>
      </c>
      <c r="D10" s="30">
        <f>+'1991'!$E10</f>
        <v>0</v>
      </c>
      <c r="E10" s="30">
        <f>+'1992'!$E10</f>
        <v>0</v>
      </c>
      <c r="F10" s="30">
        <f>+'1993'!$E10</f>
        <v>0</v>
      </c>
      <c r="G10" s="30">
        <f>+'1994'!$E10</f>
        <v>0</v>
      </c>
      <c r="H10" s="30">
        <f>+'1995'!$E10</f>
        <v>0</v>
      </c>
      <c r="I10" s="30">
        <f>+'1996'!$E10</f>
        <v>0</v>
      </c>
      <c r="J10" s="30">
        <f>+'1997'!$E10</f>
        <v>0</v>
      </c>
      <c r="K10" s="30">
        <f>+'1998'!$E10</f>
        <v>0</v>
      </c>
      <c r="L10" s="30">
        <f>+'1999'!$E10</f>
        <v>0</v>
      </c>
      <c r="M10" s="30">
        <f>+'2000'!$E10</f>
        <v>0</v>
      </c>
      <c r="N10" s="30">
        <f>+'2001'!$E10</f>
        <v>0</v>
      </c>
      <c r="O10" s="30">
        <f>+'2002'!$E10</f>
        <v>0</v>
      </c>
      <c r="P10" s="30">
        <f>+'2003'!$E10</f>
        <v>0</v>
      </c>
      <c r="Q10" s="30">
        <f>+'2004'!$E10</f>
        <v>0</v>
      </c>
      <c r="R10" s="30">
        <f>+'2005'!$E10</f>
        <v>0</v>
      </c>
      <c r="S10" s="30">
        <f>+'2006'!$E10</f>
        <v>0</v>
      </c>
      <c r="T10" s="30">
        <f>+'2007'!$E10</f>
        <v>0</v>
      </c>
      <c r="U10" s="30">
        <f>+'2008'!$E10</f>
        <v>0</v>
      </c>
      <c r="V10" s="30">
        <f>+'2009'!$E10</f>
        <v>0</v>
      </c>
      <c r="W10" s="30">
        <f>+'2010'!$E10</f>
        <v>0</v>
      </c>
      <c r="X10" s="30">
        <f>+'2011'!$E10</f>
        <v>0</v>
      </c>
      <c r="Y10" s="30">
        <f>+'2012'!$E10</f>
        <v>0</v>
      </c>
      <c r="Z10" s="30">
        <f>+'2013'!$E10</f>
        <v>0</v>
      </c>
      <c r="AA10" s="30">
        <f>+'2014'!$E10</f>
        <v>0</v>
      </c>
      <c r="AB10" s="30">
        <f>+'2015'!$E10</f>
        <v>0</v>
      </c>
      <c r="AC10" s="30">
        <f>+'2016'!$E10</f>
        <v>0</v>
      </c>
      <c r="AD10" s="30">
        <f>+'2017'!$E10</f>
        <v>0</v>
      </c>
      <c r="AE10" s="30">
        <f>+'2018'!$E10</f>
        <v>0</v>
      </c>
      <c r="AF10" s="30">
        <f>+'2019'!$E10</f>
        <v>0</v>
      </c>
      <c r="AG10" s="30">
        <f>+'2020'!$E10</f>
        <v>0</v>
      </c>
      <c r="AH10" s="30">
        <f>+'2021'!$E10</f>
        <v>0</v>
      </c>
      <c r="AI10" s="27"/>
      <c r="AJ10" s="30" t="e">
        <f t="shared" si="4"/>
        <v>#DIV/0!</v>
      </c>
    </row>
    <row r="11" spans="1:38" x14ac:dyDescent="0.35">
      <c r="A11" s="24" t="s">
        <v>276</v>
      </c>
      <c r="B11" s="25" t="s">
        <v>277</v>
      </c>
      <c r="C11" s="26">
        <f>+'1990'!$E11</f>
        <v>2.7101433468575128E-2</v>
      </c>
      <c r="D11" s="26">
        <f>+'1991'!$E11</f>
        <v>2.9071182989951195E-2</v>
      </c>
      <c r="E11" s="26">
        <f>+'1992'!$E11</f>
        <v>3.2970629126253495E-2</v>
      </c>
      <c r="F11" s="26">
        <f>+'1993'!$E11</f>
        <v>3.2293936877435307E-2</v>
      </c>
      <c r="G11" s="26">
        <f>+'1994'!$E11</f>
        <v>2.7940530051200615E-2</v>
      </c>
      <c r="H11" s="26">
        <f>+'1995'!$E11</f>
        <v>2.2723264084889824E-2</v>
      </c>
      <c r="I11" s="26">
        <f>+'1996'!$E11</f>
        <v>3.1810134416628111E-2</v>
      </c>
      <c r="J11" s="26">
        <f>+'1997'!$E11</f>
        <v>3.198052263279999E-2</v>
      </c>
      <c r="K11" s="26">
        <f>+'1998'!$E11</f>
        <v>3.3658757865599999E-2</v>
      </c>
      <c r="L11" s="26">
        <f>+'1999'!$E11</f>
        <v>3.6636885779199997E-2</v>
      </c>
      <c r="M11" s="26">
        <f>+SUM(M12:M18)</f>
        <v>3.4419917134399999E-2</v>
      </c>
      <c r="N11" s="26">
        <f t="shared" ref="N11:W11" si="11">+SUM(N12:N18)</f>
        <v>3.4912834855160002E-2</v>
      </c>
      <c r="O11" s="26">
        <f t="shared" si="11"/>
        <v>2.8964719670434E-2</v>
      </c>
      <c r="P11" s="26">
        <f t="shared" si="11"/>
        <v>3.1415981979665199E-2</v>
      </c>
      <c r="Q11" s="26">
        <f t="shared" si="11"/>
        <v>3.1233824084992614E-2</v>
      </c>
      <c r="R11" s="26">
        <f t="shared" si="11"/>
        <v>3.2056221819999994E-2</v>
      </c>
      <c r="S11" s="26">
        <f t="shared" si="11"/>
        <v>3.1169842410000002E-2</v>
      </c>
      <c r="T11" s="26">
        <f t="shared" si="11"/>
        <v>3.2527399644379437E-2</v>
      </c>
      <c r="U11" s="26">
        <f t="shared" si="11"/>
        <v>3.2363668833119683E-2</v>
      </c>
      <c r="V11" s="26">
        <f t="shared" si="11"/>
        <v>3.3968737568411803E-2</v>
      </c>
      <c r="W11" s="26">
        <f t="shared" si="11"/>
        <v>3.4997730462113998E-2</v>
      </c>
      <c r="X11" s="26">
        <f>+SUM(X12:X18)</f>
        <v>3.9171641844299998E-2</v>
      </c>
      <c r="Y11" s="26">
        <f t="shared" ref="Y11" si="12">+SUM(Y12:Y18)</f>
        <v>4.2438801742294995E-2</v>
      </c>
      <c r="Z11" s="26">
        <f t="shared" ref="Z11" si="13">+SUM(Z12:Z18)</f>
        <v>4.6221303721718288E-2</v>
      </c>
      <c r="AA11" s="26">
        <f t="shared" ref="AA11" si="14">+SUM(AA12:AA18)</f>
        <v>4.4317052900784998E-2</v>
      </c>
      <c r="AB11" s="26">
        <f t="shared" ref="AB11" si="15">+SUM(AB12:AB18)</f>
        <v>4.1691108044396998E-2</v>
      </c>
      <c r="AC11" s="26">
        <f t="shared" ref="AC11" si="16">+SUM(AC12:AC18)</f>
        <v>3.9635040277083998E-2</v>
      </c>
      <c r="AD11" s="26">
        <f t="shared" ref="AD11" si="17">+SUM(AD12:AD18)</f>
        <v>3.8587883855310992E-2</v>
      </c>
      <c r="AE11" s="26">
        <f t="shared" ref="AE11" si="18">+SUM(AE12:AE18)</f>
        <v>3.887605313815793E-2</v>
      </c>
      <c r="AF11" s="26">
        <f t="shared" ref="AF11" si="19">+SUM(AF12:AF18)</f>
        <v>6.0178877957131761E-2</v>
      </c>
      <c r="AG11" s="26">
        <f t="shared" ref="AG11" si="20">+SUM(AG12:AG18)</f>
        <v>6.52320545538361E-2</v>
      </c>
      <c r="AH11" s="26">
        <f t="shared" ref="AH11" si="21">+SUM(AH12:AH18)</f>
        <v>7.1853237048852603E-2</v>
      </c>
      <c r="AI11" s="27"/>
      <c r="AJ11" s="23">
        <f t="shared" si="4"/>
        <v>1.0875482287852734</v>
      </c>
    </row>
    <row r="12" spans="1:38" x14ac:dyDescent="0.35">
      <c r="A12" s="24" t="s">
        <v>278</v>
      </c>
      <c r="B12" s="25" t="s">
        <v>279</v>
      </c>
      <c r="C12" s="30">
        <f>+'1990'!$E12</f>
        <v>0</v>
      </c>
      <c r="D12" s="30">
        <f>+'1991'!$E12</f>
        <v>0</v>
      </c>
      <c r="E12" s="30">
        <f>+'1992'!$E12</f>
        <v>0</v>
      </c>
      <c r="F12" s="30">
        <f>+'1993'!$E12</f>
        <v>0</v>
      </c>
      <c r="G12" s="30">
        <f>+'1994'!$E12</f>
        <v>0</v>
      </c>
      <c r="H12" s="30">
        <f>+'1995'!$E12</f>
        <v>0</v>
      </c>
      <c r="I12" s="30">
        <f>+'1996'!$E12</f>
        <v>0</v>
      </c>
      <c r="J12" s="30">
        <f>+'1997'!$E12</f>
        <v>0</v>
      </c>
      <c r="K12" s="30">
        <f>+'1998'!$E12</f>
        <v>0</v>
      </c>
      <c r="L12" s="30">
        <f>+'1999'!$E12</f>
        <v>0</v>
      </c>
      <c r="M12" s="30">
        <f>+'2000'!$E12</f>
        <v>0</v>
      </c>
      <c r="N12" s="30">
        <f>+'2001'!$E12</f>
        <v>0</v>
      </c>
      <c r="O12" s="30">
        <f>+'2002'!$E12</f>
        <v>0</v>
      </c>
      <c r="P12" s="30">
        <f>+'2003'!$E12</f>
        <v>0</v>
      </c>
      <c r="Q12" s="30">
        <f>+'2004'!$E12</f>
        <v>0</v>
      </c>
      <c r="R12" s="30">
        <f>+'2005'!$E12</f>
        <v>0</v>
      </c>
      <c r="S12" s="30">
        <f>+'2006'!$E12</f>
        <v>0</v>
      </c>
      <c r="T12" s="30">
        <f>+'2007'!$E12</f>
        <v>0</v>
      </c>
      <c r="U12" s="30">
        <f>+'2008'!$E12</f>
        <v>0</v>
      </c>
      <c r="V12" s="30">
        <f>+'2009'!$E12</f>
        <v>0</v>
      </c>
      <c r="W12" s="30">
        <f>+'2010'!$E12</f>
        <v>0</v>
      </c>
      <c r="X12" s="30">
        <f>+'2011'!$E12</f>
        <v>0</v>
      </c>
      <c r="Y12" s="30">
        <f>+'2012'!$E12</f>
        <v>0</v>
      </c>
      <c r="Z12" s="30">
        <f>+'2013'!$E12</f>
        <v>0</v>
      </c>
      <c r="AA12" s="30">
        <f>+'2014'!$E12</f>
        <v>0</v>
      </c>
      <c r="AB12" s="30">
        <f>+'2015'!$E12</f>
        <v>0</v>
      </c>
      <c r="AC12" s="30">
        <f>+'2016'!$E12</f>
        <v>0</v>
      </c>
      <c r="AD12" s="30">
        <f>+'2017'!$E12</f>
        <v>0</v>
      </c>
      <c r="AE12" s="30">
        <f>+'2018'!$E12</f>
        <v>0</v>
      </c>
      <c r="AF12" s="30">
        <f>+'2019'!$E12</f>
        <v>0</v>
      </c>
      <c r="AG12" s="30">
        <f>+'2020'!$E12</f>
        <v>0</v>
      </c>
      <c r="AH12" s="30">
        <f>+'2021'!$E12</f>
        <v>0</v>
      </c>
      <c r="AI12" s="27"/>
      <c r="AJ12" s="30" t="e">
        <f t="shared" si="4"/>
        <v>#DIV/0!</v>
      </c>
    </row>
    <row r="13" spans="1:38" x14ac:dyDescent="0.35">
      <c r="A13" s="24" t="s">
        <v>280</v>
      </c>
      <c r="B13" s="25" t="s">
        <v>281</v>
      </c>
      <c r="C13" s="30">
        <f>+'1990'!$E13</f>
        <v>0</v>
      </c>
      <c r="D13" s="30">
        <f>+'1991'!$E13</f>
        <v>0</v>
      </c>
      <c r="E13" s="30">
        <f>+'1992'!$E13</f>
        <v>0</v>
      </c>
      <c r="F13" s="30">
        <f>+'1993'!$E13</f>
        <v>0</v>
      </c>
      <c r="G13" s="30">
        <f>+'1994'!$E13</f>
        <v>0</v>
      </c>
      <c r="H13" s="30">
        <f>+'1995'!$E13</f>
        <v>0</v>
      </c>
      <c r="I13" s="30">
        <f>+'1996'!$E13</f>
        <v>0</v>
      </c>
      <c r="J13" s="30">
        <f>+'1997'!$E13</f>
        <v>0</v>
      </c>
      <c r="K13" s="30">
        <f>+'1998'!$E13</f>
        <v>0</v>
      </c>
      <c r="L13" s="30">
        <f>+'1999'!$E13</f>
        <v>0</v>
      </c>
      <c r="M13" s="30">
        <f>+'2000'!$E13</f>
        <v>0</v>
      </c>
      <c r="N13" s="30">
        <f>+'2001'!$E13</f>
        <v>0</v>
      </c>
      <c r="O13" s="30">
        <f>+'2002'!$E13</f>
        <v>0</v>
      </c>
      <c r="P13" s="30">
        <f>+'2003'!$E13</f>
        <v>0</v>
      </c>
      <c r="Q13" s="30">
        <f>+'2004'!$E13</f>
        <v>0</v>
      </c>
      <c r="R13" s="30">
        <f>+'2005'!$E13</f>
        <v>0</v>
      </c>
      <c r="S13" s="30">
        <f>+'2006'!$E13</f>
        <v>0</v>
      </c>
      <c r="T13" s="30">
        <f>+'2007'!$E13</f>
        <v>0</v>
      </c>
      <c r="U13" s="30">
        <f>+'2008'!$E13</f>
        <v>0</v>
      </c>
      <c r="V13" s="30">
        <f>+'2009'!$E13</f>
        <v>0</v>
      </c>
      <c r="W13" s="30">
        <f>+'2010'!$E13</f>
        <v>0</v>
      </c>
      <c r="X13" s="30">
        <f>+'2011'!$E13</f>
        <v>0</v>
      </c>
      <c r="Y13" s="30">
        <f>+'2012'!$E13</f>
        <v>0</v>
      </c>
      <c r="Z13" s="30">
        <f>+'2013'!$E13</f>
        <v>0</v>
      </c>
      <c r="AA13" s="30">
        <f>+'2014'!$E13</f>
        <v>0</v>
      </c>
      <c r="AB13" s="30">
        <f>+'2015'!$E13</f>
        <v>0</v>
      </c>
      <c r="AC13" s="30">
        <f>+'2016'!$E13</f>
        <v>0</v>
      </c>
      <c r="AD13" s="30">
        <f>+'2017'!$E13</f>
        <v>0</v>
      </c>
      <c r="AE13" s="30">
        <f>+'2018'!$E13</f>
        <v>0</v>
      </c>
      <c r="AF13" s="30">
        <f>+'2019'!$E13</f>
        <v>0</v>
      </c>
      <c r="AG13" s="30">
        <f>+'2020'!$E13</f>
        <v>0</v>
      </c>
      <c r="AH13" s="30">
        <f>+'2021'!$E13</f>
        <v>0</v>
      </c>
      <c r="AI13" s="27"/>
      <c r="AJ13" s="30" t="e">
        <f t="shared" si="4"/>
        <v>#DIV/0!</v>
      </c>
    </row>
    <row r="14" spans="1:38" x14ac:dyDescent="0.35">
      <c r="A14" s="24" t="s">
        <v>282</v>
      </c>
      <c r="B14" s="25" t="s">
        <v>283</v>
      </c>
      <c r="C14" s="30">
        <f>+'1990'!$E14</f>
        <v>0</v>
      </c>
      <c r="D14" s="30">
        <f>+'1991'!$E14</f>
        <v>0</v>
      </c>
      <c r="E14" s="30">
        <f>+'1992'!$E14</f>
        <v>0</v>
      </c>
      <c r="F14" s="30">
        <f>+'1993'!$E14</f>
        <v>0</v>
      </c>
      <c r="G14" s="30">
        <f>+'1994'!$E14</f>
        <v>0</v>
      </c>
      <c r="H14" s="30">
        <f>+'1995'!$E14</f>
        <v>0</v>
      </c>
      <c r="I14" s="30">
        <f>+'1996'!$E14</f>
        <v>0</v>
      </c>
      <c r="J14" s="30">
        <f>+'1997'!$E14</f>
        <v>0</v>
      </c>
      <c r="K14" s="30">
        <f>+'1998'!$E14</f>
        <v>0</v>
      </c>
      <c r="L14" s="30">
        <f>+'1999'!$E14</f>
        <v>0</v>
      </c>
      <c r="M14" s="30">
        <f>+'2000'!$E14</f>
        <v>0</v>
      </c>
      <c r="N14" s="30">
        <f>+'2001'!$E14</f>
        <v>0</v>
      </c>
      <c r="O14" s="30">
        <f>+'2002'!$E14</f>
        <v>0</v>
      </c>
      <c r="P14" s="30">
        <f>+'2003'!$E14</f>
        <v>0</v>
      </c>
      <c r="Q14" s="30">
        <f>+'2004'!$E14</f>
        <v>0</v>
      </c>
      <c r="R14" s="30">
        <f>+'2005'!$E14</f>
        <v>0</v>
      </c>
      <c r="S14" s="30">
        <f>+'2006'!$E14</f>
        <v>0</v>
      </c>
      <c r="T14" s="30">
        <f>+'2007'!$E14</f>
        <v>0</v>
      </c>
      <c r="U14" s="30">
        <f>+'2008'!$E14</f>
        <v>0</v>
      </c>
      <c r="V14" s="30">
        <f>+'2009'!$E14</f>
        <v>0</v>
      </c>
      <c r="W14" s="30">
        <f>+'2010'!$E14</f>
        <v>0</v>
      </c>
      <c r="X14" s="30">
        <f>+'2011'!$E14</f>
        <v>0</v>
      </c>
      <c r="Y14" s="30">
        <f>+'2012'!$E14</f>
        <v>0</v>
      </c>
      <c r="Z14" s="30">
        <f>+'2013'!$E14</f>
        <v>0</v>
      </c>
      <c r="AA14" s="30">
        <f>+'2014'!$E14</f>
        <v>0</v>
      </c>
      <c r="AB14" s="30">
        <f>+'2015'!$E14</f>
        <v>0</v>
      </c>
      <c r="AC14" s="30">
        <f>+'2016'!$E14</f>
        <v>0</v>
      </c>
      <c r="AD14" s="30">
        <f>+'2017'!$E14</f>
        <v>0</v>
      </c>
      <c r="AE14" s="30">
        <f>+'2018'!$E14</f>
        <v>0</v>
      </c>
      <c r="AF14" s="30">
        <f>+'2019'!$E14</f>
        <v>0</v>
      </c>
      <c r="AG14" s="30">
        <f>+'2020'!$E14</f>
        <v>0</v>
      </c>
      <c r="AH14" s="30">
        <f>+'2021'!$E14</f>
        <v>0</v>
      </c>
      <c r="AI14" s="27"/>
      <c r="AJ14" s="30" t="e">
        <f t="shared" si="4"/>
        <v>#DIV/0!</v>
      </c>
    </row>
    <row r="15" spans="1:38" x14ac:dyDescent="0.35">
      <c r="A15" s="24" t="s">
        <v>284</v>
      </c>
      <c r="B15" s="25" t="s">
        <v>285</v>
      </c>
      <c r="C15" s="30">
        <f>+'1990'!$E15</f>
        <v>0</v>
      </c>
      <c r="D15" s="30">
        <f>+'1991'!$E15</f>
        <v>0</v>
      </c>
      <c r="E15" s="30">
        <f>+'1992'!$E15</f>
        <v>0</v>
      </c>
      <c r="F15" s="30">
        <f>+'1993'!$E15</f>
        <v>0</v>
      </c>
      <c r="G15" s="30">
        <f>+'1994'!$E15</f>
        <v>0</v>
      </c>
      <c r="H15" s="30">
        <f>+'1995'!$E15</f>
        <v>0</v>
      </c>
      <c r="I15" s="30">
        <f>+'1996'!$E15</f>
        <v>0</v>
      </c>
      <c r="J15" s="30">
        <f>+'1997'!$E15</f>
        <v>0</v>
      </c>
      <c r="K15" s="30">
        <f>+'1998'!$E15</f>
        <v>0</v>
      </c>
      <c r="L15" s="30">
        <f>+'1999'!$E15</f>
        <v>0</v>
      </c>
      <c r="M15" s="30">
        <f>+'2000'!$E15</f>
        <v>0</v>
      </c>
      <c r="N15" s="30">
        <f>+'2001'!$E15</f>
        <v>0</v>
      </c>
      <c r="O15" s="30">
        <f>+'2002'!$E15</f>
        <v>0</v>
      </c>
      <c r="P15" s="30">
        <f>+'2003'!$E15</f>
        <v>0</v>
      </c>
      <c r="Q15" s="30">
        <f>+'2004'!$E15</f>
        <v>0</v>
      </c>
      <c r="R15" s="30">
        <f>+'2005'!$E15</f>
        <v>0</v>
      </c>
      <c r="S15" s="30">
        <f>+'2006'!$E15</f>
        <v>0</v>
      </c>
      <c r="T15" s="30">
        <f>+'2007'!$E15</f>
        <v>0</v>
      </c>
      <c r="U15" s="30">
        <f>+'2008'!$E15</f>
        <v>0</v>
      </c>
      <c r="V15" s="30">
        <f>+'2009'!$E15</f>
        <v>0</v>
      </c>
      <c r="W15" s="30">
        <f>+'2010'!$E15</f>
        <v>0</v>
      </c>
      <c r="X15" s="30">
        <f>+'2011'!$E15</f>
        <v>0</v>
      </c>
      <c r="Y15" s="30">
        <f>+'2012'!$E15</f>
        <v>0</v>
      </c>
      <c r="Z15" s="30">
        <f>+'2013'!$E15</f>
        <v>0</v>
      </c>
      <c r="AA15" s="30">
        <f>+'2014'!$E15</f>
        <v>0</v>
      </c>
      <c r="AB15" s="30">
        <f>+'2015'!$E15</f>
        <v>0</v>
      </c>
      <c r="AC15" s="30">
        <f>+'2016'!$E15</f>
        <v>0</v>
      </c>
      <c r="AD15" s="30">
        <f>+'2017'!$E15</f>
        <v>0</v>
      </c>
      <c r="AE15" s="30">
        <f>+'2018'!$E15</f>
        <v>0</v>
      </c>
      <c r="AF15" s="30">
        <f>+'2019'!$E15</f>
        <v>0</v>
      </c>
      <c r="AG15" s="30">
        <f>+'2020'!$E15</f>
        <v>0</v>
      </c>
      <c r="AH15" s="30">
        <f>+'2021'!$E15</f>
        <v>0</v>
      </c>
      <c r="AI15" s="27"/>
      <c r="AJ15" s="30" t="e">
        <f t="shared" si="4"/>
        <v>#DIV/0!</v>
      </c>
    </row>
    <row r="16" spans="1:38" x14ac:dyDescent="0.35">
      <c r="A16" s="24" t="s">
        <v>286</v>
      </c>
      <c r="B16" s="25" t="s">
        <v>287</v>
      </c>
      <c r="C16" s="30">
        <f>+'1990'!$E16</f>
        <v>0</v>
      </c>
      <c r="D16" s="30">
        <f>+'1991'!$E16</f>
        <v>0</v>
      </c>
      <c r="E16" s="30">
        <f>+'1992'!$E16</f>
        <v>0</v>
      </c>
      <c r="F16" s="30">
        <f>+'1993'!$E16</f>
        <v>0</v>
      </c>
      <c r="G16" s="30">
        <f>+'1994'!$E16</f>
        <v>0</v>
      </c>
      <c r="H16" s="30">
        <f>+'1995'!$E16</f>
        <v>0</v>
      </c>
      <c r="I16" s="30">
        <f>+'1996'!$E16</f>
        <v>0</v>
      </c>
      <c r="J16" s="30">
        <f>+'1997'!$E16</f>
        <v>0</v>
      </c>
      <c r="K16" s="30">
        <f>+'1998'!$E16</f>
        <v>0</v>
      </c>
      <c r="L16" s="30">
        <f>+'1999'!$E16</f>
        <v>0</v>
      </c>
      <c r="M16" s="30">
        <f>+'2000'!$E16</f>
        <v>0</v>
      </c>
      <c r="N16" s="30">
        <f>+'2001'!$E16</f>
        <v>0</v>
      </c>
      <c r="O16" s="30">
        <f>+'2002'!$E16</f>
        <v>0</v>
      </c>
      <c r="P16" s="30">
        <f>+'2003'!$E16</f>
        <v>0</v>
      </c>
      <c r="Q16" s="30">
        <f>+'2004'!$E16</f>
        <v>0</v>
      </c>
      <c r="R16" s="30">
        <f>+'2005'!$E16</f>
        <v>0</v>
      </c>
      <c r="S16" s="30">
        <f>+'2006'!$E16</f>
        <v>0</v>
      </c>
      <c r="T16" s="30">
        <f>+'2007'!$E16</f>
        <v>0</v>
      </c>
      <c r="U16" s="30">
        <f>+'2008'!$E16</f>
        <v>0</v>
      </c>
      <c r="V16" s="30">
        <f>+'2009'!$E16</f>
        <v>0</v>
      </c>
      <c r="W16" s="30">
        <f>+'2010'!$E16</f>
        <v>0</v>
      </c>
      <c r="X16" s="30">
        <f>+'2011'!$E16</f>
        <v>0</v>
      </c>
      <c r="Y16" s="30">
        <f>+'2012'!$E16</f>
        <v>0</v>
      </c>
      <c r="Z16" s="30">
        <f>+'2013'!$E16</f>
        <v>0</v>
      </c>
      <c r="AA16" s="30">
        <f>+'2014'!$E16</f>
        <v>0</v>
      </c>
      <c r="AB16" s="30">
        <f>+'2015'!$E16</f>
        <v>0</v>
      </c>
      <c r="AC16" s="30">
        <f>+'2016'!$E16</f>
        <v>0</v>
      </c>
      <c r="AD16" s="30">
        <f>+'2017'!$E16</f>
        <v>0</v>
      </c>
      <c r="AE16" s="30">
        <f>+'2018'!$E16</f>
        <v>0</v>
      </c>
      <c r="AF16" s="30">
        <f>+'2019'!$E16</f>
        <v>0</v>
      </c>
      <c r="AG16" s="30">
        <f>+'2020'!$E16</f>
        <v>0</v>
      </c>
      <c r="AH16" s="30">
        <f>+'2021'!$E16</f>
        <v>0</v>
      </c>
      <c r="AI16" s="27"/>
      <c r="AJ16" s="30" t="e">
        <f t="shared" si="4"/>
        <v>#DIV/0!</v>
      </c>
    </row>
    <row r="17" spans="1:36" x14ac:dyDescent="0.35">
      <c r="A17" s="24" t="s">
        <v>288</v>
      </c>
      <c r="B17" s="25" t="s">
        <v>289</v>
      </c>
      <c r="C17" s="30">
        <f>+'1990'!$E17</f>
        <v>0</v>
      </c>
      <c r="D17" s="30">
        <f>+'1991'!$E17</f>
        <v>0</v>
      </c>
      <c r="E17" s="30">
        <f>+'1992'!$E17</f>
        <v>0</v>
      </c>
      <c r="F17" s="30">
        <f>+'1993'!$E17</f>
        <v>0</v>
      </c>
      <c r="G17" s="30">
        <f>+'1994'!$E17</f>
        <v>0</v>
      </c>
      <c r="H17" s="30">
        <f>+'1995'!$E17</f>
        <v>0</v>
      </c>
      <c r="I17" s="30">
        <f>+'1996'!$E17</f>
        <v>0</v>
      </c>
      <c r="J17" s="30">
        <f>+'1997'!$E17</f>
        <v>0</v>
      </c>
      <c r="K17" s="30">
        <f>+'1998'!$E17</f>
        <v>0</v>
      </c>
      <c r="L17" s="30">
        <f>+'1999'!$E17</f>
        <v>0</v>
      </c>
      <c r="M17" s="30">
        <f>+'2000'!$E17</f>
        <v>0</v>
      </c>
      <c r="N17" s="30">
        <f>+'2001'!$E17</f>
        <v>0</v>
      </c>
      <c r="O17" s="30">
        <f>+'2002'!$E17</f>
        <v>0</v>
      </c>
      <c r="P17" s="30">
        <f>+'2003'!$E17</f>
        <v>0</v>
      </c>
      <c r="Q17" s="30">
        <f>+'2004'!$E17</f>
        <v>0</v>
      </c>
      <c r="R17" s="30">
        <f>+'2005'!$E17</f>
        <v>0</v>
      </c>
      <c r="S17" s="30">
        <f>+'2006'!$E17</f>
        <v>0</v>
      </c>
      <c r="T17" s="30">
        <f>+'2007'!$E17</f>
        <v>0</v>
      </c>
      <c r="U17" s="30">
        <f>+'2008'!$E17</f>
        <v>0</v>
      </c>
      <c r="V17" s="30">
        <f>+'2009'!$E17</f>
        <v>0</v>
      </c>
      <c r="W17" s="30">
        <f>+'2010'!$E17</f>
        <v>0</v>
      </c>
      <c r="X17" s="30">
        <f>+'2011'!$E17</f>
        <v>0</v>
      </c>
      <c r="Y17" s="30">
        <f>+'2012'!$E17</f>
        <v>0</v>
      </c>
      <c r="Z17" s="30">
        <f>+'2013'!$E17</f>
        <v>0</v>
      </c>
      <c r="AA17" s="30">
        <f>+'2014'!$E17</f>
        <v>0</v>
      </c>
      <c r="AB17" s="30">
        <f>+'2015'!$E17</f>
        <v>0</v>
      </c>
      <c r="AC17" s="30">
        <f>+'2016'!$E17</f>
        <v>0</v>
      </c>
      <c r="AD17" s="30">
        <f>+'2017'!$E17</f>
        <v>0</v>
      </c>
      <c r="AE17" s="30">
        <f>+'2018'!$E17</f>
        <v>0</v>
      </c>
      <c r="AF17" s="30">
        <f>+'2019'!$E17</f>
        <v>0</v>
      </c>
      <c r="AG17" s="30">
        <f>+'2020'!$E17</f>
        <v>0</v>
      </c>
      <c r="AH17" s="30">
        <f>+'2021'!$E17</f>
        <v>0</v>
      </c>
      <c r="AI17" s="27"/>
      <c r="AJ17" s="30" t="e">
        <f t="shared" si="4"/>
        <v>#DIV/0!</v>
      </c>
    </row>
    <row r="18" spans="1:36" x14ac:dyDescent="0.35">
      <c r="A18" s="24" t="s">
        <v>290</v>
      </c>
      <c r="B18" s="25" t="s">
        <v>291</v>
      </c>
      <c r="C18" s="30">
        <f>+'1990'!$E18</f>
        <v>2.7101433468575128E-2</v>
      </c>
      <c r="D18" s="30">
        <f>+'1991'!$E18</f>
        <v>2.9071182989951195E-2</v>
      </c>
      <c r="E18" s="30">
        <f>+'1992'!$E18</f>
        <v>3.2970629126253495E-2</v>
      </c>
      <c r="F18" s="30">
        <f>+'1993'!$E18</f>
        <v>3.2293936877435307E-2</v>
      </c>
      <c r="G18" s="30">
        <f>+'1994'!$E18</f>
        <v>2.7940530051200615E-2</v>
      </c>
      <c r="H18" s="30">
        <f>+'1995'!$E18</f>
        <v>2.2723264084889824E-2</v>
      </c>
      <c r="I18" s="30">
        <f>+'1996'!$E18</f>
        <v>3.1810134416628111E-2</v>
      </c>
      <c r="J18" s="30">
        <f>+'1997'!$E18</f>
        <v>3.198052263279999E-2</v>
      </c>
      <c r="K18" s="30">
        <f>+'1998'!$E18</f>
        <v>3.3658757865599999E-2</v>
      </c>
      <c r="L18" s="30">
        <f>+'1999'!$E18</f>
        <v>3.6636885779199997E-2</v>
      </c>
      <c r="M18" s="30">
        <f>+'2000'!$E18</f>
        <v>3.4419917134399999E-2</v>
      </c>
      <c r="N18" s="30">
        <f>+'2001'!$E18</f>
        <v>3.4912834855160002E-2</v>
      </c>
      <c r="O18" s="30">
        <f>+'2002'!$E18</f>
        <v>2.8964719670434E-2</v>
      </c>
      <c r="P18" s="30">
        <f>+'2003'!$E18</f>
        <v>3.1415981979665199E-2</v>
      </c>
      <c r="Q18" s="30">
        <f>+'2004'!$E18</f>
        <v>3.1233824084992614E-2</v>
      </c>
      <c r="R18" s="30">
        <f>+'2005'!$E18</f>
        <v>3.2056221819999994E-2</v>
      </c>
      <c r="S18" s="30">
        <f>+'2006'!$E18</f>
        <v>3.1169842410000002E-2</v>
      </c>
      <c r="T18" s="30">
        <f>+'2007'!$E18</f>
        <v>3.2527399644379437E-2</v>
      </c>
      <c r="U18" s="30">
        <f>+'2008'!$E18</f>
        <v>3.2363668833119683E-2</v>
      </c>
      <c r="V18" s="30">
        <f>+'2009'!$E18</f>
        <v>3.3968737568411803E-2</v>
      </c>
      <c r="W18" s="30">
        <f>+'2010'!$E18</f>
        <v>3.4997730462113998E-2</v>
      </c>
      <c r="X18" s="30">
        <f>+'2011'!$E18</f>
        <v>3.9171641844299998E-2</v>
      </c>
      <c r="Y18" s="30">
        <f>+'2012'!$E18</f>
        <v>4.2438801742294995E-2</v>
      </c>
      <c r="Z18" s="30">
        <f>+'2013'!$E18</f>
        <v>4.6221303721718288E-2</v>
      </c>
      <c r="AA18" s="30">
        <f>+'2014'!$E18</f>
        <v>4.4317052900784998E-2</v>
      </c>
      <c r="AB18" s="30">
        <f>+'2015'!$E18</f>
        <v>4.1691108044396998E-2</v>
      </c>
      <c r="AC18" s="30">
        <f>+'2016'!$E18</f>
        <v>3.9635040277083998E-2</v>
      </c>
      <c r="AD18" s="30">
        <f>+'2017'!$E18</f>
        <v>3.8587883855310992E-2</v>
      </c>
      <c r="AE18" s="30">
        <f>+'2018'!$E18</f>
        <v>3.887605313815793E-2</v>
      </c>
      <c r="AF18" s="30">
        <f>+'2019'!$E18</f>
        <v>6.0178877957131761E-2</v>
      </c>
      <c r="AG18" s="30">
        <f>+'2020'!$E18</f>
        <v>6.52320545538361E-2</v>
      </c>
      <c r="AH18" s="30">
        <f>+'2021'!$E18</f>
        <v>7.1853237048852603E-2</v>
      </c>
      <c r="AI18" s="27"/>
      <c r="AJ18" s="30">
        <f t="shared" si="4"/>
        <v>1.0875482287852734</v>
      </c>
    </row>
    <row r="19" spans="1:36" x14ac:dyDescent="0.35">
      <c r="A19" s="24" t="s">
        <v>292</v>
      </c>
      <c r="B19" s="25" t="s">
        <v>293</v>
      </c>
      <c r="C19" s="26">
        <f t="shared" ref="C19:AE19" si="22">+SUM(C20:C24)</f>
        <v>5.6585873183686762E-2</v>
      </c>
      <c r="D19" s="26">
        <f t="shared" si="22"/>
        <v>5.6701378223970471E-2</v>
      </c>
      <c r="E19" s="26">
        <f t="shared" si="22"/>
        <v>6.3926115924905838E-2</v>
      </c>
      <c r="F19" s="26">
        <f t="shared" si="22"/>
        <v>7.3001446159621966E-2</v>
      </c>
      <c r="G19" s="26">
        <f t="shared" si="22"/>
        <v>7.9742059074098176E-2</v>
      </c>
      <c r="H19" s="26">
        <f t="shared" si="22"/>
        <v>7.7716387860191832E-2</v>
      </c>
      <c r="I19" s="26">
        <f t="shared" si="22"/>
        <v>9.5238908559991328E-2</v>
      </c>
      <c r="J19" s="26">
        <f t="shared" si="22"/>
        <v>9.4584185500000001E-2</v>
      </c>
      <c r="K19" s="26">
        <f t="shared" si="22"/>
        <v>0.10531152548</v>
      </c>
      <c r="L19" s="26">
        <f t="shared" si="22"/>
        <v>0.10277182341999999</v>
      </c>
      <c r="M19" s="26">
        <f t="shared" si="22"/>
        <v>0.10209075403968257</v>
      </c>
      <c r="N19" s="26">
        <f t="shared" si="22"/>
        <v>0.12396038661466087</v>
      </c>
      <c r="O19" s="26">
        <f t="shared" si="22"/>
        <v>0.12670491140104284</v>
      </c>
      <c r="P19" s="26">
        <f t="shared" si="22"/>
        <v>0.12117497997054304</v>
      </c>
      <c r="Q19" s="26">
        <f t="shared" si="22"/>
        <v>0.12116651916894741</v>
      </c>
      <c r="R19" s="26">
        <f t="shared" si="22"/>
        <v>0.12583550446435446</v>
      </c>
      <c r="S19" s="26">
        <f t="shared" si="22"/>
        <v>0.13545131167092128</v>
      </c>
      <c r="T19" s="26">
        <f t="shared" si="22"/>
        <v>0.1500859261098666</v>
      </c>
      <c r="U19" s="26">
        <f t="shared" si="22"/>
        <v>0.15759249660748051</v>
      </c>
      <c r="V19" s="26">
        <f t="shared" si="22"/>
        <v>0.17432000462089156</v>
      </c>
      <c r="W19" s="26">
        <f t="shared" si="22"/>
        <v>0.18494062567810496</v>
      </c>
      <c r="X19" s="26">
        <f t="shared" si="22"/>
        <v>0.19297351200327589</v>
      </c>
      <c r="Y19" s="26">
        <f t="shared" si="22"/>
        <v>0.19582759976236111</v>
      </c>
      <c r="Z19" s="26">
        <f t="shared" si="22"/>
        <v>0.191782980682109</v>
      </c>
      <c r="AA19" s="26">
        <f t="shared" si="22"/>
        <v>0.20411376844315435</v>
      </c>
      <c r="AB19" s="26">
        <f t="shared" si="22"/>
        <v>0.22519116445188797</v>
      </c>
      <c r="AC19" s="26">
        <f t="shared" si="22"/>
        <v>0.24045157424806321</v>
      </c>
      <c r="AD19" s="26">
        <f t="shared" si="22"/>
        <v>0.25131401849729185</v>
      </c>
      <c r="AE19" s="26">
        <f t="shared" si="22"/>
        <v>0.2501996144284015</v>
      </c>
      <c r="AF19" s="26">
        <f t="shared" ref="AF19:AH19" si="23">+SUM(AF20:AF24)</f>
        <v>0.26508935025739788</v>
      </c>
      <c r="AG19" s="26">
        <f t="shared" si="23"/>
        <v>0.19505336172831</v>
      </c>
      <c r="AH19" s="26">
        <f t="shared" si="23"/>
        <v>0.25412889482437523</v>
      </c>
      <c r="AI19" s="27"/>
      <c r="AJ19" s="23">
        <f t="shared" si="4"/>
        <v>1.4892449587118888</v>
      </c>
    </row>
    <row r="20" spans="1:36" x14ac:dyDescent="0.35">
      <c r="A20" s="24" t="s">
        <v>294</v>
      </c>
      <c r="B20" s="25" t="s">
        <v>295</v>
      </c>
      <c r="C20" s="30">
        <f>+'1990'!$E20</f>
        <v>5.7522263628059991E-5</v>
      </c>
      <c r="D20" s="30">
        <f>+'1991'!$E20</f>
        <v>6.5057931352260001E-5</v>
      </c>
      <c r="E20" s="30">
        <f>+'1992'!$E20</f>
        <v>7.2844788000599989E-5</v>
      </c>
      <c r="F20" s="30">
        <f>+'1993'!$E20</f>
        <v>7.2091221228179993E-5</v>
      </c>
      <c r="G20" s="30">
        <f>+'1994'!$E20</f>
        <v>7.184003230403998E-5</v>
      </c>
      <c r="H20" s="30">
        <f>+'1995'!$E20</f>
        <v>6.5811498124679983E-5</v>
      </c>
      <c r="I20" s="30">
        <f>+'1996'!$E20</f>
        <v>7.3347165848879986E-5</v>
      </c>
      <c r="J20" s="30">
        <f>+'1997'!$E20</f>
        <v>8.3524559999999994E-5</v>
      </c>
      <c r="K20" s="30">
        <f>+'1998'!$E20</f>
        <v>1.0356905999999999E-4</v>
      </c>
      <c r="L20" s="30">
        <f>+'1999'!$E20</f>
        <v>1.1692043999999999E-4</v>
      </c>
      <c r="M20" s="30">
        <f>+'2000'!$E20</f>
        <v>1.0705505999999999E-4</v>
      </c>
      <c r="N20" s="30">
        <f>+'2001'!$E20</f>
        <v>1.2696012E-4</v>
      </c>
      <c r="O20" s="30">
        <f>+'2002'!$E20</f>
        <v>4.3340900159999987E-5</v>
      </c>
      <c r="P20" s="30">
        <f>+'2003'!$E20</f>
        <v>1.9737731999999996E-4</v>
      </c>
      <c r="Q20" s="30">
        <f>+'2004'!$E20</f>
        <v>4.6907615999999998E-4</v>
      </c>
      <c r="R20" s="30">
        <f>+'2005'!$E20</f>
        <v>2.0135411452099992E-3</v>
      </c>
      <c r="S20" s="30">
        <f>+'2006'!$E20</f>
        <v>3.0706789244599997E-3</v>
      </c>
      <c r="T20" s="30">
        <f>+'2007'!$E20</f>
        <v>2.9375982510513343E-3</v>
      </c>
      <c r="U20" s="30">
        <f>+'2008'!$E20</f>
        <v>3.5818122839333323E-3</v>
      </c>
      <c r="V20" s="30">
        <f>+'2009'!$E20</f>
        <v>4.8231153765620031E-3</v>
      </c>
      <c r="W20" s="30">
        <f>+'2010'!$E20</f>
        <v>5.7641434879489991E-3</v>
      </c>
      <c r="X20" s="30">
        <f>+'2011'!$E20</f>
        <v>6.6733787490766677E-3</v>
      </c>
      <c r="Y20" s="30">
        <f>+'2012'!$E20</f>
        <v>8.5725230626466659E-3</v>
      </c>
      <c r="Z20" s="30">
        <f>+'2013'!$E20</f>
        <v>3.6330489065313355E-3</v>
      </c>
      <c r="AA20" s="30">
        <f>+'2014'!$E20</f>
        <v>1.4227133648186722E-3</v>
      </c>
      <c r="AB20" s="30">
        <f>+'2015'!$E20</f>
        <v>2.0571652104663311E-3</v>
      </c>
      <c r="AC20" s="30">
        <f>+'2016'!$E20</f>
        <v>2.2234015114663383E-3</v>
      </c>
      <c r="AD20" s="30">
        <f>+'2017'!$E20</f>
        <v>2.2085317141113231E-3</v>
      </c>
      <c r="AE20" s="30">
        <f>+'2018'!$E20</f>
        <v>1.9056703840626592E-3</v>
      </c>
      <c r="AF20" s="30">
        <f>+'2019'!$E20</f>
        <v>1.805775888774666E-3</v>
      </c>
      <c r="AG20" s="30">
        <f>+'2020'!$E20</f>
        <v>8.3794496279666561E-4</v>
      </c>
      <c r="AH20" s="30">
        <f>+'2021'!$E20</f>
        <v>1.1663525967473298E-3</v>
      </c>
      <c r="AI20" s="27"/>
      <c r="AJ20" s="30">
        <f t="shared" si="4"/>
        <v>9.8948852744310258</v>
      </c>
    </row>
    <row r="21" spans="1:36" x14ac:dyDescent="0.35">
      <c r="A21" s="24" t="s">
        <v>296</v>
      </c>
      <c r="B21" s="25" t="s">
        <v>297</v>
      </c>
      <c r="C21" s="30">
        <f>+'1990'!$E21</f>
        <v>5.6528350920058701E-2</v>
      </c>
      <c r="D21" s="30">
        <f>+'1991'!$E21</f>
        <v>5.6636320292618211E-2</v>
      </c>
      <c r="E21" s="30">
        <f>+'1992'!$E21</f>
        <v>6.385327113690524E-2</v>
      </c>
      <c r="F21" s="30">
        <f>+'1993'!$E21</f>
        <v>7.2929354938393781E-2</v>
      </c>
      <c r="G21" s="30">
        <f>+'1994'!$E21</f>
        <v>7.9670219041794138E-2</v>
      </c>
      <c r="H21" s="30">
        <f>+'1995'!$E21</f>
        <v>7.7650576362067153E-2</v>
      </c>
      <c r="I21" s="30">
        <f>+'1996'!$E21</f>
        <v>9.5165561394142451E-2</v>
      </c>
      <c r="J21" s="30">
        <f>+'1997'!$E21</f>
        <v>9.4500660939999995E-2</v>
      </c>
      <c r="K21" s="30">
        <f>+'1998'!$E21</f>
        <v>0.10520795642</v>
      </c>
      <c r="L21" s="30">
        <f>+'1999'!$E21</f>
        <v>0.10265490297999999</v>
      </c>
      <c r="M21" s="30">
        <f>+'2000'!$E21</f>
        <v>0.10038318716999997</v>
      </c>
      <c r="N21" s="30">
        <f>+'2001'!$E21</f>
        <v>0.12203075674734666</v>
      </c>
      <c r="O21" s="30">
        <f>+'2002'!$E21</f>
        <v>0.12463120858901022</v>
      </c>
      <c r="P21" s="30">
        <f>+'2003'!$E21</f>
        <v>0.11869078916220166</v>
      </c>
      <c r="Q21" s="30">
        <f>+'2004'!$E21</f>
        <v>0.11812178597958715</v>
      </c>
      <c r="R21" s="30">
        <f>+'2005'!$E21</f>
        <v>0.12092097940999999</v>
      </c>
      <c r="S21" s="30">
        <f>+'2006'!$E21</f>
        <v>0.12911323047000001</v>
      </c>
      <c r="T21" s="30">
        <f>+'2007'!$E21</f>
        <v>0.14346822553126642</v>
      </c>
      <c r="U21" s="30">
        <f>+'2008'!$E21</f>
        <v>0.14986575449999998</v>
      </c>
      <c r="V21" s="30">
        <f>+'2009'!$E21</f>
        <v>0.16467852379999998</v>
      </c>
      <c r="W21" s="30">
        <f>+'2010'!$E21</f>
        <v>0.17314521740277999</v>
      </c>
      <c r="X21" s="30">
        <f>+'2011'!$E21</f>
        <v>0.17923487768578</v>
      </c>
      <c r="Y21" s="30">
        <f>+'2012'!$E21</f>
        <v>0.18111398530218001</v>
      </c>
      <c r="Z21" s="30">
        <f>+'2013'!$E21</f>
        <v>0.18206585224919</v>
      </c>
      <c r="AA21" s="30">
        <f>+'2014'!$E21</f>
        <v>0.19738839587026</v>
      </c>
      <c r="AB21" s="30">
        <f>+'2015'!$E21</f>
        <v>0.21136654149009002</v>
      </c>
      <c r="AC21" s="30">
        <f>+'2016'!$E21</f>
        <v>0.22776402350449998</v>
      </c>
      <c r="AD21" s="30">
        <f>+'2017'!$E21</f>
        <v>0.23534730771117998</v>
      </c>
      <c r="AE21" s="30">
        <f>+'2018'!$E21</f>
        <v>0.23274607649040999</v>
      </c>
      <c r="AF21" s="30">
        <f>+'2019'!$E21</f>
        <v>0.24697445935347501</v>
      </c>
      <c r="AG21" s="30">
        <f>+'2020'!$E21</f>
        <v>0.17897253375801803</v>
      </c>
      <c r="AH21" s="30">
        <f>+'2021'!$E21</f>
        <v>0.22858219605288901</v>
      </c>
      <c r="AI21" s="27"/>
      <c r="AJ21" s="30">
        <f t="shared" si="4"/>
        <v>1.2770964192019796</v>
      </c>
    </row>
    <row r="22" spans="1:36" x14ac:dyDescent="0.35">
      <c r="A22" s="24" t="s">
        <v>298</v>
      </c>
      <c r="B22" s="25" t="s">
        <v>299</v>
      </c>
      <c r="C22" s="30">
        <f>+'1990'!$E22</f>
        <v>0</v>
      </c>
      <c r="D22" s="30">
        <f>+'1991'!$E22</f>
        <v>0</v>
      </c>
      <c r="E22" s="30">
        <f>+'1992'!$E22</f>
        <v>0</v>
      </c>
      <c r="F22" s="30">
        <f>+'1993'!$E22</f>
        <v>0</v>
      </c>
      <c r="G22" s="30">
        <f>+'1994'!$E22</f>
        <v>0</v>
      </c>
      <c r="H22" s="30">
        <f>+'1995'!$E22</f>
        <v>0</v>
      </c>
      <c r="I22" s="30">
        <f>+'1996'!$E22</f>
        <v>0</v>
      </c>
      <c r="J22" s="30">
        <f>+'1997'!$E22</f>
        <v>0</v>
      </c>
      <c r="K22" s="30">
        <f>+'1998'!$E22</f>
        <v>0</v>
      </c>
      <c r="L22" s="30">
        <f>+'1999'!$E22</f>
        <v>0</v>
      </c>
      <c r="M22" s="30">
        <f>+'2000'!$E22</f>
        <v>0</v>
      </c>
      <c r="N22" s="30">
        <f>+'2001'!$E22</f>
        <v>0</v>
      </c>
      <c r="O22" s="30">
        <f>+'2002'!$E22</f>
        <v>0</v>
      </c>
      <c r="P22" s="30">
        <f>+'2003'!$E22</f>
        <v>0</v>
      </c>
      <c r="Q22" s="30">
        <f>+'2004'!$E22</f>
        <v>0</v>
      </c>
      <c r="R22" s="30">
        <f>+'2005'!$E22</f>
        <v>0</v>
      </c>
      <c r="S22" s="30">
        <f>+'2006'!$E22</f>
        <v>0</v>
      </c>
      <c r="T22" s="30">
        <f>+'2007'!$E22</f>
        <v>0</v>
      </c>
      <c r="U22" s="30">
        <f>+'2008'!$E22</f>
        <v>0</v>
      </c>
      <c r="V22" s="30">
        <f>+'2009'!$E22</f>
        <v>0</v>
      </c>
      <c r="W22" s="30">
        <f>+'2010'!$E22</f>
        <v>0</v>
      </c>
      <c r="X22" s="30">
        <f>+'2011'!$E22</f>
        <v>0</v>
      </c>
      <c r="Y22" s="30">
        <f>+'2012'!$E22</f>
        <v>0</v>
      </c>
      <c r="Z22" s="30">
        <f>+'2013'!$E22</f>
        <v>0</v>
      </c>
      <c r="AA22" s="30">
        <f>+'2014'!$E22</f>
        <v>0</v>
      </c>
      <c r="AB22" s="30">
        <f>+'2015'!$E22</f>
        <v>0</v>
      </c>
      <c r="AC22" s="30">
        <f>+'2016'!$E22</f>
        <v>0</v>
      </c>
      <c r="AD22" s="30">
        <f>+'2017'!$E22</f>
        <v>0</v>
      </c>
      <c r="AE22" s="30">
        <f>+'2018'!$E22</f>
        <v>0</v>
      </c>
      <c r="AF22" s="30">
        <f>+'2019'!$E22</f>
        <v>0</v>
      </c>
      <c r="AG22" s="30">
        <f>+'2020'!$E22</f>
        <v>0</v>
      </c>
      <c r="AH22" s="30">
        <f>+'2021'!$E22</f>
        <v>4.2870828000000005E-3</v>
      </c>
      <c r="AI22" s="27"/>
      <c r="AJ22" s="30" t="e">
        <f t="shared" si="4"/>
        <v>#DIV/0!</v>
      </c>
    </row>
    <row r="23" spans="1:36" x14ac:dyDescent="0.35">
      <c r="A23" s="24" t="s">
        <v>300</v>
      </c>
      <c r="B23" s="25" t="s">
        <v>301</v>
      </c>
      <c r="C23" s="30">
        <f>+'1990'!$E23</f>
        <v>0</v>
      </c>
      <c r="D23" s="30">
        <f>+'1991'!$E23</f>
        <v>0</v>
      </c>
      <c r="E23" s="30">
        <f>+'1992'!$E23</f>
        <v>0</v>
      </c>
      <c r="F23" s="30">
        <f>+'1993'!$E23</f>
        <v>0</v>
      </c>
      <c r="G23" s="30">
        <f>+'1994'!$E23</f>
        <v>0</v>
      </c>
      <c r="H23" s="30">
        <f>+'1995'!$E23</f>
        <v>0</v>
      </c>
      <c r="I23" s="30">
        <f>+'1996'!$E23</f>
        <v>0</v>
      </c>
      <c r="J23" s="30">
        <f>+'1997'!$E23</f>
        <v>0</v>
      </c>
      <c r="K23" s="30">
        <f>+'1998'!$E23</f>
        <v>0</v>
      </c>
      <c r="L23" s="30">
        <f>+'1999'!$E23</f>
        <v>0</v>
      </c>
      <c r="M23" s="30">
        <f>+'2000'!$E23</f>
        <v>1.6005118096825909E-3</v>
      </c>
      <c r="N23" s="30">
        <f>+'2001'!$E23</f>
        <v>1.8026697473142055E-3</v>
      </c>
      <c r="O23" s="30">
        <f>+'2002'!$E23</f>
        <v>2.0303619118726256E-3</v>
      </c>
      <c r="P23" s="30">
        <f>+'2003'!$E23</f>
        <v>2.2868134883413751E-3</v>
      </c>
      <c r="Q23" s="30">
        <f>+'2004'!$E23</f>
        <v>2.5756570293602532E-3</v>
      </c>
      <c r="R23" s="30">
        <f>+'2005'!$E23</f>
        <v>2.9009839091444769E-3</v>
      </c>
      <c r="S23" s="30">
        <f>+'2006'!$E23</f>
        <v>3.2674022764612736E-3</v>
      </c>
      <c r="T23" s="30">
        <f>+'2007'!$E23</f>
        <v>3.6801023275488368E-3</v>
      </c>
      <c r="U23" s="30">
        <f>+'2008'!$E23</f>
        <v>4.1449298235472064E-3</v>
      </c>
      <c r="V23" s="30">
        <f>+'2009'!$E23</f>
        <v>4.8183654443295825E-3</v>
      </c>
      <c r="W23" s="30">
        <f>+'2010'!$E23</f>
        <v>6.0312647873759792E-3</v>
      </c>
      <c r="X23" s="30">
        <f>+'2011'!$E23</f>
        <v>7.0652555684192079E-3</v>
      </c>
      <c r="Y23" s="30">
        <f>+'2012'!$E23</f>
        <v>6.141091397534439E-3</v>
      </c>
      <c r="Z23" s="30">
        <f>+'2013'!$E23</f>
        <v>6.084079526387687E-3</v>
      </c>
      <c r="AA23" s="30">
        <f>+'2014'!$E23</f>
        <v>5.3026592080756812E-3</v>
      </c>
      <c r="AB23" s="30">
        <f>+'2015'!$E23</f>
        <v>1.1767457751331605E-2</v>
      </c>
      <c r="AC23" s="30">
        <f>+'2016'!$E23</f>
        <v>1.0464149232096914E-2</v>
      </c>
      <c r="AD23" s="30">
        <f>+'2017'!$E23</f>
        <v>1.3758179072000562E-2</v>
      </c>
      <c r="AE23" s="30">
        <f>+'2018'!$E23</f>
        <v>1.5547867553928865E-2</v>
      </c>
      <c r="AF23" s="30">
        <f>+'2019'!$E23</f>
        <v>1.6309115015148173E-2</v>
      </c>
      <c r="AG23" s="30">
        <f>+'2020'!$E23</f>
        <v>1.5242883007495336E-2</v>
      </c>
      <c r="AH23" s="30">
        <f>+'2021'!$E23</f>
        <v>2.0093263374738893E-2</v>
      </c>
      <c r="AI23" s="27"/>
      <c r="AJ23" s="30">
        <f t="shared" si="4"/>
        <v>11.554273734927163</v>
      </c>
    </row>
    <row r="24" spans="1:36" x14ac:dyDescent="0.35">
      <c r="A24" s="24" t="s">
        <v>302</v>
      </c>
      <c r="B24" s="25" t="s">
        <v>303</v>
      </c>
      <c r="C24" s="30">
        <f>+'1990'!$E24</f>
        <v>0</v>
      </c>
      <c r="D24" s="30">
        <f>+'1991'!$E24</f>
        <v>0</v>
      </c>
      <c r="E24" s="30">
        <f>+'1992'!$E24</f>
        <v>0</v>
      </c>
      <c r="F24" s="30">
        <f>+'1993'!$E24</f>
        <v>0</v>
      </c>
      <c r="G24" s="30">
        <f>+'1994'!$E24</f>
        <v>0</v>
      </c>
      <c r="H24" s="30">
        <f>+'1995'!$E24</f>
        <v>0</v>
      </c>
      <c r="I24" s="30">
        <f>+'1996'!$E24</f>
        <v>0</v>
      </c>
      <c r="J24" s="30">
        <f>+'1997'!$E24</f>
        <v>0</v>
      </c>
      <c r="K24" s="30">
        <f>+'1998'!$E24</f>
        <v>0</v>
      </c>
      <c r="L24" s="30">
        <f>+'1999'!$E24</f>
        <v>0</v>
      </c>
      <c r="M24" s="30">
        <f>+'2000'!$E24</f>
        <v>0</v>
      </c>
      <c r="N24" s="30">
        <f>+'2001'!$E24</f>
        <v>0</v>
      </c>
      <c r="O24" s="30">
        <f>+'2002'!$E24</f>
        <v>0</v>
      </c>
      <c r="P24" s="30">
        <f>+'2003'!$E24</f>
        <v>0</v>
      </c>
      <c r="Q24" s="30">
        <f>+'2004'!$E24</f>
        <v>0</v>
      </c>
      <c r="R24" s="30">
        <f>+'2005'!$E24</f>
        <v>0</v>
      </c>
      <c r="S24" s="30">
        <f>+'2006'!$E24</f>
        <v>0</v>
      </c>
      <c r="T24" s="30">
        <f>+'2007'!$E24</f>
        <v>0</v>
      </c>
      <c r="U24" s="30">
        <f>+'2008'!$E24</f>
        <v>0</v>
      </c>
      <c r="V24" s="30">
        <f>+'2009'!$E24</f>
        <v>0</v>
      </c>
      <c r="W24" s="30">
        <f>+'2010'!$E24</f>
        <v>0</v>
      </c>
      <c r="X24" s="30">
        <f>+'2011'!$E24</f>
        <v>0</v>
      </c>
      <c r="Y24" s="30">
        <f>+'2012'!$E24</f>
        <v>0</v>
      </c>
      <c r="Z24" s="30">
        <f>+'2013'!$E24</f>
        <v>0</v>
      </c>
      <c r="AA24" s="30">
        <f>+'2014'!$E24</f>
        <v>0</v>
      </c>
      <c r="AB24" s="30">
        <f>+'2015'!$E24</f>
        <v>0</v>
      </c>
      <c r="AC24" s="30">
        <f>+'2016'!$E24</f>
        <v>0</v>
      </c>
      <c r="AD24" s="30">
        <f>+'2017'!$E24</f>
        <v>0</v>
      </c>
      <c r="AE24" s="30">
        <f>+'2018'!$E24</f>
        <v>0</v>
      </c>
      <c r="AF24" s="30">
        <f>+'2019'!$E24</f>
        <v>0</v>
      </c>
      <c r="AG24" s="30">
        <f>+'2020'!$E24</f>
        <v>0</v>
      </c>
      <c r="AH24" s="30">
        <f>+'2021'!$E24</f>
        <v>0</v>
      </c>
      <c r="AI24" s="27"/>
      <c r="AJ24" s="30" t="e">
        <f t="shared" si="4"/>
        <v>#DIV/0!</v>
      </c>
    </row>
    <row r="25" spans="1:36" x14ac:dyDescent="0.35">
      <c r="A25" s="24" t="s">
        <v>304</v>
      </c>
      <c r="B25" s="25" t="s">
        <v>305</v>
      </c>
      <c r="C25" s="26">
        <f t="shared" ref="C25:AE25" si="24">+SUM(C26:C28)</f>
        <v>3.8447587315253412E-2</v>
      </c>
      <c r="D25" s="26">
        <f t="shared" si="24"/>
        <v>3.7666644103061329E-2</v>
      </c>
      <c r="E25" s="26">
        <f t="shared" si="24"/>
        <v>3.696781915613178E-2</v>
      </c>
      <c r="F25" s="26">
        <f t="shared" si="24"/>
        <v>3.6100231926538565E-2</v>
      </c>
      <c r="G25" s="26">
        <f t="shared" si="24"/>
        <v>3.5328175027297674E-2</v>
      </c>
      <c r="H25" s="26">
        <f t="shared" si="24"/>
        <v>3.4496847673966442E-2</v>
      </c>
      <c r="I25" s="26">
        <f t="shared" si="24"/>
        <v>3.3777000142766994E-2</v>
      </c>
      <c r="J25" s="26">
        <f t="shared" si="24"/>
        <v>3.2933537629999995E-2</v>
      </c>
      <c r="K25" s="26">
        <f t="shared" si="24"/>
        <v>3.2307974930000004E-2</v>
      </c>
      <c r="L25" s="26">
        <f t="shared" si="24"/>
        <v>3.1603216119999993E-2</v>
      </c>
      <c r="M25" s="26">
        <f t="shared" si="24"/>
        <v>3.0841949249999997E-2</v>
      </c>
      <c r="N25" s="26">
        <f t="shared" si="24"/>
        <v>3.0644778494313334E-2</v>
      </c>
      <c r="O25" s="26">
        <f t="shared" si="24"/>
        <v>3.1680406446569429E-2</v>
      </c>
      <c r="P25" s="26">
        <f t="shared" si="24"/>
        <v>3.1239272591465115E-2</v>
      </c>
      <c r="Q25" s="26">
        <f t="shared" si="24"/>
        <v>3.0724047888511061E-2</v>
      </c>
      <c r="R25" s="26">
        <f t="shared" si="24"/>
        <v>3.0581440469999992E-2</v>
      </c>
      <c r="S25" s="26">
        <f t="shared" si="24"/>
        <v>3.0314889289999994E-2</v>
      </c>
      <c r="T25" s="26">
        <f t="shared" si="24"/>
        <v>3.1040816920863121E-2</v>
      </c>
      <c r="U25" s="26">
        <f t="shared" si="24"/>
        <v>3.0578494799999995E-2</v>
      </c>
      <c r="V25" s="26">
        <f t="shared" si="24"/>
        <v>3.0682865639999998E-2</v>
      </c>
      <c r="W25" s="26">
        <f t="shared" si="24"/>
        <v>3.0871363371995995E-2</v>
      </c>
      <c r="X25" s="26">
        <f t="shared" si="24"/>
        <v>3.0656381481249998E-2</v>
      </c>
      <c r="Y25" s="26">
        <f t="shared" si="24"/>
        <v>3.053688430044E-2</v>
      </c>
      <c r="Z25" s="26">
        <f t="shared" si="24"/>
        <v>3.0823303246456695E-2</v>
      </c>
      <c r="AA25" s="26">
        <f t="shared" si="24"/>
        <v>3.1612788749205992E-2</v>
      </c>
      <c r="AB25" s="26">
        <f t="shared" si="24"/>
        <v>3.059069866084399E-2</v>
      </c>
      <c r="AC25" s="26">
        <f t="shared" si="24"/>
        <v>3.0456439243789997E-2</v>
      </c>
      <c r="AD25" s="26">
        <f t="shared" si="24"/>
        <v>3.0375431996433992E-2</v>
      </c>
      <c r="AE25" s="26">
        <f t="shared" si="24"/>
        <v>3.0642412620259997E-2</v>
      </c>
      <c r="AF25" s="26">
        <f t="shared" ref="AF25:AH25" si="25">+SUM(AF26:AF28)</f>
        <v>3.1302608973350396E-2</v>
      </c>
      <c r="AG25" s="26">
        <f t="shared" si="25"/>
        <v>3.0754484980708992E-2</v>
      </c>
      <c r="AH25" s="26">
        <f t="shared" si="25"/>
        <v>3.0825287110290402E-2</v>
      </c>
      <c r="AI25" s="27"/>
      <c r="AJ25" s="23">
        <f t="shared" si="4"/>
        <v>-5.4024275750319539E-4</v>
      </c>
    </row>
    <row r="26" spans="1:36" x14ac:dyDescent="0.35">
      <c r="A26" s="24" t="s">
        <v>306</v>
      </c>
      <c r="B26" s="25" t="s">
        <v>307</v>
      </c>
      <c r="C26" s="30">
        <f>+'1990'!$E26</f>
        <v>3.5227471896749998E-4</v>
      </c>
      <c r="D26" s="30">
        <f>+'1991'!$E26</f>
        <v>4.3388156225105989E-4</v>
      </c>
      <c r="E26" s="30">
        <f>+'1992'!$E26</f>
        <v>5.669249476936498E-4</v>
      </c>
      <c r="F26" s="30">
        <f>+'1993'!$E26</f>
        <v>5.3889393798317001E-4</v>
      </c>
      <c r="G26" s="30">
        <f>+'1994'!$E26</f>
        <v>5.6452341341794998E-4</v>
      </c>
      <c r="H26" s="30">
        <f>+'1995'!$E26</f>
        <v>5.6133456974902999E-4</v>
      </c>
      <c r="I26" s="30">
        <f>+'1996'!$E26</f>
        <v>5.623587505008198E-4</v>
      </c>
      <c r="J26" s="30">
        <f>+'1997'!$E26</f>
        <v>4.4033409000000004E-4</v>
      </c>
      <c r="K26" s="30">
        <f>+'1998'!$E26</f>
        <v>4.7873818999999993E-4</v>
      </c>
      <c r="L26" s="30">
        <f>+'1999'!$E26</f>
        <v>4.9174096999999998E-4</v>
      </c>
      <c r="M26" s="30">
        <f>+'2000'!$E26</f>
        <v>4.3938705999999994E-4</v>
      </c>
      <c r="N26" s="30">
        <f>+'2001'!$E26</f>
        <v>4.4311707999999993E-4</v>
      </c>
      <c r="O26" s="30">
        <f>+'2002'!$E26</f>
        <v>9.4359008267472287E-4</v>
      </c>
      <c r="P26" s="30">
        <f>+'2003'!$E26</f>
        <v>2.2236580695143417E-4</v>
      </c>
      <c r="Q26" s="30">
        <f>+'2004'!$E26</f>
        <v>1.6013161980295117E-4</v>
      </c>
      <c r="R26" s="30">
        <f>+'2005'!$E26</f>
        <v>2.7390663999999997E-4</v>
      </c>
      <c r="S26" s="30">
        <f>+'2006'!$E26</f>
        <v>2.9225462E-4</v>
      </c>
      <c r="T26" s="30">
        <f>+'2007'!$E26</f>
        <v>1.2481033607436682E-3</v>
      </c>
      <c r="U26" s="30">
        <f>+'2008'!$E26</f>
        <v>7.7325289999999975E-4</v>
      </c>
      <c r="V26" s="30">
        <f>+'2009'!$E26</f>
        <v>1.0478916E-3</v>
      </c>
      <c r="W26" s="30">
        <f>+'2010'!$E26</f>
        <v>1.0627057636999999E-3</v>
      </c>
      <c r="X26" s="30">
        <f>+'2011'!$E26</f>
        <v>1.0978028116999999E-3</v>
      </c>
      <c r="Y26" s="30">
        <f>+'2012'!$E26</f>
        <v>1.0820499785899999E-3</v>
      </c>
      <c r="Z26" s="30">
        <f>+'2013'!$E26</f>
        <v>1.4280094838946997E-3</v>
      </c>
      <c r="AA26" s="30">
        <f>+'2014'!$E26</f>
        <v>2.2086115419619997E-3</v>
      </c>
      <c r="AB26" s="30">
        <f>+'2015'!$E26</f>
        <v>1.2184619541639999E-3</v>
      </c>
      <c r="AC26" s="30">
        <f>+'2016'!$E26</f>
        <v>1.2792984444100002E-3</v>
      </c>
      <c r="AD26" s="30">
        <f>+'2017'!$E26</f>
        <v>1.3636876683639997E-3</v>
      </c>
      <c r="AE26" s="30">
        <f>+'2018'!$E26</f>
        <v>1.7438190938000001E-3</v>
      </c>
      <c r="AF26" s="30">
        <f>+'2019'!$E26</f>
        <v>2.402576499644999E-3</v>
      </c>
      <c r="AG26" s="30">
        <f>+'2020'!$E26</f>
        <v>2.0886342227519998E-3</v>
      </c>
      <c r="AH26" s="30">
        <f>+'2021'!$E26</f>
        <v>2.1722445598489994E-3</v>
      </c>
      <c r="AI26" s="27"/>
      <c r="AJ26" s="30">
        <f t="shared" si="4"/>
        <v>3.9438064012376692</v>
      </c>
    </row>
    <row r="27" spans="1:36" x14ac:dyDescent="0.35">
      <c r="A27" s="24" t="s">
        <v>308</v>
      </c>
      <c r="B27" s="25" t="s">
        <v>309</v>
      </c>
      <c r="C27" s="30">
        <f>+'1990'!$E27</f>
        <v>3.8095312596285909E-2</v>
      </c>
      <c r="D27" s="30">
        <f>+'1991'!$E27</f>
        <v>3.7232762540810267E-2</v>
      </c>
      <c r="E27" s="30">
        <f>+'1992'!$E27</f>
        <v>3.6400894208438131E-2</v>
      </c>
      <c r="F27" s="30">
        <f>+'1993'!$E27</f>
        <v>3.5561337988555396E-2</v>
      </c>
      <c r="G27" s="30">
        <f>+'1994'!$E27</f>
        <v>3.4763651613879724E-2</v>
      </c>
      <c r="H27" s="30">
        <f>+'1995'!$E27</f>
        <v>3.3935513104217413E-2</v>
      </c>
      <c r="I27" s="30">
        <f>+'1996'!$E27</f>
        <v>3.3214641392266174E-2</v>
      </c>
      <c r="J27" s="30">
        <f>+'1997'!$E27</f>
        <v>3.2493203539999994E-2</v>
      </c>
      <c r="K27" s="30">
        <f>+'1998'!$E27</f>
        <v>3.1829236740000003E-2</v>
      </c>
      <c r="L27" s="30">
        <f>+'1999'!$E27</f>
        <v>3.1111475149999995E-2</v>
      </c>
      <c r="M27" s="30">
        <f>+'2000'!$E27</f>
        <v>3.0402562189999996E-2</v>
      </c>
      <c r="N27" s="30">
        <f>+'2001'!$E27</f>
        <v>3.0201661414313335E-2</v>
      </c>
      <c r="O27" s="30">
        <f>+'2002'!$E27</f>
        <v>3.0201421845211605E-2</v>
      </c>
      <c r="P27" s="30">
        <f>+'2003'!$E27</f>
        <v>3.015634296789018E-2</v>
      </c>
      <c r="Q27" s="30">
        <f>+'2004'!$E27</f>
        <v>2.9857815180218107E-2</v>
      </c>
      <c r="R27" s="30">
        <f>+'2005'!$E27</f>
        <v>2.9723349949999995E-2</v>
      </c>
      <c r="S27" s="30">
        <f>+'2006'!$E27</f>
        <v>2.9617143149999994E-2</v>
      </c>
      <c r="T27" s="30">
        <f>+'2007'!$E27</f>
        <v>2.9486367945874451E-2</v>
      </c>
      <c r="U27" s="30">
        <f>+'2008'!$E27</f>
        <v>2.9387619099999995E-2</v>
      </c>
      <c r="V27" s="30">
        <f>+'2009'!$E27</f>
        <v>2.9316702239999999E-2</v>
      </c>
      <c r="W27" s="30">
        <f>+'2010'!$E27</f>
        <v>2.9450367814629997E-2</v>
      </c>
      <c r="X27" s="30">
        <f>+'2011'!$E27</f>
        <v>2.9230026725269996E-2</v>
      </c>
      <c r="Y27" s="30">
        <f>+'2012'!$E27</f>
        <v>2.9089953656050001E-2</v>
      </c>
      <c r="Z27" s="30">
        <f>+'2013'!$E27</f>
        <v>2.8998090280767996E-2</v>
      </c>
      <c r="AA27" s="30">
        <f>+'2014'!$E27</f>
        <v>2.8911436894003991E-2</v>
      </c>
      <c r="AB27" s="30">
        <f>+'2015'!$E27</f>
        <v>2.8821054788679992E-2</v>
      </c>
      <c r="AC27" s="30">
        <f>+'2016'!$E27</f>
        <v>2.8741674385479997E-2</v>
      </c>
      <c r="AD27" s="30">
        <f>+'2017'!$E27</f>
        <v>2.8659716753429994E-2</v>
      </c>
      <c r="AE27" s="30">
        <f>+'2018'!$E27</f>
        <v>2.8571127091205996E-2</v>
      </c>
      <c r="AF27" s="30">
        <f>+'2019'!$E27</f>
        <v>2.8475292610787399E-2</v>
      </c>
      <c r="AG27" s="30">
        <f>+'2020'!$E27</f>
        <v>2.8408961108296993E-2</v>
      </c>
      <c r="AH27" s="30">
        <f>+'2021'!$E27</f>
        <v>2.8318541091793402E-2</v>
      </c>
      <c r="AI27" s="27"/>
      <c r="AJ27" s="30">
        <f t="shared" si="4"/>
        <v>-6.854754823565723E-2</v>
      </c>
    </row>
    <row r="28" spans="1:36" x14ac:dyDescent="0.35">
      <c r="A28" s="24" t="s">
        <v>310</v>
      </c>
      <c r="B28" s="25" t="s">
        <v>311</v>
      </c>
      <c r="C28" s="30">
        <f>+'1990'!$E28</f>
        <v>0</v>
      </c>
      <c r="D28" s="30">
        <f>+'1991'!$E28</f>
        <v>0</v>
      </c>
      <c r="E28" s="30">
        <f>+'1992'!$E28</f>
        <v>0</v>
      </c>
      <c r="F28" s="30">
        <f>+'1993'!$E28</f>
        <v>0</v>
      </c>
      <c r="G28" s="30">
        <f>+'1994'!$E28</f>
        <v>0</v>
      </c>
      <c r="H28" s="30">
        <f>+'1995'!$E28</f>
        <v>0</v>
      </c>
      <c r="I28" s="30">
        <f>+'1996'!$E28</f>
        <v>0</v>
      </c>
      <c r="J28" s="30">
        <f>+'1997'!$E28</f>
        <v>0</v>
      </c>
      <c r="K28" s="30">
        <f>+'1998'!$E28</f>
        <v>0</v>
      </c>
      <c r="L28" s="30">
        <f>+'1999'!$E28</f>
        <v>0</v>
      </c>
      <c r="M28" s="30">
        <f>+'2000'!$E28</f>
        <v>0</v>
      </c>
      <c r="N28" s="30">
        <f>+'2001'!$E28</f>
        <v>0</v>
      </c>
      <c r="O28" s="30">
        <f>+'2002'!$E28</f>
        <v>5.3539451868310169E-4</v>
      </c>
      <c r="P28" s="30">
        <f>+'2003'!$E28</f>
        <v>8.6056381662349989E-4</v>
      </c>
      <c r="Q28" s="30">
        <f>+'2004'!$E28</f>
        <v>7.0610108848999994E-4</v>
      </c>
      <c r="R28" s="30">
        <f>+'2005'!$E28</f>
        <v>5.841838799999999E-4</v>
      </c>
      <c r="S28" s="30">
        <f>+'2006'!$E28</f>
        <v>4.0549151999999999E-4</v>
      </c>
      <c r="T28" s="30">
        <f>+'2007'!$E28</f>
        <v>3.0634561424499994E-4</v>
      </c>
      <c r="U28" s="30">
        <f>+'2008'!$E28</f>
        <v>4.1762279999999998E-4</v>
      </c>
      <c r="V28" s="30">
        <f>+'2009'!$E28</f>
        <v>3.1827179999999996E-4</v>
      </c>
      <c r="W28" s="30">
        <f>+'2010'!$E28</f>
        <v>3.5828979366599992E-4</v>
      </c>
      <c r="X28" s="30">
        <f>+'2011'!$E28</f>
        <v>3.2855194428000001E-4</v>
      </c>
      <c r="Y28" s="30">
        <f>+'2012'!$E28</f>
        <v>3.6488066579999992E-4</v>
      </c>
      <c r="Z28" s="30">
        <f>+'2013'!$E28</f>
        <v>3.9720348179399993E-4</v>
      </c>
      <c r="AA28" s="30">
        <f>+'2014'!$E28</f>
        <v>4.9274031323999989E-4</v>
      </c>
      <c r="AB28" s="30">
        <f>+'2015'!$E28</f>
        <v>5.5118191799999989E-4</v>
      </c>
      <c r="AC28" s="30">
        <f>+'2016'!$E28</f>
        <v>4.3546641389999996E-4</v>
      </c>
      <c r="AD28" s="30">
        <f>+'2017'!$E28</f>
        <v>3.5202757463999995E-4</v>
      </c>
      <c r="AE28" s="30">
        <f>+'2018'!$E28</f>
        <v>3.2746643525399994E-4</v>
      </c>
      <c r="AF28" s="30">
        <f>+'2019'!$E28</f>
        <v>4.2473986291800001E-4</v>
      </c>
      <c r="AG28" s="30">
        <f>+'2020'!$E28</f>
        <v>2.5688964965999995E-4</v>
      </c>
      <c r="AH28" s="30">
        <f>+'2021'!$E28</f>
        <v>3.3450145864799997E-4</v>
      </c>
      <c r="AI28" s="27"/>
      <c r="AJ28" s="30" t="e">
        <f t="shared" si="4"/>
        <v>#DIV/0!</v>
      </c>
    </row>
    <row r="29" spans="1:36" x14ac:dyDescent="0.35">
      <c r="A29" s="24" t="s">
        <v>312</v>
      </c>
      <c r="B29" s="25" t="s">
        <v>291</v>
      </c>
      <c r="C29" s="26">
        <f t="shared" ref="C29:AE29" si="26">+SUM(C30:C31)</f>
        <v>0</v>
      </c>
      <c r="D29" s="26">
        <f t="shared" si="26"/>
        <v>0</v>
      </c>
      <c r="E29" s="26">
        <f t="shared" si="26"/>
        <v>0</v>
      </c>
      <c r="F29" s="26">
        <f t="shared" si="26"/>
        <v>0</v>
      </c>
      <c r="G29" s="26">
        <f t="shared" si="26"/>
        <v>0</v>
      </c>
      <c r="H29" s="26">
        <f t="shared" si="26"/>
        <v>0</v>
      </c>
      <c r="I29" s="26">
        <f t="shared" si="26"/>
        <v>0</v>
      </c>
      <c r="J29" s="26">
        <f t="shared" si="26"/>
        <v>0</v>
      </c>
      <c r="K29" s="26">
        <f t="shared" si="26"/>
        <v>0</v>
      </c>
      <c r="L29" s="26">
        <f t="shared" si="26"/>
        <v>0</v>
      </c>
      <c r="M29" s="26">
        <f t="shared" si="26"/>
        <v>0</v>
      </c>
      <c r="N29" s="26">
        <f t="shared" si="26"/>
        <v>0</v>
      </c>
      <c r="O29" s="26">
        <f t="shared" si="26"/>
        <v>0</v>
      </c>
      <c r="P29" s="26">
        <f t="shared" si="26"/>
        <v>0</v>
      </c>
      <c r="Q29" s="26">
        <f t="shared" si="26"/>
        <v>0</v>
      </c>
      <c r="R29" s="26">
        <f t="shared" si="26"/>
        <v>0</v>
      </c>
      <c r="S29" s="26">
        <f t="shared" si="26"/>
        <v>0</v>
      </c>
      <c r="T29" s="26">
        <f t="shared" si="26"/>
        <v>0</v>
      </c>
      <c r="U29" s="26">
        <f t="shared" si="26"/>
        <v>0</v>
      </c>
      <c r="V29" s="26">
        <f t="shared" si="26"/>
        <v>0</v>
      </c>
      <c r="W29" s="26">
        <f t="shared" si="26"/>
        <v>0</v>
      </c>
      <c r="X29" s="26">
        <f t="shared" si="26"/>
        <v>0</v>
      </c>
      <c r="Y29" s="26">
        <f t="shared" si="26"/>
        <v>0</v>
      </c>
      <c r="Z29" s="26">
        <f t="shared" si="26"/>
        <v>0</v>
      </c>
      <c r="AA29" s="26">
        <f t="shared" si="26"/>
        <v>0</v>
      </c>
      <c r="AB29" s="26">
        <f t="shared" si="26"/>
        <v>0</v>
      </c>
      <c r="AC29" s="26">
        <f t="shared" si="26"/>
        <v>0</v>
      </c>
      <c r="AD29" s="26">
        <f t="shared" si="26"/>
        <v>0</v>
      </c>
      <c r="AE29" s="26">
        <f t="shared" si="26"/>
        <v>0</v>
      </c>
      <c r="AF29" s="26">
        <f t="shared" ref="AF29:AH29" si="27">+SUM(AF30:AF31)</f>
        <v>0</v>
      </c>
      <c r="AG29" s="26">
        <f t="shared" si="27"/>
        <v>0</v>
      </c>
      <c r="AH29" s="26">
        <f t="shared" si="27"/>
        <v>0</v>
      </c>
      <c r="AI29" s="27"/>
      <c r="AJ29" s="23" t="e">
        <f t="shared" si="4"/>
        <v>#DIV/0!</v>
      </c>
    </row>
    <row r="30" spans="1:36" x14ac:dyDescent="0.35">
      <c r="A30" s="24" t="s">
        <v>313</v>
      </c>
      <c r="B30" s="25" t="s">
        <v>314</v>
      </c>
      <c r="C30" s="30">
        <f>+'1990'!$E30</f>
        <v>0</v>
      </c>
      <c r="D30" s="30">
        <f>+'1991'!$E30</f>
        <v>0</v>
      </c>
      <c r="E30" s="30">
        <f>+'1992'!$E30</f>
        <v>0</v>
      </c>
      <c r="F30" s="30">
        <f>+'1993'!$E30</f>
        <v>0</v>
      </c>
      <c r="G30" s="30">
        <f>+'1994'!$E30</f>
        <v>0</v>
      </c>
      <c r="H30" s="30">
        <f>+'1995'!$E30</f>
        <v>0</v>
      </c>
      <c r="I30" s="30">
        <f>+'1996'!$E30</f>
        <v>0</v>
      </c>
      <c r="J30" s="30">
        <f>+'1997'!$E30</f>
        <v>0</v>
      </c>
      <c r="K30" s="30">
        <f>+'1998'!$E30</f>
        <v>0</v>
      </c>
      <c r="L30" s="30">
        <f>+'1999'!$E30</f>
        <v>0</v>
      </c>
      <c r="M30" s="30">
        <f>+'2000'!$E30</f>
        <v>0</v>
      </c>
      <c r="N30" s="30">
        <f>+'2001'!$E30</f>
        <v>0</v>
      </c>
      <c r="O30" s="30">
        <f>+'2002'!$E30</f>
        <v>0</v>
      </c>
      <c r="P30" s="30">
        <f>+'2003'!$E30</f>
        <v>0</v>
      </c>
      <c r="Q30" s="30">
        <f>+'2004'!$E30</f>
        <v>0</v>
      </c>
      <c r="R30" s="30">
        <f>+'2005'!$E30</f>
        <v>0</v>
      </c>
      <c r="S30" s="30">
        <f>+'2006'!$E30</f>
        <v>0</v>
      </c>
      <c r="T30" s="30">
        <f>+'2007'!$E30</f>
        <v>0</v>
      </c>
      <c r="U30" s="30">
        <f>+'2008'!$E30</f>
        <v>0</v>
      </c>
      <c r="V30" s="30">
        <f>+'2009'!$E30</f>
        <v>0</v>
      </c>
      <c r="W30" s="30">
        <f>+'2010'!$E30</f>
        <v>0</v>
      </c>
      <c r="X30" s="30">
        <f>+'2011'!$E30</f>
        <v>0</v>
      </c>
      <c r="Y30" s="30">
        <f>+'2012'!$E30</f>
        <v>0</v>
      </c>
      <c r="Z30" s="30">
        <f>+'2013'!$E30</f>
        <v>0</v>
      </c>
      <c r="AA30" s="30">
        <f>+'2014'!$E30</f>
        <v>0</v>
      </c>
      <c r="AB30" s="30">
        <f>+'2015'!$E30</f>
        <v>0</v>
      </c>
      <c r="AC30" s="30">
        <f>+'2016'!$E30</f>
        <v>0</v>
      </c>
      <c r="AD30" s="30">
        <f>+'2017'!$E30</f>
        <v>0</v>
      </c>
      <c r="AE30" s="30">
        <f>+'2018'!$E30</f>
        <v>0</v>
      </c>
      <c r="AF30" s="30">
        <f>+'2019'!$E30</f>
        <v>0</v>
      </c>
      <c r="AG30" s="30">
        <f>+'2020'!$E30</f>
        <v>0</v>
      </c>
      <c r="AH30" s="30">
        <f>+'2021'!$E30</f>
        <v>0</v>
      </c>
      <c r="AI30" s="27"/>
      <c r="AJ30" s="30" t="e">
        <f t="shared" si="4"/>
        <v>#DIV/0!</v>
      </c>
    </row>
    <row r="31" spans="1:36" x14ac:dyDescent="0.35">
      <c r="A31" s="24" t="s">
        <v>315</v>
      </c>
      <c r="B31" s="25" t="s">
        <v>316</v>
      </c>
      <c r="C31" s="30">
        <f>+'1990'!$E31</f>
        <v>0</v>
      </c>
      <c r="D31" s="30">
        <f>+'1991'!$E31</f>
        <v>0</v>
      </c>
      <c r="E31" s="30">
        <f>+'1992'!$E31</f>
        <v>0</v>
      </c>
      <c r="F31" s="30">
        <f>+'1993'!$E31</f>
        <v>0</v>
      </c>
      <c r="G31" s="30">
        <f>+'1994'!$E31</f>
        <v>0</v>
      </c>
      <c r="H31" s="30">
        <f>+'1995'!$E31</f>
        <v>0</v>
      </c>
      <c r="I31" s="30">
        <f>+'1996'!$E31</f>
        <v>0</v>
      </c>
      <c r="J31" s="30">
        <f>+'1997'!$E31</f>
        <v>0</v>
      </c>
      <c r="K31" s="30">
        <f>+'1998'!$E31</f>
        <v>0</v>
      </c>
      <c r="L31" s="30">
        <f>+'1999'!$E31</f>
        <v>0</v>
      </c>
      <c r="M31" s="30">
        <f>+'2000'!$E31</f>
        <v>0</v>
      </c>
      <c r="N31" s="30">
        <f>+'2001'!$E31</f>
        <v>0</v>
      </c>
      <c r="O31" s="30">
        <f>+'2002'!$E31</f>
        <v>0</v>
      </c>
      <c r="P31" s="30">
        <f>+'2003'!$E31</f>
        <v>0</v>
      </c>
      <c r="Q31" s="30">
        <f>+'2004'!$E31</f>
        <v>0</v>
      </c>
      <c r="R31" s="30">
        <f>+'2005'!$E31</f>
        <v>0</v>
      </c>
      <c r="S31" s="30">
        <f>+'2006'!$E31</f>
        <v>0</v>
      </c>
      <c r="T31" s="30">
        <f>+'2007'!$E31</f>
        <v>0</v>
      </c>
      <c r="U31" s="30">
        <f>+'2008'!$E31</f>
        <v>0</v>
      </c>
      <c r="V31" s="30">
        <f>+'2009'!$E31</f>
        <v>0</v>
      </c>
      <c r="W31" s="30">
        <f>+'2010'!$E31</f>
        <v>0</v>
      </c>
      <c r="X31" s="30">
        <f>+'2011'!$E31</f>
        <v>0</v>
      </c>
      <c r="Y31" s="30">
        <f>+'2012'!$E31</f>
        <v>0</v>
      </c>
      <c r="Z31" s="30">
        <f>+'2013'!$E31</f>
        <v>0</v>
      </c>
      <c r="AA31" s="30">
        <f>+'2014'!$E31</f>
        <v>0</v>
      </c>
      <c r="AB31" s="30">
        <f>+'2015'!$E31</f>
        <v>0</v>
      </c>
      <c r="AC31" s="30">
        <f>+'2016'!$E31</f>
        <v>0</v>
      </c>
      <c r="AD31" s="30">
        <f>+'2017'!$E31</f>
        <v>0</v>
      </c>
      <c r="AE31" s="30">
        <f>+'2018'!$E31</f>
        <v>0</v>
      </c>
      <c r="AF31" s="30">
        <f>+'2019'!$E31</f>
        <v>0</v>
      </c>
      <c r="AG31" s="30">
        <f>+'2020'!$E31</f>
        <v>0</v>
      </c>
      <c r="AH31" s="30">
        <f>+'2021'!$E31</f>
        <v>0</v>
      </c>
      <c r="AI31" s="27"/>
      <c r="AJ31" s="30" t="e">
        <f t="shared" si="4"/>
        <v>#DIV/0!</v>
      </c>
    </row>
    <row r="32" spans="1:36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AE32" si="28">+D33+D37</f>
        <v>0</v>
      </c>
      <c r="E32" s="26">
        <f t="shared" si="28"/>
        <v>0</v>
      </c>
      <c r="F32" s="26">
        <f t="shared" si="28"/>
        <v>0</v>
      </c>
      <c r="G32" s="26">
        <f t="shared" si="28"/>
        <v>0</v>
      </c>
      <c r="H32" s="26">
        <f t="shared" si="28"/>
        <v>0</v>
      </c>
      <c r="I32" s="26">
        <f t="shared" si="28"/>
        <v>0</v>
      </c>
      <c r="J32" s="26">
        <f t="shared" si="28"/>
        <v>0</v>
      </c>
      <c r="K32" s="26">
        <f t="shared" si="28"/>
        <v>0</v>
      </c>
      <c r="L32" s="26">
        <f t="shared" si="28"/>
        <v>0</v>
      </c>
      <c r="M32" s="26">
        <f t="shared" si="28"/>
        <v>0</v>
      </c>
      <c r="N32" s="26">
        <f t="shared" si="28"/>
        <v>0</v>
      </c>
      <c r="O32" s="26">
        <f t="shared" si="28"/>
        <v>0</v>
      </c>
      <c r="P32" s="26">
        <f t="shared" si="28"/>
        <v>0</v>
      </c>
      <c r="Q32" s="26">
        <f t="shared" si="28"/>
        <v>0</v>
      </c>
      <c r="R32" s="26">
        <f t="shared" ref="R32" si="29">+R33+R37</f>
        <v>0</v>
      </c>
      <c r="S32" s="26">
        <f t="shared" si="28"/>
        <v>0</v>
      </c>
      <c r="T32" s="26">
        <f t="shared" si="28"/>
        <v>0</v>
      </c>
      <c r="U32" s="26">
        <f t="shared" si="28"/>
        <v>0</v>
      </c>
      <c r="V32" s="26">
        <f t="shared" si="28"/>
        <v>0</v>
      </c>
      <c r="W32" s="26">
        <f t="shared" si="28"/>
        <v>0</v>
      </c>
      <c r="X32" s="26">
        <f t="shared" si="28"/>
        <v>0</v>
      </c>
      <c r="Y32" s="26">
        <f t="shared" si="28"/>
        <v>0</v>
      </c>
      <c r="Z32" s="26">
        <f t="shared" si="28"/>
        <v>0</v>
      </c>
      <c r="AA32" s="26">
        <f t="shared" si="28"/>
        <v>0</v>
      </c>
      <c r="AB32" s="26">
        <f t="shared" si="28"/>
        <v>0</v>
      </c>
      <c r="AC32" s="26">
        <f t="shared" si="28"/>
        <v>0</v>
      </c>
      <c r="AD32" s="26">
        <f t="shared" si="28"/>
        <v>0</v>
      </c>
      <c r="AE32" s="26">
        <f t="shared" si="28"/>
        <v>0</v>
      </c>
      <c r="AF32" s="26">
        <f t="shared" ref="AF32" si="30">+AF33+AF37</f>
        <v>0</v>
      </c>
      <c r="AG32" s="26">
        <f t="shared" ref="AG32:AH32" si="31">+AG33+AG37</f>
        <v>0</v>
      </c>
      <c r="AH32" s="26">
        <f t="shared" si="31"/>
        <v>0</v>
      </c>
      <c r="AI32" s="27"/>
      <c r="AJ32" s="23" t="e">
        <f t="shared" si="4"/>
        <v>#DIV/0!</v>
      </c>
    </row>
    <row r="33" spans="1:36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AE33" si="32">+SUM(D34:D36)</f>
        <v>0</v>
      </c>
      <c r="E33" s="26">
        <f t="shared" si="32"/>
        <v>0</v>
      </c>
      <c r="F33" s="26">
        <f t="shared" si="32"/>
        <v>0</v>
      </c>
      <c r="G33" s="26">
        <f t="shared" si="32"/>
        <v>0</v>
      </c>
      <c r="H33" s="26">
        <f t="shared" si="32"/>
        <v>0</v>
      </c>
      <c r="I33" s="26">
        <f t="shared" si="32"/>
        <v>0</v>
      </c>
      <c r="J33" s="26">
        <f t="shared" si="32"/>
        <v>0</v>
      </c>
      <c r="K33" s="26">
        <f t="shared" si="32"/>
        <v>0</v>
      </c>
      <c r="L33" s="26">
        <f t="shared" si="32"/>
        <v>0</v>
      </c>
      <c r="M33" s="26">
        <f t="shared" si="32"/>
        <v>0</v>
      </c>
      <c r="N33" s="26">
        <f t="shared" si="32"/>
        <v>0</v>
      </c>
      <c r="O33" s="26">
        <f t="shared" si="32"/>
        <v>0</v>
      </c>
      <c r="P33" s="26">
        <f t="shared" si="32"/>
        <v>0</v>
      </c>
      <c r="Q33" s="26">
        <f t="shared" si="32"/>
        <v>0</v>
      </c>
      <c r="R33" s="26">
        <f t="shared" ref="R33" si="33">+SUM(R34:R36)</f>
        <v>0</v>
      </c>
      <c r="S33" s="26">
        <f t="shared" si="32"/>
        <v>0</v>
      </c>
      <c r="T33" s="26">
        <f t="shared" si="32"/>
        <v>0</v>
      </c>
      <c r="U33" s="26">
        <f t="shared" si="32"/>
        <v>0</v>
      </c>
      <c r="V33" s="26">
        <f t="shared" si="32"/>
        <v>0</v>
      </c>
      <c r="W33" s="26">
        <f t="shared" si="32"/>
        <v>0</v>
      </c>
      <c r="X33" s="26">
        <f t="shared" si="32"/>
        <v>0</v>
      </c>
      <c r="Y33" s="26">
        <f t="shared" si="32"/>
        <v>0</v>
      </c>
      <c r="Z33" s="26">
        <f t="shared" si="32"/>
        <v>0</v>
      </c>
      <c r="AA33" s="26">
        <f t="shared" si="32"/>
        <v>0</v>
      </c>
      <c r="AB33" s="26">
        <f t="shared" si="32"/>
        <v>0</v>
      </c>
      <c r="AC33" s="26">
        <f t="shared" si="32"/>
        <v>0</v>
      </c>
      <c r="AD33" s="26">
        <f t="shared" si="32"/>
        <v>0</v>
      </c>
      <c r="AE33" s="26">
        <f t="shared" si="32"/>
        <v>0</v>
      </c>
      <c r="AF33" s="26">
        <f t="shared" ref="AF33" si="34">+SUM(AF34:AF36)</f>
        <v>0</v>
      </c>
      <c r="AG33" s="26">
        <f t="shared" ref="AG33:AH33" si="35">+SUM(AG34:AG36)</f>
        <v>0</v>
      </c>
      <c r="AH33" s="26">
        <f t="shared" si="35"/>
        <v>0</v>
      </c>
      <c r="AI33" s="27"/>
      <c r="AJ33" s="23" t="e">
        <f t="shared" si="4"/>
        <v>#DIV/0!</v>
      </c>
    </row>
    <row r="34" spans="1:36" x14ac:dyDescent="0.35">
      <c r="A34" s="24" t="s">
        <v>321</v>
      </c>
      <c r="B34" s="25" t="s">
        <v>322</v>
      </c>
      <c r="C34" s="30">
        <f>+'1990'!$E34</f>
        <v>0</v>
      </c>
      <c r="D34" s="30">
        <f>+'1991'!$E34</f>
        <v>0</v>
      </c>
      <c r="E34" s="30">
        <f>+'1992'!$E34</f>
        <v>0</v>
      </c>
      <c r="F34" s="30">
        <f>+'1993'!$E34</f>
        <v>0</v>
      </c>
      <c r="G34" s="30">
        <f>+'1994'!$E34</f>
        <v>0</v>
      </c>
      <c r="H34" s="30">
        <f>+'1995'!$E34</f>
        <v>0</v>
      </c>
      <c r="I34" s="30">
        <f>+'1996'!$E34</f>
        <v>0</v>
      </c>
      <c r="J34" s="30">
        <f>+'1997'!$E34</f>
        <v>0</v>
      </c>
      <c r="K34" s="30">
        <f>+'1998'!$E34</f>
        <v>0</v>
      </c>
      <c r="L34" s="30">
        <f>+'1999'!$E34</f>
        <v>0</v>
      </c>
      <c r="M34" s="30">
        <f>+'2000'!$E34</f>
        <v>0</v>
      </c>
      <c r="N34" s="30">
        <f>+'2001'!$E34</f>
        <v>0</v>
      </c>
      <c r="O34" s="30">
        <f>+'2002'!$E34</f>
        <v>0</v>
      </c>
      <c r="P34" s="30">
        <f>+'2003'!$E34</f>
        <v>0</v>
      </c>
      <c r="Q34" s="30">
        <f>+'2004'!$E34</f>
        <v>0</v>
      </c>
      <c r="R34" s="30">
        <f>+'2005'!$E34</f>
        <v>0</v>
      </c>
      <c r="S34" s="30">
        <f>+'2006'!$E34</f>
        <v>0</v>
      </c>
      <c r="T34" s="30">
        <f>+'2007'!$E34</f>
        <v>0</v>
      </c>
      <c r="U34" s="30">
        <f>+'2008'!$E34</f>
        <v>0</v>
      </c>
      <c r="V34" s="30">
        <f>+'2009'!$E34</f>
        <v>0</v>
      </c>
      <c r="W34" s="30">
        <f>+'2010'!$E34</f>
        <v>0</v>
      </c>
      <c r="X34" s="30">
        <f>+'2011'!$E34</f>
        <v>0</v>
      </c>
      <c r="Y34" s="30">
        <f>+'2012'!$E34</f>
        <v>0</v>
      </c>
      <c r="Z34" s="30">
        <f>+'2013'!$E34</f>
        <v>0</v>
      </c>
      <c r="AA34" s="30">
        <f>+'2014'!$E34</f>
        <v>0</v>
      </c>
      <c r="AB34" s="30">
        <f>+'2015'!$E34</f>
        <v>0</v>
      </c>
      <c r="AC34" s="30">
        <f>+'2016'!$E34</f>
        <v>0</v>
      </c>
      <c r="AD34" s="30">
        <f>+'2017'!$E34</f>
        <v>0</v>
      </c>
      <c r="AE34" s="30">
        <f>+'2018'!$E34</f>
        <v>0</v>
      </c>
      <c r="AF34" s="30">
        <f>+'2019'!$E34</f>
        <v>0</v>
      </c>
      <c r="AG34" s="30">
        <f>+'2020'!$E34</f>
        <v>0</v>
      </c>
      <c r="AH34" s="30">
        <f>+'2021'!$E34</f>
        <v>0</v>
      </c>
      <c r="AI34" s="27"/>
      <c r="AJ34" s="30" t="e">
        <f t="shared" si="4"/>
        <v>#DIV/0!</v>
      </c>
    </row>
    <row r="35" spans="1:36" x14ac:dyDescent="0.35">
      <c r="A35" s="24" t="s">
        <v>323</v>
      </c>
      <c r="B35" s="34" t="s">
        <v>324</v>
      </c>
      <c r="C35" s="30">
        <f>+'1990'!$E35</f>
        <v>0</v>
      </c>
      <c r="D35" s="30">
        <f>+'1991'!$E35</f>
        <v>0</v>
      </c>
      <c r="E35" s="30">
        <f>+'1992'!$E35</f>
        <v>0</v>
      </c>
      <c r="F35" s="30">
        <f>+'1993'!$E35</f>
        <v>0</v>
      </c>
      <c r="G35" s="30">
        <f>+'1994'!$E35</f>
        <v>0</v>
      </c>
      <c r="H35" s="30">
        <f>+'1995'!$E35</f>
        <v>0</v>
      </c>
      <c r="I35" s="30">
        <f>+'1996'!$E35</f>
        <v>0</v>
      </c>
      <c r="J35" s="30">
        <f>+'1997'!$E35</f>
        <v>0</v>
      </c>
      <c r="K35" s="30">
        <f>+'1998'!$E35</f>
        <v>0</v>
      </c>
      <c r="L35" s="30">
        <f>+'1999'!$E35</f>
        <v>0</v>
      </c>
      <c r="M35" s="30">
        <f>+'2000'!$E35</f>
        <v>0</v>
      </c>
      <c r="N35" s="30">
        <f>+'2001'!$E35</f>
        <v>0</v>
      </c>
      <c r="O35" s="30">
        <f>+'2002'!$E35</f>
        <v>0</v>
      </c>
      <c r="P35" s="30">
        <f>+'2003'!$E35</f>
        <v>0</v>
      </c>
      <c r="Q35" s="30">
        <f>+'2004'!$E35</f>
        <v>0</v>
      </c>
      <c r="R35" s="30">
        <f>+'2005'!$E35</f>
        <v>0</v>
      </c>
      <c r="S35" s="30">
        <f>+'2006'!$E35</f>
        <v>0</v>
      </c>
      <c r="T35" s="30">
        <f>+'2007'!$E35</f>
        <v>0</v>
      </c>
      <c r="U35" s="30">
        <f>+'2008'!$E35</f>
        <v>0</v>
      </c>
      <c r="V35" s="30">
        <f>+'2009'!$E35</f>
        <v>0</v>
      </c>
      <c r="W35" s="30">
        <f>+'2010'!$E35</f>
        <v>0</v>
      </c>
      <c r="X35" s="30">
        <f>+'2011'!$E35</f>
        <v>0</v>
      </c>
      <c r="Y35" s="30">
        <f>+'2012'!$E35</f>
        <v>0</v>
      </c>
      <c r="Z35" s="30">
        <f>+'2013'!$E35</f>
        <v>0</v>
      </c>
      <c r="AA35" s="30">
        <f>+'2014'!$E35</f>
        <v>0</v>
      </c>
      <c r="AB35" s="30">
        <f>+'2015'!$E35</f>
        <v>0</v>
      </c>
      <c r="AC35" s="30">
        <f>+'2016'!$E35</f>
        <v>0</v>
      </c>
      <c r="AD35" s="30">
        <f>+'2017'!$E35</f>
        <v>0</v>
      </c>
      <c r="AE35" s="30">
        <f>+'2018'!$E35</f>
        <v>0</v>
      </c>
      <c r="AF35" s="30">
        <f>+'2019'!$E35</f>
        <v>0</v>
      </c>
      <c r="AG35" s="30">
        <f>+'2020'!$E35</f>
        <v>0</v>
      </c>
      <c r="AH35" s="30">
        <f>+'2021'!$E35</f>
        <v>0</v>
      </c>
      <c r="AI35" s="27"/>
      <c r="AJ35" s="30" t="e">
        <f t="shared" si="4"/>
        <v>#DIV/0!</v>
      </c>
    </row>
    <row r="36" spans="1:36" x14ac:dyDescent="0.35">
      <c r="A36" s="24" t="s">
        <v>325</v>
      </c>
      <c r="B36" s="34" t="s">
        <v>291</v>
      </c>
      <c r="C36" s="30">
        <f>+'1990'!$E36</f>
        <v>0</v>
      </c>
      <c r="D36" s="30">
        <f>+'1991'!$E36</f>
        <v>0</v>
      </c>
      <c r="E36" s="30">
        <f>+'1992'!$E36</f>
        <v>0</v>
      </c>
      <c r="F36" s="30">
        <f>+'1993'!$E36</f>
        <v>0</v>
      </c>
      <c r="G36" s="30">
        <f>+'1994'!$E36</f>
        <v>0</v>
      </c>
      <c r="H36" s="30">
        <f>+'1995'!$E36</f>
        <v>0</v>
      </c>
      <c r="I36" s="30">
        <f>+'1996'!$E36</f>
        <v>0</v>
      </c>
      <c r="J36" s="30">
        <f>+'1997'!$E36</f>
        <v>0</v>
      </c>
      <c r="K36" s="30">
        <f>+'1998'!$E36</f>
        <v>0</v>
      </c>
      <c r="L36" s="30">
        <f>+'1999'!$E36</f>
        <v>0</v>
      </c>
      <c r="M36" s="30">
        <f>+'2000'!$E36</f>
        <v>0</v>
      </c>
      <c r="N36" s="30">
        <f>+'2001'!$E36</f>
        <v>0</v>
      </c>
      <c r="O36" s="30">
        <f>+'2002'!$E36</f>
        <v>0</v>
      </c>
      <c r="P36" s="30">
        <f>+'2003'!$E36</f>
        <v>0</v>
      </c>
      <c r="Q36" s="30">
        <f>+'2004'!$E36</f>
        <v>0</v>
      </c>
      <c r="R36" s="30">
        <f>+'2005'!$E36</f>
        <v>0</v>
      </c>
      <c r="S36" s="30">
        <f>+'2006'!$E36</f>
        <v>0</v>
      </c>
      <c r="T36" s="30">
        <f>+'2007'!$E36</f>
        <v>0</v>
      </c>
      <c r="U36" s="30">
        <f>+'2008'!$E36</f>
        <v>0</v>
      </c>
      <c r="V36" s="30">
        <f>+'2009'!$E36</f>
        <v>0</v>
      </c>
      <c r="W36" s="30">
        <f>+'2010'!$E36</f>
        <v>0</v>
      </c>
      <c r="X36" s="30">
        <f>+'2011'!$E36</f>
        <v>0</v>
      </c>
      <c r="Y36" s="30">
        <f>+'2012'!$E36</f>
        <v>0</v>
      </c>
      <c r="Z36" s="30">
        <f>+'2013'!$E36</f>
        <v>0</v>
      </c>
      <c r="AA36" s="30">
        <f>+'2014'!$E36</f>
        <v>0</v>
      </c>
      <c r="AB36" s="30">
        <f>+'2015'!$E36</f>
        <v>0</v>
      </c>
      <c r="AC36" s="30">
        <f>+'2016'!$E36</f>
        <v>0</v>
      </c>
      <c r="AD36" s="30">
        <f>+'2017'!$E36</f>
        <v>0</v>
      </c>
      <c r="AE36" s="30">
        <f>+'2018'!$E36</f>
        <v>0</v>
      </c>
      <c r="AF36" s="30">
        <f>+'2019'!$E36</f>
        <v>0</v>
      </c>
      <c r="AG36" s="30">
        <f>+'2020'!$E36</f>
        <v>0</v>
      </c>
      <c r="AH36" s="30">
        <f>+'2021'!$E36</f>
        <v>0</v>
      </c>
      <c r="AI36" s="27"/>
      <c r="AJ36" s="30" t="e">
        <f t="shared" si="4"/>
        <v>#DIV/0!</v>
      </c>
    </row>
    <row r="37" spans="1:36" x14ac:dyDescent="0.35">
      <c r="A37" s="24" t="s">
        <v>326</v>
      </c>
      <c r="B37" s="34" t="s">
        <v>327</v>
      </c>
      <c r="C37" s="26">
        <f t="shared" ref="C37:AE37" si="36">+SUM(C38:C41)</f>
        <v>0</v>
      </c>
      <c r="D37" s="26">
        <f t="shared" si="36"/>
        <v>0</v>
      </c>
      <c r="E37" s="26">
        <f t="shared" si="36"/>
        <v>0</v>
      </c>
      <c r="F37" s="26">
        <f t="shared" si="36"/>
        <v>0</v>
      </c>
      <c r="G37" s="26">
        <f t="shared" si="36"/>
        <v>0</v>
      </c>
      <c r="H37" s="26">
        <f t="shared" si="36"/>
        <v>0</v>
      </c>
      <c r="I37" s="26">
        <f t="shared" si="36"/>
        <v>0</v>
      </c>
      <c r="J37" s="26">
        <f t="shared" si="36"/>
        <v>0</v>
      </c>
      <c r="K37" s="26">
        <f t="shared" si="36"/>
        <v>0</v>
      </c>
      <c r="L37" s="26">
        <f t="shared" si="36"/>
        <v>0</v>
      </c>
      <c r="M37" s="26">
        <f t="shared" si="36"/>
        <v>0</v>
      </c>
      <c r="N37" s="26">
        <f t="shared" si="36"/>
        <v>0</v>
      </c>
      <c r="O37" s="26">
        <f t="shared" si="36"/>
        <v>0</v>
      </c>
      <c r="P37" s="26">
        <f t="shared" si="36"/>
        <v>0</v>
      </c>
      <c r="Q37" s="26">
        <f t="shared" si="36"/>
        <v>0</v>
      </c>
      <c r="R37" s="26">
        <f t="shared" si="36"/>
        <v>0</v>
      </c>
      <c r="S37" s="26">
        <f t="shared" si="36"/>
        <v>0</v>
      </c>
      <c r="T37" s="26">
        <f t="shared" si="36"/>
        <v>0</v>
      </c>
      <c r="U37" s="26">
        <f t="shared" si="36"/>
        <v>0</v>
      </c>
      <c r="V37" s="26">
        <f t="shared" si="36"/>
        <v>0</v>
      </c>
      <c r="W37" s="26">
        <f t="shared" si="36"/>
        <v>0</v>
      </c>
      <c r="X37" s="26">
        <f t="shared" si="36"/>
        <v>0</v>
      </c>
      <c r="Y37" s="26">
        <f t="shared" si="36"/>
        <v>0</v>
      </c>
      <c r="Z37" s="26">
        <f t="shared" si="36"/>
        <v>0</v>
      </c>
      <c r="AA37" s="26">
        <f t="shared" si="36"/>
        <v>0</v>
      </c>
      <c r="AB37" s="26">
        <f t="shared" si="36"/>
        <v>0</v>
      </c>
      <c r="AC37" s="26">
        <f t="shared" si="36"/>
        <v>0</v>
      </c>
      <c r="AD37" s="26">
        <f t="shared" si="36"/>
        <v>0</v>
      </c>
      <c r="AE37" s="26">
        <f t="shared" si="36"/>
        <v>0</v>
      </c>
      <c r="AF37" s="26">
        <f t="shared" ref="AF37:AH37" si="37">+SUM(AF38:AF41)</f>
        <v>0</v>
      </c>
      <c r="AG37" s="26">
        <f t="shared" si="37"/>
        <v>0</v>
      </c>
      <c r="AH37" s="26">
        <f t="shared" si="37"/>
        <v>0</v>
      </c>
      <c r="AI37" s="27"/>
      <c r="AJ37" s="23" t="e">
        <f t="shared" si="4"/>
        <v>#DIV/0!</v>
      </c>
    </row>
    <row r="38" spans="1:36" x14ac:dyDescent="0.35">
      <c r="A38" s="24" t="s">
        <v>328</v>
      </c>
      <c r="B38" s="25" t="s">
        <v>329</v>
      </c>
      <c r="C38" s="30">
        <f>+'1990'!$E38</f>
        <v>0</v>
      </c>
      <c r="D38" s="30">
        <f>+'1991'!$E38</f>
        <v>0</v>
      </c>
      <c r="E38" s="30">
        <f>+'1992'!$E38</f>
        <v>0</v>
      </c>
      <c r="F38" s="30">
        <f>+'1993'!$E38</f>
        <v>0</v>
      </c>
      <c r="G38" s="30">
        <f>+'1994'!$E38</f>
        <v>0</v>
      </c>
      <c r="H38" s="30">
        <f>+'1995'!$E38</f>
        <v>0</v>
      </c>
      <c r="I38" s="30">
        <f>+'1996'!$E38</f>
        <v>0</v>
      </c>
      <c r="J38" s="30">
        <f>+'1997'!$E38</f>
        <v>0</v>
      </c>
      <c r="K38" s="30">
        <f>+'1998'!$E38</f>
        <v>0</v>
      </c>
      <c r="L38" s="30">
        <f>+'1999'!$E38</f>
        <v>0</v>
      </c>
      <c r="M38" s="30">
        <f>+'2000'!$E38</f>
        <v>0</v>
      </c>
      <c r="N38" s="30">
        <f>+'2001'!$E38</f>
        <v>0</v>
      </c>
      <c r="O38" s="30">
        <f>+'2002'!$E38</f>
        <v>0</v>
      </c>
      <c r="P38" s="30">
        <f>+'2003'!$E38</f>
        <v>0</v>
      </c>
      <c r="Q38" s="30">
        <f>+'2004'!$E38</f>
        <v>0</v>
      </c>
      <c r="R38" s="30">
        <f>+'2005'!$E38</f>
        <v>0</v>
      </c>
      <c r="S38" s="30">
        <f>+'2006'!$E38</f>
        <v>0</v>
      </c>
      <c r="T38" s="30">
        <f>+'2007'!$E38</f>
        <v>0</v>
      </c>
      <c r="U38" s="30">
        <f>+'2008'!$E38</f>
        <v>0</v>
      </c>
      <c r="V38" s="30">
        <f>+'2009'!$E38</f>
        <v>0</v>
      </c>
      <c r="W38" s="30">
        <f>+'2010'!$E38</f>
        <v>0</v>
      </c>
      <c r="X38" s="30">
        <f>+'2011'!$E38</f>
        <v>0</v>
      </c>
      <c r="Y38" s="30">
        <f>+'2012'!$E38</f>
        <v>0</v>
      </c>
      <c r="Z38" s="30">
        <f>+'2013'!$E38</f>
        <v>0</v>
      </c>
      <c r="AA38" s="30">
        <f>+'2014'!$E38</f>
        <v>0</v>
      </c>
      <c r="AB38" s="30">
        <f>+'2015'!$E38</f>
        <v>0</v>
      </c>
      <c r="AC38" s="30">
        <f>+'2016'!$E38</f>
        <v>0</v>
      </c>
      <c r="AD38" s="30">
        <f>+'2017'!$E38</f>
        <v>0</v>
      </c>
      <c r="AE38" s="30">
        <f>+'2018'!$E38</f>
        <v>0</v>
      </c>
      <c r="AF38" s="30">
        <f>+'2019'!$E38</f>
        <v>0</v>
      </c>
      <c r="AG38" s="30">
        <f>+'2020'!$E38</f>
        <v>0</v>
      </c>
      <c r="AH38" s="30">
        <f>+'2021'!$E38</f>
        <v>0</v>
      </c>
      <c r="AI38" s="27"/>
      <c r="AJ38" s="30" t="e">
        <f t="shared" si="4"/>
        <v>#DIV/0!</v>
      </c>
    </row>
    <row r="39" spans="1:36" x14ac:dyDescent="0.35">
      <c r="A39" s="24" t="s">
        <v>330</v>
      </c>
      <c r="B39" s="25" t="s">
        <v>331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27"/>
      <c r="AJ39" s="30" t="e">
        <f t="shared" si="4"/>
        <v>#DIV/0!</v>
      </c>
    </row>
    <row r="40" spans="1:36" x14ac:dyDescent="0.35">
      <c r="A40" s="24" t="s">
        <v>332</v>
      </c>
      <c r="B40" s="25" t="s">
        <v>333</v>
      </c>
      <c r="C40" s="30">
        <f>+'1990'!$E40</f>
        <v>0</v>
      </c>
      <c r="D40" s="30">
        <f>+'1991'!$E40</f>
        <v>0</v>
      </c>
      <c r="E40" s="30">
        <f>+'1992'!$E40</f>
        <v>0</v>
      </c>
      <c r="F40" s="30">
        <f>+'1993'!$E40</f>
        <v>0</v>
      </c>
      <c r="G40" s="30">
        <f>+'1994'!$E40</f>
        <v>0</v>
      </c>
      <c r="H40" s="30">
        <f>+'1995'!$E40</f>
        <v>0</v>
      </c>
      <c r="I40" s="30">
        <f>+'1996'!$E40</f>
        <v>0</v>
      </c>
      <c r="J40" s="30">
        <f>+'1997'!$E40</f>
        <v>0</v>
      </c>
      <c r="K40" s="30">
        <f>+'1998'!$E40</f>
        <v>0</v>
      </c>
      <c r="L40" s="30">
        <f>+'1999'!$E40</f>
        <v>0</v>
      </c>
      <c r="M40" s="30">
        <f>+'2000'!$E40</f>
        <v>0</v>
      </c>
      <c r="N40" s="30">
        <f>+'2001'!$E40</f>
        <v>0</v>
      </c>
      <c r="O40" s="30">
        <f>+'2002'!$E40</f>
        <v>0</v>
      </c>
      <c r="P40" s="30">
        <f>+'2003'!$E40</f>
        <v>0</v>
      </c>
      <c r="Q40" s="30">
        <f>+'2004'!$E40</f>
        <v>0</v>
      </c>
      <c r="R40" s="30">
        <f>+'2005'!$E40</f>
        <v>0</v>
      </c>
      <c r="S40" s="30">
        <f>+'2006'!$E40</f>
        <v>0</v>
      </c>
      <c r="T40" s="30">
        <f>+'2007'!$E40</f>
        <v>0</v>
      </c>
      <c r="U40" s="30">
        <f>+'2008'!$E40</f>
        <v>0</v>
      </c>
      <c r="V40" s="30">
        <f>+'2009'!$E40</f>
        <v>0</v>
      </c>
      <c r="W40" s="30">
        <f>+'2010'!$E40</f>
        <v>0</v>
      </c>
      <c r="X40" s="30">
        <f>+'2011'!$E40</f>
        <v>0</v>
      </c>
      <c r="Y40" s="30">
        <f>+'2012'!$E40</f>
        <v>0</v>
      </c>
      <c r="Z40" s="30">
        <f>+'2013'!$E40</f>
        <v>0</v>
      </c>
      <c r="AA40" s="30">
        <f>+'2014'!$E40</f>
        <v>0</v>
      </c>
      <c r="AB40" s="30">
        <f>+'2015'!$E40</f>
        <v>0</v>
      </c>
      <c r="AC40" s="30">
        <f>+'2016'!$E40</f>
        <v>0</v>
      </c>
      <c r="AD40" s="30">
        <f>+'2017'!$E40</f>
        <v>0</v>
      </c>
      <c r="AE40" s="30">
        <f>+'2018'!$E40</f>
        <v>0</v>
      </c>
      <c r="AF40" s="30">
        <f>+'2019'!$E40</f>
        <v>0</v>
      </c>
      <c r="AG40" s="30">
        <f>+'2020'!$E40</f>
        <v>0</v>
      </c>
      <c r="AH40" s="30">
        <f>+'2021'!$E40</f>
        <v>0</v>
      </c>
      <c r="AI40" s="27"/>
      <c r="AJ40" s="30" t="e">
        <f t="shared" si="4"/>
        <v>#DIV/0!</v>
      </c>
    </row>
    <row r="41" spans="1:36" x14ac:dyDescent="0.35">
      <c r="A41" s="24" t="s">
        <v>334</v>
      </c>
      <c r="B41" s="25" t="s">
        <v>291</v>
      </c>
      <c r="C41" s="30">
        <f>+'1990'!$E41</f>
        <v>0</v>
      </c>
      <c r="D41" s="30">
        <f>+'1991'!$E41</f>
        <v>0</v>
      </c>
      <c r="E41" s="30">
        <f>+'1992'!$E41</f>
        <v>0</v>
      </c>
      <c r="F41" s="30">
        <f>+'1993'!$E41</f>
        <v>0</v>
      </c>
      <c r="G41" s="30">
        <f>+'1994'!$E41</f>
        <v>0</v>
      </c>
      <c r="H41" s="30">
        <f>+'1995'!$E41</f>
        <v>0</v>
      </c>
      <c r="I41" s="30">
        <f>+'1996'!$E41</f>
        <v>0</v>
      </c>
      <c r="J41" s="30">
        <f>+'1997'!$E41</f>
        <v>0</v>
      </c>
      <c r="K41" s="30">
        <f>+'1998'!$E41</f>
        <v>0</v>
      </c>
      <c r="L41" s="30">
        <f>+'1999'!$E41</f>
        <v>0</v>
      </c>
      <c r="M41" s="30">
        <f>+'2000'!$E41</f>
        <v>0</v>
      </c>
      <c r="N41" s="30">
        <f>+'2001'!$E41</f>
        <v>0</v>
      </c>
      <c r="O41" s="30">
        <f>+'2002'!$E41</f>
        <v>0</v>
      </c>
      <c r="P41" s="30">
        <f>+'2003'!$E41</f>
        <v>0</v>
      </c>
      <c r="Q41" s="30">
        <f>+'2004'!$E41</f>
        <v>0</v>
      </c>
      <c r="R41" s="30">
        <f>+'2005'!$E41</f>
        <v>0</v>
      </c>
      <c r="S41" s="30">
        <f>+'2006'!$E41</f>
        <v>0</v>
      </c>
      <c r="T41" s="30">
        <f>+'2007'!$E41</f>
        <v>0</v>
      </c>
      <c r="U41" s="30">
        <f>+'2008'!$E41</f>
        <v>0</v>
      </c>
      <c r="V41" s="30">
        <f>+'2009'!$E41</f>
        <v>0</v>
      </c>
      <c r="W41" s="30">
        <f>+'2010'!$E41</f>
        <v>0</v>
      </c>
      <c r="X41" s="30">
        <f>+'2011'!$E41</f>
        <v>0</v>
      </c>
      <c r="Y41" s="30">
        <f>+'2012'!$E41</f>
        <v>0</v>
      </c>
      <c r="Z41" s="30">
        <f>+'2013'!$E41</f>
        <v>0</v>
      </c>
      <c r="AA41" s="30">
        <f>+'2014'!$E41</f>
        <v>0</v>
      </c>
      <c r="AB41" s="30">
        <f>+'2015'!$E41</f>
        <v>0</v>
      </c>
      <c r="AC41" s="30">
        <f>+'2016'!$E41</f>
        <v>0</v>
      </c>
      <c r="AD41" s="30">
        <f>+'2017'!$E41</f>
        <v>0</v>
      </c>
      <c r="AE41" s="30">
        <f>+'2018'!$E41</f>
        <v>0</v>
      </c>
      <c r="AF41" s="30">
        <f>+'2019'!$E41</f>
        <v>0</v>
      </c>
      <c r="AG41" s="30">
        <f>+'2020'!$E41</f>
        <v>0</v>
      </c>
      <c r="AH41" s="30">
        <f>+'2021'!$E41</f>
        <v>0</v>
      </c>
      <c r="AI41" s="27"/>
      <c r="AJ41" s="30" t="e">
        <f t="shared" si="4"/>
        <v>#DIV/0!</v>
      </c>
    </row>
    <row r="42" spans="1:36" ht="13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2" t="e">
        <f t="shared" si="4"/>
        <v>#DIV/0!</v>
      </c>
    </row>
    <row r="43" spans="1:36" ht="13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2" t="e">
        <f t="shared" si="4"/>
        <v>#DIV/0!</v>
      </c>
    </row>
    <row r="44" spans="1:36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2" t="e">
        <f t="shared" si="4"/>
        <v>#DIV/0!</v>
      </c>
    </row>
    <row r="45" spans="1:36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2" t="e">
        <f t="shared" si="4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38">+C47+C53+C64+C72+C76+C82+C89+C94</f>
        <v>0</v>
      </c>
      <c r="D46" s="21">
        <f t="shared" si="38"/>
        <v>0</v>
      </c>
      <c r="E46" s="21">
        <f t="shared" si="38"/>
        <v>0</v>
      </c>
      <c r="F46" s="21">
        <f t="shared" si="38"/>
        <v>0</v>
      </c>
      <c r="G46" s="21">
        <f t="shared" si="38"/>
        <v>0</v>
      </c>
      <c r="H46" s="21">
        <f t="shared" si="38"/>
        <v>0</v>
      </c>
      <c r="I46" s="21">
        <f t="shared" si="38"/>
        <v>0</v>
      </c>
      <c r="J46" s="21">
        <f t="shared" si="38"/>
        <v>0</v>
      </c>
      <c r="K46" s="21">
        <f t="shared" si="38"/>
        <v>0</v>
      </c>
      <c r="L46" s="21">
        <f t="shared" si="38"/>
        <v>0</v>
      </c>
      <c r="M46" s="21">
        <f t="shared" si="38"/>
        <v>0</v>
      </c>
      <c r="N46" s="21">
        <f t="shared" si="38"/>
        <v>0</v>
      </c>
      <c r="O46" s="21">
        <f t="shared" si="38"/>
        <v>0</v>
      </c>
      <c r="P46" s="21">
        <f t="shared" si="38"/>
        <v>0</v>
      </c>
      <c r="Q46" s="21">
        <f t="shared" si="38"/>
        <v>0</v>
      </c>
      <c r="R46" s="21">
        <f t="shared" si="38"/>
        <v>0</v>
      </c>
      <c r="S46" s="21">
        <f t="shared" si="38"/>
        <v>0</v>
      </c>
      <c r="T46" s="21">
        <f t="shared" si="38"/>
        <v>0</v>
      </c>
      <c r="U46" s="21">
        <f t="shared" si="38"/>
        <v>0</v>
      </c>
      <c r="V46" s="21">
        <f t="shared" si="38"/>
        <v>0</v>
      </c>
      <c r="W46" s="21">
        <f t="shared" si="38"/>
        <v>0</v>
      </c>
      <c r="X46" s="21">
        <f t="shared" si="38"/>
        <v>0</v>
      </c>
      <c r="Y46" s="21">
        <f t="shared" si="38"/>
        <v>0</v>
      </c>
      <c r="Z46" s="21">
        <f t="shared" si="38"/>
        <v>0</v>
      </c>
      <c r="AA46" s="21">
        <f t="shared" si="38"/>
        <v>0</v>
      </c>
      <c r="AB46" s="21">
        <f t="shared" si="38"/>
        <v>0</v>
      </c>
      <c r="AC46" s="21">
        <f t="shared" si="38"/>
        <v>0</v>
      </c>
      <c r="AD46" s="21">
        <f t="shared" si="38"/>
        <v>0</v>
      </c>
      <c r="AE46" s="21">
        <f t="shared" si="38"/>
        <v>0</v>
      </c>
      <c r="AF46" s="21">
        <f t="shared" ref="AF46" si="39">+AF47+AF53+AF64+AF72+AF76+AF82+AF89+AF94</f>
        <v>0</v>
      </c>
      <c r="AG46" s="21">
        <f t="shared" ref="AG46:AH46" si="40">+AG47+AG53+AG64+AG72+AG76+AG82+AG89+AG94</f>
        <v>0</v>
      </c>
      <c r="AH46" s="21">
        <f t="shared" si="40"/>
        <v>0</v>
      </c>
      <c r="AI46" s="22"/>
      <c r="AJ46" s="23" t="e">
        <f t="shared" si="4"/>
        <v>#DIV/0!</v>
      </c>
    </row>
    <row r="47" spans="1:36" x14ac:dyDescent="0.35">
      <c r="A47" s="24" t="s">
        <v>345</v>
      </c>
      <c r="B47" s="25" t="s">
        <v>346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27"/>
      <c r="AJ47" s="32" t="e">
        <f t="shared" si="4"/>
        <v>#DIV/0!</v>
      </c>
    </row>
    <row r="48" spans="1:36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2" t="e">
        <f t="shared" si="4"/>
        <v>#DIV/0!</v>
      </c>
    </row>
    <row r="49" spans="1:36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2" t="e">
        <f t="shared" si="4"/>
        <v>#DIV/0!</v>
      </c>
    </row>
    <row r="50" spans="1:36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2" t="e">
        <f t="shared" si="4"/>
        <v>#DIV/0!</v>
      </c>
    </row>
    <row r="51" spans="1:36" x14ac:dyDescent="0.35">
      <c r="A51" s="24" t="s">
        <v>353</v>
      </c>
      <c r="B51" s="25" t="s">
        <v>354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27"/>
      <c r="AJ51" s="32" t="e">
        <f t="shared" si="4"/>
        <v>#DIV/0!</v>
      </c>
    </row>
    <row r="52" spans="1:36" x14ac:dyDescent="0.35">
      <c r="A52" s="24" t="s">
        <v>355</v>
      </c>
      <c r="B52" s="25" t="s">
        <v>291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27"/>
      <c r="AJ52" s="32" t="e">
        <f t="shared" si="4"/>
        <v>#DIV/0!</v>
      </c>
    </row>
    <row r="53" spans="1:36" x14ac:dyDescent="0.35">
      <c r="A53" s="24" t="s">
        <v>356</v>
      </c>
      <c r="B53" s="25" t="s">
        <v>357</v>
      </c>
      <c r="C53" s="26">
        <f t="shared" ref="C53:AE53" si="41">+SUM(C54:C63)</f>
        <v>0</v>
      </c>
      <c r="D53" s="26">
        <f t="shared" si="41"/>
        <v>0</v>
      </c>
      <c r="E53" s="26">
        <f t="shared" si="41"/>
        <v>0</v>
      </c>
      <c r="F53" s="26">
        <f t="shared" si="41"/>
        <v>0</v>
      </c>
      <c r="G53" s="26">
        <f t="shared" si="41"/>
        <v>0</v>
      </c>
      <c r="H53" s="26">
        <f t="shared" si="41"/>
        <v>0</v>
      </c>
      <c r="I53" s="26">
        <f t="shared" si="41"/>
        <v>0</v>
      </c>
      <c r="J53" s="26">
        <f t="shared" si="41"/>
        <v>0</v>
      </c>
      <c r="K53" s="26">
        <f t="shared" si="41"/>
        <v>0</v>
      </c>
      <c r="L53" s="26">
        <f t="shared" si="41"/>
        <v>0</v>
      </c>
      <c r="M53" s="26">
        <f t="shared" si="41"/>
        <v>0</v>
      </c>
      <c r="N53" s="26">
        <f t="shared" si="41"/>
        <v>0</v>
      </c>
      <c r="O53" s="26">
        <f t="shared" si="41"/>
        <v>0</v>
      </c>
      <c r="P53" s="26">
        <f t="shared" si="41"/>
        <v>0</v>
      </c>
      <c r="Q53" s="26">
        <f t="shared" si="41"/>
        <v>0</v>
      </c>
      <c r="R53" s="26">
        <f t="shared" si="41"/>
        <v>0</v>
      </c>
      <c r="S53" s="26">
        <f t="shared" si="41"/>
        <v>0</v>
      </c>
      <c r="T53" s="26">
        <f t="shared" si="41"/>
        <v>0</v>
      </c>
      <c r="U53" s="26">
        <f t="shared" si="41"/>
        <v>0</v>
      </c>
      <c r="V53" s="26">
        <f t="shared" si="41"/>
        <v>0</v>
      </c>
      <c r="W53" s="26">
        <f t="shared" si="41"/>
        <v>0</v>
      </c>
      <c r="X53" s="26">
        <f t="shared" si="41"/>
        <v>0</v>
      </c>
      <c r="Y53" s="26">
        <f t="shared" si="41"/>
        <v>0</v>
      </c>
      <c r="Z53" s="26">
        <f t="shared" si="41"/>
        <v>0</v>
      </c>
      <c r="AA53" s="26">
        <f t="shared" si="41"/>
        <v>0</v>
      </c>
      <c r="AB53" s="26">
        <f t="shared" si="41"/>
        <v>0</v>
      </c>
      <c r="AC53" s="26">
        <f t="shared" si="41"/>
        <v>0</v>
      </c>
      <c r="AD53" s="26">
        <f t="shared" si="41"/>
        <v>0</v>
      </c>
      <c r="AE53" s="26">
        <f t="shared" si="41"/>
        <v>0</v>
      </c>
      <c r="AF53" s="26">
        <f t="shared" ref="AF53" si="42">+SUM(AF54:AF63)</f>
        <v>0</v>
      </c>
      <c r="AG53" s="26">
        <f t="shared" ref="AG53:AH53" si="43">+SUM(AG54:AG63)</f>
        <v>0</v>
      </c>
      <c r="AH53" s="26">
        <f t="shared" si="43"/>
        <v>0</v>
      </c>
      <c r="AI53" s="27"/>
      <c r="AJ53" s="23" t="e">
        <f t="shared" si="4"/>
        <v>#DIV/0!</v>
      </c>
    </row>
    <row r="54" spans="1:36" x14ac:dyDescent="0.35">
      <c r="A54" s="24" t="s">
        <v>358</v>
      </c>
      <c r="B54" s="25" t="s">
        <v>359</v>
      </c>
      <c r="C54" s="30">
        <f>+'1990'!$E54</f>
        <v>0</v>
      </c>
      <c r="D54" s="30">
        <f>+'1991'!$E54</f>
        <v>0</v>
      </c>
      <c r="E54" s="30">
        <f>+'1992'!$E54</f>
        <v>0</v>
      </c>
      <c r="F54" s="30">
        <f>+'1993'!$E54</f>
        <v>0</v>
      </c>
      <c r="G54" s="30">
        <f>+'1994'!$E54</f>
        <v>0</v>
      </c>
      <c r="H54" s="30">
        <f>+'1995'!$E54</f>
        <v>0</v>
      </c>
      <c r="I54" s="30">
        <f>+'1996'!$E54</f>
        <v>0</v>
      </c>
      <c r="J54" s="30">
        <f>+'1997'!$E54</f>
        <v>0</v>
      </c>
      <c r="K54" s="30">
        <f>+'1998'!$E54</f>
        <v>0</v>
      </c>
      <c r="L54" s="30">
        <f>+'1999'!$E54</f>
        <v>0</v>
      </c>
      <c r="M54" s="30">
        <f>+'2000'!$E54</f>
        <v>0</v>
      </c>
      <c r="N54" s="30">
        <f>+'2001'!$E54</f>
        <v>0</v>
      </c>
      <c r="O54" s="30">
        <f>+'2002'!$E54</f>
        <v>0</v>
      </c>
      <c r="P54" s="30">
        <f>+'2003'!$E54</f>
        <v>0</v>
      </c>
      <c r="Q54" s="30">
        <f>+'2004'!$E54</f>
        <v>0</v>
      </c>
      <c r="R54" s="30">
        <f>+'2005'!$E54</f>
        <v>0</v>
      </c>
      <c r="S54" s="30">
        <f>+'2006'!$E54</f>
        <v>0</v>
      </c>
      <c r="T54" s="30">
        <f>+'2007'!$E54</f>
        <v>0</v>
      </c>
      <c r="U54" s="30">
        <f>+'2008'!$E54</f>
        <v>0</v>
      </c>
      <c r="V54" s="30">
        <f>+'2009'!$E54</f>
        <v>0</v>
      </c>
      <c r="W54" s="30">
        <f>+'2010'!$E54</f>
        <v>0</v>
      </c>
      <c r="X54" s="30">
        <f>+'2011'!$E54</f>
        <v>0</v>
      </c>
      <c r="Y54" s="30">
        <f>+'2012'!$E54</f>
        <v>0</v>
      </c>
      <c r="Z54" s="30">
        <f>+'2013'!$E54</f>
        <v>0</v>
      </c>
      <c r="AA54" s="30">
        <f>+'2014'!$E54</f>
        <v>0</v>
      </c>
      <c r="AB54" s="30">
        <f>+'2015'!$E54</f>
        <v>0</v>
      </c>
      <c r="AC54" s="30">
        <f>+'2016'!$E54</f>
        <v>0</v>
      </c>
      <c r="AD54" s="30">
        <f>+'2017'!$E54</f>
        <v>0</v>
      </c>
      <c r="AE54" s="30">
        <f>+'2018'!$E54</f>
        <v>0</v>
      </c>
      <c r="AF54" s="30">
        <f>+'2019'!$E54</f>
        <v>0</v>
      </c>
      <c r="AG54" s="30">
        <f>+'2020'!$E54</f>
        <v>0</v>
      </c>
      <c r="AH54" s="30">
        <f>+'2021'!$E54</f>
        <v>0</v>
      </c>
      <c r="AI54" s="27"/>
      <c r="AJ54" s="30" t="e">
        <f t="shared" si="4"/>
        <v>#DIV/0!</v>
      </c>
    </row>
    <row r="55" spans="1:36" x14ac:dyDescent="0.35">
      <c r="A55" s="24" t="s">
        <v>360</v>
      </c>
      <c r="B55" s="25" t="s">
        <v>361</v>
      </c>
      <c r="C55" s="30">
        <f>+'1990'!$E55</f>
        <v>0</v>
      </c>
      <c r="D55" s="30">
        <f>+'1991'!$E55</f>
        <v>0</v>
      </c>
      <c r="E55" s="30">
        <f>+'1992'!$E55</f>
        <v>0</v>
      </c>
      <c r="F55" s="30">
        <f>+'1993'!$E55</f>
        <v>0</v>
      </c>
      <c r="G55" s="30">
        <f>+'1994'!$E55</f>
        <v>0</v>
      </c>
      <c r="H55" s="30">
        <f>+'1995'!$E55</f>
        <v>0</v>
      </c>
      <c r="I55" s="30">
        <f>+'1996'!$E55</f>
        <v>0</v>
      </c>
      <c r="J55" s="30">
        <f>+'1997'!$E55</f>
        <v>0</v>
      </c>
      <c r="K55" s="30">
        <f>+'1998'!$E55</f>
        <v>0</v>
      </c>
      <c r="L55" s="30">
        <f>+'1999'!$E55</f>
        <v>0</v>
      </c>
      <c r="M55" s="30">
        <f>+'2000'!$E55</f>
        <v>0</v>
      </c>
      <c r="N55" s="30">
        <f>+'2001'!$E55</f>
        <v>0</v>
      </c>
      <c r="O55" s="30">
        <f>+'2002'!$E55</f>
        <v>0</v>
      </c>
      <c r="P55" s="30">
        <f>+'2003'!$E55</f>
        <v>0</v>
      </c>
      <c r="Q55" s="30">
        <f>+'2004'!$E55</f>
        <v>0</v>
      </c>
      <c r="R55" s="30">
        <f>+'2005'!$E55</f>
        <v>0</v>
      </c>
      <c r="S55" s="30">
        <f>+'2006'!$E55</f>
        <v>0</v>
      </c>
      <c r="T55" s="30">
        <f>+'2007'!$E55</f>
        <v>0</v>
      </c>
      <c r="U55" s="30">
        <f>+'2008'!$E55</f>
        <v>0</v>
      </c>
      <c r="V55" s="30">
        <f>+'2009'!$E55</f>
        <v>0</v>
      </c>
      <c r="W55" s="30">
        <f>+'2010'!$E55</f>
        <v>0</v>
      </c>
      <c r="X55" s="30">
        <f>+'2011'!$E55</f>
        <v>0</v>
      </c>
      <c r="Y55" s="30">
        <f>+'2012'!$E55</f>
        <v>0</v>
      </c>
      <c r="Z55" s="30">
        <f>+'2013'!$E55</f>
        <v>0</v>
      </c>
      <c r="AA55" s="30">
        <f>+'2014'!$E55</f>
        <v>0</v>
      </c>
      <c r="AB55" s="30">
        <f>+'2015'!$E55</f>
        <v>0</v>
      </c>
      <c r="AC55" s="30">
        <f>+'2016'!$E55</f>
        <v>0</v>
      </c>
      <c r="AD55" s="30">
        <f>+'2017'!$E55</f>
        <v>0</v>
      </c>
      <c r="AE55" s="30">
        <f>+'2018'!$E55</f>
        <v>0</v>
      </c>
      <c r="AF55" s="30">
        <f>+'2019'!$E55</f>
        <v>0</v>
      </c>
      <c r="AG55" s="30">
        <f>+'2020'!$E55</f>
        <v>0</v>
      </c>
      <c r="AH55" s="30">
        <f>+'2021'!$E55</f>
        <v>0</v>
      </c>
      <c r="AI55" s="27"/>
      <c r="AJ55" s="32" t="e">
        <f t="shared" si="4"/>
        <v>#DIV/0!</v>
      </c>
    </row>
    <row r="56" spans="1:36" x14ac:dyDescent="0.35">
      <c r="A56" s="24" t="s">
        <v>362</v>
      </c>
      <c r="B56" s="25" t="s">
        <v>363</v>
      </c>
      <c r="C56" s="30">
        <f>+'1990'!$E56</f>
        <v>0</v>
      </c>
      <c r="D56" s="30">
        <f>+'1991'!$E56</f>
        <v>0</v>
      </c>
      <c r="E56" s="30">
        <f>+'1992'!$E56</f>
        <v>0</v>
      </c>
      <c r="F56" s="30">
        <f>+'1993'!$E56</f>
        <v>0</v>
      </c>
      <c r="G56" s="30">
        <f>+'1994'!$E56</f>
        <v>0</v>
      </c>
      <c r="H56" s="30">
        <f>+'1995'!$E56</f>
        <v>0</v>
      </c>
      <c r="I56" s="30">
        <f>+'1996'!$E56</f>
        <v>0</v>
      </c>
      <c r="J56" s="30">
        <f>+'1997'!$E56</f>
        <v>0</v>
      </c>
      <c r="K56" s="30">
        <f>+'1998'!$E56</f>
        <v>0</v>
      </c>
      <c r="L56" s="30">
        <f>+'1999'!$E56</f>
        <v>0</v>
      </c>
      <c r="M56" s="30">
        <f>+'2000'!$E56</f>
        <v>0</v>
      </c>
      <c r="N56" s="30">
        <f>+'2001'!$E56</f>
        <v>0</v>
      </c>
      <c r="O56" s="30">
        <f>+'2002'!$E56</f>
        <v>0</v>
      </c>
      <c r="P56" s="30">
        <f>+'2003'!$E56</f>
        <v>0</v>
      </c>
      <c r="Q56" s="30">
        <f>+'2004'!$E56</f>
        <v>0</v>
      </c>
      <c r="R56" s="30">
        <f>+'2005'!$E56</f>
        <v>0</v>
      </c>
      <c r="S56" s="30">
        <f>+'2006'!$E56</f>
        <v>0</v>
      </c>
      <c r="T56" s="30">
        <f>+'2007'!$E56</f>
        <v>0</v>
      </c>
      <c r="U56" s="30">
        <f>+'2008'!$E56</f>
        <v>0</v>
      </c>
      <c r="V56" s="30">
        <f>+'2009'!$E56</f>
        <v>0</v>
      </c>
      <c r="W56" s="30">
        <f>+'2010'!$E56</f>
        <v>0</v>
      </c>
      <c r="X56" s="30">
        <f>+'2011'!$E56</f>
        <v>0</v>
      </c>
      <c r="Y56" s="30">
        <f>+'2012'!$E56</f>
        <v>0</v>
      </c>
      <c r="Z56" s="30">
        <f>+'2013'!$E56</f>
        <v>0</v>
      </c>
      <c r="AA56" s="30">
        <f>+'2014'!$E56</f>
        <v>0</v>
      </c>
      <c r="AB56" s="30">
        <f>+'2015'!$E56</f>
        <v>0</v>
      </c>
      <c r="AC56" s="30">
        <f>+'2016'!$E56</f>
        <v>0</v>
      </c>
      <c r="AD56" s="30">
        <f>+'2017'!$E56</f>
        <v>0</v>
      </c>
      <c r="AE56" s="30">
        <f>+'2018'!$E56</f>
        <v>0</v>
      </c>
      <c r="AF56" s="30">
        <f>+'2019'!$E56</f>
        <v>0</v>
      </c>
      <c r="AG56" s="30">
        <f>+'2020'!$E56</f>
        <v>0</v>
      </c>
      <c r="AH56" s="30">
        <f>+'2021'!$E56</f>
        <v>0</v>
      </c>
      <c r="AI56" s="27"/>
      <c r="AJ56" s="32" t="e">
        <f t="shared" si="4"/>
        <v>#DIV/0!</v>
      </c>
    </row>
    <row r="57" spans="1:36" x14ac:dyDescent="0.35">
      <c r="A57" s="24" t="s">
        <v>364</v>
      </c>
      <c r="B57" s="25" t="s">
        <v>365</v>
      </c>
      <c r="C57" s="30">
        <f>+'1990'!$E57</f>
        <v>0</v>
      </c>
      <c r="D57" s="30">
        <f>+'1991'!$E57</f>
        <v>0</v>
      </c>
      <c r="E57" s="30">
        <f>+'1992'!$E57</f>
        <v>0</v>
      </c>
      <c r="F57" s="30">
        <f>+'1993'!$E57</f>
        <v>0</v>
      </c>
      <c r="G57" s="30">
        <f>+'1994'!$E57</f>
        <v>0</v>
      </c>
      <c r="H57" s="30">
        <f>+'1995'!$E57</f>
        <v>0</v>
      </c>
      <c r="I57" s="30">
        <f>+'1996'!$E57</f>
        <v>0</v>
      </c>
      <c r="J57" s="30">
        <f>+'1997'!$E57</f>
        <v>0</v>
      </c>
      <c r="K57" s="30">
        <f>+'1998'!$E57</f>
        <v>0</v>
      </c>
      <c r="L57" s="30">
        <f>+'1999'!$E57</f>
        <v>0</v>
      </c>
      <c r="M57" s="30">
        <f>+'2000'!$E57</f>
        <v>0</v>
      </c>
      <c r="N57" s="30">
        <f>+'2001'!$E57</f>
        <v>0</v>
      </c>
      <c r="O57" s="30">
        <f>+'2002'!$E57</f>
        <v>0</v>
      </c>
      <c r="P57" s="30">
        <f>+'2003'!$E57</f>
        <v>0</v>
      </c>
      <c r="Q57" s="30">
        <f>+'2004'!$E57</f>
        <v>0</v>
      </c>
      <c r="R57" s="30">
        <f>+'2005'!$E57</f>
        <v>0</v>
      </c>
      <c r="S57" s="30">
        <f>+'2006'!$E57</f>
        <v>0</v>
      </c>
      <c r="T57" s="30">
        <f>+'2007'!$E57</f>
        <v>0</v>
      </c>
      <c r="U57" s="30">
        <f>+'2008'!$E57</f>
        <v>0</v>
      </c>
      <c r="V57" s="30">
        <f>+'2009'!$E57</f>
        <v>0</v>
      </c>
      <c r="W57" s="30">
        <f>+'2010'!$E57</f>
        <v>0</v>
      </c>
      <c r="X57" s="30">
        <f>+'2011'!$E57</f>
        <v>0</v>
      </c>
      <c r="Y57" s="30">
        <f>+'2012'!$E57</f>
        <v>0</v>
      </c>
      <c r="Z57" s="30">
        <f>+'2013'!$E57</f>
        <v>0</v>
      </c>
      <c r="AA57" s="30">
        <f>+'2014'!$E57</f>
        <v>0</v>
      </c>
      <c r="AB57" s="30">
        <f>+'2015'!$E57</f>
        <v>0</v>
      </c>
      <c r="AC57" s="30">
        <f>+'2016'!$E57</f>
        <v>0</v>
      </c>
      <c r="AD57" s="30">
        <f>+'2017'!$E57</f>
        <v>0</v>
      </c>
      <c r="AE57" s="30">
        <f>+'2018'!$E57</f>
        <v>0</v>
      </c>
      <c r="AF57" s="30">
        <f>+'2019'!$E57</f>
        <v>0</v>
      </c>
      <c r="AG57" s="30">
        <f>+'2020'!$E57</f>
        <v>0</v>
      </c>
      <c r="AH57" s="30">
        <f>+'2021'!$E57</f>
        <v>0</v>
      </c>
      <c r="AI57" s="27"/>
      <c r="AJ57" s="32" t="e">
        <f t="shared" si="4"/>
        <v>#DIV/0!</v>
      </c>
    </row>
    <row r="58" spans="1:36" x14ac:dyDescent="0.35">
      <c r="A58" s="24" t="s">
        <v>366</v>
      </c>
      <c r="B58" s="25" t="s">
        <v>367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27"/>
      <c r="AJ58" s="30" t="e">
        <f t="shared" si="4"/>
        <v>#DIV/0!</v>
      </c>
    </row>
    <row r="59" spans="1:36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2" t="e">
        <f t="shared" si="4"/>
        <v>#DIV/0!</v>
      </c>
    </row>
    <row r="60" spans="1:36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2" t="e">
        <f t="shared" si="4"/>
        <v>#DIV/0!</v>
      </c>
    </row>
    <row r="61" spans="1:36" x14ac:dyDescent="0.35">
      <c r="A61" s="24" t="s">
        <v>372</v>
      </c>
      <c r="B61" s="25" t="s">
        <v>373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27"/>
      <c r="AJ61" s="30" t="e">
        <f t="shared" si="4"/>
        <v>#DIV/0!</v>
      </c>
    </row>
    <row r="62" spans="1:36" x14ac:dyDescent="0.35">
      <c r="A62" s="24" t="s">
        <v>374</v>
      </c>
      <c r="B62" s="25" t="s">
        <v>375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27"/>
      <c r="AJ62" s="32" t="e">
        <f t="shared" si="4"/>
        <v>#DIV/0!</v>
      </c>
    </row>
    <row r="63" spans="1:36" x14ac:dyDescent="0.35">
      <c r="A63" s="24" t="s">
        <v>376</v>
      </c>
      <c r="B63" s="25" t="s">
        <v>291</v>
      </c>
      <c r="C63" s="30">
        <f>+'1990'!$E63</f>
        <v>0</v>
      </c>
      <c r="D63" s="30">
        <f>+'1991'!$E63</f>
        <v>0</v>
      </c>
      <c r="E63" s="30">
        <f>+'1992'!$E63</f>
        <v>0</v>
      </c>
      <c r="F63" s="30">
        <f>+'1993'!$E63</f>
        <v>0</v>
      </c>
      <c r="G63" s="30">
        <f>+'1994'!$E63</f>
        <v>0</v>
      </c>
      <c r="H63" s="30">
        <f>+'1995'!$E63</f>
        <v>0</v>
      </c>
      <c r="I63" s="30">
        <f>+'1996'!$E63</f>
        <v>0</v>
      </c>
      <c r="J63" s="30">
        <f>+'1997'!$E63</f>
        <v>0</v>
      </c>
      <c r="K63" s="30">
        <f>+'1998'!$E63</f>
        <v>0</v>
      </c>
      <c r="L63" s="30">
        <f>+'1999'!$E63</f>
        <v>0</v>
      </c>
      <c r="M63" s="30">
        <f>+'2000'!$E63</f>
        <v>0</v>
      </c>
      <c r="N63" s="30">
        <f>+'2001'!$E63</f>
        <v>0</v>
      </c>
      <c r="O63" s="30">
        <f>+'2002'!$E63</f>
        <v>0</v>
      </c>
      <c r="P63" s="30">
        <f>+'2003'!$E63</f>
        <v>0</v>
      </c>
      <c r="Q63" s="30">
        <f>+'2004'!$E63</f>
        <v>0</v>
      </c>
      <c r="R63" s="30">
        <f>+'2005'!$E63</f>
        <v>0</v>
      </c>
      <c r="S63" s="30">
        <f>+'2006'!$E63</f>
        <v>0</v>
      </c>
      <c r="T63" s="30">
        <f>+'2007'!$E63</f>
        <v>0</v>
      </c>
      <c r="U63" s="30">
        <f>+'2008'!$E63</f>
        <v>0</v>
      </c>
      <c r="V63" s="30">
        <f>+'2009'!$E63</f>
        <v>0</v>
      </c>
      <c r="W63" s="30">
        <f>+'2010'!$E63</f>
        <v>0</v>
      </c>
      <c r="X63" s="30">
        <f>+'2011'!$E63</f>
        <v>0</v>
      </c>
      <c r="Y63" s="30">
        <f>+'2012'!$E63</f>
        <v>0</v>
      </c>
      <c r="Z63" s="30">
        <f>+'2013'!$E63</f>
        <v>0</v>
      </c>
      <c r="AA63" s="30">
        <f>+'2014'!$E63</f>
        <v>0</v>
      </c>
      <c r="AB63" s="30">
        <f>+'2015'!$E63</f>
        <v>0</v>
      </c>
      <c r="AC63" s="30">
        <f>+'2016'!$E63</f>
        <v>0</v>
      </c>
      <c r="AD63" s="30">
        <f>+'2017'!$E63</f>
        <v>0</v>
      </c>
      <c r="AE63" s="30">
        <f>+'2018'!$E63</f>
        <v>0</v>
      </c>
      <c r="AF63" s="30">
        <f>+'2019'!$E63</f>
        <v>0</v>
      </c>
      <c r="AG63" s="30">
        <f>+'2020'!$E63</f>
        <v>0</v>
      </c>
      <c r="AH63" s="30">
        <f>+'2021'!$E63</f>
        <v>0</v>
      </c>
      <c r="AI63" s="27"/>
      <c r="AJ63" s="30" t="e">
        <f t="shared" si="4"/>
        <v>#DIV/0!</v>
      </c>
    </row>
    <row r="64" spans="1:36" x14ac:dyDescent="0.35">
      <c r="A64" s="24" t="s">
        <v>377</v>
      </c>
      <c r="B64" s="25" t="s">
        <v>378</v>
      </c>
      <c r="C64" s="26">
        <f t="shared" ref="C64:AE64" si="44">+SUM(C65:C71)</f>
        <v>0</v>
      </c>
      <c r="D64" s="26">
        <f t="shared" si="44"/>
        <v>0</v>
      </c>
      <c r="E64" s="26">
        <f t="shared" si="44"/>
        <v>0</v>
      </c>
      <c r="F64" s="26">
        <f t="shared" si="44"/>
        <v>0</v>
      </c>
      <c r="G64" s="26">
        <f t="shared" si="44"/>
        <v>0</v>
      </c>
      <c r="H64" s="26">
        <f t="shared" si="44"/>
        <v>0</v>
      </c>
      <c r="I64" s="26">
        <f t="shared" si="44"/>
        <v>0</v>
      </c>
      <c r="J64" s="26">
        <f t="shared" si="44"/>
        <v>0</v>
      </c>
      <c r="K64" s="26">
        <f t="shared" si="44"/>
        <v>0</v>
      </c>
      <c r="L64" s="26">
        <f t="shared" si="44"/>
        <v>0</v>
      </c>
      <c r="M64" s="26">
        <f t="shared" si="44"/>
        <v>0</v>
      </c>
      <c r="N64" s="26">
        <f t="shared" si="44"/>
        <v>0</v>
      </c>
      <c r="O64" s="26">
        <f t="shared" si="44"/>
        <v>0</v>
      </c>
      <c r="P64" s="26">
        <f t="shared" si="44"/>
        <v>0</v>
      </c>
      <c r="Q64" s="26">
        <f t="shared" si="44"/>
        <v>0</v>
      </c>
      <c r="R64" s="26">
        <f t="shared" si="44"/>
        <v>0</v>
      </c>
      <c r="S64" s="26">
        <f t="shared" si="44"/>
        <v>0</v>
      </c>
      <c r="T64" s="26">
        <f t="shared" si="44"/>
        <v>0</v>
      </c>
      <c r="U64" s="26">
        <f t="shared" si="44"/>
        <v>0</v>
      </c>
      <c r="V64" s="26">
        <f t="shared" si="44"/>
        <v>0</v>
      </c>
      <c r="W64" s="26">
        <f t="shared" si="44"/>
        <v>0</v>
      </c>
      <c r="X64" s="26">
        <f t="shared" si="44"/>
        <v>0</v>
      </c>
      <c r="Y64" s="26">
        <f t="shared" si="44"/>
        <v>0</v>
      </c>
      <c r="Z64" s="26">
        <f t="shared" si="44"/>
        <v>0</v>
      </c>
      <c r="AA64" s="26">
        <f t="shared" si="44"/>
        <v>0</v>
      </c>
      <c r="AB64" s="26">
        <f t="shared" si="44"/>
        <v>0</v>
      </c>
      <c r="AC64" s="26">
        <f t="shared" si="44"/>
        <v>0</v>
      </c>
      <c r="AD64" s="26">
        <f t="shared" si="44"/>
        <v>0</v>
      </c>
      <c r="AE64" s="26">
        <f t="shared" si="44"/>
        <v>0</v>
      </c>
      <c r="AF64" s="26">
        <f t="shared" ref="AF64" si="45">+SUM(AF65:AF71)</f>
        <v>0</v>
      </c>
      <c r="AG64" s="26">
        <f t="shared" ref="AG64:AH64" si="46">+SUM(AG65:AG71)</f>
        <v>0</v>
      </c>
      <c r="AH64" s="26">
        <f t="shared" si="46"/>
        <v>0</v>
      </c>
      <c r="AI64" s="27"/>
      <c r="AJ64" s="23" t="e">
        <f t="shared" si="4"/>
        <v>#DIV/0!</v>
      </c>
    </row>
    <row r="65" spans="1:36" x14ac:dyDescent="0.35">
      <c r="A65" s="24" t="s">
        <v>379</v>
      </c>
      <c r="B65" s="25" t="s">
        <v>380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27"/>
      <c r="AJ65" s="32" t="e">
        <f t="shared" si="4"/>
        <v>#DIV/0!</v>
      </c>
    </row>
    <row r="66" spans="1:36" x14ac:dyDescent="0.35">
      <c r="A66" s="24" t="s">
        <v>381</v>
      </c>
      <c r="B66" s="25" t="s">
        <v>382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27"/>
      <c r="AJ66" s="32" t="e">
        <f t="shared" si="4"/>
        <v>#DIV/0!</v>
      </c>
    </row>
    <row r="67" spans="1:36" x14ac:dyDescent="0.35">
      <c r="A67" s="24" t="s">
        <v>383</v>
      </c>
      <c r="B67" s="25" t="s">
        <v>384</v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27"/>
      <c r="AJ67" s="32" t="e">
        <f t="shared" si="4"/>
        <v>#DIV/0!</v>
      </c>
    </row>
    <row r="68" spans="1:36" x14ac:dyDescent="0.35">
      <c r="A68" s="24" t="s">
        <v>385</v>
      </c>
      <c r="B68" s="25" t="s">
        <v>386</v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27"/>
      <c r="AJ68" s="32" t="e">
        <f t="shared" si="4"/>
        <v>#DIV/0!</v>
      </c>
    </row>
    <row r="69" spans="1:36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27"/>
      <c r="AJ69" s="32" t="e">
        <f t="shared" ref="AJ69:AJ132" si="47">+(AH69/M69)-1</f>
        <v>#DIV/0!</v>
      </c>
    </row>
    <row r="70" spans="1:36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27"/>
      <c r="AJ70" s="32" t="e">
        <f t="shared" si="47"/>
        <v>#DIV/0!</v>
      </c>
    </row>
    <row r="71" spans="1:36" x14ac:dyDescent="0.35">
      <c r="A71" s="24" t="s">
        <v>391</v>
      </c>
      <c r="B71" s="25" t="s">
        <v>291</v>
      </c>
      <c r="C71" s="30">
        <f>+'1990'!$E71</f>
        <v>0</v>
      </c>
      <c r="D71" s="30">
        <f>+'1991'!$E71</f>
        <v>0</v>
      </c>
      <c r="E71" s="30">
        <f>+'1992'!$E71</f>
        <v>0</v>
      </c>
      <c r="F71" s="30">
        <f>+'1993'!$E71</f>
        <v>0</v>
      </c>
      <c r="G71" s="30">
        <f>+'1994'!$E71</f>
        <v>0</v>
      </c>
      <c r="H71" s="30">
        <f>+'1995'!$E71</f>
        <v>0</v>
      </c>
      <c r="I71" s="30">
        <f>+'1996'!$E71</f>
        <v>0</v>
      </c>
      <c r="J71" s="30">
        <f>+'1997'!$E71</f>
        <v>0</v>
      </c>
      <c r="K71" s="30">
        <f>+'1998'!$E71</f>
        <v>0</v>
      </c>
      <c r="L71" s="30">
        <f>+'1999'!$E71</f>
        <v>0</v>
      </c>
      <c r="M71" s="30">
        <f>+'2000'!$E71</f>
        <v>0</v>
      </c>
      <c r="N71" s="30">
        <f>+'2001'!$E71</f>
        <v>0</v>
      </c>
      <c r="O71" s="30">
        <f>+'2002'!$E71</f>
        <v>0</v>
      </c>
      <c r="P71" s="30">
        <f>+'2003'!$E71</f>
        <v>0</v>
      </c>
      <c r="Q71" s="30">
        <f>+'2004'!$E71</f>
        <v>0</v>
      </c>
      <c r="R71" s="30">
        <f>+'2005'!$E71</f>
        <v>0</v>
      </c>
      <c r="S71" s="30">
        <f>+'2006'!$E71</f>
        <v>0</v>
      </c>
      <c r="T71" s="30">
        <f>+'2007'!$E71</f>
        <v>0</v>
      </c>
      <c r="U71" s="30">
        <f>+'2008'!$E71</f>
        <v>0</v>
      </c>
      <c r="V71" s="30">
        <f>+'2009'!$E71</f>
        <v>0</v>
      </c>
      <c r="W71" s="30">
        <f>+'2010'!$E71</f>
        <v>0</v>
      </c>
      <c r="X71" s="30">
        <f>+'2011'!$E71</f>
        <v>0</v>
      </c>
      <c r="Y71" s="30">
        <f>+'2012'!$E71</f>
        <v>0</v>
      </c>
      <c r="Z71" s="30">
        <f>+'2013'!$E71</f>
        <v>0</v>
      </c>
      <c r="AA71" s="30">
        <f>+'2014'!$E71</f>
        <v>0</v>
      </c>
      <c r="AB71" s="30">
        <f>+'2015'!$E71</f>
        <v>0</v>
      </c>
      <c r="AC71" s="30">
        <f>+'2016'!$E71</f>
        <v>0</v>
      </c>
      <c r="AD71" s="30">
        <f>+'2017'!$E71</f>
        <v>0</v>
      </c>
      <c r="AE71" s="30">
        <f>+'2018'!$E71</f>
        <v>0</v>
      </c>
      <c r="AF71" s="30">
        <f>+'2019'!$E71</f>
        <v>0</v>
      </c>
      <c r="AG71" s="30">
        <f>+'2020'!$E71</f>
        <v>0</v>
      </c>
      <c r="AH71" s="30">
        <f>+'2021'!$E71</f>
        <v>0</v>
      </c>
      <c r="AI71" s="27"/>
      <c r="AJ71" s="32" t="e">
        <f t="shared" si="47"/>
        <v>#DIV/0!</v>
      </c>
    </row>
    <row r="72" spans="1:36" x14ac:dyDescent="0.35">
      <c r="A72" s="24" t="s">
        <v>392</v>
      </c>
      <c r="B72" s="25" t="s">
        <v>393</v>
      </c>
      <c r="C72" s="26">
        <f t="shared" ref="C72:AE72" si="48">+SUM(C73:C75)</f>
        <v>0</v>
      </c>
      <c r="D72" s="26">
        <f t="shared" si="48"/>
        <v>0</v>
      </c>
      <c r="E72" s="26">
        <f t="shared" si="48"/>
        <v>0</v>
      </c>
      <c r="F72" s="26">
        <f t="shared" si="48"/>
        <v>0</v>
      </c>
      <c r="G72" s="26">
        <f t="shared" si="48"/>
        <v>0</v>
      </c>
      <c r="H72" s="26">
        <f t="shared" si="48"/>
        <v>0</v>
      </c>
      <c r="I72" s="26">
        <f t="shared" si="48"/>
        <v>0</v>
      </c>
      <c r="J72" s="26">
        <f t="shared" si="48"/>
        <v>0</v>
      </c>
      <c r="K72" s="26">
        <f t="shared" si="48"/>
        <v>0</v>
      </c>
      <c r="L72" s="26">
        <f t="shared" si="48"/>
        <v>0</v>
      </c>
      <c r="M72" s="26">
        <f t="shared" si="48"/>
        <v>0</v>
      </c>
      <c r="N72" s="26">
        <f t="shared" si="48"/>
        <v>0</v>
      </c>
      <c r="O72" s="26">
        <f t="shared" si="48"/>
        <v>0</v>
      </c>
      <c r="P72" s="26">
        <f t="shared" si="48"/>
        <v>0</v>
      </c>
      <c r="Q72" s="26">
        <f t="shared" si="48"/>
        <v>0</v>
      </c>
      <c r="R72" s="26">
        <f t="shared" si="48"/>
        <v>0</v>
      </c>
      <c r="S72" s="26">
        <f t="shared" si="48"/>
        <v>0</v>
      </c>
      <c r="T72" s="26">
        <f t="shared" si="48"/>
        <v>0</v>
      </c>
      <c r="U72" s="26">
        <f t="shared" si="48"/>
        <v>0</v>
      </c>
      <c r="V72" s="26">
        <f t="shared" si="48"/>
        <v>0</v>
      </c>
      <c r="W72" s="26">
        <f t="shared" si="48"/>
        <v>0</v>
      </c>
      <c r="X72" s="26">
        <f t="shared" si="48"/>
        <v>0</v>
      </c>
      <c r="Y72" s="26">
        <f t="shared" si="48"/>
        <v>0</v>
      </c>
      <c r="Z72" s="26">
        <f t="shared" si="48"/>
        <v>0</v>
      </c>
      <c r="AA72" s="26">
        <f t="shared" si="48"/>
        <v>0</v>
      </c>
      <c r="AB72" s="26">
        <f t="shared" si="48"/>
        <v>0</v>
      </c>
      <c r="AC72" s="26">
        <f t="shared" si="48"/>
        <v>0</v>
      </c>
      <c r="AD72" s="26">
        <f t="shared" si="48"/>
        <v>0</v>
      </c>
      <c r="AE72" s="26">
        <f t="shared" si="48"/>
        <v>0</v>
      </c>
      <c r="AF72" s="26">
        <f t="shared" ref="AF72:AH72" si="49">+SUM(AF73:AF75)</f>
        <v>0</v>
      </c>
      <c r="AG72" s="26">
        <f t="shared" si="49"/>
        <v>0</v>
      </c>
      <c r="AH72" s="26">
        <f t="shared" si="49"/>
        <v>0</v>
      </c>
      <c r="AI72" s="27"/>
      <c r="AJ72" s="23" t="e">
        <f t="shared" si="47"/>
        <v>#DIV/0!</v>
      </c>
    </row>
    <row r="73" spans="1:36" x14ac:dyDescent="0.35">
      <c r="A73" s="24" t="s">
        <v>394</v>
      </c>
      <c r="B73" s="25" t="s">
        <v>395</v>
      </c>
      <c r="C73" s="30">
        <f>+'1990'!$E73</f>
        <v>0</v>
      </c>
      <c r="D73" s="30">
        <f>+'1991'!$E73</f>
        <v>0</v>
      </c>
      <c r="E73" s="30">
        <f>+'1992'!$E73</f>
        <v>0</v>
      </c>
      <c r="F73" s="30">
        <f>+'1993'!$E73</f>
        <v>0</v>
      </c>
      <c r="G73" s="30">
        <f>+'1994'!$E73</f>
        <v>0</v>
      </c>
      <c r="H73" s="30">
        <f>+'1995'!$E73</f>
        <v>0</v>
      </c>
      <c r="I73" s="30">
        <f>+'1996'!$E73</f>
        <v>0</v>
      </c>
      <c r="J73" s="30">
        <f>+'1997'!$E73</f>
        <v>0</v>
      </c>
      <c r="K73" s="30">
        <f>+'1998'!$E73</f>
        <v>0</v>
      </c>
      <c r="L73" s="30">
        <f>+'1999'!$E73</f>
        <v>0</v>
      </c>
      <c r="M73" s="30">
        <f>+'2000'!$E73</f>
        <v>0</v>
      </c>
      <c r="N73" s="30">
        <f>+'2001'!$E73</f>
        <v>0</v>
      </c>
      <c r="O73" s="30">
        <f>+'2002'!$E73</f>
        <v>0</v>
      </c>
      <c r="P73" s="30">
        <f>+'2003'!$E73</f>
        <v>0</v>
      </c>
      <c r="Q73" s="30">
        <f>+'2004'!$E73</f>
        <v>0</v>
      </c>
      <c r="R73" s="30">
        <f>+'2005'!$E73</f>
        <v>0</v>
      </c>
      <c r="S73" s="30">
        <f>+'2006'!$E73</f>
        <v>0</v>
      </c>
      <c r="T73" s="30">
        <f>+'2007'!$E73</f>
        <v>0</v>
      </c>
      <c r="U73" s="30">
        <f>+'2008'!$E73</f>
        <v>0</v>
      </c>
      <c r="V73" s="30">
        <f>+'2009'!$E73</f>
        <v>0</v>
      </c>
      <c r="W73" s="30">
        <f>+'2010'!$E73</f>
        <v>0</v>
      </c>
      <c r="X73" s="30">
        <f>+'2011'!$E73</f>
        <v>0</v>
      </c>
      <c r="Y73" s="30">
        <f>+'2012'!$E73</f>
        <v>0</v>
      </c>
      <c r="Z73" s="30">
        <f>+'2013'!$E73</f>
        <v>0</v>
      </c>
      <c r="AA73" s="30">
        <f>+'2014'!$E73</f>
        <v>0</v>
      </c>
      <c r="AB73" s="30">
        <f>+'2015'!$E73</f>
        <v>0</v>
      </c>
      <c r="AC73" s="30">
        <f>+'2016'!$E73</f>
        <v>0</v>
      </c>
      <c r="AD73" s="30">
        <f>+'2017'!$E73</f>
        <v>0</v>
      </c>
      <c r="AE73" s="30">
        <f>+'2018'!$E73</f>
        <v>0</v>
      </c>
      <c r="AF73" s="30">
        <f>+'2019'!$E73</f>
        <v>0</v>
      </c>
      <c r="AG73" s="30">
        <f>+'2020'!$E73</f>
        <v>0</v>
      </c>
      <c r="AH73" s="30">
        <f>+'2021'!$E73</f>
        <v>0</v>
      </c>
      <c r="AI73" s="27"/>
      <c r="AJ73" s="32" t="e">
        <f t="shared" si="47"/>
        <v>#DIV/0!</v>
      </c>
    </row>
    <row r="74" spans="1:36" x14ac:dyDescent="0.35">
      <c r="A74" s="24" t="s">
        <v>396</v>
      </c>
      <c r="B74" s="25" t="s">
        <v>397</v>
      </c>
      <c r="C74" s="30">
        <f>+'1990'!$E74</f>
        <v>0</v>
      </c>
      <c r="D74" s="30">
        <f>+'1991'!$E74</f>
        <v>0</v>
      </c>
      <c r="E74" s="30">
        <f>+'1992'!$E74</f>
        <v>0</v>
      </c>
      <c r="F74" s="30">
        <f>+'1993'!$E74</f>
        <v>0</v>
      </c>
      <c r="G74" s="30">
        <f>+'1994'!$E74</f>
        <v>0</v>
      </c>
      <c r="H74" s="30">
        <f>+'1995'!$E74</f>
        <v>0</v>
      </c>
      <c r="I74" s="30">
        <f>+'1996'!$E74</f>
        <v>0</v>
      </c>
      <c r="J74" s="30">
        <f>+'1997'!$E74</f>
        <v>0</v>
      </c>
      <c r="K74" s="30">
        <f>+'1998'!$E74</f>
        <v>0</v>
      </c>
      <c r="L74" s="30">
        <f>+'1999'!$E74</f>
        <v>0</v>
      </c>
      <c r="M74" s="30">
        <f>+'2000'!$E74</f>
        <v>0</v>
      </c>
      <c r="N74" s="30">
        <f>+'2001'!$E74</f>
        <v>0</v>
      </c>
      <c r="O74" s="30">
        <f>+'2002'!$E74</f>
        <v>0</v>
      </c>
      <c r="P74" s="30">
        <f>+'2003'!$E74</f>
        <v>0</v>
      </c>
      <c r="Q74" s="30">
        <f>+'2004'!$E74</f>
        <v>0</v>
      </c>
      <c r="R74" s="30">
        <f>+'2005'!$E74</f>
        <v>0</v>
      </c>
      <c r="S74" s="30">
        <f>+'2006'!$E74</f>
        <v>0</v>
      </c>
      <c r="T74" s="30">
        <f>+'2007'!$E74</f>
        <v>0</v>
      </c>
      <c r="U74" s="30">
        <f>+'2008'!$E74</f>
        <v>0</v>
      </c>
      <c r="V74" s="30">
        <f>+'2009'!$E74</f>
        <v>0</v>
      </c>
      <c r="W74" s="30">
        <f>+'2010'!$E74</f>
        <v>0</v>
      </c>
      <c r="X74" s="30">
        <f>+'2011'!$E74</f>
        <v>0</v>
      </c>
      <c r="Y74" s="30">
        <f>+'2012'!$E74</f>
        <v>0</v>
      </c>
      <c r="Z74" s="30">
        <f>+'2013'!$E74</f>
        <v>0</v>
      </c>
      <c r="AA74" s="30">
        <f>+'2014'!$E74</f>
        <v>0</v>
      </c>
      <c r="AB74" s="30">
        <f>+'2015'!$E74</f>
        <v>0</v>
      </c>
      <c r="AC74" s="30">
        <f>+'2016'!$E74</f>
        <v>0</v>
      </c>
      <c r="AD74" s="30">
        <f>+'2017'!$E74</f>
        <v>0</v>
      </c>
      <c r="AE74" s="30">
        <f>+'2018'!$E74</f>
        <v>0</v>
      </c>
      <c r="AF74" s="30">
        <f>+'2019'!$E74</f>
        <v>0</v>
      </c>
      <c r="AG74" s="30">
        <f>+'2020'!$E74</f>
        <v>0</v>
      </c>
      <c r="AH74" s="30">
        <f>+'2021'!$E74</f>
        <v>0</v>
      </c>
      <c r="AI74" s="27"/>
      <c r="AJ74" s="32" t="e">
        <f t="shared" si="47"/>
        <v>#DIV/0!</v>
      </c>
    </row>
    <row r="75" spans="1:36" x14ac:dyDescent="0.35">
      <c r="A75" s="24" t="s">
        <v>398</v>
      </c>
      <c r="B75" s="25" t="s">
        <v>291</v>
      </c>
      <c r="C75" s="30">
        <f>+'1990'!$E75</f>
        <v>0</v>
      </c>
      <c r="D75" s="30">
        <f>+'1991'!$E75</f>
        <v>0</v>
      </c>
      <c r="E75" s="30">
        <f>+'1992'!$E75</f>
        <v>0</v>
      </c>
      <c r="F75" s="30">
        <f>+'1993'!$E75</f>
        <v>0</v>
      </c>
      <c r="G75" s="30">
        <f>+'1994'!$E75</f>
        <v>0</v>
      </c>
      <c r="H75" s="30">
        <f>+'1995'!$E75</f>
        <v>0</v>
      </c>
      <c r="I75" s="30">
        <f>+'1996'!$E75</f>
        <v>0</v>
      </c>
      <c r="J75" s="30">
        <f>+'1997'!$E75</f>
        <v>0</v>
      </c>
      <c r="K75" s="30">
        <f>+'1998'!$E75</f>
        <v>0</v>
      </c>
      <c r="L75" s="30">
        <f>+'1999'!$E75</f>
        <v>0</v>
      </c>
      <c r="M75" s="30">
        <f>+'2000'!$E75</f>
        <v>0</v>
      </c>
      <c r="N75" s="30">
        <f>+'2001'!$E75</f>
        <v>0</v>
      </c>
      <c r="O75" s="30">
        <f>+'2002'!$E75</f>
        <v>0</v>
      </c>
      <c r="P75" s="30">
        <f>+'2003'!$E75</f>
        <v>0</v>
      </c>
      <c r="Q75" s="30">
        <f>+'2004'!$E75</f>
        <v>0</v>
      </c>
      <c r="R75" s="30">
        <f>+'2005'!$E75</f>
        <v>0</v>
      </c>
      <c r="S75" s="30">
        <f>+'2006'!$E75</f>
        <v>0</v>
      </c>
      <c r="T75" s="30">
        <f>+'2007'!$E75</f>
        <v>0</v>
      </c>
      <c r="U75" s="30">
        <f>+'2008'!$E75</f>
        <v>0</v>
      </c>
      <c r="V75" s="30">
        <f>+'2009'!$E75</f>
        <v>0</v>
      </c>
      <c r="W75" s="30">
        <f>+'2010'!$E75</f>
        <v>0</v>
      </c>
      <c r="X75" s="30">
        <f>+'2011'!$E75</f>
        <v>0</v>
      </c>
      <c r="Y75" s="30">
        <f>+'2012'!$E75</f>
        <v>0</v>
      </c>
      <c r="Z75" s="30">
        <f>+'2013'!$E75</f>
        <v>0</v>
      </c>
      <c r="AA75" s="30">
        <f>+'2014'!$E75</f>
        <v>0</v>
      </c>
      <c r="AB75" s="30">
        <f>+'2015'!$E75</f>
        <v>0</v>
      </c>
      <c r="AC75" s="30">
        <f>+'2016'!$E75</f>
        <v>0</v>
      </c>
      <c r="AD75" s="30">
        <f>+'2017'!$E75</f>
        <v>0</v>
      </c>
      <c r="AE75" s="30">
        <f>+'2018'!$E75</f>
        <v>0</v>
      </c>
      <c r="AF75" s="30">
        <f>+'2019'!$E75</f>
        <v>0</v>
      </c>
      <c r="AG75" s="30">
        <f>+'2020'!$E75</f>
        <v>0</v>
      </c>
      <c r="AH75" s="30">
        <f>+'2021'!$E75</f>
        <v>0</v>
      </c>
      <c r="AI75" s="27"/>
      <c r="AJ75" s="32" t="e">
        <f t="shared" si="47"/>
        <v>#DIV/0!</v>
      </c>
    </row>
    <row r="76" spans="1:36" x14ac:dyDescent="0.35">
      <c r="A76" s="24" t="s">
        <v>399</v>
      </c>
      <c r="B76" s="25" t="s">
        <v>400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27"/>
      <c r="AJ76" s="32" t="e">
        <f t="shared" si="47"/>
        <v>#DIV/0!</v>
      </c>
    </row>
    <row r="77" spans="1:36" x14ac:dyDescent="0.35">
      <c r="A77" s="24" t="s">
        <v>401</v>
      </c>
      <c r="B77" s="25" t="s">
        <v>402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27"/>
      <c r="AJ77" s="32" t="e">
        <f t="shared" si="47"/>
        <v>#DIV/0!</v>
      </c>
    </row>
    <row r="78" spans="1:36" x14ac:dyDescent="0.35">
      <c r="A78" s="24" t="s">
        <v>403</v>
      </c>
      <c r="B78" s="25" t="s">
        <v>404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27"/>
      <c r="AJ78" s="32" t="e">
        <f t="shared" si="47"/>
        <v>#DIV/0!</v>
      </c>
    </row>
    <row r="79" spans="1:36" x14ac:dyDescent="0.35">
      <c r="A79" s="24" t="s">
        <v>405</v>
      </c>
      <c r="B79" s="25" t="s">
        <v>406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27"/>
      <c r="AJ79" s="32" t="e">
        <f t="shared" si="47"/>
        <v>#DIV/0!</v>
      </c>
    </row>
    <row r="80" spans="1:36" x14ac:dyDescent="0.35">
      <c r="A80" s="24" t="s">
        <v>407</v>
      </c>
      <c r="B80" s="25" t="s">
        <v>408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27"/>
      <c r="AJ80" s="32" t="e">
        <f t="shared" si="47"/>
        <v>#DIV/0!</v>
      </c>
    </row>
    <row r="81" spans="1:36" x14ac:dyDescent="0.35">
      <c r="A81" s="24" t="s">
        <v>409</v>
      </c>
      <c r="B81" s="25" t="s">
        <v>291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27"/>
      <c r="AJ81" s="32" t="e">
        <f t="shared" si="47"/>
        <v>#DIV/0!</v>
      </c>
    </row>
    <row r="82" spans="1:36" x14ac:dyDescent="0.35">
      <c r="A82" s="24" t="s">
        <v>410</v>
      </c>
      <c r="B82" s="25" t="s">
        <v>411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27"/>
      <c r="AJ82" s="32" t="e">
        <f t="shared" si="47"/>
        <v>#DIV/0!</v>
      </c>
    </row>
    <row r="83" spans="1:36" x14ac:dyDescent="0.35">
      <c r="A83" s="24" t="s">
        <v>412</v>
      </c>
      <c r="B83" s="25" t="s">
        <v>413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27"/>
      <c r="AJ83" s="32" t="e">
        <f t="shared" si="47"/>
        <v>#DIV/0!</v>
      </c>
    </row>
    <row r="84" spans="1:36" x14ac:dyDescent="0.35">
      <c r="A84" s="24" t="s">
        <v>414</v>
      </c>
      <c r="B84" s="25" t="s">
        <v>415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27"/>
      <c r="AJ84" s="32" t="e">
        <f t="shared" si="47"/>
        <v>#DIV/0!</v>
      </c>
    </row>
    <row r="85" spans="1:36" x14ac:dyDescent="0.35">
      <c r="A85" s="24" t="s">
        <v>416</v>
      </c>
      <c r="B85" s="25" t="s">
        <v>417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27"/>
      <c r="AJ85" s="32" t="e">
        <f t="shared" si="47"/>
        <v>#DIV/0!</v>
      </c>
    </row>
    <row r="86" spans="1:36" x14ac:dyDescent="0.35">
      <c r="A86" s="24" t="s">
        <v>418</v>
      </c>
      <c r="B86" s="25" t="s">
        <v>419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27"/>
      <c r="AJ86" s="32" t="e">
        <f t="shared" si="47"/>
        <v>#DIV/0!</v>
      </c>
    </row>
    <row r="87" spans="1:36" x14ac:dyDescent="0.35">
      <c r="A87" s="24" t="s">
        <v>420</v>
      </c>
      <c r="B87" s="25" t="s">
        <v>421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27"/>
      <c r="AJ87" s="32" t="e">
        <f t="shared" si="47"/>
        <v>#DIV/0!</v>
      </c>
    </row>
    <row r="88" spans="1:36" x14ac:dyDescent="0.35">
      <c r="A88" s="24" t="s">
        <v>422</v>
      </c>
      <c r="B88" s="25" t="s">
        <v>423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27"/>
      <c r="AJ88" s="32" t="e">
        <f t="shared" si="47"/>
        <v>#DIV/0!</v>
      </c>
    </row>
    <row r="89" spans="1:36" x14ac:dyDescent="0.35">
      <c r="A89" s="24" t="s">
        <v>424</v>
      </c>
      <c r="B89" s="25" t="s">
        <v>425</v>
      </c>
      <c r="C89" s="26">
        <f t="shared" ref="C89:AE89" si="50">+SUM(C90:C93)</f>
        <v>0</v>
      </c>
      <c r="D89" s="26">
        <f t="shared" si="50"/>
        <v>0</v>
      </c>
      <c r="E89" s="26">
        <f t="shared" si="50"/>
        <v>0</v>
      </c>
      <c r="F89" s="26">
        <f t="shared" si="50"/>
        <v>0</v>
      </c>
      <c r="G89" s="26">
        <f t="shared" si="50"/>
        <v>0</v>
      </c>
      <c r="H89" s="26">
        <f t="shared" si="50"/>
        <v>0</v>
      </c>
      <c r="I89" s="26">
        <f t="shared" si="50"/>
        <v>0</v>
      </c>
      <c r="J89" s="26">
        <f t="shared" si="50"/>
        <v>0</v>
      </c>
      <c r="K89" s="26">
        <f t="shared" si="50"/>
        <v>0</v>
      </c>
      <c r="L89" s="26">
        <f t="shared" si="50"/>
        <v>0</v>
      </c>
      <c r="M89" s="26">
        <f t="shared" si="50"/>
        <v>0</v>
      </c>
      <c r="N89" s="26">
        <f t="shared" si="50"/>
        <v>0</v>
      </c>
      <c r="O89" s="26">
        <f t="shared" si="50"/>
        <v>0</v>
      </c>
      <c r="P89" s="26">
        <f t="shared" si="50"/>
        <v>0</v>
      </c>
      <c r="Q89" s="26">
        <f t="shared" si="50"/>
        <v>0</v>
      </c>
      <c r="R89" s="26">
        <f t="shared" ref="R89" si="51">+SUM(R90:R93)</f>
        <v>0</v>
      </c>
      <c r="S89" s="26">
        <f t="shared" si="50"/>
        <v>0</v>
      </c>
      <c r="T89" s="26">
        <f t="shared" si="50"/>
        <v>0</v>
      </c>
      <c r="U89" s="26">
        <f t="shared" si="50"/>
        <v>0</v>
      </c>
      <c r="V89" s="26">
        <f t="shared" si="50"/>
        <v>0</v>
      </c>
      <c r="W89" s="26">
        <f t="shared" si="50"/>
        <v>0</v>
      </c>
      <c r="X89" s="26">
        <f t="shared" si="50"/>
        <v>0</v>
      </c>
      <c r="Y89" s="26">
        <f t="shared" si="50"/>
        <v>0</v>
      </c>
      <c r="Z89" s="26">
        <f t="shared" si="50"/>
        <v>0</v>
      </c>
      <c r="AA89" s="26">
        <f t="shared" si="50"/>
        <v>0</v>
      </c>
      <c r="AB89" s="26">
        <f t="shared" si="50"/>
        <v>0</v>
      </c>
      <c r="AC89" s="26">
        <f t="shared" si="50"/>
        <v>0</v>
      </c>
      <c r="AD89" s="26">
        <f t="shared" si="50"/>
        <v>0</v>
      </c>
      <c r="AE89" s="26">
        <f t="shared" si="50"/>
        <v>0</v>
      </c>
      <c r="AF89" s="26">
        <f t="shared" ref="AF89" si="52">+SUM(AF90:AF93)</f>
        <v>0</v>
      </c>
      <c r="AG89" s="26">
        <f t="shared" ref="AG89:AH89" si="53">+SUM(AG90:AG93)</f>
        <v>0</v>
      </c>
      <c r="AH89" s="26">
        <f t="shared" si="53"/>
        <v>0</v>
      </c>
      <c r="AI89" s="27"/>
      <c r="AJ89" s="23" t="e">
        <f t="shared" si="47"/>
        <v>#DIV/0!</v>
      </c>
    </row>
    <row r="90" spans="1:36" x14ac:dyDescent="0.35">
      <c r="A90" s="24" t="s">
        <v>426</v>
      </c>
      <c r="B90" s="25" t="s">
        <v>427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27"/>
      <c r="AJ90" s="32" t="e">
        <f t="shared" si="47"/>
        <v>#DIV/0!</v>
      </c>
    </row>
    <row r="91" spans="1:36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2" t="e">
        <f t="shared" si="47"/>
        <v>#DIV/0!</v>
      </c>
    </row>
    <row r="92" spans="1:36" ht="13" x14ac:dyDescent="0.35">
      <c r="A92" s="24" t="s">
        <v>430</v>
      </c>
      <c r="B92" s="25" t="s">
        <v>431</v>
      </c>
      <c r="C92" s="30">
        <f>+'1990'!$E92</f>
        <v>0</v>
      </c>
      <c r="D92" s="30">
        <f>+'1991'!$E92</f>
        <v>0</v>
      </c>
      <c r="E92" s="30">
        <f>+'1992'!$E92</f>
        <v>0</v>
      </c>
      <c r="F92" s="30">
        <f>+'1993'!$E92</f>
        <v>0</v>
      </c>
      <c r="G92" s="30">
        <f>+'1994'!$E92</f>
        <v>0</v>
      </c>
      <c r="H92" s="30">
        <f>+'1995'!$E92</f>
        <v>0</v>
      </c>
      <c r="I92" s="30">
        <f>+'1996'!$E92</f>
        <v>0</v>
      </c>
      <c r="J92" s="30">
        <f>+'1997'!$E92</f>
        <v>0</v>
      </c>
      <c r="K92" s="30">
        <f>+'1998'!$E92</f>
        <v>0</v>
      </c>
      <c r="L92" s="30">
        <f>+'1999'!$E92</f>
        <v>0</v>
      </c>
      <c r="M92" s="30">
        <f>+'2000'!$E92</f>
        <v>0</v>
      </c>
      <c r="N92" s="30">
        <f>+'2001'!$E92</f>
        <v>0</v>
      </c>
      <c r="O92" s="30">
        <f>+'2002'!$E92</f>
        <v>0</v>
      </c>
      <c r="P92" s="30">
        <f>+'2003'!$E92</f>
        <v>0</v>
      </c>
      <c r="Q92" s="30">
        <f>+'2004'!$E92</f>
        <v>0</v>
      </c>
      <c r="R92" s="30">
        <f>+'2005'!$E92</f>
        <v>0</v>
      </c>
      <c r="S92" s="30">
        <f>+'2006'!$E92</f>
        <v>0</v>
      </c>
      <c r="T92" s="30">
        <f>+'2007'!$E92</f>
        <v>0</v>
      </c>
      <c r="U92" s="30">
        <f>+'2008'!$E92</f>
        <v>0</v>
      </c>
      <c r="V92" s="30">
        <f>+'2009'!$E92</f>
        <v>0</v>
      </c>
      <c r="W92" s="30">
        <f>+'2010'!$E92</f>
        <v>0</v>
      </c>
      <c r="X92" s="30">
        <f>+'2011'!$E92</f>
        <v>0</v>
      </c>
      <c r="Y92" s="30">
        <f>+'2012'!$E92</f>
        <v>0</v>
      </c>
      <c r="Z92" s="30">
        <f>+'2013'!$E92</f>
        <v>0</v>
      </c>
      <c r="AA92" s="30">
        <f>+'2014'!$E92</f>
        <v>0</v>
      </c>
      <c r="AB92" s="30">
        <f>+'2015'!$E92</f>
        <v>0</v>
      </c>
      <c r="AC92" s="30">
        <f>+'2016'!$E92</f>
        <v>0</v>
      </c>
      <c r="AD92" s="30">
        <f>+'2017'!$E92</f>
        <v>0</v>
      </c>
      <c r="AE92" s="30">
        <f>+'2018'!$E92</f>
        <v>0</v>
      </c>
      <c r="AF92" s="30">
        <f>+'2019'!$E92</f>
        <v>0</v>
      </c>
      <c r="AG92" s="30">
        <f>+'2020'!$E92</f>
        <v>0</v>
      </c>
      <c r="AH92" s="30">
        <f>+'2021'!$E92</f>
        <v>0</v>
      </c>
      <c r="AI92" s="27"/>
      <c r="AJ92" s="32" t="e">
        <f t="shared" si="47"/>
        <v>#DIV/0!</v>
      </c>
    </row>
    <row r="93" spans="1:36" x14ac:dyDescent="0.35">
      <c r="A93" s="24" t="s">
        <v>432</v>
      </c>
      <c r="B93" s="25" t="s">
        <v>342</v>
      </c>
      <c r="C93" s="30">
        <f>+'1990'!$E93</f>
        <v>0</v>
      </c>
      <c r="D93" s="30">
        <f>+'1991'!$E93</f>
        <v>0</v>
      </c>
      <c r="E93" s="30">
        <f>+'1992'!$E93</f>
        <v>0</v>
      </c>
      <c r="F93" s="30">
        <f>+'1993'!$E93</f>
        <v>0</v>
      </c>
      <c r="G93" s="30">
        <f>+'1994'!$E93</f>
        <v>0</v>
      </c>
      <c r="H93" s="30">
        <f>+'1995'!$E93</f>
        <v>0</v>
      </c>
      <c r="I93" s="30">
        <f>+'1996'!$E93</f>
        <v>0</v>
      </c>
      <c r="J93" s="30">
        <f>+'1997'!$E93</f>
        <v>0</v>
      </c>
      <c r="K93" s="30">
        <f>+'1998'!$E93</f>
        <v>0</v>
      </c>
      <c r="L93" s="30">
        <f>+'1999'!$E93</f>
        <v>0</v>
      </c>
      <c r="M93" s="30">
        <f>+'2000'!$E93</f>
        <v>0</v>
      </c>
      <c r="N93" s="30">
        <f>+'2001'!$E93</f>
        <v>0</v>
      </c>
      <c r="O93" s="30">
        <f>+'2002'!$E93</f>
        <v>0</v>
      </c>
      <c r="P93" s="30">
        <f>+'2003'!$E93</f>
        <v>0</v>
      </c>
      <c r="Q93" s="30">
        <f>+'2004'!$E93</f>
        <v>0</v>
      </c>
      <c r="R93" s="30">
        <f>+'2005'!$E93</f>
        <v>0</v>
      </c>
      <c r="S93" s="30">
        <f>+'2006'!$E93</f>
        <v>0</v>
      </c>
      <c r="T93" s="30">
        <f>+'2007'!$E93</f>
        <v>0</v>
      </c>
      <c r="U93" s="30">
        <f>+'2008'!$E93</f>
        <v>0</v>
      </c>
      <c r="V93" s="30">
        <f>+'2009'!$E93</f>
        <v>0</v>
      </c>
      <c r="W93" s="30">
        <f>+'2010'!$E93</f>
        <v>0</v>
      </c>
      <c r="X93" s="30">
        <f>+'2011'!$E93</f>
        <v>0</v>
      </c>
      <c r="Y93" s="30">
        <f>+'2012'!$E93</f>
        <v>0</v>
      </c>
      <c r="Z93" s="30">
        <f>+'2013'!$E93</f>
        <v>0</v>
      </c>
      <c r="AA93" s="30">
        <f>+'2014'!$E93</f>
        <v>0</v>
      </c>
      <c r="AB93" s="30">
        <f>+'2015'!$E93</f>
        <v>0</v>
      </c>
      <c r="AC93" s="30">
        <f>+'2016'!$E93</f>
        <v>0</v>
      </c>
      <c r="AD93" s="30">
        <f>+'2017'!$E93</f>
        <v>0</v>
      </c>
      <c r="AE93" s="30">
        <f>+'2018'!$E93</f>
        <v>0</v>
      </c>
      <c r="AF93" s="30">
        <f>+'2019'!$E93</f>
        <v>0</v>
      </c>
      <c r="AG93" s="30">
        <f>+'2020'!$E93</f>
        <v>0</v>
      </c>
      <c r="AH93" s="30">
        <f>+'2021'!$E93</f>
        <v>0</v>
      </c>
      <c r="AI93" s="27"/>
      <c r="AJ93" s="30" t="e">
        <f t="shared" si="47"/>
        <v>#DIV/0!</v>
      </c>
    </row>
    <row r="94" spans="1:36" x14ac:dyDescent="0.35">
      <c r="A94" s="24" t="s">
        <v>433</v>
      </c>
      <c r="B94" s="25" t="s">
        <v>291</v>
      </c>
      <c r="C94" s="30">
        <f>+'1990'!$E94</f>
        <v>0</v>
      </c>
      <c r="D94" s="30">
        <f>+'1991'!$E94</f>
        <v>0</v>
      </c>
      <c r="E94" s="30">
        <f>+'1992'!$E94</f>
        <v>0</v>
      </c>
      <c r="F94" s="30">
        <f>+'1993'!$E94</f>
        <v>0</v>
      </c>
      <c r="G94" s="30">
        <f>+'1994'!$E94</f>
        <v>0</v>
      </c>
      <c r="H94" s="30">
        <f>+'1995'!$E94</f>
        <v>0</v>
      </c>
      <c r="I94" s="30">
        <f>+'1996'!$E94</f>
        <v>0</v>
      </c>
      <c r="J94" s="30">
        <f>+'1997'!$E94</f>
        <v>0</v>
      </c>
      <c r="K94" s="30">
        <f>+'1998'!$E94</f>
        <v>0</v>
      </c>
      <c r="L94" s="30">
        <f>+'1999'!$E94</f>
        <v>0</v>
      </c>
      <c r="M94" s="30">
        <f>+'2000'!$E94</f>
        <v>0</v>
      </c>
      <c r="N94" s="30">
        <f>+'2001'!$E94</f>
        <v>0</v>
      </c>
      <c r="O94" s="30">
        <f>+'2002'!$E94</f>
        <v>0</v>
      </c>
      <c r="P94" s="30">
        <f>+'2003'!$E94</f>
        <v>0</v>
      </c>
      <c r="Q94" s="30">
        <f>+'2004'!$E94</f>
        <v>0</v>
      </c>
      <c r="R94" s="30">
        <f>+'2005'!$E94</f>
        <v>0</v>
      </c>
      <c r="S94" s="30">
        <f>+'2006'!$E94</f>
        <v>0</v>
      </c>
      <c r="T94" s="30">
        <f>+'2007'!$E94</f>
        <v>0</v>
      </c>
      <c r="U94" s="30">
        <f>+'2008'!$E94</f>
        <v>0</v>
      </c>
      <c r="V94" s="30">
        <f>+'2009'!$E94</f>
        <v>0</v>
      </c>
      <c r="W94" s="30">
        <f>+'2010'!$E94</f>
        <v>0</v>
      </c>
      <c r="X94" s="30">
        <f>+'2011'!$E94</f>
        <v>0</v>
      </c>
      <c r="Y94" s="30">
        <f>+'2012'!$E94</f>
        <v>0</v>
      </c>
      <c r="Z94" s="30">
        <f>+'2013'!$E94</f>
        <v>0</v>
      </c>
      <c r="AA94" s="30">
        <f>+'2014'!$E94</f>
        <v>0</v>
      </c>
      <c r="AB94" s="30">
        <f>+'2015'!$E94</f>
        <v>0</v>
      </c>
      <c r="AC94" s="30">
        <f>+'2016'!$E94</f>
        <v>0</v>
      </c>
      <c r="AD94" s="30">
        <f>+'2017'!$E94</f>
        <v>0</v>
      </c>
      <c r="AE94" s="30">
        <f>+'2018'!$E94</f>
        <v>0</v>
      </c>
      <c r="AF94" s="30">
        <f>+'2019'!$E94</f>
        <v>0</v>
      </c>
      <c r="AG94" s="30">
        <f>+'2020'!$E94</f>
        <v>0</v>
      </c>
      <c r="AH94" s="30">
        <f>+'2021'!$E94</f>
        <v>0</v>
      </c>
      <c r="AI94" s="27"/>
      <c r="AJ94" s="30" t="e">
        <f t="shared" si="47"/>
        <v>#DIV/0!</v>
      </c>
    </row>
    <row r="95" spans="1:36" s="13" customFormat="1" x14ac:dyDescent="0.35">
      <c r="A95" s="19" t="s">
        <v>434</v>
      </c>
      <c r="B95" s="20" t="s">
        <v>435</v>
      </c>
      <c r="C95" s="21">
        <f t="shared" ref="C95:AE95" si="54">+C96+C111+C127+C132+C144+C145+C151+C154+C155+C156</f>
        <v>0</v>
      </c>
      <c r="D95" s="21">
        <f t="shared" si="54"/>
        <v>0</v>
      </c>
      <c r="E95" s="21">
        <f t="shared" si="54"/>
        <v>0</v>
      </c>
      <c r="F95" s="21">
        <f t="shared" si="54"/>
        <v>0</v>
      </c>
      <c r="G95" s="21">
        <f t="shared" si="54"/>
        <v>2.8757206129171604</v>
      </c>
      <c r="H95" s="21">
        <f t="shared" si="54"/>
        <v>0.47437120361005275</v>
      </c>
      <c r="I95" s="21">
        <f t="shared" si="54"/>
        <v>1.9087207610282488</v>
      </c>
      <c r="J95" s="21">
        <f t="shared" si="54"/>
        <v>2.6999044134316699</v>
      </c>
      <c r="K95" s="21">
        <f t="shared" si="54"/>
        <v>2.7081949437289401</v>
      </c>
      <c r="L95" s="21">
        <f t="shared" si="54"/>
        <v>2.6229923531709134</v>
      </c>
      <c r="M95" s="21">
        <f t="shared" si="54"/>
        <v>1.7811651529993253</v>
      </c>
      <c r="N95" s="21">
        <f t="shared" si="54"/>
        <v>1.7399013017869283</v>
      </c>
      <c r="O95" s="21">
        <f t="shared" si="54"/>
        <v>1.9265766395797335</v>
      </c>
      <c r="P95" s="21">
        <f t="shared" si="54"/>
        <v>1.9495115871696274</v>
      </c>
      <c r="Q95" s="21">
        <f t="shared" si="54"/>
        <v>1.873380183341212</v>
      </c>
      <c r="R95" s="21">
        <f t="shared" si="54"/>
        <v>1.9608413831795457</v>
      </c>
      <c r="S95" s="21">
        <f t="shared" si="54"/>
        <v>1.9087207610282488</v>
      </c>
      <c r="T95" s="21">
        <f t="shared" si="54"/>
        <v>1.9290250124680672</v>
      </c>
      <c r="U95" s="21">
        <f t="shared" si="54"/>
        <v>2.0178791062321775</v>
      </c>
      <c r="V95" s="21">
        <f t="shared" si="54"/>
        <v>2.0124881507089838</v>
      </c>
      <c r="W95" s="21">
        <f t="shared" si="54"/>
        <v>2.0887818571500625</v>
      </c>
      <c r="X95" s="21">
        <f t="shared" si="54"/>
        <v>2.2106732977828019</v>
      </c>
      <c r="Y95" s="21">
        <f t="shared" si="54"/>
        <v>2.1934403979576955</v>
      </c>
      <c r="Z95" s="21">
        <f t="shared" si="54"/>
        <v>2.231441384381319</v>
      </c>
      <c r="AA95" s="21">
        <f t="shared" si="54"/>
        <v>2.1050795324407279</v>
      </c>
      <c r="AB95" s="21">
        <f t="shared" si="54"/>
        <v>2.0524680709232097</v>
      </c>
      <c r="AC95" s="21">
        <f t="shared" si="54"/>
        <v>2.2294212077021278</v>
      </c>
      <c r="AD95" s="21">
        <f t="shared" si="54"/>
        <v>2.2533398431446559</v>
      </c>
      <c r="AE95" s="21">
        <f t="shared" si="54"/>
        <v>2.2501961513086877</v>
      </c>
      <c r="AF95" s="21">
        <f t="shared" ref="AF95" si="55">+AF96+AF111+AF127+AF132+AF144+AF145+AF151+AF154+AF155+AF156</f>
        <v>2.3420571520000237</v>
      </c>
      <c r="AG95" s="21">
        <f t="shared" ref="AG95:AH95" si="56">+AG96+AG111+AG127+AG132+AG144+AG145+AG151+AG154+AG155+AG156</f>
        <v>2.3592811229849446</v>
      </c>
      <c r="AH95" s="21">
        <f t="shared" si="56"/>
        <v>2.4969862561804872</v>
      </c>
      <c r="AI95" s="22"/>
      <c r="AJ95" s="23">
        <f t="shared" si="47"/>
        <v>0.40188362206378336</v>
      </c>
    </row>
    <row r="96" spans="1:36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23" t="e">
        <f t="shared" si="47"/>
        <v>#DIV/0!</v>
      </c>
    </row>
    <row r="97" spans="1:36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23" t="e">
        <f t="shared" si="47"/>
        <v>#DIV/0!</v>
      </c>
    </row>
    <row r="98" spans="1:36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30" t="e">
        <f t="shared" si="47"/>
        <v>#DIV/0!</v>
      </c>
    </row>
    <row r="99" spans="1:36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30" t="e">
        <f t="shared" si="47"/>
        <v>#DIV/0!</v>
      </c>
    </row>
    <row r="100" spans="1:36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30" t="e">
        <f t="shared" si="47"/>
        <v>#DIV/0!</v>
      </c>
    </row>
    <row r="101" spans="1:36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30" t="e">
        <f t="shared" si="47"/>
        <v>#DIV/0!</v>
      </c>
    </row>
    <row r="102" spans="1:36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23" t="e">
        <f t="shared" si="47"/>
        <v>#DIV/0!</v>
      </c>
    </row>
    <row r="103" spans="1:36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30" t="e">
        <f t="shared" si="47"/>
        <v>#DIV/0!</v>
      </c>
    </row>
    <row r="104" spans="1:36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30" t="e">
        <f t="shared" si="47"/>
        <v>#DIV/0!</v>
      </c>
    </row>
    <row r="105" spans="1:36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30" t="e">
        <f t="shared" si="47"/>
        <v>#DIV/0!</v>
      </c>
    </row>
    <row r="106" spans="1:36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30" t="e">
        <f t="shared" si="47"/>
        <v>#DIV/0!</v>
      </c>
    </row>
    <row r="107" spans="1:36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30" t="e">
        <f t="shared" si="47"/>
        <v>#DIV/0!</v>
      </c>
    </row>
    <row r="108" spans="1:36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30" t="e">
        <f t="shared" si="47"/>
        <v>#DIV/0!</v>
      </c>
    </row>
    <row r="109" spans="1:36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30" t="e">
        <f t="shared" si="47"/>
        <v>#DIV/0!</v>
      </c>
    </row>
    <row r="110" spans="1:36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30" t="e">
        <f t="shared" si="47"/>
        <v>#DIV/0!</v>
      </c>
    </row>
    <row r="111" spans="1:36" x14ac:dyDescent="0.35">
      <c r="A111" s="24" t="s">
        <v>466</v>
      </c>
      <c r="B111" s="25" t="s">
        <v>467</v>
      </c>
      <c r="C111" s="26">
        <f>+C112+C115+C116+C117+C126</f>
        <v>0</v>
      </c>
      <c r="D111" s="26">
        <f t="shared" ref="D111:AE111" si="57">+D112+D115+D116+D117+D126</f>
        <v>0</v>
      </c>
      <c r="E111" s="26">
        <f t="shared" si="57"/>
        <v>0</v>
      </c>
      <c r="F111" s="26">
        <f t="shared" si="57"/>
        <v>0</v>
      </c>
      <c r="G111" s="26">
        <f t="shared" si="57"/>
        <v>0.3354754722449429</v>
      </c>
      <c r="H111" s="26">
        <f t="shared" si="57"/>
        <v>0</v>
      </c>
      <c r="I111" s="26">
        <f t="shared" si="57"/>
        <v>0.37191963755530644</v>
      </c>
      <c r="J111" s="26">
        <f t="shared" si="57"/>
        <v>0.31969990510859386</v>
      </c>
      <c r="K111" s="26">
        <f t="shared" si="57"/>
        <v>0.35193625971190617</v>
      </c>
      <c r="L111" s="26">
        <f t="shared" si="57"/>
        <v>0.35583462180609693</v>
      </c>
      <c r="M111" s="26">
        <f t="shared" si="57"/>
        <v>0.35772234993417584</v>
      </c>
      <c r="N111" s="26">
        <f t="shared" si="57"/>
        <v>0.35466492809966965</v>
      </c>
      <c r="O111" s="26">
        <f t="shared" si="57"/>
        <v>0.3737296919631824</v>
      </c>
      <c r="P111" s="26">
        <f t="shared" si="57"/>
        <v>0.37082951325521984</v>
      </c>
      <c r="Q111" s="26">
        <f t="shared" si="57"/>
        <v>0.36605919099717421</v>
      </c>
      <c r="R111" s="26">
        <f t="shared" ref="R111" si="58">+R112+R115+R116+R117+R126</f>
        <v>0.37307067278597839</v>
      </c>
      <c r="S111" s="26">
        <f t="shared" si="57"/>
        <v>0.37191963755530644</v>
      </c>
      <c r="T111" s="26">
        <f t="shared" si="57"/>
        <v>0.38965413106614899</v>
      </c>
      <c r="U111" s="26">
        <f t="shared" si="57"/>
        <v>0.39584906033136275</v>
      </c>
      <c r="V111" s="26">
        <f t="shared" si="57"/>
        <v>0.37383999667429091</v>
      </c>
      <c r="W111" s="26">
        <f t="shared" si="57"/>
        <v>0.38439314390124774</v>
      </c>
      <c r="X111" s="26">
        <f t="shared" si="57"/>
        <v>0.38549758762008923</v>
      </c>
      <c r="Y111" s="26">
        <f t="shared" si="57"/>
        <v>0.40135168708966107</v>
      </c>
      <c r="Z111" s="26">
        <f t="shared" si="57"/>
        <v>0.40164129733501169</v>
      </c>
      <c r="AA111" s="26">
        <f t="shared" si="57"/>
        <v>0.43052191614924806</v>
      </c>
      <c r="AB111" s="26">
        <f t="shared" si="57"/>
        <v>0.44455962469574162</v>
      </c>
      <c r="AC111" s="26">
        <f t="shared" si="57"/>
        <v>0.45526673458167799</v>
      </c>
      <c r="AD111" s="26">
        <f t="shared" si="57"/>
        <v>0.47178854783288582</v>
      </c>
      <c r="AE111" s="26">
        <f t="shared" si="57"/>
        <v>0.46689393997557721</v>
      </c>
      <c r="AF111" s="26">
        <f t="shared" ref="AF111" si="59">+AF112+AF115+AF116+AF117+AF126</f>
        <v>0.47843699599245432</v>
      </c>
      <c r="AG111" s="26">
        <f t="shared" ref="AG111:AH111" si="60">+AG112+AG115+AG116+AG117+AG126</f>
        <v>0.47914474998065748</v>
      </c>
      <c r="AH111" s="26">
        <f t="shared" si="60"/>
        <v>0.49162022634175145</v>
      </c>
      <c r="AI111" s="27"/>
      <c r="AJ111" s="23">
        <f t="shared" si="47"/>
        <v>0.37430671142637317</v>
      </c>
    </row>
    <row r="112" spans="1:36" x14ac:dyDescent="0.35">
      <c r="A112" s="24" t="s">
        <v>468</v>
      </c>
      <c r="B112" s="25" t="s">
        <v>439</v>
      </c>
      <c r="C112" s="26">
        <f>+SUM(C113:C114)</f>
        <v>0</v>
      </c>
      <c r="D112" s="26">
        <f t="shared" ref="D112:AE112" si="61">+SUM(D113:D114)</f>
        <v>0</v>
      </c>
      <c r="E112" s="26">
        <f t="shared" si="61"/>
        <v>0</v>
      </c>
      <c r="F112" s="26">
        <f t="shared" si="61"/>
        <v>0</v>
      </c>
      <c r="G112" s="26">
        <f t="shared" si="61"/>
        <v>1.1700857142857145E-3</v>
      </c>
      <c r="H112" s="26">
        <f t="shared" si="61"/>
        <v>0</v>
      </c>
      <c r="I112" s="26">
        <f t="shared" si="61"/>
        <v>2.3796790285714291E-3</v>
      </c>
      <c r="J112" s="26">
        <f t="shared" si="61"/>
        <v>1.1700857142857145E-3</v>
      </c>
      <c r="K112" s="26">
        <f t="shared" si="61"/>
        <v>1.1232822857142862E-3</v>
      </c>
      <c r="L112" s="26">
        <f t="shared" si="61"/>
        <v>1.3292173714285719E-3</v>
      </c>
      <c r="M112" s="26">
        <f t="shared" si="61"/>
        <v>2.2740960000000006E-3</v>
      </c>
      <c r="N112" s="26">
        <f t="shared" si="61"/>
        <v>2.2578524571428582E-3</v>
      </c>
      <c r="O112" s="26">
        <f t="shared" si="61"/>
        <v>2.3748059657142865E-3</v>
      </c>
      <c r="P112" s="26">
        <f t="shared" si="61"/>
        <v>2.3942982171428579E-3</v>
      </c>
      <c r="Q112" s="26">
        <f t="shared" si="61"/>
        <v>2.387800800000001E-3</v>
      </c>
      <c r="R112" s="26">
        <f t="shared" ref="R112" si="62">+SUM(R113:R114)</f>
        <v>2.4121661142857144E-3</v>
      </c>
      <c r="S112" s="26">
        <f t="shared" si="61"/>
        <v>2.3796790285714291E-3</v>
      </c>
      <c r="T112" s="26">
        <f t="shared" si="61"/>
        <v>2.6314539428571432E-3</v>
      </c>
      <c r="U112" s="26">
        <f t="shared" si="61"/>
        <v>2.7776458285714302E-3</v>
      </c>
      <c r="V112" s="26">
        <f t="shared" si="61"/>
        <v>2.9075941714285722E-3</v>
      </c>
      <c r="W112" s="26">
        <f t="shared" si="61"/>
        <v>3.0456642857142873E-3</v>
      </c>
      <c r="X112" s="26">
        <f t="shared" si="61"/>
        <v>2.9888118857142871E-3</v>
      </c>
      <c r="Y112" s="26">
        <f t="shared" si="61"/>
        <v>3.0862731428571446E-3</v>
      </c>
      <c r="Z112" s="26">
        <f t="shared" si="61"/>
        <v>2.5955232260571437E-3</v>
      </c>
      <c r="AA112" s="26">
        <f t="shared" si="61"/>
        <v>2.4886244705142864E-3</v>
      </c>
      <c r="AB112" s="26">
        <f t="shared" si="61"/>
        <v>2.3803775009142861E-3</v>
      </c>
      <c r="AC112" s="26">
        <f t="shared" si="61"/>
        <v>2.3977256046857146E-3</v>
      </c>
      <c r="AD112" s="26">
        <f t="shared" si="61"/>
        <v>2.3640364968000008E-3</v>
      </c>
      <c r="AE112" s="26">
        <f t="shared" si="61"/>
        <v>2.406724527428572E-3</v>
      </c>
      <c r="AF112" s="26">
        <f t="shared" ref="AF112" si="63">+SUM(AF113:AF114)</f>
        <v>2.3381930201142862E-3</v>
      </c>
      <c r="AG112" s="26">
        <f t="shared" ref="AG112:AH112" si="64">+SUM(AG113:AG114)</f>
        <v>2.3475330572571436E-3</v>
      </c>
      <c r="AH112" s="26">
        <f t="shared" si="64"/>
        <v>2.3540467179428582E-3</v>
      </c>
      <c r="AI112" s="27"/>
      <c r="AJ112" s="23">
        <f t="shared" si="47"/>
        <v>3.5157142857143109E-2</v>
      </c>
    </row>
    <row r="113" spans="1:36" x14ac:dyDescent="0.35">
      <c r="A113" s="24" t="s">
        <v>469</v>
      </c>
      <c r="B113" s="25" t="s">
        <v>441</v>
      </c>
      <c r="C113" s="30">
        <f>+'1990'!$E113</f>
        <v>0</v>
      </c>
      <c r="D113" s="30">
        <f>+'1991'!$E113</f>
        <v>0</v>
      </c>
      <c r="E113" s="30">
        <f>+'1992'!$E113</f>
        <v>0</v>
      </c>
      <c r="F113" s="30">
        <f>+'1993'!$E113</f>
        <v>0</v>
      </c>
      <c r="G113" s="30">
        <f>+'1994'!$E113</f>
        <v>1.1700857142857145E-3</v>
      </c>
      <c r="H113" s="30">
        <f>+'1995'!$E113</f>
        <v>0</v>
      </c>
      <c r="I113" s="30">
        <f>+'1996'!$E113</f>
        <v>2.3796790285714291E-3</v>
      </c>
      <c r="J113" s="30">
        <f>+'1997'!$E113</f>
        <v>1.1700857142857145E-3</v>
      </c>
      <c r="K113" s="30">
        <f>+'1998'!$E113</f>
        <v>1.1232822857142862E-3</v>
      </c>
      <c r="L113" s="30">
        <f>+'1999'!$E113</f>
        <v>1.3292173714285719E-3</v>
      </c>
      <c r="M113" s="30">
        <f>+'2000'!$E113</f>
        <v>2.2740960000000006E-3</v>
      </c>
      <c r="N113" s="30">
        <f>+'2001'!$E113</f>
        <v>2.2578524571428582E-3</v>
      </c>
      <c r="O113" s="30">
        <f>+'2002'!$E113</f>
        <v>2.3748059657142865E-3</v>
      </c>
      <c r="P113" s="30">
        <f>+'2003'!$E113</f>
        <v>2.3942982171428579E-3</v>
      </c>
      <c r="Q113" s="30">
        <f>+'2004'!$E113</f>
        <v>2.387800800000001E-3</v>
      </c>
      <c r="R113" s="30">
        <f>+'2005'!$E113</f>
        <v>2.4121661142857144E-3</v>
      </c>
      <c r="S113" s="30">
        <f>+'2006'!$E113</f>
        <v>2.3796790285714291E-3</v>
      </c>
      <c r="T113" s="30">
        <f>+'2007'!$E113</f>
        <v>2.6314539428571432E-3</v>
      </c>
      <c r="U113" s="30">
        <f>+'2008'!$E113</f>
        <v>2.7776458285714302E-3</v>
      </c>
      <c r="V113" s="30">
        <f>+'2009'!$E113</f>
        <v>2.9075941714285722E-3</v>
      </c>
      <c r="W113" s="30">
        <f>+'2010'!$E113</f>
        <v>3.0456642857142873E-3</v>
      </c>
      <c r="X113" s="30">
        <f>+'2011'!$E113</f>
        <v>2.9888118857142871E-3</v>
      </c>
      <c r="Y113" s="30">
        <f>+'2012'!$E113</f>
        <v>3.0862731428571446E-3</v>
      </c>
      <c r="Z113" s="30">
        <f>+'2013'!$E113</f>
        <v>2.5955232260571437E-3</v>
      </c>
      <c r="AA113" s="30">
        <f>+'2014'!$E113</f>
        <v>2.4886244705142864E-3</v>
      </c>
      <c r="AB113" s="30">
        <f>+'2015'!$E113</f>
        <v>2.3803775009142861E-3</v>
      </c>
      <c r="AC113" s="30">
        <f>+'2016'!$E113</f>
        <v>2.3977256046857146E-3</v>
      </c>
      <c r="AD113" s="30">
        <f>+'2017'!$E113</f>
        <v>2.3640364968000008E-3</v>
      </c>
      <c r="AE113" s="30">
        <f>+'2018'!$E113</f>
        <v>2.406724527428572E-3</v>
      </c>
      <c r="AF113" s="30">
        <f>+'2019'!$E113</f>
        <v>2.3381930201142862E-3</v>
      </c>
      <c r="AG113" s="30">
        <f>+'2020'!$E113</f>
        <v>2.3475330572571436E-3</v>
      </c>
      <c r="AH113" s="30">
        <f>+'2021'!$E113</f>
        <v>2.3540467179428582E-3</v>
      </c>
      <c r="AI113" s="27"/>
      <c r="AJ113" s="30">
        <f t="shared" si="47"/>
        <v>3.5157142857143109E-2</v>
      </c>
    </row>
    <row r="114" spans="1:36" x14ac:dyDescent="0.35">
      <c r="A114" s="24" t="s">
        <v>470</v>
      </c>
      <c r="B114" s="25" t="s">
        <v>443</v>
      </c>
      <c r="C114" s="30">
        <f>+'1990'!$E114</f>
        <v>0</v>
      </c>
      <c r="D114" s="30">
        <f>+'1991'!$E114</f>
        <v>0</v>
      </c>
      <c r="E114" s="30">
        <f>+'1992'!$E114</f>
        <v>0</v>
      </c>
      <c r="F114" s="30">
        <f>+'1993'!$E114</f>
        <v>0</v>
      </c>
      <c r="G114" s="30">
        <f>+'1994'!$E114</f>
        <v>0</v>
      </c>
      <c r="H114" s="30">
        <f>+'1995'!$E114</f>
        <v>0</v>
      </c>
      <c r="I114" s="30">
        <f>+'1996'!$E114</f>
        <v>0</v>
      </c>
      <c r="J114" s="30">
        <f>+'1997'!$E114</f>
        <v>0</v>
      </c>
      <c r="K114" s="30">
        <f>+'1998'!$E114</f>
        <v>0</v>
      </c>
      <c r="L114" s="30">
        <f>+'1999'!$E114</f>
        <v>0</v>
      </c>
      <c r="M114" s="30">
        <f>+'2000'!$E114</f>
        <v>0</v>
      </c>
      <c r="N114" s="30">
        <f>+'2001'!$E114</f>
        <v>0</v>
      </c>
      <c r="O114" s="30">
        <f>+'2002'!$E114</f>
        <v>0</v>
      </c>
      <c r="P114" s="30">
        <f>+'2003'!$E114</f>
        <v>0</v>
      </c>
      <c r="Q114" s="30">
        <f>+'2004'!$E114</f>
        <v>0</v>
      </c>
      <c r="R114" s="30">
        <f>+'2005'!$E114</f>
        <v>0</v>
      </c>
      <c r="S114" s="30">
        <f>+'2006'!$E114</f>
        <v>0</v>
      </c>
      <c r="T114" s="30">
        <f>+'2007'!$E114</f>
        <v>0</v>
      </c>
      <c r="U114" s="30">
        <f>+'2008'!$E114</f>
        <v>0</v>
      </c>
      <c r="V114" s="30">
        <f>+'2009'!$E114</f>
        <v>0</v>
      </c>
      <c r="W114" s="30">
        <f>+'2010'!$E114</f>
        <v>0</v>
      </c>
      <c r="X114" s="30">
        <f>+'2011'!$E114</f>
        <v>0</v>
      </c>
      <c r="Y114" s="30">
        <f>+'2012'!$E114</f>
        <v>0</v>
      </c>
      <c r="Z114" s="30">
        <f>+'2013'!$E114</f>
        <v>0</v>
      </c>
      <c r="AA114" s="30">
        <f>+'2014'!$E114</f>
        <v>0</v>
      </c>
      <c r="AB114" s="30">
        <f>+'2015'!$E114</f>
        <v>0</v>
      </c>
      <c r="AC114" s="30">
        <f>+'2016'!$E114</f>
        <v>0</v>
      </c>
      <c r="AD114" s="30">
        <f>+'2017'!$E114</f>
        <v>0</v>
      </c>
      <c r="AE114" s="30">
        <f>+'2018'!$E114</f>
        <v>0</v>
      </c>
      <c r="AF114" s="30">
        <f>+'2019'!$E114</f>
        <v>0</v>
      </c>
      <c r="AG114" s="30">
        <f>+'2020'!$E114</f>
        <v>0</v>
      </c>
      <c r="AH114" s="30">
        <f>+'2021'!$E114</f>
        <v>0</v>
      </c>
      <c r="AI114" s="27"/>
      <c r="AJ114" s="30" t="e">
        <f t="shared" si="47"/>
        <v>#DIV/0!</v>
      </c>
    </row>
    <row r="115" spans="1:36" x14ac:dyDescent="0.35">
      <c r="A115" s="24" t="s">
        <v>471</v>
      </c>
      <c r="B115" s="25" t="s">
        <v>445</v>
      </c>
      <c r="C115" s="30">
        <f>+'1990'!$E115</f>
        <v>0</v>
      </c>
      <c r="D115" s="30">
        <f>+'1991'!$E115</f>
        <v>0</v>
      </c>
      <c r="E115" s="30">
        <f>+'1992'!$E115</f>
        <v>0</v>
      </c>
      <c r="F115" s="30">
        <f>+'1993'!$E115</f>
        <v>0</v>
      </c>
      <c r="G115" s="30">
        <f>+'1994'!$E115</f>
        <v>3.6238242857142858E-4</v>
      </c>
      <c r="H115" s="30">
        <f>+'1995'!$E115</f>
        <v>0</v>
      </c>
      <c r="I115" s="30">
        <f>+'1996'!$E115</f>
        <v>1.1205317669464286E-3</v>
      </c>
      <c r="J115" s="30">
        <f>+'1997'!$E115</f>
        <v>4.4096764665306124E-4</v>
      </c>
      <c r="K115" s="30">
        <f>+'1998'!$E115</f>
        <v>4.6716271934693876E-4</v>
      </c>
      <c r="L115" s="30">
        <f>+'1999'!$E115</f>
        <v>4.9335779204081622E-4</v>
      </c>
      <c r="M115" s="30">
        <f>+'2000'!$E115</f>
        <v>5.1955286473469385E-4</v>
      </c>
      <c r="N115" s="30">
        <f>+'2001'!$E115</f>
        <v>5.4574793742857147E-4</v>
      </c>
      <c r="O115" s="30">
        <f>+'2002'!$E115</f>
        <v>6.6070470333214287E-4</v>
      </c>
      <c r="P115" s="30">
        <f>+'2003'!$E115</f>
        <v>7.7566146923571428E-4</v>
      </c>
      <c r="Q115" s="30">
        <f>+'2004'!$E115</f>
        <v>8.9061823513928589E-4</v>
      </c>
      <c r="R115" s="30">
        <f>+'2005'!$E115</f>
        <v>1.0055750010428571E-3</v>
      </c>
      <c r="S115" s="30">
        <f>+'2006'!$E115</f>
        <v>1.1205317669464286E-3</v>
      </c>
      <c r="T115" s="30">
        <f>+'2007'!$E115</f>
        <v>1.2354885328499999E-3</v>
      </c>
      <c r="U115" s="30">
        <f>+'2008'!$E115</f>
        <v>1.3504452987535714E-3</v>
      </c>
      <c r="V115" s="30">
        <f>+'2009'!$E115</f>
        <v>1.4654020646571429E-3</v>
      </c>
      <c r="W115" s="30">
        <f>+'2010'!$E115</f>
        <v>1.5803588305607142E-3</v>
      </c>
      <c r="X115" s="30">
        <f>+'2011'!$E115</f>
        <v>1.6953155964642859E-3</v>
      </c>
      <c r="Y115" s="30">
        <f>+'2012'!$E115</f>
        <v>1.8053439613392858E-3</v>
      </c>
      <c r="Z115" s="30">
        <f>+'2013'!$E115</f>
        <v>1.9153723262142854E-3</v>
      </c>
      <c r="AA115" s="30">
        <f>+'2014'!$E115</f>
        <v>2.0254006910892853E-3</v>
      </c>
      <c r="AB115" s="30">
        <f>+'2015'!$E115</f>
        <v>2.1354290559642856E-3</v>
      </c>
      <c r="AC115" s="30">
        <f>+'2016'!$E115</f>
        <v>2.2454574208392855E-3</v>
      </c>
      <c r="AD115" s="30">
        <f>+'2017'!$E115</f>
        <v>2.3554857857142849E-3</v>
      </c>
      <c r="AE115" s="30">
        <f>+'2018'!$E115</f>
        <v>2.4279622714285715E-3</v>
      </c>
      <c r="AF115" s="30">
        <f>+'2019'!$E115</f>
        <v>2.5004387571428565E-3</v>
      </c>
      <c r="AG115" s="30">
        <f>+'2020'!$E115</f>
        <v>2.5729152428571427E-3</v>
      </c>
      <c r="AH115" s="30">
        <f>+'2021'!$E115</f>
        <v>2.6453917285714276E-3</v>
      </c>
      <c r="AI115" s="27"/>
      <c r="AJ115" s="30">
        <f t="shared" si="47"/>
        <v>4.0916699880430434</v>
      </c>
    </row>
    <row r="116" spans="1:36" x14ac:dyDescent="0.35">
      <c r="A116" s="24" t="s">
        <v>472</v>
      </c>
      <c r="B116" s="25" t="s">
        <v>447</v>
      </c>
      <c r="C116" s="30">
        <f>+'1990'!$E116</f>
        <v>0</v>
      </c>
      <c r="D116" s="30">
        <f>+'1991'!$E116</f>
        <v>0</v>
      </c>
      <c r="E116" s="30">
        <f>+'1992'!$E116</f>
        <v>0</v>
      </c>
      <c r="F116" s="30">
        <f>+'1993'!$E116</f>
        <v>0</v>
      </c>
      <c r="G116" s="30">
        <f>+'1994'!$E116</f>
        <v>1.7965686024000001E-2</v>
      </c>
      <c r="H116" s="30">
        <f>+'1995'!$E116</f>
        <v>0</v>
      </c>
      <c r="I116" s="30">
        <f>+'1996'!$E116</f>
        <v>3.7667994451999996E-2</v>
      </c>
      <c r="J116" s="30">
        <f>+'1997'!$E116</f>
        <v>1.6744242723999998E-2</v>
      </c>
      <c r="K116" s="30">
        <f>+'1998'!$E116</f>
        <v>1.7574824168000002E-2</v>
      </c>
      <c r="L116" s="30">
        <f>+'1999'!$E116</f>
        <v>1.9424438307999996E-2</v>
      </c>
      <c r="M116" s="30">
        <f>+'2000'!$E116</f>
        <v>3.7667994451999996E-2</v>
      </c>
      <c r="N116" s="30">
        <f>+'2001'!$E116</f>
        <v>4.234617760164E-2</v>
      </c>
      <c r="O116" s="30">
        <f>+'2002'!$E116</f>
        <v>4.1099756279999997E-2</v>
      </c>
      <c r="P116" s="30">
        <f>+'2003'!$E116</f>
        <v>4.2334105396000007E-2</v>
      </c>
      <c r="Q116" s="30">
        <f>+'2004'!$E116</f>
        <v>3.9485607436000013E-2</v>
      </c>
      <c r="R116" s="30">
        <f>+'2005'!$E116</f>
        <v>3.8820957912000006E-2</v>
      </c>
      <c r="S116" s="30">
        <f>+'2006'!$E116</f>
        <v>3.7667994451999996E-2</v>
      </c>
      <c r="T116" s="30">
        <f>+'2007'!$E116</f>
        <v>4.4111025552000006E-2</v>
      </c>
      <c r="U116" s="30">
        <f>+'2008'!$E116</f>
        <v>4.3120833404000004E-2</v>
      </c>
      <c r="V116" s="30">
        <f>+'2009'!$E116</f>
        <v>3.7057602031999995E-2</v>
      </c>
      <c r="W116" s="30">
        <f>+'2010'!$E116</f>
        <v>3.7491658863999994E-2</v>
      </c>
      <c r="X116" s="30">
        <f>+'2011'!$E116</f>
        <v>4.3693381493960008E-2</v>
      </c>
      <c r="Y116" s="30">
        <f>+'2012'!$E116</f>
        <v>4.3487068856000004E-2</v>
      </c>
      <c r="Z116" s="30">
        <f>+'2013'!$E116</f>
        <v>4.6362695368000001E-2</v>
      </c>
      <c r="AA116" s="30">
        <f>+'2014'!$E116</f>
        <v>4.6891702132000002E-2</v>
      </c>
      <c r="AB116" s="30">
        <f>+'2015'!$E116</f>
        <v>4.9509607399999996E-2</v>
      </c>
      <c r="AC116" s="30">
        <f>+'2016'!$E116</f>
        <v>5.276503364E-2</v>
      </c>
      <c r="AD116" s="30">
        <f>+'2017'!$E116</f>
        <v>5.4352053932000016E-2</v>
      </c>
      <c r="AE116" s="30">
        <f>+'2018'!$E116</f>
        <v>5.0079306992E-2</v>
      </c>
      <c r="AF116" s="30">
        <f>+'2019'!$E116</f>
        <v>4.8329515387999997E-2</v>
      </c>
      <c r="AG116" s="30">
        <f>+'2020'!$E116</f>
        <v>4.9604557332000011E-2</v>
      </c>
      <c r="AH116" s="30">
        <f>+'2021'!$E116</f>
        <v>5.4758982212000006E-2</v>
      </c>
      <c r="AI116" s="27"/>
      <c r="AJ116" s="30">
        <f t="shared" si="47"/>
        <v>0.45372704357220051</v>
      </c>
    </row>
    <row r="117" spans="1:36" x14ac:dyDescent="0.35">
      <c r="A117" s="24" t="s">
        <v>473</v>
      </c>
      <c r="B117" s="25" t="s">
        <v>449</v>
      </c>
      <c r="C117" s="26">
        <f>+SUM(C118:C125)</f>
        <v>0</v>
      </c>
      <c r="D117" s="26">
        <f t="shared" ref="D117:AE117" si="65">+SUM(D118:D125)</f>
        <v>0</v>
      </c>
      <c r="E117" s="26">
        <f t="shared" si="65"/>
        <v>0</v>
      </c>
      <c r="F117" s="26">
        <f t="shared" si="65"/>
        <v>0</v>
      </c>
      <c r="G117" s="26">
        <f t="shared" si="65"/>
        <v>0.15010134077085716</v>
      </c>
      <c r="H117" s="26">
        <f t="shared" si="65"/>
        <v>0</v>
      </c>
      <c r="I117" s="26">
        <f t="shared" si="65"/>
        <v>0.14098719732871928</v>
      </c>
      <c r="J117" s="26">
        <f t="shared" si="65"/>
        <v>0.14750426669942857</v>
      </c>
      <c r="K117" s="26">
        <f t="shared" si="65"/>
        <v>0.15558488781942859</v>
      </c>
      <c r="L117" s="26">
        <f t="shared" si="65"/>
        <v>0.15451997938928572</v>
      </c>
      <c r="M117" s="26">
        <f t="shared" si="65"/>
        <v>0.14211817826057782</v>
      </c>
      <c r="N117" s="26">
        <f t="shared" si="65"/>
        <v>0.12894578428565856</v>
      </c>
      <c r="O117" s="26">
        <f t="shared" si="65"/>
        <v>0.14253301484090752</v>
      </c>
      <c r="P117" s="26">
        <f t="shared" si="65"/>
        <v>0.13893844568360647</v>
      </c>
      <c r="Q117" s="26">
        <f t="shared" si="65"/>
        <v>0.13889654746730701</v>
      </c>
      <c r="R117" s="26">
        <f t="shared" si="65"/>
        <v>0.14105818249292637</v>
      </c>
      <c r="S117" s="26">
        <f t="shared" si="65"/>
        <v>0.14098719732871928</v>
      </c>
      <c r="T117" s="26">
        <f t="shared" si="65"/>
        <v>0.13934206685331227</v>
      </c>
      <c r="U117" s="26">
        <f t="shared" si="65"/>
        <v>0.14155419955470516</v>
      </c>
      <c r="V117" s="26">
        <f t="shared" si="65"/>
        <v>0.1375153562720981</v>
      </c>
      <c r="W117" s="26">
        <f t="shared" si="65"/>
        <v>0.13940447033909109</v>
      </c>
      <c r="X117" s="26">
        <f t="shared" si="65"/>
        <v>0.13208931172223601</v>
      </c>
      <c r="Y117" s="26">
        <f t="shared" si="65"/>
        <v>0.13859489691809762</v>
      </c>
      <c r="Z117" s="26">
        <f t="shared" si="65"/>
        <v>0.13707141593229522</v>
      </c>
      <c r="AA117" s="26">
        <f t="shared" si="65"/>
        <v>0.14837051068169288</v>
      </c>
      <c r="AB117" s="26">
        <f t="shared" si="65"/>
        <v>0.15044102771669049</v>
      </c>
      <c r="AC117" s="26">
        <f t="shared" si="65"/>
        <v>0.15214470383768813</v>
      </c>
      <c r="AD117" s="26">
        <f t="shared" si="65"/>
        <v>0.15637486367668571</v>
      </c>
      <c r="AE117" s="26">
        <f t="shared" si="65"/>
        <v>0.15815894120320001</v>
      </c>
      <c r="AF117" s="26">
        <f t="shared" ref="AF117:AH117" si="66">+SUM(AF118:AF125)</f>
        <v>0.16434753829091431</v>
      </c>
      <c r="AG117" s="26">
        <f t="shared" si="66"/>
        <v>0.17583121252585454</v>
      </c>
      <c r="AH117" s="26">
        <f t="shared" si="66"/>
        <v>0.16274542880714288</v>
      </c>
      <c r="AI117" s="27"/>
      <c r="AJ117" s="23">
        <f t="shared" si="47"/>
        <v>0.14514153501703619</v>
      </c>
    </row>
    <row r="118" spans="1:36" x14ac:dyDescent="0.35">
      <c r="A118" s="24" t="s">
        <v>474</v>
      </c>
      <c r="B118" s="25" t="s">
        <v>451</v>
      </c>
      <c r="C118" s="30">
        <f>+'1990'!$E118</f>
        <v>0</v>
      </c>
      <c r="D118" s="30">
        <f>+'1991'!$E118</f>
        <v>0</v>
      </c>
      <c r="E118" s="30">
        <f>+'1992'!$E118</f>
        <v>0</v>
      </c>
      <c r="F118" s="30">
        <f>+'1993'!$E118</f>
        <v>0</v>
      </c>
      <c r="G118" s="30">
        <f>+'1994'!$E118</f>
        <v>1.6518857142857146E-5</v>
      </c>
      <c r="H118" s="30">
        <f>+'1995'!$E118</f>
        <v>0</v>
      </c>
      <c r="I118" s="30">
        <f>+'1996'!$E118</f>
        <v>1.4571133714285715E-5</v>
      </c>
      <c r="J118" s="30">
        <f>+'1997'!$E118</f>
        <v>1.6518857142857146E-5</v>
      </c>
      <c r="K118" s="30">
        <f>+'1998'!$E118</f>
        <v>1.6518857142857146E-5</v>
      </c>
      <c r="L118" s="30">
        <f>+'1999'!$E118</f>
        <v>1.6518857142857146E-5</v>
      </c>
      <c r="M118" s="30">
        <f>+'2000'!$E118</f>
        <v>8.2594285714285729E-6</v>
      </c>
      <c r="N118" s="30">
        <f>+'2001'!$E118</f>
        <v>9.3113794285714303E-6</v>
      </c>
      <c r="O118" s="30">
        <f>+'2002'!$E118</f>
        <v>1.0363330285714288E-5</v>
      </c>
      <c r="P118" s="30">
        <f>+'2003'!$E118</f>
        <v>1.1415281142857145E-5</v>
      </c>
      <c r="Q118" s="30">
        <f>+'2004'!$E118</f>
        <v>1.2467232000000001E-5</v>
      </c>
      <c r="R118" s="30">
        <f>+'2005'!$E118</f>
        <v>1.351918285714286E-5</v>
      </c>
      <c r="S118" s="30">
        <f>+'2006'!$E118</f>
        <v>1.4571133714285715E-5</v>
      </c>
      <c r="T118" s="30">
        <f>+'2007'!$E118</f>
        <v>1.5623084571428575E-5</v>
      </c>
      <c r="U118" s="30">
        <f>+'2008'!$E118</f>
        <v>1.6675035428571432E-5</v>
      </c>
      <c r="V118" s="30">
        <f>+'2009'!$E118</f>
        <v>1.7726986285714289E-5</v>
      </c>
      <c r="W118" s="30">
        <f>+'2010'!$E118</f>
        <v>1.877893714285714E-5</v>
      </c>
      <c r="X118" s="30">
        <f>+'2011'!$E118</f>
        <v>1.9830888000000004E-5</v>
      </c>
      <c r="Y118" s="30">
        <f>+'2012'!$E118</f>
        <v>2.703836571428572E-5</v>
      </c>
      <c r="Z118" s="30">
        <f>+'2013'!$E118</f>
        <v>3.4245843428571432E-5</v>
      </c>
      <c r="AA118" s="30">
        <f>+'2014'!$E118</f>
        <v>4.1453321142857137E-5</v>
      </c>
      <c r="AB118" s="30">
        <f>+'2015'!$E118</f>
        <v>4.8660798857142869E-5</v>
      </c>
      <c r="AC118" s="30">
        <f>+'2016'!$E118</f>
        <v>5.5868276571428588E-5</v>
      </c>
      <c r="AD118" s="30">
        <f>+'2017'!$E118</f>
        <v>6.3075754285714307E-5</v>
      </c>
      <c r="AE118" s="30">
        <f>+'2018'!$E118</f>
        <v>7.0283231999999999E-5</v>
      </c>
      <c r="AF118" s="30">
        <f>+'2019'!$E118</f>
        <v>7.7490709714285704E-5</v>
      </c>
      <c r="AG118" s="30">
        <f>+'2020'!$E118</f>
        <v>2.0509454545454543E-2</v>
      </c>
      <c r="AH118" s="30">
        <f>+'2021'!$E118</f>
        <v>9.1905665142857142E-5</v>
      </c>
      <c r="AI118" s="27"/>
      <c r="AJ118" s="30">
        <f t="shared" si="47"/>
        <v>10.127363636363635</v>
      </c>
    </row>
    <row r="119" spans="1:36" x14ac:dyDescent="0.35">
      <c r="A119" s="24" t="s">
        <v>475</v>
      </c>
      <c r="B119" s="25" t="s">
        <v>453</v>
      </c>
      <c r="C119" s="30">
        <f>+'1990'!$E119</f>
        <v>0</v>
      </c>
      <c r="D119" s="30">
        <f>+'1991'!$E119</f>
        <v>0</v>
      </c>
      <c r="E119" s="30">
        <f>+'1992'!$E119</f>
        <v>0</v>
      </c>
      <c r="F119" s="30">
        <f>+'1993'!$E119</f>
        <v>0</v>
      </c>
      <c r="G119" s="30">
        <f>+'1994'!$E119</f>
        <v>0</v>
      </c>
      <c r="H119" s="30">
        <f>+'1995'!$E119</f>
        <v>0</v>
      </c>
      <c r="I119" s="30">
        <f>+'1996'!$E119</f>
        <v>0</v>
      </c>
      <c r="J119" s="30">
        <f>+'1997'!$E119</f>
        <v>0</v>
      </c>
      <c r="K119" s="30">
        <f>+'1998'!$E119</f>
        <v>0</v>
      </c>
      <c r="L119" s="30">
        <f>+'1999'!$E119</f>
        <v>0</v>
      </c>
      <c r="M119" s="30">
        <f>+'2000'!$E119</f>
        <v>0</v>
      </c>
      <c r="N119" s="30">
        <f>+'2001'!$E119</f>
        <v>0</v>
      </c>
      <c r="O119" s="30">
        <f>+'2002'!$E119</f>
        <v>0</v>
      </c>
      <c r="P119" s="30">
        <f>+'2003'!$E119</f>
        <v>0</v>
      </c>
      <c r="Q119" s="30">
        <f>+'2004'!$E119</f>
        <v>0</v>
      </c>
      <c r="R119" s="30">
        <f>+'2005'!$E119</f>
        <v>0</v>
      </c>
      <c r="S119" s="30">
        <f>+'2006'!$E119</f>
        <v>0</v>
      </c>
      <c r="T119" s="30">
        <f>+'2007'!$E119</f>
        <v>0</v>
      </c>
      <c r="U119" s="30">
        <f>+'2008'!$E119</f>
        <v>0</v>
      </c>
      <c r="V119" s="30">
        <f>+'2009'!$E119</f>
        <v>0</v>
      </c>
      <c r="W119" s="30">
        <f>+'2010'!$E119</f>
        <v>0</v>
      </c>
      <c r="X119" s="30">
        <f>+'2011'!$E119</f>
        <v>0</v>
      </c>
      <c r="Y119" s="30">
        <f>+'2012'!$E119</f>
        <v>0</v>
      </c>
      <c r="Z119" s="30">
        <f>+'2013'!$E119</f>
        <v>0</v>
      </c>
      <c r="AA119" s="30">
        <f>+'2014'!$E119</f>
        <v>0</v>
      </c>
      <c r="AB119" s="30">
        <f>+'2015'!$E119</f>
        <v>0</v>
      </c>
      <c r="AC119" s="30">
        <f>+'2016'!$E119</f>
        <v>0</v>
      </c>
      <c r="AD119" s="30">
        <f>+'2017'!$E119</f>
        <v>0</v>
      </c>
      <c r="AE119" s="30">
        <f>+'2018'!$E119</f>
        <v>0</v>
      </c>
      <c r="AF119" s="30">
        <f>+'2019'!$E119</f>
        <v>0</v>
      </c>
      <c r="AG119" s="30">
        <f>+'2020'!$E119</f>
        <v>0</v>
      </c>
      <c r="AH119" s="30">
        <f>+'2021'!$E119</f>
        <v>0</v>
      </c>
      <c r="AI119" s="27"/>
      <c r="AJ119" s="30" t="e">
        <f t="shared" si="47"/>
        <v>#DIV/0!</v>
      </c>
    </row>
    <row r="120" spans="1:36" x14ac:dyDescent="0.35">
      <c r="A120" s="24" t="s">
        <v>476</v>
      </c>
      <c r="B120" s="25" t="s">
        <v>455</v>
      </c>
      <c r="C120" s="30">
        <f>+'1990'!$E120</f>
        <v>0</v>
      </c>
      <c r="D120" s="30">
        <f>+'1991'!$E120</f>
        <v>0</v>
      </c>
      <c r="E120" s="30">
        <f>+'1992'!$E120</f>
        <v>0</v>
      </c>
      <c r="F120" s="30">
        <f>+'1993'!$E120</f>
        <v>0</v>
      </c>
      <c r="G120" s="30">
        <f>+'1994'!$E120</f>
        <v>0</v>
      </c>
      <c r="H120" s="30">
        <f>+'1995'!$E120</f>
        <v>0</v>
      </c>
      <c r="I120" s="30">
        <f>+'1996'!$E120</f>
        <v>0</v>
      </c>
      <c r="J120" s="30">
        <f>+'1997'!$E120</f>
        <v>0</v>
      </c>
      <c r="K120" s="30">
        <f>+'1998'!$E120</f>
        <v>0</v>
      </c>
      <c r="L120" s="30">
        <f>+'1999'!$E120</f>
        <v>0</v>
      </c>
      <c r="M120" s="30">
        <f>+'2000'!$E120</f>
        <v>0</v>
      </c>
      <c r="N120" s="30">
        <f>+'2001'!$E120</f>
        <v>0</v>
      </c>
      <c r="O120" s="30">
        <f>+'2002'!$E120</f>
        <v>0</v>
      </c>
      <c r="P120" s="30">
        <f>+'2003'!$E120</f>
        <v>0</v>
      </c>
      <c r="Q120" s="30">
        <f>+'2004'!$E120</f>
        <v>0</v>
      </c>
      <c r="R120" s="30">
        <f>+'2005'!$E120</f>
        <v>0</v>
      </c>
      <c r="S120" s="30">
        <f>+'2006'!$E120</f>
        <v>0</v>
      </c>
      <c r="T120" s="30">
        <f>+'2007'!$E120</f>
        <v>0</v>
      </c>
      <c r="U120" s="30">
        <f>+'2008'!$E120</f>
        <v>0</v>
      </c>
      <c r="V120" s="30">
        <f>+'2009'!$E120</f>
        <v>0</v>
      </c>
      <c r="W120" s="30">
        <f>+'2010'!$E120</f>
        <v>0</v>
      </c>
      <c r="X120" s="30">
        <f>+'2011'!$E120</f>
        <v>0</v>
      </c>
      <c r="Y120" s="30">
        <f>+'2012'!$E120</f>
        <v>0</v>
      </c>
      <c r="Z120" s="30">
        <f>+'2013'!$E120</f>
        <v>0</v>
      </c>
      <c r="AA120" s="30">
        <f>+'2014'!$E120</f>
        <v>0</v>
      </c>
      <c r="AB120" s="30">
        <f>+'2015'!$E120</f>
        <v>0</v>
      </c>
      <c r="AC120" s="30">
        <f>+'2016'!$E120</f>
        <v>0</v>
      </c>
      <c r="AD120" s="30">
        <f>+'2017'!$E120</f>
        <v>0</v>
      </c>
      <c r="AE120" s="30">
        <f>+'2018'!$E120</f>
        <v>0</v>
      </c>
      <c r="AF120" s="30">
        <f>+'2019'!$E120</f>
        <v>0</v>
      </c>
      <c r="AG120" s="30">
        <f>+'2020'!$E120</f>
        <v>0</v>
      </c>
      <c r="AH120" s="30">
        <f>+'2021'!$E120</f>
        <v>0</v>
      </c>
      <c r="AI120" s="27"/>
      <c r="AJ120" s="30" t="e">
        <f t="shared" si="47"/>
        <v>#DIV/0!</v>
      </c>
    </row>
    <row r="121" spans="1:36" x14ac:dyDescent="0.35">
      <c r="A121" s="24" t="s">
        <v>477</v>
      </c>
      <c r="B121" s="25" t="s">
        <v>457</v>
      </c>
      <c r="C121" s="30">
        <f>+'1990'!$E121</f>
        <v>0</v>
      </c>
      <c r="D121" s="30">
        <f>+'1991'!$E121</f>
        <v>0</v>
      </c>
      <c r="E121" s="30">
        <f>+'1992'!$E121</f>
        <v>0</v>
      </c>
      <c r="F121" s="30">
        <f>+'1993'!$E121</f>
        <v>0</v>
      </c>
      <c r="G121" s="30">
        <f>+'1994'!$E121</f>
        <v>2.4312431000000001E-3</v>
      </c>
      <c r="H121" s="30">
        <f>+'1995'!$E121</f>
        <v>0</v>
      </c>
      <c r="I121" s="30">
        <f>+'1996'!$E121</f>
        <v>3.3941556316249995E-3</v>
      </c>
      <c r="J121" s="30">
        <f>+'1997'!$E121</f>
        <v>2.4312431000000001E-3</v>
      </c>
      <c r="K121" s="30">
        <f>+'1998'!$E121</f>
        <v>2.4312431000000001E-3</v>
      </c>
      <c r="L121" s="30">
        <f>+'1999'!$E121</f>
        <v>2.477997775E-3</v>
      </c>
      <c r="M121" s="30">
        <f>+'2000'!$E121</f>
        <v>2.4312431000000001E-3</v>
      </c>
      <c r="N121" s="30">
        <f>+'2001'!$E121</f>
        <v>2.8824257137499997E-3</v>
      </c>
      <c r="O121" s="30">
        <f>+'2002'!$E121</f>
        <v>2.9847716973249996E-3</v>
      </c>
      <c r="P121" s="30">
        <f>+'2003'!$E121</f>
        <v>2.9946369337499998E-3</v>
      </c>
      <c r="Q121" s="30">
        <f>+'2004'!$E121</f>
        <v>3.1894636644749998E-3</v>
      </c>
      <c r="R121" s="30">
        <f>+'2005'!$E121</f>
        <v>3.2918096480499997E-3</v>
      </c>
      <c r="S121" s="30">
        <f>+'2006'!$E121</f>
        <v>3.3941556316249995E-3</v>
      </c>
      <c r="T121" s="30">
        <f>+'2007'!$E121</f>
        <v>3.4965016151999998E-3</v>
      </c>
      <c r="U121" s="30">
        <f>+'2008'!$E121</f>
        <v>3.5988475987750001E-3</v>
      </c>
      <c r="V121" s="30">
        <f>+'2009'!$E121</f>
        <v>3.70119358235E-3</v>
      </c>
      <c r="W121" s="30">
        <f>+'2010'!$E121</f>
        <v>3.8035395659249999E-3</v>
      </c>
      <c r="X121" s="30">
        <f>+'2011'!$E121</f>
        <v>3.9058855494999998E-3</v>
      </c>
      <c r="Y121" s="30">
        <f>+'2012'!$E121</f>
        <v>4.423771499583333E-3</v>
      </c>
      <c r="Z121" s="30">
        <f>+'2013'!$E121</f>
        <v>4.9416574496666662E-3</v>
      </c>
      <c r="AA121" s="30">
        <f>+'2014'!$E121</f>
        <v>5.4595433997500003E-3</v>
      </c>
      <c r="AB121" s="30">
        <f>+'2015'!$E121</f>
        <v>5.9774293498333336E-3</v>
      </c>
      <c r="AC121" s="30">
        <f>+'2016'!$E121</f>
        <v>6.4953152999166685E-3</v>
      </c>
      <c r="AD121" s="30">
        <f>+'2017'!$E121</f>
        <v>7.01320125E-3</v>
      </c>
      <c r="AE121" s="30">
        <f>+'2018'!$E121</f>
        <v>7.9482947500000012E-3</v>
      </c>
      <c r="AF121" s="30">
        <f>+'2019'!$E121</f>
        <v>8.8833882499999989E-3</v>
      </c>
      <c r="AG121" s="30">
        <f>+'2020'!$E121</f>
        <v>9.81848175E-3</v>
      </c>
      <c r="AH121" s="30">
        <f>+'2021'!$E121</f>
        <v>1.0753575249999998E-2</v>
      </c>
      <c r="AI121" s="27"/>
      <c r="AJ121" s="30">
        <f t="shared" si="47"/>
        <v>3.4230769230769225</v>
      </c>
    </row>
    <row r="122" spans="1:36" x14ac:dyDescent="0.35">
      <c r="A122" s="24" t="s">
        <v>478</v>
      </c>
      <c r="B122" s="25" t="s">
        <v>459</v>
      </c>
      <c r="C122" s="30">
        <f>+'1990'!$E122</f>
        <v>0</v>
      </c>
      <c r="D122" s="30">
        <f>+'1991'!$E122</f>
        <v>0</v>
      </c>
      <c r="E122" s="30">
        <f>+'1992'!$E122</f>
        <v>0</v>
      </c>
      <c r="F122" s="30">
        <f>+'1993'!$E122</f>
        <v>0</v>
      </c>
      <c r="G122" s="30">
        <f>+'1994'!$E122</f>
        <v>0.12131916720000001</v>
      </c>
      <c r="H122" s="30">
        <f>+'1995'!$E122</f>
        <v>0</v>
      </c>
      <c r="I122" s="30">
        <f>+'1996'!$E122</f>
        <v>7.6461660000000001E-2</v>
      </c>
      <c r="J122" s="30">
        <f>+'1997'!$E122</f>
        <v>0.1218954</v>
      </c>
      <c r="K122" s="30">
        <f>+'1998'!$E122</f>
        <v>0.1218954</v>
      </c>
      <c r="L122" s="30">
        <f>+'1999'!$E122</f>
        <v>0.12263415999999999</v>
      </c>
      <c r="M122" s="30">
        <f>+'2000'!$E122</f>
        <v>8.9205270000000003E-2</v>
      </c>
      <c r="N122" s="30">
        <f>+'2001'!$E122</f>
        <v>7.4678108669999993E-2</v>
      </c>
      <c r="O122" s="30">
        <f>+'2002'!$E122</f>
        <v>8.4772710000000001E-2</v>
      </c>
      <c r="P122" s="30">
        <f>+'2003'!$E122</f>
        <v>8.255643E-2</v>
      </c>
      <c r="Q122" s="30">
        <f>+'2004'!$E122</f>
        <v>8.0340149999999999E-2</v>
      </c>
      <c r="R122" s="30">
        <f>+'2005'!$E122</f>
        <v>7.8123870000000012E-2</v>
      </c>
      <c r="S122" s="30">
        <f>+'2006'!$E122</f>
        <v>7.6461660000000001E-2</v>
      </c>
      <c r="T122" s="30">
        <f>+'2007'!$E122</f>
        <v>7.369131000000001E-2</v>
      </c>
      <c r="U122" s="30">
        <f>+'2008'!$E122</f>
        <v>7.2029099999999999E-2</v>
      </c>
      <c r="V122" s="30">
        <f>+'2009'!$E122</f>
        <v>6.9258749999999994E-2</v>
      </c>
      <c r="W122" s="30">
        <f>+'2010'!$E122</f>
        <v>6.6488400000000003E-2</v>
      </c>
      <c r="X122" s="30">
        <f>+'2011'!$E122</f>
        <v>6.3382837649999996E-2</v>
      </c>
      <c r="Y122" s="30">
        <f>+'2012'!$E122</f>
        <v>6.3718049999999998E-2</v>
      </c>
      <c r="Z122" s="30">
        <f>+'2013'!$E122</f>
        <v>6.3718049999999998E-2</v>
      </c>
      <c r="AA122" s="30">
        <f>+'2014'!$E122</f>
        <v>6.4272120000000002E-2</v>
      </c>
      <c r="AB122" s="30">
        <f>+'2015'!$E122</f>
        <v>6.2071353959999992E-2</v>
      </c>
      <c r="AC122" s="30">
        <f>+'2016'!$E122</f>
        <v>6.3354026010000009E-2</v>
      </c>
      <c r="AD122" s="30">
        <f>+'2017'!$E122</f>
        <v>6.177381836999999E-2</v>
      </c>
      <c r="AE122" s="30">
        <f>+'2018'!$E122</f>
        <v>5.9760327990000001E-2</v>
      </c>
      <c r="AF122" s="30">
        <f>+'2019'!$E122</f>
        <v>5.853527922E-2</v>
      </c>
      <c r="AG122" s="30">
        <f>+'2020'!$E122</f>
        <v>5.7442653179999997E-2</v>
      </c>
      <c r="AH122" s="30">
        <f>+'2021'!$E122</f>
        <v>5.6350027140000002E-2</v>
      </c>
      <c r="AI122" s="27"/>
      <c r="AJ122" s="30">
        <f t="shared" si="47"/>
        <v>-0.36831055900621124</v>
      </c>
    </row>
    <row r="123" spans="1:36" x14ac:dyDescent="0.35">
      <c r="A123" s="24" t="s">
        <v>479</v>
      </c>
      <c r="B123" s="25" t="s">
        <v>461</v>
      </c>
      <c r="C123" s="30">
        <f>+'1990'!$E123</f>
        <v>0</v>
      </c>
      <c r="D123" s="30">
        <f>+'1991'!$E123</f>
        <v>0</v>
      </c>
      <c r="E123" s="30">
        <f>+'1992'!$E123</f>
        <v>0</v>
      </c>
      <c r="F123" s="30">
        <f>+'1993'!$E123</f>
        <v>0</v>
      </c>
      <c r="G123" s="30">
        <f>+'1994'!$E123</f>
        <v>0</v>
      </c>
      <c r="H123" s="30">
        <f>+'1995'!$E123</f>
        <v>0</v>
      </c>
      <c r="I123" s="30">
        <f>+'1996'!$E123</f>
        <v>0</v>
      </c>
      <c r="J123" s="30">
        <f>+'1997'!$E123</f>
        <v>0</v>
      </c>
      <c r="K123" s="30">
        <f>+'1998'!$E123</f>
        <v>0</v>
      </c>
      <c r="L123" s="30">
        <f>+'1999'!$E123</f>
        <v>0</v>
      </c>
      <c r="M123" s="30">
        <f>+'2000'!$E123</f>
        <v>0</v>
      </c>
      <c r="N123" s="30">
        <f>+'2001'!$E123</f>
        <v>0</v>
      </c>
      <c r="O123" s="30">
        <f>+'2002'!$E123</f>
        <v>0</v>
      </c>
      <c r="P123" s="30">
        <f>+'2003'!$E123</f>
        <v>0</v>
      </c>
      <c r="Q123" s="30">
        <f>+'2004'!$E123</f>
        <v>0</v>
      </c>
      <c r="R123" s="30">
        <f>+'2005'!$E123</f>
        <v>0</v>
      </c>
      <c r="S123" s="30">
        <f>+'2006'!$E123</f>
        <v>0</v>
      </c>
      <c r="T123" s="30">
        <f>+'2007'!$E123</f>
        <v>0</v>
      </c>
      <c r="U123" s="30">
        <f>+'2008'!$E123</f>
        <v>0</v>
      </c>
      <c r="V123" s="30">
        <f>+'2009'!$E123</f>
        <v>0</v>
      </c>
      <c r="W123" s="30">
        <f>+'2010'!$E123</f>
        <v>0</v>
      </c>
      <c r="X123" s="30">
        <f>+'2011'!$E123</f>
        <v>0</v>
      </c>
      <c r="Y123" s="30">
        <f>+'2012'!$E123</f>
        <v>0</v>
      </c>
      <c r="Z123" s="30">
        <f>+'2013'!$E123</f>
        <v>0</v>
      </c>
      <c r="AA123" s="30">
        <f>+'2014'!$E123</f>
        <v>0</v>
      </c>
      <c r="AB123" s="30">
        <f>+'2015'!$E123</f>
        <v>0</v>
      </c>
      <c r="AC123" s="30">
        <f>+'2016'!$E123</f>
        <v>0</v>
      </c>
      <c r="AD123" s="30">
        <f>+'2017'!$E123</f>
        <v>0</v>
      </c>
      <c r="AE123" s="30">
        <f>+'2018'!$E123</f>
        <v>0</v>
      </c>
      <c r="AF123" s="30">
        <f>+'2019'!$E123</f>
        <v>0</v>
      </c>
      <c r="AG123" s="30">
        <f>+'2020'!$E123</f>
        <v>0</v>
      </c>
      <c r="AH123" s="30">
        <f>+'2021'!$E123</f>
        <v>0</v>
      </c>
      <c r="AI123" s="27"/>
      <c r="AJ123" s="30" t="e">
        <f t="shared" si="47"/>
        <v>#DIV/0!</v>
      </c>
    </row>
    <row r="124" spans="1:36" x14ac:dyDescent="0.35">
      <c r="A124" s="24" t="s">
        <v>480</v>
      </c>
      <c r="B124" s="25" t="s">
        <v>463</v>
      </c>
      <c r="C124" s="30">
        <f>+'1990'!$E124</f>
        <v>0</v>
      </c>
      <c r="D124" s="30">
        <f>+'1991'!$E124</f>
        <v>0</v>
      </c>
      <c r="E124" s="30">
        <f>+'1992'!$E124</f>
        <v>0</v>
      </c>
      <c r="F124" s="30">
        <f>+'1993'!$E124</f>
        <v>0</v>
      </c>
      <c r="G124" s="30">
        <f>+'1994'!$E124</f>
        <v>2.633441161371429E-2</v>
      </c>
      <c r="H124" s="30">
        <f>+'1995'!$E124</f>
        <v>0</v>
      </c>
      <c r="I124" s="30">
        <f>+'1996'!$E124</f>
        <v>6.111681056338001E-2</v>
      </c>
      <c r="J124" s="30">
        <f>+'1997'!$E124</f>
        <v>2.3161104742285714E-2</v>
      </c>
      <c r="K124" s="30">
        <f>+'1998'!$E124</f>
        <v>3.1241725862285716E-2</v>
      </c>
      <c r="L124" s="30">
        <f>+'1999'!$E124</f>
        <v>2.939130275714286E-2</v>
      </c>
      <c r="M124" s="30">
        <f>+'2000'!$E124</f>
        <v>5.0473405732006399E-2</v>
      </c>
      <c r="N124" s="30">
        <f>+'2001'!$E124</f>
        <v>5.1375938522480007E-2</v>
      </c>
      <c r="O124" s="30">
        <f>+'2002'!$E124</f>
        <v>5.4765169813296814E-2</v>
      </c>
      <c r="P124" s="30">
        <f>+'2003'!$E124</f>
        <v>5.3375963468713608E-2</v>
      </c>
      <c r="Q124" s="30">
        <f>+'2004'!$E124</f>
        <v>5.5354466570832005E-2</v>
      </c>
      <c r="R124" s="30">
        <f>+'2005'!$E124</f>
        <v>5.9628983662019221E-2</v>
      </c>
      <c r="S124" s="30">
        <f>+'2006'!$E124</f>
        <v>6.111681056338001E-2</v>
      </c>
      <c r="T124" s="30">
        <f>+'2007'!$E124</f>
        <v>6.2138632153540825E-2</v>
      </c>
      <c r="U124" s="30">
        <f>+'2008'!$E124</f>
        <v>6.5909576920501603E-2</v>
      </c>
      <c r="V124" s="30">
        <f>+'2009'!$E124</f>
        <v>6.4537685703462411E-2</v>
      </c>
      <c r="W124" s="30">
        <f>+'2010'!$E124</f>
        <v>6.9093751836023218E-2</v>
      </c>
      <c r="X124" s="30">
        <f>+'2011'!$E124</f>
        <v>6.4780757634736008E-2</v>
      </c>
      <c r="Y124" s="30">
        <f>+'2012'!$E124</f>
        <v>7.0426037052800011E-2</v>
      </c>
      <c r="Z124" s="30">
        <f>+'2013'!$E124</f>
        <v>6.8377462639199998E-2</v>
      </c>
      <c r="AA124" s="30">
        <f>+'2014'!$E124</f>
        <v>7.8597393960800024E-2</v>
      </c>
      <c r="AB124" s="30">
        <f>+'2015'!$E124</f>
        <v>8.2343583608000023E-2</v>
      </c>
      <c r="AC124" s="30">
        <f>+'2016'!$E124</f>
        <v>8.2239494251200029E-2</v>
      </c>
      <c r="AD124" s="30">
        <f>+'2017'!$E124</f>
        <v>8.7524768302400011E-2</v>
      </c>
      <c r="AE124" s="30">
        <f>+'2018'!$E124</f>
        <v>9.0380035231200015E-2</v>
      </c>
      <c r="AF124" s="30">
        <f>+'2019'!$E124</f>
        <v>9.6851380111200022E-2</v>
      </c>
      <c r="AG124" s="30">
        <f>+'2020'!$E124</f>
        <v>8.8060623050400008E-2</v>
      </c>
      <c r="AH124" s="30">
        <f>+'2021'!$E124</f>
        <v>9.5549920752000014E-2</v>
      </c>
      <c r="AI124" s="27"/>
      <c r="AJ124" s="30">
        <f t="shared" si="47"/>
        <v>0.89307456800779184</v>
      </c>
    </row>
    <row r="125" spans="1:36" x14ac:dyDescent="0.35">
      <c r="A125" s="24" t="s">
        <v>481</v>
      </c>
      <c r="B125" s="25" t="s">
        <v>465</v>
      </c>
      <c r="C125" s="30">
        <f>+'1990'!$E125</f>
        <v>0</v>
      </c>
      <c r="D125" s="30">
        <f>+'1991'!$E125</f>
        <v>0</v>
      </c>
      <c r="E125" s="30">
        <f>+'1992'!$E125</f>
        <v>0</v>
      </c>
      <c r="F125" s="30">
        <f>+'1993'!$E125</f>
        <v>0</v>
      </c>
      <c r="G125" s="30">
        <f>+'1994'!$E125</f>
        <v>0</v>
      </c>
      <c r="H125" s="30">
        <f>+'1995'!$E125</f>
        <v>0</v>
      </c>
      <c r="I125" s="30">
        <f>+'1996'!$E125</f>
        <v>0</v>
      </c>
      <c r="J125" s="30">
        <f>+'1997'!$E125</f>
        <v>0</v>
      </c>
      <c r="K125" s="30">
        <f>+'1998'!$E125</f>
        <v>0</v>
      </c>
      <c r="L125" s="30">
        <f>+'1999'!$E125</f>
        <v>0</v>
      </c>
      <c r="M125" s="30">
        <f>+'2000'!$E125</f>
        <v>0</v>
      </c>
      <c r="N125" s="30">
        <f>+'2001'!$E125</f>
        <v>0</v>
      </c>
      <c r="O125" s="30">
        <f>+'2002'!$E125</f>
        <v>0</v>
      </c>
      <c r="P125" s="30">
        <f>+'2003'!$E125</f>
        <v>0</v>
      </c>
      <c r="Q125" s="30">
        <f>+'2004'!$E125</f>
        <v>0</v>
      </c>
      <c r="R125" s="30">
        <f>+'2005'!$E125</f>
        <v>0</v>
      </c>
      <c r="S125" s="30">
        <f>+'2006'!$E125</f>
        <v>0</v>
      </c>
      <c r="T125" s="30">
        <f>+'2007'!$E125</f>
        <v>0</v>
      </c>
      <c r="U125" s="30">
        <f>+'2008'!$E125</f>
        <v>0</v>
      </c>
      <c r="V125" s="30">
        <f>+'2009'!$E125</f>
        <v>0</v>
      </c>
      <c r="W125" s="30">
        <f>+'2010'!$E125</f>
        <v>0</v>
      </c>
      <c r="X125" s="30">
        <f>+'2011'!$E125</f>
        <v>0</v>
      </c>
      <c r="Y125" s="30">
        <f>+'2012'!$E125</f>
        <v>0</v>
      </c>
      <c r="Z125" s="30">
        <f>+'2013'!$E125</f>
        <v>0</v>
      </c>
      <c r="AA125" s="30">
        <f>+'2014'!$E125</f>
        <v>0</v>
      </c>
      <c r="AB125" s="30">
        <f>+'2015'!$E125</f>
        <v>0</v>
      </c>
      <c r="AC125" s="30">
        <f>+'2016'!$E125</f>
        <v>0</v>
      </c>
      <c r="AD125" s="30">
        <f>+'2017'!$E125</f>
        <v>0</v>
      </c>
      <c r="AE125" s="30">
        <f>+'2018'!$E125</f>
        <v>0</v>
      </c>
      <c r="AF125" s="30">
        <f>+'2019'!$E125</f>
        <v>0</v>
      </c>
      <c r="AG125" s="30">
        <f>+'2020'!$E125</f>
        <v>0</v>
      </c>
      <c r="AH125" s="30">
        <f>+'2021'!$E125</f>
        <v>0</v>
      </c>
      <c r="AI125" s="27"/>
      <c r="AJ125" s="30" t="e">
        <f t="shared" si="47"/>
        <v>#DIV/0!</v>
      </c>
    </row>
    <row r="126" spans="1:36" ht="13" x14ac:dyDescent="0.35">
      <c r="A126" s="24" t="s">
        <v>482</v>
      </c>
      <c r="B126" s="25" t="s">
        <v>483</v>
      </c>
      <c r="C126" s="30">
        <f>+'1990'!$E126</f>
        <v>0</v>
      </c>
      <c r="D126" s="30">
        <f>+'1991'!$E126</f>
        <v>0</v>
      </c>
      <c r="E126" s="30">
        <f>+'1992'!$E126</f>
        <v>0</v>
      </c>
      <c r="F126" s="30">
        <f>+'1993'!$E126</f>
        <v>0</v>
      </c>
      <c r="G126" s="30">
        <f>+'1994'!$E126</f>
        <v>0.16587597730722858</v>
      </c>
      <c r="H126" s="30">
        <f>+'1995'!$E126</f>
        <v>0</v>
      </c>
      <c r="I126" s="30">
        <f>+'1996'!$E126</f>
        <v>0.18976423497906933</v>
      </c>
      <c r="J126" s="30">
        <f>+'1997'!$E126</f>
        <v>0.15384034232422653</v>
      </c>
      <c r="K126" s="30">
        <f>+'1998'!$E126</f>
        <v>0.17718610271941637</v>
      </c>
      <c r="L126" s="30">
        <f>+'1999'!$E126</f>
        <v>0.18006762894534184</v>
      </c>
      <c r="M126" s="30">
        <f>+'2000'!$E126</f>
        <v>0.17514252835686336</v>
      </c>
      <c r="N126" s="30">
        <f>+'2001'!$E126</f>
        <v>0.18056936581779967</v>
      </c>
      <c r="O126" s="30">
        <f>+'2002'!$E126</f>
        <v>0.18706141017322847</v>
      </c>
      <c r="P126" s="30">
        <f>+'2003'!$E126</f>
        <v>0.18638700248923476</v>
      </c>
      <c r="Q126" s="30">
        <f>+'2004'!$E126</f>
        <v>0.18439861705872787</v>
      </c>
      <c r="R126" s="30">
        <f>+'2005'!$E126</f>
        <v>0.18977379126572341</v>
      </c>
      <c r="S126" s="30">
        <f>+'2006'!$E126</f>
        <v>0.18976423497906933</v>
      </c>
      <c r="T126" s="30">
        <f>+'2007'!$E126</f>
        <v>0.20233409618512954</v>
      </c>
      <c r="U126" s="30">
        <f>+'2008'!$E126</f>
        <v>0.20704593624533257</v>
      </c>
      <c r="V126" s="30">
        <f>+'2009'!$E126</f>
        <v>0.1948940421341071</v>
      </c>
      <c r="W126" s="30">
        <f>+'2010'!$E126</f>
        <v>0.20287099158188165</v>
      </c>
      <c r="X126" s="30">
        <f>+'2011'!$E126</f>
        <v>0.20503076692171468</v>
      </c>
      <c r="Y126" s="30">
        <f>+'2012'!$E126</f>
        <v>0.21437810421136699</v>
      </c>
      <c r="Z126" s="30">
        <f>+'2013'!$E126</f>
        <v>0.21369629048244504</v>
      </c>
      <c r="AA126" s="30">
        <f>+'2014'!$E126</f>
        <v>0.23074567817395164</v>
      </c>
      <c r="AB126" s="30">
        <f>+'2015'!$E126</f>
        <v>0.24009318302217253</v>
      </c>
      <c r="AC126" s="30">
        <f>+'2016'!$E126</f>
        <v>0.24571381407846485</v>
      </c>
      <c r="AD126" s="30">
        <f>+'2017'!$E126</f>
        <v>0.25634210794168577</v>
      </c>
      <c r="AE126" s="30">
        <f>+'2018'!$E126</f>
        <v>0.25382100498152005</v>
      </c>
      <c r="AF126" s="30">
        <f>+'2019'!$E126</f>
        <v>0.26092131053628287</v>
      </c>
      <c r="AG126" s="30">
        <f>+'2020'!$E126</f>
        <v>0.24878853182268865</v>
      </c>
      <c r="AH126" s="30">
        <f>+'2021'!$E126</f>
        <v>0.2691163768760943</v>
      </c>
      <c r="AI126" s="27"/>
      <c r="AJ126" s="30">
        <f t="shared" si="47"/>
        <v>0.53655642293660177</v>
      </c>
    </row>
    <row r="127" spans="1:36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23" t="e">
        <f t="shared" si="47"/>
        <v>#DIV/0!</v>
      </c>
    </row>
    <row r="128" spans="1:36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30" t="e">
        <f t="shared" si="47"/>
        <v>#DIV/0!</v>
      </c>
    </row>
    <row r="129" spans="1:36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30" t="e">
        <f t="shared" si="47"/>
        <v>#DIV/0!</v>
      </c>
    </row>
    <row r="130" spans="1:36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30" t="e">
        <f t="shared" si="47"/>
        <v>#DIV/0!</v>
      </c>
    </row>
    <row r="131" spans="1:36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30" t="e">
        <f t="shared" si="47"/>
        <v>#DIV/0!</v>
      </c>
    </row>
    <row r="132" spans="1:36" x14ac:dyDescent="0.35">
      <c r="A132" s="24" t="s">
        <v>493</v>
      </c>
      <c r="B132" s="25" t="s">
        <v>494</v>
      </c>
      <c r="C132" s="26">
        <f t="shared" ref="C132:AE132" si="67">+C133+C141</f>
        <v>0</v>
      </c>
      <c r="D132" s="26">
        <f t="shared" si="67"/>
        <v>0</v>
      </c>
      <c r="E132" s="26">
        <f t="shared" si="67"/>
        <v>0</v>
      </c>
      <c r="F132" s="26">
        <f t="shared" si="67"/>
        <v>0</v>
      </c>
      <c r="G132" s="26">
        <f t="shared" si="67"/>
        <v>2.5265065861313754</v>
      </c>
      <c r="H132" s="26">
        <f t="shared" si="67"/>
        <v>0.46124892739690204</v>
      </c>
      <c r="I132" s="26">
        <f t="shared" si="67"/>
        <v>1.5287379144729425</v>
      </c>
      <c r="J132" s="26">
        <f t="shared" si="67"/>
        <v>2.3656613746637367</v>
      </c>
      <c r="K132" s="26">
        <f t="shared" si="67"/>
        <v>2.3408198432960314</v>
      </c>
      <c r="L132" s="26">
        <f t="shared" si="67"/>
        <v>2.2523020057222718</v>
      </c>
      <c r="M132" s="26">
        <f t="shared" si="67"/>
        <v>1.4154442740598201</v>
      </c>
      <c r="N132" s="26">
        <f t="shared" si="67"/>
        <v>1.3772379035156259</v>
      </c>
      <c r="O132" s="26">
        <f t="shared" si="67"/>
        <v>1.5448212600233107</v>
      </c>
      <c r="P132" s="26">
        <f t="shared" si="67"/>
        <v>1.5705812189144077</v>
      </c>
      <c r="Q132" s="26">
        <f t="shared" si="67"/>
        <v>1.4993224241440379</v>
      </c>
      <c r="R132" s="26">
        <f t="shared" ref="R132" si="68">+R133+R141</f>
        <v>1.5796945653935672</v>
      </c>
      <c r="S132" s="26">
        <f t="shared" si="67"/>
        <v>1.5287379144729425</v>
      </c>
      <c r="T132" s="26">
        <f t="shared" si="67"/>
        <v>1.5311641864019183</v>
      </c>
      <c r="U132" s="26">
        <f t="shared" si="67"/>
        <v>1.6134749889008146</v>
      </c>
      <c r="V132" s="26">
        <f t="shared" si="67"/>
        <v>1.630090631354693</v>
      </c>
      <c r="W132" s="26">
        <f t="shared" si="67"/>
        <v>1.6953347362888147</v>
      </c>
      <c r="X132" s="26">
        <f t="shared" si="67"/>
        <v>1.8150719801627124</v>
      </c>
      <c r="Y132" s="26">
        <f t="shared" si="67"/>
        <v>1.7800041208680342</v>
      </c>
      <c r="Z132" s="26">
        <f t="shared" si="67"/>
        <v>1.817624988726307</v>
      </c>
      <c r="AA132" s="26">
        <f t="shared" si="67"/>
        <v>1.6612925882914795</v>
      </c>
      <c r="AB132" s="26">
        <f t="shared" si="67"/>
        <v>1.594436292987468</v>
      </c>
      <c r="AC132" s="26">
        <f t="shared" si="67"/>
        <v>1.7600320725204499</v>
      </c>
      <c r="AD132" s="26">
        <f t="shared" si="67"/>
        <v>1.7680282123117701</v>
      </c>
      <c r="AE132" s="26">
        <f t="shared" si="67"/>
        <v>1.7699953966931103</v>
      </c>
      <c r="AF132" s="26">
        <f t="shared" ref="AF132" si="69">+AF133+AF141</f>
        <v>1.8491621490875694</v>
      </c>
      <c r="AG132" s="26">
        <f t="shared" ref="AG132:AH132" si="70">+AG133+AG141</f>
        <v>1.870682467704287</v>
      </c>
      <c r="AH132" s="26">
        <f t="shared" si="70"/>
        <v>1.9959228724087361</v>
      </c>
      <c r="AI132" s="27"/>
      <c r="AJ132" s="30">
        <f t="shared" si="47"/>
        <v>0.4101034629106024</v>
      </c>
    </row>
    <row r="133" spans="1:36" x14ac:dyDescent="0.35">
      <c r="A133" s="24" t="s">
        <v>495</v>
      </c>
      <c r="B133" s="25" t="s">
        <v>496</v>
      </c>
      <c r="C133" s="26">
        <f t="shared" ref="C133:AD133" si="71">+SUM(C134:C140)</f>
        <v>0</v>
      </c>
      <c r="D133" s="26">
        <f t="shared" si="71"/>
        <v>0</v>
      </c>
      <c r="E133" s="26">
        <f t="shared" si="71"/>
        <v>0</v>
      </c>
      <c r="F133" s="26">
        <f t="shared" si="71"/>
        <v>0</v>
      </c>
      <c r="G133" s="26">
        <f t="shared" si="71"/>
        <v>2.034748196227274</v>
      </c>
      <c r="H133" s="26">
        <f t="shared" si="71"/>
        <v>0.33453850246343003</v>
      </c>
      <c r="I133" s="26">
        <f t="shared" si="71"/>
        <v>0.8110353755738926</v>
      </c>
      <c r="J133" s="26">
        <f t="shared" si="71"/>
        <v>1.9046427110161244</v>
      </c>
      <c r="K133" s="26">
        <f t="shared" si="71"/>
        <v>1.8870315377763871</v>
      </c>
      <c r="L133" s="26">
        <f t="shared" si="71"/>
        <v>1.8148532829015953</v>
      </c>
      <c r="M133" s="26">
        <f t="shared" si="71"/>
        <v>0.76476458172111816</v>
      </c>
      <c r="N133" s="26">
        <f t="shared" si="71"/>
        <v>0.70754965797136049</v>
      </c>
      <c r="O133" s="26">
        <f t="shared" si="71"/>
        <v>0.82867690415446804</v>
      </c>
      <c r="P133" s="26">
        <f t="shared" si="71"/>
        <v>0.85013772998726611</v>
      </c>
      <c r="Q133" s="26">
        <f t="shared" si="71"/>
        <v>0.80217906594036248</v>
      </c>
      <c r="R133" s="26">
        <f t="shared" ref="R133" si="72">+SUM(R134:R140)</f>
        <v>0.84783143180856291</v>
      </c>
      <c r="S133" s="26">
        <f t="shared" si="71"/>
        <v>0.8110353755738926</v>
      </c>
      <c r="T133" s="26">
        <f t="shared" si="71"/>
        <v>0.81627679641699447</v>
      </c>
      <c r="U133" s="26">
        <f t="shared" si="71"/>
        <v>0.86395071989413175</v>
      </c>
      <c r="V133" s="26">
        <f t="shared" si="71"/>
        <v>0.87603179957729915</v>
      </c>
      <c r="W133" s="26">
        <f t="shared" si="71"/>
        <v>0.91900516080028261</v>
      </c>
      <c r="X133" s="26">
        <f t="shared" si="71"/>
        <v>0.98981535241915808</v>
      </c>
      <c r="Y133" s="26">
        <f t="shared" si="71"/>
        <v>0.96526663805736346</v>
      </c>
      <c r="Z133" s="26">
        <f t="shared" si="71"/>
        <v>0.9877809012228711</v>
      </c>
      <c r="AA133" s="26">
        <f t="shared" si="71"/>
        <v>0.89287326611522089</v>
      </c>
      <c r="AB133" s="26">
        <f t="shared" si="71"/>
        <v>0.85885665158368718</v>
      </c>
      <c r="AC133" s="26">
        <f t="shared" si="71"/>
        <v>0.97270830660084184</v>
      </c>
      <c r="AD133" s="26">
        <f t="shared" si="71"/>
        <v>0.98180728853500709</v>
      </c>
      <c r="AE133" s="26">
        <f>+SUM(AE134:AE140)</f>
        <v>0.97886859110984337</v>
      </c>
      <c r="AF133" s="26">
        <f t="shared" ref="AF133" si="73">+SUM(AF134:AF140)</f>
        <v>1.044732292007496</v>
      </c>
      <c r="AG133" s="26">
        <f t="shared" ref="AG133:AH133" si="74">+SUM(AG134:AG140)</f>
        <v>1.057764564172172</v>
      </c>
      <c r="AH133" s="26">
        <f t="shared" si="74"/>
        <v>1.1437371246577799</v>
      </c>
      <c r="AI133" s="27"/>
      <c r="AJ133" s="30">
        <f t="shared" ref="AJ133:AJ196" si="75">+(AH133/M133)-1</f>
        <v>0.49554144111090537</v>
      </c>
    </row>
    <row r="134" spans="1:36" x14ac:dyDescent="0.35">
      <c r="A134" s="24" t="s">
        <v>497</v>
      </c>
      <c r="B134" s="25" t="s">
        <v>498</v>
      </c>
      <c r="C134" s="30">
        <f>+'1990'!$E134</f>
        <v>0</v>
      </c>
      <c r="D134" s="30">
        <f>+'1991'!$E134</f>
        <v>0</v>
      </c>
      <c r="E134" s="30">
        <f>+'1992'!$E134</f>
        <v>0</v>
      </c>
      <c r="F134" s="30">
        <f>+'1993'!$E134</f>
        <v>0</v>
      </c>
      <c r="G134" s="30">
        <f>+'1994'!$E134</f>
        <v>0.19403356001800123</v>
      </c>
      <c r="H134" s="30">
        <f>+'1995'!$E134</f>
        <v>0.19750513340415732</v>
      </c>
      <c r="I134" s="30">
        <f>+'1996'!$E134</f>
        <v>0.12562773630938998</v>
      </c>
      <c r="J134" s="30">
        <f>+'1997'!$E134</f>
        <v>0.17958901745056602</v>
      </c>
      <c r="K134" s="30">
        <f>+'1998'!$E134</f>
        <v>0.1332090191384</v>
      </c>
      <c r="L134" s="30">
        <f>+'1999'!$E134</f>
        <v>9.4055611371179987E-2</v>
      </c>
      <c r="M134" s="30">
        <f>+'2000'!$E134</f>
        <v>0.13423124547699</v>
      </c>
      <c r="N134" s="30">
        <f>+'2001'!$E134</f>
        <v>3.7748450837169996E-2</v>
      </c>
      <c r="O134" s="30">
        <f>+'2002'!$E134</f>
        <v>0.13126787665212</v>
      </c>
      <c r="P134" s="30">
        <f>+'2003'!$E134</f>
        <v>0.15711285070094</v>
      </c>
      <c r="Q134" s="30">
        <f>+'2004'!$E134</f>
        <v>0.13306730826686997</v>
      </c>
      <c r="R134" s="30">
        <f>+'2005'!$E134</f>
        <v>0.13960087770901999</v>
      </c>
      <c r="S134" s="30">
        <f>+'2006'!$E134</f>
        <v>0.12562773630938998</v>
      </c>
      <c r="T134" s="30">
        <f>+'2007'!$E134</f>
        <v>0.13684285488133996</v>
      </c>
      <c r="U134" s="30">
        <f>+'2008'!$E134</f>
        <v>0.14861011458509998</v>
      </c>
      <c r="V134" s="30">
        <f>+'2009'!$E134</f>
        <v>0.16256717502191997</v>
      </c>
      <c r="W134" s="30">
        <f>+'2010'!$E134</f>
        <v>0.196514236254</v>
      </c>
      <c r="X134" s="30">
        <f>+'2011'!$E134</f>
        <v>0.22177599075890003</v>
      </c>
      <c r="Y134" s="30">
        <f>+'2012'!$E134</f>
        <v>0.19989656816199997</v>
      </c>
      <c r="Z134" s="30">
        <f>+'2013'!$E134</f>
        <v>0.23714731603899999</v>
      </c>
      <c r="AA134" s="30">
        <f>+'2014'!$E134</f>
        <v>0.16729241686099997</v>
      </c>
      <c r="AB134" s="30">
        <f>+'2015'!$E134</f>
        <v>0.14511065553799998</v>
      </c>
      <c r="AC134" s="30">
        <f>+'2016'!$E134</f>
        <v>0.23971040267300001</v>
      </c>
      <c r="AD134" s="30">
        <f>+'2017'!$E134</f>
        <v>0.25856274950684</v>
      </c>
      <c r="AE134" s="30">
        <f>+'2018'!$E134</f>
        <v>0.25668808028000001</v>
      </c>
      <c r="AF134" s="30">
        <f>+'2019'!$E134</f>
        <v>0.33516964398000004</v>
      </c>
      <c r="AG134" s="30">
        <f>+'2020'!$E134</f>
        <v>0.35437143936999999</v>
      </c>
      <c r="AH134" s="30">
        <f>+'2021'!$E134</f>
        <v>0.42242086473399998</v>
      </c>
      <c r="AI134" s="27"/>
      <c r="AJ134" s="30">
        <f t="shared" si="75"/>
        <v>2.1469637581989924</v>
      </c>
    </row>
    <row r="135" spans="1:36" x14ac:dyDescent="0.35">
      <c r="A135" s="24" t="s">
        <v>499</v>
      </c>
      <c r="B135" s="25" t="s">
        <v>500</v>
      </c>
      <c r="C135" s="30">
        <f>+'1990'!$E135</f>
        <v>0</v>
      </c>
      <c r="D135" s="30">
        <f>+'1991'!$E135</f>
        <v>0</v>
      </c>
      <c r="E135" s="30">
        <f>+'1992'!$E135</f>
        <v>0</v>
      </c>
      <c r="F135" s="30">
        <f>+'1993'!$E135</f>
        <v>0</v>
      </c>
      <c r="G135" s="30">
        <f>+'1994'!$E135</f>
        <v>0.13703336905927271</v>
      </c>
      <c r="H135" s="30">
        <f>+'1995'!$E135</f>
        <v>0.13703336905927271</v>
      </c>
      <c r="I135" s="30">
        <f>+'1996'!$E135</f>
        <v>0.18225619281227959</v>
      </c>
      <c r="J135" s="30">
        <f>+'1997'!$E135</f>
        <v>0.13142928648598701</v>
      </c>
      <c r="K135" s="30">
        <f>+'1998'!$E135</f>
        <v>0.13851245464855846</v>
      </c>
      <c r="L135" s="30">
        <f>+'1999'!$E135</f>
        <v>0.15135001844862986</v>
      </c>
      <c r="M135" s="30">
        <f>+'2000'!$E135</f>
        <v>0.17893409905535607</v>
      </c>
      <c r="N135" s="30">
        <f>+'2001'!$E135</f>
        <v>0.17969913278557229</v>
      </c>
      <c r="O135" s="30">
        <f>+'2002'!$E135</f>
        <v>0.1870669860606323</v>
      </c>
      <c r="P135" s="30">
        <f>+'2003'!$E135</f>
        <v>0.18777023213496949</v>
      </c>
      <c r="Q135" s="30">
        <f>+'2004'!$E135</f>
        <v>0.18369621547904552</v>
      </c>
      <c r="R135" s="30">
        <f>+'2005'!$E135</f>
        <v>0.18467700883487256</v>
      </c>
      <c r="S135" s="30">
        <f>+'2006'!$E135</f>
        <v>0.18225619281227959</v>
      </c>
      <c r="T135" s="30">
        <f>+'2007'!$E135</f>
        <v>0.19773613129415515</v>
      </c>
      <c r="U135" s="30">
        <f>+'2008'!$E135</f>
        <v>0.20160562456887959</v>
      </c>
      <c r="V135" s="30">
        <f>+'2009'!$E135</f>
        <v>0.19476312233825541</v>
      </c>
      <c r="W135" s="30">
        <f>+'2010'!$E135</f>
        <v>0.2003515760010493</v>
      </c>
      <c r="X135" s="30">
        <f>+'2011'!$E135</f>
        <v>0.20420145840129555</v>
      </c>
      <c r="Y135" s="30">
        <f>+'2012'!$E135</f>
        <v>0.20967636721184621</v>
      </c>
      <c r="Z135" s="30">
        <f>+'2013'!$E135</f>
        <v>0.19938993329548638</v>
      </c>
      <c r="AA135" s="30">
        <f>+'2014'!$E135</f>
        <v>0.2026914045753567</v>
      </c>
      <c r="AB135" s="30">
        <f>+'2015'!$E135</f>
        <v>0.2045469113619646</v>
      </c>
      <c r="AC135" s="30">
        <f>+'2016'!$E135</f>
        <v>0.21025496943056868</v>
      </c>
      <c r="AD135" s="30">
        <f>+'2017'!$E135</f>
        <v>0.21372147057164501</v>
      </c>
      <c r="AE135" s="30">
        <f>+'2018'!$E135</f>
        <v>0.20964881363557242</v>
      </c>
      <c r="AF135" s="30">
        <f>+'2019'!$E135</f>
        <v>0.20824217100378717</v>
      </c>
      <c r="AG135" s="30">
        <f>+'2020'!$E135</f>
        <v>0.20572550718101265</v>
      </c>
      <c r="AH135" s="30">
        <f>+'2021'!$E135</f>
        <v>0.21674816011704545</v>
      </c>
      <c r="AI135" s="27"/>
      <c r="AJ135" s="30">
        <f t="shared" si="75"/>
        <v>0.21132954121836223</v>
      </c>
    </row>
    <row r="136" spans="1:36" x14ac:dyDescent="0.35">
      <c r="A136" s="24" t="s">
        <v>501</v>
      </c>
      <c r="B136" s="25" t="s">
        <v>502</v>
      </c>
      <c r="C136" s="30">
        <f>+'1990'!$E136</f>
        <v>0</v>
      </c>
      <c r="D136" s="30">
        <f>+'1991'!$E136</f>
        <v>0</v>
      </c>
      <c r="E136" s="30">
        <f>+'1992'!$E136</f>
        <v>0</v>
      </c>
      <c r="F136" s="30">
        <f>+'1993'!$E136</f>
        <v>0</v>
      </c>
      <c r="G136" s="30">
        <f>+'1994'!$E136</f>
        <v>1.7036812671499999</v>
      </c>
      <c r="H136" s="30">
        <f>+'1995'!$E136</f>
        <v>0</v>
      </c>
      <c r="I136" s="30">
        <f>+'1996'!$E136</f>
        <v>0.37336806997249544</v>
      </c>
      <c r="J136" s="30">
        <f>+'1997'!$E136</f>
        <v>1.5936244070795713</v>
      </c>
      <c r="K136" s="30">
        <f>+'1998'!$E136</f>
        <v>1.6153100639894287</v>
      </c>
      <c r="L136" s="30">
        <f>+'1999'!$E136</f>
        <v>1.5694476530817856</v>
      </c>
      <c r="M136" s="30">
        <f>+'2000'!$E136</f>
        <v>0.32335605448274285</v>
      </c>
      <c r="N136" s="30">
        <f>+'2001'!$E136</f>
        <v>0.36748945244332842</v>
      </c>
      <c r="O136" s="30">
        <f>+'2002'!$E136</f>
        <v>0.36506492320484185</v>
      </c>
      <c r="P136" s="30">
        <f>+'2003'!$E136</f>
        <v>0.35996680199598768</v>
      </c>
      <c r="Q136" s="30">
        <f>+'2004'!$E136</f>
        <v>0.3548682282886686</v>
      </c>
      <c r="R136" s="30">
        <f>+'2005'!$E136</f>
        <v>0.3742562110105821</v>
      </c>
      <c r="S136" s="30">
        <f>+'2006'!$E136</f>
        <v>0.37336806997249544</v>
      </c>
      <c r="T136" s="30">
        <f>+'2007'!$E136</f>
        <v>0.36455995453440887</v>
      </c>
      <c r="U136" s="30">
        <f>+'2008'!$E136</f>
        <v>0.38128930791632226</v>
      </c>
      <c r="V136" s="30">
        <f>+'2009'!$E136</f>
        <v>0.38280676945823561</v>
      </c>
      <c r="W136" s="30">
        <f>+'2010'!$E136</f>
        <v>0.38629871164014906</v>
      </c>
      <c r="X136" s="30">
        <f>+'2011'!$E136</f>
        <v>0.40863403090566253</v>
      </c>
      <c r="Y136" s="30">
        <f>+'2012'!$E136</f>
        <v>0.40671328831987785</v>
      </c>
      <c r="Z136" s="30">
        <f>+'2013'!$E136</f>
        <v>0.41224781769769309</v>
      </c>
      <c r="AA136" s="30">
        <f>+'2014'!$E136</f>
        <v>0.38930541061550855</v>
      </c>
      <c r="AB136" s="30">
        <f>+'2015'!$E136</f>
        <v>0.37064037414732381</v>
      </c>
      <c r="AC136" s="30">
        <f>+'2016'!$E136</f>
        <v>0.37496943481513928</v>
      </c>
      <c r="AD136" s="30">
        <f>+'2017'!$E136</f>
        <v>0.36825972514695449</v>
      </c>
      <c r="AE136" s="30">
        <f>+'2018'!$E136</f>
        <v>0.3748919656676637</v>
      </c>
      <c r="AF136" s="30">
        <f>+'2019'!$E136</f>
        <v>0.36122110075237274</v>
      </c>
      <c r="AG136" s="30">
        <f>+'2020'!$E136</f>
        <v>0.36319129569908187</v>
      </c>
      <c r="AH136" s="30">
        <f>+'2021'!$E136</f>
        <v>0.36552507152579089</v>
      </c>
      <c r="AI136" s="27"/>
      <c r="AJ136" s="30">
        <f t="shared" si="75"/>
        <v>0.1304104761870124</v>
      </c>
    </row>
    <row r="137" spans="1:36" x14ac:dyDescent="0.35">
      <c r="A137" s="24" t="s">
        <v>503</v>
      </c>
      <c r="B137" s="25" t="s">
        <v>504</v>
      </c>
      <c r="C137" s="30">
        <f>+'1990'!$E137</f>
        <v>0</v>
      </c>
      <c r="D137" s="30">
        <f>+'1991'!$E137</f>
        <v>0</v>
      </c>
      <c r="E137" s="30">
        <f>+'1992'!$E137</f>
        <v>0</v>
      </c>
      <c r="F137" s="30">
        <f>+'1993'!$E137</f>
        <v>0</v>
      </c>
      <c r="G137" s="30">
        <f>+'1994'!$E137</f>
        <v>0</v>
      </c>
      <c r="H137" s="30">
        <f>+'1995'!$E137</f>
        <v>0</v>
      </c>
      <c r="I137" s="30">
        <f>+'1996'!$E137</f>
        <v>0.10602514475431507</v>
      </c>
      <c r="J137" s="30">
        <f>+'1997'!$E137</f>
        <v>0</v>
      </c>
      <c r="K137" s="30">
        <f>+'1998'!$E137</f>
        <v>0</v>
      </c>
      <c r="L137" s="30">
        <f>+'1999'!$E137</f>
        <v>0</v>
      </c>
      <c r="M137" s="30">
        <f>+'2000'!$E137</f>
        <v>0.10900506872662835</v>
      </c>
      <c r="N137" s="30">
        <f>+'2001'!$E137</f>
        <v>0.11060925460248258</v>
      </c>
      <c r="O137" s="30">
        <f>+'2002'!$E137</f>
        <v>0.11725556657258775</v>
      </c>
      <c r="P137" s="30">
        <f>+'2003'!$E137</f>
        <v>0.12403634776453315</v>
      </c>
      <c r="Q137" s="30">
        <f>+'2004'!$E137</f>
        <v>0.11667138608453483</v>
      </c>
      <c r="R137" s="30">
        <f>+'2005'!$E137</f>
        <v>0.11605144784155352</v>
      </c>
      <c r="S137" s="30">
        <f>+'2006'!$E137</f>
        <v>0.10602514475431507</v>
      </c>
      <c r="T137" s="30">
        <f>+'2007'!$E137</f>
        <v>0.10323855848377689</v>
      </c>
      <c r="U137" s="30">
        <f>+'2008'!$E137</f>
        <v>0.11484178414548857</v>
      </c>
      <c r="V137" s="30">
        <f>+'2009'!$E137</f>
        <v>0.10928072668739844</v>
      </c>
      <c r="W137" s="30">
        <f>+'2010'!$E137</f>
        <v>0.10487234882154074</v>
      </c>
      <c r="X137" s="30">
        <f>+'2011'!$E137</f>
        <v>0.11486316191915689</v>
      </c>
      <c r="Y137" s="30">
        <f>+'2012'!$E137</f>
        <v>0.12093736140188646</v>
      </c>
      <c r="Z137" s="30">
        <f>+'2013'!$E137</f>
        <v>0.12361727040113066</v>
      </c>
      <c r="AA137" s="30">
        <f>+'2014'!$E137</f>
        <v>0.11450834094795379</v>
      </c>
      <c r="AB137" s="30">
        <f>+'2015'!$E137</f>
        <v>0.10926687429021582</v>
      </c>
      <c r="AC137" s="30">
        <f>+'2016'!$E137</f>
        <v>0.12317304844671041</v>
      </c>
      <c r="AD137" s="30">
        <f>+'2017'!$E137</f>
        <v>0.12127954027119377</v>
      </c>
      <c r="AE137" s="30">
        <f>+'2018'!$E137</f>
        <v>0.11445218419348613</v>
      </c>
      <c r="AF137" s="30">
        <f>+'2019'!$E137</f>
        <v>0.1302547501970861</v>
      </c>
      <c r="AG137" s="30">
        <f>+'2020'!$E137</f>
        <v>0.13266567150650591</v>
      </c>
      <c r="AH137" s="30">
        <f>+'2021'!$E137</f>
        <v>0.12897257618741273</v>
      </c>
      <c r="AI137" s="27"/>
      <c r="AJ137" s="30">
        <f t="shared" si="75"/>
        <v>0.1831796236087011</v>
      </c>
    </row>
    <row r="138" spans="1:36" x14ac:dyDescent="0.35">
      <c r="A138" s="24" t="s">
        <v>505</v>
      </c>
      <c r="B138" s="25" t="s">
        <v>506</v>
      </c>
      <c r="C138" s="30">
        <f>+'1990'!$E138</f>
        <v>0</v>
      </c>
      <c r="D138" s="30">
        <f>+'1991'!$E138</f>
        <v>0</v>
      </c>
      <c r="E138" s="30">
        <f>+'1992'!$E138</f>
        <v>0</v>
      </c>
      <c r="F138" s="30">
        <f>+'1993'!$E138</f>
        <v>0</v>
      </c>
      <c r="G138" s="30">
        <f>+'1994'!$E138</f>
        <v>0</v>
      </c>
      <c r="H138" s="30">
        <f>+'1995'!$E138</f>
        <v>0</v>
      </c>
      <c r="I138" s="30">
        <f>+'1996'!$E138</f>
        <v>2.3758231725412561E-2</v>
      </c>
      <c r="J138" s="30">
        <f>+'1997'!$E138</f>
        <v>0</v>
      </c>
      <c r="K138" s="30">
        <f>+'1998'!$E138</f>
        <v>0</v>
      </c>
      <c r="L138" s="30">
        <f>+'1999'!$E138</f>
        <v>0</v>
      </c>
      <c r="M138" s="30">
        <f>+'2000'!$E138</f>
        <v>1.9238113979400846E-2</v>
      </c>
      <c r="N138" s="30">
        <f>+'2001'!$E138</f>
        <v>1.2003367302807171E-2</v>
      </c>
      <c r="O138" s="30">
        <f>+'2002'!$E138</f>
        <v>2.8021551664286156E-2</v>
      </c>
      <c r="P138" s="30">
        <f>+'2003'!$E138</f>
        <v>2.1251497390835802E-2</v>
      </c>
      <c r="Q138" s="30">
        <f>+'2004'!$E138</f>
        <v>1.387592782124363E-2</v>
      </c>
      <c r="R138" s="30">
        <f>+'2005'!$E138</f>
        <v>3.3245886412534641E-2</v>
      </c>
      <c r="S138" s="30">
        <f>+'2006'!$E138</f>
        <v>2.3758231725412561E-2</v>
      </c>
      <c r="T138" s="30">
        <f>+'2007'!$E138</f>
        <v>1.389929722331356E-2</v>
      </c>
      <c r="U138" s="30">
        <f>+'2008'!$E138</f>
        <v>1.7603888678341298E-2</v>
      </c>
      <c r="V138" s="30">
        <f>+'2009'!$E138</f>
        <v>2.6614006071489688E-2</v>
      </c>
      <c r="W138" s="30">
        <f>+'2010'!$E138</f>
        <v>3.0968288083543578E-2</v>
      </c>
      <c r="X138" s="30">
        <f>+'2011'!$E138</f>
        <v>4.034071043414305E-2</v>
      </c>
      <c r="Y138" s="30">
        <f>+'2012'!$E138</f>
        <v>2.8043052961752867E-2</v>
      </c>
      <c r="Z138" s="30">
        <f>+'2013'!$E138</f>
        <v>1.5378563789560916E-2</v>
      </c>
      <c r="AA138" s="30">
        <f>+'2014'!$E138</f>
        <v>1.9075693115401957E-2</v>
      </c>
      <c r="AB138" s="30">
        <f>+'2015'!$E138</f>
        <v>2.9291836246182919E-2</v>
      </c>
      <c r="AC138" s="30">
        <f>+'2016'!$E138</f>
        <v>2.4600451235423544E-2</v>
      </c>
      <c r="AD138" s="30">
        <f>+'2017'!$E138</f>
        <v>1.9983803038373764E-2</v>
      </c>
      <c r="AE138" s="30">
        <f>+'2018'!$E138</f>
        <v>2.3187547333121127E-2</v>
      </c>
      <c r="AF138" s="30">
        <f>+'2019'!$E138</f>
        <v>9.8446260742500163E-3</v>
      </c>
      <c r="AG138" s="30">
        <f>+'2020'!$E138</f>
        <v>1.8106504155715355E-3</v>
      </c>
      <c r="AH138" s="30">
        <f>+'2021'!$E138</f>
        <v>1.0070452093530878E-2</v>
      </c>
      <c r="AI138" s="27"/>
      <c r="AJ138" s="30">
        <f t="shared" si="75"/>
        <v>-0.47653641597540253</v>
      </c>
    </row>
    <row r="139" spans="1:36" x14ac:dyDescent="0.35">
      <c r="A139" s="24" t="s">
        <v>507</v>
      </c>
      <c r="B139" s="25" t="s">
        <v>508</v>
      </c>
      <c r="C139" s="30">
        <f>+'1990'!$E139</f>
        <v>0</v>
      </c>
      <c r="D139" s="30">
        <f>+'1991'!$E139</f>
        <v>0</v>
      </c>
      <c r="E139" s="30">
        <f>+'1992'!$E139</f>
        <v>0</v>
      </c>
      <c r="F139" s="30">
        <f>+'1993'!$E139</f>
        <v>0</v>
      </c>
      <c r="G139" s="30">
        <f>+'1994'!$E139</f>
        <v>0</v>
      </c>
      <c r="H139" s="30">
        <f>+'1995'!$E139</f>
        <v>0</v>
      </c>
      <c r="I139" s="30">
        <f>+'1996'!$E139</f>
        <v>0</v>
      </c>
      <c r="J139" s="30">
        <f>+'1997'!$E139</f>
        <v>0</v>
      </c>
      <c r="K139" s="30">
        <f>+'1998'!$E139</f>
        <v>0</v>
      </c>
      <c r="L139" s="30">
        <f>+'1999'!$E139</f>
        <v>0</v>
      </c>
      <c r="M139" s="30">
        <f>+'2000'!$E139</f>
        <v>0</v>
      </c>
      <c r="N139" s="30">
        <f>+'2001'!$E139</f>
        <v>0</v>
      </c>
      <c r="O139" s="30">
        <f>+'2002'!$E139</f>
        <v>0</v>
      </c>
      <c r="P139" s="30">
        <f>+'2003'!$E139</f>
        <v>0</v>
      </c>
      <c r="Q139" s="30">
        <f>+'2004'!$E139</f>
        <v>0</v>
      </c>
      <c r="R139" s="30">
        <f>+'2005'!$E139</f>
        <v>0</v>
      </c>
      <c r="S139" s="30">
        <f>+'2006'!$E139</f>
        <v>0</v>
      </c>
      <c r="T139" s="30">
        <f>+'2007'!$E139</f>
        <v>0</v>
      </c>
      <c r="U139" s="30">
        <f>+'2008'!$E139</f>
        <v>0</v>
      </c>
      <c r="V139" s="30">
        <f>+'2009'!$E139</f>
        <v>0</v>
      </c>
      <c r="W139" s="30">
        <f>+'2010'!$E139</f>
        <v>0</v>
      </c>
      <c r="X139" s="30">
        <f>+'2011'!$E139</f>
        <v>0</v>
      </c>
      <c r="Y139" s="30">
        <f>+'2012'!$E139</f>
        <v>0</v>
      </c>
      <c r="Z139" s="30">
        <f>+'2013'!$E139</f>
        <v>0</v>
      </c>
      <c r="AA139" s="30">
        <f>+'2014'!$E139</f>
        <v>0</v>
      </c>
      <c r="AB139" s="30">
        <f>+'2015'!$E139</f>
        <v>0</v>
      </c>
      <c r="AC139" s="30">
        <f>+'2016'!$E139</f>
        <v>0</v>
      </c>
      <c r="AD139" s="30">
        <f>+'2017'!$E139</f>
        <v>0</v>
      </c>
      <c r="AE139" s="30">
        <f>+'2018'!$E139</f>
        <v>0</v>
      </c>
      <c r="AF139" s="30">
        <f>+'2019'!$E139</f>
        <v>0</v>
      </c>
      <c r="AG139" s="30">
        <f>+'2020'!$E139</f>
        <v>0</v>
      </c>
      <c r="AH139" s="30">
        <f>+'2021'!$E139</f>
        <v>0</v>
      </c>
      <c r="AI139" s="27"/>
      <c r="AJ139" s="30" t="e">
        <f t="shared" si="75"/>
        <v>#DIV/0!</v>
      </c>
    </row>
    <row r="140" spans="1:36" x14ac:dyDescent="0.35">
      <c r="A140" s="24" t="s">
        <v>509</v>
      </c>
      <c r="B140" s="25" t="s">
        <v>291</v>
      </c>
      <c r="C140" s="30">
        <f>+'1990'!$E140</f>
        <v>0</v>
      </c>
      <c r="D140" s="30">
        <f>+'1991'!$E140</f>
        <v>0</v>
      </c>
      <c r="E140" s="30">
        <f>+'1992'!$E140</f>
        <v>0</v>
      </c>
      <c r="F140" s="30">
        <f>+'1993'!$E140</f>
        <v>0</v>
      </c>
      <c r="G140" s="30">
        <f>+'1994'!$E140</f>
        <v>0</v>
      </c>
      <c r="H140" s="30">
        <f>+'1995'!$E140</f>
        <v>0</v>
      </c>
      <c r="I140" s="30">
        <f>+'1996'!$E140</f>
        <v>0</v>
      </c>
      <c r="J140" s="30">
        <f>+'1997'!$E140</f>
        <v>0</v>
      </c>
      <c r="K140" s="30">
        <f>+'1998'!$E140</f>
        <v>0</v>
      </c>
      <c r="L140" s="30">
        <f>+'1999'!$E140</f>
        <v>0</v>
      </c>
      <c r="M140" s="30">
        <f>+'2000'!$E140</f>
        <v>0</v>
      </c>
      <c r="N140" s="30">
        <f>+'2001'!$E140</f>
        <v>0</v>
      </c>
      <c r="O140" s="30">
        <f>+'2002'!$E140</f>
        <v>0</v>
      </c>
      <c r="P140" s="30">
        <f>+'2003'!$E140</f>
        <v>0</v>
      </c>
      <c r="Q140" s="30">
        <f>+'2004'!$E140</f>
        <v>0</v>
      </c>
      <c r="R140" s="30">
        <f>+'2005'!$E140</f>
        <v>0</v>
      </c>
      <c r="S140" s="30">
        <f>+'2006'!$E140</f>
        <v>0</v>
      </c>
      <c r="T140" s="30">
        <f>+'2007'!$E140</f>
        <v>0</v>
      </c>
      <c r="U140" s="30">
        <f>+'2008'!$E140</f>
        <v>0</v>
      </c>
      <c r="V140" s="30">
        <f>+'2009'!$E140</f>
        <v>0</v>
      </c>
      <c r="W140" s="30">
        <f>+'2010'!$E140</f>
        <v>0</v>
      </c>
      <c r="X140" s="30">
        <f>+'2011'!$E140</f>
        <v>0</v>
      </c>
      <c r="Y140" s="30">
        <f>+'2012'!$E140</f>
        <v>0</v>
      </c>
      <c r="Z140" s="30">
        <f>+'2013'!$E140</f>
        <v>0</v>
      </c>
      <c r="AA140" s="30">
        <f>+'2014'!$E140</f>
        <v>0</v>
      </c>
      <c r="AB140" s="30">
        <f>+'2015'!$E140</f>
        <v>0</v>
      </c>
      <c r="AC140" s="30">
        <f>+'2016'!$E140</f>
        <v>0</v>
      </c>
      <c r="AD140" s="30">
        <f>+'2017'!$E140</f>
        <v>0</v>
      </c>
      <c r="AE140" s="30">
        <f>+'2018'!$E140</f>
        <v>0</v>
      </c>
      <c r="AF140" s="30">
        <f>+'2019'!$E140</f>
        <v>0</v>
      </c>
      <c r="AG140" s="30">
        <f>+'2020'!$E140</f>
        <v>0</v>
      </c>
      <c r="AH140" s="30">
        <f>+'2021'!$E140</f>
        <v>0</v>
      </c>
      <c r="AI140" s="27"/>
      <c r="AJ140" s="30" t="e">
        <f t="shared" si="75"/>
        <v>#DIV/0!</v>
      </c>
    </row>
    <row r="141" spans="1:36" x14ac:dyDescent="0.35">
      <c r="A141" s="24" t="s">
        <v>510</v>
      </c>
      <c r="B141" s="25" t="s">
        <v>511</v>
      </c>
      <c r="C141" s="26">
        <f t="shared" ref="C141:AE141" si="76">+SUM(C142:C143)</f>
        <v>0</v>
      </c>
      <c r="D141" s="26">
        <f t="shared" si="76"/>
        <v>0</v>
      </c>
      <c r="E141" s="26">
        <f t="shared" si="76"/>
        <v>0</v>
      </c>
      <c r="F141" s="26">
        <f t="shared" si="76"/>
        <v>0</v>
      </c>
      <c r="G141" s="26">
        <f t="shared" si="76"/>
        <v>0.49175838990410126</v>
      </c>
      <c r="H141" s="26">
        <f t="shared" si="76"/>
        <v>0.12671042493347204</v>
      </c>
      <c r="I141" s="26">
        <f t="shared" si="76"/>
        <v>0.71770253889904989</v>
      </c>
      <c r="J141" s="26">
        <f t="shared" si="76"/>
        <v>0.46101866364761229</v>
      </c>
      <c r="K141" s="26">
        <f t="shared" si="76"/>
        <v>0.4537883055196445</v>
      </c>
      <c r="L141" s="26">
        <f t="shared" si="76"/>
        <v>0.43744872282067648</v>
      </c>
      <c r="M141" s="26">
        <f t="shared" si="76"/>
        <v>0.65067969233870204</v>
      </c>
      <c r="N141" s="26">
        <f t="shared" si="76"/>
        <v>0.66968824554426543</v>
      </c>
      <c r="O141" s="26">
        <f t="shared" si="76"/>
        <v>0.71614435586884273</v>
      </c>
      <c r="P141" s="26">
        <f t="shared" si="76"/>
        <v>0.72044348892714161</v>
      </c>
      <c r="Q141" s="26">
        <f t="shared" si="76"/>
        <v>0.69714335820367546</v>
      </c>
      <c r="R141" s="26">
        <f t="shared" si="76"/>
        <v>0.73186313358500432</v>
      </c>
      <c r="S141" s="26">
        <f t="shared" si="76"/>
        <v>0.71770253889904989</v>
      </c>
      <c r="T141" s="26">
        <f t="shared" si="76"/>
        <v>0.71488738998492385</v>
      </c>
      <c r="U141" s="26">
        <f t="shared" si="76"/>
        <v>0.74952426900668301</v>
      </c>
      <c r="V141" s="26">
        <f t="shared" si="76"/>
        <v>0.75405883177739375</v>
      </c>
      <c r="W141" s="26">
        <f t="shared" si="76"/>
        <v>0.77632957548853221</v>
      </c>
      <c r="X141" s="26">
        <f t="shared" si="76"/>
        <v>0.82525662774355435</v>
      </c>
      <c r="Y141" s="26">
        <f t="shared" si="76"/>
        <v>0.81473748281067082</v>
      </c>
      <c r="Z141" s="26">
        <f t="shared" si="76"/>
        <v>0.82984408750343575</v>
      </c>
      <c r="AA141" s="26">
        <f t="shared" si="76"/>
        <v>0.76841932217625852</v>
      </c>
      <c r="AB141" s="26">
        <f t="shared" si="76"/>
        <v>0.73557964140378074</v>
      </c>
      <c r="AC141" s="26">
        <f t="shared" si="76"/>
        <v>0.78732376591960795</v>
      </c>
      <c r="AD141" s="26">
        <f t="shared" si="76"/>
        <v>0.78622092377676289</v>
      </c>
      <c r="AE141" s="26">
        <f t="shared" si="76"/>
        <v>0.79112680558326698</v>
      </c>
      <c r="AF141" s="26">
        <f t="shared" ref="AF141:AH141" si="77">+SUM(AF142:AF143)</f>
        <v>0.80442985708007342</v>
      </c>
      <c r="AG141" s="26">
        <f t="shared" si="77"/>
        <v>0.81291790353211502</v>
      </c>
      <c r="AH141" s="26">
        <f t="shared" si="77"/>
        <v>0.85218574775095624</v>
      </c>
      <c r="AI141" s="27"/>
      <c r="AJ141" s="30">
        <f t="shared" si="75"/>
        <v>0.30968548394063466</v>
      </c>
    </row>
    <row r="142" spans="1:36" x14ac:dyDescent="0.35">
      <c r="A142" s="24" t="s">
        <v>512</v>
      </c>
      <c r="B142" s="25" t="s">
        <v>513</v>
      </c>
      <c r="C142" s="30">
        <f>+'1990'!$E142</f>
        <v>0</v>
      </c>
      <c r="D142" s="30">
        <f>+'1991'!$E142</f>
        <v>0</v>
      </c>
      <c r="E142" s="30">
        <f>+'1992'!$E142</f>
        <v>0</v>
      </c>
      <c r="F142" s="30">
        <f>+'1993'!$E142</f>
        <v>0</v>
      </c>
      <c r="G142" s="30">
        <f>+'1994'!$E142</f>
        <v>0.22054352677113465</v>
      </c>
      <c r="H142" s="30">
        <f>+'1995'!$E142</f>
        <v>4.8474748606710284E-2</v>
      </c>
      <c r="I142" s="30">
        <f>+'1996'!$E142</f>
        <v>0.3512555572055881</v>
      </c>
      <c r="J142" s="30">
        <f>+'1997'!$E142</f>
        <v>0.20689966033611168</v>
      </c>
      <c r="K142" s="30">
        <f>+'1998'!$E142</f>
        <v>0.20591760019559743</v>
      </c>
      <c r="L142" s="30">
        <f>+'1999'!$E142</f>
        <v>0.20019703983508305</v>
      </c>
      <c r="M142" s="30">
        <f>+'2000'!$E142</f>
        <v>0.31545583747992267</v>
      </c>
      <c r="N142" s="30">
        <f>+'2001'!$E142</f>
        <v>0.33268714582730086</v>
      </c>
      <c r="O142" s="30">
        <f>+'2002'!$E142</f>
        <v>0.34777680387424831</v>
      </c>
      <c r="P142" s="30">
        <f>+'2003'!$E142</f>
        <v>0.34832489770397512</v>
      </c>
      <c r="Q142" s="30">
        <f>+'2004'!$E142</f>
        <v>0.33967166371622948</v>
      </c>
      <c r="R142" s="30">
        <f>+'2005'!$E142</f>
        <v>0.35499588565164658</v>
      </c>
      <c r="S142" s="30">
        <f>+'2006'!$E142</f>
        <v>0.3512555572055881</v>
      </c>
      <c r="T142" s="30">
        <f>+'2007'!$E142</f>
        <v>0.35084876420748329</v>
      </c>
      <c r="U142" s="30">
        <f>+'2008'!$E142</f>
        <v>0.3661451553845162</v>
      </c>
      <c r="V142" s="30">
        <f>+'2009'!$E142</f>
        <v>0.36718445292667651</v>
      </c>
      <c r="W142" s="30">
        <f>+'2010'!$E142</f>
        <v>0.37663448326198179</v>
      </c>
      <c r="X142" s="30">
        <f>+'2011'!$E142</f>
        <v>0.39802513152513413</v>
      </c>
      <c r="Y142" s="30">
        <f>+'2012'!$E142</f>
        <v>0.39482269854957031</v>
      </c>
      <c r="Z142" s="30">
        <f>+'2013'!$E142</f>
        <v>0.40167833466233083</v>
      </c>
      <c r="AA142" s="30">
        <f>+'2014'!$E142</f>
        <v>0.37480574776634307</v>
      </c>
      <c r="AB142" s="30">
        <f>+'2015'!$E142</f>
        <v>0.35824515310525601</v>
      </c>
      <c r="AC142" s="30">
        <f>+'2016'!$E142</f>
        <v>0.37789083738155599</v>
      </c>
      <c r="AD142" s="30">
        <f>+'2017'!$E142</f>
        <v>0.37693083518392279</v>
      </c>
      <c r="AE142" s="30">
        <f>+'2018'!$E142</f>
        <v>0.38018117359492354</v>
      </c>
      <c r="AF142" s="30">
        <f>+'2019'!$E142</f>
        <v>0.38168863366858491</v>
      </c>
      <c r="AG142" s="30">
        <f>+'2020'!$E142</f>
        <v>0.38556899475775536</v>
      </c>
      <c r="AH142" s="30">
        <f>+'2021'!$E142</f>
        <v>0.40107572418533521</v>
      </c>
      <c r="AI142" s="27"/>
      <c r="AJ142" s="30">
        <f t="shared" si="75"/>
        <v>0.27141639663226025</v>
      </c>
    </row>
    <row r="143" spans="1:36" x14ac:dyDescent="0.35">
      <c r="A143" s="24" t="s">
        <v>514</v>
      </c>
      <c r="B143" s="25" t="s">
        <v>515</v>
      </c>
      <c r="C143" s="30">
        <f>+'1990'!$E143</f>
        <v>0</v>
      </c>
      <c r="D143" s="30">
        <f>+'1991'!$E143</f>
        <v>0</v>
      </c>
      <c r="E143" s="30">
        <f>+'1992'!$E143</f>
        <v>0</v>
      </c>
      <c r="F143" s="30">
        <f>+'1993'!$E143</f>
        <v>0</v>
      </c>
      <c r="G143" s="30">
        <f>+'1994'!$E143</f>
        <v>0.27121486313296661</v>
      </c>
      <c r="H143" s="30">
        <f>+'1995'!$E143</f>
        <v>7.8235676326761761E-2</v>
      </c>
      <c r="I143" s="30">
        <f>+'1996'!$E143</f>
        <v>0.36644698169346185</v>
      </c>
      <c r="J143" s="30">
        <f>+'1997'!$E143</f>
        <v>0.25411900331150061</v>
      </c>
      <c r="K143" s="30">
        <f>+'1998'!$E143</f>
        <v>0.24787070532404706</v>
      </c>
      <c r="L143" s="30">
        <f>+'1999'!$E143</f>
        <v>0.23725168298559343</v>
      </c>
      <c r="M143" s="30">
        <f>+'2000'!$E143</f>
        <v>0.33522385485877937</v>
      </c>
      <c r="N143" s="30">
        <f>+'2001'!$E143</f>
        <v>0.33700109971696451</v>
      </c>
      <c r="O143" s="30">
        <f>+'2002'!$E143</f>
        <v>0.36836755199459442</v>
      </c>
      <c r="P143" s="30">
        <f>+'2003'!$E143</f>
        <v>0.37211859122316654</v>
      </c>
      <c r="Q143" s="30">
        <f>+'2004'!$E143</f>
        <v>0.35747169448744592</v>
      </c>
      <c r="R143" s="30">
        <f>+'2005'!$E143</f>
        <v>0.3768672479333578</v>
      </c>
      <c r="S143" s="30">
        <f>+'2006'!$E143</f>
        <v>0.36644698169346185</v>
      </c>
      <c r="T143" s="30">
        <f>+'2007'!$E143</f>
        <v>0.36403862577744056</v>
      </c>
      <c r="U143" s="30">
        <f>+'2008'!$E143</f>
        <v>0.38337911362216681</v>
      </c>
      <c r="V143" s="30">
        <f>+'2009'!$E143</f>
        <v>0.38687437885071729</v>
      </c>
      <c r="W143" s="30">
        <f>+'2010'!$E143</f>
        <v>0.39969509222655036</v>
      </c>
      <c r="X143" s="30">
        <f>+'2011'!$E143</f>
        <v>0.42723149621842021</v>
      </c>
      <c r="Y143" s="30">
        <f>+'2012'!$E143</f>
        <v>0.41991478426110057</v>
      </c>
      <c r="Z143" s="30">
        <f>+'2013'!$E143</f>
        <v>0.42816575284110492</v>
      </c>
      <c r="AA143" s="30">
        <f>+'2014'!$E143</f>
        <v>0.39361357440991551</v>
      </c>
      <c r="AB143" s="30">
        <f>+'2015'!$E143</f>
        <v>0.37733448829852478</v>
      </c>
      <c r="AC143" s="30">
        <f>+'2016'!$E143</f>
        <v>0.40943292853805202</v>
      </c>
      <c r="AD143" s="30">
        <f>+'2017'!$E143</f>
        <v>0.40929008859284011</v>
      </c>
      <c r="AE143" s="30">
        <f>+'2018'!$E143</f>
        <v>0.41094563198834344</v>
      </c>
      <c r="AF143" s="30">
        <f>+'2019'!$E143</f>
        <v>0.42274122341148856</v>
      </c>
      <c r="AG143" s="30">
        <f>+'2020'!$E143</f>
        <v>0.42734890877435971</v>
      </c>
      <c r="AH143" s="30">
        <f>+'2021'!$E143</f>
        <v>0.45111002356562108</v>
      </c>
      <c r="AI143" s="27"/>
      <c r="AJ143" s="30">
        <f t="shared" si="75"/>
        <v>0.3456978583927488</v>
      </c>
    </row>
    <row r="144" spans="1:36" x14ac:dyDescent="0.35">
      <c r="A144" s="24" t="s">
        <v>516</v>
      </c>
      <c r="B144" s="25" t="s">
        <v>517</v>
      </c>
      <c r="C144" s="30">
        <f>+'1990'!$E144</f>
        <v>0</v>
      </c>
      <c r="D144" s="30">
        <f>+'1991'!$E144</f>
        <v>0</v>
      </c>
      <c r="E144" s="30">
        <f>+'1992'!$E144</f>
        <v>0</v>
      </c>
      <c r="F144" s="30">
        <f>+'1993'!$E144</f>
        <v>0</v>
      </c>
      <c r="G144" s="30">
        <f>+'1994'!$E144</f>
        <v>0</v>
      </c>
      <c r="H144" s="30">
        <f>+'1995'!$E144</f>
        <v>0</v>
      </c>
      <c r="I144" s="30">
        <f>+'1996'!$E144</f>
        <v>0</v>
      </c>
      <c r="J144" s="30">
        <f>+'1997'!$E144</f>
        <v>0</v>
      </c>
      <c r="K144" s="30">
        <f>+'1998'!$E144</f>
        <v>0</v>
      </c>
      <c r="L144" s="30">
        <f>+'1999'!$E144</f>
        <v>0</v>
      </c>
      <c r="M144" s="30">
        <f>+'2000'!$E144</f>
        <v>0</v>
      </c>
      <c r="N144" s="30">
        <f>+'2001'!$E144</f>
        <v>0</v>
      </c>
      <c r="O144" s="30">
        <f>+'2002'!$E144</f>
        <v>0</v>
      </c>
      <c r="P144" s="30">
        <f>+'2003'!$E144</f>
        <v>0</v>
      </c>
      <c r="Q144" s="30">
        <f>+'2004'!$E144</f>
        <v>0</v>
      </c>
      <c r="R144" s="30">
        <f>+'2005'!$E144</f>
        <v>0</v>
      </c>
      <c r="S144" s="30">
        <f>+'2006'!$E144</f>
        <v>0</v>
      </c>
      <c r="T144" s="30">
        <f>+'2007'!$E144</f>
        <v>0</v>
      </c>
      <c r="U144" s="30">
        <f>+'2008'!$E144</f>
        <v>0</v>
      </c>
      <c r="V144" s="30">
        <f>+'2009'!$E144</f>
        <v>0</v>
      </c>
      <c r="W144" s="30">
        <f>+'2010'!$E144</f>
        <v>0</v>
      </c>
      <c r="X144" s="30">
        <f>+'2011'!$E144</f>
        <v>0</v>
      </c>
      <c r="Y144" s="30">
        <f>+'2012'!$E144</f>
        <v>0</v>
      </c>
      <c r="Z144" s="30">
        <f>+'2013'!$E144</f>
        <v>0</v>
      </c>
      <c r="AA144" s="30">
        <f>+'2014'!$E144</f>
        <v>0</v>
      </c>
      <c r="AB144" s="30">
        <f>+'2015'!$E144</f>
        <v>0</v>
      </c>
      <c r="AC144" s="30">
        <f>+'2016'!$E144</f>
        <v>0</v>
      </c>
      <c r="AD144" s="30">
        <f>+'2017'!$E144</f>
        <v>0</v>
      </c>
      <c r="AE144" s="30">
        <f>+'2018'!$E144</f>
        <v>0</v>
      </c>
      <c r="AF144" s="30">
        <f>+'2019'!$E144</f>
        <v>0</v>
      </c>
      <c r="AG144" s="30">
        <f>+'2020'!$E144</f>
        <v>0</v>
      </c>
      <c r="AH144" s="30">
        <f>+'2021'!$E144</f>
        <v>0</v>
      </c>
      <c r="AI144" s="27"/>
      <c r="AJ144" s="30" t="e">
        <f t="shared" si="75"/>
        <v>#DIV/0!</v>
      </c>
    </row>
    <row r="145" spans="1:36" x14ac:dyDescent="0.35">
      <c r="A145" s="24" t="s">
        <v>518</v>
      </c>
      <c r="B145" s="25" t="s">
        <v>519</v>
      </c>
      <c r="C145" s="26">
        <f>+SUM(C146:C150)</f>
        <v>0</v>
      </c>
      <c r="D145" s="26">
        <f t="shared" ref="D145:AE145" si="78">+SUM(D146:D150)</f>
        <v>0</v>
      </c>
      <c r="E145" s="26">
        <f t="shared" si="78"/>
        <v>0</v>
      </c>
      <c r="F145" s="26">
        <f t="shared" si="78"/>
        <v>0</v>
      </c>
      <c r="G145" s="26">
        <f t="shared" si="78"/>
        <v>1.3738554540841988E-2</v>
      </c>
      <c r="H145" s="26">
        <f t="shared" si="78"/>
        <v>1.3122276213150723E-2</v>
      </c>
      <c r="I145" s="26">
        <f t="shared" si="78"/>
        <v>8.0632089999999983E-3</v>
      </c>
      <c r="J145" s="26">
        <f t="shared" si="78"/>
        <v>1.4543133659339263E-2</v>
      </c>
      <c r="K145" s="26">
        <f t="shared" si="78"/>
        <v>1.5438840721002496E-2</v>
      </c>
      <c r="L145" s="26">
        <f t="shared" si="78"/>
        <v>1.4855725642544641E-2</v>
      </c>
      <c r="M145" s="26">
        <f t="shared" si="78"/>
        <v>7.9985290053294095E-3</v>
      </c>
      <c r="N145" s="26">
        <f t="shared" si="78"/>
        <v>7.998470171632641E-3</v>
      </c>
      <c r="O145" s="26">
        <f t="shared" si="78"/>
        <v>8.0256875932405766E-3</v>
      </c>
      <c r="P145" s="26">
        <f t="shared" si="78"/>
        <v>8.1008550000000006E-3</v>
      </c>
      <c r="Q145" s="26">
        <f t="shared" si="78"/>
        <v>7.9985682000000002E-3</v>
      </c>
      <c r="R145" s="26">
        <f t="shared" si="78"/>
        <v>8.0761450000000016E-3</v>
      </c>
      <c r="S145" s="26">
        <f t="shared" si="78"/>
        <v>8.0632089999999983E-3</v>
      </c>
      <c r="T145" s="26">
        <f t="shared" si="78"/>
        <v>8.2066950000000017E-3</v>
      </c>
      <c r="U145" s="26">
        <f t="shared" si="78"/>
        <v>8.5550570000000031E-3</v>
      </c>
      <c r="V145" s="26">
        <f t="shared" si="78"/>
        <v>8.5575226800000005E-3</v>
      </c>
      <c r="W145" s="26">
        <f t="shared" si="78"/>
        <v>9.0539769600000014E-3</v>
      </c>
      <c r="X145" s="26">
        <f t="shared" si="78"/>
        <v>1.0103730000000002E-2</v>
      </c>
      <c r="Y145" s="26">
        <f t="shared" si="78"/>
        <v>1.2084590000000001E-2</v>
      </c>
      <c r="Z145" s="26">
        <f t="shared" si="78"/>
        <v>1.2175098320000001E-2</v>
      </c>
      <c r="AA145" s="26">
        <f t="shared" si="78"/>
        <v>1.3265028E-2</v>
      </c>
      <c r="AB145" s="26">
        <f t="shared" si="78"/>
        <v>1.3472153240000001E-2</v>
      </c>
      <c r="AC145" s="26">
        <f t="shared" si="78"/>
        <v>1.4122400600000001E-2</v>
      </c>
      <c r="AD145" s="26">
        <f t="shared" si="78"/>
        <v>1.3523083000000002E-2</v>
      </c>
      <c r="AE145" s="26">
        <f t="shared" si="78"/>
        <v>1.3306814640000001E-2</v>
      </c>
      <c r="AF145" s="26">
        <f t="shared" ref="AF145:AH145" si="79">+SUM(AF146:AF150)</f>
        <v>1.4458006920000004E-2</v>
      </c>
      <c r="AG145" s="26">
        <f t="shared" si="79"/>
        <v>9.4539052999999991E-3</v>
      </c>
      <c r="AH145" s="26">
        <f t="shared" si="79"/>
        <v>9.4431574300000015E-3</v>
      </c>
      <c r="AI145" s="27"/>
      <c r="AJ145" s="23">
        <f t="shared" si="75"/>
        <v>0.18061176295141745</v>
      </c>
    </row>
    <row r="146" spans="1:36" x14ac:dyDescent="0.35">
      <c r="A146" s="24" t="s">
        <v>520</v>
      </c>
      <c r="B146" s="25" t="s">
        <v>521</v>
      </c>
      <c r="C146" s="30">
        <f>+'1990'!$E146</f>
        <v>0</v>
      </c>
      <c r="D146" s="30">
        <f>+'1991'!$E146</f>
        <v>0</v>
      </c>
      <c r="E146" s="30">
        <f>+'1992'!$E146</f>
        <v>0</v>
      </c>
      <c r="F146" s="30">
        <f>+'1993'!$E146</f>
        <v>0</v>
      </c>
      <c r="G146" s="30">
        <f>+'1994'!$E146</f>
        <v>2.0304540841983995E-5</v>
      </c>
      <c r="H146" s="30">
        <f>+'1995'!$E146</f>
        <v>9.1381065753600022E-6</v>
      </c>
      <c r="I146" s="30">
        <f>+'1996'!$E146</f>
        <v>2.4192000000000005E-5</v>
      </c>
      <c r="J146" s="30">
        <f>+'1997'!$E146</f>
        <v>3.3654329669631993E-5</v>
      </c>
      <c r="K146" s="30">
        <f>+'1998'!$E146</f>
        <v>1.4677860501248007E-5</v>
      </c>
      <c r="L146" s="30">
        <f>+'1999'!$E146</f>
        <v>1.3865321272320013E-5</v>
      </c>
      <c r="M146" s="30">
        <f>+'2000'!$E146</f>
        <v>2.4157002664704004E-5</v>
      </c>
      <c r="N146" s="30">
        <f>+'2001'!$E146</f>
        <v>2.367258581631999E-5</v>
      </c>
      <c r="O146" s="30">
        <f>+'2002'!$E146</f>
        <v>3.6143796620288008E-5</v>
      </c>
      <c r="P146" s="30">
        <f>+'2003'!$E146</f>
        <v>7.1680000000000005E-5</v>
      </c>
      <c r="Q146" s="30">
        <f>+'2004'!$E146</f>
        <v>1.6441600000000005E-5</v>
      </c>
      <c r="R146" s="30">
        <f>+'2005'!$E146</f>
        <v>4.7039999999999997E-5</v>
      </c>
      <c r="S146" s="30">
        <f>+'2006'!$E146</f>
        <v>2.4192000000000005E-5</v>
      </c>
      <c r="T146" s="30">
        <f>+'2007'!$E146</f>
        <v>6.2720000000000009E-5</v>
      </c>
      <c r="U146" s="30">
        <f>+'2008'!$E146</f>
        <v>1.7001600000000005E-4</v>
      </c>
      <c r="V146" s="30">
        <f>+'2009'!$E146</f>
        <v>3.5203840000000006E-5</v>
      </c>
      <c r="W146" s="30">
        <f>+'2010'!$E146</f>
        <v>2.46848E-6</v>
      </c>
      <c r="X146" s="30">
        <f>+'2011'!$E146</f>
        <v>0</v>
      </c>
      <c r="Y146" s="30">
        <f>+'2012'!$E146</f>
        <v>9.4079999999999994E-5</v>
      </c>
      <c r="Z146" s="30">
        <f>+'2013'!$E146</f>
        <v>4.1964160000000004E-5</v>
      </c>
      <c r="AA146" s="30">
        <f>+'2014'!$E146</f>
        <v>3.0464000000000005E-5</v>
      </c>
      <c r="AB146" s="30">
        <f>+'2015'!$E146</f>
        <v>3.0214912000000005E-4</v>
      </c>
      <c r="AC146" s="30">
        <f>+'2016'!$E146</f>
        <v>6.2545280000000014E-4</v>
      </c>
      <c r="AD146" s="30">
        <f>+'2017'!$E146</f>
        <v>1.1558400000000004E-4</v>
      </c>
      <c r="AE146" s="30">
        <f>+'2018'!$E146</f>
        <v>3.5432320000000011E-5</v>
      </c>
      <c r="AF146" s="30">
        <f>+'2019'!$E146</f>
        <v>5.3436096000000007E-4</v>
      </c>
      <c r="AG146" s="30">
        <f>+'2020'!$E146</f>
        <v>3.1248000000000003E-5</v>
      </c>
      <c r="AH146" s="30">
        <f>+'2021'!$E146</f>
        <v>2.7631743999999997E-4</v>
      </c>
      <c r="AI146" s="27"/>
      <c r="AJ146" s="30">
        <f t="shared" si="75"/>
        <v>10.438399201889796</v>
      </c>
    </row>
    <row r="147" spans="1:36" x14ac:dyDescent="0.35">
      <c r="A147" s="24" t="s">
        <v>522</v>
      </c>
      <c r="B147" s="25" t="s">
        <v>523</v>
      </c>
      <c r="C147" s="30">
        <f>+'1990'!$E147</f>
        <v>0</v>
      </c>
      <c r="D147" s="30">
        <f>+'1991'!$E147</f>
        <v>0</v>
      </c>
      <c r="E147" s="30">
        <f>+'1992'!$E147</f>
        <v>0</v>
      </c>
      <c r="F147" s="30">
        <f>+'1993'!$E147</f>
        <v>0</v>
      </c>
      <c r="G147" s="30">
        <f>+'1994'!$E147</f>
        <v>0</v>
      </c>
      <c r="H147" s="30">
        <f>+'1995'!$E147</f>
        <v>0</v>
      </c>
      <c r="I147" s="30">
        <f>+'1996'!$E147</f>
        <v>0</v>
      </c>
      <c r="J147" s="30">
        <f>+'1997'!$E147</f>
        <v>0</v>
      </c>
      <c r="K147" s="30">
        <f>+'1998'!$E147</f>
        <v>0</v>
      </c>
      <c r="L147" s="30">
        <f>+'1999'!$E147</f>
        <v>0</v>
      </c>
      <c r="M147" s="30">
        <f>+'2000'!$E147</f>
        <v>0</v>
      </c>
      <c r="N147" s="30">
        <f>+'2001'!$E147</f>
        <v>0</v>
      </c>
      <c r="O147" s="30">
        <f>+'2002'!$E147</f>
        <v>0</v>
      </c>
      <c r="P147" s="30">
        <f>+'2003'!$E147</f>
        <v>0</v>
      </c>
      <c r="Q147" s="30">
        <f>+'2004'!$E147</f>
        <v>0</v>
      </c>
      <c r="R147" s="30">
        <f>+'2005'!$E147</f>
        <v>0</v>
      </c>
      <c r="S147" s="30">
        <f>+'2006'!$E147</f>
        <v>0</v>
      </c>
      <c r="T147" s="30">
        <f>+'2007'!$E147</f>
        <v>0</v>
      </c>
      <c r="U147" s="30">
        <f>+'2008'!$E147</f>
        <v>0</v>
      </c>
      <c r="V147" s="30">
        <f>+'2009'!$E147</f>
        <v>0</v>
      </c>
      <c r="W147" s="30">
        <f>+'2010'!$E147</f>
        <v>0</v>
      </c>
      <c r="X147" s="30">
        <f>+'2011'!$E147</f>
        <v>0</v>
      </c>
      <c r="Y147" s="30">
        <f>+'2012'!$E147</f>
        <v>0</v>
      </c>
      <c r="Z147" s="30">
        <f>+'2013'!$E147</f>
        <v>0</v>
      </c>
      <c r="AA147" s="30">
        <f>+'2014'!$E147</f>
        <v>0</v>
      </c>
      <c r="AB147" s="30">
        <f>+'2015'!$E147</f>
        <v>0</v>
      </c>
      <c r="AC147" s="30">
        <f>+'2016'!$E147</f>
        <v>0</v>
      </c>
      <c r="AD147" s="30">
        <f>+'2017'!$E147</f>
        <v>0</v>
      </c>
      <c r="AE147" s="30">
        <f>+'2018'!$E147</f>
        <v>0</v>
      </c>
      <c r="AF147" s="30">
        <f>+'2019'!$E147</f>
        <v>0</v>
      </c>
      <c r="AG147" s="30">
        <f>+'2020'!$E147</f>
        <v>0</v>
      </c>
      <c r="AH147" s="30">
        <f>+'2021'!$E147</f>
        <v>0</v>
      </c>
      <c r="AI147" s="27"/>
      <c r="AJ147" s="30" t="e">
        <f t="shared" si="75"/>
        <v>#DIV/0!</v>
      </c>
    </row>
    <row r="148" spans="1:36" x14ac:dyDescent="0.35">
      <c r="A148" s="24" t="s">
        <v>524</v>
      </c>
      <c r="B148" s="25" t="s">
        <v>525</v>
      </c>
      <c r="C148" s="30">
        <f>+'1990'!$E148</f>
        <v>0</v>
      </c>
      <c r="D148" s="30">
        <f>+'1991'!$E148</f>
        <v>0</v>
      </c>
      <c r="E148" s="30">
        <f>+'1992'!$E148</f>
        <v>0</v>
      </c>
      <c r="F148" s="30">
        <f>+'1993'!$E148</f>
        <v>0</v>
      </c>
      <c r="G148" s="30">
        <f>+'1994'!$E148</f>
        <v>0</v>
      </c>
      <c r="H148" s="30">
        <f>+'1995'!$E148</f>
        <v>0</v>
      </c>
      <c r="I148" s="30">
        <f>+'1996'!$E148</f>
        <v>0</v>
      </c>
      <c r="J148" s="30">
        <f>+'1997'!$E148</f>
        <v>0</v>
      </c>
      <c r="K148" s="30">
        <f>+'1998'!$E148</f>
        <v>0</v>
      </c>
      <c r="L148" s="30">
        <f>+'1999'!$E148</f>
        <v>0</v>
      </c>
      <c r="M148" s="30">
        <f>+'2000'!$E148</f>
        <v>0</v>
      </c>
      <c r="N148" s="30">
        <f>+'2001'!$E148</f>
        <v>0</v>
      </c>
      <c r="O148" s="30">
        <f>+'2002'!$E148</f>
        <v>0</v>
      </c>
      <c r="P148" s="30">
        <f>+'2003'!$E148</f>
        <v>0</v>
      </c>
      <c r="Q148" s="30">
        <f>+'2004'!$E148</f>
        <v>0</v>
      </c>
      <c r="R148" s="30">
        <f>+'2005'!$E148</f>
        <v>0</v>
      </c>
      <c r="S148" s="30">
        <f>+'2006'!$E148</f>
        <v>0</v>
      </c>
      <c r="T148" s="30">
        <f>+'2007'!$E148</f>
        <v>0</v>
      </c>
      <c r="U148" s="30">
        <f>+'2008'!$E148</f>
        <v>0</v>
      </c>
      <c r="V148" s="30">
        <f>+'2009'!$E148</f>
        <v>0</v>
      </c>
      <c r="W148" s="30">
        <f>+'2010'!$E148</f>
        <v>0</v>
      </c>
      <c r="X148" s="30">
        <f>+'2011'!$E148</f>
        <v>0</v>
      </c>
      <c r="Y148" s="30">
        <f>+'2012'!$E148</f>
        <v>0</v>
      </c>
      <c r="Z148" s="30">
        <f>+'2013'!$E148</f>
        <v>0</v>
      </c>
      <c r="AA148" s="30">
        <f>+'2014'!$E148</f>
        <v>0</v>
      </c>
      <c r="AB148" s="30">
        <f>+'2015'!$E148</f>
        <v>0</v>
      </c>
      <c r="AC148" s="30">
        <f>+'2016'!$E148</f>
        <v>0</v>
      </c>
      <c r="AD148" s="30">
        <f>+'2017'!$E148</f>
        <v>0</v>
      </c>
      <c r="AE148" s="30">
        <f>+'2018'!$E148</f>
        <v>0</v>
      </c>
      <c r="AF148" s="30">
        <f>+'2019'!$E148</f>
        <v>0</v>
      </c>
      <c r="AG148" s="30">
        <f>+'2020'!$E148</f>
        <v>0</v>
      </c>
      <c r="AH148" s="30">
        <f>+'2021'!$E148</f>
        <v>0</v>
      </c>
      <c r="AI148" s="27"/>
      <c r="AJ148" s="30" t="e">
        <f t="shared" si="75"/>
        <v>#DIV/0!</v>
      </c>
    </row>
    <row r="149" spans="1:36" x14ac:dyDescent="0.35">
      <c r="A149" s="24" t="s">
        <v>526</v>
      </c>
      <c r="B149" s="25" t="s">
        <v>527</v>
      </c>
      <c r="C149" s="30">
        <f>+'1990'!$E149</f>
        <v>0</v>
      </c>
      <c r="D149" s="30">
        <f>+'1991'!$E149</f>
        <v>0</v>
      </c>
      <c r="E149" s="30">
        <f>+'1992'!$E149</f>
        <v>0</v>
      </c>
      <c r="F149" s="30">
        <f>+'1993'!$E149</f>
        <v>0</v>
      </c>
      <c r="G149" s="30">
        <f>+'1994'!$E149</f>
        <v>1.3718250000000003E-2</v>
      </c>
      <c r="H149" s="30">
        <f>+'1995'!$E149</f>
        <v>1.3113138106575363E-2</v>
      </c>
      <c r="I149" s="30">
        <f>+'1996'!$E149</f>
        <v>8.039016999999999E-3</v>
      </c>
      <c r="J149" s="30">
        <f>+'1997'!$E149</f>
        <v>1.4509479329669632E-2</v>
      </c>
      <c r="K149" s="30">
        <f>+'1998'!$E149</f>
        <v>1.5424162860501248E-2</v>
      </c>
      <c r="L149" s="30">
        <f>+'1999'!$E149</f>
        <v>1.4841860321272321E-2</v>
      </c>
      <c r="M149" s="30">
        <f>+'2000'!$E149</f>
        <v>7.9743720026647057E-3</v>
      </c>
      <c r="N149" s="30">
        <f>+'2001'!$E149</f>
        <v>7.9747975858163213E-3</v>
      </c>
      <c r="O149" s="30">
        <f>+'2002'!$E149</f>
        <v>7.9895437966202888E-3</v>
      </c>
      <c r="P149" s="30">
        <f>+'2003'!$E149</f>
        <v>8.0291750000000012E-3</v>
      </c>
      <c r="Q149" s="30">
        <f>+'2004'!$E149</f>
        <v>7.9821266000000002E-3</v>
      </c>
      <c r="R149" s="30">
        <f>+'2005'!$E149</f>
        <v>8.0291050000000017E-3</v>
      </c>
      <c r="S149" s="30">
        <f>+'2006'!$E149</f>
        <v>8.039016999999999E-3</v>
      </c>
      <c r="T149" s="30">
        <f>+'2007'!$E149</f>
        <v>8.1439750000000012E-3</v>
      </c>
      <c r="U149" s="30">
        <f>+'2008'!$E149</f>
        <v>8.3850410000000028E-3</v>
      </c>
      <c r="V149" s="30">
        <f>+'2009'!$E149</f>
        <v>8.5223188400000011E-3</v>
      </c>
      <c r="W149" s="30">
        <f>+'2010'!$E149</f>
        <v>9.0515084800000013E-3</v>
      </c>
      <c r="X149" s="30">
        <f>+'2011'!$E149</f>
        <v>1.0103730000000002E-2</v>
      </c>
      <c r="Y149" s="30">
        <f>+'2012'!$E149</f>
        <v>1.1990510000000001E-2</v>
      </c>
      <c r="Z149" s="30">
        <f>+'2013'!$E149</f>
        <v>1.2133134160000001E-2</v>
      </c>
      <c r="AA149" s="30">
        <f>+'2014'!$E149</f>
        <v>1.3234564000000001E-2</v>
      </c>
      <c r="AB149" s="30">
        <f>+'2015'!$E149</f>
        <v>1.3170004120000002E-2</v>
      </c>
      <c r="AC149" s="30">
        <f>+'2016'!$E149</f>
        <v>1.3496947800000001E-2</v>
      </c>
      <c r="AD149" s="30">
        <f>+'2017'!$E149</f>
        <v>1.3407499000000002E-2</v>
      </c>
      <c r="AE149" s="30">
        <f>+'2018'!$E149</f>
        <v>1.327138232E-2</v>
      </c>
      <c r="AF149" s="30">
        <f>+'2019'!$E149</f>
        <v>1.3923645960000003E-2</v>
      </c>
      <c r="AG149" s="30">
        <f>+'2020'!$E149</f>
        <v>9.4226572999999997E-3</v>
      </c>
      <c r="AH149" s="30">
        <f>+'2021'!$E149</f>
        <v>9.1668399900000017E-3</v>
      </c>
      <c r="AI149" s="27"/>
      <c r="AJ149" s="30">
        <f t="shared" si="75"/>
        <v>0.14953754188252355</v>
      </c>
    </row>
    <row r="150" spans="1:36" x14ac:dyDescent="0.35">
      <c r="A150" s="24" t="s">
        <v>528</v>
      </c>
      <c r="B150" s="25" t="s">
        <v>291</v>
      </c>
      <c r="C150" s="30">
        <f>+'1990'!$E150</f>
        <v>0</v>
      </c>
      <c r="D150" s="30">
        <f>+'1991'!$E150</f>
        <v>0</v>
      </c>
      <c r="E150" s="30">
        <f>+'1992'!$E150</f>
        <v>0</v>
      </c>
      <c r="F150" s="30">
        <f>+'1993'!$E150</f>
        <v>0</v>
      </c>
      <c r="G150" s="30">
        <f>+'1994'!$E150</f>
        <v>0</v>
      </c>
      <c r="H150" s="30">
        <f>+'1995'!$E150</f>
        <v>0</v>
      </c>
      <c r="I150" s="30">
        <f>+'1996'!$E150</f>
        <v>0</v>
      </c>
      <c r="J150" s="30">
        <f>+'1997'!$E150</f>
        <v>0</v>
      </c>
      <c r="K150" s="30">
        <f>+'1998'!$E150</f>
        <v>0</v>
      </c>
      <c r="L150" s="30">
        <f>+'1999'!$E150</f>
        <v>0</v>
      </c>
      <c r="M150" s="30">
        <f>+'2000'!$E150</f>
        <v>0</v>
      </c>
      <c r="N150" s="30">
        <f>+'2001'!$E150</f>
        <v>0</v>
      </c>
      <c r="O150" s="30">
        <f>+'2002'!$E150</f>
        <v>0</v>
      </c>
      <c r="P150" s="30">
        <f>+'2003'!$E150</f>
        <v>0</v>
      </c>
      <c r="Q150" s="30">
        <f>+'2004'!$E150</f>
        <v>0</v>
      </c>
      <c r="R150" s="30">
        <f>+'2005'!$E150</f>
        <v>0</v>
      </c>
      <c r="S150" s="30">
        <f>+'2006'!$E150</f>
        <v>0</v>
      </c>
      <c r="T150" s="30">
        <f>+'2007'!$E150</f>
        <v>0</v>
      </c>
      <c r="U150" s="30">
        <f>+'2008'!$E150</f>
        <v>0</v>
      </c>
      <c r="V150" s="30">
        <f>+'2009'!$E150</f>
        <v>0</v>
      </c>
      <c r="W150" s="30">
        <f>+'2010'!$E150</f>
        <v>0</v>
      </c>
      <c r="X150" s="30">
        <f>+'2011'!$E150</f>
        <v>0</v>
      </c>
      <c r="Y150" s="30">
        <f>+'2012'!$E150</f>
        <v>0</v>
      </c>
      <c r="Z150" s="30">
        <f>+'2013'!$E150</f>
        <v>0</v>
      </c>
      <c r="AA150" s="30">
        <f>+'2014'!$E150</f>
        <v>0</v>
      </c>
      <c r="AB150" s="30">
        <f>+'2015'!$E150</f>
        <v>0</v>
      </c>
      <c r="AC150" s="30">
        <f>+'2016'!$E150</f>
        <v>0</v>
      </c>
      <c r="AD150" s="30">
        <f>+'2017'!$E150</f>
        <v>0</v>
      </c>
      <c r="AE150" s="30">
        <f>+'2018'!$E150</f>
        <v>0</v>
      </c>
      <c r="AF150" s="30">
        <f>+'2019'!$E150</f>
        <v>0</v>
      </c>
      <c r="AG150" s="30">
        <f>+'2020'!$E150</f>
        <v>0</v>
      </c>
      <c r="AH150" s="30">
        <f>+'2021'!$E150</f>
        <v>0</v>
      </c>
      <c r="AI150" s="27"/>
      <c r="AJ150" s="30" t="e">
        <f t="shared" si="75"/>
        <v>#DIV/0!</v>
      </c>
    </row>
    <row r="151" spans="1:36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2" t="e">
        <f t="shared" si="75"/>
        <v>#DIV/0!</v>
      </c>
    </row>
    <row r="152" spans="1:36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2" t="e">
        <f t="shared" si="75"/>
        <v>#DIV/0!</v>
      </c>
    </row>
    <row r="153" spans="1:36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2" t="e">
        <f t="shared" si="75"/>
        <v>#DIV/0!</v>
      </c>
    </row>
    <row r="154" spans="1:36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2" t="e">
        <f t="shared" si="75"/>
        <v>#DIV/0!</v>
      </c>
    </row>
    <row r="155" spans="1:36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2" t="e">
        <f t="shared" si="75"/>
        <v>#DIV/0!</v>
      </c>
    </row>
    <row r="156" spans="1:36" x14ac:dyDescent="0.35">
      <c r="A156" s="24" t="s">
        <v>539</v>
      </c>
      <c r="B156" s="25" t="s">
        <v>291</v>
      </c>
      <c r="C156" s="30">
        <f>+'1990'!$E156</f>
        <v>0</v>
      </c>
      <c r="D156" s="30">
        <f>+'1991'!$E156</f>
        <v>0</v>
      </c>
      <c r="E156" s="30">
        <f>+'1992'!$E156</f>
        <v>0</v>
      </c>
      <c r="F156" s="30">
        <f>+'1993'!$E156</f>
        <v>0</v>
      </c>
      <c r="G156" s="30">
        <f>+'1994'!$E156</f>
        <v>0</v>
      </c>
      <c r="H156" s="30">
        <f>+'1995'!$E156</f>
        <v>0</v>
      </c>
      <c r="I156" s="30">
        <f>+'1996'!$E156</f>
        <v>0</v>
      </c>
      <c r="J156" s="30">
        <f>+'1997'!$E156</f>
        <v>0</v>
      </c>
      <c r="K156" s="30">
        <f>+'1998'!$E156</f>
        <v>0</v>
      </c>
      <c r="L156" s="30">
        <f>+'1999'!$E156</f>
        <v>0</v>
      </c>
      <c r="M156" s="30">
        <f>+'2000'!$E156</f>
        <v>0</v>
      </c>
      <c r="N156" s="30">
        <f>+'2001'!$E156</f>
        <v>0</v>
      </c>
      <c r="O156" s="30">
        <f>+'2002'!$E156</f>
        <v>0</v>
      </c>
      <c r="P156" s="30">
        <f>+'2003'!$E156</f>
        <v>0</v>
      </c>
      <c r="Q156" s="30">
        <f>+'2004'!$E156</f>
        <v>0</v>
      </c>
      <c r="R156" s="30">
        <f>+'2005'!$E156</f>
        <v>0</v>
      </c>
      <c r="S156" s="30">
        <f>+'2006'!$E156</f>
        <v>0</v>
      </c>
      <c r="T156" s="30">
        <f>+'2007'!$E156</f>
        <v>0</v>
      </c>
      <c r="U156" s="30">
        <f>+'2008'!$E156</f>
        <v>0</v>
      </c>
      <c r="V156" s="30">
        <f>+'2009'!$E156</f>
        <v>0</v>
      </c>
      <c r="W156" s="30">
        <f>+'2010'!$E156</f>
        <v>0</v>
      </c>
      <c r="X156" s="30">
        <f>+'2011'!$E156</f>
        <v>0</v>
      </c>
      <c r="Y156" s="30">
        <f>+'2012'!$E156</f>
        <v>0</v>
      </c>
      <c r="Z156" s="30">
        <f>+'2013'!$E156</f>
        <v>0</v>
      </c>
      <c r="AA156" s="30">
        <f>+'2014'!$E156</f>
        <v>0</v>
      </c>
      <c r="AB156" s="30">
        <f>+'2015'!$E156</f>
        <v>0</v>
      </c>
      <c r="AC156" s="30">
        <f>+'2016'!$E156</f>
        <v>0</v>
      </c>
      <c r="AD156" s="30">
        <f>+'2017'!$E156</f>
        <v>0</v>
      </c>
      <c r="AE156" s="30">
        <f>+'2018'!$E156</f>
        <v>0</v>
      </c>
      <c r="AF156" s="30">
        <f>+'2019'!$E156</f>
        <v>0</v>
      </c>
      <c r="AG156" s="30">
        <f>+'2020'!$E156</f>
        <v>0</v>
      </c>
      <c r="AH156" s="30">
        <f>+'2021'!$E156</f>
        <v>0</v>
      </c>
      <c r="AI156" s="27"/>
      <c r="AJ156" s="30" t="e">
        <f t="shared" si="75"/>
        <v>#DIV/0!</v>
      </c>
    </row>
    <row r="157" spans="1:36" s="13" customFormat="1" x14ac:dyDescent="0.35">
      <c r="A157" s="19" t="s">
        <v>540</v>
      </c>
      <c r="B157" s="20" t="s">
        <v>541</v>
      </c>
      <c r="C157" s="21">
        <f t="shared" ref="C157:AH157" si="80">+C158+C166+C174+C182+C190+C198+C206+C207</f>
        <v>0</v>
      </c>
      <c r="D157" s="21">
        <f t="shared" si="80"/>
        <v>0</v>
      </c>
      <c r="E157" s="21">
        <f t="shared" si="80"/>
        <v>0</v>
      </c>
      <c r="F157" s="21">
        <f t="shared" si="80"/>
        <v>0</v>
      </c>
      <c r="G157" s="21">
        <f t="shared" si="80"/>
        <v>0</v>
      </c>
      <c r="H157" s="21">
        <f t="shared" si="80"/>
        <v>0</v>
      </c>
      <c r="I157" s="21">
        <f t="shared" si="80"/>
        <v>0</v>
      </c>
      <c r="J157" s="21">
        <f t="shared" si="80"/>
        <v>0</v>
      </c>
      <c r="K157" s="21">
        <f t="shared" si="80"/>
        <v>0</v>
      </c>
      <c r="L157" s="21">
        <f t="shared" si="80"/>
        <v>0</v>
      </c>
      <c r="M157" s="21">
        <f t="shared" si="80"/>
        <v>0.35765460119334108</v>
      </c>
      <c r="N157" s="21">
        <f t="shared" si="80"/>
        <v>0.53306016173102488</v>
      </c>
      <c r="O157" s="21">
        <f t="shared" si="80"/>
        <v>0.68384996841379586</v>
      </c>
      <c r="P157" s="21">
        <f t="shared" si="80"/>
        <v>0.71822096839901495</v>
      </c>
      <c r="Q157" s="21">
        <f t="shared" si="80"/>
        <v>0.43841280148210882</v>
      </c>
      <c r="R157" s="21">
        <f t="shared" si="80"/>
        <v>0.93225823876641245</v>
      </c>
      <c r="S157" s="21">
        <f t="shared" si="80"/>
        <v>0.53892844377975413</v>
      </c>
      <c r="T157" s="21">
        <f t="shared" si="80"/>
        <v>0.62466234153224198</v>
      </c>
      <c r="U157" s="21">
        <f t="shared" si="80"/>
        <v>0.62373646140486516</v>
      </c>
      <c r="V157" s="21">
        <f t="shared" si="80"/>
        <v>0.4345292989727586</v>
      </c>
      <c r="W157" s="21">
        <f t="shared" si="80"/>
        <v>0.42076042115595352</v>
      </c>
      <c r="X157" s="21">
        <f t="shared" si="80"/>
        <v>0.441326115395339</v>
      </c>
      <c r="Y157" s="21">
        <f t="shared" si="80"/>
        <v>0.38318590241083372</v>
      </c>
      <c r="Z157" s="21">
        <f t="shared" si="80"/>
        <v>0.39646741850348199</v>
      </c>
      <c r="AA157" s="21">
        <f t="shared" si="80"/>
        <v>0.46310504177156564</v>
      </c>
      <c r="AB157" s="21">
        <f t="shared" si="80"/>
        <v>0.65799748068558128</v>
      </c>
      <c r="AC157" s="21">
        <f t="shared" si="80"/>
        <v>0.99558223546916713</v>
      </c>
      <c r="AD157" s="21">
        <f t="shared" si="80"/>
        <v>0.42811677359895828</v>
      </c>
      <c r="AE157" s="21">
        <f t="shared" si="80"/>
        <v>0.41949997316246845</v>
      </c>
      <c r="AF157" s="21">
        <f t="shared" si="80"/>
        <v>0.64476642717088228</v>
      </c>
      <c r="AG157" s="21">
        <f t="shared" si="80"/>
        <v>0.65338776697845502</v>
      </c>
      <c r="AH157" s="21">
        <f t="shared" si="80"/>
        <v>0.66306059206226431</v>
      </c>
      <c r="AI157" s="22"/>
      <c r="AJ157" s="23">
        <f t="shared" si="75"/>
        <v>0.85391321641022788</v>
      </c>
    </row>
    <row r="158" spans="1:36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AE158" si="81">+SUM(D159:D160)</f>
        <v>0</v>
      </c>
      <c r="E158" s="26">
        <f t="shared" si="81"/>
        <v>0</v>
      </c>
      <c r="F158" s="26">
        <f t="shared" si="81"/>
        <v>0</v>
      </c>
      <c r="G158" s="26">
        <f t="shared" si="81"/>
        <v>0</v>
      </c>
      <c r="H158" s="26">
        <f t="shared" si="81"/>
        <v>0</v>
      </c>
      <c r="I158" s="26">
        <f t="shared" si="81"/>
        <v>0</v>
      </c>
      <c r="J158" s="26">
        <f t="shared" si="81"/>
        <v>0</v>
      </c>
      <c r="K158" s="26">
        <f t="shared" si="81"/>
        <v>0</v>
      </c>
      <c r="L158" s="26">
        <f t="shared" si="81"/>
        <v>0</v>
      </c>
      <c r="M158" s="26">
        <f t="shared" si="81"/>
        <v>1.3945883045692919E-2</v>
      </c>
      <c r="N158" s="26">
        <f t="shared" si="81"/>
        <v>2.5718166147744904E-2</v>
      </c>
      <c r="O158" s="26">
        <f t="shared" si="81"/>
        <v>4.6693601629408547E-2</v>
      </c>
      <c r="P158" s="26">
        <f t="shared" si="81"/>
        <v>0.13436662799957622</v>
      </c>
      <c r="Q158" s="26">
        <f t="shared" si="81"/>
        <v>3.8068368814400004E-2</v>
      </c>
      <c r="R158" s="26">
        <f t="shared" ref="R158" si="82">+SUM(R159:R160)</f>
        <v>7.5019739136000033E-2</v>
      </c>
      <c r="S158" s="26">
        <f t="shared" si="81"/>
        <v>7.8133187441020033E-2</v>
      </c>
      <c r="T158" s="26">
        <f t="shared" si="81"/>
        <v>2.6098840118360004E-2</v>
      </c>
      <c r="U158" s="26">
        <f t="shared" si="81"/>
        <v>1.0279796226140002E-2</v>
      </c>
      <c r="V158" s="26">
        <f t="shared" si="81"/>
        <v>2.8258508765200006E-2</v>
      </c>
      <c r="W158" s="26">
        <f t="shared" si="81"/>
        <v>6.8409183542800008E-3</v>
      </c>
      <c r="X158" s="26">
        <f t="shared" si="81"/>
        <v>3.6045182997000015E-3</v>
      </c>
      <c r="Y158" s="26">
        <f t="shared" si="81"/>
        <v>1.0418121698100002E-2</v>
      </c>
      <c r="Z158" s="26">
        <f t="shared" si="81"/>
        <v>6.2066854695580015E-2</v>
      </c>
      <c r="AA158" s="26">
        <f t="shared" si="81"/>
        <v>1.4879665608440003E-2</v>
      </c>
      <c r="AB158" s="26">
        <f t="shared" si="81"/>
        <v>0.12163053158558003</v>
      </c>
      <c r="AC158" s="26">
        <f t="shared" si="81"/>
        <v>0.46274862506478004</v>
      </c>
      <c r="AD158" s="26">
        <f t="shared" si="81"/>
        <v>1.4033449108700004E-2</v>
      </c>
      <c r="AE158" s="26">
        <f t="shared" si="81"/>
        <v>1.8455564686580009E-2</v>
      </c>
      <c r="AF158" s="26">
        <f t="shared" ref="AF158" si="83">+SUM(AF159:AF160)</f>
        <v>0.23126806742545999</v>
      </c>
      <c r="AG158" s="26">
        <f t="shared" ref="AG158:AH158" si="84">+SUM(AG159:AG160)</f>
        <v>9.8441671169000027E-3</v>
      </c>
      <c r="AH158" s="26">
        <f t="shared" si="84"/>
        <v>9.2435079273200018E-3</v>
      </c>
      <c r="AI158" s="27"/>
      <c r="AJ158" s="23">
        <f t="shared" si="75"/>
        <v>-0.33718733356402342</v>
      </c>
    </row>
    <row r="159" spans="1:36" x14ac:dyDescent="0.35">
      <c r="A159" s="24" t="s">
        <v>544</v>
      </c>
      <c r="B159" s="25" t="s">
        <v>545</v>
      </c>
      <c r="C159" s="30">
        <f>+'1990'!$E159</f>
        <v>0</v>
      </c>
      <c r="D159" s="30">
        <f>+'1991'!$E159</f>
        <v>0</v>
      </c>
      <c r="E159" s="30">
        <f>+'1992'!$E159</f>
        <v>0</v>
      </c>
      <c r="F159" s="30">
        <f>+'1993'!$E159</f>
        <v>0</v>
      </c>
      <c r="G159" s="30">
        <f>+'1994'!$E159</f>
        <v>0</v>
      </c>
      <c r="H159" s="30">
        <f>+'1995'!$E159</f>
        <v>0</v>
      </c>
      <c r="I159" s="30">
        <f>+'1996'!$E159</f>
        <v>0</v>
      </c>
      <c r="J159" s="30">
        <f>+'1997'!$E159</f>
        <v>0</v>
      </c>
      <c r="K159" s="30">
        <f>+'1998'!$E159</f>
        <v>0</v>
      </c>
      <c r="L159" s="30">
        <f>+'1999'!$E159</f>
        <v>0</v>
      </c>
      <c r="M159" s="30">
        <f>+'2000'!$E159</f>
        <v>1.3945883045692919E-2</v>
      </c>
      <c r="N159" s="30">
        <f>+'2001'!$E159</f>
        <v>2.5718166147744904E-2</v>
      </c>
      <c r="O159" s="30">
        <f>+'2002'!$E159</f>
        <v>4.6693601629408547E-2</v>
      </c>
      <c r="P159" s="30">
        <f>+'2003'!$E159</f>
        <v>0.13436662799957622</v>
      </c>
      <c r="Q159" s="30">
        <f>+'2004'!$E159</f>
        <v>3.8068368814400004E-2</v>
      </c>
      <c r="R159" s="30">
        <f>+'2005'!$E159</f>
        <v>7.5019739136000033E-2</v>
      </c>
      <c r="S159" s="30">
        <f>+'2006'!$E159</f>
        <v>7.8133187441020033E-2</v>
      </c>
      <c r="T159" s="30">
        <f>+'2007'!$E159</f>
        <v>2.6098840118360004E-2</v>
      </c>
      <c r="U159" s="30">
        <f>+'2008'!$E159</f>
        <v>1.0279796226140002E-2</v>
      </c>
      <c r="V159" s="30">
        <f>+'2009'!$E159</f>
        <v>2.8258508765200006E-2</v>
      </c>
      <c r="W159" s="30">
        <f>+'2010'!$E159</f>
        <v>6.8409183542800008E-3</v>
      </c>
      <c r="X159" s="30">
        <f>+'2011'!$E159</f>
        <v>3.6045182997000015E-3</v>
      </c>
      <c r="Y159" s="30">
        <f>+'2012'!$E159</f>
        <v>1.0418121698100002E-2</v>
      </c>
      <c r="Z159" s="30">
        <f>+'2013'!$E159</f>
        <v>6.2066854695580015E-2</v>
      </c>
      <c r="AA159" s="30">
        <f>+'2014'!$E159</f>
        <v>1.4879665608440003E-2</v>
      </c>
      <c r="AB159" s="30">
        <f>+'2015'!$E159</f>
        <v>0.12163053158558003</v>
      </c>
      <c r="AC159" s="30">
        <f>+'2016'!$E159</f>
        <v>0.46274862506478004</v>
      </c>
      <c r="AD159" s="30">
        <f>+'2017'!$E159</f>
        <v>1.4033449108700004E-2</v>
      </c>
      <c r="AE159" s="30">
        <f>+'2018'!$E159</f>
        <v>1.8455564686580009E-2</v>
      </c>
      <c r="AF159" s="30">
        <f>+'2019'!$E159</f>
        <v>0.23126806742545999</v>
      </c>
      <c r="AG159" s="30">
        <f>+'2020'!$E159</f>
        <v>9.8441671169000027E-3</v>
      </c>
      <c r="AH159" s="30">
        <f>+'2021'!$E159</f>
        <v>9.2435079273200018E-3</v>
      </c>
      <c r="AI159" s="27"/>
      <c r="AJ159" s="30">
        <f t="shared" si="75"/>
        <v>-0.33718733356402342</v>
      </c>
    </row>
    <row r="160" spans="1:36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:AE160" si="85">+SUM(D161:D165)</f>
        <v>0</v>
      </c>
      <c r="E160" s="26">
        <f t="shared" si="85"/>
        <v>0</v>
      </c>
      <c r="F160" s="26">
        <f t="shared" si="85"/>
        <v>0</v>
      </c>
      <c r="G160" s="26">
        <f t="shared" si="85"/>
        <v>0</v>
      </c>
      <c r="H160" s="26">
        <f t="shared" si="85"/>
        <v>0</v>
      </c>
      <c r="I160" s="26">
        <f t="shared" si="85"/>
        <v>0</v>
      </c>
      <c r="J160" s="26">
        <f t="shared" si="85"/>
        <v>0</v>
      </c>
      <c r="K160" s="26">
        <f t="shared" si="85"/>
        <v>0</v>
      </c>
      <c r="L160" s="26">
        <f t="shared" si="85"/>
        <v>0</v>
      </c>
      <c r="M160" s="26">
        <f t="shared" si="85"/>
        <v>0</v>
      </c>
      <c r="N160" s="26">
        <f t="shared" si="85"/>
        <v>0</v>
      </c>
      <c r="O160" s="26">
        <f t="shared" si="85"/>
        <v>0</v>
      </c>
      <c r="P160" s="26">
        <f t="shared" si="85"/>
        <v>0</v>
      </c>
      <c r="Q160" s="26">
        <f t="shared" si="85"/>
        <v>0</v>
      </c>
      <c r="R160" s="26">
        <f t="shared" si="85"/>
        <v>0</v>
      </c>
      <c r="S160" s="26">
        <f t="shared" si="85"/>
        <v>0</v>
      </c>
      <c r="T160" s="26">
        <f t="shared" si="85"/>
        <v>0</v>
      </c>
      <c r="U160" s="26">
        <f t="shared" si="85"/>
        <v>0</v>
      </c>
      <c r="V160" s="26">
        <f t="shared" si="85"/>
        <v>0</v>
      </c>
      <c r="W160" s="26">
        <f t="shared" si="85"/>
        <v>0</v>
      </c>
      <c r="X160" s="26">
        <f t="shared" si="85"/>
        <v>0</v>
      </c>
      <c r="Y160" s="26">
        <f t="shared" si="85"/>
        <v>0</v>
      </c>
      <c r="Z160" s="26">
        <f t="shared" si="85"/>
        <v>0</v>
      </c>
      <c r="AA160" s="26">
        <f t="shared" si="85"/>
        <v>0</v>
      </c>
      <c r="AB160" s="26">
        <f t="shared" si="85"/>
        <v>0</v>
      </c>
      <c r="AC160" s="26">
        <f t="shared" si="85"/>
        <v>0</v>
      </c>
      <c r="AD160" s="26">
        <f t="shared" si="85"/>
        <v>0</v>
      </c>
      <c r="AE160" s="26">
        <f t="shared" si="85"/>
        <v>0</v>
      </c>
      <c r="AF160" s="26">
        <f t="shared" ref="AF160:AH160" si="86">+SUM(AF161:AF165)</f>
        <v>0</v>
      </c>
      <c r="AG160" s="26">
        <f t="shared" si="86"/>
        <v>0</v>
      </c>
      <c r="AH160" s="26">
        <f t="shared" si="86"/>
        <v>0</v>
      </c>
      <c r="AI160" s="27"/>
      <c r="AJ160" s="23" t="e">
        <f t="shared" si="75"/>
        <v>#DIV/0!</v>
      </c>
    </row>
    <row r="161" spans="1:36" x14ac:dyDescent="0.35">
      <c r="A161" s="24" t="s">
        <v>548</v>
      </c>
      <c r="B161" s="25" t="s">
        <v>549</v>
      </c>
      <c r="C161" s="30">
        <f>+'1990'!$E161</f>
        <v>0</v>
      </c>
      <c r="D161" s="30">
        <f>+'1991'!$E161</f>
        <v>0</v>
      </c>
      <c r="E161" s="30">
        <f>+'1992'!$E161</f>
        <v>0</v>
      </c>
      <c r="F161" s="30">
        <f>+'1993'!$E161</f>
        <v>0</v>
      </c>
      <c r="G161" s="30">
        <f>+'1994'!$E161</f>
        <v>0</v>
      </c>
      <c r="H161" s="30">
        <f>+'1995'!$E161</f>
        <v>0</v>
      </c>
      <c r="I161" s="30">
        <f>+'1996'!$E161</f>
        <v>0</v>
      </c>
      <c r="J161" s="30">
        <f>+'1997'!$E161</f>
        <v>0</v>
      </c>
      <c r="K161" s="30">
        <f>+'1998'!$E161</f>
        <v>0</v>
      </c>
      <c r="L161" s="30">
        <f>+'1999'!$E161</f>
        <v>0</v>
      </c>
      <c r="M161" s="30">
        <f>+'2000'!$E161</f>
        <v>0</v>
      </c>
      <c r="N161" s="30">
        <f>+'2001'!$E161</f>
        <v>0</v>
      </c>
      <c r="O161" s="30">
        <f>+'2002'!$E161</f>
        <v>0</v>
      </c>
      <c r="P161" s="30">
        <f>+'2003'!$E161</f>
        <v>0</v>
      </c>
      <c r="Q161" s="30">
        <f>+'2004'!$E161</f>
        <v>0</v>
      </c>
      <c r="R161" s="30">
        <f>+'2005'!$E161</f>
        <v>0</v>
      </c>
      <c r="S161" s="30">
        <f>+'2006'!$E161</f>
        <v>0</v>
      </c>
      <c r="T161" s="30">
        <f>+'2007'!$E161</f>
        <v>0</v>
      </c>
      <c r="U161" s="30">
        <f>+'2008'!$E161</f>
        <v>0</v>
      </c>
      <c r="V161" s="30">
        <f>+'2009'!$E161</f>
        <v>0</v>
      </c>
      <c r="W161" s="30">
        <f>+'2010'!$E161</f>
        <v>0</v>
      </c>
      <c r="X161" s="30">
        <f>+'2011'!$E161</f>
        <v>0</v>
      </c>
      <c r="Y161" s="30">
        <f>+'2012'!$E161</f>
        <v>0</v>
      </c>
      <c r="Z161" s="30">
        <f>+'2013'!$E161</f>
        <v>0</v>
      </c>
      <c r="AA161" s="30">
        <f>+'2014'!$E161</f>
        <v>0</v>
      </c>
      <c r="AB161" s="30">
        <f>+'2015'!$E161</f>
        <v>0</v>
      </c>
      <c r="AC161" s="30">
        <f>+'2016'!$E161</f>
        <v>0</v>
      </c>
      <c r="AD161" s="30">
        <f>+'2017'!$E161</f>
        <v>0</v>
      </c>
      <c r="AE161" s="30">
        <f>+'2018'!$E161</f>
        <v>0</v>
      </c>
      <c r="AF161" s="30">
        <f>+'2019'!$E161</f>
        <v>0</v>
      </c>
      <c r="AG161" s="30">
        <f>+'2020'!$E161</f>
        <v>0</v>
      </c>
      <c r="AH161" s="30">
        <f>+'2021'!$E161</f>
        <v>0</v>
      </c>
      <c r="AI161" s="27"/>
      <c r="AJ161" s="30" t="e">
        <f t="shared" si="75"/>
        <v>#DIV/0!</v>
      </c>
    </row>
    <row r="162" spans="1:36" x14ac:dyDescent="0.35">
      <c r="A162" s="24" t="s">
        <v>550</v>
      </c>
      <c r="B162" s="25" t="s">
        <v>551</v>
      </c>
      <c r="C162" s="30">
        <f>+'1990'!$E162</f>
        <v>0</v>
      </c>
      <c r="D162" s="30">
        <f>+'1991'!$E162</f>
        <v>0</v>
      </c>
      <c r="E162" s="30">
        <f>+'1992'!$E162</f>
        <v>0</v>
      </c>
      <c r="F162" s="30">
        <f>+'1993'!$E162</f>
        <v>0</v>
      </c>
      <c r="G162" s="30">
        <f>+'1994'!$E162</f>
        <v>0</v>
      </c>
      <c r="H162" s="30">
        <f>+'1995'!$E162</f>
        <v>0</v>
      </c>
      <c r="I162" s="30">
        <f>+'1996'!$E162</f>
        <v>0</v>
      </c>
      <c r="J162" s="30">
        <f>+'1997'!$E162</f>
        <v>0</v>
      </c>
      <c r="K162" s="30">
        <f>+'1998'!$E162</f>
        <v>0</v>
      </c>
      <c r="L162" s="30">
        <f>+'1999'!$E162</f>
        <v>0</v>
      </c>
      <c r="M162" s="30">
        <f>+'2000'!$E162</f>
        <v>0</v>
      </c>
      <c r="N162" s="30">
        <f>+'2001'!$E162</f>
        <v>0</v>
      </c>
      <c r="O162" s="30">
        <f>+'2002'!$E162</f>
        <v>0</v>
      </c>
      <c r="P162" s="30">
        <f>+'2003'!$E162</f>
        <v>0</v>
      </c>
      <c r="Q162" s="30">
        <f>+'2004'!$E162</f>
        <v>0</v>
      </c>
      <c r="R162" s="30">
        <f>+'2005'!$E162</f>
        <v>0</v>
      </c>
      <c r="S162" s="30">
        <f>+'2006'!$E162</f>
        <v>0</v>
      </c>
      <c r="T162" s="30">
        <f>+'2007'!$E162</f>
        <v>0</v>
      </c>
      <c r="U162" s="30">
        <f>+'2008'!$E162</f>
        <v>0</v>
      </c>
      <c r="V162" s="30">
        <f>+'2009'!$E162</f>
        <v>0</v>
      </c>
      <c r="W162" s="30">
        <f>+'2010'!$E162</f>
        <v>0</v>
      </c>
      <c r="X162" s="30">
        <f>+'2011'!$E162</f>
        <v>0</v>
      </c>
      <c r="Y162" s="30">
        <f>+'2012'!$E162</f>
        <v>0</v>
      </c>
      <c r="Z162" s="30">
        <f>+'2013'!$E162</f>
        <v>0</v>
      </c>
      <c r="AA162" s="30">
        <f>+'2014'!$E162</f>
        <v>0</v>
      </c>
      <c r="AB162" s="30">
        <f>+'2015'!$E162</f>
        <v>0</v>
      </c>
      <c r="AC162" s="30">
        <f>+'2016'!$E162</f>
        <v>0</v>
      </c>
      <c r="AD162" s="30">
        <f>+'2017'!$E162</f>
        <v>0</v>
      </c>
      <c r="AE162" s="30">
        <f>+'2018'!$E162</f>
        <v>0</v>
      </c>
      <c r="AF162" s="30">
        <f>+'2019'!$E162</f>
        <v>0</v>
      </c>
      <c r="AG162" s="30">
        <f>+'2020'!$E162</f>
        <v>0</v>
      </c>
      <c r="AH162" s="30">
        <f>+'2021'!$E162</f>
        <v>0</v>
      </c>
      <c r="AI162" s="27"/>
      <c r="AJ162" s="30" t="e">
        <f t="shared" si="75"/>
        <v>#DIV/0!</v>
      </c>
    </row>
    <row r="163" spans="1:36" x14ac:dyDescent="0.35">
      <c r="A163" s="24" t="s">
        <v>552</v>
      </c>
      <c r="B163" s="25" t="s">
        <v>553</v>
      </c>
      <c r="C163" s="30">
        <f>+'1990'!$E163</f>
        <v>0</v>
      </c>
      <c r="D163" s="30">
        <f>+'1991'!$E163</f>
        <v>0</v>
      </c>
      <c r="E163" s="30">
        <f>+'1992'!$E163</f>
        <v>0</v>
      </c>
      <c r="F163" s="30">
        <f>+'1993'!$E163</f>
        <v>0</v>
      </c>
      <c r="G163" s="30">
        <f>+'1994'!$E163</f>
        <v>0</v>
      </c>
      <c r="H163" s="30">
        <f>+'1995'!$E163</f>
        <v>0</v>
      </c>
      <c r="I163" s="30">
        <f>+'1996'!$E163</f>
        <v>0</v>
      </c>
      <c r="J163" s="30">
        <f>+'1997'!$E163</f>
        <v>0</v>
      </c>
      <c r="K163" s="30">
        <f>+'1998'!$E163</f>
        <v>0</v>
      </c>
      <c r="L163" s="30">
        <f>+'1999'!$E163</f>
        <v>0</v>
      </c>
      <c r="M163" s="30">
        <f>+'2000'!$E163</f>
        <v>0</v>
      </c>
      <c r="N163" s="30">
        <f>+'2001'!$E163</f>
        <v>0</v>
      </c>
      <c r="O163" s="30">
        <f>+'2002'!$E163</f>
        <v>0</v>
      </c>
      <c r="P163" s="30">
        <f>+'2003'!$E163</f>
        <v>0</v>
      </c>
      <c r="Q163" s="30">
        <f>+'2004'!$E163</f>
        <v>0</v>
      </c>
      <c r="R163" s="30">
        <f>+'2005'!$E163</f>
        <v>0</v>
      </c>
      <c r="S163" s="30">
        <f>+'2006'!$E163</f>
        <v>0</v>
      </c>
      <c r="T163" s="30">
        <f>+'2007'!$E163</f>
        <v>0</v>
      </c>
      <c r="U163" s="30">
        <f>+'2008'!$E163</f>
        <v>0</v>
      </c>
      <c r="V163" s="30">
        <f>+'2009'!$E163</f>
        <v>0</v>
      </c>
      <c r="W163" s="30">
        <f>+'2010'!$E163</f>
        <v>0</v>
      </c>
      <c r="X163" s="30">
        <f>+'2011'!$E163</f>
        <v>0</v>
      </c>
      <c r="Y163" s="30">
        <f>+'2012'!$E163</f>
        <v>0</v>
      </c>
      <c r="Z163" s="30">
        <f>+'2013'!$E163</f>
        <v>0</v>
      </c>
      <c r="AA163" s="30">
        <f>+'2014'!$E163</f>
        <v>0</v>
      </c>
      <c r="AB163" s="30">
        <f>+'2015'!$E163</f>
        <v>0</v>
      </c>
      <c r="AC163" s="30">
        <f>+'2016'!$E163</f>
        <v>0</v>
      </c>
      <c r="AD163" s="30">
        <f>+'2017'!$E163</f>
        <v>0</v>
      </c>
      <c r="AE163" s="30">
        <f>+'2018'!$E163</f>
        <v>0</v>
      </c>
      <c r="AF163" s="30">
        <f>+'2019'!$E163</f>
        <v>0</v>
      </c>
      <c r="AG163" s="30">
        <f>+'2020'!$E163</f>
        <v>0</v>
      </c>
      <c r="AH163" s="30">
        <f>+'2021'!$E163</f>
        <v>0</v>
      </c>
      <c r="AI163" s="27"/>
      <c r="AJ163" s="30" t="e">
        <f t="shared" si="75"/>
        <v>#DIV/0!</v>
      </c>
    </row>
    <row r="164" spans="1:36" x14ac:dyDescent="0.35">
      <c r="A164" s="24" t="s">
        <v>554</v>
      </c>
      <c r="B164" s="25" t="s">
        <v>555</v>
      </c>
      <c r="C164" s="30">
        <f>+'1990'!$E164</f>
        <v>0</v>
      </c>
      <c r="D164" s="30">
        <f>+'1991'!$E164</f>
        <v>0</v>
      </c>
      <c r="E164" s="30">
        <f>+'1992'!$E164</f>
        <v>0</v>
      </c>
      <c r="F164" s="30">
        <f>+'1993'!$E164</f>
        <v>0</v>
      </c>
      <c r="G164" s="30">
        <f>+'1994'!$E164</f>
        <v>0</v>
      </c>
      <c r="H164" s="30">
        <f>+'1995'!$E164</f>
        <v>0</v>
      </c>
      <c r="I164" s="30">
        <f>+'1996'!$E164</f>
        <v>0</v>
      </c>
      <c r="J164" s="30">
        <f>+'1997'!$E164</f>
        <v>0</v>
      </c>
      <c r="K164" s="30">
        <f>+'1998'!$E164</f>
        <v>0</v>
      </c>
      <c r="L164" s="30">
        <f>+'1999'!$E164</f>
        <v>0</v>
      </c>
      <c r="M164" s="30">
        <f>+'2000'!$E164</f>
        <v>0</v>
      </c>
      <c r="N164" s="30">
        <f>+'2001'!$E164</f>
        <v>0</v>
      </c>
      <c r="O164" s="30">
        <f>+'2002'!$E164</f>
        <v>0</v>
      </c>
      <c r="P164" s="30">
        <f>+'2003'!$E164</f>
        <v>0</v>
      </c>
      <c r="Q164" s="30">
        <f>+'2004'!$E164</f>
        <v>0</v>
      </c>
      <c r="R164" s="30">
        <f>+'2005'!$E164</f>
        <v>0</v>
      </c>
      <c r="S164" s="30">
        <f>+'2006'!$E164</f>
        <v>0</v>
      </c>
      <c r="T164" s="30">
        <f>+'2007'!$E164</f>
        <v>0</v>
      </c>
      <c r="U164" s="30">
        <f>+'2008'!$E164</f>
        <v>0</v>
      </c>
      <c r="V164" s="30">
        <f>+'2009'!$E164</f>
        <v>0</v>
      </c>
      <c r="W164" s="30">
        <f>+'2010'!$E164</f>
        <v>0</v>
      </c>
      <c r="X164" s="30">
        <f>+'2011'!$E164</f>
        <v>0</v>
      </c>
      <c r="Y164" s="30">
        <f>+'2012'!$E164</f>
        <v>0</v>
      </c>
      <c r="Z164" s="30">
        <f>+'2013'!$E164</f>
        <v>0</v>
      </c>
      <c r="AA164" s="30">
        <f>+'2014'!$E164</f>
        <v>0</v>
      </c>
      <c r="AB164" s="30">
        <f>+'2015'!$E164</f>
        <v>0</v>
      </c>
      <c r="AC164" s="30">
        <f>+'2016'!$E164</f>
        <v>0</v>
      </c>
      <c r="AD164" s="30">
        <f>+'2017'!$E164</f>
        <v>0</v>
      </c>
      <c r="AE164" s="30">
        <f>+'2018'!$E164</f>
        <v>0</v>
      </c>
      <c r="AF164" s="30">
        <f>+'2019'!$E164</f>
        <v>0</v>
      </c>
      <c r="AG164" s="30">
        <f>+'2020'!$E164</f>
        <v>0</v>
      </c>
      <c r="AH164" s="30">
        <f>+'2021'!$E164</f>
        <v>0</v>
      </c>
      <c r="AI164" s="27"/>
      <c r="AJ164" s="30" t="e">
        <f t="shared" si="75"/>
        <v>#DIV/0!</v>
      </c>
    </row>
    <row r="165" spans="1:36" x14ac:dyDescent="0.35">
      <c r="A165" s="24" t="s">
        <v>556</v>
      </c>
      <c r="B165" s="25" t="s">
        <v>557</v>
      </c>
      <c r="C165" s="30">
        <f>+'1990'!$E165</f>
        <v>0</v>
      </c>
      <c r="D165" s="30">
        <f>+'1991'!$E165</f>
        <v>0</v>
      </c>
      <c r="E165" s="30">
        <f>+'1992'!$E165</f>
        <v>0</v>
      </c>
      <c r="F165" s="30">
        <f>+'1993'!$E165</f>
        <v>0</v>
      </c>
      <c r="G165" s="30">
        <f>+'1994'!$E165</f>
        <v>0</v>
      </c>
      <c r="H165" s="30">
        <f>+'1995'!$E165</f>
        <v>0</v>
      </c>
      <c r="I165" s="30">
        <f>+'1996'!$E165</f>
        <v>0</v>
      </c>
      <c r="J165" s="30">
        <f>+'1997'!$E165</f>
        <v>0</v>
      </c>
      <c r="K165" s="30">
        <f>+'1998'!$E165</f>
        <v>0</v>
      </c>
      <c r="L165" s="30">
        <f>+'1999'!$E165</f>
        <v>0</v>
      </c>
      <c r="M165" s="30">
        <f>+'2000'!$E165</f>
        <v>0</v>
      </c>
      <c r="N165" s="30">
        <f>+'2001'!$E165</f>
        <v>0</v>
      </c>
      <c r="O165" s="30">
        <f>+'2002'!$E165</f>
        <v>0</v>
      </c>
      <c r="P165" s="30">
        <f>+'2003'!$E165</f>
        <v>0</v>
      </c>
      <c r="Q165" s="30">
        <f>+'2004'!$E165</f>
        <v>0</v>
      </c>
      <c r="R165" s="30">
        <f>+'2005'!$E165</f>
        <v>0</v>
      </c>
      <c r="S165" s="30">
        <f>+'2006'!$E165</f>
        <v>0</v>
      </c>
      <c r="T165" s="30">
        <f>+'2007'!$E165</f>
        <v>0</v>
      </c>
      <c r="U165" s="30">
        <f>+'2008'!$E165</f>
        <v>0</v>
      </c>
      <c r="V165" s="30">
        <f>+'2009'!$E165</f>
        <v>0</v>
      </c>
      <c r="W165" s="30">
        <f>+'2010'!$E165</f>
        <v>0</v>
      </c>
      <c r="X165" s="30">
        <f>+'2011'!$E165</f>
        <v>0</v>
      </c>
      <c r="Y165" s="30">
        <f>+'2012'!$E165</f>
        <v>0</v>
      </c>
      <c r="Z165" s="30">
        <f>+'2013'!$E165</f>
        <v>0</v>
      </c>
      <c r="AA165" s="30">
        <f>+'2014'!$E165</f>
        <v>0</v>
      </c>
      <c r="AB165" s="30">
        <f>+'2015'!$E165</f>
        <v>0</v>
      </c>
      <c r="AC165" s="30">
        <f>+'2016'!$E165</f>
        <v>0</v>
      </c>
      <c r="AD165" s="30">
        <f>+'2017'!$E165</f>
        <v>0</v>
      </c>
      <c r="AE165" s="30">
        <f>+'2018'!$E165</f>
        <v>0</v>
      </c>
      <c r="AF165" s="30">
        <f>+'2019'!$E165</f>
        <v>0</v>
      </c>
      <c r="AG165" s="30">
        <f>+'2020'!$E165</f>
        <v>0</v>
      </c>
      <c r="AH165" s="30">
        <f>+'2021'!$E165</f>
        <v>0</v>
      </c>
      <c r="AI165" s="27"/>
      <c r="AJ165" s="30" t="e">
        <f t="shared" si="75"/>
        <v>#DIV/0!</v>
      </c>
    </row>
    <row r="166" spans="1:36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:AE166" si="87">+SUM(D167:D168)</f>
        <v>0</v>
      </c>
      <c r="E166" s="26">
        <f t="shared" si="87"/>
        <v>0</v>
      </c>
      <c r="F166" s="26">
        <f t="shared" si="87"/>
        <v>0</v>
      </c>
      <c r="G166" s="26">
        <f t="shared" si="87"/>
        <v>0</v>
      </c>
      <c r="H166" s="26">
        <f t="shared" si="87"/>
        <v>0</v>
      </c>
      <c r="I166" s="26">
        <f t="shared" si="87"/>
        <v>0</v>
      </c>
      <c r="J166" s="26">
        <f t="shared" si="87"/>
        <v>0</v>
      </c>
      <c r="K166" s="26">
        <f t="shared" si="87"/>
        <v>0</v>
      </c>
      <c r="L166" s="26">
        <f t="shared" si="87"/>
        <v>0</v>
      </c>
      <c r="M166" s="26">
        <f t="shared" si="87"/>
        <v>7.3148542557401511E-2</v>
      </c>
      <c r="N166" s="26">
        <f t="shared" si="87"/>
        <v>5.7340524654283846E-2</v>
      </c>
      <c r="O166" s="26">
        <f t="shared" si="87"/>
        <v>8.3450172853114291E-2</v>
      </c>
      <c r="P166" s="26">
        <f t="shared" si="87"/>
        <v>8.8342314186039578E-2</v>
      </c>
      <c r="Q166" s="26">
        <f t="shared" si="87"/>
        <v>3.873500608271873E-2</v>
      </c>
      <c r="R166" s="26">
        <f t="shared" si="87"/>
        <v>0.10195375951537014</v>
      </c>
      <c r="S166" s="26">
        <f t="shared" si="87"/>
        <v>6.9842361752156107E-2</v>
      </c>
      <c r="T166" s="26">
        <f t="shared" si="87"/>
        <v>6.2326498558693162E-2</v>
      </c>
      <c r="U166" s="26">
        <f t="shared" si="87"/>
        <v>8.2583015664488807E-2</v>
      </c>
      <c r="V166" s="26">
        <f t="shared" si="87"/>
        <v>7.0301825770772153E-2</v>
      </c>
      <c r="W166" s="26">
        <f t="shared" si="87"/>
        <v>8.3456917136899525E-2</v>
      </c>
      <c r="X166" s="26">
        <f t="shared" si="87"/>
        <v>0.10030929253370882</v>
      </c>
      <c r="Y166" s="26">
        <f t="shared" si="87"/>
        <v>8.2073070366517079E-2</v>
      </c>
      <c r="Z166" s="26">
        <f t="shared" si="87"/>
        <v>4.1486396581527085E-2</v>
      </c>
      <c r="AA166" s="26">
        <f t="shared" si="87"/>
        <v>6.9779273069691311E-2</v>
      </c>
      <c r="AB166" s="26">
        <f t="shared" si="87"/>
        <v>7.5914627889075978E-2</v>
      </c>
      <c r="AC166" s="26">
        <f t="shared" si="87"/>
        <v>7.8131187333520799E-2</v>
      </c>
      <c r="AD166" s="26">
        <f t="shared" si="87"/>
        <v>7.0098375852699443E-2</v>
      </c>
      <c r="AE166" s="26">
        <f t="shared" si="87"/>
        <v>6.9097842180746161E-2</v>
      </c>
      <c r="AF166" s="26">
        <f t="shared" ref="AF166:AH166" si="88">+SUM(AF167:AF168)</f>
        <v>3.9891851370004651E-2</v>
      </c>
      <c r="AG166" s="26">
        <f t="shared" si="88"/>
        <v>7.1536761190288123E-2</v>
      </c>
      <c r="AH166" s="26">
        <f t="shared" si="88"/>
        <v>6.3632743724291604E-2</v>
      </c>
      <c r="AI166" s="27"/>
      <c r="AJ166" s="23">
        <f t="shared" si="75"/>
        <v>-0.13008870034071585</v>
      </c>
    </row>
    <row r="167" spans="1:36" x14ac:dyDescent="0.35">
      <c r="A167" s="24" t="s">
        <v>560</v>
      </c>
      <c r="B167" s="25" t="s">
        <v>561</v>
      </c>
      <c r="C167" s="30">
        <f>+'1990'!$E167</f>
        <v>0</v>
      </c>
      <c r="D167" s="30">
        <f>+'1991'!$E167</f>
        <v>0</v>
      </c>
      <c r="E167" s="30">
        <f>+'1992'!$E167</f>
        <v>0</v>
      </c>
      <c r="F167" s="30">
        <f>+'1993'!$E167</f>
        <v>0</v>
      </c>
      <c r="G167" s="30">
        <f>+'1994'!$E167</f>
        <v>0</v>
      </c>
      <c r="H167" s="30">
        <f>+'1995'!$E167</f>
        <v>0</v>
      </c>
      <c r="I167" s="30">
        <f>+'1996'!$E167</f>
        <v>0</v>
      </c>
      <c r="J167" s="30">
        <f>+'1997'!$E167</f>
        <v>0</v>
      </c>
      <c r="K167" s="30">
        <f>+'1998'!$E167</f>
        <v>0</v>
      </c>
      <c r="L167" s="30">
        <f>+'1999'!$E167</f>
        <v>0</v>
      </c>
      <c r="M167" s="30">
        <f>+'2000'!$E167</f>
        <v>0</v>
      </c>
      <c r="N167" s="30">
        <f>+'2001'!$E167</f>
        <v>0</v>
      </c>
      <c r="O167" s="30">
        <f>+'2002'!$E167</f>
        <v>0</v>
      </c>
      <c r="P167" s="30">
        <f>+'2003'!$E167</f>
        <v>0</v>
      </c>
      <c r="Q167" s="30">
        <f>+'2004'!$E167</f>
        <v>0</v>
      </c>
      <c r="R167" s="30">
        <f>+'2005'!$E167</f>
        <v>0</v>
      </c>
      <c r="S167" s="30">
        <f>+'2006'!$E167</f>
        <v>0</v>
      </c>
      <c r="T167" s="30">
        <f>+'2007'!$E167</f>
        <v>0</v>
      </c>
      <c r="U167" s="30">
        <f>+'2008'!$E167</f>
        <v>0</v>
      </c>
      <c r="V167" s="30">
        <f>+'2009'!$E167</f>
        <v>0</v>
      </c>
      <c r="W167" s="30">
        <f>+'2010'!$E167</f>
        <v>0</v>
      </c>
      <c r="X167" s="30">
        <f>+'2011'!$E167</f>
        <v>0</v>
      </c>
      <c r="Y167" s="30">
        <f>+'2012'!$E167</f>
        <v>0</v>
      </c>
      <c r="Z167" s="30">
        <f>+'2013'!$E167</f>
        <v>0</v>
      </c>
      <c r="AA167" s="30">
        <f>+'2014'!$E167</f>
        <v>0</v>
      </c>
      <c r="AB167" s="30">
        <f>+'2015'!$E167</f>
        <v>0</v>
      </c>
      <c r="AC167" s="30">
        <f>+'2016'!$E167</f>
        <v>0</v>
      </c>
      <c r="AD167" s="30">
        <f>+'2017'!$E167</f>
        <v>0</v>
      </c>
      <c r="AE167" s="30">
        <f>+'2018'!$E167</f>
        <v>0</v>
      </c>
      <c r="AF167" s="30">
        <f>+'2019'!$E167</f>
        <v>0</v>
      </c>
      <c r="AG167" s="30">
        <f>+'2020'!$E167</f>
        <v>0</v>
      </c>
      <c r="AH167" s="30">
        <f>+'2021'!$E167</f>
        <v>0</v>
      </c>
      <c r="AI167" s="27"/>
      <c r="AJ167" s="30" t="e">
        <f t="shared" si="75"/>
        <v>#DIV/0!</v>
      </c>
    </row>
    <row r="168" spans="1:36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89">+SUM(D169:D173)</f>
        <v>0</v>
      </c>
      <c r="E168" s="26">
        <f t="shared" ref="E168" si="90">+SUM(E169:E173)</f>
        <v>0</v>
      </c>
      <c r="F168" s="26">
        <f t="shared" ref="F168" si="91">+SUM(F169:F173)</f>
        <v>0</v>
      </c>
      <c r="G168" s="26">
        <f t="shared" ref="G168" si="92">+SUM(G169:G173)</f>
        <v>0</v>
      </c>
      <c r="H168" s="26">
        <f t="shared" ref="H168" si="93">+SUM(H169:H173)</f>
        <v>0</v>
      </c>
      <c r="I168" s="26">
        <f t="shared" ref="I168" si="94">+SUM(I169:I173)</f>
        <v>0</v>
      </c>
      <c r="J168" s="26">
        <f t="shared" ref="J168" si="95">+SUM(J169:J173)</f>
        <v>0</v>
      </c>
      <c r="K168" s="26">
        <f t="shared" ref="K168" si="96">+SUM(K169:K173)</f>
        <v>0</v>
      </c>
      <c r="L168" s="26">
        <f t="shared" ref="L168" si="97">+SUM(L169:L173)</f>
        <v>0</v>
      </c>
      <c r="M168" s="26">
        <f t="shared" ref="M168" si="98">+SUM(M169:M173)</f>
        <v>7.3148542557401511E-2</v>
      </c>
      <c r="N168" s="26">
        <f t="shared" ref="N168" si="99">+SUM(N169:N173)</f>
        <v>5.7340524654283846E-2</v>
      </c>
      <c r="O168" s="26">
        <f t="shared" ref="O168" si="100">+SUM(O169:O173)</f>
        <v>8.3450172853114291E-2</v>
      </c>
      <c r="P168" s="26">
        <f t="shared" ref="P168" si="101">+SUM(P169:P173)</f>
        <v>8.8342314186039578E-2</v>
      </c>
      <c r="Q168" s="26">
        <f t="shared" ref="Q168:R168" si="102">+SUM(Q169:Q173)</f>
        <v>3.873500608271873E-2</v>
      </c>
      <c r="R168" s="26">
        <f t="shared" si="102"/>
        <v>0.10195375951537014</v>
      </c>
      <c r="S168" s="26">
        <f t="shared" ref="S168" si="103">+SUM(S169:S173)</f>
        <v>6.9842361752156107E-2</v>
      </c>
      <c r="T168" s="26">
        <f t="shared" ref="T168" si="104">+SUM(T169:T173)</f>
        <v>6.2326498558693162E-2</v>
      </c>
      <c r="U168" s="26">
        <f t="shared" ref="U168" si="105">+SUM(U169:U173)</f>
        <v>8.2583015664488807E-2</v>
      </c>
      <c r="V168" s="26">
        <f t="shared" ref="V168" si="106">+SUM(V169:V173)</f>
        <v>7.0301825770772153E-2</v>
      </c>
      <c r="W168" s="26">
        <f t="shared" ref="W168" si="107">+SUM(W169:W173)</f>
        <v>8.3456917136899525E-2</v>
      </c>
      <c r="X168" s="26">
        <f t="shared" ref="X168" si="108">+SUM(X169:X173)</f>
        <v>0.10030929253370882</v>
      </c>
      <c r="Y168" s="26">
        <f t="shared" ref="Y168" si="109">+SUM(Y169:Y173)</f>
        <v>8.2073070366517079E-2</v>
      </c>
      <c r="Z168" s="26">
        <f t="shared" ref="Z168" si="110">+SUM(Z169:Z173)</f>
        <v>4.1486396581527085E-2</v>
      </c>
      <c r="AA168" s="26">
        <f t="shared" ref="AA168" si="111">+SUM(AA169:AA173)</f>
        <v>6.9779273069691311E-2</v>
      </c>
      <c r="AB168" s="26">
        <f t="shared" ref="AB168" si="112">+SUM(AB169:AB173)</f>
        <v>7.5914627889075978E-2</v>
      </c>
      <c r="AC168" s="26">
        <f t="shared" ref="AC168" si="113">+SUM(AC169:AC173)</f>
        <v>7.8131187333520799E-2</v>
      </c>
      <c r="AD168" s="26">
        <f t="shared" ref="AD168" si="114">+SUM(AD169:AD173)</f>
        <v>7.0098375852699443E-2</v>
      </c>
      <c r="AE168" s="26">
        <f t="shared" ref="AE168:AH168" si="115">+SUM(AE169:AE173)</f>
        <v>6.9097842180746161E-2</v>
      </c>
      <c r="AF168" s="26">
        <f t="shared" si="115"/>
        <v>3.9891851370004651E-2</v>
      </c>
      <c r="AG168" s="26">
        <f t="shared" si="115"/>
        <v>7.1536761190288123E-2</v>
      </c>
      <c r="AH168" s="26">
        <f t="shared" si="115"/>
        <v>6.3632743724291604E-2</v>
      </c>
      <c r="AI168" s="27"/>
      <c r="AJ168" s="23">
        <f t="shared" si="75"/>
        <v>-0.13008870034071585</v>
      </c>
    </row>
    <row r="169" spans="1:36" x14ac:dyDescent="0.35">
      <c r="A169" s="24" t="s">
        <v>564</v>
      </c>
      <c r="B169" s="25" t="s">
        <v>565</v>
      </c>
      <c r="C169" s="30">
        <f>+'1990'!$E169</f>
        <v>0</v>
      </c>
      <c r="D169" s="30">
        <f>+'1991'!$E169</f>
        <v>0</v>
      </c>
      <c r="E169" s="30">
        <f>+'1992'!$E169</f>
        <v>0</v>
      </c>
      <c r="F169" s="30">
        <f>+'1993'!$E169</f>
        <v>0</v>
      </c>
      <c r="G169" s="30">
        <f>+'1994'!$E169</f>
        <v>0</v>
      </c>
      <c r="H169" s="30">
        <f>+'1995'!$E169</f>
        <v>0</v>
      </c>
      <c r="I169" s="30">
        <f>+'1996'!$E169</f>
        <v>0</v>
      </c>
      <c r="J169" s="30">
        <f>+'1997'!$E169</f>
        <v>0</v>
      </c>
      <c r="K169" s="30">
        <f>+'1998'!$E169</f>
        <v>0</v>
      </c>
      <c r="L169" s="30">
        <f>+'1999'!$E169</f>
        <v>0</v>
      </c>
      <c r="M169" s="30">
        <f>+'2000'!$E169</f>
        <v>7.1760566175352022E-2</v>
      </c>
      <c r="N169" s="30">
        <f>+'2001'!$E169</f>
        <v>5.1197634705447422E-2</v>
      </c>
      <c r="O169" s="30">
        <f>+'2002'!$E169</f>
        <v>7.7053403489036928E-2</v>
      </c>
      <c r="P169" s="30">
        <f>+'2003'!$E169</f>
        <v>8.1639057299606965E-2</v>
      </c>
      <c r="Q169" s="30">
        <f>+'2004'!$E169</f>
        <v>2.2463779971974251E-2</v>
      </c>
      <c r="R169" s="30">
        <f>+'2005'!$E169</f>
        <v>7.8963021344211765E-2</v>
      </c>
      <c r="S169" s="30">
        <f>+'2006'!$E169</f>
        <v>4.6858149344645092E-2</v>
      </c>
      <c r="T169" s="30">
        <f>+'2007'!$E169</f>
        <v>5.4983576569808901E-2</v>
      </c>
      <c r="U169" s="30">
        <f>+'2008'!$E169</f>
        <v>6.7824333828882019E-2</v>
      </c>
      <c r="V169" s="30">
        <f>+'2009'!$E169</f>
        <v>4.6936799773092307E-2</v>
      </c>
      <c r="W169" s="30">
        <f>+'2010'!$E169</f>
        <v>6.1242391280886974E-2</v>
      </c>
      <c r="X169" s="30">
        <f>+'2011'!$E169</f>
        <v>6.684849065862962E-2</v>
      </c>
      <c r="Y169" s="30">
        <f>+'2012'!$E169</f>
        <v>5.4744980621122173E-2</v>
      </c>
      <c r="Z169" s="30">
        <f>+'2013'!$E169</f>
        <v>2.7995071274428518E-2</v>
      </c>
      <c r="AA169" s="30">
        <f>+'2014'!$E169</f>
        <v>5.0703315003955494E-2</v>
      </c>
      <c r="AB169" s="30">
        <f>+'2015'!$E169</f>
        <v>4.957104107159039E-2</v>
      </c>
      <c r="AC169" s="30">
        <f>+'2016'!$E169</f>
        <v>5.6873658440286905E-2</v>
      </c>
      <c r="AD169" s="30">
        <f>+'2017'!$E169</f>
        <v>4.8438742321459283E-2</v>
      </c>
      <c r="AE169" s="30">
        <f>+'2018'!$E169</f>
        <v>5.7124510549630102E-2</v>
      </c>
      <c r="AF169" s="30">
        <f>+'2019'!$E169</f>
        <v>3.373355354314099E-2</v>
      </c>
      <c r="AG169" s="30">
        <f>+'2020'!$E169</f>
        <v>6.2303844014271748E-2</v>
      </c>
      <c r="AH169" s="30">
        <f>+'2021'!$E169</f>
        <v>4.2825457354505325E-2</v>
      </c>
      <c r="AI169" s="27"/>
      <c r="AJ169" s="30">
        <f t="shared" si="75"/>
        <v>-0.40321739867745343</v>
      </c>
    </row>
    <row r="170" spans="1:36" x14ac:dyDescent="0.35">
      <c r="A170" s="24" t="s">
        <v>566</v>
      </c>
      <c r="B170" s="25" t="s">
        <v>567</v>
      </c>
      <c r="C170" s="30">
        <f>+'1990'!$E170</f>
        <v>0</v>
      </c>
      <c r="D170" s="30">
        <f>+'1991'!$E170</f>
        <v>0</v>
      </c>
      <c r="E170" s="30">
        <f>+'1992'!$E170</f>
        <v>0</v>
      </c>
      <c r="F170" s="30">
        <f>+'1993'!$E170</f>
        <v>0</v>
      </c>
      <c r="G170" s="30">
        <f>+'1994'!$E170</f>
        <v>0</v>
      </c>
      <c r="H170" s="30">
        <f>+'1995'!$E170</f>
        <v>0</v>
      </c>
      <c r="I170" s="30">
        <f>+'1996'!$E170</f>
        <v>0</v>
      </c>
      <c r="J170" s="30">
        <f>+'1997'!$E170</f>
        <v>0</v>
      </c>
      <c r="K170" s="30">
        <f>+'1998'!$E170</f>
        <v>0</v>
      </c>
      <c r="L170" s="30">
        <f>+'1999'!$E170</f>
        <v>0</v>
      </c>
      <c r="M170" s="30">
        <f>+'2000'!$E170</f>
        <v>1.3879763820494918E-3</v>
      </c>
      <c r="N170" s="30">
        <f>+'2001'!$E170</f>
        <v>6.1428899488364247E-3</v>
      </c>
      <c r="O170" s="30">
        <f>+'2002'!$E170</f>
        <v>6.3967693640773595E-3</v>
      </c>
      <c r="P170" s="30">
        <f>+'2003'!$E170</f>
        <v>6.7032568864326177E-3</v>
      </c>
      <c r="Q170" s="30">
        <f>+'2004'!$E170</f>
        <v>1.6271226110744479E-2</v>
      </c>
      <c r="R170" s="30">
        <f>+'2005'!$E170</f>
        <v>2.2990738171158383E-2</v>
      </c>
      <c r="S170" s="30">
        <f>+'2006'!$E170</f>
        <v>2.2984212407511015E-2</v>
      </c>
      <c r="T170" s="30">
        <f>+'2007'!$E170</f>
        <v>7.3429219888842632E-3</v>
      </c>
      <c r="U170" s="30">
        <f>+'2008'!$E170</f>
        <v>1.4758681835606788E-2</v>
      </c>
      <c r="V170" s="30">
        <f>+'2009'!$E170</f>
        <v>2.3365025997679839E-2</v>
      </c>
      <c r="W170" s="30">
        <f>+'2010'!$E170</f>
        <v>2.2214525856012551E-2</v>
      </c>
      <c r="X170" s="30">
        <f>+'2011'!$E170</f>
        <v>3.3460801875079209E-2</v>
      </c>
      <c r="Y170" s="30">
        <f>+'2012'!$E170</f>
        <v>2.7328089745394902E-2</v>
      </c>
      <c r="Z170" s="30">
        <f>+'2013'!$E170</f>
        <v>1.3491325307098567E-2</v>
      </c>
      <c r="AA170" s="30">
        <f>+'2014'!$E170</f>
        <v>1.9075958065735817E-2</v>
      </c>
      <c r="AB170" s="30">
        <f>+'2015'!$E170</f>
        <v>2.6343586817485585E-2</v>
      </c>
      <c r="AC170" s="30">
        <f>+'2016'!$E170</f>
        <v>2.1257528893233891E-2</v>
      </c>
      <c r="AD170" s="30">
        <f>+'2017'!$E170</f>
        <v>2.1659633531240161E-2</v>
      </c>
      <c r="AE170" s="30">
        <f>+'2018'!$E170</f>
        <v>1.1973331631116061E-2</v>
      </c>
      <c r="AF170" s="30">
        <f>+'2019'!$E170</f>
        <v>6.1582978268636618E-3</v>
      </c>
      <c r="AG170" s="30">
        <f>+'2020'!$E170</f>
        <v>9.2329171760163684E-3</v>
      </c>
      <c r="AH170" s="30">
        <f>+'2021'!$E170</f>
        <v>2.0807286369786283E-2</v>
      </c>
      <c r="AI170" s="27"/>
      <c r="AJ170" s="30">
        <f t="shared" si="75"/>
        <v>13.991095409751969</v>
      </c>
    </row>
    <row r="171" spans="1:36" x14ac:dyDescent="0.35">
      <c r="A171" s="24" t="s">
        <v>568</v>
      </c>
      <c r="B171" s="25" t="s">
        <v>569</v>
      </c>
      <c r="C171" s="30">
        <f>+'1990'!$E171</f>
        <v>0</v>
      </c>
      <c r="D171" s="30">
        <f>+'1991'!$E171</f>
        <v>0</v>
      </c>
      <c r="E171" s="30">
        <f>+'1992'!$E171</f>
        <v>0</v>
      </c>
      <c r="F171" s="30">
        <f>+'1993'!$E171</f>
        <v>0</v>
      </c>
      <c r="G171" s="30">
        <f>+'1994'!$E171</f>
        <v>0</v>
      </c>
      <c r="H171" s="30">
        <f>+'1995'!$E171</f>
        <v>0</v>
      </c>
      <c r="I171" s="30">
        <f>+'1996'!$E171</f>
        <v>0</v>
      </c>
      <c r="J171" s="30">
        <f>+'1997'!$E171</f>
        <v>0</v>
      </c>
      <c r="K171" s="30">
        <f>+'1998'!$E171</f>
        <v>0</v>
      </c>
      <c r="L171" s="30">
        <f>+'1999'!$E171</f>
        <v>0</v>
      </c>
      <c r="M171" s="30">
        <f>+'2000'!$E171</f>
        <v>0</v>
      </c>
      <c r="N171" s="30">
        <f>+'2001'!$E171</f>
        <v>0</v>
      </c>
      <c r="O171" s="30">
        <f>+'2002'!$E171</f>
        <v>0</v>
      </c>
      <c r="P171" s="30">
        <f>+'2003'!$E171</f>
        <v>0</v>
      </c>
      <c r="Q171" s="30">
        <f>+'2004'!$E171</f>
        <v>0</v>
      </c>
      <c r="R171" s="30">
        <f>+'2005'!$E171</f>
        <v>0</v>
      </c>
      <c r="S171" s="30">
        <f>+'2006'!$E171</f>
        <v>0</v>
      </c>
      <c r="T171" s="30">
        <f>+'2007'!$E171</f>
        <v>0</v>
      </c>
      <c r="U171" s="30">
        <f>+'2008'!$E171</f>
        <v>0</v>
      </c>
      <c r="V171" s="30">
        <f>+'2009'!$E171</f>
        <v>0</v>
      </c>
      <c r="W171" s="30">
        <f>+'2010'!$E171</f>
        <v>0</v>
      </c>
      <c r="X171" s="30">
        <f>+'2011'!$E171</f>
        <v>0</v>
      </c>
      <c r="Y171" s="30">
        <f>+'2012'!$E171</f>
        <v>0</v>
      </c>
      <c r="Z171" s="30">
        <f>+'2013'!$E171</f>
        <v>0</v>
      </c>
      <c r="AA171" s="30">
        <f>+'2014'!$E171</f>
        <v>0</v>
      </c>
      <c r="AB171" s="30">
        <f>+'2015'!$E171</f>
        <v>0</v>
      </c>
      <c r="AC171" s="30">
        <f>+'2016'!$E171</f>
        <v>0</v>
      </c>
      <c r="AD171" s="30">
        <f>+'2017'!$E171</f>
        <v>0</v>
      </c>
      <c r="AE171" s="30">
        <f>+'2018'!$E171</f>
        <v>0</v>
      </c>
      <c r="AF171" s="30">
        <f>+'2019'!$E171</f>
        <v>0</v>
      </c>
      <c r="AG171" s="30">
        <f>+'2020'!$E171</f>
        <v>0</v>
      </c>
      <c r="AH171" s="30">
        <f>+'2021'!$E171</f>
        <v>0</v>
      </c>
      <c r="AI171" s="27"/>
      <c r="AJ171" s="30" t="e">
        <f t="shared" si="75"/>
        <v>#DIV/0!</v>
      </c>
    </row>
    <row r="172" spans="1:36" x14ac:dyDescent="0.35">
      <c r="A172" s="24" t="s">
        <v>570</v>
      </c>
      <c r="B172" s="25" t="s">
        <v>571</v>
      </c>
      <c r="C172" s="30">
        <f>+'1990'!$E172</f>
        <v>0</v>
      </c>
      <c r="D172" s="30">
        <f>+'1991'!$E172</f>
        <v>0</v>
      </c>
      <c r="E172" s="30">
        <f>+'1992'!$E172</f>
        <v>0</v>
      </c>
      <c r="F172" s="30">
        <f>+'1993'!$E172</f>
        <v>0</v>
      </c>
      <c r="G172" s="30">
        <f>+'1994'!$E172</f>
        <v>0</v>
      </c>
      <c r="H172" s="30">
        <f>+'1995'!$E172</f>
        <v>0</v>
      </c>
      <c r="I172" s="30">
        <f>+'1996'!$E172</f>
        <v>0</v>
      </c>
      <c r="J172" s="30">
        <f>+'1997'!$E172</f>
        <v>0</v>
      </c>
      <c r="K172" s="30">
        <f>+'1998'!$E172</f>
        <v>0</v>
      </c>
      <c r="L172" s="30">
        <f>+'1999'!$E172</f>
        <v>0</v>
      </c>
      <c r="M172" s="30">
        <f>+'2000'!$E172</f>
        <v>0</v>
      </c>
      <c r="N172" s="30">
        <f>+'2001'!$E172</f>
        <v>0</v>
      </c>
      <c r="O172" s="30">
        <f>+'2002'!$E172</f>
        <v>0</v>
      </c>
      <c r="P172" s="30">
        <f>+'2003'!$E172</f>
        <v>0</v>
      </c>
      <c r="Q172" s="30">
        <f>+'2004'!$E172</f>
        <v>0</v>
      </c>
      <c r="R172" s="30">
        <f>+'2005'!$E172</f>
        <v>0</v>
      </c>
      <c r="S172" s="30">
        <f>+'2006'!$E172</f>
        <v>0</v>
      </c>
      <c r="T172" s="30">
        <f>+'2007'!$E172</f>
        <v>0</v>
      </c>
      <c r="U172" s="30">
        <f>+'2008'!$E172</f>
        <v>0</v>
      </c>
      <c r="V172" s="30">
        <f>+'2009'!$E172</f>
        <v>0</v>
      </c>
      <c r="W172" s="30">
        <f>+'2010'!$E172</f>
        <v>0</v>
      </c>
      <c r="X172" s="30">
        <f>+'2011'!$E172</f>
        <v>0</v>
      </c>
      <c r="Y172" s="30">
        <f>+'2012'!$E172</f>
        <v>0</v>
      </c>
      <c r="Z172" s="30">
        <f>+'2013'!$E172</f>
        <v>0</v>
      </c>
      <c r="AA172" s="30">
        <f>+'2014'!$E172</f>
        <v>0</v>
      </c>
      <c r="AB172" s="30">
        <f>+'2015'!$E172</f>
        <v>0</v>
      </c>
      <c r="AC172" s="30">
        <f>+'2016'!$E172</f>
        <v>0</v>
      </c>
      <c r="AD172" s="30">
        <f>+'2017'!$E172</f>
        <v>0</v>
      </c>
      <c r="AE172" s="30">
        <f>+'2018'!$E172</f>
        <v>0</v>
      </c>
      <c r="AF172" s="30">
        <f>+'2019'!$E172</f>
        <v>0</v>
      </c>
      <c r="AG172" s="30">
        <f>+'2020'!$E172</f>
        <v>0</v>
      </c>
      <c r="AH172" s="30">
        <f>+'2021'!$E172</f>
        <v>0</v>
      </c>
      <c r="AI172" s="27"/>
      <c r="AJ172" s="30" t="e">
        <f t="shared" si="75"/>
        <v>#DIV/0!</v>
      </c>
    </row>
    <row r="173" spans="1:36" x14ac:dyDescent="0.35">
      <c r="A173" s="24" t="s">
        <v>572</v>
      </c>
      <c r="B173" s="25" t="s">
        <v>573</v>
      </c>
      <c r="C173" s="30">
        <f>+'1990'!$E173</f>
        <v>0</v>
      </c>
      <c r="D173" s="30">
        <f>+'1991'!$E173</f>
        <v>0</v>
      </c>
      <c r="E173" s="30">
        <f>+'1992'!$E173</f>
        <v>0</v>
      </c>
      <c r="F173" s="30">
        <f>+'1993'!$E173</f>
        <v>0</v>
      </c>
      <c r="G173" s="30">
        <f>+'1994'!$E173</f>
        <v>0</v>
      </c>
      <c r="H173" s="30">
        <f>+'1995'!$E173</f>
        <v>0</v>
      </c>
      <c r="I173" s="30">
        <f>+'1996'!$E173</f>
        <v>0</v>
      </c>
      <c r="J173" s="30">
        <f>+'1997'!$E173</f>
        <v>0</v>
      </c>
      <c r="K173" s="30">
        <f>+'1998'!$E173</f>
        <v>0</v>
      </c>
      <c r="L173" s="30">
        <f>+'1999'!$E173</f>
        <v>0</v>
      </c>
      <c r="M173" s="30">
        <f>+'2000'!$E173</f>
        <v>0</v>
      </c>
      <c r="N173" s="30">
        <f>+'2001'!$E173</f>
        <v>0</v>
      </c>
      <c r="O173" s="30">
        <f>+'2002'!$E173</f>
        <v>0</v>
      </c>
      <c r="P173" s="30">
        <f>+'2003'!$E173</f>
        <v>0</v>
      </c>
      <c r="Q173" s="30">
        <f>+'2004'!$E173</f>
        <v>0</v>
      </c>
      <c r="R173" s="30">
        <f>+'2005'!$E173</f>
        <v>0</v>
      </c>
      <c r="S173" s="30">
        <f>+'2006'!$E173</f>
        <v>0</v>
      </c>
      <c r="T173" s="30">
        <f>+'2007'!$E173</f>
        <v>0</v>
      </c>
      <c r="U173" s="30">
        <f>+'2008'!$E173</f>
        <v>0</v>
      </c>
      <c r="V173" s="30">
        <f>+'2009'!$E173</f>
        <v>0</v>
      </c>
      <c r="W173" s="30">
        <f>+'2010'!$E173</f>
        <v>0</v>
      </c>
      <c r="X173" s="30">
        <f>+'2011'!$E173</f>
        <v>0</v>
      </c>
      <c r="Y173" s="30">
        <f>+'2012'!$E173</f>
        <v>0</v>
      </c>
      <c r="Z173" s="30">
        <f>+'2013'!$E173</f>
        <v>0</v>
      </c>
      <c r="AA173" s="30">
        <f>+'2014'!$E173</f>
        <v>0</v>
      </c>
      <c r="AB173" s="30">
        <f>+'2015'!$E173</f>
        <v>0</v>
      </c>
      <c r="AC173" s="30">
        <f>+'2016'!$E173</f>
        <v>0</v>
      </c>
      <c r="AD173" s="30">
        <f>+'2017'!$E173</f>
        <v>0</v>
      </c>
      <c r="AE173" s="30">
        <f>+'2018'!$E173</f>
        <v>0</v>
      </c>
      <c r="AF173" s="30">
        <f>+'2019'!$E173</f>
        <v>0</v>
      </c>
      <c r="AG173" s="30">
        <f>+'2020'!$E173</f>
        <v>0</v>
      </c>
      <c r="AH173" s="30">
        <f>+'2021'!$E173</f>
        <v>0</v>
      </c>
      <c r="AI173" s="27"/>
      <c r="AJ173" s="30" t="e">
        <f t="shared" si="75"/>
        <v>#DIV/0!</v>
      </c>
    </row>
    <row r="174" spans="1:36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:AE174" si="116">+SUM(D175:D176)</f>
        <v>0</v>
      </c>
      <c r="E174" s="26">
        <f t="shared" si="116"/>
        <v>0</v>
      </c>
      <c r="F174" s="26">
        <f t="shared" si="116"/>
        <v>0</v>
      </c>
      <c r="G174" s="26">
        <f t="shared" si="116"/>
        <v>0</v>
      </c>
      <c r="H174" s="26">
        <f t="shared" si="116"/>
        <v>0</v>
      </c>
      <c r="I174" s="26">
        <f t="shared" si="116"/>
        <v>0</v>
      </c>
      <c r="J174" s="26">
        <f t="shared" si="116"/>
        <v>0</v>
      </c>
      <c r="K174" s="26">
        <f t="shared" si="116"/>
        <v>0</v>
      </c>
      <c r="L174" s="26">
        <f t="shared" si="116"/>
        <v>0</v>
      </c>
      <c r="M174" s="26">
        <f t="shared" si="116"/>
        <v>0.2667924456451396</v>
      </c>
      <c r="N174" s="26">
        <f t="shared" si="116"/>
        <v>0.44410446785411267</v>
      </c>
      <c r="O174" s="26">
        <f t="shared" si="116"/>
        <v>0.54567991772661295</v>
      </c>
      <c r="P174" s="26">
        <f t="shared" si="116"/>
        <v>0.48535647687896266</v>
      </c>
      <c r="Q174" s="26">
        <f t="shared" si="116"/>
        <v>0.34932460412077709</v>
      </c>
      <c r="R174" s="26">
        <f t="shared" si="116"/>
        <v>0.74087064452105278</v>
      </c>
      <c r="S174" s="26">
        <f t="shared" si="116"/>
        <v>0.37439458385882751</v>
      </c>
      <c r="T174" s="26">
        <f t="shared" si="116"/>
        <v>0.52084244518638523</v>
      </c>
      <c r="U174" s="26">
        <f t="shared" si="116"/>
        <v>0.51721953634689677</v>
      </c>
      <c r="V174" s="26">
        <f t="shared" si="116"/>
        <v>0.32378534009046855</v>
      </c>
      <c r="W174" s="26">
        <f t="shared" si="116"/>
        <v>0.31966841897422082</v>
      </c>
      <c r="X174" s="26">
        <f t="shared" si="116"/>
        <v>0.32472601271187834</v>
      </c>
      <c r="Y174" s="26">
        <f t="shared" si="116"/>
        <v>0.27588620871621661</v>
      </c>
      <c r="Z174" s="26">
        <f t="shared" si="116"/>
        <v>0.27123693437637486</v>
      </c>
      <c r="AA174" s="26">
        <f t="shared" si="116"/>
        <v>0.35685240356343428</v>
      </c>
      <c r="AB174" s="26">
        <f t="shared" si="116"/>
        <v>0.43894215500092526</v>
      </c>
      <c r="AC174" s="26">
        <f t="shared" si="116"/>
        <v>0.43461121128086633</v>
      </c>
      <c r="AD174" s="26">
        <f t="shared" si="116"/>
        <v>0.3253126912675588</v>
      </c>
      <c r="AE174" s="26">
        <f t="shared" si="116"/>
        <v>0.31844429439514232</v>
      </c>
      <c r="AF174" s="26">
        <f t="shared" ref="AF174:AH174" si="117">+SUM(AF175:AF176)</f>
        <v>0.36319775274541766</v>
      </c>
      <c r="AG174" s="26">
        <f t="shared" si="117"/>
        <v>0.56469159931126689</v>
      </c>
      <c r="AH174" s="26">
        <f t="shared" si="117"/>
        <v>0.5828691010506527</v>
      </c>
      <c r="AI174" s="27"/>
      <c r="AJ174" s="23">
        <f t="shared" si="75"/>
        <v>1.1847286554205003</v>
      </c>
    </row>
    <row r="175" spans="1:36" x14ac:dyDescent="0.35">
      <c r="A175" s="24" t="s">
        <v>576</v>
      </c>
      <c r="B175" s="25" t="s">
        <v>577</v>
      </c>
      <c r="C175" s="30">
        <f>+'1990'!$E175</f>
        <v>0</v>
      </c>
      <c r="D175" s="30">
        <f>+'1991'!$E175</f>
        <v>0</v>
      </c>
      <c r="E175" s="30">
        <f>+'1992'!$E175</f>
        <v>0</v>
      </c>
      <c r="F175" s="30">
        <f>+'1993'!$E175</f>
        <v>0</v>
      </c>
      <c r="G175" s="30">
        <f>+'1994'!$E175</f>
        <v>0</v>
      </c>
      <c r="H175" s="30">
        <f>+'1995'!$E175</f>
        <v>0</v>
      </c>
      <c r="I175" s="30">
        <f>+'1996'!$E175</f>
        <v>0</v>
      </c>
      <c r="J175" s="30">
        <f>+'1997'!$E175</f>
        <v>0</v>
      </c>
      <c r="K175" s="30">
        <f>+'1998'!$E175</f>
        <v>0</v>
      </c>
      <c r="L175" s="30">
        <f>+'1999'!$E175</f>
        <v>0</v>
      </c>
      <c r="M175" s="30">
        <f>+'2000'!$E175</f>
        <v>7.8569644818000002E-3</v>
      </c>
      <c r="N175" s="30">
        <f>+'2001'!$E175</f>
        <v>9.727920419699998E-3</v>
      </c>
      <c r="O175" s="30">
        <f>+'2002'!$E175</f>
        <v>8.45851118406E-3</v>
      </c>
      <c r="P175" s="30">
        <f>+'2003'!$E175</f>
        <v>2.1748349891099999E-2</v>
      </c>
      <c r="Q175" s="30">
        <f>+'2004'!$E175</f>
        <v>2.8573719553680002E-2</v>
      </c>
      <c r="R175" s="30">
        <f>+'2005'!$E175</f>
        <v>1.3239873473400001E-2</v>
      </c>
      <c r="S175" s="30">
        <f>+'2006'!$E175</f>
        <v>2.0830478501280003E-2</v>
      </c>
      <c r="T175" s="30">
        <f>+'2007'!$E175</f>
        <v>2.8217614501859997E-2</v>
      </c>
      <c r="U175" s="30">
        <f>+'2008'!$E175</f>
        <v>1.1322012329880001E-2</v>
      </c>
      <c r="V175" s="30">
        <f>+'2009'!$E175</f>
        <v>1.2989270880179997E-2</v>
      </c>
      <c r="W175" s="30">
        <f>+'2010'!$E175</f>
        <v>7.17320807154E-3</v>
      </c>
      <c r="X175" s="30">
        <f>+'2011'!$E175</f>
        <v>7.3127818868999996E-3</v>
      </c>
      <c r="Y175" s="30">
        <f>+'2012'!$E175</f>
        <v>5.5339921660799993E-3</v>
      </c>
      <c r="Z175" s="30">
        <f>+'2013'!$E175</f>
        <v>7.3608745660800005E-3</v>
      </c>
      <c r="AA175" s="30">
        <f>+'2014'!$E175</f>
        <v>1.3315369388580002E-2</v>
      </c>
      <c r="AB175" s="30">
        <f>+'2015'!$E175</f>
        <v>7.8095660179319987E-2</v>
      </c>
      <c r="AC175" s="30">
        <f>+'2016'!$E175</f>
        <v>0.16853583876780001</v>
      </c>
      <c r="AD175" s="30">
        <f>+'2017'!$E175</f>
        <v>3.1940161424220001E-2</v>
      </c>
      <c r="AE175" s="30">
        <f>+'2018'!$E175</f>
        <v>2.6737885429919998E-2</v>
      </c>
      <c r="AF175" s="30">
        <f>+'2019'!$E175</f>
        <v>0.20698961237303995</v>
      </c>
      <c r="AG175" s="30">
        <f>+'2020'!$E175</f>
        <v>1.2286857433409999E-2</v>
      </c>
      <c r="AH175" s="30">
        <f>+'2021'!$E175</f>
        <v>1.0183254872678999E-2</v>
      </c>
      <c r="AI175" s="27"/>
      <c r="AJ175" s="30">
        <f t="shared" si="75"/>
        <v>0.29608004417834088</v>
      </c>
    </row>
    <row r="176" spans="1:36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118">+SUM(D177:D181)</f>
        <v>0</v>
      </c>
      <c r="E176" s="26">
        <f t="shared" ref="E176" si="119">+SUM(E177:E181)</f>
        <v>0</v>
      </c>
      <c r="F176" s="26">
        <f t="shared" ref="F176" si="120">+SUM(F177:F181)</f>
        <v>0</v>
      </c>
      <c r="G176" s="26">
        <f t="shared" ref="G176" si="121">+SUM(G177:G181)</f>
        <v>0</v>
      </c>
      <c r="H176" s="26">
        <f t="shared" ref="H176" si="122">+SUM(H177:H181)</f>
        <v>0</v>
      </c>
      <c r="I176" s="26">
        <f t="shared" ref="I176" si="123">+SUM(I177:I181)</f>
        <v>0</v>
      </c>
      <c r="J176" s="26">
        <f t="shared" ref="J176" si="124">+SUM(J177:J181)</f>
        <v>0</v>
      </c>
      <c r="K176" s="26">
        <f t="shared" ref="K176" si="125">+SUM(K177:K181)</f>
        <v>0</v>
      </c>
      <c r="L176" s="26">
        <f t="shared" ref="L176" si="126">+SUM(L177:L181)</f>
        <v>0</v>
      </c>
      <c r="M176" s="26">
        <f t="shared" ref="M176" si="127">+SUM(M177:M181)</f>
        <v>0.25893548116333959</v>
      </c>
      <c r="N176" s="26">
        <f t="shared" ref="N176" si="128">+SUM(N177:N181)</f>
        <v>0.43437654743441267</v>
      </c>
      <c r="O176" s="26">
        <f t="shared" ref="O176" si="129">+SUM(O177:O181)</f>
        <v>0.5372214065425529</v>
      </c>
      <c r="P176" s="26">
        <f t="shared" ref="P176" si="130">+SUM(P177:P181)</f>
        <v>0.46360812698786263</v>
      </c>
      <c r="Q176" s="26">
        <f t="shared" ref="Q176:R176" si="131">+SUM(Q177:Q181)</f>
        <v>0.32075088456709711</v>
      </c>
      <c r="R176" s="26">
        <f t="shared" si="131"/>
        <v>0.72763077104765272</v>
      </c>
      <c r="S176" s="26">
        <f t="shared" ref="S176" si="132">+SUM(S177:S181)</f>
        <v>0.35356410535754751</v>
      </c>
      <c r="T176" s="26">
        <f t="shared" ref="T176" si="133">+SUM(T177:T181)</f>
        <v>0.49262483068452523</v>
      </c>
      <c r="U176" s="26">
        <f t="shared" ref="U176" si="134">+SUM(U177:U181)</f>
        <v>0.50589752401701682</v>
      </c>
      <c r="V176" s="26">
        <f t="shared" ref="V176" si="135">+SUM(V177:V181)</f>
        <v>0.31079606921028857</v>
      </c>
      <c r="W176" s="26">
        <f t="shared" ref="W176" si="136">+SUM(W177:W181)</f>
        <v>0.31249521090268084</v>
      </c>
      <c r="X176" s="26">
        <f t="shared" ref="X176" si="137">+SUM(X177:X181)</f>
        <v>0.31741323082497835</v>
      </c>
      <c r="Y176" s="26">
        <f t="shared" ref="Y176" si="138">+SUM(Y177:Y181)</f>
        <v>0.27035221655013658</v>
      </c>
      <c r="Z176" s="26">
        <f t="shared" ref="Z176" si="139">+SUM(Z177:Z181)</f>
        <v>0.26387605981029488</v>
      </c>
      <c r="AA176" s="26">
        <f t="shared" ref="AA176" si="140">+SUM(AA177:AA181)</f>
        <v>0.34353703417485426</v>
      </c>
      <c r="AB176" s="26">
        <f t="shared" ref="AB176" si="141">+SUM(AB177:AB181)</f>
        <v>0.36084649482160525</v>
      </c>
      <c r="AC176" s="26">
        <f t="shared" ref="AC176" si="142">+SUM(AC177:AC181)</f>
        <v>0.26607537251306629</v>
      </c>
      <c r="AD176" s="26">
        <f t="shared" ref="AD176" si="143">+SUM(AD177:AD181)</f>
        <v>0.29337252984333878</v>
      </c>
      <c r="AE176" s="26">
        <f t="shared" ref="AE176:AH176" si="144">+SUM(AE177:AE181)</f>
        <v>0.29170640896522232</v>
      </c>
      <c r="AF176" s="26">
        <f t="shared" si="144"/>
        <v>0.15620814037237774</v>
      </c>
      <c r="AG176" s="26">
        <f t="shared" si="144"/>
        <v>0.55240474187785693</v>
      </c>
      <c r="AH176" s="26">
        <f t="shared" si="144"/>
        <v>0.57268584617797369</v>
      </c>
      <c r="AI176" s="27"/>
      <c r="AJ176" s="23">
        <f t="shared" si="75"/>
        <v>1.2116932125524991</v>
      </c>
    </row>
    <row r="177" spans="1:36" x14ac:dyDescent="0.35">
      <c r="A177" s="24" t="s">
        <v>580</v>
      </c>
      <c r="B177" s="25" t="s">
        <v>581</v>
      </c>
      <c r="C177" s="30">
        <f>+'1990'!$E177</f>
        <v>0</v>
      </c>
      <c r="D177" s="30">
        <f>+'1991'!$E177</f>
        <v>0</v>
      </c>
      <c r="E177" s="30">
        <f>+'1992'!$E177</f>
        <v>0</v>
      </c>
      <c r="F177" s="30">
        <f>+'1993'!$E177</f>
        <v>0</v>
      </c>
      <c r="G177" s="30">
        <f>+'1994'!$E177</f>
        <v>0</v>
      </c>
      <c r="H177" s="30">
        <f>+'1995'!$E177</f>
        <v>0</v>
      </c>
      <c r="I177" s="30">
        <f>+'1996'!$E177</f>
        <v>0</v>
      </c>
      <c r="J177" s="30">
        <f>+'1997'!$E177</f>
        <v>0</v>
      </c>
      <c r="K177" s="30">
        <f>+'1998'!$E177</f>
        <v>0</v>
      </c>
      <c r="L177" s="30">
        <f>+'1999'!$E177</f>
        <v>0</v>
      </c>
      <c r="M177" s="30">
        <f>+'2000'!$E177</f>
        <v>0.25893548116333959</v>
      </c>
      <c r="N177" s="30">
        <f>+'2001'!$E177</f>
        <v>0.43437654743441267</v>
      </c>
      <c r="O177" s="30">
        <f>+'2002'!$E177</f>
        <v>0.5372214065425529</v>
      </c>
      <c r="P177" s="30">
        <f>+'2003'!$E177</f>
        <v>0.46360812698786263</v>
      </c>
      <c r="Q177" s="30">
        <f>+'2004'!$E177</f>
        <v>0.32075088456709711</v>
      </c>
      <c r="R177" s="30">
        <f>+'2005'!$E177</f>
        <v>0.72763077104765272</v>
      </c>
      <c r="S177" s="30">
        <f>+'2006'!$E177</f>
        <v>0.35356410535754751</v>
      </c>
      <c r="T177" s="30">
        <f>+'2007'!$E177</f>
        <v>0.49262483068452523</v>
      </c>
      <c r="U177" s="30">
        <f>+'2008'!$E177</f>
        <v>0.50589752401701682</v>
      </c>
      <c r="V177" s="30">
        <f>+'2009'!$E177</f>
        <v>0.31079606921028857</v>
      </c>
      <c r="W177" s="30">
        <f>+'2010'!$E177</f>
        <v>0.31249521090268084</v>
      </c>
      <c r="X177" s="30">
        <f>+'2011'!$E177</f>
        <v>0.31741323082497835</v>
      </c>
      <c r="Y177" s="30">
        <f>+'2012'!$E177</f>
        <v>0.27035221655013658</v>
      </c>
      <c r="Z177" s="30">
        <f>+'2013'!$E177</f>
        <v>0.26387605981029488</v>
      </c>
      <c r="AA177" s="30">
        <f>+'2014'!$E177</f>
        <v>0.34353703417485426</v>
      </c>
      <c r="AB177" s="30">
        <f>+'2015'!$E177</f>
        <v>0.36084649482160525</v>
      </c>
      <c r="AC177" s="30">
        <f>+'2016'!$E177</f>
        <v>0.26607537251306629</v>
      </c>
      <c r="AD177" s="30">
        <f>+'2017'!$E177</f>
        <v>0.29337252984333878</v>
      </c>
      <c r="AE177" s="30">
        <f>+'2018'!$E177</f>
        <v>0.29170640896522232</v>
      </c>
      <c r="AF177" s="30">
        <f>+'2019'!$E177</f>
        <v>0.15620814037237774</v>
      </c>
      <c r="AG177" s="30">
        <f>+'2020'!$E177</f>
        <v>0.55240474187785693</v>
      </c>
      <c r="AH177" s="30">
        <f>+'2021'!$E177</f>
        <v>0.57268584617797369</v>
      </c>
      <c r="AI177" s="27"/>
      <c r="AJ177" s="30">
        <f t="shared" si="75"/>
        <v>1.2116932125524991</v>
      </c>
    </row>
    <row r="178" spans="1:36" x14ac:dyDescent="0.35">
      <c r="A178" s="24" t="s">
        <v>582</v>
      </c>
      <c r="B178" s="25" t="s">
        <v>583</v>
      </c>
      <c r="C178" s="30">
        <f>+'1990'!$E178</f>
        <v>0</v>
      </c>
      <c r="D178" s="30">
        <f>+'1991'!$E178</f>
        <v>0</v>
      </c>
      <c r="E178" s="30">
        <f>+'1992'!$E178</f>
        <v>0</v>
      </c>
      <c r="F178" s="30">
        <f>+'1993'!$E178</f>
        <v>0</v>
      </c>
      <c r="G178" s="30">
        <f>+'1994'!$E178</f>
        <v>0</v>
      </c>
      <c r="H178" s="30">
        <f>+'1995'!$E178</f>
        <v>0</v>
      </c>
      <c r="I178" s="30">
        <f>+'1996'!$E178</f>
        <v>0</v>
      </c>
      <c r="J178" s="30">
        <f>+'1997'!$E178</f>
        <v>0</v>
      </c>
      <c r="K178" s="30">
        <f>+'1998'!$E178</f>
        <v>0</v>
      </c>
      <c r="L178" s="30">
        <f>+'1999'!$E178</f>
        <v>0</v>
      </c>
      <c r="M178" s="30">
        <f>+'2000'!$E178</f>
        <v>0</v>
      </c>
      <c r="N178" s="30">
        <f>+'2001'!$E178</f>
        <v>0</v>
      </c>
      <c r="O178" s="30">
        <f>+'2002'!$E178</f>
        <v>0</v>
      </c>
      <c r="P178" s="30">
        <f>+'2003'!$E178</f>
        <v>0</v>
      </c>
      <c r="Q178" s="30">
        <f>+'2004'!$E178</f>
        <v>0</v>
      </c>
      <c r="R178" s="30">
        <f>+'2005'!$E178</f>
        <v>0</v>
      </c>
      <c r="S178" s="30">
        <f>+'2006'!$E178</f>
        <v>0</v>
      </c>
      <c r="T178" s="30">
        <f>+'2007'!$E178</f>
        <v>0</v>
      </c>
      <c r="U178" s="30">
        <f>+'2008'!$E178</f>
        <v>0</v>
      </c>
      <c r="V178" s="30">
        <f>+'2009'!$E178</f>
        <v>0</v>
      </c>
      <c r="W178" s="30">
        <f>+'2010'!$E178</f>
        <v>0</v>
      </c>
      <c r="X178" s="30">
        <f>+'2011'!$E178</f>
        <v>0</v>
      </c>
      <c r="Y178" s="30">
        <f>+'2012'!$E178</f>
        <v>0</v>
      </c>
      <c r="Z178" s="30">
        <f>+'2013'!$E178</f>
        <v>0</v>
      </c>
      <c r="AA178" s="30">
        <f>+'2014'!$E178</f>
        <v>0</v>
      </c>
      <c r="AB178" s="30">
        <f>+'2015'!$E178</f>
        <v>0</v>
      </c>
      <c r="AC178" s="30">
        <f>+'2016'!$E178</f>
        <v>0</v>
      </c>
      <c r="AD178" s="30">
        <f>+'2017'!$E178</f>
        <v>0</v>
      </c>
      <c r="AE178" s="30">
        <f>+'2018'!$E178</f>
        <v>0</v>
      </c>
      <c r="AF178" s="30">
        <f>+'2019'!$E178</f>
        <v>0</v>
      </c>
      <c r="AG178" s="30">
        <f>+'2020'!$E178</f>
        <v>0</v>
      </c>
      <c r="AH178" s="30">
        <f>+'2021'!$E178</f>
        <v>0</v>
      </c>
      <c r="AI178" s="27"/>
      <c r="AJ178" s="30" t="e">
        <f t="shared" si="75"/>
        <v>#DIV/0!</v>
      </c>
    </row>
    <row r="179" spans="1:36" x14ac:dyDescent="0.35">
      <c r="A179" s="24" t="s">
        <v>584</v>
      </c>
      <c r="B179" s="25" t="s">
        <v>585</v>
      </c>
      <c r="C179" s="30">
        <f>+'1990'!$E179</f>
        <v>0</v>
      </c>
      <c r="D179" s="30">
        <f>+'1991'!$E179</f>
        <v>0</v>
      </c>
      <c r="E179" s="30">
        <f>+'1992'!$E179</f>
        <v>0</v>
      </c>
      <c r="F179" s="30">
        <f>+'1993'!$E179</f>
        <v>0</v>
      </c>
      <c r="G179" s="30">
        <f>+'1994'!$E179</f>
        <v>0</v>
      </c>
      <c r="H179" s="30">
        <f>+'1995'!$E179</f>
        <v>0</v>
      </c>
      <c r="I179" s="30">
        <f>+'1996'!$E179</f>
        <v>0</v>
      </c>
      <c r="J179" s="30">
        <f>+'1997'!$E179</f>
        <v>0</v>
      </c>
      <c r="K179" s="30">
        <f>+'1998'!$E179</f>
        <v>0</v>
      </c>
      <c r="L179" s="30">
        <f>+'1999'!$E179</f>
        <v>0</v>
      </c>
      <c r="M179" s="30">
        <f>+'2000'!$E179</f>
        <v>0</v>
      </c>
      <c r="N179" s="30">
        <f>+'2001'!$E179</f>
        <v>0</v>
      </c>
      <c r="O179" s="30">
        <f>+'2002'!$E179</f>
        <v>0</v>
      </c>
      <c r="P179" s="30">
        <f>+'2003'!$E179</f>
        <v>0</v>
      </c>
      <c r="Q179" s="30">
        <f>+'2004'!$E179</f>
        <v>0</v>
      </c>
      <c r="R179" s="30">
        <f>+'2005'!$E179</f>
        <v>0</v>
      </c>
      <c r="S179" s="30">
        <f>+'2006'!$E179</f>
        <v>0</v>
      </c>
      <c r="T179" s="30">
        <f>+'2007'!$E179</f>
        <v>0</v>
      </c>
      <c r="U179" s="30">
        <f>+'2008'!$E179</f>
        <v>0</v>
      </c>
      <c r="V179" s="30">
        <f>+'2009'!$E179</f>
        <v>0</v>
      </c>
      <c r="W179" s="30">
        <f>+'2010'!$E179</f>
        <v>0</v>
      </c>
      <c r="X179" s="30">
        <f>+'2011'!$E179</f>
        <v>0</v>
      </c>
      <c r="Y179" s="30">
        <f>+'2012'!$E179</f>
        <v>0</v>
      </c>
      <c r="Z179" s="30">
        <f>+'2013'!$E179</f>
        <v>0</v>
      </c>
      <c r="AA179" s="30">
        <f>+'2014'!$E179</f>
        <v>0</v>
      </c>
      <c r="AB179" s="30">
        <f>+'2015'!$E179</f>
        <v>0</v>
      </c>
      <c r="AC179" s="30">
        <f>+'2016'!$E179</f>
        <v>0</v>
      </c>
      <c r="AD179" s="30">
        <f>+'2017'!$E179</f>
        <v>0</v>
      </c>
      <c r="AE179" s="30">
        <f>+'2018'!$E179</f>
        <v>0</v>
      </c>
      <c r="AF179" s="30">
        <f>+'2019'!$E179</f>
        <v>0</v>
      </c>
      <c r="AG179" s="30">
        <f>+'2020'!$E179</f>
        <v>0</v>
      </c>
      <c r="AH179" s="30">
        <f>+'2021'!$E179</f>
        <v>0</v>
      </c>
      <c r="AI179" s="27"/>
      <c r="AJ179" s="30" t="e">
        <f t="shared" si="75"/>
        <v>#DIV/0!</v>
      </c>
    </row>
    <row r="180" spans="1:36" x14ac:dyDescent="0.35">
      <c r="A180" s="24" t="s">
        <v>586</v>
      </c>
      <c r="B180" s="25" t="s">
        <v>587</v>
      </c>
      <c r="C180" s="30">
        <f>+'1990'!$E180</f>
        <v>0</v>
      </c>
      <c r="D180" s="30">
        <f>+'1991'!$E180</f>
        <v>0</v>
      </c>
      <c r="E180" s="30">
        <f>+'1992'!$E180</f>
        <v>0</v>
      </c>
      <c r="F180" s="30">
        <f>+'1993'!$E180</f>
        <v>0</v>
      </c>
      <c r="G180" s="30">
        <f>+'1994'!$E180</f>
        <v>0</v>
      </c>
      <c r="H180" s="30">
        <f>+'1995'!$E180</f>
        <v>0</v>
      </c>
      <c r="I180" s="30">
        <f>+'1996'!$E180</f>
        <v>0</v>
      </c>
      <c r="J180" s="30">
        <f>+'1997'!$E180</f>
        <v>0</v>
      </c>
      <c r="K180" s="30">
        <f>+'1998'!$E180</f>
        <v>0</v>
      </c>
      <c r="L180" s="30">
        <f>+'1999'!$E180</f>
        <v>0</v>
      </c>
      <c r="M180" s="30">
        <f>+'2000'!$E180</f>
        <v>0</v>
      </c>
      <c r="N180" s="30">
        <f>+'2001'!$E180</f>
        <v>0</v>
      </c>
      <c r="O180" s="30">
        <f>+'2002'!$E180</f>
        <v>0</v>
      </c>
      <c r="P180" s="30">
        <f>+'2003'!$E180</f>
        <v>0</v>
      </c>
      <c r="Q180" s="30">
        <f>+'2004'!$E180</f>
        <v>0</v>
      </c>
      <c r="R180" s="30">
        <f>+'2005'!$E180</f>
        <v>0</v>
      </c>
      <c r="S180" s="30">
        <f>+'2006'!$E180</f>
        <v>0</v>
      </c>
      <c r="T180" s="30">
        <f>+'2007'!$E180</f>
        <v>0</v>
      </c>
      <c r="U180" s="30">
        <f>+'2008'!$E180</f>
        <v>0</v>
      </c>
      <c r="V180" s="30">
        <f>+'2009'!$E180</f>
        <v>0</v>
      </c>
      <c r="W180" s="30">
        <f>+'2010'!$E180</f>
        <v>0</v>
      </c>
      <c r="X180" s="30">
        <f>+'2011'!$E180</f>
        <v>0</v>
      </c>
      <c r="Y180" s="30">
        <f>+'2012'!$E180</f>
        <v>0</v>
      </c>
      <c r="Z180" s="30">
        <f>+'2013'!$E180</f>
        <v>0</v>
      </c>
      <c r="AA180" s="30">
        <f>+'2014'!$E180</f>
        <v>0</v>
      </c>
      <c r="AB180" s="30">
        <f>+'2015'!$E180</f>
        <v>0</v>
      </c>
      <c r="AC180" s="30">
        <f>+'2016'!$E180</f>
        <v>0</v>
      </c>
      <c r="AD180" s="30">
        <f>+'2017'!$E180</f>
        <v>0</v>
      </c>
      <c r="AE180" s="30">
        <f>+'2018'!$E180</f>
        <v>0</v>
      </c>
      <c r="AF180" s="30">
        <f>+'2019'!$E180</f>
        <v>0</v>
      </c>
      <c r="AG180" s="30">
        <f>+'2020'!$E180</f>
        <v>0</v>
      </c>
      <c r="AH180" s="30">
        <f>+'2021'!$E180</f>
        <v>0</v>
      </c>
      <c r="AI180" s="27"/>
      <c r="AJ180" s="30" t="e">
        <f t="shared" si="75"/>
        <v>#DIV/0!</v>
      </c>
    </row>
    <row r="181" spans="1:36" x14ac:dyDescent="0.35">
      <c r="A181" s="24" t="s">
        <v>588</v>
      </c>
      <c r="B181" s="25" t="s">
        <v>589</v>
      </c>
      <c r="C181" s="30">
        <f>+'1990'!$E181</f>
        <v>0</v>
      </c>
      <c r="D181" s="30">
        <f>+'1991'!$E181</f>
        <v>0</v>
      </c>
      <c r="E181" s="30">
        <f>+'1992'!$E181</f>
        <v>0</v>
      </c>
      <c r="F181" s="30">
        <f>+'1993'!$E181</f>
        <v>0</v>
      </c>
      <c r="G181" s="30">
        <f>+'1994'!$E181</f>
        <v>0</v>
      </c>
      <c r="H181" s="30">
        <f>+'1995'!$E181</f>
        <v>0</v>
      </c>
      <c r="I181" s="30">
        <f>+'1996'!$E181</f>
        <v>0</v>
      </c>
      <c r="J181" s="30">
        <f>+'1997'!$E181</f>
        <v>0</v>
      </c>
      <c r="K181" s="30">
        <f>+'1998'!$E181</f>
        <v>0</v>
      </c>
      <c r="L181" s="30">
        <f>+'1999'!$E181</f>
        <v>0</v>
      </c>
      <c r="M181" s="30">
        <f>+'2000'!$E181</f>
        <v>0</v>
      </c>
      <c r="N181" s="30">
        <f>+'2001'!$E181</f>
        <v>0</v>
      </c>
      <c r="O181" s="30">
        <f>+'2002'!$E181</f>
        <v>0</v>
      </c>
      <c r="P181" s="30">
        <f>+'2003'!$E181</f>
        <v>0</v>
      </c>
      <c r="Q181" s="30">
        <f>+'2004'!$E181</f>
        <v>0</v>
      </c>
      <c r="R181" s="30">
        <f>+'2005'!$E181</f>
        <v>0</v>
      </c>
      <c r="S181" s="30">
        <f>+'2006'!$E181</f>
        <v>0</v>
      </c>
      <c r="T181" s="30">
        <f>+'2007'!$E181</f>
        <v>0</v>
      </c>
      <c r="U181" s="30">
        <f>+'2008'!$E181</f>
        <v>0</v>
      </c>
      <c r="V181" s="30">
        <f>+'2009'!$E181</f>
        <v>0</v>
      </c>
      <c r="W181" s="30">
        <f>+'2010'!$E181</f>
        <v>0</v>
      </c>
      <c r="X181" s="30">
        <f>+'2011'!$E181</f>
        <v>0</v>
      </c>
      <c r="Y181" s="30">
        <f>+'2012'!$E181</f>
        <v>0</v>
      </c>
      <c r="Z181" s="30">
        <f>+'2013'!$E181</f>
        <v>0</v>
      </c>
      <c r="AA181" s="30">
        <f>+'2014'!$E181</f>
        <v>0</v>
      </c>
      <c r="AB181" s="30">
        <f>+'2015'!$E181</f>
        <v>0</v>
      </c>
      <c r="AC181" s="30">
        <f>+'2016'!$E181</f>
        <v>0</v>
      </c>
      <c r="AD181" s="30">
        <f>+'2017'!$E181</f>
        <v>0</v>
      </c>
      <c r="AE181" s="30">
        <f>+'2018'!$E181</f>
        <v>0</v>
      </c>
      <c r="AF181" s="30">
        <f>+'2019'!$E181</f>
        <v>0</v>
      </c>
      <c r="AG181" s="30">
        <f>+'2020'!$E181</f>
        <v>0</v>
      </c>
      <c r="AH181" s="30">
        <f>+'2021'!$E181</f>
        <v>0</v>
      </c>
      <c r="AI181" s="27"/>
      <c r="AJ181" s="30" t="e">
        <f t="shared" si="75"/>
        <v>#DIV/0!</v>
      </c>
    </row>
    <row r="182" spans="1:36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:AE182" si="145">+SUM(D183:D184)</f>
        <v>0</v>
      </c>
      <c r="E182" s="26">
        <f t="shared" si="145"/>
        <v>0</v>
      </c>
      <c r="F182" s="26">
        <f t="shared" si="145"/>
        <v>0</v>
      </c>
      <c r="G182" s="26">
        <f t="shared" si="145"/>
        <v>0</v>
      </c>
      <c r="H182" s="26">
        <f t="shared" si="145"/>
        <v>0</v>
      </c>
      <c r="I182" s="26">
        <f t="shared" si="145"/>
        <v>0</v>
      </c>
      <c r="J182" s="26">
        <f t="shared" si="145"/>
        <v>0</v>
      </c>
      <c r="K182" s="26">
        <f t="shared" si="145"/>
        <v>0</v>
      </c>
      <c r="L182" s="26">
        <f t="shared" si="145"/>
        <v>0</v>
      </c>
      <c r="M182" s="26">
        <f t="shared" si="145"/>
        <v>0</v>
      </c>
      <c r="N182" s="26">
        <f t="shared" si="145"/>
        <v>0</v>
      </c>
      <c r="O182" s="26">
        <f t="shared" si="145"/>
        <v>0</v>
      </c>
      <c r="P182" s="26">
        <f t="shared" si="145"/>
        <v>0</v>
      </c>
      <c r="Q182" s="26">
        <f t="shared" si="145"/>
        <v>0</v>
      </c>
      <c r="R182" s="26">
        <f t="shared" si="145"/>
        <v>0</v>
      </c>
      <c r="S182" s="26">
        <f t="shared" si="145"/>
        <v>0</v>
      </c>
      <c r="T182" s="26">
        <f t="shared" si="145"/>
        <v>0</v>
      </c>
      <c r="U182" s="26">
        <f t="shared" si="145"/>
        <v>0</v>
      </c>
      <c r="V182" s="26">
        <f t="shared" si="145"/>
        <v>0</v>
      </c>
      <c r="W182" s="26">
        <f t="shared" si="145"/>
        <v>0</v>
      </c>
      <c r="X182" s="26">
        <f t="shared" si="145"/>
        <v>0</v>
      </c>
      <c r="Y182" s="26">
        <f t="shared" si="145"/>
        <v>0</v>
      </c>
      <c r="Z182" s="26">
        <f t="shared" si="145"/>
        <v>0</v>
      </c>
      <c r="AA182" s="26">
        <f t="shared" si="145"/>
        <v>0</v>
      </c>
      <c r="AB182" s="26">
        <f t="shared" si="145"/>
        <v>0</v>
      </c>
      <c r="AC182" s="26">
        <f t="shared" si="145"/>
        <v>0</v>
      </c>
      <c r="AD182" s="26">
        <f t="shared" si="145"/>
        <v>0</v>
      </c>
      <c r="AE182" s="26">
        <f t="shared" si="145"/>
        <v>0</v>
      </c>
      <c r="AF182" s="26">
        <f t="shared" ref="AF182:AH182" si="146">+SUM(AF183:AF184)</f>
        <v>0</v>
      </c>
      <c r="AG182" s="26">
        <f t="shared" si="146"/>
        <v>0</v>
      </c>
      <c r="AH182" s="26">
        <f t="shared" si="146"/>
        <v>0</v>
      </c>
      <c r="AI182" s="27"/>
      <c r="AJ182" s="23" t="e">
        <f t="shared" si="75"/>
        <v>#DIV/0!</v>
      </c>
    </row>
    <row r="183" spans="1:36" x14ac:dyDescent="0.35">
      <c r="A183" s="24" t="s">
        <v>592</v>
      </c>
      <c r="B183" s="25" t="s">
        <v>593</v>
      </c>
      <c r="C183" s="30">
        <f>+'1990'!$E183</f>
        <v>0</v>
      </c>
      <c r="D183" s="30">
        <f>+'1991'!$E183</f>
        <v>0</v>
      </c>
      <c r="E183" s="30">
        <f>+'1992'!$E183</f>
        <v>0</v>
      </c>
      <c r="F183" s="30">
        <f>+'1993'!$E183</f>
        <v>0</v>
      </c>
      <c r="G183" s="30">
        <f>+'1994'!$E183</f>
        <v>0</v>
      </c>
      <c r="H183" s="30">
        <f>+'1995'!$E183</f>
        <v>0</v>
      </c>
      <c r="I183" s="30">
        <f>+'1996'!$E183</f>
        <v>0</v>
      </c>
      <c r="J183" s="30">
        <f>+'1997'!$E183</f>
        <v>0</v>
      </c>
      <c r="K183" s="30">
        <f>+'1998'!$E183</f>
        <v>0</v>
      </c>
      <c r="L183" s="30">
        <f>+'1999'!$E183</f>
        <v>0</v>
      </c>
      <c r="M183" s="30">
        <f>+'2000'!$E183</f>
        <v>0</v>
      </c>
      <c r="N183" s="30">
        <f>+'2001'!$E183</f>
        <v>0</v>
      </c>
      <c r="O183" s="30">
        <f>+'2002'!$E183</f>
        <v>0</v>
      </c>
      <c r="P183" s="30">
        <f>+'2003'!$E183</f>
        <v>0</v>
      </c>
      <c r="Q183" s="30">
        <f>+'2004'!$E183</f>
        <v>0</v>
      </c>
      <c r="R183" s="30">
        <f>+'2005'!$E183</f>
        <v>0</v>
      </c>
      <c r="S183" s="30">
        <f>+'2006'!$E183</f>
        <v>0</v>
      </c>
      <c r="T183" s="30">
        <f>+'2007'!$E183</f>
        <v>0</v>
      </c>
      <c r="U183" s="30">
        <f>+'2008'!$E183</f>
        <v>0</v>
      </c>
      <c r="V183" s="30">
        <f>+'2009'!$E183</f>
        <v>0</v>
      </c>
      <c r="W183" s="30">
        <f>+'2010'!$E183</f>
        <v>0</v>
      </c>
      <c r="X183" s="30">
        <f>+'2011'!$E183</f>
        <v>0</v>
      </c>
      <c r="Y183" s="30">
        <f>+'2012'!$E183</f>
        <v>0</v>
      </c>
      <c r="Z183" s="30">
        <f>+'2013'!$E183</f>
        <v>0</v>
      </c>
      <c r="AA183" s="30">
        <f>+'2014'!$E183</f>
        <v>0</v>
      </c>
      <c r="AB183" s="30">
        <f>+'2015'!$E183</f>
        <v>0</v>
      </c>
      <c r="AC183" s="30">
        <f>+'2016'!$E183</f>
        <v>0</v>
      </c>
      <c r="AD183" s="30">
        <f>+'2017'!$E183</f>
        <v>0</v>
      </c>
      <c r="AE183" s="30">
        <f>+'2018'!$E183</f>
        <v>0</v>
      </c>
      <c r="AF183" s="30">
        <f>+'2019'!$E183</f>
        <v>0</v>
      </c>
      <c r="AG183" s="30">
        <f>+'2020'!$E183</f>
        <v>0</v>
      </c>
      <c r="AH183" s="30">
        <f>+'2021'!$E183</f>
        <v>0</v>
      </c>
      <c r="AI183" s="27"/>
      <c r="AJ183" s="30" t="e">
        <f t="shared" si="75"/>
        <v>#DIV/0!</v>
      </c>
    </row>
    <row r="184" spans="1:36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147">+SUM(D185:D189)</f>
        <v>0</v>
      </c>
      <c r="E184" s="26">
        <f t="shared" ref="E184" si="148">+SUM(E185:E189)</f>
        <v>0</v>
      </c>
      <c r="F184" s="26">
        <f t="shared" ref="F184" si="149">+SUM(F185:F189)</f>
        <v>0</v>
      </c>
      <c r="G184" s="26">
        <f t="shared" ref="G184" si="150">+SUM(G185:G189)</f>
        <v>0</v>
      </c>
      <c r="H184" s="26">
        <f t="shared" ref="H184" si="151">+SUM(H185:H189)</f>
        <v>0</v>
      </c>
      <c r="I184" s="26">
        <f t="shared" ref="I184" si="152">+SUM(I185:I189)</f>
        <v>0</v>
      </c>
      <c r="J184" s="26">
        <f t="shared" ref="J184" si="153">+SUM(J185:J189)</f>
        <v>0</v>
      </c>
      <c r="K184" s="26">
        <f t="shared" ref="K184" si="154">+SUM(K185:K189)</f>
        <v>0</v>
      </c>
      <c r="L184" s="26">
        <f t="shared" ref="L184" si="155">+SUM(L185:L189)</f>
        <v>0</v>
      </c>
      <c r="M184" s="26">
        <f t="shared" ref="M184" si="156">+SUM(M185:M189)</f>
        <v>0</v>
      </c>
      <c r="N184" s="26">
        <f t="shared" ref="N184" si="157">+SUM(N185:N189)</f>
        <v>0</v>
      </c>
      <c r="O184" s="26">
        <f t="shared" ref="O184" si="158">+SUM(O185:O189)</f>
        <v>0</v>
      </c>
      <c r="P184" s="26">
        <f t="shared" ref="P184" si="159">+SUM(P185:P189)</f>
        <v>0</v>
      </c>
      <c r="Q184" s="26">
        <f t="shared" ref="Q184:R184" si="160">+SUM(Q185:Q189)</f>
        <v>0</v>
      </c>
      <c r="R184" s="26">
        <f t="shared" si="160"/>
        <v>0</v>
      </c>
      <c r="S184" s="26">
        <f t="shared" ref="S184" si="161">+SUM(S185:S189)</f>
        <v>0</v>
      </c>
      <c r="T184" s="26">
        <f t="shared" ref="T184" si="162">+SUM(T185:T189)</f>
        <v>0</v>
      </c>
      <c r="U184" s="26">
        <f t="shared" ref="U184" si="163">+SUM(U185:U189)</f>
        <v>0</v>
      </c>
      <c r="V184" s="26">
        <f t="shared" ref="V184" si="164">+SUM(V185:V189)</f>
        <v>0</v>
      </c>
      <c r="W184" s="26">
        <f t="shared" ref="W184" si="165">+SUM(W185:W189)</f>
        <v>0</v>
      </c>
      <c r="X184" s="26">
        <f t="shared" ref="X184" si="166">+SUM(X185:X189)</f>
        <v>0</v>
      </c>
      <c r="Y184" s="26">
        <f t="shared" ref="Y184" si="167">+SUM(Y185:Y189)</f>
        <v>0</v>
      </c>
      <c r="Z184" s="26">
        <f t="shared" ref="Z184" si="168">+SUM(Z185:Z189)</f>
        <v>0</v>
      </c>
      <c r="AA184" s="26">
        <f t="shared" ref="AA184" si="169">+SUM(AA185:AA189)</f>
        <v>0</v>
      </c>
      <c r="AB184" s="26">
        <f t="shared" ref="AB184" si="170">+SUM(AB185:AB189)</f>
        <v>0</v>
      </c>
      <c r="AC184" s="26">
        <f t="shared" ref="AC184" si="171">+SUM(AC185:AC189)</f>
        <v>0</v>
      </c>
      <c r="AD184" s="26">
        <f t="shared" ref="AD184" si="172">+SUM(AD185:AD189)</f>
        <v>0</v>
      </c>
      <c r="AE184" s="26">
        <f t="shared" ref="AE184:AH184" si="173">+SUM(AE185:AE189)</f>
        <v>0</v>
      </c>
      <c r="AF184" s="26">
        <f t="shared" si="173"/>
        <v>0</v>
      </c>
      <c r="AG184" s="26">
        <f t="shared" si="173"/>
        <v>0</v>
      </c>
      <c r="AH184" s="26">
        <f t="shared" si="173"/>
        <v>0</v>
      </c>
      <c r="AI184" s="27"/>
      <c r="AJ184" s="23" t="e">
        <f t="shared" si="75"/>
        <v>#DIV/0!</v>
      </c>
    </row>
    <row r="185" spans="1:36" x14ac:dyDescent="0.35">
      <c r="A185" s="24" t="s">
        <v>596</v>
      </c>
      <c r="B185" s="25" t="s">
        <v>597</v>
      </c>
      <c r="C185" s="30">
        <f>+'1990'!$E185</f>
        <v>0</v>
      </c>
      <c r="D185" s="30">
        <f>+'1991'!$E185</f>
        <v>0</v>
      </c>
      <c r="E185" s="30">
        <f>+'1992'!$E185</f>
        <v>0</v>
      </c>
      <c r="F185" s="30">
        <f>+'1993'!$E185</f>
        <v>0</v>
      </c>
      <c r="G185" s="30">
        <f>+'1994'!$E185</f>
        <v>0</v>
      </c>
      <c r="H185" s="30">
        <f>+'1995'!$E185</f>
        <v>0</v>
      </c>
      <c r="I185" s="30">
        <f>+'1996'!$E185</f>
        <v>0</v>
      </c>
      <c r="J185" s="30">
        <f>+'1997'!$E185</f>
        <v>0</v>
      </c>
      <c r="K185" s="30">
        <f>+'1998'!$E185</f>
        <v>0</v>
      </c>
      <c r="L185" s="30">
        <f>+'1999'!$E185</f>
        <v>0</v>
      </c>
      <c r="M185" s="30">
        <f>+'2000'!$E185</f>
        <v>0</v>
      </c>
      <c r="N185" s="30">
        <f>+'2001'!$E185</f>
        <v>0</v>
      </c>
      <c r="O185" s="30">
        <f>+'2002'!$E185</f>
        <v>0</v>
      </c>
      <c r="P185" s="30">
        <f>+'2003'!$E185</f>
        <v>0</v>
      </c>
      <c r="Q185" s="30">
        <f>+'2004'!$E185</f>
        <v>0</v>
      </c>
      <c r="R185" s="30">
        <f>+'2005'!$E185</f>
        <v>0</v>
      </c>
      <c r="S185" s="30">
        <f>+'2006'!$E185</f>
        <v>0</v>
      </c>
      <c r="T185" s="30">
        <f>+'2007'!$E185</f>
        <v>0</v>
      </c>
      <c r="U185" s="30">
        <f>+'2008'!$E185</f>
        <v>0</v>
      </c>
      <c r="V185" s="30">
        <f>+'2009'!$E185</f>
        <v>0</v>
      </c>
      <c r="W185" s="30">
        <f>+'2010'!$E185</f>
        <v>0</v>
      </c>
      <c r="X185" s="30">
        <f>+'2011'!$E185</f>
        <v>0</v>
      </c>
      <c r="Y185" s="30">
        <f>+'2012'!$E185</f>
        <v>0</v>
      </c>
      <c r="Z185" s="30">
        <f>+'2013'!$E185</f>
        <v>0</v>
      </c>
      <c r="AA185" s="30">
        <f>+'2014'!$E185</f>
        <v>0</v>
      </c>
      <c r="AB185" s="30">
        <f>+'2015'!$E185</f>
        <v>0</v>
      </c>
      <c r="AC185" s="30">
        <f>+'2016'!$E185</f>
        <v>0</v>
      </c>
      <c r="AD185" s="30">
        <f>+'2017'!$E185</f>
        <v>0</v>
      </c>
      <c r="AE185" s="30">
        <f>+'2018'!$E185</f>
        <v>0</v>
      </c>
      <c r="AF185" s="30">
        <f>+'2019'!$E185</f>
        <v>0</v>
      </c>
      <c r="AG185" s="30">
        <f>+'2020'!$E185</f>
        <v>0</v>
      </c>
      <c r="AH185" s="30">
        <f>+'2021'!$E185</f>
        <v>0</v>
      </c>
      <c r="AI185" s="27"/>
      <c r="AJ185" s="30" t="e">
        <f t="shared" si="75"/>
        <v>#DIV/0!</v>
      </c>
    </row>
    <row r="186" spans="1:36" x14ac:dyDescent="0.35">
      <c r="A186" s="24" t="s">
        <v>598</v>
      </c>
      <c r="B186" s="25" t="s">
        <v>599</v>
      </c>
      <c r="C186" s="30">
        <f>+'1990'!$E186</f>
        <v>0</v>
      </c>
      <c r="D186" s="30">
        <f>+'1991'!$E186</f>
        <v>0</v>
      </c>
      <c r="E186" s="30">
        <f>+'1992'!$E186</f>
        <v>0</v>
      </c>
      <c r="F186" s="30">
        <f>+'1993'!$E186</f>
        <v>0</v>
      </c>
      <c r="G186" s="30">
        <f>+'1994'!$E186</f>
        <v>0</v>
      </c>
      <c r="H186" s="30">
        <f>+'1995'!$E186</f>
        <v>0</v>
      </c>
      <c r="I186" s="30">
        <f>+'1996'!$E186</f>
        <v>0</v>
      </c>
      <c r="J186" s="30">
        <f>+'1997'!$E186</f>
        <v>0</v>
      </c>
      <c r="K186" s="30">
        <f>+'1998'!$E186</f>
        <v>0</v>
      </c>
      <c r="L186" s="30">
        <f>+'1999'!$E186</f>
        <v>0</v>
      </c>
      <c r="M186" s="30">
        <f>+'2000'!$E186</f>
        <v>0</v>
      </c>
      <c r="N186" s="30">
        <f>+'2001'!$E186</f>
        <v>0</v>
      </c>
      <c r="O186" s="30">
        <f>+'2002'!$E186</f>
        <v>0</v>
      </c>
      <c r="P186" s="30">
        <f>+'2003'!$E186</f>
        <v>0</v>
      </c>
      <c r="Q186" s="30">
        <f>+'2004'!$E186</f>
        <v>0</v>
      </c>
      <c r="R186" s="30">
        <f>+'2005'!$E186</f>
        <v>0</v>
      </c>
      <c r="S186" s="30">
        <f>+'2006'!$E186</f>
        <v>0</v>
      </c>
      <c r="T186" s="30">
        <f>+'2007'!$E186</f>
        <v>0</v>
      </c>
      <c r="U186" s="30">
        <f>+'2008'!$E186</f>
        <v>0</v>
      </c>
      <c r="V186" s="30">
        <f>+'2009'!$E186</f>
        <v>0</v>
      </c>
      <c r="W186" s="30">
        <f>+'2010'!$E186</f>
        <v>0</v>
      </c>
      <c r="X186" s="30">
        <f>+'2011'!$E186</f>
        <v>0</v>
      </c>
      <c r="Y186" s="30">
        <f>+'2012'!$E186</f>
        <v>0</v>
      </c>
      <c r="Z186" s="30">
        <f>+'2013'!$E186</f>
        <v>0</v>
      </c>
      <c r="AA186" s="30">
        <f>+'2014'!$E186</f>
        <v>0</v>
      </c>
      <c r="AB186" s="30">
        <f>+'2015'!$E186</f>
        <v>0</v>
      </c>
      <c r="AC186" s="30">
        <f>+'2016'!$E186</f>
        <v>0</v>
      </c>
      <c r="AD186" s="30">
        <f>+'2017'!$E186</f>
        <v>0</v>
      </c>
      <c r="AE186" s="30">
        <f>+'2018'!$E186</f>
        <v>0</v>
      </c>
      <c r="AF186" s="30">
        <f>+'2019'!$E186</f>
        <v>0</v>
      </c>
      <c r="AG186" s="30">
        <f>+'2020'!$E186</f>
        <v>0</v>
      </c>
      <c r="AH186" s="30">
        <f>+'2021'!$E186</f>
        <v>0</v>
      </c>
      <c r="AI186" s="27"/>
      <c r="AJ186" s="30" t="e">
        <f t="shared" si="75"/>
        <v>#DIV/0!</v>
      </c>
    </row>
    <row r="187" spans="1:36" x14ac:dyDescent="0.35">
      <c r="A187" s="24" t="s">
        <v>600</v>
      </c>
      <c r="B187" s="25" t="s">
        <v>601</v>
      </c>
      <c r="C187" s="30">
        <f>+'1990'!$E187</f>
        <v>0</v>
      </c>
      <c r="D187" s="30">
        <f>+'1991'!$E187</f>
        <v>0</v>
      </c>
      <c r="E187" s="30">
        <f>+'1992'!$E187</f>
        <v>0</v>
      </c>
      <c r="F187" s="30">
        <f>+'1993'!$E187</f>
        <v>0</v>
      </c>
      <c r="G187" s="30">
        <f>+'1994'!$E187</f>
        <v>0</v>
      </c>
      <c r="H187" s="30">
        <f>+'1995'!$E187</f>
        <v>0</v>
      </c>
      <c r="I187" s="30">
        <f>+'1996'!$E187</f>
        <v>0</v>
      </c>
      <c r="J187" s="30">
        <f>+'1997'!$E187</f>
        <v>0</v>
      </c>
      <c r="K187" s="30">
        <f>+'1998'!$E187</f>
        <v>0</v>
      </c>
      <c r="L187" s="30">
        <f>+'1999'!$E187</f>
        <v>0</v>
      </c>
      <c r="M187" s="30">
        <f>+'2000'!$E187</f>
        <v>0</v>
      </c>
      <c r="N187" s="30">
        <f>+'2001'!$E187</f>
        <v>0</v>
      </c>
      <c r="O187" s="30">
        <f>+'2002'!$E187</f>
        <v>0</v>
      </c>
      <c r="P187" s="30">
        <f>+'2003'!$E187</f>
        <v>0</v>
      </c>
      <c r="Q187" s="30">
        <f>+'2004'!$E187</f>
        <v>0</v>
      </c>
      <c r="R187" s="30">
        <f>+'2005'!$E187</f>
        <v>0</v>
      </c>
      <c r="S187" s="30">
        <f>+'2006'!$E187</f>
        <v>0</v>
      </c>
      <c r="T187" s="30">
        <f>+'2007'!$E187</f>
        <v>0</v>
      </c>
      <c r="U187" s="30">
        <f>+'2008'!$E187</f>
        <v>0</v>
      </c>
      <c r="V187" s="30">
        <f>+'2009'!$E187</f>
        <v>0</v>
      </c>
      <c r="W187" s="30">
        <f>+'2010'!$E187</f>
        <v>0</v>
      </c>
      <c r="X187" s="30">
        <f>+'2011'!$E187</f>
        <v>0</v>
      </c>
      <c r="Y187" s="30">
        <f>+'2012'!$E187</f>
        <v>0</v>
      </c>
      <c r="Z187" s="30">
        <f>+'2013'!$E187</f>
        <v>0</v>
      </c>
      <c r="AA187" s="30">
        <f>+'2014'!$E187</f>
        <v>0</v>
      </c>
      <c r="AB187" s="30">
        <f>+'2015'!$E187</f>
        <v>0</v>
      </c>
      <c r="AC187" s="30">
        <f>+'2016'!$E187</f>
        <v>0</v>
      </c>
      <c r="AD187" s="30">
        <f>+'2017'!$E187</f>
        <v>0</v>
      </c>
      <c r="AE187" s="30">
        <f>+'2018'!$E187</f>
        <v>0</v>
      </c>
      <c r="AF187" s="30">
        <f>+'2019'!$E187</f>
        <v>0</v>
      </c>
      <c r="AG187" s="30">
        <f>+'2020'!$E187</f>
        <v>0</v>
      </c>
      <c r="AH187" s="30">
        <f>+'2021'!$E187</f>
        <v>0</v>
      </c>
      <c r="AI187" s="27"/>
      <c r="AJ187" s="30" t="e">
        <f t="shared" si="75"/>
        <v>#DIV/0!</v>
      </c>
    </row>
    <row r="188" spans="1:36" x14ac:dyDescent="0.35">
      <c r="A188" s="24" t="s">
        <v>602</v>
      </c>
      <c r="B188" s="25" t="s">
        <v>603</v>
      </c>
      <c r="C188" s="30">
        <f>+'1990'!$E188</f>
        <v>0</v>
      </c>
      <c r="D188" s="30">
        <f>+'1991'!$E188</f>
        <v>0</v>
      </c>
      <c r="E188" s="30">
        <f>+'1992'!$E188</f>
        <v>0</v>
      </c>
      <c r="F188" s="30">
        <f>+'1993'!$E188</f>
        <v>0</v>
      </c>
      <c r="G188" s="30">
        <f>+'1994'!$E188</f>
        <v>0</v>
      </c>
      <c r="H188" s="30">
        <f>+'1995'!$E188</f>
        <v>0</v>
      </c>
      <c r="I188" s="30">
        <f>+'1996'!$E188</f>
        <v>0</v>
      </c>
      <c r="J188" s="30">
        <f>+'1997'!$E188</f>
        <v>0</v>
      </c>
      <c r="K188" s="30">
        <f>+'1998'!$E188</f>
        <v>0</v>
      </c>
      <c r="L188" s="30">
        <f>+'1999'!$E188</f>
        <v>0</v>
      </c>
      <c r="M188" s="30">
        <f>+'2000'!$E188</f>
        <v>0</v>
      </c>
      <c r="N188" s="30">
        <f>+'2001'!$E188</f>
        <v>0</v>
      </c>
      <c r="O188" s="30">
        <f>+'2002'!$E188</f>
        <v>0</v>
      </c>
      <c r="P188" s="30">
        <f>+'2003'!$E188</f>
        <v>0</v>
      </c>
      <c r="Q188" s="30">
        <f>+'2004'!$E188</f>
        <v>0</v>
      </c>
      <c r="R188" s="30">
        <f>+'2005'!$E188</f>
        <v>0</v>
      </c>
      <c r="S188" s="30">
        <f>+'2006'!$E188</f>
        <v>0</v>
      </c>
      <c r="T188" s="30">
        <f>+'2007'!$E188</f>
        <v>0</v>
      </c>
      <c r="U188" s="30">
        <f>+'2008'!$E188</f>
        <v>0</v>
      </c>
      <c r="V188" s="30">
        <f>+'2009'!$E188</f>
        <v>0</v>
      </c>
      <c r="W188" s="30">
        <f>+'2010'!$E188</f>
        <v>0</v>
      </c>
      <c r="X188" s="30">
        <f>+'2011'!$E188</f>
        <v>0</v>
      </c>
      <c r="Y188" s="30">
        <f>+'2012'!$E188</f>
        <v>0</v>
      </c>
      <c r="Z188" s="30">
        <f>+'2013'!$E188</f>
        <v>0</v>
      </c>
      <c r="AA188" s="30">
        <f>+'2014'!$E188</f>
        <v>0</v>
      </c>
      <c r="AB188" s="30">
        <f>+'2015'!$E188</f>
        <v>0</v>
      </c>
      <c r="AC188" s="30">
        <f>+'2016'!$E188</f>
        <v>0</v>
      </c>
      <c r="AD188" s="30">
        <f>+'2017'!$E188</f>
        <v>0</v>
      </c>
      <c r="AE188" s="30">
        <f>+'2018'!$E188</f>
        <v>0</v>
      </c>
      <c r="AF188" s="30">
        <f>+'2019'!$E188</f>
        <v>0</v>
      </c>
      <c r="AG188" s="30">
        <f>+'2020'!$E188</f>
        <v>0</v>
      </c>
      <c r="AH188" s="30">
        <f>+'2021'!$E188</f>
        <v>0</v>
      </c>
      <c r="AI188" s="27"/>
      <c r="AJ188" s="30" t="e">
        <f t="shared" si="75"/>
        <v>#DIV/0!</v>
      </c>
    </row>
    <row r="189" spans="1:36" x14ac:dyDescent="0.35">
      <c r="A189" s="24" t="s">
        <v>604</v>
      </c>
      <c r="B189" s="25" t="s">
        <v>605</v>
      </c>
      <c r="C189" s="30">
        <f>+'1990'!$E189</f>
        <v>0</v>
      </c>
      <c r="D189" s="30">
        <f>+'1991'!$E189</f>
        <v>0</v>
      </c>
      <c r="E189" s="30">
        <f>+'1992'!$E189</f>
        <v>0</v>
      </c>
      <c r="F189" s="30">
        <f>+'1993'!$E189</f>
        <v>0</v>
      </c>
      <c r="G189" s="30">
        <f>+'1994'!$E189</f>
        <v>0</v>
      </c>
      <c r="H189" s="30">
        <f>+'1995'!$E189</f>
        <v>0</v>
      </c>
      <c r="I189" s="30">
        <f>+'1996'!$E189</f>
        <v>0</v>
      </c>
      <c r="J189" s="30">
        <f>+'1997'!$E189</f>
        <v>0</v>
      </c>
      <c r="K189" s="30">
        <f>+'1998'!$E189</f>
        <v>0</v>
      </c>
      <c r="L189" s="30">
        <f>+'1999'!$E189</f>
        <v>0</v>
      </c>
      <c r="M189" s="30">
        <f>+'2000'!$E189</f>
        <v>0</v>
      </c>
      <c r="N189" s="30">
        <f>+'2001'!$E189</f>
        <v>0</v>
      </c>
      <c r="O189" s="30">
        <f>+'2002'!$E189</f>
        <v>0</v>
      </c>
      <c r="P189" s="30">
        <f>+'2003'!$E189</f>
        <v>0</v>
      </c>
      <c r="Q189" s="30">
        <f>+'2004'!$E189</f>
        <v>0</v>
      </c>
      <c r="R189" s="30">
        <f>+'2005'!$E189</f>
        <v>0</v>
      </c>
      <c r="S189" s="30">
        <f>+'2006'!$E189</f>
        <v>0</v>
      </c>
      <c r="T189" s="30">
        <f>+'2007'!$E189</f>
        <v>0</v>
      </c>
      <c r="U189" s="30">
        <f>+'2008'!$E189</f>
        <v>0</v>
      </c>
      <c r="V189" s="30">
        <f>+'2009'!$E189</f>
        <v>0</v>
      </c>
      <c r="W189" s="30">
        <f>+'2010'!$E189</f>
        <v>0</v>
      </c>
      <c r="X189" s="30">
        <f>+'2011'!$E189</f>
        <v>0</v>
      </c>
      <c r="Y189" s="30">
        <f>+'2012'!$E189</f>
        <v>0</v>
      </c>
      <c r="Z189" s="30">
        <f>+'2013'!$E189</f>
        <v>0</v>
      </c>
      <c r="AA189" s="30">
        <f>+'2014'!$E189</f>
        <v>0</v>
      </c>
      <c r="AB189" s="30">
        <f>+'2015'!$E189</f>
        <v>0</v>
      </c>
      <c r="AC189" s="30">
        <f>+'2016'!$E189</f>
        <v>0</v>
      </c>
      <c r="AD189" s="30">
        <f>+'2017'!$E189</f>
        <v>0</v>
      </c>
      <c r="AE189" s="30">
        <f>+'2018'!$E189</f>
        <v>0</v>
      </c>
      <c r="AF189" s="30">
        <f>+'2019'!$E189</f>
        <v>0</v>
      </c>
      <c r="AG189" s="30">
        <f>+'2020'!$E189</f>
        <v>0</v>
      </c>
      <c r="AH189" s="30">
        <f>+'2021'!$E189</f>
        <v>0</v>
      </c>
      <c r="AI189" s="27"/>
      <c r="AJ189" s="30" t="e">
        <f t="shared" si="75"/>
        <v>#DIV/0!</v>
      </c>
    </row>
    <row r="190" spans="1:36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:AE190" si="174">+SUM(D191:D192)</f>
        <v>0</v>
      </c>
      <c r="E190" s="26">
        <f t="shared" si="174"/>
        <v>0</v>
      </c>
      <c r="F190" s="26">
        <f t="shared" si="174"/>
        <v>0</v>
      </c>
      <c r="G190" s="26">
        <f t="shared" si="174"/>
        <v>0</v>
      </c>
      <c r="H190" s="26">
        <f t="shared" si="174"/>
        <v>0</v>
      </c>
      <c r="I190" s="26">
        <f t="shared" si="174"/>
        <v>0</v>
      </c>
      <c r="J190" s="26">
        <f t="shared" si="174"/>
        <v>0</v>
      </c>
      <c r="K190" s="26">
        <f t="shared" si="174"/>
        <v>0</v>
      </c>
      <c r="L190" s="26">
        <f t="shared" si="174"/>
        <v>0</v>
      </c>
      <c r="M190" s="26">
        <f t="shared" si="174"/>
        <v>0</v>
      </c>
      <c r="N190" s="26">
        <f t="shared" si="174"/>
        <v>0</v>
      </c>
      <c r="O190" s="26">
        <f t="shared" si="174"/>
        <v>0</v>
      </c>
      <c r="P190" s="26">
        <f t="shared" si="174"/>
        <v>0</v>
      </c>
      <c r="Q190" s="26">
        <f t="shared" si="174"/>
        <v>0</v>
      </c>
      <c r="R190" s="26">
        <f t="shared" si="174"/>
        <v>0</v>
      </c>
      <c r="S190" s="26">
        <f t="shared" si="174"/>
        <v>0</v>
      </c>
      <c r="T190" s="26">
        <f t="shared" si="174"/>
        <v>0</v>
      </c>
      <c r="U190" s="26">
        <f t="shared" si="174"/>
        <v>0</v>
      </c>
      <c r="V190" s="26">
        <f t="shared" si="174"/>
        <v>0</v>
      </c>
      <c r="W190" s="26">
        <f t="shared" si="174"/>
        <v>0</v>
      </c>
      <c r="X190" s="26">
        <f t="shared" si="174"/>
        <v>0</v>
      </c>
      <c r="Y190" s="26">
        <f t="shared" si="174"/>
        <v>0</v>
      </c>
      <c r="Z190" s="26">
        <f t="shared" si="174"/>
        <v>0</v>
      </c>
      <c r="AA190" s="26">
        <f t="shared" si="174"/>
        <v>0</v>
      </c>
      <c r="AB190" s="26">
        <f t="shared" si="174"/>
        <v>0</v>
      </c>
      <c r="AC190" s="26">
        <f t="shared" si="174"/>
        <v>0</v>
      </c>
      <c r="AD190" s="26">
        <f t="shared" si="174"/>
        <v>0</v>
      </c>
      <c r="AE190" s="26">
        <f t="shared" si="174"/>
        <v>0</v>
      </c>
      <c r="AF190" s="26">
        <f t="shared" ref="AF190:AH190" si="175">+SUM(AF191:AF192)</f>
        <v>0</v>
      </c>
      <c r="AG190" s="26">
        <f t="shared" si="175"/>
        <v>0</v>
      </c>
      <c r="AH190" s="26">
        <f t="shared" si="175"/>
        <v>0</v>
      </c>
      <c r="AI190" s="27"/>
      <c r="AJ190" s="23" t="e">
        <f t="shared" si="75"/>
        <v>#DIV/0!</v>
      </c>
    </row>
    <row r="191" spans="1:36" x14ac:dyDescent="0.35">
      <c r="A191" s="24" t="s">
        <v>608</v>
      </c>
      <c r="B191" s="25" t="s">
        <v>609</v>
      </c>
      <c r="C191" s="30">
        <f>+'1990'!$E191</f>
        <v>0</v>
      </c>
      <c r="D191" s="30">
        <f>+'1991'!$E191</f>
        <v>0</v>
      </c>
      <c r="E191" s="30">
        <f>+'1992'!$E191</f>
        <v>0</v>
      </c>
      <c r="F191" s="30">
        <f>+'1993'!$E191</f>
        <v>0</v>
      </c>
      <c r="G191" s="30">
        <f>+'1994'!$E191</f>
        <v>0</v>
      </c>
      <c r="H191" s="30">
        <f>+'1995'!$E191</f>
        <v>0</v>
      </c>
      <c r="I191" s="30">
        <f>+'1996'!$E191</f>
        <v>0</v>
      </c>
      <c r="J191" s="30">
        <f>+'1997'!$E191</f>
        <v>0</v>
      </c>
      <c r="K191" s="30">
        <f>+'1998'!$E191</f>
        <v>0</v>
      </c>
      <c r="L191" s="30">
        <f>+'1999'!$E191</f>
        <v>0</v>
      </c>
      <c r="M191" s="30">
        <f>+'2000'!$E191</f>
        <v>0</v>
      </c>
      <c r="N191" s="30">
        <f>+'2001'!$E191</f>
        <v>0</v>
      </c>
      <c r="O191" s="30">
        <f>+'2002'!$E191</f>
        <v>0</v>
      </c>
      <c r="P191" s="30">
        <f>+'2003'!$E191</f>
        <v>0</v>
      </c>
      <c r="Q191" s="30">
        <f>+'2004'!$E191</f>
        <v>0</v>
      </c>
      <c r="R191" s="30">
        <f>+'2005'!$E191</f>
        <v>0</v>
      </c>
      <c r="S191" s="30">
        <f>+'2006'!$E191</f>
        <v>0</v>
      </c>
      <c r="T191" s="30">
        <f>+'2007'!$E191</f>
        <v>0</v>
      </c>
      <c r="U191" s="30">
        <f>+'2008'!$E191</f>
        <v>0</v>
      </c>
      <c r="V191" s="30">
        <f>+'2009'!$E191</f>
        <v>0</v>
      </c>
      <c r="W191" s="30">
        <f>+'2010'!$E191</f>
        <v>0</v>
      </c>
      <c r="X191" s="30">
        <f>+'2011'!$E191</f>
        <v>0</v>
      </c>
      <c r="Y191" s="30">
        <f>+'2012'!$E191</f>
        <v>0</v>
      </c>
      <c r="Z191" s="30">
        <f>+'2013'!$E191</f>
        <v>0</v>
      </c>
      <c r="AA191" s="30">
        <f>+'2014'!$E191</f>
        <v>0</v>
      </c>
      <c r="AB191" s="30">
        <f>+'2015'!$E191</f>
        <v>0</v>
      </c>
      <c r="AC191" s="30">
        <f>+'2016'!$E191</f>
        <v>0</v>
      </c>
      <c r="AD191" s="30">
        <f>+'2017'!$E191</f>
        <v>0</v>
      </c>
      <c r="AE191" s="30">
        <f>+'2018'!$E191</f>
        <v>0</v>
      </c>
      <c r="AF191" s="30">
        <f>+'2019'!$E191</f>
        <v>0</v>
      </c>
      <c r="AG191" s="30">
        <f>+'2020'!$E191</f>
        <v>0</v>
      </c>
      <c r="AH191" s="30">
        <f>+'2021'!$E191</f>
        <v>0</v>
      </c>
      <c r="AI191" s="27"/>
      <c r="AJ191" s="30" t="e">
        <f t="shared" si="75"/>
        <v>#DIV/0!</v>
      </c>
    </row>
    <row r="192" spans="1:36" x14ac:dyDescent="0.35">
      <c r="A192" s="24" t="s">
        <v>610</v>
      </c>
      <c r="B192" s="25" t="s">
        <v>611</v>
      </c>
      <c r="C192" s="26">
        <f>+SUM(C193:C197)</f>
        <v>0</v>
      </c>
      <c r="D192" s="26">
        <f t="shared" ref="D192" si="176">+SUM(D193:D197)</f>
        <v>0</v>
      </c>
      <c r="E192" s="26">
        <f t="shared" ref="E192" si="177">+SUM(E193:E197)</f>
        <v>0</v>
      </c>
      <c r="F192" s="26">
        <f t="shared" ref="F192" si="178">+SUM(F193:F197)</f>
        <v>0</v>
      </c>
      <c r="G192" s="26">
        <f t="shared" ref="G192" si="179">+SUM(G193:G197)</f>
        <v>0</v>
      </c>
      <c r="H192" s="26">
        <f t="shared" ref="H192" si="180">+SUM(H193:H197)</f>
        <v>0</v>
      </c>
      <c r="I192" s="26">
        <f t="shared" ref="I192" si="181">+SUM(I193:I197)</f>
        <v>0</v>
      </c>
      <c r="J192" s="26">
        <f t="shared" ref="J192" si="182">+SUM(J193:J197)</f>
        <v>0</v>
      </c>
      <c r="K192" s="26">
        <f t="shared" ref="K192" si="183">+SUM(K193:K197)</f>
        <v>0</v>
      </c>
      <c r="L192" s="26">
        <f t="shared" ref="L192" si="184">+SUM(L193:L197)</f>
        <v>0</v>
      </c>
      <c r="M192" s="26">
        <f t="shared" ref="M192" si="185">+SUM(M193:M197)</f>
        <v>0</v>
      </c>
      <c r="N192" s="26">
        <f t="shared" ref="N192" si="186">+SUM(N193:N197)</f>
        <v>0</v>
      </c>
      <c r="O192" s="26">
        <f t="shared" ref="O192" si="187">+SUM(O193:O197)</f>
        <v>0</v>
      </c>
      <c r="P192" s="26">
        <f t="shared" ref="P192" si="188">+SUM(P193:P197)</f>
        <v>0</v>
      </c>
      <c r="Q192" s="26">
        <f t="shared" ref="Q192:R192" si="189">+SUM(Q193:Q197)</f>
        <v>0</v>
      </c>
      <c r="R192" s="26">
        <f t="shared" si="189"/>
        <v>0</v>
      </c>
      <c r="S192" s="26">
        <f t="shared" ref="S192" si="190">+SUM(S193:S197)</f>
        <v>0</v>
      </c>
      <c r="T192" s="26">
        <f t="shared" ref="T192" si="191">+SUM(T193:T197)</f>
        <v>0</v>
      </c>
      <c r="U192" s="26">
        <f t="shared" ref="U192" si="192">+SUM(U193:U197)</f>
        <v>0</v>
      </c>
      <c r="V192" s="26">
        <f t="shared" ref="V192" si="193">+SUM(V193:V197)</f>
        <v>0</v>
      </c>
      <c r="W192" s="26">
        <f t="shared" ref="W192" si="194">+SUM(W193:W197)</f>
        <v>0</v>
      </c>
      <c r="X192" s="26">
        <f t="shared" ref="X192" si="195">+SUM(X193:X197)</f>
        <v>0</v>
      </c>
      <c r="Y192" s="26">
        <f t="shared" ref="Y192" si="196">+SUM(Y193:Y197)</f>
        <v>0</v>
      </c>
      <c r="Z192" s="26">
        <f t="shared" ref="Z192" si="197">+SUM(Z193:Z197)</f>
        <v>0</v>
      </c>
      <c r="AA192" s="26">
        <f t="shared" ref="AA192" si="198">+SUM(AA193:AA197)</f>
        <v>0</v>
      </c>
      <c r="AB192" s="26">
        <f t="shared" ref="AB192" si="199">+SUM(AB193:AB197)</f>
        <v>0</v>
      </c>
      <c r="AC192" s="26">
        <f t="shared" ref="AC192" si="200">+SUM(AC193:AC197)</f>
        <v>0</v>
      </c>
      <c r="AD192" s="26">
        <f t="shared" ref="AD192" si="201">+SUM(AD193:AD197)</f>
        <v>0</v>
      </c>
      <c r="AE192" s="26">
        <f t="shared" ref="AE192:AH192" si="202">+SUM(AE193:AE197)</f>
        <v>0</v>
      </c>
      <c r="AF192" s="26">
        <f t="shared" si="202"/>
        <v>0</v>
      </c>
      <c r="AG192" s="26">
        <f t="shared" si="202"/>
        <v>0</v>
      </c>
      <c r="AH192" s="26">
        <f t="shared" si="202"/>
        <v>0</v>
      </c>
      <c r="AI192" s="27"/>
      <c r="AJ192" s="23" t="e">
        <f t="shared" si="75"/>
        <v>#DIV/0!</v>
      </c>
    </row>
    <row r="193" spans="1:36" x14ac:dyDescent="0.35">
      <c r="A193" s="24" t="s">
        <v>612</v>
      </c>
      <c r="B193" s="25" t="s">
        <v>613</v>
      </c>
      <c r="C193" s="30">
        <f>+'1990'!$E193</f>
        <v>0</v>
      </c>
      <c r="D193" s="30">
        <f>+'1991'!$E193</f>
        <v>0</v>
      </c>
      <c r="E193" s="30">
        <f>+'1992'!$E193</f>
        <v>0</v>
      </c>
      <c r="F193" s="30">
        <f>+'1993'!$E193</f>
        <v>0</v>
      </c>
      <c r="G193" s="30">
        <f>+'1994'!$E193</f>
        <v>0</v>
      </c>
      <c r="H193" s="30">
        <f>+'1995'!$E193</f>
        <v>0</v>
      </c>
      <c r="I193" s="30">
        <f>+'1996'!$E193</f>
        <v>0</v>
      </c>
      <c r="J193" s="30">
        <f>+'1997'!$E193</f>
        <v>0</v>
      </c>
      <c r="K193" s="30">
        <f>+'1998'!$E193</f>
        <v>0</v>
      </c>
      <c r="L193" s="30">
        <f>+'1999'!$E193</f>
        <v>0</v>
      </c>
      <c r="M193" s="30">
        <f>+'2000'!$E193</f>
        <v>0</v>
      </c>
      <c r="N193" s="30">
        <f>+'2001'!$E193</f>
        <v>0</v>
      </c>
      <c r="O193" s="30">
        <f>+'2002'!$E193</f>
        <v>0</v>
      </c>
      <c r="P193" s="30">
        <f>+'2003'!$E193</f>
        <v>0</v>
      </c>
      <c r="Q193" s="30">
        <f>+'2004'!$E193</f>
        <v>0</v>
      </c>
      <c r="R193" s="30">
        <f>+'2005'!$E193</f>
        <v>0</v>
      </c>
      <c r="S193" s="30">
        <f>+'2006'!$E193</f>
        <v>0</v>
      </c>
      <c r="T193" s="30">
        <f>+'2007'!$E193</f>
        <v>0</v>
      </c>
      <c r="U193" s="30">
        <f>+'2008'!$E193</f>
        <v>0</v>
      </c>
      <c r="V193" s="30">
        <f>+'2009'!$E193</f>
        <v>0</v>
      </c>
      <c r="W193" s="30">
        <f>+'2010'!$E193</f>
        <v>0</v>
      </c>
      <c r="X193" s="30">
        <f>+'2011'!$E193</f>
        <v>0</v>
      </c>
      <c r="Y193" s="30">
        <f>+'2012'!$E193</f>
        <v>0</v>
      </c>
      <c r="Z193" s="30">
        <f>+'2013'!$E193</f>
        <v>0</v>
      </c>
      <c r="AA193" s="30">
        <f>+'2014'!$E193</f>
        <v>0</v>
      </c>
      <c r="AB193" s="30">
        <f>+'2015'!$E193</f>
        <v>0</v>
      </c>
      <c r="AC193" s="30">
        <f>+'2016'!$E193</f>
        <v>0</v>
      </c>
      <c r="AD193" s="30">
        <f>+'2017'!$E193</f>
        <v>0</v>
      </c>
      <c r="AE193" s="30">
        <f>+'2018'!$E193</f>
        <v>0</v>
      </c>
      <c r="AF193" s="30">
        <f>+'2019'!$E193</f>
        <v>0</v>
      </c>
      <c r="AG193" s="30">
        <f>+'2020'!$E193</f>
        <v>0</v>
      </c>
      <c r="AH193" s="30">
        <f>+'2021'!$E193</f>
        <v>0</v>
      </c>
      <c r="AI193" s="27"/>
      <c r="AJ193" s="30" t="e">
        <f t="shared" si="75"/>
        <v>#DIV/0!</v>
      </c>
    </row>
    <row r="194" spans="1:36" x14ac:dyDescent="0.35">
      <c r="A194" s="24" t="s">
        <v>614</v>
      </c>
      <c r="B194" s="25" t="s">
        <v>615</v>
      </c>
      <c r="C194" s="30">
        <f>+'1990'!$E194</f>
        <v>0</v>
      </c>
      <c r="D194" s="30">
        <f>+'1991'!$E194</f>
        <v>0</v>
      </c>
      <c r="E194" s="30">
        <f>+'1992'!$E194</f>
        <v>0</v>
      </c>
      <c r="F194" s="30">
        <f>+'1993'!$E194</f>
        <v>0</v>
      </c>
      <c r="G194" s="30">
        <f>+'1994'!$E194</f>
        <v>0</v>
      </c>
      <c r="H194" s="30">
        <f>+'1995'!$E194</f>
        <v>0</v>
      </c>
      <c r="I194" s="30">
        <f>+'1996'!$E194</f>
        <v>0</v>
      </c>
      <c r="J194" s="30">
        <f>+'1997'!$E194</f>
        <v>0</v>
      </c>
      <c r="K194" s="30">
        <f>+'1998'!$E194</f>
        <v>0</v>
      </c>
      <c r="L194" s="30">
        <f>+'1999'!$E194</f>
        <v>0</v>
      </c>
      <c r="M194" s="30">
        <f>+'2000'!$E194</f>
        <v>0</v>
      </c>
      <c r="N194" s="30">
        <f>+'2001'!$E194</f>
        <v>0</v>
      </c>
      <c r="O194" s="30">
        <f>+'2002'!$E194</f>
        <v>0</v>
      </c>
      <c r="P194" s="30">
        <f>+'2003'!$E194</f>
        <v>0</v>
      </c>
      <c r="Q194" s="30">
        <f>+'2004'!$E194</f>
        <v>0</v>
      </c>
      <c r="R194" s="30">
        <f>+'2005'!$E194</f>
        <v>0</v>
      </c>
      <c r="S194" s="30">
        <f>+'2006'!$E194</f>
        <v>0</v>
      </c>
      <c r="T194" s="30">
        <f>+'2007'!$E194</f>
        <v>0</v>
      </c>
      <c r="U194" s="30">
        <f>+'2008'!$E194</f>
        <v>0</v>
      </c>
      <c r="V194" s="30">
        <f>+'2009'!$E194</f>
        <v>0</v>
      </c>
      <c r="W194" s="30">
        <f>+'2010'!$E194</f>
        <v>0</v>
      </c>
      <c r="X194" s="30">
        <f>+'2011'!$E194</f>
        <v>0</v>
      </c>
      <c r="Y194" s="30">
        <f>+'2012'!$E194</f>
        <v>0</v>
      </c>
      <c r="Z194" s="30">
        <f>+'2013'!$E194</f>
        <v>0</v>
      </c>
      <c r="AA194" s="30">
        <f>+'2014'!$E194</f>
        <v>0</v>
      </c>
      <c r="AB194" s="30">
        <f>+'2015'!$E194</f>
        <v>0</v>
      </c>
      <c r="AC194" s="30">
        <f>+'2016'!$E194</f>
        <v>0</v>
      </c>
      <c r="AD194" s="30">
        <f>+'2017'!$E194</f>
        <v>0</v>
      </c>
      <c r="AE194" s="30">
        <f>+'2018'!$E194</f>
        <v>0</v>
      </c>
      <c r="AF194" s="30">
        <f>+'2019'!$E194</f>
        <v>0</v>
      </c>
      <c r="AG194" s="30">
        <f>+'2020'!$E194</f>
        <v>0</v>
      </c>
      <c r="AH194" s="30">
        <f>+'2021'!$E194</f>
        <v>0</v>
      </c>
      <c r="AI194" s="27"/>
      <c r="AJ194" s="30" t="e">
        <f t="shared" si="75"/>
        <v>#DIV/0!</v>
      </c>
    </row>
    <row r="195" spans="1:36" x14ac:dyDescent="0.35">
      <c r="A195" s="24" t="s">
        <v>616</v>
      </c>
      <c r="B195" s="25" t="s">
        <v>617</v>
      </c>
      <c r="C195" s="30">
        <f>+'1990'!$E195</f>
        <v>0</v>
      </c>
      <c r="D195" s="30">
        <f>+'1991'!$E195</f>
        <v>0</v>
      </c>
      <c r="E195" s="30">
        <f>+'1992'!$E195</f>
        <v>0</v>
      </c>
      <c r="F195" s="30">
        <f>+'1993'!$E195</f>
        <v>0</v>
      </c>
      <c r="G195" s="30">
        <f>+'1994'!$E195</f>
        <v>0</v>
      </c>
      <c r="H195" s="30">
        <f>+'1995'!$E195</f>
        <v>0</v>
      </c>
      <c r="I195" s="30">
        <f>+'1996'!$E195</f>
        <v>0</v>
      </c>
      <c r="J195" s="30">
        <f>+'1997'!$E195</f>
        <v>0</v>
      </c>
      <c r="K195" s="30">
        <f>+'1998'!$E195</f>
        <v>0</v>
      </c>
      <c r="L195" s="30">
        <f>+'1999'!$E195</f>
        <v>0</v>
      </c>
      <c r="M195" s="30">
        <f>+'2000'!$E195</f>
        <v>0</v>
      </c>
      <c r="N195" s="30">
        <f>+'2001'!$E195</f>
        <v>0</v>
      </c>
      <c r="O195" s="30">
        <f>+'2002'!$E195</f>
        <v>0</v>
      </c>
      <c r="P195" s="30">
        <f>+'2003'!$E195</f>
        <v>0</v>
      </c>
      <c r="Q195" s="30">
        <f>+'2004'!$E195</f>
        <v>0</v>
      </c>
      <c r="R195" s="30">
        <f>+'2005'!$E195</f>
        <v>0</v>
      </c>
      <c r="S195" s="30">
        <f>+'2006'!$E195</f>
        <v>0</v>
      </c>
      <c r="T195" s="30">
        <f>+'2007'!$E195</f>
        <v>0</v>
      </c>
      <c r="U195" s="30">
        <f>+'2008'!$E195</f>
        <v>0</v>
      </c>
      <c r="V195" s="30">
        <f>+'2009'!$E195</f>
        <v>0</v>
      </c>
      <c r="W195" s="30">
        <f>+'2010'!$E195</f>
        <v>0</v>
      </c>
      <c r="X195" s="30">
        <f>+'2011'!$E195</f>
        <v>0</v>
      </c>
      <c r="Y195" s="30">
        <f>+'2012'!$E195</f>
        <v>0</v>
      </c>
      <c r="Z195" s="30">
        <f>+'2013'!$E195</f>
        <v>0</v>
      </c>
      <c r="AA195" s="30">
        <f>+'2014'!$E195</f>
        <v>0</v>
      </c>
      <c r="AB195" s="30">
        <f>+'2015'!$E195</f>
        <v>0</v>
      </c>
      <c r="AC195" s="30">
        <f>+'2016'!$E195</f>
        <v>0</v>
      </c>
      <c r="AD195" s="30">
        <f>+'2017'!$E195</f>
        <v>0</v>
      </c>
      <c r="AE195" s="30">
        <f>+'2018'!$E195</f>
        <v>0</v>
      </c>
      <c r="AF195" s="30">
        <f>+'2019'!$E195</f>
        <v>0</v>
      </c>
      <c r="AG195" s="30">
        <f>+'2020'!$E195</f>
        <v>0</v>
      </c>
      <c r="AH195" s="30">
        <f>+'2021'!$E195</f>
        <v>0</v>
      </c>
      <c r="AI195" s="27"/>
      <c r="AJ195" s="30" t="e">
        <f t="shared" si="75"/>
        <v>#DIV/0!</v>
      </c>
    </row>
    <row r="196" spans="1:36" x14ac:dyDescent="0.35">
      <c r="A196" s="24" t="s">
        <v>618</v>
      </c>
      <c r="B196" s="25" t="s">
        <v>619</v>
      </c>
      <c r="C196" s="30">
        <f>+'1990'!$E196</f>
        <v>0</v>
      </c>
      <c r="D196" s="30">
        <f>+'1991'!$E196</f>
        <v>0</v>
      </c>
      <c r="E196" s="30">
        <f>+'1992'!$E196</f>
        <v>0</v>
      </c>
      <c r="F196" s="30">
        <f>+'1993'!$E196</f>
        <v>0</v>
      </c>
      <c r="G196" s="30">
        <f>+'1994'!$E196</f>
        <v>0</v>
      </c>
      <c r="H196" s="30">
        <f>+'1995'!$E196</f>
        <v>0</v>
      </c>
      <c r="I196" s="30">
        <f>+'1996'!$E196</f>
        <v>0</v>
      </c>
      <c r="J196" s="30">
        <f>+'1997'!$E196</f>
        <v>0</v>
      </c>
      <c r="K196" s="30">
        <f>+'1998'!$E196</f>
        <v>0</v>
      </c>
      <c r="L196" s="30">
        <f>+'1999'!$E196</f>
        <v>0</v>
      </c>
      <c r="M196" s="30">
        <f>+'2000'!$E196</f>
        <v>0</v>
      </c>
      <c r="N196" s="30">
        <f>+'2001'!$E196</f>
        <v>0</v>
      </c>
      <c r="O196" s="30">
        <f>+'2002'!$E196</f>
        <v>0</v>
      </c>
      <c r="P196" s="30">
        <f>+'2003'!$E196</f>
        <v>0</v>
      </c>
      <c r="Q196" s="30">
        <f>+'2004'!$E196</f>
        <v>0</v>
      </c>
      <c r="R196" s="30">
        <f>+'2005'!$E196</f>
        <v>0</v>
      </c>
      <c r="S196" s="30">
        <f>+'2006'!$E196</f>
        <v>0</v>
      </c>
      <c r="T196" s="30">
        <f>+'2007'!$E196</f>
        <v>0</v>
      </c>
      <c r="U196" s="30">
        <f>+'2008'!$E196</f>
        <v>0</v>
      </c>
      <c r="V196" s="30">
        <f>+'2009'!$E196</f>
        <v>0</v>
      </c>
      <c r="W196" s="30">
        <f>+'2010'!$E196</f>
        <v>0</v>
      </c>
      <c r="X196" s="30">
        <f>+'2011'!$E196</f>
        <v>0</v>
      </c>
      <c r="Y196" s="30">
        <f>+'2012'!$E196</f>
        <v>0</v>
      </c>
      <c r="Z196" s="30">
        <f>+'2013'!$E196</f>
        <v>0</v>
      </c>
      <c r="AA196" s="30">
        <f>+'2014'!$E196</f>
        <v>0</v>
      </c>
      <c r="AB196" s="30">
        <f>+'2015'!$E196</f>
        <v>0</v>
      </c>
      <c r="AC196" s="30">
        <f>+'2016'!$E196</f>
        <v>0</v>
      </c>
      <c r="AD196" s="30">
        <f>+'2017'!$E196</f>
        <v>0</v>
      </c>
      <c r="AE196" s="30">
        <f>+'2018'!$E196</f>
        <v>0</v>
      </c>
      <c r="AF196" s="30">
        <f>+'2019'!$E196</f>
        <v>0</v>
      </c>
      <c r="AG196" s="30">
        <f>+'2020'!$E196</f>
        <v>0</v>
      </c>
      <c r="AH196" s="30">
        <f>+'2021'!$E196</f>
        <v>0</v>
      </c>
      <c r="AI196" s="27"/>
      <c r="AJ196" s="30" t="e">
        <f t="shared" si="75"/>
        <v>#DIV/0!</v>
      </c>
    </row>
    <row r="197" spans="1:36" x14ac:dyDescent="0.35">
      <c r="A197" s="24" t="s">
        <v>620</v>
      </c>
      <c r="B197" s="25" t="s">
        <v>621</v>
      </c>
      <c r="C197" s="30">
        <f>+'1990'!$E197</f>
        <v>0</v>
      </c>
      <c r="D197" s="30">
        <f>+'1991'!$E197</f>
        <v>0</v>
      </c>
      <c r="E197" s="30">
        <f>+'1992'!$E197</f>
        <v>0</v>
      </c>
      <c r="F197" s="30">
        <f>+'1993'!$E197</f>
        <v>0</v>
      </c>
      <c r="G197" s="30">
        <f>+'1994'!$E197</f>
        <v>0</v>
      </c>
      <c r="H197" s="30">
        <f>+'1995'!$E197</f>
        <v>0</v>
      </c>
      <c r="I197" s="30">
        <f>+'1996'!$E197</f>
        <v>0</v>
      </c>
      <c r="J197" s="30">
        <f>+'1997'!$E197</f>
        <v>0</v>
      </c>
      <c r="K197" s="30">
        <f>+'1998'!$E197</f>
        <v>0</v>
      </c>
      <c r="L197" s="30">
        <f>+'1999'!$E197</f>
        <v>0</v>
      </c>
      <c r="M197" s="30">
        <f>+'2000'!$E197</f>
        <v>0</v>
      </c>
      <c r="N197" s="30">
        <f>+'2001'!$E197</f>
        <v>0</v>
      </c>
      <c r="O197" s="30">
        <f>+'2002'!$E197</f>
        <v>0</v>
      </c>
      <c r="P197" s="30">
        <f>+'2003'!$E197</f>
        <v>0</v>
      </c>
      <c r="Q197" s="30">
        <f>+'2004'!$E197</f>
        <v>0</v>
      </c>
      <c r="R197" s="30">
        <f>+'2005'!$E197</f>
        <v>0</v>
      </c>
      <c r="S197" s="30">
        <f>+'2006'!$E197</f>
        <v>0</v>
      </c>
      <c r="T197" s="30">
        <f>+'2007'!$E197</f>
        <v>0</v>
      </c>
      <c r="U197" s="30">
        <f>+'2008'!$E197</f>
        <v>0</v>
      </c>
      <c r="V197" s="30">
        <f>+'2009'!$E197</f>
        <v>0</v>
      </c>
      <c r="W197" s="30">
        <f>+'2010'!$E197</f>
        <v>0</v>
      </c>
      <c r="X197" s="30">
        <f>+'2011'!$E197</f>
        <v>0</v>
      </c>
      <c r="Y197" s="30">
        <f>+'2012'!$E197</f>
        <v>0</v>
      </c>
      <c r="Z197" s="30">
        <f>+'2013'!$E197</f>
        <v>0</v>
      </c>
      <c r="AA197" s="30">
        <f>+'2014'!$E197</f>
        <v>0</v>
      </c>
      <c r="AB197" s="30">
        <f>+'2015'!$E197</f>
        <v>0</v>
      </c>
      <c r="AC197" s="30">
        <f>+'2016'!$E197</f>
        <v>0</v>
      </c>
      <c r="AD197" s="30">
        <f>+'2017'!$E197</f>
        <v>0</v>
      </c>
      <c r="AE197" s="30">
        <f>+'2018'!$E197</f>
        <v>0</v>
      </c>
      <c r="AF197" s="30">
        <f>+'2019'!$E197</f>
        <v>0</v>
      </c>
      <c r="AG197" s="30">
        <f>+'2020'!$E197</f>
        <v>0</v>
      </c>
      <c r="AH197" s="30">
        <f>+'2021'!$E197</f>
        <v>0</v>
      </c>
      <c r="AI197" s="27"/>
      <c r="AJ197" s="30" t="e">
        <f t="shared" ref="AJ197:AJ237" si="203">+(AH197/M197)-1</f>
        <v>#DIV/0!</v>
      </c>
    </row>
    <row r="198" spans="1:36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:AE198" si="204">+SUM(D199:D200)</f>
        <v>0</v>
      </c>
      <c r="E198" s="26">
        <f t="shared" si="204"/>
        <v>0</v>
      </c>
      <c r="F198" s="26">
        <f t="shared" si="204"/>
        <v>0</v>
      </c>
      <c r="G198" s="26">
        <f t="shared" si="204"/>
        <v>0</v>
      </c>
      <c r="H198" s="26">
        <f t="shared" si="204"/>
        <v>0</v>
      </c>
      <c r="I198" s="26">
        <f t="shared" si="204"/>
        <v>0</v>
      </c>
      <c r="J198" s="26">
        <f t="shared" si="204"/>
        <v>0</v>
      </c>
      <c r="K198" s="26">
        <f t="shared" si="204"/>
        <v>0</v>
      </c>
      <c r="L198" s="26">
        <f t="shared" si="204"/>
        <v>0</v>
      </c>
      <c r="M198" s="26">
        <f t="shared" si="204"/>
        <v>0</v>
      </c>
      <c r="N198" s="26">
        <f t="shared" si="204"/>
        <v>0</v>
      </c>
      <c r="O198" s="26">
        <f t="shared" si="204"/>
        <v>0</v>
      </c>
      <c r="P198" s="26">
        <f t="shared" si="204"/>
        <v>0</v>
      </c>
      <c r="Q198" s="26">
        <f t="shared" si="204"/>
        <v>0</v>
      </c>
      <c r="R198" s="26">
        <f t="shared" si="204"/>
        <v>0</v>
      </c>
      <c r="S198" s="26">
        <f t="shared" si="204"/>
        <v>0</v>
      </c>
      <c r="T198" s="26">
        <f t="shared" si="204"/>
        <v>0</v>
      </c>
      <c r="U198" s="26">
        <f t="shared" si="204"/>
        <v>0</v>
      </c>
      <c r="V198" s="26">
        <f t="shared" si="204"/>
        <v>0</v>
      </c>
      <c r="W198" s="26">
        <f t="shared" si="204"/>
        <v>0</v>
      </c>
      <c r="X198" s="26">
        <f t="shared" si="204"/>
        <v>0</v>
      </c>
      <c r="Y198" s="26">
        <f t="shared" si="204"/>
        <v>0</v>
      </c>
      <c r="Z198" s="26">
        <f t="shared" si="204"/>
        <v>0</v>
      </c>
      <c r="AA198" s="26">
        <f t="shared" si="204"/>
        <v>0</v>
      </c>
      <c r="AB198" s="26">
        <f t="shared" si="204"/>
        <v>0</v>
      </c>
      <c r="AC198" s="26">
        <f t="shared" si="204"/>
        <v>0</v>
      </c>
      <c r="AD198" s="26">
        <f t="shared" si="204"/>
        <v>0</v>
      </c>
      <c r="AE198" s="26">
        <f t="shared" si="204"/>
        <v>0</v>
      </c>
      <c r="AF198" s="26">
        <f t="shared" ref="AF198:AH198" si="205">+SUM(AF199:AF200)</f>
        <v>0</v>
      </c>
      <c r="AG198" s="26">
        <f t="shared" si="205"/>
        <v>0</v>
      </c>
      <c r="AH198" s="26">
        <f t="shared" si="205"/>
        <v>0</v>
      </c>
      <c r="AI198" s="27"/>
      <c r="AJ198" s="23" t="e">
        <f t="shared" si="203"/>
        <v>#DIV/0!</v>
      </c>
    </row>
    <row r="199" spans="1:36" x14ac:dyDescent="0.35">
      <c r="A199" s="24" t="s">
        <v>624</v>
      </c>
      <c r="B199" s="25" t="s">
        <v>625</v>
      </c>
      <c r="C199" s="30">
        <f>+'1990'!$E199</f>
        <v>0</v>
      </c>
      <c r="D199" s="30">
        <f>+'1991'!$E199</f>
        <v>0</v>
      </c>
      <c r="E199" s="30">
        <f>+'1992'!$E199</f>
        <v>0</v>
      </c>
      <c r="F199" s="30">
        <f>+'1993'!$E199</f>
        <v>0</v>
      </c>
      <c r="G199" s="30">
        <f>+'1994'!$E199</f>
        <v>0</v>
      </c>
      <c r="H199" s="30">
        <f>+'1995'!$E199</f>
        <v>0</v>
      </c>
      <c r="I199" s="30">
        <f>+'1996'!$E199</f>
        <v>0</v>
      </c>
      <c r="J199" s="30">
        <f>+'1997'!$E199</f>
        <v>0</v>
      </c>
      <c r="K199" s="30">
        <f>+'1998'!$E199</f>
        <v>0</v>
      </c>
      <c r="L199" s="30">
        <f>+'1999'!$E199</f>
        <v>0</v>
      </c>
      <c r="M199" s="30">
        <f>+'2000'!$E199</f>
        <v>0</v>
      </c>
      <c r="N199" s="30">
        <f>+'2001'!$E199</f>
        <v>0</v>
      </c>
      <c r="O199" s="30">
        <f>+'2002'!$E199</f>
        <v>0</v>
      </c>
      <c r="P199" s="30">
        <f>+'2003'!$E199</f>
        <v>0</v>
      </c>
      <c r="Q199" s="30">
        <f>+'2004'!$E199</f>
        <v>0</v>
      </c>
      <c r="R199" s="30">
        <f>+'2005'!$E199</f>
        <v>0</v>
      </c>
      <c r="S199" s="30">
        <f>+'2006'!$E199</f>
        <v>0</v>
      </c>
      <c r="T199" s="30">
        <f>+'2007'!$E199</f>
        <v>0</v>
      </c>
      <c r="U199" s="30">
        <f>+'2008'!$E199</f>
        <v>0</v>
      </c>
      <c r="V199" s="30">
        <f>+'2009'!$E199</f>
        <v>0</v>
      </c>
      <c r="W199" s="30">
        <f>+'2010'!$E199</f>
        <v>0</v>
      </c>
      <c r="X199" s="30">
        <f>+'2011'!$E199</f>
        <v>0</v>
      </c>
      <c r="Y199" s="30">
        <f>+'2012'!$E199</f>
        <v>0</v>
      </c>
      <c r="Z199" s="30">
        <f>+'2013'!$E199</f>
        <v>0</v>
      </c>
      <c r="AA199" s="30">
        <f>+'2014'!$E199</f>
        <v>0</v>
      </c>
      <c r="AB199" s="30">
        <f>+'2015'!$E199</f>
        <v>0</v>
      </c>
      <c r="AC199" s="30">
        <f>+'2016'!$E199</f>
        <v>0</v>
      </c>
      <c r="AD199" s="30">
        <f>+'2017'!$E199</f>
        <v>0</v>
      </c>
      <c r="AE199" s="30">
        <f>+'2018'!$E199</f>
        <v>0</v>
      </c>
      <c r="AF199" s="30">
        <f>+'2019'!$E199</f>
        <v>0</v>
      </c>
      <c r="AG199" s="30">
        <f>+'2020'!$E199</f>
        <v>0</v>
      </c>
      <c r="AH199" s="30">
        <f>+'2021'!$E199</f>
        <v>0</v>
      </c>
      <c r="AI199" s="27"/>
      <c r="AJ199" s="30" t="e">
        <f t="shared" si="203"/>
        <v>#DIV/0!</v>
      </c>
    </row>
    <row r="200" spans="1:36" x14ac:dyDescent="0.35">
      <c r="A200" s="24" t="s">
        <v>626</v>
      </c>
      <c r="B200" s="25" t="s">
        <v>627</v>
      </c>
      <c r="C200" s="26">
        <f>+SUM(C201:C205)</f>
        <v>0</v>
      </c>
      <c r="D200" s="26">
        <f t="shared" ref="D200" si="206">+SUM(D201:D205)</f>
        <v>0</v>
      </c>
      <c r="E200" s="26">
        <f t="shared" ref="E200" si="207">+SUM(E201:E205)</f>
        <v>0</v>
      </c>
      <c r="F200" s="26">
        <f t="shared" ref="F200" si="208">+SUM(F201:F205)</f>
        <v>0</v>
      </c>
      <c r="G200" s="26">
        <f t="shared" ref="G200" si="209">+SUM(G201:G205)</f>
        <v>0</v>
      </c>
      <c r="H200" s="26">
        <f t="shared" ref="H200" si="210">+SUM(H201:H205)</f>
        <v>0</v>
      </c>
      <c r="I200" s="26">
        <f t="shared" ref="I200" si="211">+SUM(I201:I205)</f>
        <v>0</v>
      </c>
      <c r="J200" s="26">
        <f t="shared" ref="J200" si="212">+SUM(J201:J205)</f>
        <v>0</v>
      </c>
      <c r="K200" s="26">
        <f t="shared" ref="K200" si="213">+SUM(K201:K205)</f>
        <v>0</v>
      </c>
      <c r="L200" s="26">
        <f t="shared" ref="L200" si="214">+SUM(L201:L205)</f>
        <v>0</v>
      </c>
      <c r="M200" s="26">
        <f t="shared" ref="M200" si="215">+SUM(M201:M205)</f>
        <v>0</v>
      </c>
      <c r="N200" s="26">
        <f t="shared" ref="N200" si="216">+SUM(N201:N205)</f>
        <v>0</v>
      </c>
      <c r="O200" s="26">
        <f t="shared" ref="O200" si="217">+SUM(O201:O205)</f>
        <v>0</v>
      </c>
      <c r="P200" s="26">
        <f t="shared" ref="P200" si="218">+SUM(P201:P205)</f>
        <v>0</v>
      </c>
      <c r="Q200" s="26">
        <f t="shared" ref="Q200:R200" si="219">+SUM(Q201:Q205)</f>
        <v>0</v>
      </c>
      <c r="R200" s="26">
        <f t="shared" si="219"/>
        <v>0</v>
      </c>
      <c r="S200" s="26">
        <f t="shared" ref="S200" si="220">+SUM(S201:S205)</f>
        <v>0</v>
      </c>
      <c r="T200" s="26">
        <f t="shared" ref="T200" si="221">+SUM(T201:T205)</f>
        <v>0</v>
      </c>
      <c r="U200" s="26">
        <f t="shared" ref="U200" si="222">+SUM(U201:U205)</f>
        <v>0</v>
      </c>
      <c r="V200" s="26">
        <f t="shared" ref="V200" si="223">+SUM(V201:V205)</f>
        <v>0</v>
      </c>
      <c r="W200" s="26">
        <f t="shared" ref="W200" si="224">+SUM(W201:W205)</f>
        <v>0</v>
      </c>
      <c r="X200" s="26">
        <f t="shared" ref="X200" si="225">+SUM(X201:X205)</f>
        <v>0</v>
      </c>
      <c r="Y200" s="26">
        <f t="shared" ref="Y200" si="226">+SUM(Y201:Y205)</f>
        <v>0</v>
      </c>
      <c r="Z200" s="26">
        <f t="shared" ref="Z200" si="227">+SUM(Z201:Z205)</f>
        <v>0</v>
      </c>
      <c r="AA200" s="26">
        <f t="shared" ref="AA200" si="228">+SUM(AA201:AA205)</f>
        <v>0</v>
      </c>
      <c r="AB200" s="26">
        <f t="shared" ref="AB200" si="229">+SUM(AB201:AB205)</f>
        <v>0</v>
      </c>
      <c r="AC200" s="26">
        <f t="shared" ref="AC200" si="230">+SUM(AC201:AC205)</f>
        <v>0</v>
      </c>
      <c r="AD200" s="26">
        <f t="shared" ref="AD200" si="231">+SUM(AD201:AD205)</f>
        <v>0</v>
      </c>
      <c r="AE200" s="26">
        <f t="shared" ref="AE200:AH200" si="232">+SUM(AE201:AE205)</f>
        <v>0</v>
      </c>
      <c r="AF200" s="26">
        <f t="shared" si="232"/>
        <v>0</v>
      </c>
      <c r="AG200" s="26">
        <f t="shared" si="232"/>
        <v>0</v>
      </c>
      <c r="AH200" s="26">
        <f t="shared" si="232"/>
        <v>0</v>
      </c>
      <c r="AI200" s="27"/>
      <c r="AJ200" s="23" t="e">
        <f t="shared" si="203"/>
        <v>#DIV/0!</v>
      </c>
    </row>
    <row r="201" spans="1:36" x14ac:dyDescent="0.35">
      <c r="A201" s="24" t="s">
        <v>628</v>
      </c>
      <c r="B201" s="25" t="s">
        <v>629</v>
      </c>
      <c r="C201" s="30">
        <f>+'1990'!$E201</f>
        <v>0</v>
      </c>
      <c r="D201" s="30">
        <f>+'1991'!$E201</f>
        <v>0</v>
      </c>
      <c r="E201" s="30">
        <f>+'1992'!$E201</f>
        <v>0</v>
      </c>
      <c r="F201" s="30">
        <f>+'1993'!$E201</f>
        <v>0</v>
      </c>
      <c r="G201" s="30">
        <f>+'1994'!$E201</f>
        <v>0</v>
      </c>
      <c r="H201" s="30">
        <f>+'1995'!$E201</f>
        <v>0</v>
      </c>
      <c r="I201" s="30">
        <f>+'1996'!$E201</f>
        <v>0</v>
      </c>
      <c r="J201" s="30">
        <f>+'1997'!$E201</f>
        <v>0</v>
      </c>
      <c r="K201" s="30">
        <f>+'1998'!$E201</f>
        <v>0</v>
      </c>
      <c r="L201" s="30">
        <f>+'1999'!$E201</f>
        <v>0</v>
      </c>
      <c r="M201" s="30">
        <f>+'2000'!$E201</f>
        <v>0</v>
      </c>
      <c r="N201" s="30">
        <f>+'2001'!$E201</f>
        <v>0</v>
      </c>
      <c r="O201" s="30">
        <f>+'2002'!$E201</f>
        <v>0</v>
      </c>
      <c r="P201" s="30">
        <f>+'2003'!$E201</f>
        <v>0</v>
      </c>
      <c r="Q201" s="30">
        <f>+'2004'!$E201</f>
        <v>0</v>
      </c>
      <c r="R201" s="30">
        <f>+'2005'!$E201</f>
        <v>0</v>
      </c>
      <c r="S201" s="30">
        <f>+'2006'!$E201</f>
        <v>0</v>
      </c>
      <c r="T201" s="30">
        <f>+'2007'!$E201</f>
        <v>0</v>
      </c>
      <c r="U201" s="30">
        <f>+'2008'!$E201</f>
        <v>0</v>
      </c>
      <c r="V201" s="30">
        <f>+'2009'!$E201</f>
        <v>0</v>
      </c>
      <c r="W201" s="30">
        <f>+'2010'!$E201</f>
        <v>0</v>
      </c>
      <c r="X201" s="30">
        <f>+'2011'!$E201</f>
        <v>0</v>
      </c>
      <c r="Y201" s="30">
        <f>+'2012'!$E201</f>
        <v>0</v>
      </c>
      <c r="Z201" s="30">
        <f>+'2013'!$E201</f>
        <v>0</v>
      </c>
      <c r="AA201" s="30">
        <f>+'2014'!$E201</f>
        <v>0</v>
      </c>
      <c r="AB201" s="30">
        <f>+'2015'!$E201</f>
        <v>0</v>
      </c>
      <c r="AC201" s="30">
        <f>+'2016'!$E201</f>
        <v>0</v>
      </c>
      <c r="AD201" s="30">
        <f>+'2017'!$E201</f>
        <v>0</v>
      </c>
      <c r="AE201" s="30">
        <f>+'2018'!$E201</f>
        <v>0</v>
      </c>
      <c r="AF201" s="30">
        <f>+'2019'!$E201</f>
        <v>0</v>
      </c>
      <c r="AG201" s="30">
        <f>+'2020'!$E201</f>
        <v>0</v>
      </c>
      <c r="AH201" s="30">
        <f>+'2021'!$E201</f>
        <v>0</v>
      </c>
      <c r="AI201" s="27"/>
      <c r="AJ201" s="30" t="e">
        <f t="shared" si="203"/>
        <v>#DIV/0!</v>
      </c>
    </row>
    <row r="202" spans="1:36" x14ac:dyDescent="0.35">
      <c r="A202" s="24" t="s">
        <v>630</v>
      </c>
      <c r="B202" s="25" t="s">
        <v>631</v>
      </c>
      <c r="C202" s="30">
        <f>+'1990'!$E202</f>
        <v>0</v>
      </c>
      <c r="D202" s="30">
        <f>+'1991'!$E202</f>
        <v>0</v>
      </c>
      <c r="E202" s="30">
        <f>+'1992'!$E202</f>
        <v>0</v>
      </c>
      <c r="F202" s="30">
        <f>+'1993'!$E202</f>
        <v>0</v>
      </c>
      <c r="G202" s="30">
        <f>+'1994'!$E202</f>
        <v>0</v>
      </c>
      <c r="H202" s="30">
        <f>+'1995'!$E202</f>
        <v>0</v>
      </c>
      <c r="I202" s="30">
        <f>+'1996'!$E202</f>
        <v>0</v>
      </c>
      <c r="J202" s="30">
        <f>+'1997'!$E202</f>
        <v>0</v>
      </c>
      <c r="K202" s="30">
        <f>+'1998'!$E202</f>
        <v>0</v>
      </c>
      <c r="L202" s="30">
        <f>+'1999'!$E202</f>
        <v>0</v>
      </c>
      <c r="M202" s="30">
        <f>+'2000'!$E202</f>
        <v>0</v>
      </c>
      <c r="N202" s="30">
        <f>+'2001'!$E202</f>
        <v>0</v>
      </c>
      <c r="O202" s="30">
        <f>+'2002'!$E202</f>
        <v>0</v>
      </c>
      <c r="P202" s="30">
        <f>+'2003'!$E202</f>
        <v>0</v>
      </c>
      <c r="Q202" s="30">
        <f>+'2004'!$E202</f>
        <v>0</v>
      </c>
      <c r="R202" s="30">
        <f>+'2005'!$E202</f>
        <v>0</v>
      </c>
      <c r="S202" s="30">
        <f>+'2006'!$E202</f>
        <v>0</v>
      </c>
      <c r="T202" s="30">
        <f>+'2007'!$E202</f>
        <v>0</v>
      </c>
      <c r="U202" s="30">
        <f>+'2008'!$E202</f>
        <v>0</v>
      </c>
      <c r="V202" s="30">
        <f>+'2009'!$E202</f>
        <v>0</v>
      </c>
      <c r="W202" s="30">
        <f>+'2010'!$E202</f>
        <v>0</v>
      </c>
      <c r="X202" s="30">
        <f>+'2011'!$E202</f>
        <v>0</v>
      </c>
      <c r="Y202" s="30">
        <f>+'2012'!$E202</f>
        <v>0</v>
      </c>
      <c r="Z202" s="30">
        <f>+'2013'!$E202</f>
        <v>0</v>
      </c>
      <c r="AA202" s="30">
        <f>+'2014'!$E202</f>
        <v>0</v>
      </c>
      <c r="AB202" s="30">
        <f>+'2015'!$E202</f>
        <v>0</v>
      </c>
      <c r="AC202" s="30">
        <f>+'2016'!$E202</f>
        <v>0</v>
      </c>
      <c r="AD202" s="30">
        <f>+'2017'!$E202</f>
        <v>0</v>
      </c>
      <c r="AE202" s="30">
        <f>+'2018'!$E202</f>
        <v>0</v>
      </c>
      <c r="AF202" s="30">
        <f>+'2019'!$E202</f>
        <v>0</v>
      </c>
      <c r="AG202" s="30">
        <f>+'2020'!$E202</f>
        <v>0</v>
      </c>
      <c r="AH202" s="30">
        <f>+'2021'!$E202</f>
        <v>0</v>
      </c>
      <c r="AI202" s="27"/>
      <c r="AJ202" s="30" t="e">
        <f t="shared" si="203"/>
        <v>#DIV/0!</v>
      </c>
    </row>
    <row r="203" spans="1:36" x14ac:dyDescent="0.35">
      <c r="A203" s="24" t="s">
        <v>632</v>
      </c>
      <c r="B203" s="25" t="s">
        <v>633</v>
      </c>
      <c r="C203" s="30">
        <f>+'1990'!$E203</f>
        <v>0</v>
      </c>
      <c r="D203" s="30">
        <f>+'1991'!$E203</f>
        <v>0</v>
      </c>
      <c r="E203" s="30">
        <f>+'1992'!$E203</f>
        <v>0</v>
      </c>
      <c r="F203" s="30">
        <f>+'1993'!$E203</f>
        <v>0</v>
      </c>
      <c r="G203" s="30">
        <f>+'1994'!$E203</f>
        <v>0</v>
      </c>
      <c r="H203" s="30">
        <f>+'1995'!$E203</f>
        <v>0</v>
      </c>
      <c r="I203" s="30">
        <f>+'1996'!$E203</f>
        <v>0</v>
      </c>
      <c r="J203" s="30">
        <f>+'1997'!$E203</f>
        <v>0</v>
      </c>
      <c r="K203" s="30">
        <f>+'1998'!$E203</f>
        <v>0</v>
      </c>
      <c r="L203" s="30">
        <f>+'1999'!$E203</f>
        <v>0</v>
      </c>
      <c r="M203" s="30">
        <f>+'2000'!$E203</f>
        <v>0</v>
      </c>
      <c r="N203" s="30">
        <f>+'2001'!$E203</f>
        <v>0</v>
      </c>
      <c r="O203" s="30">
        <f>+'2002'!$E203</f>
        <v>0</v>
      </c>
      <c r="P203" s="30">
        <f>+'2003'!$E203</f>
        <v>0</v>
      </c>
      <c r="Q203" s="30">
        <f>+'2004'!$E203</f>
        <v>0</v>
      </c>
      <c r="R203" s="30">
        <f>+'2005'!$E203</f>
        <v>0</v>
      </c>
      <c r="S203" s="30">
        <f>+'2006'!$E203</f>
        <v>0</v>
      </c>
      <c r="T203" s="30">
        <f>+'2007'!$E203</f>
        <v>0</v>
      </c>
      <c r="U203" s="30">
        <f>+'2008'!$E203</f>
        <v>0</v>
      </c>
      <c r="V203" s="30">
        <f>+'2009'!$E203</f>
        <v>0</v>
      </c>
      <c r="W203" s="30">
        <f>+'2010'!$E203</f>
        <v>0</v>
      </c>
      <c r="X203" s="30">
        <f>+'2011'!$E203</f>
        <v>0</v>
      </c>
      <c r="Y203" s="30">
        <f>+'2012'!$E203</f>
        <v>0</v>
      </c>
      <c r="Z203" s="30">
        <f>+'2013'!$E203</f>
        <v>0</v>
      </c>
      <c r="AA203" s="30">
        <f>+'2014'!$E203</f>
        <v>0</v>
      </c>
      <c r="AB203" s="30">
        <f>+'2015'!$E203</f>
        <v>0</v>
      </c>
      <c r="AC203" s="30">
        <f>+'2016'!$E203</f>
        <v>0</v>
      </c>
      <c r="AD203" s="30">
        <f>+'2017'!$E203</f>
        <v>0</v>
      </c>
      <c r="AE203" s="30">
        <f>+'2018'!$E203</f>
        <v>0</v>
      </c>
      <c r="AF203" s="30">
        <f>+'2019'!$E203</f>
        <v>0</v>
      </c>
      <c r="AG203" s="30">
        <f>+'2020'!$E203</f>
        <v>0</v>
      </c>
      <c r="AH203" s="30">
        <f>+'2021'!$E203</f>
        <v>0</v>
      </c>
      <c r="AI203" s="27"/>
      <c r="AJ203" s="30" t="e">
        <f t="shared" si="203"/>
        <v>#DIV/0!</v>
      </c>
    </row>
    <row r="204" spans="1:36" x14ac:dyDescent="0.35">
      <c r="A204" s="24" t="s">
        <v>634</v>
      </c>
      <c r="B204" s="25" t="s">
        <v>635</v>
      </c>
      <c r="C204" s="30">
        <f>+'1990'!$E204</f>
        <v>0</v>
      </c>
      <c r="D204" s="30">
        <f>+'1991'!$E204</f>
        <v>0</v>
      </c>
      <c r="E204" s="30">
        <f>+'1992'!$E204</f>
        <v>0</v>
      </c>
      <c r="F204" s="30">
        <f>+'1993'!$E204</f>
        <v>0</v>
      </c>
      <c r="G204" s="30">
        <f>+'1994'!$E204</f>
        <v>0</v>
      </c>
      <c r="H204" s="30">
        <f>+'1995'!$E204</f>
        <v>0</v>
      </c>
      <c r="I204" s="30">
        <f>+'1996'!$E204</f>
        <v>0</v>
      </c>
      <c r="J204" s="30">
        <f>+'1997'!$E204</f>
        <v>0</v>
      </c>
      <c r="K204" s="30">
        <f>+'1998'!$E204</f>
        <v>0</v>
      </c>
      <c r="L204" s="30">
        <f>+'1999'!$E204</f>
        <v>0</v>
      </c>
      <c r="M204" s="30">
        <f>+'2000'!$E204</f>
        <v>0</v>
      </c>
      <c r="N204" s="30">
        <f>+'2001'!$E204</f>
        <v>0</v>
      </c>
      <c r="O204" s="30">
        <f>+'2002'!$E204</f>
        <v>0</v>
      </c>
      <c r="P204" s="30">
        <f>+'2003'!$E204</f>
        <v>0</v>
      </c>
      <c r="Q204" s="30">
        <f>+'2004'!$E204</f>
        <v>0</v>
      </c>
      <c r="R204" s="30">
        <f>+'2005'!$E204</f>
        <v>0</v>
      </c>
      <c r="S204" s="30">
        <f>+'2006'!$E204</f>
        <v>0</v>
      </c>
      <c r="T204" s="30">
        <f>+'2007'!$E204</f>
        <v>0</v>
      </c>
      <c r="U204" s="30">
        <f>+'2008'!$E204</f>
        <v>0</v>
      </c>
      <c r="V204" s="30">
        <f>+'2009'!$E204</f>
        <v>0</v>
      </c>
      <c r="W204" s="30">
        <f>+'2010'!$E204</f>
        <v>0</v>
      </c>
      <c r="X204" s="30">
        <f>+'2011'!$E204</f>
        <v>0</v>
      </c>
      <c r="Y204" s="30">
        <f>+'2012'!$E204</f>
        <v>0</v>
      </c>
      <c r="Z204" s="30">
        <f>+'2013'!$E204</f>
        <v>0</v>
      </c>
      <c r="AA204" s="30">
        <f>+'2014'!$E204</f>
        <v>0</v>
      </c>
      <c r="AB204" s="30">
        <f>+'2015'!$E204</f>
        <v>0</v>
      </c>
      <c r="AC204" s="30">
        <f>+'2016'!$E204</f>
        <v>0</v>
      </c>
      <c r="AD204" s="30">
        <f>+'2017'!$E204</f>
        <v>0</v>
      </c>
      <c r="AE204" s="30">
        <f>+'2018'!$E204</f>
        <v>0</v>
      </c>
      <c r="AF204" s="30">
        <f>+'2019'!$E204</f>
        <v>0</v>
      </c>
      <c r="AG204" s="30">
        <f>+'2020'!$E204</f>
        <v>0</v>
      </c>
      <c r="AH204" s="30">
        <f>+'2021'!$E204</f>
        <v>0</v>
      </c>
      <c r="AI204" s="27"/>
      <c r="AJ204" s="30" t="e">
        <f t="shared" si="203"/>
        <v>#DIV/0!</v>
      </c>
    </row>
    <row r="205" spans="1:36" x14ac:dyDescent="0.35">
      <c r="A205" s="24" t="s">
        <v>636</v>
      </c>
      <c r="B205" s="25" t="s">
        <v>637</v>
      </c>
      <c r="C205" s="30">
        <f>+'1990'!$E205</f>
        <v>0</v>
      </c>
      <c r="D205" s="30">
        <f>+'1991'!$E205</f>
        <v>0</v>
      </c>
      <c r="E205" s="30">
        <f>+'1992'!$E205</f>
        <v>0</v>
      </c>
      <c r="F205" s="30">
        <f>+'1993'!$E205</f>
        <v>0</v>
      </c>
      <c r="G205" s="30">
        <f>+'1994'!$E205</f>
        <v>0</v>
      </c>
      <c r="H205" s="30">
        <f>+'1995'!$E205</f>
        <v>0</v>
      </c>
      <c r="I205" s="30">
        <f>+'1996'!$E205</f>
        <v>0</v>
      </c>
      <c r="J205" s="30">
        <f>+'1997'!$E205</f>
        <v>0</v>
      </c>
      <c r="K205" s="30">
        <f>+'1998'!$E205</f>
        <v>0</v>
      </c>
      <c r="L205" s="30">
        <f>+'1999'!$E205</f>
        <v>0</v>
      </c>
      <c r="M205" s="30">
        <f>+'2000'!$E205</f>
        <v>0</v>
      </c>
      <c r="N205" s="30">
        <f>+'2001'!$E205</f>
        <v>0</v>
      </c>
      <c r="O205" s="30">
        <f>+'2002'!$E205</f>
        <v>0</v>
      </c>
      <c r="P205" s="30">
        <f>+'2003'!$E205</f>
        <v>0</v>
      </c>
      <c r="Q205" s="30">
        <f>+'2004'!$E205</f>
        <v>0</v>
      </c>
      <c r="R205" s="30">
        <f>+'2005'!$E205</f>
        <v>0</v>
      </c>
      <c r="S205" s="30">
        <f>+'2006'!$E205</f>
        <v>0</v>
      </c>
      <c r="T205" s="30">
        <f>+'2007'!$E205</f>
        <v>0</v>
      </c>
      <c r="U205" s="30">
        <f>+'2008'!$E205</f>
        <v>0</v>
      </c>
      <c r="V205" s="30">
        <f>+'2009'!$E205</f>
        <v>0</v>
      </c>
      <c r="W205" s="30">
        <f>+'2010'!$E205</f>
        <v>0</v>
      </c>
      <c r="X205" s="30">
        <f>+'2011'!$E205</f>
        <v>0</v>
      </c>
      <c r="Y205" s="30">
        <f>+'2012'!$E205</f>
        <v>0</v>
      </c>
      <c r="Z205" s="30">
        <f>+'2013'!$E205</f>
        <v>0</v>
      </c>
      <c r="AA205" s="30">
        <f>+'2014'!$E205</f>
        <v>0</v>
      </c>
      <c r="AB205" s="30">
        <f>+'2015'!$E205</f>
        <v>0</v>
      </c>
      <c r="AC205" s="30">
        <f>+'2016'!$E205</f>
        <v>0</v>
      </c>
      <c r="AD205" s="30">
        <f>+'2017'!$E205</f>
        <v>0</v>
      </c>
      <c r="AE205" s="30">
        <f>+'2018'!$E205</f>
        <v>0</v>
      </c>
      <c r="AF205" s="30">
        <f>+'2019'!$E205</f>
        <v>0</v>
      </c>
      <c r="AG205" s="30">
        <f>+'2020'!$E205</f>
        <v>0</v>
      </c>
      <c r="AH205" s="30">
        <f>+'2021'!$E205</f>
        <v>0</v>
      </c>
      <c r="AI205" s="27"/>
      <c r="AJ205" s="30" t="e">
        <f t="shared" si="203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2" t="e">
        <f t="shared" si="203"/>
        <v>#DIV/0!</v>
      </c>
    </row>
    <row r="207" spans="1:36" x14ac:dyDescent="0.35">
      <c r="A207" s="24" t="s">
        <v>640</v>
      </c>
      <c r="B207" s="25" t="s">
        <v>291</v>
      </c>
      <c r="C207" s="30">
        <f>+'1990'!$E207</f>
        <v>0</v>
      </c>
      <c r="D207" s="30">
        <f>+'1991'!$E207</f>
        <v>0</v>
      </c>
      <c r="E207" s="30">
        <f>+'1992'!$E207</f>
        <v>0</v>
      </c>
      <c r="F207" s="30">
        <f>+'1993'!$E207</f>
        <v>0</v>
      </c>
      <c r="G207" s="30">
        <f>+'1994'!$E207</f>
        <v>0</v>
      </c>
      <c r="H207" s="30">
        <f>+'1995'!$E207</f>
        <v>0</v>
      </c>
      <c r="I207" s="30">
        <f>+'1996'!$E207</f>
        <v>0</v>
      </c>
      <c r="J207" s="30">
        <f>+'1997'!$E207</f>
        <v>0</v>
      </c>
      <c r="K207" s="30">
        <f>+'1998'!$E207</f>
        <v>0</v>
      </c>
      <c r="L207" s="30">
        <f>+'1999'!$E207</f>
        <v>0</v>
      </c>
      <c r="M207" s="30">
        <f>+'2000'!$E207</f>
        <v>3.7677299451070283E-3</v>
      </c>
      <c r="N207" s="30">
        <f>+'2001'!$E207</f>
        <v>5.8970030748835217E-3</v>
      </c>
      <c r="O207" s="30">
        <f>+'2002'!$E207</f>
        <v>8.0262762046600152E-3</v>
      </c>
      <c r="P207" s="30">
        <f>+'2003'!$E207</f>
        <v>1.0155549334436508E-2</v>
      </c>
      <c r="Q207" s="30">
        <f>+'2004'!$E207</f>
        <v>1.2284822464213E-2</v>
      </c>
      <c r="R207" s="30">
        <f>+'2005'!$E207</f>
        <v>1.4414095593989493E-2</v>
      </c>
      <c r="S207" s="30">
        <f>+'2006'!$E207</f>
        <v>1.6558310727750492E-2</v>
      </c>
      <c r="T207" s="30">
        <f>+'2007'!$E207</f>
        <v>1.5394557668803615E-2</v>
      </c>
      <c r="U207" s="30">
        <f>+'2008'!$E207</f>
        <v>1.3654113167339547E-2</v>
      </c>
      <c r="V207" s="30">
        <f>+'2009'!$E207</f>
        <v>1.2183624346317928E-2</v>
      </c>
      <c r="W207" s="30">
        <f>+'2010'!$E207</f>
        <v>1.0794166690553149E-2</v>
      </c>
      <c r="X207" s="30">
        <f>+'2011'!$E207</f>
        <v>1.2686291850051821E-2</v>
      </c>
      <c r="Y207" s="30">
        <f>+'2012'!$E207</f>
        <v>1.480850163E-2</v>
      </c>
      <c r="Z207" s="30">
        <f>+'2013'!$E207</f>
        <v>2.1677232849999999E-2</v>
      </c>
      <c r="AA207" s="30">
        <f>+'2014'!$E207</f>
        <v>2.1593699530000003E-2</v>
      </c>
      <c r="AB207" s="30">
        <f>+'2015'!$E207</f>
        <v>2.1510166209999997E-2</v>
      </c>
      <c r="AC207" s="30">
        <f>+'2016'!$E207</f>
        <v>2.0091211790000004E-2</v>
      </c>
      <c r="AD207" s="30">
        <f>+'2017'!$E207</f>
        <v>1.8672257370000001E-2</v>
      </c>
      <c r="AE207" s="30">
        <f>+'2018'!$E207</f>
        <v>1.3502271900000001E-2</v>
      </c>
      <c r="AF207" s="30">
        <f>+'2019'!$E207</f>
        <v>1.0408755630000002E-2</v>
      </c>
      <c r="AG207" s="30">
        <f>+'2020'!$E207</f>
        <v>7.3152393600000006E-3</v>
      </c>
      <c r="AH207" s="30">
        <f>+'2021'!$E207</f>
        <v>7.3152393600000006E-3</v>
      </c>
      <c r="AI207" s="27"/>
      <c r="AJ207" s="30">
        <f t="shared" si="203"/>
        <v>0.94155087189833075</v>
      </c>
    </row>
    <row r="208" spans="1:36" ht="13" x14ac:dyDescent="0.35">
      <c r="A208" s="24" t="s">
        <v>696</v>
      </c>
      <c r="B208" s="25" t="s">
        <v>697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27"/>
      <c r="AJ208" s="30" t="e">
        <f t="shared" si="203"/>
        <v>#DIV/0!</v>
      </c>
    </row>
    <row r="209" spans="1:36" s="13" customFormat="1" x14ac:dyDescent="0.35">
      <c r="A209" s="19" t="s">
        <v>641</v>
      </c>
      <c r="B209" s="20" t="s">
        <v>642</v>
      </c>
      <c r="C209" s="21">
        <f>+C210+C214+C217+C220+C224</f>
        <v>0.10431692505755402</v>
      </c>
      <c r="D209" s="21">
        <f t="shared" ref="D209:AE209" si="233">+D210+D214+D217+D220+D224</f>
        <v>9.6126461434471164E-2</v>
      </c>
      <c r="E209" s="21">
        <f t="shared" si="233"/>
        <v>9.6126461434471164E-2</v>
      </c>
      <c r="F209" s="21">
        <f t="shared" si="233"/>
        <v>0.10185978304147808</v>
      </c>
      <c r="G209" s="21">
        <f t="shared" si="233"/>
        <v>0.10126873112852314</v>
      </c>
      <c r="H209" s="21">
        <f t="shared" si="233"/>
        <v>0.11129132354553614</v>
      </c>
      <c r="I209" s="21">
        <f t="shared" si="233"/>
        <v>0.11536818898046312</v>
      </c>
      <c r="J209" s="21">
        <f t="shared" si="233"/>
        <v>0.11416410658260191</v>
      </c>
      <c r="K209" s="21">
        <f t="shared" si="233"/>
        <v>0.122546283218003</v>
      </c>
      <c r="L209" s="21">
        <f t="shared" si="233"/>
        <v>0.11833846008151946</v>
      </c>
      <c r="M209" s="21">
        <f t="shared" si="233"/>
        <v>0.12945596126860714</v>
      </c>
      <c r="N209" s="21">
        <f t="shared" si="233"/>
        <v>0.12947803379237155</v>
      </c>
      <c r="O209" s="21">
        <f t="shared" si="233"/>
        <v>0.13656324275017354</v>
      </c>
      <c r="P209" s="21">
        <f t="shared" si="233"/>
        <v>0.14035325370705726</v>
      </c>
      <c r="Q209" s="21">
        <f t="shared" si="233"/>
        <v>0.12822756580138481</v>
      </c>
      <c r="R209" s="21">
        <f t="shared" ref="R209" si="234">+R210+R214+R217+R220+R224</f>
        <v>0.14142033661828929</v>
      </c>
      <c r="S209" s="21">
        <f t="shared" si="233"/>
        <v>0.14574374120966585</v>
      </c>
      <c r="T209" s="21">
        <f t="shared" si="233"/>
        <v>0.17342824488544378</v>
      </c>
      <c r="U209" s="21">
        <f t="shared" si="233"/>
        <v>0.17749659468353252</v>
      </c>
      <c r="V209" s="21">
        <f t="shared" si="233"/>
        <v>0.17969083279579101</v>
      </c>
      <c r="W209" s="21">
        <f t="shared" si="233"/>
        <v>0.17890491082019666</v>
      </c>
      <c r="X209" s="21">
        <f t="shared" si="233"/>
        <v>0.20178286147584842</v>
      </c>
      <c r="Y209" s="21">
        <f t="shared" si="233"/>
        <v>0.20514730379710794</v>
      </c>
      <c r="Z209" s="21">
        <f t="shared" si="233"/>
        <v>0.20225188055934046</v>
      </c>
      <c r="AA209" s="21">
        <f t="shared" si="233"/>
        <v>0.21407931628209625</v>
      </c>
      <c r="AB209" s="21">
        <f t="shared" si="233"/>
        <v>0.22669626687532529</v>
      </c>
      <c r="AC209" s="21">
        <f t="shared" si="233"/>
        <v>0.22551678723836069</v>
      </c>
      <c r="AD209" s="21">
        <f t="shared" si="233"/>
        <v>0.22991050513700506</v>
      </c>
      <c r="AE209" s="21">
        <f t="shared" si="233"/>
        <v>0.23910566567121533</v>
      </c>
      <c r="AF209" s="21">
        <f t="shared" ref="AF209" si="235">+AF210+AF214+AF217+AF220+AF224</f>
        <v>0.24412463027263548</v>
      </c>
      <c r="AG209" s="21">
        <f t="shared" ref="AG209:AH209" si="236">+AG210+AG214+AG217+AG220+AG224</f>
        <v>0.24907155800525582</v>
      </c>
      <c r="AH209" s="21">
        <f t="shared" si="236"/>
        <v>0.25505634906814278</v>
      </c>
      <c r="AI209" s="22"/>
      <c r="AJ209" s="23">
        <f t="shared" si="203"/>
        <v>0.97021710370624326</v>
      </c>
    </row>
    <row r="210" spans="1:36" x14ac:dyDescent="0.35">
      <c r="A210" s="24" t="s">
        <v>643</v>
      </c>
      <c r="B210" s="25" t="s">
        <v>644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27"/>
      <c r="AJ210" s="23" t="e">
        <f t="shared" si="203"/>
        <v>#DIV/0!</v>
      </c>
    </row>
    <row r="211" spans="1:36" x14ac:dyDescent="0.35">
      <c r="A211" s="24" t="s">
        <v>645</v>
      </c>
      <c r="B211" s="25" t="s">
        <v>646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27"/>
      <c r="AJ211" s="30" t="e">
        <f t="shared" si="203"/>
        <v>#DIV/0!</v>
      </c>
    </row>
    <row r="212" spans="1:36" x14ac:dyDescent="0.35">
      <c r="A212" s="24" t="s">
        <v>647</v>
      </c>
      <c r="B212" s="25" t="s">
        <v>648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27"/>
      <c r="AJ212" s="30" t="e">
        <f t="shared" si="203"/>
        <v>#DIV/0!</v>
      </c>
    </row>
    <row r="213" spans="1:36" x14ac:dyDescent="0.35">
      <c r="A213" s="24" t="s">
        <v>649</v>
      </c>
      <c r="B213" s="25" t="s">
        <v>650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27"/>
      <c r="AJ213" s="30" t="e">
        <f t="shared" si="203"/>
        <v>#DIV/0!</v>
      </c>
    </row>
    <row r="214" spans="1:36" x14ac:dyDescent="0.35">
      <c r="A214" s="24" t="s">
        <v>651</v>
      </c>
      <c r="B214" s="25" t="s">
        <v>652</v>
      </c>
      <c r="C214" s="26">
        <f t="shared" ref="C214:AE214" si="237">+SUM(C215:C216)</f>
        <v>0</v>
      </c>
      <c r="D214" s="26">
        <f t="shared" si="237"/>
        <v>0</v>
      </c>
      <c r="E214" s="26">
        <f t="shared" si="237"/>
        <v>0</v>
      </c>
      <c r="F214" s="26">
        <f t="shared" si="237"/>
        <v>0</v>
      </c>
      <c r="G214" s="26">
        <f t="shared" si="237"/>
        <v>0</v>
      </c>
      <c r="H214" s="26">
        <f t="shared" si="237"/>
        <v>0</v>
      </c>
      <c r="I214" s="26">
        <f t="shared" si="237"/>
        <v>0</v>
      </c>
      <c r="J214" s="26">
        <f t="shared" si="237"/>
        <v>0</v>
      </c>
      <c r="K214" s="26">
        <f t="shared" si="237"/>
        <v>0</v>
      </c>
      <c r="L214" s="26">
        <f t="shared" si="237"/>
        <v>0</v>
      </c>
      <c r="M214" s="26">
        <f t="shared" si="237"/>
        <v>0</v>
      </c>
      <c r="N214" s="26">
        <f t="shared" si="237"/>
        <v>0</v>
      </c>
      <c r="O214" s="26">
        <f t="shared" si="237"/>
        <v>0</v>
      </c>
      <c r="P214" s="26">
        <f t="shared" si="237"/>
        <v>0</v>
      </c>
      <c r="Q214" s="26">
        <f t="shared" si="237"/>
        <v>0</v>
      </c>
      <c r="R214" s="26">
        <f t="shared" ref="R214" si="238">+SUM(R215:R216)</f>
        <v>0</v>
      </c>
      <c r="S214" s="26">
        <f t="shared" si="237"/>
        <v>0</v>
      </c>
      <c r="T214" s="26">
        <f t="shared" si="237"/>
        <v>0</v>
      </c>
      <c r="U214" s="26">
        <f t="shared" si="237"/>
        <v>0</v>
      </c>
      <c r="V214" s="26">
        <f t="shared" si="237"/>
        <v>0</v>
      </c>
      <c r="W214" s="26">
        <f t="shared" si="237"/>
        <v>0</v>
      </c>
      <c r="X214" s="26">
        <f t="shared" si="237"/>
        <v>0</v>
      </c>
      <c r="Y214" s="26">
        <f t="shared" si="237"/>
        <v>0</v>
      </c>
      <c r="Z214" s="26">
        <f t="shared" si="237"/>
        <v>0</v>
      </c>
      <c r="AA214" s="26">
        <f t="shared" si="237"/>
        <v>0</v>
      </c>
      <c r="AB214" s="26">
        <f t="shared" si="237"/>
        <v>0</v>
      </c>
      <c r="AC214" s="26">
        <f t="shared" si="237"/>
        <v>0</v>
      </c>
      <c r="AD214" s="26">
        <f t="shared" si="237"/>
        <v>0</v>
      </c>
      <c r="AE214" s="26">
        <f t="shared" si="237"/>
        <v>0</v>
      </c>
      <c r="AF214" s="26">
        <f t="shared" ref="AF214" si="239">+SUM(AF215:AF216)</f>
        <v>0</v>
      </c>
      <c r="AG214" s="26">
        <f t="shared" ref="AG214:AH214" si="240">+SUM(AG215:AG216)</f>
        <v>0</v>
      </c>
      <c r="AH214" s="26">
        <f t="shared" si="240"/>
        <v>0</v>
      </c>
      <c r="AI214" s="27"/>
      <c r="AJ214" s="23" t="e">
        <f t="shared" si="203"/>
        <v>#DIV/0!</v>
      </c>
    </row>
    <row r="215" spans="1:36" x14ac:dyDescent="0.35">
      <c r="A215" s="24" t="s">
        <v>653</v>
      </c>
      <c r="B215" s="25" t="s">
        <v>654</v>
      </c>
      <c r="C215" s="30">
        <f>+'1990'!$E214</f>
        <v>0</v>
      </c>
      <c r="D215" s="30">
        <f>+'1991'!$E214</f>
        <v>0</v>
      </c>
      <c r="E215" s="30">
        <f>+'1992'!$E214</f>
        <v>0</v>
      </c>
      <c r="F215" s="30">
        <f>+'1993'!$E214</f>
        <v>0</v>
      </c>
      <c r="G215" s="30">
        <f>+'1994'!$E214</f>
        <v>0</v>
      </c>
      <c r="H215" s="30">
        <f>+'1995'!$E214</f>
        <v>0</v>
      </c>
      <c r="I215" s="30">
        <f>+'1996'!$E214</f>
        <v>0</v>
      </c>
      <c r="J215" s="30">
        <f>+'1997'!$E214</f>
        <v>0</v>
      </c>
      <c r="K215" s="30">
        <f>+'1998'!$E214</f>
        <v>0</v>
      </c>
      <c r="L215" s="30">
        <f>+'1999'!$E214</f>
        <v>0</v>
      </c>
      <c r="M215" s="30">
        <f>+'2000'!$E215</f>
        <v>0</v>
      </c>
      <c r="N215" s="30">
        <f>+'2001'!$E215</f>
        <v>0</v>
      </c>
      <c r="O215" s="30">
        <f>+'2002'!$E215</f>
        <v>0</v>
      </c>
      <c r="P215" s="30">
        <f>+'2003'!$E215</f>
        <v>0</v>
      </c>
      <c r="Q215" s="30">
        <f>+'2004'!$E215</f>
        <v>0</v>
      </c>
      <c r="R215" s="30">
        <f>+'2005'!$E215</f>
        <v>0</v>
      </c>
      <c r="S215" s="30">
        <f>+'2006'!$E215</f>
        <v>0</v>
      </c>
      <c r="T215" s="30">
        <f>+'2007'!$E215</f>
        <v>0</v>
      </c>
      <c r="U215" s="30">
        <f>+'2008'!$E215</f>
        <v>0</v>
      </c>
      <c r="V215" s="30">
        <f>+'2009'!$E215</f>
        <v>0</v>
      </c>
      <c r="W215" s="30">
        <f>+'2010'!$E215</f>
        <v>0</v>
      </c>
      <c r="X215" s="30">
        <f>+'2011'!$E215</f>
        <v>0</v>
      </c>
      <c r="Y215" s="30">
        <f>+'2012'!$E215</f>
        <v>0</v>
      </c>
      <c r="Z215" s="30">
        <f>+'2013'!$E215</f>
        <v>0</v>
      </c>
      <c r="AA215" s="30">
        <f>+'2014'!$E215</f>
        <v>0</v>
      </c>
      <c r="AB215" s="30">
        <f>+'2015'!$E215</f>
        <v>0</v>
      </c>
      <c r="AC215" s="30">
        <f>+'2016'!$E215</f>
        <v>0</v>
      </c>
      <c r="AD215" s="30">
        <f>+'2017'!$E215</f>
        <v>0</v>
      </c>
      <c r="AE215" s="30">
        <f>+'2018'!$E215</f>
        <v>0</v>
      </c>
      <c r="AF215" s="30">
        <f>+'2019'!$E215</f>
        <v>0</v>
      </c>
      <c r="AG215" s="30">
        <f>+'2020'!$E215</f>
        <v>0</v>
      </c>
      <c r="AH215" s="30">
        <f>+'2021'!$E215</f>
        <v>0</v>
      </c>
      <c r="AI215" s="27"/>
      <c r="AJ215" s="30" t="e">
        <f t="shared" si="203"/>
        <v>#DIV/0!</v>
      </c>
    </row>
    <row r="216" spans="1:36" x14ac:dyDescent="0.35">
      <c r="A216" s="24" t="s">
        <v>655</v>
      </c>
      <c r="B216" s="25" t="s">
        <v>656</v>
      </c>
      <c r="C216" s="30">
        <f>+'1990'!$E215</f>
        <v>0</v>
      </c>
      <c r="D216" s="30">
        <f>+'1991'!$E215</f>
        <v>0</v>
      </c>
      <c r="E216" s="30">
        <f>+'1992'!$E215</f>
        <v>0</v>
      </c>
      <c r="F216" s="30">
        <f>+'1993'!$E215</f>
        <v>0</v>
      </c>
      <c r="G216" s="30">
        <f>+'1994'!$E215</f>
        <v>0</v>
      </c>
      <c r="H216" s="30">
        <f>+'1995'!$E215</f>
        <v>0</v>
      </c>
      <c r="I216" s="30">
        <f>+'1996'!$E215</f>
        <v>0</v>
      </c>
      <c r="J216" s="30">
        <f>+'1997'!$E215</f>
        <v>0</v>
      </c>
      <c r="K216" s="30">
        <f>+'1998'!$E215</f>
        <v>0</v>
      </c>
      <c r="L216" s="30">
        <f>+'1999'!$E215</f>
        <v>0</v>
      </c>
      <c r="M216" s="30">
        <f>+'2000'!$E216</f>
        <v>0</v>
      </c>
      <c r="N216" s="30">
        <f>+'2001'!$E216</f>
        <v>0</v>
      </c>
      <c r="O216" s="30">
        <f>+'2002'!$E216</f>
        <v>0</v>
      </c>
      <c r="P216" s="30">
        <f>+'2003'!$E216</f>
        <v>0</v>
      </c>
      <c r="Q216" s="30">
        <f>+'2004'!$E216</f>
        <v>0</v>
      </c>
      <c r="R216" s="30">
        <f>+'2005'!$E216</f>
        <v>0</v>
      </c>
      <c r="S216" s="30">
        <f>+'2006'!$E216</f>
        <v>0</v>
      </c>
      <c r="T216" s="30">
        <f>+'2007'!$E216</f>
        <v>0</v>
      </c>
      <c r="U216" s="30">
        <f>+'2008'!$E216</f>
        <v>0</v>
      </c>
      <c r="V216" s="30">
        <f>+'2009'!$E216</f>
        <v>0</v>
      </c>
      <c r="W216" s="30">
        <f>+'2010'!$E216</f>
        <v>0</v>
      </c>
      <c r="X216" s="30">
        <f>+'2011'!$E216</f>
        <v>0</v>
      </c>
      <c r="Y216" s="30">
        <f>+'2012'!$E216</f>
        <v>0</v>
      </c>
      <c r="Z216" s="30">
        <f>+'2013'!$E216</f>
        <v>0</v>
      </c>
      <c r="AA216" s="30">
        <f>+'2014'!$E216</f>
        <v>0</v>
      </c>
      <c r="AB216" s="30">
        <f>+'2015'!$E216</f>
        <v>0</v>
      </c>
      <c r="AC216" s="30">
        <f>+'2016'!$E216</f>
        <v>0</v>
      </c>
      <c r="AD216" s="30">
        <f>+'2017'!$E216</f>
        <v>0</v>
      </c>
      <c r="AE216" s="30">
        <f>+'2018'!$E216</f>
        <v>0</v>
      </c>
      <c r="AF216" s="30">
        <f>+'2019'!$E216</f>
        <v>0</v>
      </c>
      <c r="AG216" s="30">
        <f>+'2020'!$E216</f>
        <v>0</v>
      </c>
      <c r="AH216" s="30">
        <f>+'2021'!$E216</f>
        <v>0</v>
      </c>
      <c r="AI216" s="27"/>
      <c r="AJ216" s="30" t="e">
        <f t="shared" si="203"/>
        <v>#DIV/0!</v>
      </c>
    </row>
    <row r="217" spans="1:36" x14ac:dyDescent="0.35">
      <c r="A217" s="24" t="s">
        <v>657</v>
      </c>
      <c r="B217" s="25" t="s">
        <v>658</v>
      </c>
      <c r="C217" s="26">
        <f t="shared" ref="C217:AE217" si="241">+SUM(C218:C219)</f>
        <v>0</v>
      </c>
      <c r="D217" s="26">
        <f t="shared" si="241"/>
        <v>0</v>
      </c>
      <c r="E217" s="26">
        <f t="shared" si="241"/>
        <v>0</v>
      </c>
      <c r="F217" s="26">
        <f t="shared" si="241"/>
        <v>0</v>
      </c>
      <c r="G217" s="26">
        <f t="shared" si="241"/>
        <v>0</v>
      </c>
      <c r="H217" s="26">
        <f t="shared" si="241"/>
        <v>0</v>
      </c>
      <c r="I217" s="26">
        <f t="shared" si="241"/>
        <v>0</v>
      </c>
      <c r="J217" s="26">
        <f t="shared" si="241"/>
        <v>0</v>
      </c>
      <c r="K217" s="26">
        <f t="shared" si="241"/>
        <v>0</v>
      </c>
      <c r="L217" s="26">
        <f t="shared" si="241"/>
        <v>0</v>
      </c>
      <c r="M217" s="26">
        <f t="shared" si="241"/>
        <v>0</v>
      </c>
      <c r="N217" s="26">
        <f t="shared" si="241"/>
        <v>0</v>
      </c>
      <c r="O217" s="26">
        <f t="shared" si="241"/>
        <v>0</v>
      </c>
      <c r="P217" s="26">
        <f t="shared" si="241"/>
        <v>0</v>
      </c>
      <c r="Q217" s="26">
        <f t="shared" si="241"/>
        <v>0</v>
      </c>
      <c r="R217" s="26">
        <f t="shared" si="241"/>
        <v>0</v>
      </c>
      <c r="S217" s="26">
        <f t="shared" si="241"/>
        <v>0</v>
      </c>
      <c r="T217" s="26">
        <f t="shared" si="241"/>
        <v>0</v>
      </c>
      <c r="U217" s="26">
        <f t="shared" si="241"/>
        <v>0</v>
      </c>
      <c r="V217" s="26">
        <f t="shared" si="241"/>
        <v>0</v>
      </c>
      <c r="W217" s="26">
        <f t="shared" si="241"/>
        <v>0</v>
      </c>
      <c r="X217" s="26">
        <f t="shared" si="241"/>
        <v>0</v>
      </c>
      <c r="Y217" s="26">
        <f t="shared" si="241"/>
        <v>0</v>
      </c>
      <c r="Z217" s="26">
        <f t="shared" si="241"/>
        <v>0</v>
      </c>
      <c r="AA217" s="26">
        <f t="shared" si="241"/>
        <v>0</v>
      </c>
      <c r="AB217" s="26">
        <f t="shared" si="241"/>
        <v>0</v>
      </c>
      <c r="AC217" s="26">
        <f t="shared" si="241"/>
        <v>0</v>
      </c>
      <c r="AD217" s="26">
        <f t="shared" si="241"/>
        <v>0</v>
      </c>
      <c r="AE217" s="26">
        <f t="shared" si="241"/>
        <v>0</v>
      </c>
      <c r="AF217" s="26">
        <f t="shared" ref="AF217:AH217" si="242">+SUM(AF218:AF219)</f>
        <v>0</v>
      </c>
      <c r="AG217" s="26">
        <f t="shared" si="242"/>
        <v>0</v>
      </c>
      <c r="AH217" s="26">
        <f t="shared" si="242"/>
        <v>0</v>
      </c>
      <c r="AI217" s="27"/>
      <c r="AJ217" s="23" t="e">
        <f t="shared" si="203"/>
        <v>#DIV/0!</v>
      </c>
    </row>
    <row r="218" spans="1:36" x14ac:dyDescent="0.35">
      <c r="A218" s="24" t="s">
        <v>659</v>
      </c>
      <c r="B218" s="25" t="s">
        <v>660</v>
      </c>
      <c r="C218" s="30">
        <f>+'1990'!$E217</f>
        <v>0</v>
      </c>
      <c r="D218" s="30">
        <f>+'1991'!$E217</f>
        <v>0</v>
      </c>
      <c r="E218" s="30">
        <f>+'1992'!$E217</f>
        <v>0</v>
      </c>
      <c r="F218" s="30">
        <f>+'1993'!$E217</f>
        <v>0</v>
      </c>
      <c r="G218" s="30">
        <f>+'1994'!$E217</f>
        <v>0</v>
      </c>
      <c r="H218" s="30">
        <f>+'1995'!$E217</f>
        <v>0</v>
      </c>
      <c r="I218" s="30">
        <f>+'1996'!$E217</f>
        <v>0</v>
      </c>
      <c r="J218" s="30">
        <f>+'1997'!$E217</f>
        <v>0</v>
      </c>
      <c r="K218" s="30">
        <f>+'1998'!$E217</f>
        <v>0</v>
      </c>
      <c r="L218" s="30">
        <f>+'1999'!$E217</f>
        <v>0</v>
      </c>
      <c r="M218" s="30">
        <f>+'2000'!$E218</f>
        <v>0</v>
      </c>
      <c r="N218" s="30">
        <f>+'2001'!$E218</f>
        <v>0</v>
      </c>
      <c r="O218" s="30">
        <f>+'2002'!$E218</f>
        <v>0</v>
      </c>
      <c r="P218" s="30">
        <f>+'2003'!$E218</f>
        <v>0</v>
      </c>
      <c r="Q218" s="30">
        <f>+'2004'!$E218</f>
        <v>0</v>
      </c>
      <c r="R218" s="30">
        <f>+'2005'!$E218</f>
        <v>0</v>
      </c>
      <c r="S218" s="30">
        <f>+'2006'!$E218</f>
        <v>0</v>
      </c>
      <c r="T218" s="30">
        <f>+'2007'!$E218</f>
        <v>0</v>
      </c>
      <c r="U218" s="30">
        <f>+'2008'!$E218</f>
        <v>0</v>
      </c>
      <c r="V218" s="30">
        <f>+'2009'!$E218</f>
        <v>0</v>
      </c>
      <c r="W218" s="30">
        <f>+'2010'!$E218</f>
        <v>0</v>
      </c>
      <c r="X218" s="30">
        <f>+'2011'!$E218</f>
        <v>0</v>
      </c>
      <c r="Y218" s="30">
        <f>+'2012'!$E218</f>
        <v>0</v>
      </c>
      <c r="Z218" s="30">
        <f>+'2013'!$E218</f>
        <v>0</v>
      </c>
      <c r="AA218" s="30">
        <f>+'2014'!$E218</f>
        <v>0</v>
      </c>
      <c r="AB218" s="30">
        <f>+'2015'!$E218</f>
        <v>0</v>
      </c>
      <c r="AC218" s="30">
        <f>+'2016'!$E218</f>
        <v>0</v>
      </c>
      <c r="AD218" s="30">
        <f>+'2017'!$E218</f>
        <v>0</v>
      </c>
      <c r="AE218" s="30">
        <f>+'2018'!$E218</f>
        <v>0</v>
      </c>
      <c r="AF218" s="30">
        <f>+'2019'!$E218</f>
        <v>0</v>
      </c>
      <c r="AG218" s="30">
        <f>+'2020'!$E218</f>
        <v>0</v>
      </c>
      <c r="AH218" s="30">
        <f>+'2021'!$E218</f>
        <v>0</v>
      </c>
      <c r="AI218" s="27"/>
      <c r="AJ218" s="30" t="e">
        <f t="shared" si="203"/>
        <v>#DIV/0!</v>
      </c>
    </row>
    <row r="219" spans="1:36" x14ac:dyDescent="0.35">
      <c r="A219" s="24" t="s">
        <v>661</v>
      </c>
      <c r="B219" s="25" t="s">
        <v>662</v>
      </c>
      <c r="C219" s="30">
        <f>+'1990'!$E218</f>
        <v>0</v>
      </c>
      <c r="D219" s="30">
        <f>+'1991'!$E218</f>
        <v>0</v>
      </c>
      <c r="E219" s="30">
        <f>+'1992'!$E218</f>
        <v>0</v>
      </c>
      <c r="F219" s="30">
        <f>+'1993'!$E218</f>
        <v>0</v>
      </c>
      <c r="G219" s="30">
        <f>+'1994'!$E218</f>
        <v>0</v>
      </c>
      <c r="H219" s="30">
        <f>+'1995'!$E218</f>
        <v>0</v>
      </c>
      <c r="I219" s="30">
        <f>+'1996'!$E218</f>
        <v>0</v>
      </c>
      <c r="J219" s="30">
        <f>+'1997'!$E218</f>
        <v>0</v>
      </c>
      <c r="K219" s="30">
        <f>+'1998'!$E218</f>
        <v>0</v>
      </c>
      <c r="L219" s="30">
        <f>+'1999'!$E218</f>
        <v>0</v>
      </c>
      <c r="M219" s="30">
        <f>+'2000'!$E219</f>
        <v>0</v>
      </c>
      <c r="N219" s="30">
        <f>+'2001'!$E219</f>
        <v>0</v>
      </c>
      <c r="O219" s="30">
        <f>+'2002'!$E219</f>
        <v>0</v>
      </c>
      <c r="P219" s="30">
        <f>+'2003'!$E219</f>
        <v>0</v>
      </c>
      <c r="Q219" s="30">
        <f>+'2004'!$E219</f>
        <v>0</v>
      </c>
      <c r="R219" s="30">
        <f>+'2005'!$E219</f>
        <v>0</v>
      </c>
      <c r="S219" s="30">
        <f>+'2006'!$E219</f>
        <v>0</v>
      </c>
      <c r="T219" s="30">
        <f>+'2007'!$E219</f>
        <v>0</v>
      </c>
      <c r="U219" s="30">
        <f>+'2008'!$E219</f>
        <v>0</v>
      </c>
      <c r="V219" s="30">
        <f>+'2009'!$E219</f>
        <v>0</v>
      </c>
      <c r="W219" s="30">
        <f>+'2010'!$E219</f>
        <v>0</v>
      </c>
      <c r="X219" s="30">
        <f>+'2011'!$E219</f>
        <v>0</v>
      </c>
      <c r="Y219" s="30">
        <f>+'2012'!$E219</f>
        <v>0</v>
      </c>
      <c r="Z219" s="30">
        <f>+'2013'!$E219</f>
        <v>0</v>
      </c>
      <c r="AA219" s="30">
        <f>+'2014'!$E219</f>
        <v>0</v>
      </c>
      <c r="AB219" s="30">
        <f>+'2015'!$E219</f>
        <v>0</v>
      </c>
      <c r="AC219" s="30">
        <f>+'2016'!$E219</f>
        <v>0</v>
      </c>
      <c r="AD219" s="30">
        <f>+'2017'!$E219</f>
        <v>0</v>
      </c>
      <c r="AE219" s="30">
        <f>+'2018'!$E219</f>
        <v>0</v>
      </c>
      <c r="AF219" s="30">
        <f>+'2019'!$E219</f>
        <v>0</v>
      </c>
      <c r="AG219" s="30">
        <f>+'2020'!$E219</f>
        <v>0</v>
      </c>
      <c r="AH219" s="30">
        <f>+'2021'!$E219</f>
        <v>0</v>
      </c>
      <c r="AI219" s="27"/>
      <c r="AJ219" s="30" t="e">
        <f t="shared" si="203"/>
        <v>#DIV/0!</v>
      </c>
    </row>
    <row r="220" spans="1:36" x14ac:dyDescent="0.35">
      <c r="A220" s="24" t="s">
        <v>663</v>
      </c>
      <c r="B220" s="25" t="s">
        <v>664</v>
      </c>
      <c r="C220" s="26">
        <f t="shared" ref="C220:AE220" si="243">+SUM(C221:C223)</f>
        <v>0.10431692505755402</v>
      </c>
      <c r="D220" s="26">
        <f t="shared" si="243"/>
        <v>9.6126461434471164E-2</v>
      </c>
      <c r="E220" s="26">
        <f t="shared" si="243"/>
        <v>9.6126461434471164E-2</v>
      </c>
      <c r="F220" s="26">
        <f t="shared" si="243"/>
        <v>0.10185978304147808</v>
      </c>
      <c r="G220" s="26">
        <f t="shared" si="243"/>
        <v>0.10126873112852314</v>
      </c>
      <c r="H220" s="26">
        <f t="shared" si="243"/>
        <v>0.11129132354553614</v>
      </c>
      <c r="I220" s="26">
        <f t="shared" si="243"/>
        <v>0.11536818898046312</v>
      </c>
      <c r="J220" s="26">
        <f t="shared" si="243"/>
        <v>0.11416410658260191</v>
      </c>
      <c r="K220" s="26">
        <f t="shared" si="243"/>
        <v>0.122546283218003</v>
      </c>
      <c r="L220" s="26">
        <f t="shared" si="243"/>
        <v>0.11833846008151946</v>
      </c>
      <c r="M220" s="26">
        <f t="shared" si="243"/>
        <v>0.12945596126860714</v>
      </c>
      <c r="N220" s="26">
        <f t="shared" si="243"/>
        <v>0.12947803379237155</v>
      </c>
      <c r="O220" s="26">
        <f t="shared" si="243"/>
        <v>0.13656324275017354</v>
      </c>
      <c r="P220" s="26">
        <f t="shared" si="243"/>
        <v>0.14035325370705726</v>
      </c>
      <c r="Q220" s="26">
        <f t="shared" si="243"/>
        <v>0.12822756580138481</v>
      </c>
      <c r="R220" s="26">
        <f t="shared" si="243"/>
        <v>0.14142033661828929</v>
      </c>
      <c r="S220" s="26">
        <f t="shared" si="243"/>
        <v>0.14574374120966585</v>
      </c>
      <c r="T220" s="26">
        <f t="shared" si="243"/>
        <v>0.17342824488544378</v>
      </c>
      <c r="U220" s="26">
        <f t="shared" si="243"/>
        <v>0.17749659468353252</v>
      </c>
      <c r="V220" s="26">
        <f t="shared" si="243"/>
        <v>0.17969083279579101</v>
      </c>
      <c r="W220" s="26">
        <f t="shared" si="243"/>
        <v>0.17890491082019666</v>
      </c>
      <c r="X220" s="26">
        <f t="shared" si="243"/>
        <v>0.20178286147584842</v>
      </c>
      <c r="Y220" s="26">
        <f t="shared" si="243"/>
        <v>0.20514730379710794</v>
      </c>
      <c r="Z220" s="26">
        <f t="shared" si="243"/>
        <v>0.20225188055934046</v>
      </c>
      <c r="AA220" s="26">
        <f t="shared" si="243"/>
        <v>0.21407931628209625</v>
      </c>
      <c r="AB220" s="26">
        <f t="shared" si="243"/>
        <v>0.22669626687532529</v>
      </c>
      <c r="AC220" s="26">
        <f t="shared" si="243"/>
        <v>0.22551678723836069</v>
      </c>
      <c r="AD220" s="26">
        <f t="shared" si="243"/>
        <v>0.22991050513700506</v>
      </c>
      <c r="AE220" s="26">
        <f t="shared" si="243"/>
        <v>0.23910566567121533</v>
      </c>
      <c r="AF220" s="26">
        <f t="shared" ref="AF220:AH220" si="244">+SUM(AF221:AF223)</f>
        <v>0.24412463027263548</v>
      </c>
      <c r="AG220" s="26">
        <f t="shared" si="244"/>
        <v>0.24907155800525582</v>
      </c>
      <c r="AH220" s="26">
        <f t="shared" si="244"/>
        <v>0.25505634906814278</v>
      </c>
      <c r="AI220" s="27"/>
      <c r="AJ220" s="23">
        <f t="shared" si="203"/>
        <v>0.97021710370624326</v>
      </c>
    </row>
    <row r="221" spans="1:36" x14ac:dyDescent="0.35">
      <c r="A221" s="24" t="s">
        <v>665</v>
      </c>
      <c r="B221" s="25" t="s">
        <v>666</v>
      </c>
      <c r="C221" s="30">
        <f>+'1990'!$E220</f>
        <v>0.10431692505755402</v>
      </c>
      <c r="D221" s="30">
        <f>+'1991'!$E220</f>
        <v>9.6126461434471164E-2</v>
      </c>
      <c r="E221" s="30">
        <f>+'1992'!$E220</f>
        <v>9.6126461434471164E-2</v>
      </c>
      <c r="F221" s="30">
        <f>+'1993'!$E220</f>
        <v>0.10185978304147808</v>
      </c>
      <c r="G221" s="30">
        <f>+'1994'!$E220</f>
        <v>0.10126873112852314</v>
      </c>
      <c r="H221" s="30">
        <f>+'1995'!$E220</f>
        <v>0.11129132354553614</v>
      </c>
      <c r="I221" s="30">
        <f>+'1996'!$E220</f>
        <v>0.11536818898046312</v>
      </c>
      <c r="J221" s="30">
        <f>+'1997'!$E220</f>
        <v>0.11416410658260191</v>
      </c>
      <c r="K221" s="30">
        <f>+'1998'!$E220</f>
        <v>0.122546283218003</v>
      </c>
      <c r="L221" s="30">
        <f>+'1999'!$E220</f>
        <v>0.11833846008151946</v>
      </c>
      <c r="M221" s="30">
        <f>+'2000'!$E221</f>
        <v>0.12945596126860714</v>
      </c>
      <c r="N221" s="30">
        <f>+'2001'!$E221</f>
        <v>0.12947803379237155</v>
      </c>
      <c r="O221" s="30">
        <f>+'2002'!$E221</f>
        <v>0.13656324275017354</v>
      </c>
      <c r="P221" s="30">
        <f>+'2003'!$E221</f>
        <v>0.14035325370705726</v>
      </c>
      <c r="Q221" s="30">
        <f>+'2004'!$E221</f>
        <v>0.12822756580138481</v>
      </c>
      <c r="R221" s="30">
        <f>+'2005'!$E221</f>
        <v>0.14142033661828929</v>
      </c>
      <c r="S221" s="30">
        <f>+'2006'!$E221</f>
        <v>0.14574374120966585</v>
      </c>
      <c r="T221" s="30">
        <f>+'2007'!$E221</f>
        <v>0.17342824488544378</v>
      </c>
      <c r="U221" s="30">
        <f>+'2008'!$E221</f>
        <v>0.17749659468353252</v>
      </c>
      <c r="V221" s="30">
        <f>+'2009'!$E221</f>
        <v>0.17969083279579101</v>
      </c>
      <c r="W221" s="30">
        <f>+'2010'!$E221</f>
        <v>0.17890491082019666</v>
      </c>
      <c r="X221" s="30">
        <f>+'2011'!$E221</f>
        <v>0.20178286147584842</v>
      </c>
      <c r="Y221" s="30">
        <f>+'2012'!$E221</f>
        <v>0.20514730379710794</v>
      </c>
      <c r="Z221" s="30">
        <f>+'2013'!$E221</f>
        <v>0.20225188055934046</v>
      </c>
      <c r="AA221" s="30">
        <f>+'2014'!$E221</f>
        <v>0.21407931628209625</v>
      </c>
      <c r="AB221" s="30">
        <f>+'2015'!$E221</f>
        <v>0.22669626687532529</v>
      </c>
      <c r="AC221" s="30">
        <f>+'2016'!$E221</f>
        <v>0.22551678723836069</v>
      </c>
      <c r="AD221" s="30">
        <f>+'2017'!$E221</f>
        <v>0.22991050513700506</v>
      </c>
      <c r="AE221" s="30">
        <f>+'2018'!$E221</f>
        <v>0.23910566567121533</v>
      </c>
      <c r="AF221" s="30">
        <f>+'2019'!$E221</f>
        <v>0.24412463027263548</v>
      </c>
      <c r="AG221" s="30">
        <f>+'2020'!$E221</f>
        <v>0.24907155800525582</v>
      </c>
      <c r="AH221" s="30">
        <f>+'2021'!$E221</f>
        <v>0.25505634906814278</v>
      </c>
      <c r="AI221" s="27"/>
      <c r="AJ221" s="30">
        <f t="shared" si="203"/>
        <v>0.97021710370624326</v>
      </c>
    </row>
    <row r="222" spans="1:36" x14ac:dyDescent="0.35">
      <c r="A222" s="24" t="s">
        <v>667</v>
      </c>
      <c r="B222" s="25" t="s">
        <v>668</v>
      </c>
      <c r="C222" s="30">
        <f>+'1990'!$E221</f>
        <v>0</v>
      </c>
      <c r="D222" s="30">
        <f>+'1991'!$E221</f>
        <v>0</v>
      </c>
      <c r="E222" s="30">
        <f>+'1992'!$E221</f>
        <v>0</v>
      </c>
      <c r="F222" s="30">
        <f>+'1993'!$E221</f>
        <v>0</v>
      </c>
      <c r="G222" s="30">
        <f>+'1994'!$E221</f>
        <v>0</v>
      </c>
      <c r="H222" s="30">
        <f>+'1995'!$E221</f>
        <v>0</v>
      </c>
      <c r="I222" s="30">
        <f>+'1996'!$E221</f>
        <v>0</v>
      </c>
      <c r="J222" s="30">
        <f>+'1997'!$E221</f>
        <v>0</v>
      </c>
      <c r="K222" s="30">
        <f>+'1998'!$E221</f>
        <v>0</v>
      </c>
      <c r="L222" s="30">
        <f>+'1999'!$E221</f>
        <v>0</v>
      </c>
      <c r="M222" s="30">
        <f>+'2000'!$E222</f>
        <v>0</v>
      </c>
      <c r="N222" s="30">
        <f>+'2001'!$E222</f>
        <v>0</v>
      </c>
      <c r="O222" s="30">
        <f>+'2002'!$E222</f>
        <v>0</v>
      </c>
      <c r="P222" s="30">
        <f>+'2003'!$E222</f>
        <v>0</v>
      </c>
      <c r="Q222" s="30">
        <f>+'2004'!$E222</f>
        <v>0</v>
      </c>
      <c r="R222" s="30">
        <f>+'2005'!$E222</f>
        <v>0</v>
      </c>
      <c r="S222" s="30">
        <f>+'2006'!$E222</f>
        <v>0</v>
      </c>
      <c r="T222" s="30">
        <f>+'2007'!$E222</f>
        <v>0</v>
      </c>
      <c r="U222" s="30">
        <f>+'2008'!$E222</f>
        <v>0</v>
      </c>
      <c r="V222" s="30">
        <f>+'2009'!$E222</f>
        <v>0</v>
      </c>
      <c r="W222" s="30">
        <f>+'2010'!$E222</f>
        <v>0</v>
      </c>
      <c r="X222" s="30">
        <f>+'2011'!$E222</f>
        <v>0</v>
      </c>
      <c r="Y222" s="30">
        <f>+'2012'!$E222</f>
        <v>0</v>
      </c>
      <c r="Z222" s="30">
        <f>+'2013'!$E222</f>
        <v>0</v>
      </c>
      <c r="AA222" s="30">
        <f>+'2014'!$E222</f>
        <v>0</v>
      </c>
      <c r="AB222" s="30">
        <f>+'2015'!$E222</f>
        <v>0</v>
      </c>
      <c r="AC222" s="30">
        <f>+'2016'!$E222</f>
        <v>0</v>
      </c>
      <c r="AD222" s="30">
        <f>+'2017'!$E222</f>
        <v>0</v>
      </c>
      <c r="AE222" s="30">
        <f>+'2018'!$E222</f>
        <v>0</v>
      </c>
      <c r="AF222" s="30">
        <f>+'2019'!$E222</f>
        <v>0</v>
      </c>
      <c r="AG222" s="30">
        <f>+'2020'!$E222</f>
        <v>0</v>
      </c>
      <c r="AH222" s="30">
        <f>+'2021'!$E222</f>
        <v>0</v>
      </c>
      <c r="AI222" s="27"/>
      <c r="AJ222" s="30" t="e">
        <f t="shared" si="203"/>
        <v>#DIV/0!</v>
      </c>
    </row>
    <row r="223" spans="1:36" x14ac:dyDescent="0.35">
      <c r="A223" s="24" t="s">
        <v>669</v>
      </c>
      <c r="B223" s="25" t="s">
        <v>291</v>
      </c>
      <c r="C223" s="30">
        <f>+'1990'!$E222</f>
        <v>0</v>
      </c>
      <c r="D223" s="30">
        <f>+'1991'!$E222</f>
        <v>0</v>
      </c>
      <c r="E223" s="30">
        <f>+'1992'!$E222</f>
        <v>0</v>
      </c>
      <c r="F223" s="30">
        <f>+'1993'!$E222</f>
        <v>0</v>
      </c>
      <c r="G223" s="30">
        <f>+'1994'!$E222</f>
        <v>0</v>
      </c>
      <c r="H223" s="30">
        <f>+'1995'!$E222</f>
        <v>0</v>
      </c>
      <c r="I223" s="30">
        <f>+'1996'!$E222</f>
        <v>0</v>
      </c>
      <c r="J223" s="30">
        <f>+'1997'!$E222</f>
        <v>0</v>
      </c>
      <c r="K223" s="30">
        <f>+'1998'!$E222</f>
        <v>0</v>
      </c>
      <c r="L223" s="30">
        <f>+'1999'!$E222</f>
        <v>0</v>
      </c>
      <c r="M223" s="30">
        <f>+'2000'!$E223</f>
        <v>0</v>
      </c>
      <c r="N223" s="30">
        <f>+'2001'!$E223</f>
        <v>0</v>
      </c>
      <c r="O223" s="30">
        <f>+'2002'!$E223</f>
        <v>0</v>
      </c>
      <c r="P223" s="30">
        <f>+'2003'!$E223</f>
        <v>0</v>
      </c>
      <c r="Q223" s="30">
        <f>+'2004'!$E223</f>
        <v>0</v>
      </c>
      <c r="R223" s="30">
        <f>+'2005'!$E223</f>
        <v>0</v>
      </c>
      <c r="S223" s="30">
        <f>+'2006'!$E223</f>
        <v>0</v>
      </c>
      <c r="T223" s="30">
        <f>+'2007'!$E223</f>
        <v>0</v>
      </c>
      <c r="U223" s="30">
        <f>+'2008'!$E223</f>
        <v>0</v>
      </c>
      <c r="V223" s="30">
        <f>+'2009'!$E223</f>
        <v>0</v>
      </c>
      <c r="W223" s="30">
        <f>+'2010'!$E223</f>
        <v>0</v>
      </c>
      <c r="X223" s="30">
        <f>+'2011'!$E223</f>
        <v>0</v>
      </c>
      <c r="Y223" s="30">
        <f>+'2012'!$E223</f>
        <v>0</v>
      </c>
      <c r="Z223" s="30">
        <f>+'2013'!$E223</f>
        <v>0</v>
      </c>
      <c r="AA223" s="30">
        <f>+'2014'!$E223</f>
        <v>0</v>
      </c>
      <c r="AB223" s="30">
        <f>+'2015'!$E223</f>
        <v>0</v>
      </c>
      <c r="AC223" s="30">
        <f>+'2016'!$E223</f>
        <v>0</v>
      </c>
      <c r="AD223" s="30">
        <f>+'2017'!$E223</f>
        <v>0</v>
      </c>
      <c r="AE223" s="30">
        <f>+'2018'!$E223</f>
        <v>0</v>
      </c>
      <c r="AF223" s="30">
        <f>+'2019'!$E223</f>
        <v>0</v>
      </c>
      <c r="AG223" s="30">
        <f>+'2020'!$E223</f>
        <v>0</v>
      </c>
      <c r="AH223" s="30">
        <f>+'2021'!$E223</f>
        <v>0</v>
      </c>
      <c r="AI223" s="27"/>
      <c r="AJ223" s="30" t="e">
        <f t="shared" si="203"/>
        <v>#DIV/0!</v>
      </c>
    </row>
    <row r="224" spans="1:36" x14ac:dyDescent="0.35">
      <c r="A224" s="24" t="s">
        <v>670</v>
      </c>
      <c r="B224" s="25" t="s">
        <v>291</v>
      </c>
      <c r="C224" s="30">
        <f>+'1990'!$E223</f>
        <v>0</v>
      </c>
      <c r="D224" s="30">
        <f>+'1991'!$E223</f>
        <v>0</v>
      </c>
      <c r="E224" s="30">
        <f>+'1992'!$E223</f>
        <v>0</v>
      </c>
      <c r="F224" s="30">
        <f>+'1993'!$E223</f>
        <v>0</v>
      </c>
      <c r="G224" s="30">
        <f>+'1994'!$E223</f>
        <v>0</v>
      </c>
      <c r="H224" s="30">
        <f>+'1995'!$E223</f>
        <v>0</v>
      </c>
      <c r="I224" s="30">
        <f>+'1996'!$E223</f>
        <v>0</v>
      </c>
      <c r="J224" s="30">
        <f>+'1997'!$E223</f>
        <v>0</v>
      </c>
      <c r="K224" s="30">
        <f>+'1998'!$E223</f>
        <v>0</v>
      </c>
      <c r="L224" s="30">
        <f>+'1999'!$E223</f>
        <v>0</v>
      </c>
      <c r="M224" s="30">
        <f>+'2000'!$E224</f>
        <v>0</v>
      </c>
      <c r="N224" s="30">
        <f>+'2001'!$E224</f>
        <v>0</v>
      </c>
      <c r="O224" s="30">
        <f>+'2002'!$E224</f>
        <v>0</v>
      </c>
      <c r="P224" s="30">
        <f>+'2003'!$E224</f>
        <v>0</v>
      </c>
      <c r="Q224" s="30">
        <f>+'2004'!$E224</f>
        <v>0</v>
      </c>
      <c r="R224" s="30">
        <f>+'2005'!$E224</f>
        <v>0</v>
      </c>
      <c r="S224" s="30">
        <f>+'2006'!$E224</f>
        <v>0</v>
      </c>
      <c r="T224" s="30">
        <f>+'2007'!$E224</f>
        <v>0</v>
      </c>
      <c r="U224" s="30">
        <f>+'2008'!$E224</f>
        <v>0</v>
      </c>
      <c r="V224" s="30">
        <f>+'2009'!$E224</f>
        <v>0</v>
      </c>
      <c r="W224" s="30">
        <f>+'2010'!$E224</f>
        <v>0</v>
      </c>
      <c r="X224" s="30">
        <f>+'2011'!$E224</f>
        <v>0</v>
      </c>
      <c r="Y224" s="30">
        <f>+'2012'!$E224</f>
        <v>0</v>
      </c>
      <c r="Z224" s="30">
        <f>+'2013'!$E224</f>
        <v>0</v>
      </c>
      <c r="AA224" s="30">
        <f>+'2014'!$E224</f>
        <v>0</v>
      </c>
      <c r="AB224" s="30">
        <f>+'2015'!$E224</f>
        <v>0</v>
      </c>
      <c r="AC224" s="30">
        <f>+'2016'!$E224</f>
        <v>0</v>
      </c>
      <c r="AD224" s="30">
        <f>+'2017'!$E224</f>
        <v>0</v>
      </c>
      <c r="AE224" s="30">
        <f>+'2018'!$E224</f>
        <v>0</v>
      </c>
      <c r="AF224" s="30">
        <f>+'2019'!$E224</f>
        <v>0</v>
      </c>
      <c r="AG224" s="30">
        <f>+'2020'!$E224</f>
        <v>0</v>
      </c>
      <c r="AH224" s="30">
        <f>+'2021'!$E224</f>
        <v>0</v>
      </c>
      <c r="AI224" s="27"/>
      <c r="AJ224" s="30" t="e">
        <f t="shared" si="203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39" t="e">
        <f t="shared" si="203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2" t="e">
        <f t="shared" si="203"/>
        <v>#DIV/0!</v>
      </c>
    </row>
    <row r="227" spans="1:38" x14ac:dyDescent="0.35">
      <c r="A227" s="24"/>
      <c r="B227" s="25" t="s">
        <v>673</v>
      </c>
      <c r="C227" s="26">
        <f>+SUM(C228:C229)</f>
        <v>5.4600099143898E-3</v>
      </c>
      <c r="D227" s="26">
        <f t="shared" ref="D227:AE227" si="245">+SUM(D228:D229)</f>
        <v>5.4323791327343992E-3</v>
      </c>
      <c r="E227" s="26">
        <f t="shared" si="245"/>
        <v>5.774833365978599E-3</v>
      </c>
      <c r="F227" s="26">
        <f t="shared" si="245"/>
        <v>5.3360900451473988E-3</v>
      </c>
      <c r="G227" s="26">
        <f t="shared" si="245"/>
        <v>7.7223848244773992E-3</v>
      </c>
      <c r="H227" s="26">
        <f t="shared" si="245"/>
        <v>8.5730779808981996E-3</v>
      </c>
      <c r="I227" s="26">
        <f t="shared" si="245"/>
        <v>9.7787848167701988E-3</v>
      </c>
      <c r="J227" s="26">
        <f t="shared" si="245"/>
        <v>1.47766892E-2</v>
      </c>
      <c r="K227" s="26">
        <f t="shared" si="245"/>
        <v>1.5389179399999998E-2</v>
      </c>
      <c r="L227" s="26">
        <f t="shared" si="245"/>
        <v>1.2661035799999998E-2</v>
      </c>
      <c r="M227" s="26">
        <f t="shared" si="245"/>
        <v>1.4816545799999997E-2</v>
      </c>
      <c r="N227" s="26">
        <f t="shared" si="245"/>
        <v>1.4082045599999999E-2</v>
      </c>
      <c r="O227" s="26">
        <f t="shared" si="245"/>
        <v>1.5418506819199998E-2</v>
      </c>
      <c r="P227" s="26">
        <f t="shared" si="245"/>
        <v>1.4483516599999999E-2</v>
      </c>
      <c r="Q227" s="26">
        <f t="shared" si="245"/>
        <v>1.3335228199999999E-2</v>
      </c>
      <c r="R227" s="26">
        <f t="shared" ref="R227" si="246">+SUM(R228:R229)</f>
        <v>1.4166174399999999E-2</v>
      </c>
      <c r="S227" s="26">
        <f t="shared" si="245"/>
        <v>1.5963091199999998E-2</v>
      </c>
      <c r="T227" s="26">
        <f t="shared" si="245"/>
        <v>1.9889372999999998E-2</v>
      </c>
      <c r="U227" s="26">
        <f t="shared" si="245"/>
        <v>2.27631152E-2</v>
      </c>
      <c r="V227" s="26">
        <f t="shared" si="245"/>
        <v>0.24762837478470545</v>
      </c>
      <c r="W227" s="26">
        <f t="shared" si="245"/>
        <v>0.27624429011974383</v>
      </c>
      <c r="X227" s="26">
        <f t="shared" si="245"/>
        <v>0.32549365342208358</v>
      </c>
      <c r="Y227" s="26">
        <f t="shared" si="245"/>
        <v>0.28331045275079819</v>
      </c>
      <c r="Z227" s="26">
        <f t="shared" si="245"/>
        <v>0.28000188043693491</v>
      </c>
      <c r="AA227" s="26">
        <f t="shared" si="245"/>
        <v>0.30174164149823779</v>
      </c>
      <c r="AB227" s="26">
        <f t="shared" si="245"/>
        <v>0.34407178052761772</v>
      </c>
      <c r="AC227" s="26">
        <f t="shared" si="245"/>
        <v>0.39083688663475386</v>
      </c>
      <c r="AD227" s="26">
        <f t="shared" si="245"/>
        <v>0.42995947830856868</v>
      </c>
      <c r="AE227" s="26">
        <f t="shared" si="245"/>
        <v>0.41977087212400127</v>
      </c>
      <c r="AF227" s="26">
        <f t="shared" ref="AF227" si="247">+SUM(AF228:AF229)</f>
        <v>0.45417959506305267</v>
      </c>
      <c r="AG227" s="26">
        <f t="shared" ref="AG227:AH227" si="248">+SUM(AG228:AG229)</f>
        <v>0.43288208563213121</v>
      </c>
      <c r="AH227" s="26">
        <f t="shared" si="248"/>
        <v>0.45417959506305267</v>
      </c>
      <c r="AI227" s="27"/>
      <c r="AJ227" s="23">
        <f t="shared" si="203"/>
        <v>29.653541061038176</v>
      </c>
    </row>
    <row r="228" spans="1:38" x14ac:dyDescent="0.35">
      <c r="A228" s="24"/>
      <c r="B228" s="44" t="s">
        <v>674</v>
      </c>
      <c r="C228" s="30">
        <f>+'1990'!$E227</f>
        <v>5.4600099143898E-3</v>
      </c>
      <c r="D228" s="30">
        <f>+'1991'!$E227</f>
        <v>5.4323791327343992E-3</v>
      </c>
      <c r="E228" s="30">
        <f>+'1992'!$E227</f>
        <v>5.774833365978599E-3</v>
      </c>
      <c r="F228" s="30">
        <f>+'1993'!$E227</f>
        <v>5.3360900451473988E-3</v>
      </c>
      <c r="G228" s="30">
        <f>+'1994'!$E227</f>
        <v>7.7223848244773992E-3</v>
      </c>
      <c r="H228" s="30">
        <f>+'1995'!$E227</f>
        <v>8.5730779808981996E-3</v>
      </c>
      <c r="I228" s="30">
        <f>+'1996'!$E227</f>
        <v>9.7787848167701988E-3</v>
      </c>
      <c r="J228" s="30">
        <f>+'1997'!$E227</f>
        <v>1.47766892E-2</v>
      </c>
      <c r="K228" s="30">
        <f>+'1998'!$E227</f>
        <v>1.5389179399999998E-2</v>
      </c>
      <c r="L228" s="30">
        <f>+'1999'!$E227</f>
        <v>1.2661035799999998E-2</v>
      </c>
      <c r="M228" s="30">
        <f>+'2000'!$E228</f>
        <v>1.4816545799999997E-2</v>
      </c>
      <c r="N228" s="30">
        <f>+'2001'!$E228</f>
        <v>1.4082045599999999E-2</v>
      </c>
      <c r="O228" s="30">
        <f>+'2002'!$E228</f>
        <v>1.5418506819199998E-2</v>
      </c>
      <c r="P228" s="30">
        <f>+'2003'!$E228</f>
        <v>1.4483516599999999E-2</v>
      </c>
      <c r="Q228" s="30">
        <f>+'2004'!$E228</f>
        <v>1.3335228199999999E-2</v>
      </c>
      <c r="R228" s="30">
        <f>+'2005'!$E228</f>
        <v>1.4166174399999999E-2</v>
      </c>
      <c r="S228" s="30">
        <f>+'2006'!$E228</f>
        <v>1.5963091199999998E-2</v>
      </c>
      <c r="T228" s="30">
        <f>+'2007'!$E228</f>
        <v>1.9889372999999998E-2</v>
      </c>
      <c r="U228" s="30">
        <f>+'2008'!$E228</f>
        <v>2.27631152E-2</v>
      </c>
      <c r="V228" s="30">
        <f>+'2009'!$E228</f>
        <v>2.4125908799999998E-2</v>
      </c>
      <c r="W228" s="30">
        <f>+'2010'!$E228</f>
        <v>2.5568647999999999E-2</v>
      </c>
      <c r="X228" s="30">
        <f>+'2011'!$E228</f>
        <v>2.9365715399999999E-2</v>
      </c>
      <c r="Y228" s="30">
        <f>+'2012'!$E228</f>
        <v>3.4400080399999998E-2</v>
      </c>
      <c r="Z228" s="30">
        <f>+'2013'!$E228</f>
        <v>4.2641449199999994E-2</v>
      </c>
      <c r="AA228" s="30">
        <f>+'2014'!$E228</f>
        <v>5.1111697139999995E-2</v>
      </c>
      <c r="AB228" s="30">
        <f>+'2015'!$E228</f>
        <v>5.4579275024399999E-2</v>
      </c>
      <c r="AC228" s="30">
        <f>+'2016'!$E228</f>
        <v>5.7581391265999995E-2</v>
      </c>
      <c r="AD228" s="30">
        <f>+'2017'!$E228</f>
        <v>5.8529017720599999E-2</v>
      </c>
      <c r="AE228" s="30">
        <f>+'2018'!$E228</f>
        <v>6.1704846919800001E-2</v>
      </c>
      <c r="AF228" s="30">
        <f>+'2019'!$E228</f>
        <v>6.214558787248E-2</v>
      </c>
      <c r="AG228" s="30">
        <f>+'2020'!$E228</f>
        <v>2.1668575725860003E-2</v>
      </c>
      <c r="AH228" s="30">
        <f>+'2021'!$E228</f>
        <v>6.214558787248E-2</v>
      </c>
      <c r="AI228" s="27"/>
      <c r="AJ228" s="30">
        <f t="shared" si="203"/>
        <v>3.1943371087531087</v>
      </c>
    </row>
    <row r="229" spans="1:38" x14ac:dyDescent="0.35">
      <c r="A229" s="24"/>
      <c r="B229" s="44" t="s">
        <v>675</v>
      </c>
      <c r="C229" s="30">
        <f>+'1990'!$E228</f>
        <v>0</v>
      </c>
      <c r="D229" s="30">
        <f>+'1991'!$E228</f>
        <v>0</v>
      </c>
      <c r="E229" s="30">
        <f>+'1992'!$E228</f>
        <v>0</v>
      </c>
      <c r="F229" s="30">
        <f>+'1993'!$E228</f>
        <v>0</v>
      </c>
      <c r="G229" s="30">
        <f>+'1994'!$E228</f>
        <v>0</v>
      </c>
      <c r="H229" s="30">
        <f>+'1995'!$E228</f>
        <v>0</v>
      </c>
      <c r="I229" s="30">
        <f>+'1996'!$E228</f>
        <v>0</v>
      </c>
      <c r="J229" s="30">
        <f>+'1997'!$E228</f>
        <v>0</v>
      </c>
      <c r="K229" s="30">
        <f>+'1998'!$E228</f>
        <v>0</v>
      </c>
      <c r="L229" s="30">
        <f>+'1999'!$E228</f>
        <v>0</v>
      </c>
      <c r="M229" s="30">
        <f>+'2000'!$E229</f>
        <v>0</v>
      </c>
      <c r="N229" s="30">
        <f>+'2001'!$E229</f>
        <v>0</v>
      </c>
      <c r="O229" s="30">
        <f>+'2002'!$E229</f>
        <v>0</v>
      </c>
      <c r="P229" s="30">
        <f>+'2003'!$E229</f>
        <v>0</v>
      </c>
      <c r="Q229" s="30">
        <f>+'2004'!$E229</f>
        <v>0</v>
      </c>
      <c r="R229" s="30">
        <f>+'2005'!$E229</f>
        <v>0</v>
      </c>
      <c r="S229" s="30">
        <f>+'2006'!$E229</f>
        <v>0</v>
      </c>
      <c r="T229" s="30">
        <f>+'2007'!$E229</f>
        <v>0</v>
      </c>
      <c r="U229" s="30">
        <f>+'2008'!$E229</f>
        <v>0</v>
      </c>
      <c r="V229" s="30">
        <f>+'2009'!$E229</f>
        <v>0.22350246598470544</v>
      </c>
      <c r="W229" s="30">
        <f>+'2010'!$E229</f>
        <v>0.2506756421197438</v>
      </c>
      <c r="X229" s="30">
        <f>+'2011'!$E229</f>
        <v>0.29612793802208359</v>
      </c>
      <c r="Y229" s="30">
        <f>+'2012'!$E229</f>
        <v>0.24891037235079819</v>
      </c>
      <c r="Z229" s="30">
        <f>+'2013'!$E229</f>
        <v>0.2373604312369349</v>
      </c>
      <c r="AA229" s="30">
        <f>+'2014'!$E229</f>
        <v>0.25062994435823777</v>
      </c>
      <c r="AB229" s="30">
        <f>+'2015'!$E229</f>
        <v>0.2894925055032177</v>
      </c>
      <c r="AC229" s="30">
        <f>+'2016'!$E229</f>
        <v>0.33325549536875387</v>
      </c>
      <c r="AD229" s="30">
        <f>+'2017'!$E229</f>
        <v>0.37143046058796869</v>
      </c>
      <c r="AE229" s="30">
        <f>+'2018'!$E229</f>
        <v>0.35806602520420128</v>
      </c>
      <c r="AF229" s="30">
        <f>+'2019'!$E229</f>
        <v>0.39203400719057269</v>
      </c>
      <c r="AG229" s="30">
        <f>+'2020'!$E229</f>
        <v>0.4112135099062712</v>
      </c>
      <c r="AH229" s="30">
        <f>+'2021'!$E229</f>
        <v>0.39203400719057269</v>
      </c>
      <c r="AI229" s="27"/>
      <c r="AJ229" s="30" t="e">
        <f t="shared" si="203"/>
        <v>#DIV/0!</v>
      </c>
    </row>
    <row r="230" spans="1:38" x14ac:dyDescent="0.35">
      <c r="A230" s="24"/>
      <c r="B230" s="25" t="s">
        <v>676</v>
      </c>
      <c r="C230" s="30">
        <f>+'1990'!$E229</f>
        <v>0</v>
      </c>
      <c r="D230" s="30">
        <f>+'1991'!$E229</f>
        <v>0</v>
      </c>
      <c r="E230" s="30">
        <f>+'1992'!$E229</f>
        <v>0</v>
      </c>
      <c r="F230" s="30">
        <f>+'1993'!$E229</f>
        <v>0</v>
      </c>
      <c r="G230" s="30">
        <f>+'1994'!$E229</f>
        <v>0</v>
      </c>
      <c r="H230" s="30">
        <f>+'1995'!$E229</f>
        <v>0</v>
      </c>
      <c r="I230" s="30">
        <f>+'1996'!$E229</f>
        <v>0</v>
      </c>
      <c r="J230" s="30">
        <f>+'1997'!$E229</f>
        <v>0</v>
      </c>
      <c r="K230" s="30">
        <f>+'1998'!$E229</f>
        <v>0</v>
      </c>
      <c r="L230" s="30">
        <f>+'1999'!$E229</f>
        <v>0</v>
      </c>
      <c r="M230" s="30">
        <f>+'2000'!$E230</f>
        <v>0</v>
      </c>
      <c r="N230" s="30">
        <f>+'2001'!$E230</f>
        <v>0</v>
      </c>
      <c r="O230" s="30">
        <f>+'2002'!$E230</f>
        <v>0</v>
      </c>
      <c r="P230" s="30">
        <f>+'2003'!$E230</f>
        <v>0</v>
      </c>
      <c r="Q230" s="30">
        <f>+'2004'!$E230</f>
        <v>0</v>
      </c>
      <c r="R230" s="30">
        <f>+'2005'!$E230</f>
        <v>0</v>
      </c>
      <c r="S230" s="30">
        <f>+'2006'!$E230</f>
        <v>0</v>
      </c>
      <c r="T230" s="30">
        <f>+'2007'!$E230</f>
        <v>0</v>
      </c>
      <c r="U230" s="30">
        <f>+'2008'!$E230</f>
        <v>0</v>
      </c>
      <c r="V230" s="30">
        <f>+'2009'!$E230</f>
        <v>0</v>
      </c>
      <c r="W230" s="30">
        <f>+'2010'!$E230</f>
        <v>0</v>
      </c>
      <c r="X230" s="30">
        <f>+'2011'!$E230</f>
        <v>0</v>
      </c>
      <c r="Y230" s="30">
        <f>+'2012'!$E230</f>
        <v>0</v>
      </c>
      <c r="Z230" s="30">
        <f>+'2013'!$E230</f>
        <v>0</v>
      </c>
      <c r="AA230" s="30">
        <f>+'2014'!$E230</f>
        <v>0</v>
      </c>
      <c r="AB230" s="30">
        <f>+'2015'!$E230</f>
        <v>0</v>
      </c>
      <c r="AC230" s="30">
        <f>+'2016'!$E230</f>
        <v>0</v>
      </c>
      <c r="AD230" s="30">
        <f>+'2017'!$E230</f>
        <v>0</v>
      </c>
      <c r="AE230" s="30">
        <f>+'2018'!$E230</f>
        <v>0</v>
      </c>
      <c r="AF230" s="30">
        <f>+'2019'!$E230</f>
        <v>0</v>
      </c>
      <c r="AG230" s="30">
        <f>+'2020'!$E230</f>
        <v>0</v>
      </c>
      <c r="AH230" s="30">
        <f>+'2021'!$E230</f>
        <v>0</v>
      </c>
      <c r="AI230" s="27"/>
      <c r="AJ230" s="30" t="e">
        <f t="shared" si="203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0" t="e">
        <f t="shared" si="203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2" t="e">
        <f t="shared" si="203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0" t="e">
        <f t="shared" si="203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0" t="e">
        <f t="shared" si="203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0" t="e">
        <f t="shared" si="203"/>
        <v>#DIV/0!</v>
      </c>
    </row>
    <row r="236" spans="1:38" ht="13" x14ac:dyDescent="0.35">
      <c r="A236" s="24"/>
      <c r="B236" s="25" t="s">
        <v>682</v>
      </c>
      <c r="C236" s="30">
        <f>+'1990'!$E235</f>
        <v>0</v>
      </c>
      <c r="D236" s="30">
        <f>+'1991'!$E235</f>
        <v>0</v>
      </c>
      <c r="E236" s="30">
        <f>+'1992'!$E235</f>
        <v>0</v>
      </c>
      <c r="F236" s="30">
        <f>+'1993'!$E235</f>
        <v>0</v>
      </c>
      <c r="G236" s="30">
        <f>+'1994'!$E235</f>
        <v>0</v>
      </c>
      <c r="H236" s="30">
        <f>+'1995'!$E235</f>
        <v>0</v>
      </c>
      <c r="I236" s="30">
        <f>+'1996'!$E235</f>
        <v>0</v>
      </c>
      <c r="J236" s="30">
        <f>+'1997'!$E235</f>
        <v>0</v>
      </c>
      <c r="K236" s="30">
        <f>+'1998'!$E235</f>
        <v>0</v>
      </c>
      <c r="L236" s="30">
        <f>+'1999'!$E235</f>
        <v>0</v>
      </c>
      <c r="M236" s="30">
        <f>+'2000'!$E236</f>
        <v>0</v>
      </c>
      <c r="N236" s="30">
        <f>+'2001'!$E236</f>
        <v>0</v>
      </c>
      <c r="O236" s="30">
        <f>+'2002'!$E236</f>
        <v>0</v>
      </c>
      <c r="P236" s="30">
        <f>+'2003'!$E236</f>
        <v>0</v>
      </c>
      <c r="Q236" s="30">
        <f>+'2004'!$E236</f>
        <v>0</v>
      </c>
      <c r="R236" s="30">
        <f>+'2005'!$E236</f>
        <v>0</v>
      </c>
      <c r="S236" s="30">
        <f>+'2006'!$E236</f>
        <v>0</v>
      </c>
      <c r="T236" s="30">
        <f>+'2007'!$E236</f>
        <v>0</v>
      </c>
      <c r="U236" s="30">
        <f>+'2008'!$E236</f>
        <v>0</v>
      </c>
      <c r="V236" s="30">
        <f>+'2009'!$E236</f>
        <v>0</v>
      </c>
      <c r="W236" s="30">
        <f>+'2010'!$E236</f>
        <v>0</v>
      </c>
      <c r="X236" s="30">
        <f>+'2011'!$E236</f>
        <v>0</v>
      </c>
      <c r="Y236" s="30">
        <f>+'2012'!$E236</f>
        <v>0</v>
      </c>
      <c r="Z236" s="30">
        <f>+'2013'!$E236</f>
        <v>0</v>
      </c>
      <c r="AA236" s="30">
        <f>+'2014'!$E236</f>
        <v>0</v>
      </c>
      <c r="AB236" s="30">
        <f>+'2015'!$E236</f>
        <v>0</v>
      </c>
      <c r="AC236" s="30">
        <f>+'2016'!$E236</f>
        <v>0</v>
      </c>
      <c r="AD236" s="30">
        <f>+'2017'!$E236</f>
        <v>0</v>
      </c>
      <c r="AE236" s="30">
        <f>+'2018'!$E236</f>
        <v>0</v>
      </c>
      <c r="AF236" s="30">
        <f>+'2019'!$E236</f>
        <v>0</v>
      </c>
      <c r="AG236" s="30">
        <f>+'2020'!$E236</f>
        <v>0</v>
      </c>
      <c r="AH236" s="30">
        <f>+'2021'!$E236</f>
        <v>0</v>
      </c>
      <c r="AI236" s="27"/>
      <c r="AJ236" s="30" t="e">
        <f t="shared" si="203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0" t="e">
        <f t="shared" si="203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49">+C4-C242</f>
        <v>0</v>
      </c>
      <c r="D240" s="45">
        <f t="shared" si="249"/>
        <v>0</v>
      </c>
      <c r="E240" s="45">
        <f t="shared" si="249"/>
        <v>0</v>
      </c>
      <c r="F240" s="45">
        <f t="shared" si="249"/>
        <v>0</v>
      </c>
      <c r="G240" s="45">
        <f t="shared" si="249"/>
        <v>0</v>
      </c>
      <c r="H240" s="45">
        <f t="shared" si="249"/>
        <v>0</v>
      </c>
      <c r="I240" s="45">
        <f t="shared" si="249"/>
        <v>0</v>
      </c>
      <c r="J240" s="45">
        <f t="shared" si="249"/>
        <v>0</v>
      </c>
      <c r="K240" s="45">
        <f t="shared" si="249"/>
        <v>0</v>
      </c>
      <c r="L240" s="45">
        <f t="shared" si="249"/>
        <v>0</v>
      </c>
      <c r="M240" s="45">
        <f t="shared" si="249"/>
        <v>0</v>
      </c>
      <c r="N240" s="45">
        <f t="shared" si="249"/>
        <v>0</v>
      </c>
      <c r="O240" s="45">
        <f t="shared" si="249"/>
        <v>0</v>
      </c>
      <c r="P240" s="45">
        <f t="shared" si="249"/>
        <v>0</v>
      </c>
      <c r="Q240" s="45">
        <f t="shared" si="249"/>
        <v>0</v>
      </c>
      <c r="R240" s="111">
        <f t="shared" si="249"/>
        <v>0</v>
      </c>
      <c r="S240" s="45">
        <f t="shared" si="249"/>
        <v>0</v>
      </c>
      <c r="T240" s="45">
        <f t="shared" si="249"/>
        <v>0</v>
      </c>
      <c r="U240" s="45">
        <f t="shared" si="249"/>
        <v>0</v>
      </c>
      <c r="V240" s="45">
        <f t="shared" si="249"/>
        <v>0</v>
      </c>
      <c r="W240" s="45">
        <f t="shared" si="249"/>
        <v>0</v>
      </c>
      <c r="X240" s="45">
        <f t="shared" si="249"/>
        <v>0</v>
      </c>
      <c r="Y240" s="45">
        <f t="shared" si="249"/>
        <v>0</v>
      </c>
      <c r="Z240" s="45">
        <f t="shared" si="249"/>
        <v>0</v>
      </c>
      <c r="AA240" s="45">
        <f t="shared" si="249"/>
        <v>0</v>
      </c>
      <c r="AB240" s="45">
        <f t="shared" si="249"/>
        <v>0</v>
      </c>
      <c r="AC240" s="45">
        <f t="shared" si="249"/>
        <v>0</v>
      </c>
      <c r="AD240" s="45">
        <f t="shared" si="249"/>
        <v>0</v>
      </c>
      <c r="AE240" s="45">
        <f t="shared" si="249"/>
        <v>0</v>
      </c>
      <c r="AF240" s="45">
        <f t="shared" si="249"/>
        <v>0</v>
      </c>
      <c r="AG240" s="45">
        <f t="shared" si="249"/>
        <v>0</v>
      </c>
      <c r="AH240" s="45">
        <f t="shared" si="249"/>
        <v>0</v>
      </c>
      <c r="AJ240" s="55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50">+C243+C254+C263+C274+C283</f>
        <v>0.23122574825799141</v>
      </c>
      <c r="D242" s="21">
        <f t="shared" si="250"/>
        <v>0.22680078692792066</v>
      </c>
      <c r="E242" s="21">
        <f t="shared" si="250"/>
        <v>0.23979183135421545</v>
      </c>
      <c r="F242" s="21">
        <f t="shared" si="250"/>
        <v>0.25177057693895788</v>
      </c>
      <c r="G242" s="21">
        <f t="shared" si="250"/>
        <v>3.128969980949678</v>
      </c>
      <c r="H242" s="21">
        <f t="shared" si="250"/>
        <v>0.7292775203740326</v>
      </c>
      <c r="I242" s="21">
        <f t="shared" si="250"/>
        <v>2.1934308837639338</v>
      </c>
      <c r="J242" s="21">
        <f t="shared" si="250"/>
        <v>2.9824501047170719</v>
      </c>
      <c r="K242" s="21">
        <f t="shared" si="250"/>
        <v>3.0158371874425431</v>
      </c>
      <c r="L242" s="21">
        <f t="shared" si="250"/>
        <v>2.922018247771633</v>
      </c>
      <c r="M242" s="21">
        <f t="shared" si="250"/>
        <v>2.4458220738453562</v>
      </c>
      <c r="N242" s="21">
        <f t="shared" si="250"/>
        <v>2.6049749417144588</v>
      </c>
      <c r="O242" s="21">
        <f t="shared" si="250"/>
        <v>2.9439289771213888</v>
      </c>
      <c r="P242" s="21">
        <f t="shared" si="250"/>
        <v>3.005127213050323</v>
      </c>
      <c r="Q242" s="21">
        <f t="shared" si="250"/>
        <v>2.6353262633611836</v>
      </c>
      <c r="R242" s="21">
        <f t="shared" ref="R242" si="251">+R243+R254+R263+R274+R283</f>
        <v>3.2333719582586018</v>
      </c>
      <c r="S242" s="21">
        <f t="shared" si="250"/>
        <v>2.8048230104685903</v>
      </c>
      <c r="T242" s="21">
        <f t="shared" si="250"/>
        <v>2.9569005271871438</v>
      </c>
      <c r="U242" s="21">
        <f t="shared" si="250"/>
        <v>3.0534447591611755</v>
      </c>
      <c r="V242" s="21">
        <f t="shared" si="250"/>
        <v>2.8821543777068364</v>
      </c>
      <c r="W242" s="21">
        <f t="shared" si="250"/>
        <v>2.9568327130634877</v>
      </c>
      <c r="X242" s="21">
        <f t="shared" si="250"/>
        <v>3.1447102573503654</v>
      </c>
      <c r="Y242" s="21">
        <f t="shared" si="250"/>
        <v>3.0773110800953334</v>
      </c>
      <c r="Z242" s="21">
        <f t="shared" si="250"/>
        <v>3.1251069219194054</v>
      </c>
      <c r="AA242" s="21">
        <f t="shared" si="250"/>
        <v>3.0874817469863753</v>
      </c>
      <c r="AB242" s="21">
        <f t="shared" si="250"/>
        <v>3.263979362712695</v>
      </c>
      <c r="AC242" s="21">
        <f t="shared" si="250"/>
        <v>3.7894472267837225</v>
      </c>
      <c r="AD242" s="21">
        <f t="shared" si="250"/>
        <v>3.2499320908086706</v>
      </c>
      <c r="AE242" s="21">
        <f t="shared" si="250"/>
        <v>3.2452814316973311</v>
      </c>
      <c r="AF242" s="21">
        <f t="shared" ref="AF242" si="252">+AF243+AF254+AF263+AF274+AF283</f>
        <v>3.6158533066083023</v>
      </c>
      <c r="AG242" s="21">
        <f t="shared" ref="AG242:AH242" si="253">+AG243+AG254+AG263+AG274+AG283</f>
        <v>3.5668044409273376</v>
      </c>
      <c r="AH242" s="21">
        <f t="shared" si="253"/>
        <v>3.7773270725965418</v>
      </c>
      <c r="AI242" s="22"/>
      <c r="AJ242" s="23">
        <f>+(AH242/M242)-1</f>
        <v>0.54439977993075117</v>
      </c>
    </row>
    <row r="243" spans="1:36" s="13" customFormat="1" x14ac:dyDescent="0.35">
      <c r="A243" s="19" t="s">
        <v>264</v>
      </c>
      <c r="B243" s="20" t="s">
        <v>265</v>
      </c>
      <c r="C243" s="21">
        <f>+C244+C250+C253</f>
        <v>0.12690882320043739</v>
      </c>
      <c r="D243" s="21">
        <f t="shared" ref="D243:AE243" si="254">+D244+D250+D253</f>
        <v>0.13067432549344948</v>
      </c>
      <c r="E243" s="21">
        <f t="shared" si="254"/>
        <v>0.14366536991974427</v>
      </c>
      <c r="F243" s="21">
        <f t="shared" si="254"/>
        <v>0.14991079389747977</v>
      </c>
      <c r="G243" s="21">
        <f t="shared" si="254"/>
        <v>0.15198063690399449</v>
      </c>
      <c r="H243" s="21">
        <f t="shared" si="254"/>
        <v>0.1436149932184437</v>
      </c>
      <c r="I243" s="21">
        <f t="shared" si="254"/>
        <v>0.16934193375522208</v>
      </c>
      <c r="J243" s="21">
        <f t="shared" si="254"/>
        <v>0.16838158470280001</v>
      </c>
      <c r="K243" s="21">
        <f t="shared" si="254"/>
        <v>0.18509596049560001</v>
      </c>
      <c r="L243" s="21">
        <f t="shared" si="254"/>
        <v>0.1806874345192</v>
      </c>
      <c r="M243" s="21">
        <f t="shared" si="254"/>
        <v>0.17754635838408256</v>
      </c>
      <c r="N243" s="21">
        <f t="shared" si="254"/>
        <v>0.20253544440413421</v>
      </c>
      <c r="O243" s="21">
        <f t="shared" si="254"/>
        <v>0.19693912637768629</v>
      </c>
      <c r="P243" s="21">
        <f t="shared" si="254"/>
        <v>0.19704140377462334</v>
      </c>
      <c r="Q243" s="21">
        <f t="shared" si="254"/>
        <v>0.19530571273647823</v>
      </c>
      <c r="R243" s="21">
        <f t="shared" ref="R243" si="255">+R244+R250+R253</f>
        <v>0.19885199969435446</v>
      </c>
      <c r="S243" s="21">
        <f t="shared" si="254"/>
        <v>0.21143006445092127</v>
      </c>
      <c r="T243" s="21">
        <f t="shared" si="254"/>
        <v>0.22978492830139069</v>
      </c>
      <c r="U243" s="21">
        <f t="shared" si="254"/>
        <v>0.23433259684060018</v>
      </c>
      <c r="V243" s="21">
        <f t="shared" si="254"/>
        <v>0.25544609522930334</v>
      </c>
      <c r="W243" s="21">
        <f t="shared" si="254"/>
        <v>0.26838552393727494</v>
      </c>
      <c r="X243" s="21">
        <f t="shared" si="254"/>
        <v>0.29092798269637588</v>
      </c>
      <c r="Y243" s="21">
        <f t="shared" si="254"/>
        <v>0.29553747592969609</v>
      </c>
      <c r="Z243" s="21">
        <f t="shared" si="254"/>
        <v>0.29494623847526397</v>
      </c>
      <c r="AA243" s="21">
        <f t="shared" si="254"/>
        <v>0.30521785649198535</v>
      </c>
      <c r="AB243" s="21">
        <f t="shared" si="254"/>
        <v>0.32681754422857889</v>
      </c>
      <c r="AC243" s="21">
        <f t="shared" si="254"/>
        <v>0.3389269963740672</v>
      </c>
      <c r="AD243" s="21">
        <f t="shared" si="254"/>
        <v>0.33856496892805149</v>
      </c>
      <c r="AE243" s="21">
        <f t="shared" si="254"/>
        <v>0.33647964155495952</v>
      </c>
      <c r="AF243" s="21">
        <f t="shared" ref="AF243" si="256">+AF244+AF250+AF253</f>
        <v>0.38490509716476068</v>
      </c>
      <c r="AG243" s="21">
        <f t="shared" ref="AG243:AH243" si="257">+AG244+AG250+AG253</f>
        <v>0.30506399295868258</v>
      </c>
      <c r="AH243" s="21">
        <f t="shared" si="257"/>
        <v>0.36222387528564726</v>
      </c>
      <c r="AI243" s="22"/>
      <c r="AJ243" s="23">
        <f>+(AH243/M243)-1</f>
        <v>1.0401650508767712</v>
      </c>
    </row>
    <row r="244" spans="1:36" x14ac:dyDescent="0.35">
      <c r="A244" s="24" t="s">
        <v>266</v>
      </c>
      <c r="B244" s="25" t="s">
        <v>267</v>
      </c>
      <c r="C244" s="26">
        <f>+SUM(C245:C249)</f>
        <v>0.12690882320043739</v>
      </c>
      <c r="D244" s="26">
        <f t="shared" ref="D244:AE244" si="258">+SUM(D245:D249)</f>
        <v>0.13067432549344948</v>
      </c>
      <c r="E244" s="26">
        <f t="shared" si="258"/>
        <v>0.14366536991974427</v>
      </c>
      <c r="F244" s="26">
        <f t="shared" si="258"/>
        <v>0.14991079389747977</v>
      </c>
      <c r="G244" s="26">
        <f t="shared" si="258"/>
        <v>0.15198063690399449</v>
      </c>
      <c r="H244" s="26">
        <f t="shared" si="258"/>
        <v>0.1436149932184437</v>
      </c>
      <c r="I244" s="26">
        <f t="shared" si="258"/>
        <v>0.16934193375522208</v>
      </c>
      <c r="J244" s="26">
        <f t="shared" si="258"/>
        <v>0.16838158470280001</v>
      </c>
      <c r="K244" s="26">
        <f t="shared" si="258"/>
        <v>0.18509596049560001</v>
      </c>
      <c r="L244" s="26">
        <f t="shared" si="258"/>
        <v>0.1806874345192</v>
      </c>
      <c r="M244" s="26">
        <f t="shared" si="258"/>
        <v>0.17754635838408256</v>
      </c>
      <c r="N244" s="26">
        <f t="shared" si="258"/>
        <v>0.20253544440413421</v>
      </c>
      <c r="O244" s="26">
        <f t="shared" si="258"/>
        <v>0.19693912637768629</v>
      </c>
      <c r="P244" s="26">
        <f t="shared" si="258"/>
        <v>0.19704140377462334</v>
      </c>
      <c r="Q244" s="26">
        <f t="shared" si="258"/>
        <v>0.19530571273647823</v>
      </c>
      <c r="R244" s="26">
        <f t="shared" ref="R244" si="259">+SUM(R245:R249)</f>
        <v>0.19885199969435446</v>
      </c>
      <c r="S244" s="26">
        <f t="shared" si="258"/>
        <v>0.21143006445092127</v>
      </c>
      <c r="T244" s="26">
        <f t="shared" si="258"/>
        <v>0.22978492830139069</v>
      </c>
      <c r="U244" s="26">
        <f t="shared" si="258"/>
        <v>0.23433259684060018</v>
      </c>
      <c r="V244" s="26">
        <f t="shared" si="258"/>
        <v>0.25544609522930334</v>
      </c>
      <c r="W244" s="26">
        <f t="shared" si="258"/>
        <v>0.26838552393727494</v>
      </c>
      <c r="X244" s="26">
        <f t="shared" si="258"/>
        <v>0.29092798269637588</v>
      </c>
      <c r="Y244" s="26">
        <f t="shared" si="258"/>
        <v>0.29553747592969609</v>
      </c>
      <c r="Z244" s="26">
        <f t="shared" si="258"/>
        <v>0.29494623847526397</v>
      </c>
      <c r="AA244" s="26">
        <f t="shared" si="258"/>
        <v>0.30521785649198535</v>
      </c>
      <c r="AB244" s="26">
        <f t="shared" si="258"/>
        <v>0.32681754422857889</v>
      </c>
      <c r="AC244" s="26">
        <f t="shared" si="258"/>
        <v>0.3389269963740672</v>
      </c>
      <c r="AD244" s="26">
        <f t="shared" si="258"/>
        <v>0.33856496892805149</v>
      </c>
      <c r="AE244" s="26">
        <f t="shared" si="258"/>
        <v>0.33647964155495952</v>
      </c>
      <c r="AF244" s="26">
        <f t="shared" ref="AF244" si="260">+SUM(AF245:AF249)</f>
        <v>0.38490509716476068</v>
      </c>
      <c r="AG244" s="26">
        <f t="shared" ref="AG244:AH244" si="261">+SUM(AG245:AG249)</f>
        <v>0.30506399295868258</v>
      </c>
      <c r="AH244" s="26">
        <f t="shared" si="261"/>
        <v>0.36222387528564726</v>
      </c>
      <c r="AI244" s="27"/>
      <c r="AJ244" s="28">
        <f>+(AH244/M244)-1</f>
        <v>1.0401650508767712</v>
      </c>
    </row>
    <row r="245" spans="1:36" x14ac:dyDescent="0.35">
      <c r="A245" s="24" t="s">
        <v>268</v>
      </c>
      <c r="B245" s="25" t="s">
        <v>269</v>
      </c>
      <c r="C245" s="46">
        <f>+'1990'!$E244</f>
        <v>4.7739292329220789E-3</v>
      </c>
      <c r="D245" s="46">
        <f>+'1991'!$E244</f>
        <v>7.2351201764664884E-3</v>
      </c>
      <c r="E245" s="46">
        <f>+'1992'!$E244</f>
        <v>9.8008057124531409E-3</v>
      </c>
      <c r="F245" s="46">
        <f>+'1993'!$E244</f>
        <v>8.5151789338839302E-3</v>
      </c>
      <c r="G245" s="46">
        <f>+'1994'!$E244</f>
        <v>8.9698727513980187E-3</v>
      </c>
      <c r="H245" s="46">
        <f>+'1995'!$E244</f>
        <v>8.6784935993956189E-3</v>
      </c>
      <c r="I245" s="46">
        <f>+'1996'!$E244</f>
        <v>8.5158906358356583E-3</v>
      </c>
      <c r="J245" s="46">
        <f>+'1997'!$E244</f>
        <v>8.883338939999999E-3</v>
      </c>
      <c r="K245" s="46">
        <f>+'1998'!$E244</f>
        <v>1.381770222E-2</v>
      </c>
      <c r="L245" s="46">
        <f>+'1999'!$E244</f>
        <v>9.6755091999999997E-3</v>
      </c>
      <c r="M245" s="46">
        <f>+'2000'!$E245</f>
        <v>1.0193737959999999E-2</v>
      </c>
      <c r="N245" s="46">
        <f>+'2001'!$E245</f>
        <v>1.3017444440000001E-2</v>
      </c>
      <c r="O245" s="46">
        <f>+'2002'!$E245</f>
        <v>9.5890888596399989E-3</v>
      </c>
      <c r="P245" s="46">
        <f>+'2003'!$E245</f>
        <v>1.3211169232949998E-2</v>
      </c>
      <c r="Q245" s="46">
        <f>+'2004'!$E245</f>
        <v>1.2181321594027118E-2</v>
      </c>
      <c r="R245" s="30">
        <f>+'2005'!$E245</f>
        <v>1.0378832939999999E-2</v>
      </c>
      <c r="S245" s="46">
        <f>+'2006'!$E245</f>
        <v>1.4494021079999999E-2</v>
      </c>
      <c r="T245" s="46">
        <f>+'2007'!$E245</f>
        <v>1.6130785626281504E-2</v>
      </c>
      <c r="U245" s="46">
        <f>+'2008'!$E245</f>
        <v>1.37979366E-2</v>
      </c>
      <c r="V245" s="46">
        <f>+'2009'!$E245</f>
        <v>1.6474487399999998E-2</v>
      </c>
      <c r="W245" s="46">
        <f>+'2010'!$E245</f>
        <v>1.7575804425060002E-2</v>
      </c>
      <c r="X245" s="46">
        <f>+'2011'!$E245</f>
        <v>2.812644736755E-2</v>
      </c>
      <c r="Y245" s="46">
        <f>+'2012'!$E245</f>
        <v>2.6734190124599995E-2</v>
      </c>
      <c r="Z245" s="46">
        <f>+'2013'!$E245</f>
        <v>2.6118650824979998E-2</v>
      </c>
      <c r="AA245" s="46">
        <f>+'2014'!$E245</f>
        <v>2.517424639884E-2</v>
      </c>
      <c r="AB245" s="46">
        <f>+'2015'!$E245</f>
        <v>2.9344573071449997E-2</v>
      </c>
      <c r="AC245" s="46">
        <f>+'2016'!$E245</f>
        <v>2.8383942605129994E-2</v>
      </c>
      <c r="AD245" s="46">
        <f>+'2017'!$E245</f>
        <v>1.8287634579014639E-2</v>
      </c>
      <c r="AE245" s="46">
        <f>+'2018'!$E245</f>
        <v>1.6761561368140079E-2</v>
      </c>
      <c r="AF245" s="46">
        <f>+'2019'!$E245</f>
        <v>2.8334259976880619E-2</v>
      </c>
      <c r="AG245" s="30">
        <f>+'2020'!$E245</f>
        <v>1.4024091695827494E-2</v>
      </c>
      <c r="AH245" s="30">
        <f>+'2021'!$E245</f>
        <v>5.4164563021290007E-3</v>
      </c>
      <c r="AI245" s="27"/>
      <c r="AJ245" s="47">
        <f>+(AH245/M245)-1</f>
        <v>-0.46864866220977486</v>
      </c>
    </row>
    <row r="246" spans="1:36" x14ac:dyDescent="0.35">
      <c r="A246" s="24" t="s">
        <v>276</v>
      </c>
      <c r="B246" s="25" t="s">
        <v>277</v>
      </c>
      <c r="C246" s="46">
        <f>+'1990'!$E245</f>
        <v>2.7101433468575128E-2</v>
      </c>
      <c r="D246" s="46">
        <f>+'1991'!$E245</f>
        <v>2.9071182989951195E-2</v>
      </c>
      <c r="E246" s="46">
        <f>+'1992'!$E245</f>
        <v>3.2970629126253495E-2</v>
      </c>
      <c r="F246" s="46">
        <f>+'1993'!$E245</f>
        <v>3.2293936877435307E-2</v>
      </c>
      <c r="G246" s="46">
        <f>+'1994'!$E245</f>
        <v>2.7940530051200615E-2</v>
      </c>
      <c r="H246" s="46">
        <f>+'1995'!$E245</f>
        <v>2.2723264084889824E-2</v>
      </c>
      <c r="I246" s="46">
        <f>+'1996'!$E245</f>
        <v>3.1810134416628111E-2</v>
      </c>
      <c r="J246" s="46">
        <f>+'1997'!$E245</f>
        <v>3.198052263279999E-2</v>
      </c>
      <c r="K246" s="46">
        <f>+'1998'!$E245</f>
        <v>3.3658757865599999E-2</v>
      </c>
      <c r="L246" s="46">
        <f>+'1999'!$E245</f>
        <v>3.6636885779199997E-2</v>
      </c>
      <c r="M246" s="46">
        <f>+'2000'!$E246</f>
        <v>3.4419917134399999E-2</v>
      </c>
      <c r="N246" s="46">
        <f>+'2001'!$E246</f>
        <v>3.4912834855160002E-2</v>
      </c>
      <c r="O246" s="46">
        <f>+'2002'!$E246</f>
        <v>2.8964719670434E-2</v>
      </c>
      <c r="P246" s="46">
        <f>+'2003'!$E246</f>
        <v>3.1415981979665199E-2</v>
      </c>
      <c r="Q246" s="46">
        <f>+'2004'!$E246</f>
        <v>3.1233824084992614E-2</v>
      </c>
      <c r="R246" s="30">
        <f>+'2005'!$E246</f>
        <v>3.2056221819999994E-2</v>
      </c>
      <c r="S246" s="46">
        <f>+'2006'!$E246</f>
        <v>3.1169842410000002E-2</v>
      </c>
      <c r="T246" s="46">
        <f>+'2007'!$E246</f>
        <v>3.2527399644379437E-2</v>
      </c>
      <c r="U246" s="46">
        <f>+'2008'!$E246</f>
        <v>3.2363668833119683E-2</v>
      </c>
      <c r="V246" s="46">
        <f>+'2009'!$E246</f>
        <v>3.3968737568411803E-2</v>
      </c>
      <c r="W246" s="46">
        <f>+'2010'!$E246</f>
        <v>3.4997730462113998E-2</v>
      </c>
      <c r="X246" s="46">
        <f>+'2011'!$E246</f>
        <v>3.9171641844299998E-2</v>
      </c>
      <c r="Y246" s="46">
        <f>+'2012'!$E246</f>
        <v>4.2438801742294995E-2</v>
      </c>
      <c r="Z246" s="46">
        <f>+'2013'!$E246</f>
        <v>4.6221303721718288E-2</v>
      </c>
      <c r="AA246" s="46">
        <f>+'2014'!$E246</f>
        <v>4.4317052900784998E-2</v>
      </c>
      <c r="AB246" s="46">
        <f>+'2015'!$E246</f>
        <v>4.1691108044396998E-2</v>
      </c>
      <c r="AC246" s="46">
        <f>+'2016'!$E246</f>
        <v>3.9635040277083998E-2</v>
      </c>
      <c r="AD246" s="46">
        <f>+'2017'!$E246</f>
        <v>3.8587883855310992E-2</v>
      </c>
      <c r="AE246" s="46">
        <f>+'2018'!$E246</f>
        <v>3.887605313815793E-2</v>
      </c>
      <c r="AF246" s="46">
        <f>+'2019'!$E246</f>
        <v>6.0178877957131761E-2</v>
      </c>
      <c r="AG246" s="30">
        <f>+'2020'!$E246</f>
        <v>6.52320545538361E-2</v>
      </c>
      <c r="AH246" s="30">
        <f>+'2021'!$E246</f>
        <v>7.1853237048852603E-2</v>
      </c>
      <c r="AI246" s="27"/>
      <c r="AJ246" s="47">
        <f t="shared" ref="AJ246:AJ299" si="262">+(AH246/M246)-1</f>
        <v>1.0875482287852734</v>
      </c>
    </row>
    <row r="247" spans="1:36" x14ac:dyDescent="0.35">
      <c r="A247" s="24" t="s">
        <v>292</v>
      </c>
      <c r="B247" s="25" t="s">
        <v>293</v>
      </c>
      <c r="C247" s="46">
        <f>+'1990'!$E246</f>
        <v>5.6585873183686762E-2</v>
      </c>
      <c r="D247" s="46">
        <f>+'1991'!$E246</f>
        <v>5.6701378223970471E-2</v>
      </c>
      <c r="E247" s="46">
        <f>+'1992'!$E246</f>
        <v>6.3926115924905838E-2</v>
      </c>
      <c r="F247" s="46">
        <f>+'1993'!$E246</f>
        <v>7.3001446159621966E-2</v>
      </c>
      <c r="G247" s="46">
        <f>+'1994'!$E246</f>
        <v>7.9742059074098176E-2</v>
      </c>
      <c r="H247" s="46">
        <f>+'1995'!$E246</f>
        <v>7.7716387860191832E-2</v>
      </c>
      <c r="I247" s="46">
        <f>+'1996'!$E246</f>
        <v>9.5238908559991328E-2</v>
      </c>
      <c r="J247" s="46">
        <f>+'1997'!$E246</f>
        <v>9.4584185500000001E-2</v>
      </c>
      <c r="K247" s="46">
        <f>+'1998'!$E246</f>
        <v>0.10531152548</v>
      </c>
      <c r="L247" s="46">
        <f>+'1999'!$E246</f>
        <v>0.10277182341999999</v>
      </c>
      <c r="M247" s="46">
        <f>+'2000'!$E247</f>
        <v>0.10209075403968257</v>
      </c>
      <c r="N247" s="46">
        <f>+'2001'!$E247</f>
        <v>0.12396038661466087</v>
      </c>
      <c r="O247" s="46">
        <f>+'2002'!$E247</f>
        <v>0.12670491140104284</v>
      </c>
      <c r="P247" s="46">
        <f>+'2003'!$E247</f>
        <v>0.12117497997054304</v>
      </c>
      <c r="Q247" s="46">
        <f>+'2004'!$E247</f>
        <v>0.12116651916894741</v>
      </c>
      <c r="R247" s="30">
        <f>+'2005'!$E247</f>
        <v>0.12583550446435446</v>
      </c>
      <c r="S247" s="46">
        <f>+'2006'!$E247</f>
        <v>0.13545131167092128</v>
      </c>
      <c r="T247" s="46">
        <f>+'2007'!$E247</f>
        <v>0.1500859261098666</v>
      </c>
      <c r="U247" s="46">
        <f>+'2008'!$E247</f>
        <v>0.15759249660748051</v>
      </c>
      <c r="V247" s="46">
        <f>+'2009'!$E247</f>
        <v>0.17432000462089156</v>
      </c>
      <c r="W247" s="46">
        <f>+'2010'!$E247</f>
        <v>0.18494062567810496</v>
      </c>
      <c r="X247" s="46">
        <f>+'2011'!$E247</f>
        <v>0.19297351200327589</v>
      </c>
      <c r="Y247" s="46">
        <f>+'2012'!$E247</f>
        <v>0.19582759976236111</v>
      </c>
      <c r="Z247" s="46">
        <f>+'2013'!$E247</f>
        <v>0.191782980682109</v>
      </c>
      <c r="AA247" s="46">
        <f>+'2014'!$E247</f>
        <v>0.20411376844315435</v>
      </c>
      <c r="AB247" s="46">
        <f>+'2015'!$E247</f>
        <v>0.22519116445188797</v>
      </c>
      <c r="AC247" s="46">
        <f>+'2016'!$E247</f>
        <v>0.24045157424806321</v>
      </c>
      <c r="AD247" s="46">
        <f>+'2017'!$E247</f>
        <v>0.25131401849729185</v>
      </c>
      <c r="AE247" s="46">
        <f>+'2018'!$E247</f>
        <v>0.2501996144284015</v>
      </c>
      <c r="AF247" s="46">
        <f>+'2019'!$E247</f>
        <v>0.26508935025739788</v>
      </c>
      <c r="AG247" s="30">
        <f>+'2020'!$E247</f>
        <v>0.19505336172831</v>
      </c>
      <c r="AH247" s="30">
        <f>+'2021'!$E247</f>
        <v>0.25412889482437523</v>
      </c>
      <c r="AI247" s="27"/>
      <c r="AJ247" s="47">
        <f t="shared" si="262"/>
        <v>1.4892449587118888</v>
      </c>
    </row>
    <row r="248" spans="1:36" x14ac:dyDescent="0.35">
      <c r="A248" s="24" t="s">
        <v>304</v>
      </c>
      <c r="B248" s="25" t="s">
        <v>305</v>
      </c>
      <c r="C248" s="46">
        <f>+'1990'!$E247</f>
        <v>3.8447587315253412E-2</v>
      </c>
      <c r="D248" s="46">
        <f>+'1991'!$E247</f>
        <v>3.7666644103061329E-2</v>
      </c>
      <c r="E248" s="46">
        <f>+'1992'!$E247</f>
        <v>3.696781915613178E-2</v>
      </c>
      <c r="F248" s="46">
        <f>+'1993'!$E247</f>
        <v>3.6100231926538565E-2</v>
      </c>
      <c r="G248" s="46">
        <f>+'1994'!$E247</f>
        <v>3.5328175027297674E-2</v>
      </c>
      <c r="H248" s="46">
        <f>+'1995'!$E247</f>
        <v>3.4496847673966442E-2</v>
      </c>
      <c r="I248" s="46">
        <f>+'1996'!$E247</f>
        <v>3.3777000142766994E-2</v>
      </c>
      <c r="J248" s="46">
        <f>+'1997'!$E247</f>
        <v>3.2933537629999995E-2</v>
      </c>
      <c r="K248" s="46">
        <f>+'1998'!$E247</f>
        <v>3.2307974930000004E-2</v>
      </c>
      <c r="L248" s="46">
        <f>+'1999'!$E247</f>
        <v>3.1603216119999993E-2</v>
      </c>
      <c r="M248" s="46">
        <f>+'2000'!$E248</f>
        <v>3.0841949249999997E-2</v>
      </c>
      <c r="N248" s="46">
        <f>+'2001'!$E248</f>
        <v>3.0644778494313334E-2</v>
      </c>
      <c r="O248" s="46">
        <f>+'2002'!$E248</f>
        <v>3.1680406446569429E-2</v>
      </c>
      <c r="P248" s="46">
        <f>+'2003'!$E248</f>
        <v>3.1239272591465115E-2</v>
      </c>
      <c r="Q248" s="46">
        <f>+'2004'!$E248</f>
        <v>3.0724047888511061E-2</v>
      </c>
      <c r="R248" s="30">
        <f>+'2005'!$E248</f>
        <v>3.0581440469999992E-2</v>
      </c>
      <c r="S248" s="46">
        <f>+'2006'!$E248</f>
        <v>3.0314889289999994E-2</v>
      </c>
      <c r="T248" s="46">
        <f>+'2007'!$E248</f>
        <v>3.1040816920863121E-2</v>
      </c>
      <c r="U248" s="46">
        <f>+'2008'!$E248</f>
        <v>3.0578494799999995E-2</v>
      </c>
      <c r="V248" s="46">
        <f>+'2009'!$E248</f>
        <v>3.0682865639999998E-2</v>
      </c>
      <c r="W248" s="46">
        <f>+'2010'!$E248</f>
        <v>3.0871363371995995E-2</v>
      </c>
      <c r="X248" s="46">
        <f>+'2011'!$E248</f>
        <v>3.0656381481249998E-2</v>
      </c>
      <c r="Y248" s="46">
        <f>+'2012'!$E248</f>
        <v>3.053688430044E-2</v>
      </c>
      <c r="Z248" s="46">
        <f>+'2013'!$E248</f>
        <v>3.0823303246456695E-2</v>
      </c>
      <c r="AA248" s="46">
        <f>+'2014'!$E248</f>
        <v>3.1612788749205992E-2</v>
      </c>
      <c r="AB248" s="46">
        <f>+'2015'!$E248</f>
        <v>3.059069866084399E-2</v>
      </c>
      <c r="AC248" s="46">
        <f>+'2016'!$E248</f>
        <v>3.0456439243789997E-2</v>
      </c>
      <c r="AD248" s="46">
        <f>+'2017'!$E248</f>
        <v>3.0375431996433992E-2</v>
      </c>
      <c r="AE248" s="46">
        <f>+'2018'!$E248</f>
        <v>3.0642412620259997E-2</v>
      </c>
      <c r="AF248" s="46">
        <f>+'2019'!$E248</f>
        <v>3.1302608973350396E-2</v>
      </c>
      <c r="AG248" s="30">
        <f>+'2020'!$E248</f>
        <v>3.0754484980708992E-2</v>
      </c>
      <c r="AH248" s="30">
        <f>+'2021'!$E248</f>
        <v>3.0825287110290402E-2</v>
      </c>
      <c r="AI248" s="27"/>
      <c r="AJ248" s="47">
        <f t="shared" si="262"/>
        <v>-5.4024275750319539E-4</v>
      </c>
    </row>
    <row r="249" spans="1:36" x14ac:dyDescent="0.35">
      <c r="A249" s="24" t="s">
        <v>312</v>
      </c>
      <c r="B249" s="25" t="s">
        <v>291</v>
      </c>
      <c r="C249" s="46">
        <f>+'1990'!$E248</f>
        <v>0</v>
      </c>
      <c r="D249" s="46">
        <f>+'1991'!$E248</f>
        <v>0</v>
      </c>
      <c r="E249" s="46">
        <f>+'1992'!$E248</f>
        <v>0</v>
      </c>
      <c r="F249" s="46">
        <f>+'1993'!$E248</f>
        <v>0</v>
      </c>
      <c r="G249" s="46">
        <f>+'1994'!$E248</f>
        <v>0</v>
      </c>
      <c r="H249" s="46">
        <f>+'1995'!$E248</f>
        <v>0</v>
      </c>
      <c r="I249" s="46">
        <f>+'1996'!$E248</f>
        <v>0</v>
      </c>
      <c r="J249" s="46">
        <f>+'1997'!$E248</f>
        <v>0</v>
      </c>
      <c r="K249" s="46">
        <f>+'1998'!$E248</f>
        <v>0</v>
      </c>
      <c r="L249" s="46">
        <f>+'1999'!$E248</f>
        <v>0</v>
      </c>
      <c r="M249" s="46">
        <f>+'2000'!$E249</f>
        <v>0</v>
      </c>
      <c r="N249" s="46">
        <f>+'2001'!$E249</f>
        <v>0</v>
      </c>
      <c r="O249" s="46">
        <f>+'2002'!$E249</f>
        <v>0</v>
      </c>
      <c r="P249" s="46">
        <f>+'2003'!$E249</f>
        <v>0</v>
      </c>
      <c r="Q249" s="46">
        <f>+'2004'!$E249</f>
        <v>0</v>
      </c>
      <c r="R249" s="30">
        <f>+'2005'!$E249</f>
        <v>0</v>
      </c>
      <c r="S249" s="46">
        <f>+'2006'!$E249</f>
        <v>0</v>
      </c>
      <c r="T249" s="46">
        <f>+'2007'!$E249</f>
        <v>0</v>
      </c>
      <c r="U249" s="46">
        <f>+'2008'!$E249</f>
        <v>0</v>
      </c>
      <c r="V249" s="46">
        <f>+'2009'!$E249</f>
        <v>0</v>
      </c>
      <c r="W249" s="46">
        <f>+'2010'!$E249</f>
        <v>0</v>
      </c>
      <c r="X249" s="46">
        <f>+'2011'!$E249</f>
        <v>0</v>
      </c>
      <c r="Y249" s="46">
        <f>+'2012'!$E249</f>
        <v>0</v>
      </c>
      <c r="Z249" s="46">
        <f>+'2013'!$E249</f>
        <v>0</v>
      </c>
      <c r="AA249" s="46">
        <f>+'2014'!$E249</f>
        <v>0</v>
      </c>
      <c r="AB249" s="46">
        <f>+'2015'!$E249</f>
        <v>0</v>
      </c>
      <c r="AC249" s="46">
        <f>+'2016'!$E249</f>
        <v>0</v>
      </c>
      <c r="AD249" s="46">
        <f>+'2017'!$E249</f>
        <v>0</v>
      </c>
      <c r="AE249" s="46">
        <f>+'2018'!$E249</f>
        <v>0</v>
      </c>
      <c r="AF249" s="46">
        <f>+'2019'!$E249</f>
        <v>0</v>
      </c>
      <c r="AG249" s="30">
        <f>+'2020'!$E249</f>
        <v>0</v>
      </c>
      <c r="AH249" s="30">
        <f>+'2021'!$E249</f>
        <v>0</v>
      </c>
      <c r="AI249" s="27"/>
      <c r="AJ249" s="47" t="e">
        <f t="shared" si="262"/>
        <v>#DIV/0!</v>
      </c>
    </row>
    <row r="250" spans="1:3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AE250" si="263">+SUM(D251:D252)</f>
        <v>0</v>
      </c>
      <c r="E250" s="26">
        <f t="shared" si="263"/>
        <v>0</v>
      </c>
      <c r="F250" s="26">
        <f t="shared" si="263"/>
        <v>0</v>
      </c>
      <c r="G250" s="26">
        <f t="shared" si="263"/>
        <v>0</v>
      </c>
      <c r="H250" s="26">
        <f t="shared" si="263"/>
        <v>0</v>
      </c>
      <c r="I250" s="26">
        <f t="shared" si="263"/>
        <v>0</v>
      </c>
      <c r="J250" s="26">
        <f t="shared" si="263"/>
        <v>0</v>
      </c>
      <c r="K250" s="26">
        <f t="shared" si="263"/>
        <v>0</v>
      </c>
      <c r="L250" s="26">
        <f t="shared" si="263"/>
        <v>0</v>
      </c>
      <c r="M250" s="26">
        <f t="shared" si="263"/>
        <v>0</v>
      </c>
      <c r="N250" s="26">
        <f t="shared" si="263"/>
        <v>0</v>
      </c>
      <c r="O250" s="26">
        <f t="shared" si="263"/>
        <v>0</v>
      </c>
      <c r="P250" s="26">
        <f t="shared" si="263"/>
        <v>0</v>
      </c>
      <c r="Q250" s="26">
        <f t="shared" si="263"/>
        <v>0</v>
      </c>
      <c r="R250" s="26">
        <f t="shared" si="263"/>
        <v>0</v>
      </c>
      <c r="S250" s="26">
        <f t="shared" si="263"/>
        <v>0</v>
      </c>
      <c r="T250" s="26">
        <f t="shared" si="263"/>
        <v>0</v>
      </c>
      <c r="U250" s="26">
        <f t="shared" si="263"/>
        <v>0</v>
      </c>
      <c r="V250" s="26">
        <f t="shared" si="263"/>
        <v>0</v>
      </c>
      <c r="W250" s="26">
        <f t="shared" si="263"/>
        <v>0</v>
      </c>
      <c r="X250" s="26">
        <f t="shared" si="263"/>
        <v>0</v>
      </c>
      <c r="Y250" s="26">
        <f t="shared" si="263"/>
        <v>0</v>
      </c>
      <c r="Z250" s="26">
        <f t="shared" si="263"/>
        <v>0</v>
      </c>
      <c r="AA250" s="26">
        <f t="shared" si="263"/>
        <v>0</v>
      </c>
      <c r="AB250" s="26">
        <f t="shared" si="263"/>
        <v>0</v>
      </c>
      <c r="AC250" s="26">
        <f t="shared" si="263"/>
        <v>0</v>
      </c>
      <c r="AD250" s="26">
        <f t="shared" si="263"/>
        <v>0</v>
      </c>
      <c r="AE250" s="26">
        <f t="shared" si="263"/>
        <v>0</v>
      </c>
      <c r="AF250" s="26">
        <f t="shared" ref="AF250:AH250" si="264">+SUM(AF251:AF252)</f>
        <v>0</v>
      </c>
      <c r="AG250" s="26">
        <f t="shared" si="264"/>
        <v>0</v>
      </c>
      <c r="AH250" s="26">
        <f t="shared" si="264"/>
        <v>0</v>
      </c>
      <c r="AI250" s="27"/>
      <c r="AJ250" s="23" t="e">
        <f t="shared" si="262"/>
        <v>#DIV/0!</v>
      </c>
    </row>
    <row r="251" spans="1:36" x14ac:dyDescent="0.35">
      <c r="A251" s="24" t="s">
        <v>319</v>
      </c>
      <c r="B251" s="25" t="s">
        <v>320</v>
      </c>
      <c r="C251" s="46">
        <f>+'1990'!$E250</f>
        <v>0</v>
      </c>
      <c r="D251" s="46">
        <f>+'1991'!$E250</f>
        <v>0</v>
      </c>
      <c r="E251" s="46">
        <f>+'1992'!$E250</f>
        <v>0</v>
      </c>
      <c r="F251" s="46">
        <f>+'1993'!$E250</f>
        <v>0</v>
      </c>
      <c r="G251" s="46">
        <f>+'1994'!$E250</f>
        <v>0</v>
      </c>
      <c r="H251" s="46">
        <f>+'1995'!$E250</f>
        <v>0</v>
      </c>
      <c r="I251" s="46">
        <f>+'1996'!$E250</f>
        <v>0</v>
      </c>
      <c r="J251" s="46">
        <f>+'1997'!$E250</f>
        <v>0</v>
      </c>
      <c r="K251" s="46">
        <f>+'1998'!$E250</f>
        <v>0</v>
      </c>
      <c r="L251" s="46">
        <f>+'1999'!$E250</f>
        <v>0</v>
      </c>
      <c r="M251" s="46">
        <f>+'2000'!$E251</f>
        <v>0</v>
      </c>
      <c r="N251" s="46">
        <f>+'2001'!$E251</f>
        <v>0</v>
      </c>
      <c r="O251" s="46">
        <f>+'2002'!$E251</f>
        <v>0</v>
      </c>
      <c r="P251" s="46">
        <f>+'2003'!$E251</f>
        <v>0</v>
      </c>
      <c r="Q251" s="46">
        <f>+'2004'!$E251</f>
        <v>0</v>
      </c>
      <c r="R251" s="30">
        <f>+'2005'!$E251</f>
        <v>0</v>
      </c>
      <c r="S251" s="46">
        <f>+'2006'!$E251</f>
        <v>0</v>
      </c>
      <c r="T251" s="46">
        <f>+'2007'!$E251</f>
        <v>0</v>
      </c>
      <c r="U251" s="46">
        <f>+'2008'!$E251</f>
        <v>0</v>
      </c>
      <c r="V251" s="46">
        <f>+'2009'!$E251</f>
        <v>0</v>
      </c>
      <c r="W251" s="46">
        <f>+'2010'!$E251</f>
        <v>0</v>
      </c>
      <c r="X251" s="46">
        <f>+'2011'!$E251</f>
        <v>0</v>
      </c>
      <c r="Y251" s="46">
        <f>+'2012'!$E251</f>
        <v>0</v>
      </c>
      <c r="Z251" s="46">
        <f>+'2013'!$E251</f>
        <v>0</v>
      </c>
      <c r="AA251" s="46">
        <f>+'2014'!$E251</f>
        <v>0</v>
      </c>
      <c r="AB251" s="46">
        <f>+'2015'!$E251</f>
        <v>0</v>
      </c>
      <c r="AC251" s="46">
        <f>+'2016'!$E251</f>
        <v>0</v>
      </c>
      <c r="AD251" s="46">
        <f>+'2017'!$E251</f>
        <v>0</v>
      </c>
      <c r="AE251" s="46">
        <f>+'2018'!$E251</f>
        <v>0</v>
      </c>
      <c r="AF251" s="46">
        <f>+'2019'!$E251</f>
        <v>0</v>
      </c>
      <c r="AG251" s="30">
        <f>+'2020'!$E251</f>
        <v>0</v>
      </c>
      <c r="AH251" s="30">
        <f>+'2021'!$E251</f>
        <v>0</v>
      </c>
      <c r="AI251" s="27"/>
      <c r="AJ251" s="47" t="e">
        <f t="shared" si="262"/>
        <v>#DIV/0!</v>
      </c>
    </row>
    <row r="252" spans="1:36" x14ac:dyDescent="0.35">
      <c r="A252" s="24" t="s">
        <v>326</v>
      </c>
      <c r="B252" s="34" t="s">
        <v>327</v>
      </c>
      <c r="C252" s="46">
        <f>+'1990'!$E251</f>
        <v>0</v>
      </c>
      <c r="D252" s="46">
        <f>+'1991'!$E251</f>
        <v>0</v>
      </c>
      <c r="E252" s="46">
        <f>+'1992'!$E251</f>
        <v>0</v>
      </c>
      <c r="F252" s="46">
        <f>+'1993'!$E251</f>
        <v>0</v>
      </c>
      <c r="G252" s="46">
        <f>+'1994'!$E251</f>
        <v>0</v>
      </c>
      <c r="H252" s="46">
        <f>+'1995'!$E251</f>
        <v>0</v>
      </c>
      <c r="I252" s="46">
        <f>+'1996'!$E251</f>
        <v>0</v>
      </c>
      <c r="J252" s="46">
        <f>+'1997'!$E251</f>
        <v>0</v>
      </c>
      <c r="K252" s="46">
        <f>+'1998'!$E251</f>
        <v>0</v>
      </c>
      <c r="L252" s="46">
        <f>+'1999'!$E251</f>
        <v>0</v>
      </c>
      <c r="M252" s="46">
        <f>+'2000'!$E252</f>
        <v>0</v>
      </c>
      <c r="N252" s="46">
        <f>+'2001'!$E252</f>
        <v>0</v>
      </c>
      <c r="O252" s="46">
        <f>+'2002'!$E252</f>
        <v>0</v>
      </c>
      <c r="P252" s="46">
        <f>+'2003'!$E252</f>
        <v>0</v>
      </c>
      <c r="Q252" s="46">
        <f>+'2004'!$E252</f>
        <v>0</v>
      </c>
      <c r="R252" s="30">
        <f>+'2005'!$E252</f>
        <v>0</v>
      </c>
      <c r="S252" s="46">
        <f>+'2006'!$E252</f>
        <v>0</v>
      </c>
      <c r="T252" s="46">
        <f>+'2007'!$E252</f>
        <v>0</v>
      </c>
      <c r="U252" s="46">
        <f>+'2008'!$E252</f>
        <v>0</v>
      </c>
      <c r="V252" s="46">
        <f>+'2009'!$E252</f>
        <v>0</v>
      </c>
      <c r="W252" s="46">
        <f>+'2010'!$E252</f>
        <v>0</v>
      </c>
      <c r="X252" s="46">
        <f>+'2011'!$E252</f>
        <v>0</v>
      </c>
      <c r="Y252" s="46">
        <f>+'2012'!$E252</f>
        <v>0</v>
      </c>
      <c r="Z252" s="46">
        <f>+'2013'!$E252</f>
        <v>0</v>
      </c>
      <c r="AA252" s="46">
        <f>+'2014'!$E252</f>
        <v>0</v>
      </c>
      <c r="AB252" s="46">
        <f>+'2015'!$E252</f>
        <v>0</v>
      </c>
      <c r="AC252" s="46">
        <f>+'2016'!$E252</f>
        <v>0</v>
      </c>
      <c r="AD252" s="46">
        <f>+'2017'!$E252</f>
        <v>0</v>
      </c>
      <c r="AE252" s="46">
        <f>+'2018'!$E252</f>
        <v>0</v>
      </c>
      <c r="AF252" s="46">
        <f>+'2019'!$E252</f>
        <v>0</v>
      </c>
      <c r="AG252" s="30">
        <f>+'2020'!$E252</f>
        <v>0</v>
      </c>
      <c r="AH252" s="30">
        <f>+'2021'!$E252</f>
        <v>0</v>
      </c>
      <c r="AI252" s="27"/>
      <c r="AJ252" s="47" t="e">
        <f t="shared" si="262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47" t="e">
        <f t="shared" si="262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 t="shared" ref="C254:AE254" si="265">+SUM(C255:C262)</f>
        <v>0</v>
      </c>
      <c r="D254" s="21">
        <f t="shared" si="265"/>
        <v>0</v>
      </c>
      <c r="E254" s="21">
        <f t="shared" si="265"/>
        <v>0</v>
      </c>
      <c r="F254" s="21">
        <f t="shared" si="265"/>
        <v>0</v>
      </c>
      <c r="G254" s="21">
        <f t="shared" si="265"/>
        <v>0</v>
      </c>
      <c r="H254" s="21">
        <f t="shared" si="265"/>
        <v>0</v>
      </c>
      <c r="I254" s="21">
        <f t="shared" si="265"/>
        <v>0</v>
      </c>
      <c r="J254" s="21">
        <f t="shared" si="265"/>
        <v>0</v>
      </c>
      <c r="K254" s="21">
        <f t="shared" si="265"/>
        <v>0</v>
      </c>
      <c r="L254" s="21">
        <f t="shared" si="265"/>
        <v>0</v>
      </c>
      <c r="M254" s="21">
        <f t="shared" si="265"/>
        <v>0</v>
      </c>
      <c r="N254" s="21">
        <f t="shared" si="265"/>
        <v>0</v>
      </c>
      <c r="O254" s="21">
        <f t="shared" si="265"/>
        <v>0</v>
      </c>
      <c r="P254" s="21">
        <f t="shared" si="265"/>
        <v>0</v>
      </c>
      <c r="Q254" s="21">
        <f t="shared" si="265"/>
        <v>0</v>
      </c>
      <c r="R254" s="21">
        <f t="shared" ref="R254" si="266">+SUM(R255:R262)</f>
        <v>0</v>
      </c>
      <c r="S254" s="21">
        <f t="shared" si="265"/>
        <v>0</v>
      </c>
      <c r="T254" s="21">
        <f t="shared" si="265"/>
        <v>0</v>
      </c>
      <c r="U254" s="21">
        <f t="shared" si="265"/>
        <v>0</v>
      </c>
      <c r="V254" s="21">
        <f t="shared" si="265"/>
        <v>0</v>
      </c>
      <c r="W254" s="21">
        <f t="shared" si="265"/>
        <v>0</v>
      </c>
      <c r="X254" s="21">
        <f t="shared" si="265"/>
        <v>0</v>
      </c>
      <c r="Y254" s="21">
        <f t="shared" si="265"/>
        <v>0</v>
      </c>
      <c r="Z254" s="21">
        <f t="shared" si="265"/>
        <v>0</v>
      </c>
      <c r="AA254" s="21">
        <f t="shared" si="265"/>
        <v>0</v>
      </c>
      <c r="AB254" s="21">
        <f t="shared" si="265"/>
        <v>0</v>
      </c>
      <c r="AC254" s="21">
        <f t="shared" si="265"/>
        <v>0</v>
      </c>
      <c r="AD254" s="21">
        <f t="shared" si="265"/>
        <v>0</v>
      </c>
      <c r="AE254" s="21">
        <f t="shared" si="265"/>
        <v>0</v>
      </c>
      <c r="AF254" s="21">
        <f t="shared" ref="AF254" si="267">+SUM(AF255:AF262)</f>
        <v>0</v>
      </c>
      <c r="AG254" s="21">
        <f t="shared" ref="AG254:AH254" si="268">+SUM(AG255:AG262)</f>
        <v>0</v>
      </c>
      <c r="AH254" s="21">
        <f t="shared" si="268"/>
        <v>0</v>
      </c>
      <c r="AI254" s="22"/>
      <c r="AJ254" s="23" t="e">
        <f t="shared" si="262"/>
        <v>#DIV/0!</v>
      </c>
    </row>
    <row r="255" spans="1:36" x14ac:dyDescent="0.35">
      <c r="A255" s="24" t="s">
        <v>345</v>
      </c>
      <c r="B255" s="25" t="s">
        <v>346</v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27"/>
      <c r="AJ255" s="47" t="e">
        <f t="shared" si="262"/>
        <v>#DIV/0!</v>
      </c>
    </row>
    <row r="256" spans="1:36" x14ac:dyDescent="0.35">
      <c r="A256" s="24" t="s">
        <v>356</v>
      </c>
      <c r="B256" s="25" t="s">
        <v>357</v>
      </c>
      <c r="C256" s="46">
        <f>+'1990'!$E255</f>
        <v>0</v>
      </c>
      <c r="D256" s="46">
        <f>+'1991'!$E255</f>
        <v>0</v>
      </c>
      <c r="E256" s="46">
        <f>+'1992'!$E255</f>
        <v>0</v>
      </c>
      <c r="F256" s="46">
        <f>+'1993'!$E255</f>
        <v>0</v>
      </c>
      <c r="G256" s="46">
        <f>+'1994'!$E255</f>
        <v>0</v>
      </c>
      <c r="H256" s="46">
        <f>+'1995'!$E255</f>
        <v>0</v>
      </c>
      <c r="I256" s="46">
        <f>+'1996'!$E255</f>
        <v>0</v>
      </c>
      <c r="J256" s="46">
        <f>+'1997'!$E255</f>
        <v>0</v>
      </c>
      <c r="K256" s="46">
        <f>+'1998'!$E255</f>
        <v>0</v>
      </c>
      <c r="L256" s="46">
        <f>+'1999'!$E255</f>
        <v>0</v>
      </c>
      <c r="M256" s="46">
        <f>+'2000'!$E256</f>
        <v>0</v>
      </c>
      <c r="N256" s="46">
        <f>+'2001'!$E256</f>
        <v>0</v>
      </c>
      <c r="O256" s="46">
        <f>+'2002'!$E256</f>
        <v>0</v>
      </c>
      <c r="P256" s="46">
        <f>+'2003'!$E256</f>
        <v>0</v>
      </c>
      <c r="Q256" s="46">
        <f>+'2004'!$E256</f>
        <v>0</v>
      </c>
      <c r="R256" s="30">
        <f>+'2005'!$E256</f>
        <v>0</v>
      </c>
      <c r="S256" s="46">
        <f>+'2006'!$E256</f>
        <v>0</v>
      </c>
      <c r="T256" s="46">
        <f>+'2007'!$E256</f>
        <v>0</v>
      </c>
      <c r="U256" s="46">
        <f>+'2008'!$E256</f>
        <v>0</v>
      </c>
      <c r="V256" s="46">
        <f>+'2009'!$E256</f>
        <v>0</v>
      </c>
      <c r="W256" s="46">
        <f>+'2010'!$E256</f>
        <v>0</v>
      </c>
      <c r="X256" s="46">
        <f>+'2011'!$E256</f>
        <v>0</v>
      </c>
      <c r="Y256" s="46">
        <f>+'2012'!$E256</f>
        <v>0</v>
      </c>
      <c r="Z256" s="46">
        <f>+'2013'!$E256</f>
        <v>0</v>
      </c>
      <c r="AA256" s="46">
        <f>+'2014'!$E256</f>
        <v>0</v>
      </c>
      <c r="AB256" s="46">
        <f>+'2015'!$E256</f>
        <v>0</v>
      </c>
      <c r="AC256" s="46">
        <f>+'2016'!$E256</f>
        <v>0</v>
      </c>
      <c r="AD256" s="46">
        <f>+'2017'!$E256</f>
        <v>0</v>
      </c>
      <c r="AE256" s="46">
        <f>+'2018'!$E256</f>
        <v>0</v>
      </c>
      <c r="AF256" s="46">
        <f>+'2019'!$E256</f>
        <v>0</v>
      </c>
      <c r="AG256" s="30">
        <f>+'2020'!$E256</f>
        <v>0</v>
      </c>
      <c r="AH256" s="30">
        <f>+'2021'!$E256</f>
        <v>0</v>
      </c>
      <c r="AI256" s="27"/>
      <c r="AJ256" s="47" t="e">
        <f t="shared" si="262"/>
        <v>#DIV/0!</v>
      </c>
    </row>
    <row r="257" spans="1:36" x14ac:dyDescent="0.35">
      <c r="A257" s="24" t="s">
        <v>377</v>
      </c>
      <c r="B257" s="25" t="s">
        <v>378</v>
      </c>
      <c r="C257" s="46">
        <f>+'1990'!$E256</f>
        <v>0</v>
      </c>
      <c r="D257" s="46">
        <f>+'1991'!$E256</f>
        <v>0</v>
      </c>
      <c r="E257" s="46">
        <f>+'1992'!$E256</f>
        <v>0</v>
      </c>
      <c r="F257" s="46">
        <f>+'1993'!$E256</f>
        <v>0</v>
      </c>
      <c r="G257" s="46">
        <f>+'1994'!$E256</f>
        <v>0</v>
      </c>
      <c r="H257" s="46">
        <f>+'1995'!$E256</f>
        <v>0</v>
      </c>
      <c r="I257" s="46">
        <f>+'1996'!$E256</f>
        <v>0</v>
      </c>
      <c r="J257" s="46">
        <f>+'1997'!$E256</f>
        <v>0</v>
      </c>
      <c r="K257" s="46">
        <f>+'1998'!$E256</f>
        <v>0</v>
      </c>
      <c r="L257" s="46">
        <f>+'1999'!$E256</f>
        <v>0</v>
      </c>
      <c r="M257" s="46">
        <f>+'2000'!$E257</f>
        <v>0</v>
      </c>
      <c r="N257" s="46">
        <f>+'2001'!$E257</f>
        <v>0</v>
      </c>
      <c r="O257" s="46">
        <f>+'2002'!$E257</f>
        <v>0</v>
      </c>
      <c r="P257" s="46">
        <f>+'2003'!$E257</f>
        <v>0</v>
      </c>
      <c r="Q257" s="46">
        <f>+'2004'!$E257</f>
        <v>0</v>
      </c>
      <c r="R257" s="30">
        <f>+'2005'!$E257</f>
        <v>0</v>
      </c>
      <c r="S257" s="46">
        <f>+'2006'!$E257</f>
        <v>0</v>
      </c>
      <c r="T257" s="46">
        <f>+'2007'!$E257</f>
        <v>0</v>
      </c>
      <c r="U257" s="46">
        <f>+'2008'!$E257</f>
        <v>0</v>
      </c>
      <c r="V257" s="46">
        <f>+'2009'!$E257</f>
        <v>0</v>
      </c>
      <c r="W257" s="46">
        <f>+'2010'!$E257</f>
        <v>0</v>
      </c>
      <c r="X257" s="46">
        <f>+'2011'!$E257</f>
        <v>0</v>
      </c>
      <c r="Y257" s="46">
        <f>+'2012'!$E257</f>
        <v>0</v>
      </c>
      <c r="Z257" s="46">
        <f>+'2013'!$E257</f>
        <v>0</v>
      </c>
      <c r="AA257" s="46">
        <f>+'2014'!$E257</f>
        <v>0</v>
      </c>
      <c r="AB257" s="46">
        <f>+'2015'!$E257</f>
        <v>0</v>
      </c>
      <c r="AC257" s="46">
        <f>+'2016'!$E257</f>
        <v>0</v>
      </c>
      <c r="AD257" s="46">
        <f>+'2017'!$E257</f>
        <v>0</v>
      </c>
      <c r="AE257" s="46">
        <f>+'2018'!$E257</f>
        <v>0</v>
      </c>
      <c r="AF257" s="46">
        <f>+'2019'!$E257</f>
        <v>0</v>
      </c>
      <c r="AG257" s="30">
        <f>+'2020'!$E257</f>
        <v>0</v>
      </c>
      <c r="AH257" s="30">
        <f>+'2021'!$E257</f>
        <v>0</v>
      </c>
      <c r="AI257" s="27"/>
      <c r="AJ257" s="47" t="e">
        <f t="shared" si="262"/>
        <v>#DIV/0!</v>
      </c>
    </row>
    <row r="258" spans="1:36" x14ac:dyDescent="0.35">
      <c r="A258" s="24" t="s">
        <v>392</v>
      </c>
      <c r="B258" s="25" t="s">
        <v>393</v>
      </c>
      <c r="C258" s="46">
        <f>+'1990'!$E257</f>
        <v>0</v>
      </c>
      <c r="D258" s="46">
        <f>+'1991'!$E257</f>
        <v>0</v>
      </c>
      <c r="E258" s="46">
        <f>+'1992'!$E257</f>
        <v>0</v>
      </c>
      <c r="F258" s="46">
        <f>+'1993'!$E257</f>
        <v>0</v>
      </c>
      <c r="G258" s="46">
        <f>+'1994'!$E257</f>
        <v>0</v>
      </c>
      <c r="H258" s="46">
        <f>+'1995'!$E257</f>
        <v>0</v>
      </c>
      <c r="I258" s="46">
        <f>+'1996'!$E257</f>
        <v>0</v>
      </c>
      <c r="J258" s="46">
        <f>+'1997'!$E257</f>
        <v>0</v>
      </c>
      <c r="K258" s="46">
        <f>+'1998'!$E257</f>
        <v>0</v>
      </c>
      <c r="L258" s="46">
        <f>+'1999'!$E257</f>
        <v>0</v>
      </c>
      <c r="M258" s="46">
        <f>+'2000'!$E258</f>
        <v>0</v>
      </c>
      <c r="N258" s="46">
        <f>+'2001'!$E258</f>
        <v>0</v>
      </c>
      <c r="O258" s="46">
        <f>+'2002'!$E258</f>
        <v>0</v>
      </c>
      <c r="P258" s="46">
        <f>+'2003'!$E258</f>
        <v>0</v>
      </c>
      <c r="Q258" s="46">
        <f>+'2004'!$E258</f>
        <v>0</v>
      </c>
      <c r="R258" s="30">
        <f>+'2005'!$E258</f>
        <v>0</v>
      </c>
      <c r="S258" s="46">
        <f>+'2006'!$E258</f>
        <v>0</v>
      </c>
      <c r="T258" s="46">
        <f>+'2007'!$E258</f>
        <v>0</v>
      </c>
      <c r="U258" s="46">
        <f>+'2008'!$E258</f>
        <v>0</v>
      </c>
      <c r="V258" s="46">
        <f>+'2009'!$E258</f>
        <v>0</v>
      </c>
      <c r="W258" s="46">
        <f>+'2010'!$E258</f>
        <v>0</v>
      </c>
      <c r="X258" s="46">
        <f>+'2011'!$E258</f>
        <v>0</v>
      </c>
      <c r="Y258" s="46">
        <f>+'2012'!$E258</f>
        <v>0</v>
      </c>
      <c r="Z258" s="46">
        <f>+'2013'!$E258</f>
        <v>0</v>
      </c>
      <c r="AA258" s="46">
        <f>+'2014'!$E258</f>
        <v>0</v>
      </c>
      <c r="AB258" s="46">
        <f>+'2015'!$E258</f>
        <v>0</v>
      </c>
      <c r="AC258" s="46">
        <f>+'2016'!$E258</f>
        <v>0</v>
      </c>
      <c r="AD258" s="46">
        <f>+'2017'!$E258</f>
        <v>0</v>
      </c>
      <c r="AE258" s="46">
        <f>+'2018'!$E258</f>
        <v>0</v>
      </c>
      <c r="AF258" s="46">
        <f>+'2019'!$E258</f>
        <v>0</v>
      </c>
      <c r="AG258" s="30">
        <f>+'2020'!$E258</f>
        <v>0</v>
      </c>
      <c r="AH258" s="30">
        <f>+'2021'!$E258</f>
        <v>0</v>
      </c>
      <c r="AI258" s="27"/>
      <c r="AJ258" s="47" t="e">
        <f t="shared" si="262"/>
        <v>#DIV/0!</v>
      </c>
    </row>
    <row r="259" spans="1:36" x14ac:dyDescent="0.35">
      <c r="A259" s="24" t="s">
        <v>399</v>
      </c>
      <c r="B259" s="25" t="s">
        <v>400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27"/>
      <c r="AJ259" s="47" t="e">
        <f t="shared" si="262"/>
        <v>#DIV/0!</v>
      </c>
    </row>
    <row r="260" spans="1:36" x14ac:dyDescent="0.35">
      <c r="A260" s="24" t="s">
        <v>410</v>
      </c>
      <c r="B260" s="25" t="s">
        <v>411</v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27"/>
      <c r="AJ260" s="47" t="e">
        <f t="shared" si="262"/>
        <v>#DIV/0!</v>
      </c>
    </row>
    <row r="261" spans="1:36" x14ac:dyDescent="0.35">
      <c r="A261" s="24" t="s">
        <v>424</v>
      </c>
      <c r="B261" s="25" t="s">
        <v>425</v>
      </c>
      <c r="C261" s="46">
        <f>+'1990'!$E260</f>
        <v>0</v>
      </c>
      <c r="D261" s="46">
        <f>+'1991'!$E260</f>
        <v>0</v>
      </c>
      <c r="E261" s="46">
        <f>+'1992'!$E260</f>
        <v>0</v>
      </c>
      <c r="F261" s="46">
        <f>+'1993'!$E260</f>
        <v>0</v>
      </c>
      <c r="G261" s="46">
        <f>+'1994'!$E260</f>
        <v>0</v>
      </c>
      <c r="H261" s="46">
        <f>+'1995'!$E260</f>
        <v>0</v>
      </c>
      <c r="I261" s="46">
        <f>+'1996'!$E260</f>
        <v>0</v>
      </c>
      <c r="J261" s="46">
        <f>+'1997'!$E260</f>
        <v>0</v>
      </c>
      <c r="K261" s="46">
        <f>+'1998'!$E260</f>
        <v>0</v>
      </c>
      <c r="L261" s="46">
        <f>+'1999'!$E260</f>
        <v>0</v>
      </c>
      <c r="M261" s="46">
        <f>+'2000'!$E261</f>
        <v>0</v>
      </c>
      <c r="N261" s="46">
        <f>+'2001'!$E261</f>
        <v>0</v>
      </c>
      <c r="O261" s="46">
        <f>+'2002'!$E261</f>
        <v>0</v>
      </c>
      <c r="P261" s="46">
        <f>+'2003'!$E261</f>
        <v>0</v>
      </c>
      <c r="Q261" s="46">
        <f>+'2004'!$E261</f>
        <v>0</v>
      </c>
      <c r="R261" s="30">
        <f>+'2005'!$E261</f>
        <v>0</v>
      </c>
      <c r="S261" s="46">
        <f>+'2006'!$E261</f>
        <v>0</v>
      </c>
      <c r="T261" s="46">
        <f>+'2007'!$E261</f>
        <v>0</v>
      </c>
      <c r="U261" s="46">
        <f>+'2008'!$E261</f>
        <v>0</v>
      </c>
      <c r="V261" s="46">
        <f>+'2009'!$E261</f>
        <v>0</v>
      </c>
      <c r="W261" s="46">
        <f>+'2010'!$E261</f>
        <v>0</v>
      </c>
      <c r="X261" s="46">
        <f>+'2011'!$E261</f>
        <v>0</v>
      </c>
      <c r="Y261" s="46">
        <f>+'2012'!$E261</f>
        <v>0</v>
      </c>
      <c r="Z261" s="46">
        <f>+'2013'!$E261</f>
        <v>0</v>
      </c>
      <c r="AA261" s="46">
        <f>+'2014'!$E261</f>
        <v>0</v>
      </c>
      <c r="AB261" s="46">
        <f>+'2015'!$E261</f>
        <v>0</v>
      </c>
      <c r="AC261" s="46">
        <f>+'2016'!$E261</f>
        <v>0</v>
      </c>
      <c r="AD261" s="46">
        <f>+'2017'!$E261</f>
        <v>0</v>
      </c>
      <c r="AE261" s="46">
        <f>+'2018'!$E261</f>
        <v>0</v>
      </c>
      <c r="AF261" s="46">
        <f>+'2019'!$E261</f>
        <v>0</v>
      </c>
      <c r="AG261" s="30">
        <f>+'2020'!$E261</f>
        <v>0</v>
      </c>
      <c r="AH261" s="30">
        <f>+'2021'!$E261</f>
        <v>0</v>
      </c>
      <c r="AI261" s="27"/>
      <c r="AJ261" s="47" t="e">
        <f t="shared" si="262"/>
        <v>#DIV/0!</v>
      </c>
    </row>
    <row r="262" spans="1:36" x14ac:dyDescent="0.35">
      <c r="A262" s="24" t="s">
        <v>433</v>
      </c>
      <c r="B262" s="25" t="s">
        <v>291</v>
      </c>
      <c r="C262" s="46">
        <f>+'1990'!$E261</f>
        <v>0</v>
      </c>
      <c r="D262" s="46">
        <f>+'1991'!$E261</f>
        <v>0</v>
      </c>
      <c r="E262" s="46">
        <f>+'1992'!$E261</f>
        <v>0</v>
      </c>
      <c r="F262" s="46">
        <f>+'1993'!$E261</f>
        <v>0</v>
      </c>
      <c r="G262" s="46">
        <f>+'1994'!$E261</f>
        <v>0</v>
      </c>
      <c r="H262" s="46">
        <f>+'1995'!$E261</f>
        <v>0</v>
      </c>
      <c r="I262" s="46">
        <f>+'1996'!$E261</f>
        <v>0</v>
      </c>
      <c r="J262" s="46">
        <f>+'1997'!$E261</f>
        <v>0</v>
      </c>
      <c r="K262" s="46">
        <f>+'1998'!$E261</f>
        <v>0</v>
      </c>
      <c r="L262" s="46">
        <f>+'1999'!$E261</f>
        <v>0</v>
      </c>
      <c r="M262" s="46">
        <f>+'2000'!$E262</f>
        <v>0</v>
      </c>
      <c r="N262" s="46">
        <f>+'2001'!$E262</f>
        <v>0</v>
      </c>
      <c r="O262" s="46">
        <f>+'2002'!$E262</f>
        <v>0</v>
      </c>
      <c r="P262" s="46">
        <f>+'2003'!$E262</f>
        <v>0</v>
      </c>
      <c r="Q262" s="46">
        <f>+'2004'!$E262</f>
        <v>0</v>
      </c>
      <c r="R262" s="30">
        <f>+'2005'!$E262</f>
        <v>0</v>
      </c>
      <c r="S262" s="46">
        <f>+'2006'!$E262</f>
        <v>0</v>
      </c>
      <c r="T262" s="46">
        <f>+'2007'!$E262</f>
        <v>0</v>
      </c>
      <c r="U262" s="46">
        <f>+'2008'!$E262</f>
        <v>0</v>
      </c>
      <c r="V262" s="46">
        <f>+'2009'!$E262</f>
        <v>0</v>
      </c>
      <c r="W262" s="46">
        <f>+'2010'!$E262</f>
        <v>0</v>
      </c>
      <c r="X262" s="46">
        <f>+'2011'!$E262</f>
        <v>0</v>
      </c>
      <c r="Y262" s="46">
        <f>+'2012'!$E262</f>
        <v>0</v>
      </c>
      <c r="Z262" s="46">
        <f>+'2013'!$E262</f>
        <v>0</v>
      </c>
      <c r="AA262" s="46">
        <f>+'2014'!$E262</f>
        <v>0</v>
      </c>
      <c r="AB262" s="46">
        <f>+'2015'!$E262</f>
        <v>0</v>
      </c>
      <c r="AC262" s="46">
        <f>+'2016'!$E262</f>
        <v>0</v>
      </c>
      <c r="AD262" s="46">
        <f>+'2017'!$E262</f>
        <v>0</v>
      </c>
      <c r="AE262" s="46">
        <f>+'2018'!$E262</f>
        <v>0</v>
      </c>
      <c r="AF262" s="46">
        <f>+'2019'!$E262</f>
        <v>0</v>
      </c>
      <c r="AG262" s="30">
        <f>+'2020'!$E262</f>
        <v>0</v>
      </c>
      <c r="AH262" s="30">
        <f>+'2021'!$E262</f>
        <v>0</v>
      </c>
      <c r="AI262" s="27"/>
      <c r="AJ262" s="47" t="e">
        <f t="shared" si="262"/>
        <v>#DIV/0!</v>
      </c>
    </row>
    <row r="263" spans="1:36" s="13" customFormat="1" x14ac:dyDescent="0.35">
      <c r="A263" s="19" t="s">
        <v>434</v>
      </c>
      <c r="B263" s="20" t="s">
        <v>435</v>
      </c>
      <c r="C263" s="21">
        <f>+SUM(C264:C273)</f>
        <v>0</v>
      </c>
      <c r="D263" s="21">
        <f t="shared" ref="D263:AE263" si="269">+SUM(D264:D273)</f>
        <v>0</v>
      </c>
      <c r="E263" s="21">
        <f t="shared" si="269"/>
        <v>0</v>
      </c>
      <c r="F263" s="21">
        <f t="shared" si="269"/>
        <v>0</v>
      </c>
      <c r="G263" s="21">
        <f t="shared" si="269"/>
        <v>2.8757206129171604</v>
      </c>
      <c r="H263" s="21">
        <f t="shared" si="269"/>
        <v>0.47437120361005275</v>
      </c>
      <c r="I263" s="21">
        <f t="shared" si="269"/>
        <v>1.9087207610282488</v>
      </c>
      <c r="J263" s="21">
        <f t="shared" si="269"/>
        <v>2.6999044134316699</v>
      </c>
      <c r="K263" s="21">
        <f t="shared" si="269"/>
        <v>2.7081949437289401</v>
      </c>
      <c r="L263" s="21">
        <f t="shared" si="269"/>
        <v>2.6229923531709134</v>
      </c>
      <c r="M263" s="21">
        <f t="shared" si="269"/>
        <v>1.7811651529993253</v>
      </c>
      <c r="N263" s="21">
        <f t="shared" si="269"/>
        <v>1.7399013017869283</v>
      </c>
      <c r="O263" s="21">
        <f t="shared" si="269"/>
        <v>1.9265766395797335</v>
      </c>
      <c r="P263" s="21">
        <f t="shared" si="269"/>
        <v>1.9495115871696274</v>
      </c>
      <c r="Q263" s="21">
        <f t="shared" si="269"/>
        <v>1.873380183341212</v>
      </c>
      <c r="R263" s="21">
        <f t="shared" si="269"/>
        <v>1.9608413831795457</v>
      </c>
      <c r="S263" s="21">
        <f t="shared" si="269"/>
        <v>1.9087207610282488</v>
      </c>
      <c r="T263" s="21">
        <f t="shared" si="269"/>
        <v>1.9290250124680672</v>
      </c>
      <c r="U263" s="21">
        <f t="shared" si="269"/>
        <v>2.0178791062321775</v>
      </c>
      <c r="V263" s="21">
        <f t="shared" si="269"/>
        <v>2.0124881507089838</v>
      </c>
      <c r="W263" s="21">
        <f t="shared" si="269"/>
        <v>2.0887818571500625</v>
      </c>
      <c r="X263" s="21">
        <f t="shared" si="269"/>
        <v>2.2106732977828019</v>
      </c>
      <c r="Y263" s="21">
        <f t="shared" si="269"/>
        <v>2.1934403979576955</v>
      </c>
      <c r="Z263" s="21">
        <f t="shared" si="269"/>
        <v>2.231441384381319</v>
      </c>
      <c r="AA263" s="21">
        <f t="shared" si="269"/>
        <v>2.1050795324407279</v>
      </c>
      <c r="AB263" s="21">
        <f t="shared" si="269"/>
        <v>2.0524680709232097</v>
      </c>
      <c r="AC263" s="21">
        <f t="shared" si="269"/>
        <v>2.2294212077021278</v>
      </c>
      <c r="AD263" s="21">
        <f t="shared" si="269"/>
        <v>2.2533398431446559</v>
      </c>
      <c r="AE263" s="21">
        <f t="shared" si="269"/>
        <v>2.2501961513086877</v>
      </c>
      <c r="AF263" s="21">
        <f t="shared" ref="AF263" si="270">+SUM(AF264:AF273)</f>
        <v>2.3420571520000237</v>
      </c>
      <c r="AG263" s="21">
        <f t="shared" ref="AG263:AH263" si="271">+SUM(AG264:AG273)</f>
        <v>2.3592811229849446</v>
      </c>
      <c r="AH263" s="21">
        <f t="shared" si="271"/>
        <v>2.4969862561804872</v>
      </c>
      <c r="AI263" s="22"/>
      <c r="AJ263" s="23">
        <f t="shared" si="262"/>
        <v>0.40188362206378336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47" t="e">
        <f t="shared" si="262"/>
        <v>#DIV/0!</v>
      </c>
    </row>
    <row r="265" spans="1:36" x14ac:dyDescent="0.35">
      <c r="A265" s="24" t="s">
        <v>466</v>
      </c>
      <c r="B265" s="25" t="s">
        <v>467</v>
      </c>
      <c r="C265" s="46">
        <f>+'1990'!$E264</f>
        <v>0</v>
      </c>
      <c r="D265" s="46">
        <f>+'1991'!$E264</f>
        <v>0</v>
      </c>
      <c r="E265" s="46">
        <f>+'1992'!$E264</f>
        <v>0</v>
      </c>
      <c r="F265" s="46">
        <f>+'1993'!$E264</f>
        <v>0</v>
      </c>
      <c r="G265" s="46">
        <f>+'1994'!$E264</f>
        <v>0.3354754722449429</v>
      </c>
      <c r="H265" s="46">
        <f>+'1995'!$E264</f>
        <v>0</v>
      </c>
      <c r="I265" s="46">
        <f>+'1996'!$E264</f>
        <v>0.37191963755530644</v>
      </c>
      <c r="J265" s="46">
        <f>+'1997'!$E264</f>
        <v>0.31969990510859386</v>
      </c>
      <c r="K265" s="46">
        <f>+'1998'!$E264</f>
        <v>0.35193625971190617</v>
      </c>
      <c r="L265" s="46">
        <f>+'1999'!$E264</f>
        <v>0.35583462180609693</v>
      </c>
      <c r="M265" s="46">
        <f>+'2000'!$E265</f>
        <v>0.35772234993417584</v>
      </c>
      <c r="N265" s="46">
        <f>+'2001'!$E265</f>
        <v>0.35466492809966965</v>
      </c>
      <c r="O265" s="46">
        <f>+'2002'!$E265</f>
        <v>0.3737296919631824</v>
      </c>
      <c r="P265" s="46">
        <f>+'2003'!$E265</f>
        <v>0.37082951325521984</v>
      </c>
      <c r="Q265" s="46">
        <f>+'2004'!$E265</f>
        <v>0.36605919099717421</v>
      </c>
      <c r="R265" s="30">
        <f>+'2005'!$E265</f>
        <v>0.37307067278597839</v>
      </c>
      <c r="S265" s="46">
        <f>+'2006'!$E265</f>
        <v>0.37191963755530644</v>
      </c>
      <c r="T265" s="46">
        <f>+'2007'!$E265</f>
        <v>0.38965413106614899</v>
      </c>
      <c r="U265" s="46">
        <f>+'2008'!$E265</f>
        <v>0.39584906033136275</v>
      </c>
      <c r="V265" s="46">
        <f>+'2009'!$E265</f>
        <v>0.37383999667429091</v>
      </c>
      <c r="W265" s="46">
        <f>+'2010'!$E265</f>
        <v>0.38439314390124774</v>
      </c>
      <c r="X265" s="46">
        <f>+'2011'!$E265</f>
        <v>0.38549758762008923</v>
      </c>
      <c r="Y265" s="46">
        <f>+'2012'!$E265</f>
        <v>0.40135168708966107</v>
      </c>
      <c r="Z265" s="46">
        <f>+'2013'!$E265</f>
        <v>0.40164129733501169</v>
      </c>
      <c r="AA265" s="46">
        <f>+'2014'!$E265</f>
        <v>0.43052191614924806</v>
      </c>
      <c r="AB265" s="46">
        <f>+'2015'!$E265</f>
        <v>0.44455962469574162</v>
      </c>
      <c r="AC265" s="46">
        <f>+'2016'!$E265</f>
        <v>0.45526673458167799</v>
      </c>
      <c r="AD265" s="46">
        <f>+'2017'!$E265</f>
        <v>0.47178854783288582</v>
      </c>
      <c r="AE265" s="46">
        <f>+'2018'!$E265</f>
        <v>0.46689393997557721</v>
      </c>
      <c r="AF265" s="46">
        <f>+'2019'!$E265</f>
        <v>0.47843699599245432</v>
      </c>
      <c r="AG265" s="30">
        <f>+'2020'!$E265</f>
        <v>0.47914474998065748</v>
      </c>
      <c r="AH265" s="30">
        <f>+'2021'!$E265</f>
        <v>0.49162022634175145</v>
      </c>
      <c r="AI265" s="27"/>
      <c r="AJ265" s="47">
        <f t="shared" si="262"/>
        <v>0.37430671142637317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47" t="e">
        <f t="shared" si="262"/>
        <v>#DIV/0!</v>
      </c>
    </row>
    <row r="267" spans="1:36" x14ac:dyDescent="0.35">
      <c r="A267" s="24" t="s">
        <v>493</v>
      </c>
      <c r="B267" s="25" t="s">
        <v>494</v>
      </c>
      <c r="C267" s="46">
        <f>+'1990'!$E266</f>
        <v>0</v>
      </c>
      <c r="D267" s="46">
        <f>+'1991'!$E266</f>
        <v>0</v>
      </c>
      <c r="E267" s="46">
        <f>+'1992'!$E266</f>
        <v>0</v>
      </c>
      <c r="F267" s="46">
        <f>+'1993'!$E266</f>
        <v>0</v>
      </c>
      <c r="G267" s="46">
        <f>+'1994'!$E266</f>
        <v>2.5265065861313754</v>
      </c>
      <c r="H267" s="46">
        <f>+'1995'!$E266</f>
        <v>0.46124892739690204</v>
      </c>
      <c r="I267" s="46">
        <f>+'1996'!$E266</f>
        <v>1.5287379144729425</v>
      </c>
      <c r="J267" s="46">
        <f>+'1997'!$E266</f>
        <v>2.3656613746637367</v>
      </c>
      <c r="K267" s="46">
        <f>+'1998'!$E266</f>
        <v>2.3408198432960314</v>
      </c>
      <c r="L267" s="46">
        <f>+'1999'!$E266</f>
        <v>2.2523020057222718</v>
      </c>
      <c r="M267" s="46">
        <f>+'2000'!$E267</f>
        <v>1.4154442740598201</v>
      </c>
      <c r="N267" s="46">
        <f>+'2001'!$E267</f>
        <v>1.3772379035156259</v>
      </c>
      <c r="O267" s="46">
        <f>+'2002'!$E267</f>
        <v>1.5448212600233107</v>
      </c>
      <c r="P267" s="46">
        <f>+'2003'!$E267</f>
        <v>1.5705812189144077</v>
      </c>
      <c r="Q267" s="46">
        <f>+'2004'!$E267</f>
        <v>1.4993224241440379</v>
      </c>
      <c r="R267" s="30">
        <f>+'2005'!$E267</f>
        <v>1.5796945653935672</v>
      </c>
      <c r="S267" s="46">
        <f>+'2006'!$E267</f>
        <v>1.5287379144729425</v>
      </c>
      <c r="T267" s="46">
        <f>+'2007'!$E267</f>
        <v>1.5311641864019183</v>
      </c>
      <c r="U267" s="46">
        <f>+'2008'!$E267</f>
        <v>1.6134749889008146</v>
      </c>
      <c r="V267" s="46">
        <f>+'2009'!$E267</f>
        <v>1.630090631354693</v>
      </c>
      <c r="W267" s="46">
        <f>+'2010'!$E267</f>
        <v>1.6953347362888147</v>
      </c>
      <c r="X267" s="46">
        <f>+'2011'!$E267</f>
        <v>1.8150719801627124</v>
      </c>
      <c r="Y267" s="46">
        <f>+'2012'!$E267</f>
        <v>1.7800041208680342</v>
      </c>
      <c r="Z267" s="46">
        <f>+'2013'!$E267</f>
        <v>1.817624988726307</v>
      </c>
      <c r="AA267" s="46">
        <f>+'2014'!$E267</f>
        <v>1.6612925882914795</v>
      </c>
      <c r="AB267" s="46">
        <f>+'2015'!$E267</f>
        <v>1.594436292987468</v>
      </c>
      <c r="AC267" s="46">
        <f>+'2016'!$E267</f>
        <v>1.7600320725204499</v>
      </c>
      <c r="AD267" s="46">
        <f>+'2017'!$E267</f>
        <v>1.7680282123117701</v>
      </c>
      <c r="AE267" s="46">
        <f>+'2018'!$E267</f>
        <v>1.7699953966931103</v>
      </c>
      <c r="AF267" s="46">
        <f>+'2019'!$E267</f>
        <v>1.8491621490875694</v>
      </c>
      <c r="AG267" s="30">
        <f>+'2020'!$E267</f>
        <v>1.870682467704287</v>
      </c>
      <c r="AH267" s="30">
        <f>+'2021'!$E267</f>
        <v>1.9959228724087361</v>
      </c>
      <c r="AI267" s="27"/>
      <c r="AJ267" s="47">
        <f t="shared" si="262"/>
        <v>0.4101034629106024</v>
      </c>
    </row>
    <row r="268" spans="1:36" x14ac:dyDescent="0.35">
      <c r="A268" s="24" t="s">
        <v>516</v>
      </c>
      <c r="B268" s="25" t="s">
        <v>517</v>
      </c>
      <c r="C268" s="46">
        <f>+'1990'!$E267</f>
        <v>0</v>
      </c>
      <c r="D268" s="46">
        <f>+'1991'!$E267</f>
        <v>0</v>
      </c>
      <c r="E268" s="46">
        <f>+'1992'!$E267</f>
        <v>0</v>
      </c>
      <c r="F268" s="46">
        <f>+'1993'!$E267</f>
        <v>0</v>
      </c>
      <c r="G268" s="46">
        <f>+'1994'!$E267</f>
        <v>0</v>
      </c>
      <c r="H268" s="46">
        <f>+'1995'!$E267</f>
        <v>0</v>
      </c>
      <c r="I268" s="46">
        <f>+'1996'!$E267</f>
        <v>0</v>
      </c>
      <c r="J268" s="46">
        <f>+'1997'!$E267</f>
        <v>0</v>
      </c>
      <c r="K268" s="46">
        <f>+'1998'!$E267</f>
        <v>0</v>
      </c>
      <c r="L268" s="46">
        <f>+'1999'!$E267</f>
        <v>0</v>
      </c>
      <c r="M268" s="46">
        <f>+'2000'!$E268</f>
        <v>0</v>
      </c>
      <c r="N268" s="46">
        <f>+'2001'!$E268</f>
        <v>0</v>
      </c>
      <c r="O268" s="46">
        <f>+'2002'!$E268</f>
        <v>0</v>
      </c>
      <c r="P268" s="46">
        <f>+'2003'!$E268</f>
        <v>0</v>
      </c>
      <c r="Q268" s="46">
        <f>+'2004'!$E268</f>
        <v>0</v>
      </c>
      <c r="R268" s="30">
        <f>+'2005'!$E268</f>
        <v>0</v>
      </c>
      <c r="S268" s="46">
        <f>+'2006'!$E268</f>
        <v>0</v>
      </c>
      <c r="T268" s="46">
        <f>+'2007'!$E268</f>
        <v>0</v>
      </c>
      <c r="U268" s="46">
        <f>+'2008'!$E268</f>
        <v>0</v>
      </c>
      <c r="V268" s="46">
        <f>+'2009'!$E268</f>
        <v>0</v>
      </c>
      <c r="W268" s="46">
        <f>+'2010'!$E268</f>
        <v>0</v>
      </c>
      <c r="X268" s="46">
        <f>+'2011'!$E268</f>
        <v>0</v>
      </c>
      <c r="Y268" s="46">
        <f>+'2012'!$E268</f>
        <v>0</v>
      </c>
      <c r="Z268" s="46">
        <f>+'2013'!$E268</f>
        <v>0</v>
      </c>
      <c r="AA268" s="46">
        <f>+'2014'!$E268</f>
        <v>0</v>
      </c>
      <c r="AB268" s="46">
        <f>+'2015'!$E268</f>
        <v>0</v>
      </c>
      <c r="AC268" s="46">
        <f>+'2016'!$E268</f>
        <v>0</v>
      </c>
      <c r="AD268" s="46">
        <f>+'2017'!$E268</f>
        <v>0</v>
      </c>
      <c r="AE268" s="46">
        <f>+'2018'!$E268</f>
        <v>0</v>
      </c>
      <c r="AF268" s="46">
        <f>+'2019'!$E268</f>
        <v>0</v>
      </c>
      <c r="AG268" s="30">
        <f>+'2020'!$E268</f>
        <v>0</v>
      </c>
      <c r="AH268" s="30">
        <f>+'2021'!$E268</f>
        <v>0</v>
      </c>
      <c r="AI268" s="27"/>
      <c r="AJ268" s="47" t="e">
        <f t="shared" si="262"/>
        <v>#DIV/0!</v>
      </c>
    </row>
    <row r="269" spans="1:36" x14ac:dyDescent="0.35">
      <c r="A269" s="24" t="s">
        <v>518</v>
      </c>
      <c r="B269" s="25" t="s">
        <v>519</v>
      </c>
      <c r="C269" s="46">
        <f>+'1990'!$E268</f>
        <v>0</v>
      </c>
      <c r="D269" s="46">
        <f>+'1991'!$E268</f>
        <v>0</v>
      </c>
      <c r="E269" s="46">
        <f>+'1992'!$E268</f>
        <v>0</v>
      </c>
      <c r="F269" s="46">
        <f>+'1993'!$E268</f>
        <v>0</v>
      </c>
      <c r="G269" s="46">
        <f>+'1994'!$E268</f>
        <v>1.3738554540841988E-2</v>
      </c>
      <c r="H269" s="46">
        <f>+'1995'!$E268</f>
        <v>1.3122276213150723E-2</v>
      </c>
      <c r="I269" s="46">
        <f>+'1996'!$E268</f>
        <v>8.0632089999999983E-3</v>
      </c>
      <c r="J269" s="46">
        <f>+'1997'!$E268</f>
        <v>1.4543133659339263E-2</v>
      </c>
      <c r="K269" s="46">
        <f>+'1998'!$E268</f>
        <v>1.5438840721002496E-2</v>
      </c>
      <c r="L269" s="46">
        <f>+'1999'!$E268</f>
        <v>1.4855725642544641E-2</v>
      </c>
      <c r="M269" s="46">
        <f>+'2000'!$E269</f>
        <v>7.9985290053294095E-3</v>
      </c>
      <c r="N269" s="46">
        <f>+'2001'!$E269</f>
        <v>7.998470171632641E-3</v>
      </c>
      <c r="O269" s="46">
        <f>+'2002'!$E269</f>
        <v>8.0256875932405766E-3</v>
      </c>
      <c r="P269" s="46">
        <f>+'2003'!$E269</f>
        <v>8.1008550000000006E-3</v>
      </c>
      <c r="Q269" s="46">
        <f>+'2004'!$E269</f>
        <v>7.9985682000000002E-3</v>
      </c>
      <c r="R269" s="30">
        <f>+'2005'!$E269</f>
        <v>8.0761450000000016E-3</v>
      </c>
      <c r="S269" s="46">
        <f>+'2006'!$E269</f>
        <v>8.0632089999999983E-3</v>
      </c>
      <c r="T269" s="46">
        <f>+'2007'!$E269</f>
        <v>8.2066950000000017E-3</v>
      </c>
      <c r="U269" s="46">
        <f>+'2008'!$E269</f>
        <v>8.5550570000000031E-3</v>
      </c>
      <c r="V269" s="46">
        <f>+'2009'!$E269</f>
        <v>8.5575226800000005E-3</v>
      </c>
      <c r="W269" s="46">
        <f>+'2010'!$E269</f>
        <v>9.0539769600000014E-3</v>
      </c>
      <c r="X269" s="46">
        <f>+'2011'!$E269</f>
        <v>1.0103730000000002E-2</v>
      </c>
      <c r="Y269" s="46">
        <f>+'2012'!$E269</f>
        <v>1.2084590000000001E-2</v>
      </c>
      <c r="Z269" s="46">
        <f>+'2013'!$E269</f>
        <v>1.2175098320000001E-2</v>
      </c>
      <c r="AA269" s="46">
        <f>+'2014'!$E269</f>
        <v>1.3265028E-2</v>
      </c>
      <c r="AB269" s="46">
        <f>+'2015'!$E269</f>
        <v>1.3472153240000001E-2</v>
      </c>
      <c r="AC269" s="46">
        <f>+'2016'!$E269</f>
        <v>1.4122400600000001E-2</v>
      </c>
      <c r="AD269" s="46">
        <f>+'2017'!$E269</f>
        <v>1.3523083000000002E-2</v>
      </c>
      <c r="AE269" s="46">
        <f>+'2018'!$E269</f>
        <v>1.3306814640000001E-2</v>
      </c>
      <c r="AF269" s="46">
        <f>+'2019'!$E269</f>
        <v>1.4458006920000004E-2</v>
      </c>
      <c r="AG269" s="30">
        <f>+'2020'!$E269</f>
        <v>9.4539052999999991E-3</v>
      </c>
      <c r="AH269" s="30">
        <f>+'2021'!$E269</f>
        <v>9.4431574300000015E-3</v>
      </c>
      <c r="AI269" s="27"/>
      <c r="AJ269" s="47">
        <f t="shared" si="262"/>
        <v>0.18061176295141745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47" t="e">
        <f t="shared" si="262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47" t="e">
        <f t="shared" si="262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47" t="e">
        <f t="shared" si="262"/>
        <v>#DIV/0!</v>
      </c>
    </row>
    <row r="273" spans="1:36" x14ac:dyDescent="0.35">
      <c r="A273" s="24" t="s">
        <v>539</v>
      </c>
      <c r="B273" s="25" t="s">
        <v>291</v>
      </c>
      <c r="C273" s="46">
        <f>+'1990'!$E272</f>
        <v>0</v>
      </c>
      <c r="D273" s="46">
        <f>+'1991'!$E272</f>
        <v>0</v>
      </c>
      <c r="E273" s="46">
        <f>+'1992'!$E272</f>
        <v>0</v>
      </c>
      <c r="F273" s="46">
        <f>+'1993'!$E272</f>
        <v>0</v>
      </c>
      <c r="G273" s="46">
        <f>+'1994'!$E272</f>
        <v>0</v>
      </c>
      <c r="H273" s="46">
        <f>+'1995'!$E272</f>
        <v>0</v>
      </c>
      <c r="I273" s="46">
        <f>+'1996'!$E272</f>
        <v>0</v>
      </c>
      <c r="J273" s="46">
        <f>+'1997'!$E272</f>
        <v>0</v>
      </c>
      <c r="K273" s="46">
        <f>+'1998'!$E272</f>
        <v>0</v>
      </c>
      <c r="L273" s="46">
        <f>+'1999'!$E272</f>
        <v>0</v>
      </c>
      <c r="M273" s="46">
        <f>+'2000'!$E273</f>
        <v>0</v>
      </c>
      <c r="N273" s="46">
        <f>+'2001'!$E273</f>
        <v>0</v>
      </c>
      <c r="O273" s="46">
        <f>+'2002'!$E273</f>
        <v>0</v>
      </c>
      <c r="P273" s="46">
        <f>+'2003'!$E273</f>
        <v>0</v>
      </c>
      <c r="Q273" s="46">
        <f>+'2004'!$E273</f>
        <v>0</v>
      </c>
      <c r="R273" s="30">
        <f>+'2005'!$E273</f>
        <v>0</v>
      </c>
      <c r="S273" s="46">
        <f>+'2006'!$E273</f>
        <v>0</v>
      </c>
      <c r="T273" s="46">
        <f>+'2007'!$E273</f>
        <v>0</v>
      </c>
      <c r="U273" s="46">
        <f>+'2008'!$E273</f>
        <v>0</v>
      </c>
      <c r="V273" s="46">
        <f>+'2009'!$E273</f>
        <v>0</v>
      </c>
      <c r="W273" s="46">
        <f>+'2010'!$E273</f>
        <v>0</v>
      </c>
      <c r="X273" s="46">
        <f>+'2011'!$E273</f>
        <v>0</v>
      </c>
      <c r="Y273" s="46">
        <f>+'2012'!$E273</f>
        <v>0</v>
      </c>
      <c r="Z273" s="46">
        <f>+'2013'!$E273</f>
        <v>0</v>
      </c>
      <c r="AA273" s="46">
        <f>+'2014'!$E273</f>
        <v>0</v>
      </c>
      <c r="AB273" s="46">
        <f>+'2015'!$E273</f>
        <v>0</v>
      </c>
      <c r="AC273" s="46">
        <f>+'2016'!$E273</f>
        <v>0</v>
      </c>
      <c r="AD273" s="46">
        <f>+'2017'!$E273</f>
        <v>0</v>
      </c>
      <c r="AE273" s="46">
        <f>+'2018'!$E273</f>
        <v>0</v>
      </c>
      <c r="AF273" s="46">
        <f>+'2019'!$E273</f>
        <v>0</v>
      </c>
      <c r="AG273" s="30">
        <f>+'2020'!$E273</f>
        <v>0</v>
      </c>
      <c r="AH273" s="30">
        <f>+'2021'!$E273</f>
        <v>0</v>
      </c>
      <c r="AI273" s="27"/>
      <c r="AJ273" s="47" t="e">
        <f t="shared" si="262"/>
        <v>#DIV/0!</v>
      </c>
    </row>
    <row r="274" spans="1:36" s="13" customFormat="1" x14ac:dyDescent="0.35">
      <c r="A274" s="19" t="s">
        <v>540</v>
      </c>
      <c r="B274" s="20" t="s">
        <v>541</v>
      </c>
      <c r="C274" s="21">
        <f>+SUM(C275:C282)</f>
        <v>0</v>
      </c>
      <c r="D274" s="21">
        <f t="shared" ref="D274:AE274" si="272">+SUM(D275:D282)</f>
        <v>0</v>
      </c>
      <c r="E274" s="21">
        <f t="shared" si="272"/>
        <v>0</v>
      </c>
      <c r="F274" s="21">
        <f t="shared" si="272"/>
        <v>0</v>
      </c>
      <c r="G274" s="21">
        <f t="shared" si="272"/>
        <v>0</v>
      </c>
      <c r="H274" s="21">
        <f t="shared" si="272"/>
        <v>0</v>
      </c>
      <c r="I274" s="21">
        <f t="shared" si="272"/>
        <v>0</v>
      </c>
      <c r="J274" s="21">
        <f t="shared" si="272"/>
        <v>0</v>
      </c>
      <c r="K274" s="21">
        <f t="shared" si="272"/>
        <v>0</v>
      </c>
      <c r="L274" s="21">
        <f t="shared" si="272"/>
        <v>0</v>
      </c>
      <c r="M274" s="21">
        <f t="shared" si="272"/>
        <v>0.35765460119334108</v>
      </c>
      <c r="N274" s="21">
        <f t="shared" si="272"/>
        <v>0.53306016173102488</v>
      </c>
      <c r="O274" s="21">
        <f t="shared" si="272"/>
        <v>0.68384996841379586</v>
      </c>
      <c r="P274" s="21">
        <f t="shared" si="272"/>
        <v>0.71822096839901495</v>
      </c>
      <c r="Q274" s="21">
        <f t="shared" si="272"/>
        <v>0.43841280148210882</v>
      </c>
      <c r="R274" s="21">
        <f t="shared" si="272"/>
        <v>0.93225823876641245</v>
      </c>
      <c r="S274" s="21">
        <f t="shared" si="272"/>
        <v>0.53892844377975413</v>
      </c>
      <c r="T274" s="21">
        <f t="shared" si="272"/>
        <v>0.62466234153224198</v>
      </c>
      <c r="U274" s="21">
        <f t="shared" si="272"/>
        <v>0.62373646140486516</v>
      </c>
      <c r="V274" s="21">
        <f t="shared" si="272"/>
        <v>0.4345292989727586</v>
      </c>
      <c r="W274" s="21">
        <f t="shared" si="272"/>
        <v>0.42076042115595352</v>
      </c>
      <c r="X274" s="21">
        <f t="shared" si="272"/>
        <v>0.441326115395339</v>
      </c>
      <c r="Y274" s="21">
        <f t="shared" si="272"/>
        <v>0.38318590241083372</v>
      </c>
      <c r="Z274" s="21">
        <f t="shared" si="272"/>
        <v>0.39646741850348199</v>
      </c>
      <c r="AA274" s="21">
        <f t="shared" si="272"/>
        <v>0.46310504177156564</v>
      </c>
      <c r="AB274" s="21">
        <f t="shared" si="272"/>
        <v>0.65799748068558128</v>
      </c>
      <c r="AC274" s="21">
        <f t="shared" si="272"/>
        <v>0.99558223546916713</v>
      </c>
      <c r="AD274" s="21">
        <f t="shared" si="272"/>
        <v>0.42811677359895828</v>
      </c>
      <c r="AE274" s="21">
        <f t="shared" si="272"/>
        <v>0.41949997316246845</v>
      </c>
      <c r="AF274" s="21">
        <f t="shared" ref="AF274:AH274" si="273">+SUM(AF275:AF282)</f>
        <v>0.64476642717088228</v>
      </c>
      <c r="AG274" s="21">
        <f t="shared" si="273"/>
        <v>0.65338776697845502</v>
      </c>
      <c r="AH274" s="21">
        <f t="shared" si="273"/>
        <v>0.66306059206226431</v>
      </c>
      <c r="AI274" s="22"/>
      <c r="AJ274" s="23">
        <f t="shared" si="262"/>
        <v>0.85391321641022788</v>
      </c>
    </row>
    <row r="275" spans="1:36" x14ac:dyDescent="0.35">
      <c r="A275" s="24" t="s">
        <v>542</v>
      </c>
      <c r="B275" s="25" t="s">
        <v>543</v>
      </c>
      <c r="C275" s="46">
        <f>+'1990'!$E274</f>
        <v>0</v>
      </c>
      <c r="D275" s="46">
        <f>+'1991'!$E274</f>
        <v>0</v>
      </c>
      <c r="E275" s="46">
        <f>+'1992'!$E274</f>
        <v>0</v>
      </c>
      <c r="F275" s="46">
        <f>+'1993'!$E274</f>
        <v>0</v>
      </c>
      <c r="G275" s="46">
        <f>+'1994'!$E274</f>
        <v>0</v>
      </c>
      <c r="H275" s="46">
        <f>+'1995'!$E274</f>
        <v>0</v>
      </c>
      <c r="I275" s="46">
        <f>+'1996'!$E274</f>
        <v>0</v>
      </c>
      <c r="J275" s="46">
        <f>+'1997'!$E274</f>
        <v>0</v>
      </c>
      <c r="K275" s="46">
        <f>+'1998'!$E274</f>
        <v>0</v>
      </c>
      <c r="L275" s="46">
        <f>+'1999'!$E274</f>
        <v>0</v>
      </c>
      <c r="M275" s="46">
        <f>+'2000'!$E275</f>
        <v>1.3945883045692919E-2</v>
      </c>
      <c r="N275" s="46">
        <f>+'2001'!$E275</f>
        <v>2.5718166147744904E-2</v>
      </c>
      <c r="O275" s="46">
        <f>+'2002'!$E275</f>
        <v>4.6693601629408547E-2</v>
      </c>
      <c r="P275" s="46">
        <f>+'2003'!$E275</f>
        <v>0.13436662799957622</v>
      </c>
      <c r="Q275" s="46">
        <f>+'2004'!$E275</f>
        <v>3.8068368814400004E-2</v>
      </c>
      <c r="R275" s="30">
        <f>+'2005'!$E275</f>
        <v>7.5019739136000033E-2</v>
      </c>
      <c r="S275" s="46">
        <f>+'2006'!$E275</f>
        <v>7.8133187441020033E-2</v>
      </c>
      <c r="T275" s="46">
        <f>+'2007'!$E275</f>
        <v>2.6098840118360004E-2</v>
      </c>
      <c r="U275" s="46">
        <f>+'2008'!$E275</f>
        <v>1.0279796226140002E-2</v>
      </c>
      <c r="V275" s="46">
        <f>+'2009'!$E275</f>
        <v>2.8258508765200006E-2</v>
      </c>
      <c r="W275" s="46">
        <f>+'2010'!$E275</f>
        <v>6.8409183542800008E-3</v>
      </c>
      <c r="X275" s="46">
        <f>+'2011'!$E275</f>
        <v>3.6045182997000015E-3</v>
      </c>
      <c r="Y275" s="46">
        <f>+'2012'!$E275</f>
        <v>1.0418121698100002E-2</v>
      </c>
      <c r="Z275" s="46">
        <f>+'2013'!$E275</f>
        <v>6.2066854695580015E-2</v>
      </c>
      <c r="AA275" s="46">
        <f>+'2014'!$E275</f>
        <v>1.4879665608440003E-2</v>
      </c>
      <c r="AB275" s="46">
        <f>+'2015'!$E275</f>
        <v>0.12163053158558003</v>
      </c>
      <c r="AC275" s="46">
        <f>+'2016'!$E275</f>
        <v>0.46274862506478004</v>
      </c>
      <c r="AD275" s="46">
        <f>+'2017'!$E275</f>
        <v>1.4033449108700004E-2</v>
      </c>
      <c r="AE275" s="46">
        <f>+'2018'!$E275</f>
        <v>1.8455564686580009E-2</v>
      </c>
      <c r="AF275" s="46">
        <f>+'2019'!$E275</f>
        <v>0.23126806742545999</v>
      </c>
      <c r="AG275" s="30">
        <f>+'2020'!$E275</f>
        <v>9.8441671169000027E-3</v>
      </c>
      <c r="AH275" s="30">
        <f>+'2021'!$E275</f>
        <v>9.2435079273200018E-3</v>
      </c>
      <c r="AI275" s="27"/>
      <c r="AJ275" s="47">
        <f t="shared" si="262"/>
        <v>-0.33718733356402342</v>
      </c>
    </row>
    <row r="276" spans="1:36" x14ac:dyDescent="0.35">
      <c r="A276" s="24" t="s">
        <v>558</v>
      </c>
      <c r="B276" s="25" t="s">
        <v>559</v>
      </c>
      <c r="C276" s="46">
        <f>+'1990'!$E275</f>
        <v>0</v>
      </c>
      <c r="D276" s="46">
        <f>+'1991'!$E275</f>
        <v>0</v>
      </c>
      <c r="E276" s="46">
        <f>+'1992'!$E275</f>
        <v>0</v>
      </c>
      <c r="F276" s="46">
        <f>+'1993'!$E275</f>
        <v>0</v>
      </c>
      <c r="G276" s="46">
        <f>+'1994'!$E275</f>
        <v>0</v>
      </c>
      <c r="H276" s="46">
        <f>+'1995'!$E275</f>
        <v>0</v>
      </c>
      <c r="I276" s="46">
        <f>+'1996'!$E275</f>
        <v>0</v>
      </c>
      <c r="J276" s="46">
        <f>+'1997'!$E275</f>
        <v>0</v>
      </c>
      <c r="K276" s="46">
        <f>+'1998'!$E275</f>
        <v>0</v>
      </c>
      <c r="L276" s="46">
        <f>+'1999'!$E275</f>
        <v>0</v>
      </c>
      <c r="M276" s="46">
        <f>+'2000'!$E276</f>
        <v>7.3148542557401511E-2</v>
      </c>
      <c r="N276" s="46">
        <f>+'2001'!$E276</f>
        <v>5.7340524654283846E-2</v>
      </c>
      <c r="O276" s="46">
        <f>+'2002'!$E276</f>
        <v>8.3450172853114291E-2</v>
      </c>
      <c r="P276" s="46">
        <f>+'2003'!$E276</f>
        <v>8.8342314186039578E-2</v>
      </c>
      <c r="Q276" s="46">
        <f>+'2004'!$E276</f>
        <v>3.873500608271873E-2</v>
      </c>
      <c r="R276" s="30">
        <f>+'2005'!$E276</f>
        <v>0.10195375951537014</v>
      </c>
      <c r="S276" s="46">
        <f>+'2006'!$E276</f>
        <v>6.9842361752156107E-2</v>
      </c>
      <c r="T276" s="46">
        <f>+'2007'!$E276</f>
        <v>6.2326498558693162E-2</v>
      </c>
      <c r="U276" s="46">
        <f>+'2008'!$E276</f>
        <v>8.2583015664488807E-2</v>
      </c>
      <c r="V276" s="46">
        <f>+'2009'!$E276</f>
        <v>7.0301825770772153E-2</v>
      </c>
      <c r="W276" s="46">
        <f>+'2010'!$E276</f>
        <v>8.3456917136899525E-2</v>
      </c>
      <c r="X276" s="46">
        <f>+'2011'!$E276</f>
        <v>0.10030929253370882</v>
      </c>
      <c r="Y276" s="46">
        <f>+'2012'!$E276</f>
        <v>8.2073070366517079E-2</v>
      </c>
      <c r="Z276" s="46">
        <f>+'2013'!$E276</f>
        <v>4.1486396581527085E-2</v>
      </c>
      <c r="AA276" s="46">
        <f>+'2014'!$E276</f>
        <v>6.9779273069691311E-2</v>
      </c>
      <c r="AB276" s="46">
        <f>+'2015'!$E276</f>
        <v>7.5914627889075978E-2</v>
      </c>
      <c r="AC276" s="46">
        <f>+'2016'!$E276</f>
        <v>7.8131187333520799E-2</v>
      </c>
      <c r="AD276" s="46">
        <f>+'2017'!$E276</f>
        <v>7.0098375852699443E-2</v>
      </c>
      <c r="AE276" s="46">
        <f>+'2018'!$E276</f>
        <v>6.9097842180746161E-2</v>
      </c>
      <c r="AF276" s="46">
        <f>+'2019'!$E276</f>
        <v>3.9891851370004651E-2</v>
      </c>
      <c r="AG276" s="30">
        <f>+'2020'!$E276</f>
        <v>7.1536761190288123E-2</v>
      </c>
      <c r="AH276" s="30">
        <f>+'2021'!$E276</f>
        <v>6.3632743724291604E-2</v>
      </c>
      <c r="AI276" s="27"/>
      <c r="AJ276" s="47">
        <f t="shared" si="262"/>
        <v>-0.13008870034071585</v>
      </c>
    </row>
    <row r="277" spans="1:36" x14ac:dyDescent="0.35">
      <c r="A277" s="24" t="s">
        <v>574</v>
      </c>
      <c r="B277" s="25" t="s">
        <v>575</v>
      </c>
      <c r="C277" s="46">
        <f>+'1990'!$E276</f>
        <v>0</v>
      </c>
      <c r="D277" s="46">
        <f>+'1991'!$E276</f>
        <v>0</v>
      </c>
      <c r="E277" s="46">
        <f>+'1992'!$E276</f>
        <v>0</v>
      </c>
      <c r="F277" s="46">
        <f>+'1993'!$E276</f>
        <v>0</v>
      </c>
      <c r="G277" s="46">
        <f>+'1994'!$E276</f>
        <v>0</v>
      </c>
      <c r="H277" s="46">
        <f>+'1995'!$E276</f>
        <v>0</v>
      </c>
      <c r="I277" s="46">
        <f>+'1996'!$E276</f>
        <v>0</v>
      </c>
      <c r="J277" s="46">
        <f>+'1997'!$E276</f>
        <v>0</v>
      </c>
      <c r="K277" s="46">
        <f>+'1998'!$E276</f>
        <v>0</v>
      </c>
      <c r="L277" s="46">
        <f>+'1999'!$E276</f>
        <v>0</v>
      </c>
      <c r="M277" s="46">
        <f>+'2000'!$E277</f>
        <v>0.2667924456451396</v>
      </c>
      <c r="N277" s="46">
        <f>+'2001'!$E277</f>
        <v>0.44410446785411267</v>
      </c>
      <c r="O277" s="46">
        <f>+'2002'!$E277</f>
        <v>0.54567991772661295</v>
      </c>
      <c r="P277" s="46">
        <f>+'2003'!$E277</f>
        <v>0.48535647687896266</v>
      </c>
      <c r="Q277" s="46">
        <f>+'2004'!$E277</f>
        <v>0.34932460412077709</v>
      </c>
      <c r="R277" s="30">
        <f>+'2005'!$E277</f>
        <v>0.74087064452105278</v>
      </c>
      <c r="S277" s="46">
        <f>+'2006'!$E277</f>
        <v>0.37439458385882751</v>
      </c>
      <c r="T277" s="46">
        <f>+'2007'!$E277</f>
        <v>0.52084244518638523</v>
      </c>
      <c r="U277" s="46">
        <f>+'2008'!$E277</f>
        <v>0.51721953634689677</v>
      </c>
      <c r="V277" s="46">
        <f>+'2009'!$E277</f>
        <v>0.32378534009046855</v>
      </c>
      <c r="W277" s="46">
        <f>+'2010'!$E277</f>
        <v>0.31966841897422082</v>
      </c>
      <c r="X277" s="46">
        <f>+'2011'!$E277</f>
        <v>0.32472601271187834</v>
      </c>
      <c r="Y277" s="46">
        <f>+'2012'!$E277</f>
        <v>0.27588620871621661</v>
      </c>
      <c r="Z277" s="46">
        <f>+'2013'!$E277</f>
        <v>0.27123693437637486</v>
      </c>
      <c r="AA277" s="46">
        <f>+'2014'!$E277</f>
        <v>0.35685240356343428</v>
      </c>
      <c r="AB277" s="46">
        <f>+'2015'!$E277</f>
        <v>0.43894215500092526</v>
      </c>
      <c r="AC277" s="46">
        <f>+'2016'!$E277</f>
        <v>0.43461121128086633</v>
      </c>
      <c r="AD277" s="46">
        <f>+'2017'!$E277</f>
        <v>0.3253126912675588</v>
      </c>
      <c r="AE277" s="46">
        <f>+'2018'!$E277</f>
        <v>0.31844429439514232</v>
      </c>
      <c r="AF277" s="46">
        <f>+'2019'!$E277</f>
        <v>0.36319775274541766</v>
      </c>
      <c r="AG277" s="30">
        <f>+'2020'!$E277</f>
        <v>0.56469159931126689</v>
      </c>
      <c r="AH277" s="30">
        <f>+'2021'!$E277</f>
        <v>0.5828691010506527</v>
      </c>
      <c r="AI277" s="27"/>
      <c r="AJ277" s="47">
        <f t="shared" si="262"/>
        <v>1.1847286554205003</v>
      </c>
    </row>
    <row r="278" spans="1:36" x14ac:dyDescent="0.35">
      <c r="A278" s="24" t="s">
        <v>590</v>
      </c>
      <c r="B278" s="25" t="s">
        <v>591</v>
      </c>
      <c r="C278" s="46">
        <f>+'1990'!$E277</f>
        <v>0</v>
      </c>
      <c r="D278" s="46">
        <f>+'1991'!$E277</f>
        <v>0</v>
      </c>
      <c r="E278" s="46">
        <f>+'1992'!$E277</f>
        <v>0</v>
      </c>
      <c r="F278" s="46">
        <f>+'1993'!$E277</f>
        <v>0</v>
      </c>
      <c r="G278" s="46">
        <f>+'1994'!$E277</f>
        <v>0</v>
      </c>
      <c r="H278" s="46">
        <f>+'1995'!$E277</f>
        <v>0</v>
      </c>
      <c r="I278" s="46">
        <f>+'1996'!$E277</f>
        <v>0</v>
      </c>
      <c r="J278" s="46">
        <f>+'1997'!$E277</f>
        <v>0</v>
      </c>
      <c r="K278" s="46">
        <f>+'1998'!$E277</f>
        <v>0</v>
      </c>
      <c r="L278" s="46">
        <f>+'1999'!$E277</f>
        <v>0</v>
      </c>
      <c r="M278" s="46">
        <f>+'2000'!$E278</f>
        <v>0</v>
      </c>
      <c r="N278" s="46">
        <f>+'2001'!$E278</f>
        <v>0</v>
      </c>
      <c r="O278" s="46">
        <f>+'2002'!$E278</f>
        <v>0</v>
      </c>
      <c r="P278" s="46">
        <f>+'2003'!$E278</f>
        <v>0</v>
      </c>
      <c r="Q278" s="46">
        <f>+'2004'!$E278</f>
        <v>0</v>
      </c>
      <c r="R278" s="30">
        <f>+'2005'!$E278</f>
        <v>0</v>
      </c>
      <c r="S278" s="46">
        <f>+'2006'!$E278</f>
        <v>0</v>
      </c>
      <c r="T278" s="46">
        <f>+'2007'!$E278</f>
        <v>0</v>
      </c>
      <c r="U278" s="46">
        <f>+'2008'!$E278</f>
        <v>0</v>
      </c>
      <c r="V278" s="46">
        <f>+'2009'!$E278</f>
        <v>0</v>
      </c>
      <c r="W278" s="46">
        <f>+'2010'!$E278</f>
        <v>0</v>
      </c>
      <c r="X278" s="46">
        <f>+'2011'!$E278</f>
        <v>0</v>
      </c>
      <c r="Y278" s="46">
        <f>+'2012'!$E278</f>
        <v>0</v>
      </c>
      <c r="Z278" s="46">
        <f>+'2013'!$E278</f>
        <v>0</v>
      </c>
      <c r="AA278" s="46">
        <f>+'2014'!$E278</f>
        <v>0</v>
      </c>
      <c r="AB278" s="46">
        <f>+'2015'!$E278</f>
        <v>0</v>
      </c>
      <c r="AC278" s="46">
        <f>+'2016'!$E278</f>
        <v>0</v>
      </c>
      <c r="AD278" s="46">
        <f>+'2017'!$E278</f>
        <v>0</v>
      </c>
      <c r="AE278" s="46">
        <f>+'2018'!$E278</f>
        <v>0</v>
      </c>
      <c r="AF278" s="46">
        <f>+'2019'!$E278</f>
        <v>0</v>
      </c>
      <c r="AG278" s="30">
        <f>+'2020'!$E278</f>
        <v>0</v>
      </c>
      <c r="AH278" s="30">
        <f>+'2021'!$E278</f>
        <v>0</v>
      </c>
      <c r="AI278" s="27"/>
      <c r="AJ278" s="47" t="e">
        <f t="shared" si="262"/>
        <v>#DIV/0!</v>
      </c>
    </row>
    <row r="279" spans="1:36" x14ac:dyDescent="0.35">
      <c r="A279" s="24" t="s">
        <v>606</v>
      </c>
      <c r="B279" s="25" t="s">
        <v>607</v>
      </c>
      <c r="C279" s="46">
        <f>+'1990'!$E278</f>
        <v>0</v>
      </c>
      <c r="D279" s="46">
        <f>+'1991'!$E278</f>
        <v>0</v>
      </c>
      <c r="E279" s="46">
        <f>+'1992'!$E278</f>
        <v>0</v>
      </c>
      <c r="F279" s="46">
        <f>+'1993'!$E278</f>
        <v>0</v>
      </c>
      <c r="G279" s="46">
        <f>+'1994'!$E278</f>
        <v>0</v>
      </c>
      <c r="H279" s="46">
        <f>+'1995'!$E278</f>
        <v>0</v>
      </c>
      <c r="I279" s="46">
        <f>+'1996'!$E278</f>
        <v>0</v>
      </c>
      <c r="J279" s="46">
        <f>+'1997'!$E278</f>
        <v>0</v>
      </c>
      <c r="K279" s="46">
        <f>+'1998'!$E278</f>
        <v>0</v>
      </c>
      <c r="L279" s="46">
        <f>+'1999'!$E278</f>
        <v>0</v>
      </c>
      <c r="M279" s="46">
        <f>+'2000'!$E279</f>
        <v>0</v>
      </c>
      <c r="N279" s="46">
        <f>+'2001'!$E279</f>
        <v>0</v>
      </c>
      <c r="O279" s="46">
        <f>+'2002'!$E279</f>
        <v>0</v>
      </c>
      <c r="P279" s="46">
        <f>+'2003'!$E279</f>
        <v>0</v>
      </c>
      <c r="Q279" s="46">
        <f>+'2004'!$E279</f>
        <v>0</v>
      </c>
      <c r="R279" s="30">
        <f>+'2005'!$E279</f>
        <v>0</v>
      </c>
      <c r="S279" s="46">
        <f>+'2006'!$E279</f>
        <v>0</v>
      </c>
      <c r="T279" s="46">
        <f>+'2007'!$E279</f>
        <v>0</v>
      </c>
      <c r="U279" s="46">
        <f>+'2008'!$E279</f>
        <v>0</v>
      </c>
      <c r="V279" s="46">
        <f>+'2009'!$E279</f>
        <v>0</v>
      </c>
      <c r="W279" s="46">
        <f>+'2010'!$E279</f>
        <v>0</v>
      </c>
      <c r="X279" s="46">
        <f>+'2011'!$E279</f>
        <v>0</v>
      </c>
      <c r="Y279" s="46">
        <f>+'2012'!$E279</f>
        <v>0</v>
      </c>
      <c r="Z279" s="46">
        <f>+'2013'!$E279</f>
        <v>0</v>
      </c>
      <c r="AA279" s="46">
        <f>+'2014'!$E279</f>
        <v>0</v>
      </c>
      <c r="AB279" s="46">
        <f>+'2015'!$E279</f>
        <v>0</v>
      </c>
      <c r="AC279" s="46">
        <f>+'2016'!$E279</f>
        <v>0</v>
      </c>
      <c r="AD279" s="46">
        <f>+'2017'!$E279</f>
        <v>0</v>
      </c>
      <c r="AE279" s="46">
        <f>+'2018'!$E279</f>
        <v>0</v>
      </c>
      <c r="AF279" s="46">
        <f>+'2019'!$E279</f>
        <v>0</v>
      </c>
      <c r="AG279" s="30">
        <f>+'2020'!$E279</f>
        <v>0</v>
      </c>
      <c r="AH279" s="30">
        <f>+'2021'!$E279</f>
        <v>0</v>
      </c>
      <c r="AI279" s="27"/>
      <c r="AJ279" s="47" t="e">
        <f t="shared" si="262"/>
        <v>#DIV/0!</v>
      </c>
    </row>
    <row r="280" spans="1:36" x14ac:dyDescent="0.35">
      <c r="A280" s="24" t="s">
        <v>622</v>
      </c>
      <c r="B280" s="25" t="s">
        <v>623</v>
      </c>
      <c r="C280" s="46">
        <f>+'1990'!$E279</f>
        <v>0</v>
      </c>
      <c r="D280" s="46">
        <f>+'1991'!$E279</f>
        <v>0</v>
      </c>
      <c r="E280" s="46">
        <f>+'1992'!$E279</f>
        <v>0</v>
      </c>
      <c r="F280" s="46">
        <f>+'1993'!$E279</f>
        <v>0</v>
      </c>
      <c r="G280" s="46">
        <f>+'1994'!$E279</f>
        <v>0</v>
      </c>
      <c r="H280" s="46">
        <f>+'1995'!$E279</f>
        <v>0</v>
      </c>
      <c r="I280" s="46">
        <f>+'1996'!$E279</f>
        <v>0</v>
      </c>
      <c r="J280" s="46">
        <f>+'1997'!$E279</f>
        <v>0</v>
      </c>
      <c r="K280" s="46">
        <f>+'1998'!$E279</f>
        <v>0</v>
      </c>
      <c r="L280" s="46">
        <f>+'1999'!$E279</f>
        <v>0</v>
      </c>
      <c r="M280" s="46">
        <f>+'2000'!$E280</f>
        <v>0</v>
      </c>
      <c r="N280" s="46">
        <f>+'2001'!$E280</f>
        <v>0</v>
      </c>
      <c r="O280" s="46">
        <f>+'2002'!$E280</f>
        <v>0</v>
      </c>
      <c r="P280" s="46">
        <f>+'2003'!$E280</f>
        <v>0</v>
      </c>
      <c r="Q280" s="46">
        <f>+'2004'!$E280</f>
        <v>0</v>
      </c>
      <c r="R280" s="30">
        <f>+'2005'!$E280</f>
        <v>0</v>
      </c>
      <c r="S280" s="46">
        <f>+'2006'!$E280</f>
        <v>0</v>
      </c>
      <c r="T280" s="46">
        <f>+'2007'!$E280</f>
        <v>0</v>
      </c>
      <c r="U280" s="46">
        <f>+'2008'!$E280</f>
        <v>0</v>
      </c>
      <c r="V280" s="46">
        <f>+'2009'!$E280</f>
        <v>0</v>
      </c>
      <c r="W280" s="46">
        <f>+'2010'!$E280</f>
        <v>0</v>
      </c>
      <c r="X280" s="46">
        <f>+'2011'!$E280</f>
        <v>0</v>
      </c>
      <c r="Y280" s="46">
        <f>+'2012'!$E280</f>
        <v>0</v>
      </c>
      <c r="Z280" s="46">
        <f>+'2013'!$E280</f>
        <v>0</v>
      </c>
      <c r="AA280" s="46">
        <f>+'2014'!$E280</f>
        <v>0</v>
      </c>
      <c r="AB280" s="46">
        <f>+'2015'!$E280</f>
        <v>0</v>
      </c>
      <c r="AC280" s="46">
        <f>+'2016'!$E280</f>
        <v>0</v>
      </c>
      <c r="AD280" s="46">
        <f>+'2017'!$E280</f>
        <v>0</v>
      </c>
      <c r="AE280" s="46">
        <f>+'2018'!$E280</f>
        <v>0</v>
      </c>
      <c r="AF280" s="46">
        <f>+'2019'!$E280</f>
        <v>0</v>
      </c>
      <c r="AG280" s="30">
        <f>+'2020'!$E280</f>
        <v>0</v>
      </c>
      <c r="AH280" s="30">
        <f>+'2021'!$E280</f>
        <v>0</v>
      </c>
      <c r="AI280" s="27"/>
      <c r="AJ280" s="47" t="e">
        <f t="shared" si="262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47" t="e">
        <f t="shared" si="262"/>
        <v>#DIV/0!</v>
      </c>
    </row>
    <row r="282" spans="1:36" x14ac:dyDescent="0.35">
      <c r="A282" s="24" t="s">
        <v>640</v>
      </c>
      <c r="B282" s="25" t="s">
        <v>291</v>
      </c>
      <c r="C282" s="46">
        <f>+'1990'!$E281</f>
        <v>0</v>
      </c>
      <c r="D282" s="46">
        <f>+'1991'!$E281</f>
        <v>0</v>
      </c>
      <c r="E282" s="46">
        <f>+'1992'!$E281</f>
        <v>0</v>
      </c>
      <c r="F282" s="46">
        <f>+'1993'!$E281</f>
        <v>0</v>
      </c>
      <c r="G282" s="46">
        <f>+'1994'!$E281</f>
        <v>0</v>
      </c>
      <c r="H282" s="46">
        <f>+'1995'!$E281</f>
        <v>0</v>
      </c>
      <c r="I282" s="46">
        <f>+'1996'!$E281</f>
        <v>0</v>
      </c>
      <c r="J282" s="46">
        <f>+'1997'!$E281</f>
        <v>0</v>
      </c>
      <c r="K282" s="46">
        <f>+'1998'!$E281</f>
        <v>0</v>
      </c>
      <c r="L282" s="46">
        <f>+'1999'!$E281</f>
        <v>0</v>
      </c>
      <c r="M282" s="46">
        <f>+'2000'!$E282</f>
        <v>3.7677299451070283E-3</v>
      </c>
      <c r="N282" s="46">
        <f>+'2001'!$E282</f>
        <v>5.8970030748835217E-3</v>
      </c>
      <c r="O282" s="46">
        <f>+'2002'!$E282</f>
        <v>8.0262762046600152E-3</v>
      </c>
      <c r="P282" s="46">
        <f>+'2003'!$E282</f>
        <v>1.0155549334436508E-2</v>
      </c>
      <c r="Q282" s="46">
        <f>+'2004'!$E282</f>
        <v>1.2284822464213E-2</v>
      </c>
      <c r="R282" s="30">
        <f>+'2005'!$E282</f>
        <v>1.4414095593989493E-2</v>
      </c>
      <c r="S282" s="46">
        <f>+'2006'!$E282</f>
        <v>1.6558310727750492E-2</v>
      </c>
      <c r="T282" s="46">
        <f>+'2007'!$E282</f>
        <v>1.5394557668803615E-2</v>
      </c>
      <c r="U282" s="46">
        <f>+'2008'!$E282</f>
        <v>1.3654113167339547E-2</v>
      </c>
      <c r="V282" s="46">
        <f>+'2009'!$E282</f>
        <v>1.2183624346317928E-2</v>
      </c>
      <c r="W282" s="46">
        <f>+'2010'!$E282</f>
        <v>1.0794166690553149E-2</v>
      </c>
      <c r="X282" s="46">
        <f>+'2011'!$E282</f>
        <v>1.2686291850051821E-2</v>
      </c>
      <c r="Y282" s="46">
        <f>+'2012'!$E282</f>
        <v>1.480850163E-2</v>
      </c>
      <c r="Z282" s="46">
        <f>+'2013'!$E282</f>
        <v>2.1677232849999999E-2</v>
      </c>
      <c r="AA282" s="46">
        <f>+'2014'!$E282</f>
        <v>2.1593699530000003E-2</v>
      </c>
      <c r="AB282" s="46">
        <f>+'2015'!$E282</f>
        <v>2.1510166209999997E-2</v>
      </c>
      <c r="AC282" s="46">
        <f>+'2016'!$E282</f>
        <v>2.0091211790000004E-2</v>
      </c>
      <c r="AD282" s="46">
        <f>+'2017'!$E282</f>
        <v>1.8672257370000001E-2</v>
      </c>
      <c r="AE282" s="46">
        <f>+'2018'!$E282</f>
        <v>1.3502271900000001E-2</v>
      </c>
      <c r="AF282" s="46">
        <f>+'2019'!$E282</f>
        <v>1.0408755630000002E-2</v>
      </c>
      <c r="AG282" s="30">
        <f>+'2020'!$E282</f>
        <v>7.3152393600000006E-3</v>
      </c>
      <c r="AH282" s="30">
        <f>+'2021'!$E282</f>
        <v>7.3152393600000006E-3</v>
      </c>
      <c r="AI282" s="27"/>
      <c r="AJ282" s="47">
        <f t="shared" si="262"/>
        <v>0.94155087189833075</v>
      </c>
    </row>
    <row r="283" spans="1:36" s="13" customFormat="1" x14ac:dyDescent="0.35">
      <c r="A283" s="19" t="s">
        <v>641</v>
      </c>
      <c r="B283" s="20" t="s">
        <v>642</v>
      </c>
      <c r="C283" s="21">
        <f>+SUM(C284:C288)</f>
        <v>0.10431692505755402</v>
      </c>
      <c r="D283" s="21">
        <f t="shared" ref="D283:AE283" si="274">+SUM(D284:D288)</f>
        <v>9.6126461434471164E-2</v>
      </c>
      <c r="E283" s="21">
        <f t="shared" si="274"/>
        <v>9.6126461434471164E-2</v>
      </c>
      <c r="F283" s="21">
        <f t="shared" si="274"/>
        <v>0.10185978304147808</v>
      </c>
      <c r="G283" s="21">
        <f t="shared" si="274"/>
        <v>0.10126873112852314</v>
      </c>
      <c r="H283" s="21">
        <f t="shared" si="274"/>
        <v>0.11129132354553614</v>
      </c>
      <c r="I283" s="21">
        <f t="shared" si="274"/>
        <v>0.11536818898046312</v>
      </c>
      <c r="J283" s="21">
        <f t="shared" si="274"/>
        <v>0.11416410658260191</v>
      </c>
      <c r="K283" s="21">
        <f t="shared" si="274"/>
        <v>0.122546283218003</v>
      </c>
      <c r="L283" s="21">
        <f t="shared" si="274"/>
        <v>0.11833846008151946</v>
      </c>
      <c r="M283" s="21">
        <f t="shared" si="274"/>
        <v>0.12945596126860714</v>
      </c>
      <c r="N283" s="21">
        <f t="shared" si="274"/>
        <v>0.12947803379237155</v>
      </c>
      <c r="O283" s="21">
        <f t="shared" si="274"/>
        <v>0.13656324275017354</v>
      </c>
      <c r="P283" s="21">
        <f t="shared" si="274"/>
        <v>0.14035325370705726</v>
      </c>
      <c r="Q283" s="21">
        <f t="shared" si="274"/>
        <v>0.12822756580138481</v>
      </c>
      <c r="R283" s="21">
        <f t="shared" ref="R283:S283" si="275">+SUM(R284:R288)</f>
        <v>0.14142033661828929</v>
      </c>
      <c r="S283" s="21">
        <f t="shared" si="275"/>
        <v>0.14574374120966585</v>
      </c>
      <c r="T283" s="21">
        <f t="shared" si="274"/>
        <v>0.17342824488544378</v>
      </c>
      <c r="U283" s="21">
        <f t="shared" si="274"/>
        <v>0.17749659468353252</v>
      </c>
      <c r="V283" s="21">
        <f t="shared" si="274"/>
        <v>0.17969083279579101</v>
      </c>
      <c r="W283" s="21">
        <f t="shared" si="274"/>
        <v>0.17890491082019666</v>
      </c>
      <c r="X283" s="21">
        <f t="shared" si="274"/>
        <v>0.20178286147584842</v>
      </c>
      <c r="Y283" s="21">
        <f t="shared" si="274"/>
        <v>0.20514730379710794</v>
      </c>
      <c r="Z283" s="21">
        <f t="shared" si="274"/>
        <v>0.20225188055934046</v>
      </c>
      <c r="AA283" s="21">
        <f t="shared" si="274"/>
        <v>0.21407931628209625</v>
      </c>
      <c r="AB283" s="21">
        <f t="shared" si="274"/>
        <v>0.22669626687532529</v>
      </c>
      <c r="AC283" s="21">
        <f t="shared" si="274"/>
        <v>0.22551678723836069</v>
      </c>
      <c r="AD283" s="21">
        <f t="shared" si="274"/>
        <v>0.22991050513700506</v>
      </c>
      <c r="AE283" s="21">
        <f t="shared" si="274"/>
        <v>0.23910566567121533</v>
      </c>
      <c r="AF283" s="21">
        <f t="shared" ref="AF283" si="276">+SUM(AF284:AF288)</f>
        <v>0.24412463027263548</v>
      </c>
      <c r="AG283" s="21">
        <f t="shared" ref="AG283:AH283" si="277">+SUM(AG284:AG288)</f>
        <v>0.24907155800525582</v>
      </c>
      <c r="AH283" s="21">
        <f t="shared" si="277"/>
        <v>0.25505634906814278</v>
      </c>
      <c r="AI283" s="22"/>
      <c r="AJ283" s="23">
        <f t="shared" si="262"/>
        <v>0.97021710370624326</v>
      </c>
    </row>
    <row r="284" spans="1:36" x14ac:dyDescent="0.35">
      <c r="A284" s="24" t="s">
        <v>643</v>
      </c>
      <c r="B284" s="25" t="s">
        <v>644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27"/>
      <c r="AJ284" s="47" t="e">
        <f t="shared" si="262"/>
        <v>#DIV/0!</v>
      </c>
    </row>
    <row r="285" spans="1:36" x14ac:dyDescent="0.35">
      <c r="A285" s="24" t="s">
        <v>651</v>
      </c>
      <c r="B285" s="25" t="s">
        <v>652</v>
      </c>
      <c r="C285" s="46">
        <f>+'1990'!$E284</f>
        <v>0</v>
      </c>
      <c r="D285" s="46">
        <f>+'1991'!$E284</f>
        <v>0</v>
      </c>
      <c r="E285" s="46">
        <f>+'1992'!$E284</f>
        <v>0</v>
      </c>
      <c r="F285" s="46">
        <f>+'1993'!$E284</f>
        <v>0</v>
      </c>
      <c r="G285" s="46">
        <f>+'1994'!$E284</f>
        <v>0</v>
      </c>
      <c r="H285" s="46">
        <f>+'1995'!$E284</f>
        <v>0</v>
      </c>
      <c r="I285" s="46">
        <f>+'1996'!$E284</f>
        <v>0</v>
      </c>
      <c r="J285" s="46">
        <f>+'1997'!$E284</f>
        <v>0</v>
      </c>
      <c r="K285" s="46">
        <f>+'1998'!$E284</f>
        <v>0</v>
      </c>
      <c r="L285" s="46">
        <f>+'1999'!$E284</f>
        <v>0</v>
      </c>
      <c r="M285" s="46">
        <f>+'2000'!$E285</f>
        <v>0</v>
      </c>
      <c r="N285" s="46">
        <f>+'2001'!$E285</f>
        <v>0</v>
      </c>
      <c r="O285" s="46">
        <f>+'2002'!$E285</f>
        <v>0</v>
      </c>
      <c r="P285" s="46">
        <f>+'2003'!$E285</f>
        <v>0</v>
      </c>
      <c r="Q285" s="46">
        <f>+'2004'!$E285</f>
        <v>0</v>
      </c>
      <c r="R285" s="30">
        <f>+'2005'!$E285</f>
        <v>0</v>
      </c>
      <c r="S285" s="46">
        <f>+'2006'!$E285</f>
        <v>0</v>
      </c>
      <c r="T285" s="46">
        <f>+'2007'!$E285</f>
        <v>0</v>
      </c>
      <c r="U285" s="46">
        <f>+'2008'!$E285</f>
        <v>0</v>
      </c>
      <c r="V285" s="46">
        <f>+'2009'!$E285</f>
        <v>0</v>
      </c>
      <c r="W285" s="46">
        <f>+'2010'!$E285</f>
        <v>0</v>
      </c>
      <c r="X285" s="46">
        <f>+'2011'!$E285</f>
        <v>0</v>
      </c>
      <c r="Y285" s="46">
        <f>+'2012'!$E285</f>
        <v>0</v>
      </c>
      <c r="Z285" s="46">
        <f>+'2013'!$E285</f>
        <v>0</v>
      </c>
      <c r="AA285" s="46">
        <f>+'2014'!$E285</f>
        <v>0</v>
      </c>
      <c r="AB285" s="46">
        <f>+'2015'!$E285</f>
        <v>0</v>
      </c>
      <c r="AC285" s="46">
        <f>+'2016'!$E285</f>
        <v>0</v>
      </c>
      <c r="AD285" s="46">
        <f>+'2017'!$E285</f>
        <v>0</v>
      </c>
      <c r="AE285" s="46">
        <f>+'2018'!$E285</f>
        <v>0</v>
      </c>
      <c r="AF285" s="46">
        <f>+'2019'!$E285</f>
        <v>0</v>
      </c>
      <c r="AG285" s="30">
        <f>+'2020'!$E285</f>
        <v>0</v>
      </c>
      <c r="AH285" s="30">
        <f>+'2021'!$E285</f>
        <v>0</v>
      </c>
      <c r="AI285" s="27"/>
      <c r="AJ285" s="47" t="e">
        <f t="shared" si="262"/>
        <v>#DIV/0!</v>
      </c>
    </row>
    <row r="286" spans="1:36" x14ac:dyDescent="0.35">
      <c r="A286" s="24" t="s">
        <v>657</v>
      </c>
      <c r="B286" s="25" t="s">
        <v>658</v>
      </c>
      <c r="C286" s="46">
        <f>+'1990'!$E285</f>
        <v>0</v>
      </c>
      <c r="D286" s="46">
        <f>+'1991'!$E285</f>
        <v>0</v>
      </c>
      <c r="E286" s="46">
        <f>+'1992'!$E285</f>
        <v>0</v>
      </c>
      <c r="F286" s="46">
        <f>+'1993'!$E285</f>
        <v>0</v>
      </c>
      <c r="G286" s="46">
        <f>+'1994'!$E285</f>
        <v>0</v>
      </c>
      <c r="H286" s="46">
        <f>+'1995'!$E285</f>
        <v>0</v>
      </c>
      <c r="I286" s="46">
        <f>+'1996'!$E285</f>
        <v>0</v>
      </c>
      <c r="J286" s="46">
        <f>+'1997'!$E285</f>
        <v>0</v>
      </c>
      <c r="K286" s="46">
        <f>+'1998'!$E285</f>
        <v>0</v>
      </c>
      <c r="L286" s="46">
        <f>+'1999'!$E285</f>
        <v>0</v>
      </c>
      <c r="M286" s="46">
        <f>+'2000'!$E286</f>
        <v>0</v>
      </c>
      <c r="N286" s="46">
        <f>+'2001'!$E286</f>
        <v>0</v>
      </c>
      <c r="O286" s="46">
        <f>+'2002'!$E286</f>
        <v>0</v>
      </c>
      <c r="P286" s="46">
        <f>+'2003'!$E286</f>
        <v>0</v>
      </c>
      <c r="Q286" s="46">
        <f>+'2004'!$E286</f>
        <v>0</v>
      </c>
      <c r="R286" s="30">
        <f>+'2005'!$E286</f>
        <v>0</v>
      </c>
      <c r="S286" s="46">
        <f>+'2006'!$E286</f>
        <v>0</v>
      </c>
      <c r="T286" s="46">
        <f>+'2007'!$E286</f>
        <v>0</v>
      </c>
      <c r="U286" s="46">
        <f>+'2008'!$E286</f>
        <v>0</v>
      </c>
      <c r="V286" s="46">
        <f>+'2009'!$E286</f>
        <v>0</v>
      </c>
      <c r="W286" s="46">
        <f>+'2010'!$E286</f>
        <v>0</v>
      </c>
      <c r="X286" s="46">
        <f>+'2011'!$E286</f>
        <v>0</v>
      </c>
      <c r="Y286" s="46">
        <f>+'2012'!$E286</f>
        <v>0</v>
      </c>
      <c r="Z286" s="46">
        <f>+'2013'!$E286</f>
        <v>0</v>
      </c>
      <c r="AA286" s="46">
        <f>+'2014'!$E286</f>
        <v>0</v>
      </c>
      <c r="AB286" s="46">
        <f>+'2015'!$E286</f>
        <v>0</v>
      </c>
      <c r="AC286" s="46">
        <f>+'2016'!$E286</f>
        <v>0</v>
      </c>
      <c r="AD286" s="46">
        <f>+'2017'!$E286</f>
        <v>0</v>
      </c>
      <c r="AE286" s="46">
        <f>+'2018'!$E286</f>
        <v>0</v>
      </c>
      <c r="AF286" s="46">
        <f>+'2019'!$E286</f>
        <v>0</v>
      </c>
      <c r="AG286" s="30">
        <f>+'2020'!$E286</f>
        <v>0</v>
      </c>
      <c r="AH286" s="30">
        <f>+'2021'!$E286</f>
        <v>0</v>
      </c>
      <c r="AI286" s="27"/>
      <c r="AJ286" s="47" t="e">
        <f t="shared" si="262"/>
        <v>#DIV/0!</v>
      </c>
    </row>
    <row r="287" spans="1:36" x14ac:dyDescent="0.35">
      <c r="A287" s="24" t="s">
        <v>663</v>
      </c>
      <c r="B287" s="25" t="s">
        <v>664</v>
      </c>
      <c r="C287" s="46">
        <f>+'1990'!$E286</f>
        <v>0.10431692505755402</v>
      </c>
      <c r="D287" s="46">
        <f>+'1991'!$E286</f>
        <v>9.6126461434471164E-2</v>
      </c>
      <c r="E287" s="46">
        <f>+'1992'!$E286</f>
        <v>9.6126461434471164E-2</v>
      </c>
      <c r="F287" s="46">
        <f>+'1993'!$E286</f>
        <v>0.10185978304147808</v>
      </c>
      <c r="G287" s="46">
        <f>+'1994'!$E286</f>
        <v>0.10126873112852314</v>
      </c>
      <c r="H287" s="46">
        <f>+'1995'!$E286</f>
        <v>0.11129132354553614</v>
      </c>
      <c r="I287" s="46">
        <f>+'1996'!$E286</f>
        <v>0.11536818898046312</v>
      </c>
      <c r="J287" s="46">
        <f>+'1997'!$E286</f>
        <v>0.11416410658260191</v>
      </c>
      <c r="K287" s="46">
        <f>+'1998'!$E286</f>
        <v>0.122546283218003</v>
      </c>
      <c r="L287" s="46">
        <f>+'1999'!$E286</f>
        <v>0.11833846008151946</v>
      </c>
      <c r="M287" s="46">
        <f>+'2000'!$E287</f>
        <v>0.12945596126860714</v>
      </c>
      <c r="N287" s="46">
        <f>+'2001'!$E287</f>
        <v>0.12947803379237155</v>
      </c>
      <c r="O287" s="46">
        <f>+'2002'!$E287</f>
        <v>0.13656324275017354</v>
      </c>
      <c r="P287" s="46">
        <f>+'2003'!$E287</f>
        <v>0.14035325370705726</v>
      </c>
      <c r="Q287" s="46">
        <f>+'2004'!$E287</f>
        <v>0.12822756580138481</v>
      </c>
      <c r="R287" s="30">
        <f>+'2005'!$E287</f>
        <v>0.14142033661828929</v>
      </c>
      <c r="S287" s="46">
        <f>+'2006'!$E287</f>
        <v>0.14574374120966585</v>
      </c>
      <c r="T287" s="46">
        <f>+'2007'!$E287</f>
        <v>0.17342824488544378</v>
      </c>
      <c r="U287" s="46">
        <f>+'2008'!$E287</f>
        <v>0.17749659468353252</v>
      </c>
      <c r="V287" s="46">
        <f>+'2009'!$E287</f>
        <v>0.17969083279579101</v>
      </c>
      <c r="W287" s="46">
        <f>+'2010'!$E287</f>
        <v>0.17890491082019666</v>
      </c>
      <c r="X287" s="46">
        <f>+'2011'!$E287</f>
        <v>0.20178286147584842</v>
      </c>
      <c r="Y287" s="46">
        <f>+'2012'!$E287</f>
        <v>0.20514730379710794</v>
      </c>
      <c r="Z287" s="46">
        <f>+'2013'!$E287</f>
        <v>0.20225188055934046</v>
      </c>
      <c r="AA287" s="46">
        <f>+'2014'!$E287</f>
        <v>0.21407931628209625</v>
      </c>
      <c r="AB287" s="46">
        <f>+'2015'!$E287</f>
        <v>0.22669626687532529</v>
      </c>
      <c r="AC287" s="46">
        <f>+'2016'!$E287</f>
        <v>0.22551678723836069</v>
      </c>
      <c r="AD287" s="46">
        <f>+'2017'!$E287</f>
        <v>0.22991050513700506</v>
      </c>
      <c r="AE287" s="46">
        <f>+'2018'!$E287</f>
        <v>0.23910566567121533</v>
      </c>
      <c r="AF287" s="46">
        <f>+'2019'!$E287</f>
        <v>0.24412463027263548</v>
      </c>
      <c r="AG287" s="30">
        <f>+'2020'!$E287</f>
        <v>0.24907155800525582</v>
      </c>
      <c r="AH287" s="30">
        <f>+'2021'!$E287</f>
        <v>0.25505634906814278</v>
      </c>
      <c r="AI287" s="27"/>
      <c r="AJ287" s="47">
        <f t="shared" si="262"/>
        <v>0.97021710370624326</v>
      </c>
    </row>
    <row r="288" spans="1:36" x14ac:dyDescent="0.35">
      <c r="A288" s="24" t="s">
        <v>670</v>
      </c>
      <c r="B288" s="25" t="s">
        <v>291</v>
      </c>
      <c r="C288" s="46">
        <f>+'1990'!$E287</f>
        <v>0</v>
      </c>
      <c r="D288" s="46">
        <f>+'1991'!$E287</f>
        <v>0</v>
      </c>
      <c r="E288" s="46">
        <f>+'1992'!$E287</f>
        <v>0</v>
      </c>
      <c r="F288" s="46">
        <f>+'1993'!$E287</f>
        <v>0</v>
      </c>
      <c r="G288" s="46">
        <f>+'1994'!$E287</f>
        <v>0</v>
      </c>
      <c r="H288" s="46">
        <f>+'1995'!$E287</f>
        <v>0</v>
      </c>
      <c r="I288" s="46">
        <f>+'1996'!$E287</f>
        <v>0</v>
      </c>
      <c r="J288" s="46">
        <f>+'1997'!$E287</f>
        <v>0</v>
      </c>
      <c r="K288" s="46">
        <f>+'1998'!$E287</f>
        <v>0</v>
      </c>
      <c r="L288" s="46">
        <f>+'1999'!$E287</f>
        <v>0</v>
      </c>
      <c r="M288" s="46">
        <f>+'2000'!$E288</f>
        <v>0</v>
      </c>
      <c r="N288" s="46">
        <f>+'2001'!$E288</f>
        <v>0</v>
      </c>
      <c r="O288" s="46">
        <f>+'2002'!$E288</f>
        <v>0</v>
      </c>
      <c r="P288" s="46">
        <f>+'2003'!$E288</f>
        <v>0</v>
      </c>
      <c r="Q288" s="46">
        <f>+'2004'!$E288</f>
        <v>0</v>
      </c>
      <c r="R288" s="30">
        <f>+'2005'!$E288</f>
        <v>0</v>
      </c>
      <c r="S288" s="46">
        <f>+'2006'!$E288</f>
        <v>0</v>
      </c>
      <c r="T288" s="46">
        <f>+'2007'!$E288</f>
        <v>0</v>
      </c>
      <c r="U288" s="46">
        <f>+'2008'!$E288</f>
        <v>0</v>
      </c>
      <c r="V288" s="46">
        <f>+'2009'!$E288</f>
        <v>0</v>
      </c>
      <c r="W288" s="46">
        <f>+'2010'!$E288</f>
        <v>0</v>
      </c>
      <c r="X288" s="46">
        <f>+'2011'!$E288</f>
        <v>0</v>
      </c>
      <c r="Y288" s="46">
        <f>+'2012'!$E288</f>
        <v>0</v>
      </c>
      <c r="Z288" s="46">
        <f>+'2013'!$E288</f>
        <v>0</v>
      </c>
      <c r="AA288" s="46">
        <f>+'2014'!$E288</f>
        <v>0</v>
      </c>
      <c r="AB288" s="46">
        <f>+'2015'!$E288</f>
        <v>0</v>
      </c>
      <c r="AC288" s="46">
        <f>+'2016'!$E288</f>
        <v>0</v>
      </c>
      <c r="AD288" s="46">
        <f>+'2017'!$E288</f>
        <v>0</v>
      </c>
      <c r="AE288" s="46">
        <f>+'2018'!$E288</f>
        <v>0</v>
      </c>
      <c r="AF288" s="46">
        <f>+'2019'!$E288</f>
        <v>0</v>
      </c>
      <c r="AG288" s="30">
        <f>+'2020'!$E288</f>
        <v>0</v>
      </c>
      <c r="AH288" s="30">
        <f>+'2021'!$E288</f>
        <v>0</v>
      </c>
      <c r="AI288" s="27"/>
      <c r="AJ288" s="47" t="e">
        <f t="shared" si="262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39" t="e">
        <f t="shared" si="262"/>
        <v>#DIV/0!</v>
      </c>
    </row>
    <row r="290" spans="1:38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2" t="e">
        <f t="shared" si="262"/>
        <v>#DIV/0!</v>
      </c>
    </row>
    <row r="291" spans="1:38" x14ac:dyDescent="0.35">
      <c r="A291" s="24"/>
      <c r="B291" s="25" t="s">
        <v>673</v>
      </c>
      <c r="C291" s="26">
        <f>+C292+C293</f>
        <v>5.4600099143898E-3</v>
      </c>
      <c r="D291" s="26">
        <f t="shared" ref="D291:AE291" si="278">+D292+D293</f>
        <v>5.4323791327343992E-3</v>
      </c>
      <c r="E291" s="26">
        <f t="shared" si="278"/>
        <v>5.774833365978599E-3</v>
      </c>
      <c r="F291" s="26">
        <f t="shared" si="278"/>
        <v>5.3360900451473988E-3</v>
      </c>
      <c r="G291" s="26">
        <f t="shared" si="278"/>
        <v>7.7223848244773992E-3</v>
      </c>
      <c r="H291" s="26">
        <f t="shared" si="278"/>
        <v>8.5730779808981996E-3</v>
      </c>
      <c r="I291" s="26">
        <f t="shared" si="278"/>
        <v>9.7787848167701988E-3</v>
      </c>
      <c r="J291" s="26">
        <f t="shared" si="278"/>
        <v>1.47766892E-2</v>
      </c>
      <c r="K291" s="26">
        <f t="shared" si="278"/>
        <v>1.5389179399999998E-2</v>
      </c>
      <c r="L291" s="26">
        <f t="shared" si="278"/>
        <v>1.2661035799999998E-2</v>
      </c>
      <c r="M291" s="26">
        <f t="shared" si="278"/>
        <v>1.4816545799999997E-2</v>
      </c>
      <c r="N291" s="26">
        <f t="shared" si="278"/>
        <v>1.4082045599999999E-2</v>
      </c>
      <c r="O291" s="26">
        <f t="shared" si="278"/>
        <v>1.5418506819199998E-2</v>
      </c>
      <c r="P291" s="26">
        <f t="shared" si="278"/>
        <v>1.4483516599999999E-2</v>
      </c>
      <c r="Q291" s="26">
        <f t="shared" si="278"/>
        <v>1.3335228199999999E-2</v>
      </c>
      <c r="R291" s="26">
        <f t="shared" ref="R291" si="279">+R292+R293</f>
        <v>1.4166174399999999E-2</v>
      </c>
      <c r="S291" s="26">
        <f t="shared" si="278"/>
        <v>1.5963091199999998E-2</v>
      </c>
      <c r="T291" s="26">
        <f t="shared" si="278"/>
        <v>1.9889372999999998E-2</v>
      </c>
      <c r="U291" s="26">
        <f t="shared" si="278"/>
        <v>2.27631152E-2</v>
      </c>
      <c r="V291" s="26">
        <f t="shared" si="278"/>
        <v>0.24762837478470545</v>
      </c>
      <c r="W291" s="26">
        <f t="shared" si="278"/>
        <v>0.27624429011974383</v>
      </c>
      <c r="X291" s="26">
        <f t="shared" si="278"/>
        <v>0.32549365342208358</v>
      </c>
      <c r="Y291" s="26">
        <f t="shared" si="278"/>
        <v>0.28331045275079819</v>
      </c>
      <c r="Z291" s="26">
        <f t="shared" si="278"/>
        <v>0.28000188043693491</v>
      </c>
      <c r="AA291" s="26">
        <f t="shared" si="278"/>
        <v>0.30174164149823779</v>
      </c>
      <c r="AB291" s="26">
        <f t="shared" si="278"/>
        <v>0.34407178052761772</v>
      </c>
      <c r="AC291" s="26">
        <f t="shared" si="278"/>
        <v>0.39083688663475386</v>
      </c>
      <c r="AD291" s="26">
        <f t="shared" si="278"/>
        <v>0.42995947830856868</v>
      </c>
      <c r="AE291" s="26">
        <f t="shared" si="278"/>
        <v>0.41977087212400127</v>
      </c>
      <c r="AF291" s="26">
        <f t="shared" ref="AF291" si="280">+AF292+AF293</f>
        <v>0.45417959506305267</v>
      </c>
      <c r="AG291" s="26">
        <f t="shared" ref="AG291:AH291" si="281">+AG292+AG293</f>
        <v>0.43288208563213121</v>
      </c>
      <c r="AH291" s="26">
        <f t="shared" si="281"/>
        <v>0.45417959506305267</v>
      </c>
      <c r="AI291" s="27"/>
      <c r="AJ291" s="26">
        <f t="shared" si="262"/>
        <v>29.653541061038176</v>
      </c>
    </row>
    <row r="292" spans="1:38" x14ac:dyDescent="0.35">
      <c r="A292" s="24"/>
      <c r="B292" s="44" t="s">
        <v>674</v>
      </c>
      <c r="C292" s="46">
        <f>+'1990'!$E291</f>
        <v>5.4600099143898E-3</v>
      </c>
      <c r="D292" s="46">
        <f>+'1991'!$E291</f>
        <v>5.4323791327343992E-3</v>
      </c>
      <c r="E292" s="46">
        <f>+'1992'!$E291</f>
        <v>5.774833365978599E-3</v>
      </c>
      <c r="F292" s="46">
        <f>+'1993'!$E291</f>
        <v>5.3360900451473988E-3</v>
      </c>
      <c r="G292" s="46">
        <f>+'1994'!$E291</f>
        <v>7.7223848244773992E-3</v>
      </c>
      <c r="H292" s="46">
        <f>+'1995'!$E291</f>
        <v>8.5730779808981996E-3</v>
      </c>
      <c r="I292" s="46">
        <f>+'1996'!$E291</f>
        <v>9.7787848167701988E-3</v>
      </c>
      <c r="J292" s="46">
        <f>+'1997'!$E291</f>
        <v>1.47766892E-2</v>
      </c>
      <c r="K292" s="46">
        <f>+'1998'!$E291</f>
        <v>1.5389179399999998E-2</v>
      </c>
      <c r="L292" s="46">
        <f>+'1999'!$E291</f>
        <v>1.2661035799999998E-2</v>
      </c>
      <c r="M292" s="46">
        <f>+'2000'!$E292</f>
        <v>1.4816545799999997E-2</v>
      </c>
      <c r="N292" s="46">
        <f>+'2001'!$E292</f>
        <v>1.4082045599999999E-2</v>
      </c>
      <c r="O292" s="46">
        <f>+'2002'!$E292</f>
        <v>1.5418506819199998E-2</v>
      </c>
      <c r="P292" s="46">
        <f>+'2003'!$E292</f>
        <v>1.4483516599999999E-2</v>
      </c>
      <c r="Q292" s="46">
        <f>+'2004'!$E292</f>
        <v>1.3335228199999999E-2</v>
      </c>
      <c r="R292" s="30">
        <f>+'2005'!$E292</f>
        <v>1.4166174399999999E-2</v>
      </c>
      <c r="S292" s="46">
        <f>+'2006'!$E292</f>
        <v>1.5963091199999998E-2</v>
      </c>
      <c r="T292" s="46">
        <f>+'2007'!$E292</f>
        <v>1.9889372999999998E-2</v>
      </c>
      <c r="U292" s="46">
        <f>+'2008'!$E292</f>
        <v>2.27631152E-2</v>
      </c>
      <c r="V292" s="46">
        <f>+'2009'!$E292</f>
        <v>2.4125908799999998E-2</v>
      </c>
      <c r="W292" s="46">
        <f>+'2010'!$E292</f>
        <v>2.5568647999999999E-2</v>
      </c>
      <c r="X292" s="46">
        <f>+'2011'!$E292</f>
        <v>2.9365715399999999E-2</v>
      </c>
      <c r="Y292" s="46">
        <f>+'2012'!$E292</f>
        <v>3.4400080399999998E-2</v>
      </c>
      <c r="Z292" s="46">
        <f>+'2013'!$E292</f>
        <v>4.2641449199999994E-2</v>
      </c>
      <c r="AA292" s="46">
        <f>+'2014'!$E292</f>
        <v>5.1111697139999995E-2</v>
      </c>
      <c r="AB292" s="46">
        <f>+'2015'!$E292</f>
        <v>5.4579275024399999E-2</v>
      </c>
      <c r="AC292" s="46">
        <f>+'2016'!$E292</f>
        <v>5.7581391265999995E-2</v>
      </c>
      <c r="AD292" s="46">
        <f>+'2017'!$E292</f>
        <v>5.8529017720599999E-2</v>
      </c>
      <c r="AE292" s="46">
        <f>+'2018'!$E292</f>
        <v>6.1704846919800001E-2</v>
      </c>
      <c r="AF292" s="46">
        <f>+'2019'!$E292</f>
        <v>6.214558787248E-2</v>
      </c>
      <c r="AG292" s="30">
        <f>+'2020'!$E292</f>
        <v>2.1668575725860003E-2</v>
      </c>
      <c r="AH292" s="30">
        <f>+'2021'!$E292</f>
        <v>6.214558787248E-2</v>
      </c>
      <c r="AI292" s="27"/>
      <c r="AJ292" s="47">
        <f t="shared" si="262"/>
        <v>3.1943371087531087</v>
      </c>
    </row>
    <row r="293" spans="1:38" x14ac:dyDescent="0.35">
      <c r="A293" s="24"/>
      <c r="B293" s="44" t="s">
        <v>675</v>
      </c>
      <c r="C293" s="46">
        <f>+'1990'!$E292</f>
        <v>0</v>
      </c>
      <c r="D293" s="46">
        <f>+'1991'!$E292</f>
        <v>0</v>
      </c>
      <c r="E293" s="46">
        <f>+'1992'!$E292</f>
        <v>0</v>
      </c>
      <c r="F293" s="46">
        <f>+'1993'!$E292</f>
        <v>0</v>
      </c>
      <c r="G293" s="46">
        <f>+'1994'!$E292</f>
        <v>0</v>
      </c>
      <c r="H293" s="46">
        <f>+'1995'!$E292</f>
        <v>0</v>
      </c>
      <c r="I293" s="46">
        <f>+'1996'!$E292</f>
        <v>0</v>
      </c>
      <c r="J293" s="46">
        <f>+'1997'!$E292</f>
        <v>0</v>
      </c>
      <c r="K293" s="46">
        <f>+'1998'!$E292</f>
        <v>0</v>
      </c>
      <c r="L293" s="46">
        <f>+'1999'!$E292</f>
        <v>0</v>
      </c>
      <c r="M293" s="46">
        <f>+'2000'!$E293</f>
        <v>0</v>
      </c>
      <c r="N293" s="46">
        <f>+'2001'!$E293</f>
        <v>0</v>
      </c>
      <c r="O293" s="46">
        <f>+'2002'!$E293</f>
        <v>0</v>
      </c>
      <c r="P293" s="46">
        <f>+'2003'!$E293</f>
        <v>0</v>
      </c>
      <c r="Q293" s="46">
        <f>+'2004'!$E293</f>
        <v>0</v>
      </c>
      <c r="R293" s="30">
        <f>+'2005'!$E293</f>
        <v>0</v>
      </c>
      <c r="S293" s="46">
        <f>+'2006'!$E293</f>
        <v>0</v>
      </c>
      <c r="T293" s="46">
        <f>+'2007'!$E293</f>
        <v>0</v>
      </c>
      <c r="U293" s="46">
        <f>+'2008'!$E293</f>
        <v>0</v>
      </c>
      <c r="V293" s="46">
        <f>+'2009'!$E293</f>
        <v>0.22350246598470544</v>
      </c>
      <c r="W293" s="46">
        <f>+'2010'!$E293</f>
        <v>0.2506756421197438</v>
      </c>
      <c r="X293" s="46">
        <f>+'2011'!$E293</f>
        <v>0.29612793802208359</v>
      </c>
      <c r="Y293" s="46">
        <f>+'2012'!$E293</f>
        <v>0.24891037235079819</v>
      </c>
      <c r="Z293" s="46">
        <f>+'2013'!$E293</f>
        <v>0.2373604312369349</v>
      </c>
      <c r="AA293" s="46">
        <f>+'2014'!$E293</f>
        <v>0.25062994435823777</v>
      </c>
      <c r="AB293" s="46">
        <f>+'2015'!$E293</f>
        <v>0.2894925055032177</v>
      </c>
      <c r="AC293" s="46">
        <f>+'2016'!$E293</f>
        <v>0.33325549536875387</v>
      </c>
      <c r="AD293" s="46">
        <f>+'2017'!$E293</f>
        <v>0.37143046058796869</v>
      </c>
      <c r="AE293" s="46">
        <f>+'2018'!$E293</f>
        <v>0.35806602520420128</v>
      </c>
      <c r="AF293" s="46">
        <f>+'2019'!$E293</f>
        <v>0.39203400719057269</v>
      </c>
      <c r="AG293" s="30">
        <f>+'2020'!$E293</f>
        <v>0.4112135099062712</v>
      </c>
      <c r="AH293" s="30">
        <f>+'2021'!$E293</f>
        <v>0.39203400719057269</v>
      </c>
      <c r="AI293" s="27"/>
      <c r="AJ293" s="47" t="e">
        <f t="shared" si="262"/>
        <v>#DIV/0!</v>
      </c>
    </row>
    <row r="294" spans="1:38" x14ac:dyDescent="0.35">
      <c r="A294" s="24"/>
      <c r="B294" s="25" t="s">
        <v>676</v>
      </c>
      <c r="C294" s="46">
        <f>+'1990'!$E293</f>
        <v>0</v>
      </c>
      <c r="D294" s="46">
        <f>+'1991'!$E293</f>
        <v>0</v>
      </c>
      <c r="E294" s="46">
        <f>+'1992'!$E293</f>
        <v>0</v>
      </c>
      <c r="F294" s="46">
        <f>+'1993'!$E293</f>
        <v>0</v>
      </c>
      <c r="G294" s="46">
        <f>+'1994'!$E293</f>
        <v>0</v>
      </c>
      <c r="H294" s="46">
        <f>+'1995'!$E293</f>
        <v>0</v>
      </c>
      <c r="I294" s="46">
        <f>+'1996'!$E293</f>
        <v>0</v>
      </c>
      <c r="J294" s="46">
        <f>+'1997'!$E293</f>
        <v>0</v>
      </c>
      <c r="K294" s="46">
        <f>+'1998'!$E293</f>
        <v>0</v>
      </c>
      <c r="L294" s="46">
        <f>+'1999'!$E293</f>
        <v>0</v>
      </c>
      <c r="M294" s="46">
        <f>+'2000'!$E294</f>
        <v>0</v>
      </c>
      <c r="N294" s="46">
        <f>+'2001'!$E294</f>
        <v>0</v>
      </c>
      <c r="O294" s="46">
        <f>+'2002'!$E294</f>
        <v>0</v>
      </c>
      <c r="P294" s="46">
        <f>+'2003'!$E294</f>
        <v>0</v>
      </c>
      <c r="Q294" s="46">
        <f>+'2004'!$E294</f>
        <v>0</v>
      </c>
      <c r="R294" s="30">
        <f>+'2005'!$E294</f>
        <v>0</v>
      </c>
      <c r="S294" s="46">
        <f>+'2006'!$E294</f>
        <v>0</v>
      </c>
      <c r="T294" s="46">
        <f>+'2007'!$E294</f>
        <v>0</v>
      </c>
      <c r="U294" s="46">
        <f>+'2008'!$E294</f>
        <v>0</v>
      </c>
      <c r="V294" s="46">
        <f>+'2009'!$E294</f>
        <v>0</v>
      </c>
      <c r="W294" s="46">
        <f>+'2010'!$E294</f>
        <v>0</v>
      </c>
      <c r="X294" s="46">
        <f>+'2011'!$E294</f>
        <v>0</v>
      </c>
      <c r="Y294" s="46">
        <f>+'2012'!$E294</f>
        <v>0</v>
      </c>
      <c r="Z294" s="46">
        <f>+'2013'!$E294</f>
        <v>0</v>
      </c>
      <c r="AA294" s="46">
        <f>+'2014'!$E294</f>
        <v>0</v>
      </c>
      <c r="AB294" s="46">
        <f>+'2015'!$E294</f>
        <v>0</v>
      </c>
      <c r="AC294" s="46">
        <f>+'2016'!$E294</f>
        <v>0</v>
      </c>
      <c r="AD294" s="46">
        <f>+'2017'!$E294</f>
        <v>0</v>
      </c>
      <c r="AE294" s="46">
        <f>+'2018'!$E294</f>
        <v>0</v>
      </c>
      <c r="AF294" s="46">
        <f>+'2019'!$E294</f>
        <v>0</v>
      </c>
      <c r="AG294" s="30">
        <f>+'2020'!$E294</f>
        <v>0</v>
      </c>
      <c r="AH294" s="30">
        <f>+'2021'!$E294</f>
        <v>0</v>
      </c>
      <c r="AI294" s="27"/>
      <c r="AJ294" s="47" t="e">
        <f t="shared" si="262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47" t="e">
        <f t="shared" si="262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47" t="e">
        <f t="shared" si="262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47" t="e">
        <f t="shared" si="262"/>
        <v>#DIV/0!</v>
      </c>
    </row>
    <row r="298" spans="1:38" ht="13" x14ac:dyDescent="0.35">
      <c r="A298" s="24"/>
      <c r="B298" s="25" t="s">
        <v>682</v>
      </c>
      <c r="C298" s="46">
        <f>+'1990'!$E297</f>
        <v>0</v>
      </c>
      <c r="D298" s="46">
        <f>+'1991'!$E297</f>
        <v>0</v>
      </c>
      <c r="E298" s="46">
        <f>+'1992'!$E297</f>
        <v>0</v>
      </c>
      <c r="F298" s="46">
        <f>+'1993'!$E297</f>
        <v>0</v>
      </c>
      <c r="G298" s="46">
        <f>+'1994'!$E297</f>
        <v>0</v>
      </c>
      <c r="H298" s="46">
        <f>+'1995'!$E297</f>
        <v>0</v>
      </c>
      <c r="I298" s="46">
        <f>+'1996'!$E297</f>
        <v>0</v>
      </c>
      <c r="J298" s="46">
        <f>+'1997'!$E297</f>
        <v>0</v>
      </c>
      <c r="K298" s="46">
        <f>+'1998'!$E297</f>
        <v>0</v>
      </c>
      <c r="L298" s="46">
        <f>+'1999'!$E297</f>
        <v>0</v>
      </c>
      <c r="M298" s="46">
        <f>+'2000'!$E298</f>
        <v>0</v>
      </c>
      <c r="N298" s="46">
        <f>+'2001'!$E298</f>
        <v>0</v>
      </c>
      <c r="O298" s="46">
        <f>+'2002'!$E298</f>
        <v>0</v>
      </c>
      <c r="P298" s="46">
        <f>+'2003'!$E298</f>
        <v>0</v>
      </c>
      <c r="Q298" s="46">
        <f>+'2004'!$E298</f>
        <v>0</v>
      </c>
      <c r="R298" s="30">
        <f>+'2005'!$E298</f>
        <v>0</v>
      </c>
      <c r="S298" s="46">
        <f>+'2006'!$E298</f>
        <v>0</v>
      </c>
      <c r="T298" s="46">
        <f>+'2007'!$E298</f>
        <v>0</v>
      </c>
      <c r="U298" s="46">
        <f>+'2008'!$E298</f>
        <v>0</v>
      </c>
      <c r="V298" s="46">
        <f>+'2009'!$E298</f>
        <v>0</v>
      </c>
      <c r="W298" s="46">
        <f>+'2010'!$E298</f>
        <v>0</v>
      </c>
      <c r="X298" s="46">
        <f>+'2011'!$E298</f>
        <v>0</v>
      </c>
      <c r="Y298" s="46">
        <f>+'2012'!$E298</f>
        <v>0</v>
      </c>
      <c r="Z298" s="46">
        <f>+'2013'!$E298</f>
        <v>0</v>
      </c>
      <c r="AA298" s="46">
        <f>+'2014'!$E298</f>
        <v>0</v>
      </c>
      <c r="AB298" s="46">
        <f>+'2015'!$E298</f>
        <v>0</v>
      </c>
      <c r="AC298" s="46">
        <f>+'2016'!$E298</f>
        <v>0</v>
      </c>
      <c r="AD298" s="46">
        <f>+'2017'!$E298</f>
        <v>0</v>
      </c>
      <c r="AE298" s="46">
        <f>+'2018'!$E298</f>
        <v>0</v>
      </c>
      <c r="AF298" s="46">
        <f>+'2019'!$E298</f>
        <v>0</v>
      </c>
      <c r="AG298" s="30">
        <f>+'2020'!$E298</f>
        <v>0</v>
      </c>
      <c r="AH298" s="30">
        <f>+'2021'!$E298</f>
        <v>0</v>
      </c>
      <c r="AI298" s="27"/>
      <c r="AJ298" s="47" t="e">
        <f t="shared" si="262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47" t="e">
        <f t="shared" si="262"/>
        <v>#DIV/0!</v>
      </c>
    </row>
    <row r="300" spans="1:38" x14ac:dyDescent="0.35"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J300" s="57"/>
    </row>
    <row r="302" spans="1:38" s="13" customFormat="1" x14ac:dyDescent="0.35">
      <c r="A302" s="11" t="s">
        <v>723</v>
      </c>
      <c r="B302" s="11"/>
      <c r="C302" s="45">
        <f t="shared" ref="C302:AE302" si="282">C242-C304</f>
        <v>0</v>
      </c>
      <c r="D302" s="45">
        <f t="shared" si="282"/>
        <v>0</v>
      </c>
      <c r="E302" s="45">
        <f t="shared" si="282"/>
        <v>0</v>
      </c>
      <c r="F302" s="45">
        <f t="shared" si="282"/>
        <v>0</v>
      </c>
      <c r="G302" s="45">
        <f t="shared" si="282"/>
        <v>0</v>
      </c>
      <c r="H302" s="45">
        <f t="shared" si="282"/>
        <v>0</v>
      </c>
      <c r="I302" s="45">
        <f t="shared" si="282"/>
        <v>0</v>
      </c>
      <c r="J302" s="45">
        <f t="shared" si="282"/>
        <v>0</v>
      </c>
      <c r="K302" s="45">
        <f t="shared" si="282"/>
        <v>0</v>
      </c>
      <c r="L302" s="45">
        <f t="shared" si="282"/>
        <v>0</v>
      </c>
      <c r="M302" s="45">
        <f t="shared" si="282"/>
        <v>0</v>
      </c>
      <c r="N302" s="45">
        <f t="shared" si="282"/>
        <v>0</v>
      </c>
      <c r="O302" s="45">
        <f t="shared" si="282"/>
        <v>0</v>
      </c>
      <c r="P302" s="45">
        <f t="shared" si="282"/>
        <v>0</v>
      </c>
      <c r="Q302" s="45">
        <f t="shared" si="282"/>
        <v>0</v>
      </c>
      <c r="R302" s="45">
        <f t="shared" si="282"/>
        <v>0</v>
      </c>
      <c r="S302" s="45">
        <f t="shared" si="282"/>
        <v>0</v>
      </c>
      <c r="T302" s="45">
        <f t="shared" si="282"/>
        <v>0</v>
      </c>
      <c r="U302" s="45">
        <f t="shared" si="282"/>
        <v>0</v>
      </c>
      <c r="V302" s="45">
        <f t="shared" si="282"/>
        <v>0</v>
      </c>
      <c r="W302" s="45">
        <f t="shared" si="282"/>
        <v>0</v>
      </c>
      <c r="X302" s="45">
        <f t="shared" si="282"/>
        <v>0</v>
      </c>
      <c r="Y302" s="45">
        <f t="shared" si="282"/>
        <v>0</v>
      </c>
      <c r="Z302" s="45">
        <f t="shared" si="282"/>
        <v>0</v>
      </c>
      <c r="AA302" s="45">
        <f t="shared" si="282"/>
        <v>0</v>
      </c>
      <c r="AB302" s="45">
        <f t="shared" si="282"/>
        <v>0</v>
      </c>
      <c r="AC302" s="45">
        <f t="shared" si="282"/>
        <v>0</v>
      </c>
      <c r="AD302" s="45">
        <f t="shared" si="282"/>
        <v>0</v>
      </c>
      <c r="AE302" s="45">
        <f t="shared" si="282"/>
        <v>0</v>
      </c>
      <c r="AF302" s="45">
        <f t="shared" ref="AF302" si="283">AF242-AF304</f>
        <v>0</v>
      </c>
      <c r="AG302" s="45">
        <f t="shared" ref="AG302:AH302" si="284">AG242-AG304</f>
        <v>0</v>
      </c>
      <c r="AH302" s="45">
        <f t="shared" si="284"/>
        <v>0</v>
      </c>
      <c r="AJ302" s="55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>+SUM(C305:C309)</f>
        <v>0.23122574825799141</v>
      </c>
      <c r="D304" s="21">
        <f t="shared" ref="D304:AE304" si="285">+SUM(D305:D309)</f>
        <v>0.22680078692792066</v>
      </c>
      <c r="E304" s="21">
        <f t="shared" si="285"/>
        <v>0.23979183135421545</v>
      </c>
      <c r="F304" s="21">
        <f t="shared" si="285"/>
        <v>0.25177057693895788</v>
      </c>
      <c r="G304" s="21">
        <f t="shared" si="285"/>
        <v>3.128969980949678</v>
      </c>
      <c r="H304" s="21">
        <f t="shared" si="285"/>
        <v>0.7292775203740326</v>
      </c>
      <c r="I304" s="21">
        <f t="shared" si="285"/>
        <v>2.1934308837639338</v>
      </c>
      <c r="J304" s="21">
        <f t="shared" si="285"/>
        <v>2.9824501047170719</v>
      </c>
      <c r="K304" s="21">
        <f t="shared" si="285"/>
        <v>3.0158371874425431</v>
      </c>
      <c r="L304" s="21">
        <f t="shared" si="285"/>
        <v>2.922018247771633</v>
      </c>
      <c r="M304" s="21">
        <f t="shared" si="285"/>
        <v>2.4458220738453562</v>
      </c>
      <c r="N304" s="21">
        <f t="shared" si="285"/>
        <v>2.6049749417144588</v>
      </c>
      <c r="O304" s="21">
        <f t="shared" si="285"/>
        <v>2.9439289771213888</v>
      </c>
      <c r="P304" s="21">
        <f t="shared" si="285"/>
        <v>3.005127213050323</v>
      </c>
      <c r="Q304" s="21">
        <f t="shared" si="285"/>
        <v>2.6353262633611836</v>
      </c>
      <c r="R304" s="21">
        <f t="shared" si="285"/>
        <v>3.2333719582586018</v>
      </c>
      <c r="S304" s="21">
        <f t="shared" si="285"/>
        <v>2.8048230104685903</v>
      </c>
      <c r="T304" s="21">
        <f t="shared" si="285"/>
        <v>2.9569005271871438</v>
      </c>
      <c r="U304" s="21">
        <f t="shared" si="285"/>
        <v>3.0534447591611755</v>
      </c>
      <c r="V304" s="21">
        <f t="shared" si="285"/>
        <v>2.8821543777068364</v>
      </c>
      <c r="W304" s="21">
        <f t="shared" si="285"/>
        <v>2.9568327130634877</v>
      </c>
      <c r="X304" s="21">
        <f t="shared" si="285"/>
        <v>3.1447102573503654</v>
      </c>
      <c r="Y304" s="21">
        <f t="shared" si="285"/>
        <v>3.0773110800953334</v>
      </c>
      <c r="Z304" s="21">
        <f t="shared" si="285"/>
        <v>3.1251069219194054</v>
      </c>
      <c r="AA304" s="21">
        <f t="shared" si="285"/>
        <v>3.0874817469863753</v>
      </c>
      <c r="AB304" s="21">
        <f t="shared" si="285"/>
        <v>3.263979362712695</v>
      </c>
      <c r="AC304" s="21">
        <f t="shared" si="285"/>
        <v>3.7894472267837225</v>
      </c>
      <c r="AD304" s="21">
        <f t="shared" si="285"/>
        <v>3.2499320908086706</v>
      </c>
      <c r="AE304" s="21">
        <f t="shared" si="285"/>
        <v>3.2452814316973311</v>
      </c>
      <c r="AF304" s="21">
        <f t="shared" ref="AF304:AH304" si="286">+SUM(AF305:AF309)</f>
        <v>3.6158533066083023</v>
      </c>
      <c r="AG304" s="21">
        <f t="shared" si="286"/>
        <v>3.5668044409273376</v>
      </c>
      <c r="AH304" s="21">
        <f t="shared" si="286"/>
        <v>3.7773270725965418</v>
      </c>
      <c r="AI304" s="22"/>
      <c r="AJ304" s="23">
        <f>+(AH304/M304)-1</f>
        <v>0.54439977993075117</v>
      </c>
    </row>
    <row r="305" spans="1:36" x14ac:dyDescent="0.35">
      <c r="A305" s="48" t="s">
        <v>264</v>
      </c>
      <c r="B305" s="49" t="s">
        <v>265</v>
      </c>
      <c r="C305" s="46">
        <f>'1990'!$E304</f>
        <v>0.12690882320043739</v>
      </c>
      <c r="D305" s="46">
        <f>'1991'!$E304</f>
        <v>0.13067432549344948</v>
      </c>
      <c r="E305" s="46">
        <f>'1992'!$E304</f>
        <v>0.14366536991974427</v>
      </c>
      <c r="F305" s="46">
        <f>'1993'!$E304</f>
        <v>0.14991079389747977</v>
      </c>
      <c r="G305" s="46">
        <f>'1994'!$E$304</f>
        <v>0.15198063690399449</v>
      </c>
      <c r="H305" s="46">
        <f>'1995'!$E$304</f>
        <v>0.1436149932184437</v>
      </c>
      <c r="I305" s="46">
        <f>'1996'!$E$304</f>
        <v>0.16934193375522208</v>
      </c>
      <c r="J305" s="46">
        <f>'1997'!$E$304</f>
        <v>0.16838158470280001</v>
      </c>
      <c r="K305" s="46">
        <f>'1998'!$E$304</f>
        <v>0.18509596049560001</v>
      </c>
      <c r="L305" s="46">
        <f>'1999'!$E$304</f>
        <v>0.1806874345192</v>
      </c>
      <c r="M305" s="46">
        <f>'2000'!$E305</f>
        <v>0.17754635838408256</v>
      </c>
      <c r="N305" s="46">
        <f>'2001'!$E305</f>
        <v>0.20253544440413421</v>
      </c>
      <c r="O305" s="46">
        <f>'2002'!$E305</f>
        <v>0.19693912637768629</v>
      </c>
      <c r="P305" s="46">
        <f>'2003'!$E$305</f>
        <v>0.19704140377462334</v>
      </c>
      <c r="Q305" s="46">
        <f>'2004'!$E$305</f>
        <v>0.19530571273647823</v>
      </c>
      <c r="R305" s="30">
        <f>+'2005'!$E305</f>
        <v>0.19885199969435446</v>
      </c>
      <c r="S305" s="46">
        <f>'2006'!$E$305</f>
        <v>0.21143006445092127</v>
      </c>
      <c r="T305" s="46">
        <f>'2007'!$E$305</f>
        <v>0.22978492830139069</v>
      </c>
      <c r="U305" s="46">
        <f>'2008'!$E$305</f>
        <v>0.23433259684060018</v>
      </c>
      <c r="V305" s="46">
        <f>'2009'!$E$305</f>
        <v>0.25544609522930334</v>
      </c>
      <c r="W305" s="46">
        <f>'2010'!$E305</f>
        <v>0.26838552393727494</v>
      </c>
      <c r="X305" s="46">
        <f>'2011'!$E$305</f>
        <v>0.29092798269637588</v>
      </c>
      <c r="Y305" s="46">
        <f>'2012'!$E$305</f>
        <v>0.29553747592969609</v>
      </c>
      <c r="Z305" s="46">
        <f>'2013'!$E$305</f>
        <v>0.29494623847526397</v>
      </c>
      <c r="AA305" s="46">
        <f>'2014'!$E$305</f>
        <v>0.30521785649198535</v>
      </c>
      <c r="AB305" s="46">
        <f>'2015'!$E$305</f>
        <v>0.32681754422857889</v>
      </c>
      <c r="AC305" s="46">
        <f>'2016'!$E$305</f>
        <v>0.3389269963740672</v>
      </c>
      <c r="AD305" s="46">
        <f>'2017'!$E$305</f>
        <v>0.33856496892805149</v>
      </c>
      <c r="AE305" s="46">
        <f>'2018'!$E$305</f>
        <v>0.33647964155495952</v>
      </c>
      <c r="AF305" s="46">
        <f>'2019'!$E$305</f>
        <v>0.38490509716476068</v>
      </c>
      <c r="AG305" s="30">
        <f>+'2020'!$E305</f>
        <v>0.30506399295868258</v>
      </c>
      <c r="AH305" s="30">
        <f>+'2021'!$E305</f>
        <v>0.36222387528564726</v>
      </c>
      <c r="AI305" s="27"/>
      <c r="AJ305" s="54">
        <f>+(AH305/M305)-1</f>
        <v>1.0401650508767712</v>
      </c>
    </row>
    <row r="306" spans="1:36" x14ac:dyDescent="0.35">
      <c r="A306" s="48" t="s">
        <v>343</v>
      </c>
      <c r="B306" s="49" t="s">
        <v>344</v>
      </c>
      <c r="C306" s="46">
        <f>'1990'!$E305</f>
        <v>0</v>
      </c>
      <c r="D306" s="46">
        <f>'1991'!$E305</f>
        <v>0</v>
      </c>
      <c r="E306" s="46">
        <f>'1992'!$E305</f>
        <v>0</v>
      </c>
      <c r="F306" s="46">
        <f>'1993'!$E305</f>
        <v>0</v>
      </c>
      <c r="G306" s="46"/>
      <c r="H306" s="46"/>
      <c r="I306" s="46"/>
      <c r="J306" s="46"/>
      <c r="K306" s="46"/>
      <c r="L306" s="46"/>
      <c r="M306" s="46">
        <f>'2000'!$E306</f>
        <v>0</v>
      </c>
      <c r="N306" s="46">
        <f>'2001'!$E306</f>
        <v>0</v>
      </c>
      <c r="O306" s="46">
        <f>'2002'!$E306</f>
        <v>0</v>
      </c>
      <c r="P306" s="46">
        <f>'2003'!$E306</f>
        <v>0</v>
      </c>
      <c r="Q306" s="46">
        <f>'2004'!$E306</f>
        <v>0</v>
      </c>
      <c r="R306" s="46">
        <f>'2005'!$E306</f>
        <v>0</v>
      </c>
      <c r="S306" s="46">
        <f>'2006'!$E306</f>
        <v>0</v>
      </c>
      <c r="T306" s="46">
        <f>'2007'!$E306</f>
        <v>0</v>
      </c>
      <c r="U306" s="46">
        <f>'2008'!$E306</f>
        <v>0</v>
      </c>
      <c r="V306" s="46">
        <f>'2009'!$E306</f>
        <v>0</v>
      </c>
      <c r="W306" s="46">
        <f>'2010'!$E306</f>
        <v>0</v>
      </c>
      <c r="X306" s="46">
        <f>'2011'!$E306</f>
        <v>0</v>
      </c>
      <c r="Y306" s="46">
        <f>'2012'!$E306</f>
        <v>0</v>
      </c>
      <c r="Z306" s="46">
        <f>'2013'!$E306</f>
        <v>0</v>
      </c>
      <c r="AA306" s="46">
        <f>'2014'!$E306</f>
        <v>0</v>
      </c>
      <c r="AB306" s="46">
        <f>'2015'!$E306</f>
        <v>0</v>
      </c>
      <c r="AC306" s="46">
        <f>'2016'!$E306</f>
        <v>0</v>
      </c>
      <c r="AD306" s="46">
        <f>'2017'!$E306</f>
        <v>0</v>
      </c>
      <c r="AE306" s="46">
        <f>'2018'!$E306</f>
        <v>0</v>
      </c>
      <c r="AF306" s="46">
        <f>'2019'!$E306</f>
        <v>0</v>
      </c>
      <c r="AG306" s="30">
        <f>+'2020'!$E306</f>
        <v>0</v>
      </c>
      <c r="AH306" s="30">
        <f>+'2021'!$E306</f>
        <v>0</v>
      </c>
      <c r="AI306" s="27"/>
      <c r="AJ306" s="54" t="e">
        <f t="shared" ref="AJ306:AJ309" si="287">+(AH306/M306)-1</f>
        <v>#DIV/0!</v>
      </c>
    </row>
    <row r="307" spans="1:36" x14ac:dyDescent="0.35">
      <c r="A307" s="48" t="s">
        <v>434</v>
      </c>
      <c r="B307" s="49" t="s">
        <v>435</v>
      </c>
      <c r="C307" s="46">
        <f>'1990'!$E306</f>
        <v>0</v>
      </c>
      <c r="D307" s="46">
        <f>'1991'!$E306</f>
        <v>0</v>
      </c>
      <c r="E307" s="46">
        <f>'1992'!$E306</f>
        <v>0</v>
      </c>
      <c r="F307" s="46">
        <f>'1993'!$E306</f>
        <v>0</v>
      </c>
      <c r="G307" s="46">
        <f>'1994'!$E306</f>
        <v>2.8757206129171604</v>
      </c>
      <c r="H307" s="46">
        <f>'1995'!$E306</f>
        <v>0.47437120361005275</v>
      </c>
      <c r="I307" s="46">
        <f>'1996'!$E306</f>
        <v>1.9087207610282488</v>
      </c>
      <c r="J307" s="46">
        <f>'1997'!$E306</f>
        <v>2.6999044134316699</v>
      </c>
      <c r="K307" s="46">
        <f>'1998'!$E306</f>
        <v>2.7081949437289401</v>
      </c>
      <c r="L307" s="46">
        <f>'1999'!$E306</f>
        <v>2.6229923531709134</v>
      </c>
      <c r="M307" s="46">
        <f>'2000'!$E307</f>
        <v>1.7811651529993253</v>
      </c>
      <c r="N307" s="46">
        <f>'2001'!$E307</f>
        <v>1.7399013017869283</v>
      </c>
      <c r="O307" s="46">
        <f>'2002'!$E307</f>
        <v>1.9265766395797335</v>
      </c>
      <c r="P307" s="46">
        <f>'2003'!$E307</f>
        <v>1.9495115871696274</v>
      </c>
      <c r="Q307" s="46">
        <f>'2004'!$E307</f>
        <v>1.873380183341212</v>
      </c>
      <c r="R307" s="30">
        <f>+'2005'!$E307</f>
        <v>1.9608413831795457</v>
      </c>
      <c r="S307" s="46">
        <f>'2006'!$E307</f>
        <v>1.9087207610282488</v>
      </c>
      <c r="T307" s="46">
        <f>'2007'!$E307</f>
        <v>1.9290250124680672</v>
      </c>
      <c r="U307" s="46">
        <f>'2008'!$E307</f>
        <v>2.0178791062321775</v>
      </c>
      <c r="V307" s="46">
        <f>'2009'!$E307</f>
        <v>2.0124881507089838</v>
      </c>
      <c r="W307" s="46">
        <f>'2010'!$E307</f>
        <v>2.0887818571500625</v>
      </c>
      <c r="X307" s="46">
        <f>'2011'!$E307</f>
        <v>2.2106732977828019</v>
      </c>
      <c r="Y307" s="46">
        <f>'2012'!$E307</f>
        <v>2.1934403979576955</v>
      </c>
      <c r="Z307" s="46">
        <f>'2013'!$E307</f>
        <v>2.231441384381319</v>
      </c>
      <c r="AA307" s="46">
        <f>'2014'!$E307</f>
        <v>2.1050795324407279</v>
      </c>
      <c r="AB307" s="46">
        <f>'2015'!$E307</f>
        <v>2.0524680709232097</v>
      </c>
      <c r="AC307" s="46">
        <f>'2016'!$E307</f>
        <v>2.2294212077021278</v>
      </c>
      <c r="AD307" s="46">
        <f>'2017'!$E307</f>
        <v>2.2533398431446559</v>
      </c>
      <c r="AE307" s="46">
        <f>'2018'!$E307</f>
        <v>2.2501961513086877</v>
      </c>
      <c r="AF307" s="46">
        <f>'2019'!$E307</f>
        <v>2.3420571520000237</v>
      </c>
      <c r="AG307" s="30">
        <f>+'2020'!$E307</f>
        <v>2.3592811229849446</v>
      </c>
      <c r="AH307" s="30">
        <f>+'2021'!$E307</f>
        <v>2.4969862561804872</v>
      </c>
      <c r="AI307" s="27"/>
      <c r="AJ307" s="54">
        <f t="shared" si="287"/>
        <v>0.40188362206378336</v>
      </c>
    </row>
    <row r="308" spans="1:36" x14ac:dyDescent="0.35">
      <c r="A308" s="48" t="s">
        <v>540</v>
      </c>
      <c r="B308" s="49" t="s">
        <v>541</v>
      </c>
      <c r="C308" s="46">
        <f>'1990'!$E307</f>
        <v>0</v>
      </c>
      <c r="D308" s="46">
        <f>'1991'!$E307</f>
        <v>0</v>
      </c>
      <c r="E308" s="46">
        <f>'1992'!$E307</f>
        <v>0</v>
      </c>
      <c r="F308" s="46">
        <f>'1993'!$E307</f>
        <v>0</v>
      </c>
      <c r="G308" s="46">
        <f>'1994'!$E307</f>
        <v>0</v>
      </c>
      <c r="H308" s="46">
        <f>'1995'!$E307</f>
        <v>0</v>
      </c>
      <c r="I308" s="46">
        <f>'1996'!$E307</f>
        <v>0</v>
      </c>
      <c r="J308" s="46">
        <f>'1997'!$E307</f>
        <v>0</v>
      </c>
      <c r="K308" s="46">
        <f>'1998'!$E307</f>
        <v>0</v>
      </c>
      <c r="L308" s="46">
        <f>'1999'!$E307</f>
        <v>0</v>
      </c>
      <c r="M308" s="46">
        <f>'2000'!$E308</f>
        <v>0.35765460119334108</v>
      </c>
      <c r="N308" s="46">
        <f>'2001'!$E308</f>
        <v>0.53306016173102488</v>
      </c>
      <c r="O308" s="46">
        <f>'2002'!$E308</f>
        <v>0.68384996841379586</v>
      </c>
      <c r="P308" s="46">
        <f>'2003'!$E308</f>
        <v>0.71822096839901495</v>
      </c>
      <c r="Q308" s="46">
        <f>'2004'!$E308</f>
        <v>0.43841280148210882</v>
      </c>
      <c r="R308" s="30">
        <f>+'2005'!$E308</f>
        <v>0.93225823876641245</v>
      </c>
      <c r="S308" s="46">
        <f>'2006'!$E308</f>
        <v>0.53892844377975413</v>
      </c>
      <c r="T308" s="46">
        <f>'2007'!$E308</f>
        <v>0.62466234153224198</v>
      </c>
      <c r="U308" s="46">
        <f>'2008'!$E308</f>
        <v>0.62373646140486516</v>
      </c>
      <c r="V308" s="46">
        <f>'2009'!$E308</f>
        <v>0.4345292989727586</v>
      </c>
      <c r="W308" s="46">
        <f>'2010'!$E308</f>
        <v>0.42076042115595352</v>
      </c>
      <c r="X308" s="46">
        <f>'2011'!$E308</f>
        <v>0.441326115395339</v>
      </c>
      <c r="Y308" s="46">
        <f>'2012'!$E308</f>
        <v>0.38318590241083372</v>
      </c>
      <c r="Z308" s="46">
        <f>'2013'!$E308</f>
        <v>0.39646741850348199</v>
      </c>
      <c r="AA308" s="46">
        <f>'2014'!$E308</f>
        <v>0.46310504177156564</v>
      </c>
      <c r="AB308" s="46">
        <f>'2015'!$E308</f>
        <v>0.65799748068558128</v>
      </c>
      <c r="AC308" s="46">
        <f>'2016'!$E308</f>
        <v>0.99558223546916713</v>
      </c>
      <c r="AD308" s="46">
        <f>'2017'!$E308</f>
        <v>0.42811677359895828</v>
      </c>
      <c r="AE308" s="46">
        <f>'2018'!$E308</f>
        <v>0.41949997316246845</v>
      </c>
      <c r="AF308" s="46">
        <f>'2019'!$E308</f>
        <v>0.64476642717088228</v>
      </c>
      <c r="AG308" s="30">
        <f>+'2020'!$E308</f>
        <v>0.65338776697845502</v>
      </c>
      <c r="AH308" s="30">
        <f>+'2021'!$E308</f>
        <v>0.66306059206226431</v>
      </c>
      <c r="AI308" s="27"/>
      <c r="AJ308" s="54">
        <f t="shared" si="287"/>
        <v>0.85391321641022788</v>
      </c>
    </row>
    <row r="309" spans="1:36" x14ac:dyDescent="0.35">
      <c r="A309" s="48" t="s">
        <v>641</v>
      </c>
      <c r="B309" s="49" t="s">
        <v>642</v>
      </c>
      <c r="C309" s="46">
        <f>'1990'!$E308</f>
        <v>0.10431692505755402</v>
      </c>
      <c r="D309" s="46">
        <f>'1991'!$E308</f>
        <v>9.6126461434471164E-2</v>
      </c>
      <c r="E309" s="46">
        <f>'1992'!$E308</f>
        <v>9.6126461434471164E-2</v>
      </c>
      <c r="F309" s="46">
        <f>'1993'!$E308</f>
        <v>0.10185978304147808</v>
      </c>
      <c r="G309" s="46">
        <f>'1994'!$E308</f>
        <v>0.10126873112852314</v>
      </c>
      <c r="H309" s="46">
        <f>'1995'!$E308</f>
        <v>0.11129132354553614</v>
      </c>
      <c r="I309" s="46">
        <f>'1996'!$E308</f>
        <v>0.11536818898046312</v>
      </c>
      <c r="J309" s="46">
        <f>'1997'!$E308</f>
        <v>0.11416410658260191</v>
      </c>
      <c r="K309" s="46">
        <f>'1998'!$E308</f>
        <v>0.122546283218003</v>
      </c>
      <c r="L309" s="46">
        <f>'1999'!$E308</f>
        <v>0.11833846008151946</v>
      </c>
      <c r="M309" s="46">
        <f>'2000'!$E309</f>
        <v>0.12945596126860714</v>
      </c>
      <c r="N309" s="46">
        <f>'2001'!$E309</f>
        <v>0.12947803379237155</v>
      </c>
      <c r="O309" s="46">
        <f>'2002'!$E309</f>
        <v>0.13656324275017354</v>
      </c>
      <c r="P309" s="46">
        <f>'2003'!$E309</f>
        <v>0.14035325370705726</v>
      </c>
      <c r="Q309" s="46">
        <f>'2004'!$E309</f>
        <v>0.12822756580138481</v>
      </c>
      <c r="R309" s="30">
        <f>+'2005'!$E309</f>
        <v>0.14142033661828929</v>
      </c>
      <c r="S309" s="46">
        <f>'2006'!$E309</f>
        <v>0.14574374120966585</v>
      </c>
      <c r="T309" s="46">
        <f>'2007'!$E309</f>
        <v>0.17342824488544378</v>
      </c>
      <c r="U309" s="46">
        <f>'2008'!$E309</f>
        <v>0.17749659468353252</v>
      </c>
      <c r="V309" s="46">
        <f>'2009'!$E309</f>
        <v>0.17969083279579101</v>
      </c>
      <c r="W309" s="46">
        <f>'2010'!$E309</f>
        <v>0.17890491082019666</v>
      </c>
      <c r="X309" s="46">
        <f>'2011'!$E309</f>
        <v>0.20178286147584842</v>
      </c>
      <c r="Y309" s="46">
        <f>'2012'!$E309</f>
        <v>0.20514730379710794</v>
      </c>
      <c r="Z309" s="46">
        <f>'2013'!$E309</f>
        <v>0.20225188055934046</v>
      </c>
      <c r="AA309" s="46">
        <f>'2014'!$E309</f>
        <v>0.21407931628209625</v>
      </c>
      <c r="AB309" s="46">
        <f>'2015'!$E309</f>
        <v>0.22669626687532529</v>
      </c>
      <c r="AC309" s="46">
        <f>'2016'!$E309</f>
        <v>0.22551678723836069</v>
      </c>
      <c r="AD309" s="46">
        <f>'2017'!$E309</f>
        <v>0.22991050513700506</v>
      </c>
      <c r="AE309" s="46">
        <f>'2018'!$E309</f>
        <v>0.23910566567121533</v>
      </c>
      <c r="AF309" s="46">
        <f>'2019'!$E309</f>
        <v>0.24412463027263548</v>
      </c>
      <c r="AG309" s="30">
        <f>+'2020'!$E309</f>
        <v>0.24907155800525582</v>
      </c>
      <c r="AH309" s="30">
        <f>+'2021'!$E309</f>
        <v>0.25505634906814278</v>
      </c>
      <c r="AI309" s="27"/>
      <c r="AJ309" s="54">
        <f t="shared" si="287"/>
        <v>0.97021710370624326</v>
      </c>
    </row>
  </sheetData>
  <conditionalFormatting sqref="C240:AH240">
    <cfRule type="cellIs" dxfId="17" priority="2" operator="equal">
      <formula>0</formula>
    </cfRule>
  </conditionalFormatting>
  <conditionalFormatting sqref="C302:AH302">
    <cfRule type="cellIs" dxfId="16" priority="1" operator="equal">
      <formula>0</formula>
    </cfRule>
  </conditionalFormatting>
  <dataValidations count="1">
    <dataValidation allowBlank="1" showInputMessage="1" showErrorMessage="1" sqref="B144:B157 B136 A226:B237 B268:B274 A290:B300 B308" xr:uid="{5FD933FC-55A0-4AFB-A830-5BB35C7B14FE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58B5CA7-73A9-4053-9CFA-EA65BD60C9B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N2O!C242:AH242</xm:f>
              <xm:sqref>AL242</xm:sqref>
            </x14:sparkline>
            <x14:sparkline>
              <xm:f>N2O!C243:AH243</xm:f>
              <xm:sqref>AL243</xm:sqref>
            </x14:sparkline>
            <x14:sparkline>
              <xm:f>N2O!C244:AH244</xm:f>
              <xm:sqref>AL244</xm:sqref>
            </x14:sparkline>
            <x14:sparkline>
              <xm:f>N2O!C245:AH245</xm:f>
              <xm:sqref>AL245</xm:sqref>
            </x14:sparkline>
            <x14:sparkline>
              <xm:f>N2O!C246:AH246</xm:f>
              <xm:sqref>AL246</xm:sqref>
            </x14:sparkline>
            <x14:sparkline>
              <xm:f>N2O!C247:AH247</xm:f>
              <xm:sqref>AL247</xm:sqref>
            </x14:sparkline>
            <x14:sparkline>
              <xm:f>N2O!C248:AH248</xm:f>
              <xm:sqref>AL248</xm:sqref>
            </x14:sparkline>
            <x14:sparkline>
              <xm:f>N2O!C249:AH249</xm:f>
              <xm:sqref>AL249</xm:sqref>
            </x14:sparkline>
            <x14:sparkline>
              <xm:f>N2O!C250:AH250</xm:f>
              <xm:sqref>AL250</xm:sqref>
            </x14:sparkline>
            <x14:sparkline>
              <xm:f>N2O!C251:AH251</xm:f>
              <xm:sqref>AL251</xm:sqref>
            </x14:sparkline>
            <x14:sparkline>
              <xm:f>N2O!C252:AH252</xm:f>
              <xm:sqref>AL252</xm:sqref>
            </x14:sparkline>
            <x14:sparkline>
              <xm:f>N2O!C253:AH253</xm:f>
              <xm:sqref>AL253</xm:sqref>
            </x14:sparkline>
            <x14:sparkline>
              <xm:f>N2O!C254:AH254</xm:f>
              <xm:sqref>AL254</xm:sqref>
            </x14:sparkline>
            <x14:sparkline>
              <xm:f>N2O!C255:AH255</xm:f>
              <xm:sqref>AL255</xm:sqref>
            </x14:sparkline>
            <x14:sparkline>
              <xm:f>N2O!C256:AH256</xm:f>
              <xm:sqref>AL256</xm:sqref>
            </x14:sparkline>
            <x14:sparkline>
              <xm:f>N2O!C257:AH257</xm:f>
              <xm:sqref>AL257</xm:sqref>
            </x14:sparkline>
            <x14:sparkline>
              <xm:f>N2O!C258:AH258</xm:f>
              <xm:sqref>AL258</xm:sqref>
            </x14:sparkline>
            <x14:sparkline>
              <xm:f>N2O!C259:AH259</xm:f>
              <xm:sqref>AL259</xm:sqref>
            </x14:sparkline>
            <x14:sparkline>
              <xm:f>N2O!C260:AH260</xm:f>
              <xm:sqref>AL260</xm:sqref>
            </x14:sparkline>
            <x14:sparkline>
              <xm:f>N2O!C261:AH261</xm:f>
              <xm:sqref>AL261</xm:sqref>
            </x14:sparkline>
            <x14:sparkline>
              <xm:f>N2O!C262:AH262</xm:f>
              <xm:sqref>AL262</xm:sqref>
            </x14:sparkline>
            <x14:sparkline>
              <xm:f>N2O!C263:AH263</xm:f>
              <xm:sqref>AL263</xm:sqref>
            </x14:sparkline>
            <x14:sparkline>
              <xm:f>N2O!C264:AH264</xm:f>
              <xm:sqref>AL264</xm:sqref>
            </x14:sparkline>
            <x14:sparkline>
              <xm:f>N2O!C265:AH265</xm:f>
              <xm:sqref>AL265</xm:sqref>
            </x14:sparkline>
            <x14:sparkline>
              <xm:f>N2O!C266:AH266</xm:f>
              <xm:sqref>AL266</xm:sqref>
            </x14:sparkline>
            <x14:sparkline>
              <xm:f>N2O!C267:AH267</xm:f>
              <xm:sqref>AL267</xm:sqref>
            </x14:sparkline>
            <x14:sparkline>
              <xm:f>N2O!C268:AH268</xm:f>
              <xm:sqref>AL268</xm:sqref>
            </x14:sparkline>
            <x14:sparkline>
              <xm:f>N2O!C269:AH269</xm:f>
              <xm:sqref>AL269</xm:sqref>
            </x14:sparkline>
            <x14:sparkline>
              <xm:f>N2O!C270:AH270</xm:f>
              <xm:sqref>AL270</xm:sqref>
            </x14:sparkline>
            <x14:sparkline>
              <xm:f>N2O!C271:AH271</xm:f>
              <xm:sqref>AL271</xm:sqref>
            </x14:sparkline>
            <x14:sparkline>
              <xm:f>N2O!C272:AH272</xm:f>
              <xm:sqref>AL272</xm:sqref>
            </x14:sparkline>
            <x14:sparkline>
              <xm:f>N2O!C273:AH273</xm:f>
              <xm:sqref>AL273</xm:sqref>
            </x14:sparkline>
            <x14:sparkline>
              <xm:f>N2O!C274:AH274</xm:f>
              <xm:sqref>AL274</xm:sqref>
            </x14:sparkline>
            <x14:sparkline>
              <xm:f>N2O!C275:AH275</xm:f>
              <xm:sqref>AL275</xm:sqref>
            </x14:sparkline>
            <x14:sparkline>
              <xm:f>N2O!C276:AH276</xm:f>
              <xm:sqref>AL276</xm:sqref>
            </x14:sparkline>
            <x14:sparkline>
              <xm:f>N2O!C277:AH277</xm:f>
              <xm:sqref>AL277</xm:sqref>
            </x14:sparkline>
            <x14:sparkline>
              <xm:f>N2O!C278:AH278</xm:f>
              <xm:sqref>AL278</xm:sqref>
            </x14:sparkline>
            <x14:sparkline>
              <xm:f>N2O!C279:AH279</xm:f>
              <xm:sqref>AL279</xm:sqref>
            </x14:sparkline>
            <x14:sparkline>
              <xm:f>N2O!C280:AH280</xm:f>
              <xm:sqref>AL280</xm:sqref>
            </x14:sparkline>
            <x14:sparkline>
              <xm:f>N2O!C281:AH281</xm:f>
              <xm:sqref>AL281</xm:sqref>
            </x14:sparkline>
            <x14:sparkline>
              <xm:f>N2O!C282:AH282</xm:f>
              <xm:sqref>AL282</xm:sqref>
            </x14:sparkline>
            <x14:sparkline>
              <xm:f>N2O!C283:AH283</xm:f>
              <xm:sqref>AL283</xm:sqref>
            </x14:sparkline>
            <x14:sparkline>
              <xm:f>N2O!C284:AH284</xm:f>
              <xm:sqref>AL284</xm:sqref>
            </x14:sparkline>
            <x14:sparkline>
              <xm:f>N2O!C285:AH285</xm:f>
              <xm:sqref>AL285</xm:sqref>
            </x14:sparkline>
            <x14:sparkline>
              <xm:f>N2O!C286:AH286</xm:f>
              <xm:sqref>AL286</xm:sqref>
            </x14:sparkline>
            <x14:sparkline>
              <xm:f>N2O!C287:AH287</xm:f>
              <xm:sqref>AL287</xm:sqref>
            </x14:sparkline>
            <x14:sparkline>
              <xm:f>N2O!C288:AH288</xm:f>
              <xm:sqref>AL288</xm:sqref>
            </x14:sparkline>
            <x14:sparkline>
              <xm:f>N2O!C289:AH289</xm:f>
              <xm:sqref>AL289</xm:sqref>
            </x14:sparkline>
            <x14:sparkline>
              <xm:f>N2O!C290:AH290</xm:f>
              <xm:sqref>AL290</xm:sqref>
            </x14:sparkline>
            <x14:sparkline>
              <xm:f>N2O!C291:AH291</xm:f>
              <xm:sqref>AL291</xm:sqref>
            </x14:sparkline>
            <x14:sparkline>
              <xm:f>N2O!C292:AH292</xm:f>
              <xm:sqref>AL292</xm:sqref>
            </x14:sparkline>
            <x14:sparkline>
              <xm:f>N2O!C293:AH293</xm:f>
              <xm:sqref>AL293</xm:sqref>
            </x14:sparkline>
            <x14:sparkline>
              <xm:f>N2O!C294:AH294</xm:f>
              <xm:sqref>AL294</xm:sqref>
            </x14:sparkline>
            <x14:sparkline>
              <xm:f>N2O!C295:AH295</xm:f>
              <xm:sqref>AL295</xm:sqref>
            </x14:sparkline>
            <x14:sparkline>
              <xm:f>N2O!C296:AH296</xm:f>
              <xm:sqref>AL296</xm:sqref>
            </x14:sparkline>
            <x14:sparkline>
              <xm:f>N2O!C297:AH297</xm:f>
              <xm:sqref>AL297</xm:sqref>
            </x14:sparkline>
            <x14:sparkline>
              <xm:f>N2O!C298:AH298</xm:f>
              <xm:sqref>AL298</xm:sqref>
            </x14:sparkline>
            <x14:sparkline>
              <xm:f>N2O!C299:AH299</xm:f>
              <xm:sqref>AL299</xm:sqref>
            </x14:sparkline>
          </x14:sparklines>
        </x14:sparklineGroup>
        <x14:sparklineGroup displayEmptyCellsAs="gap" xr2:uid="{31339B7C-CFC8-4455-9124-00546C7DDFD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N2O!C304:AH304</xm:f>
              <xm:sqref>AL304</xm:sqref>
            </x14:sparkline>
            <x14:sparkline>
              <xm:f>N2O!C305:AH305</xm:f>
              <xm:sqref>AL305</xm:sqref>
            </x14:sparkline>
            <x14:sparkline>
              <xm:f>N2O!C306:AH306</xm:f>
              <xm:sqref>AL306</xm:sqref>
            </x14:sparkline>
            <x14:sparkline>
              <xm:f>N2O!C307:AH307</xm:f>
              <xm:sqref>AL307</xm:sqref>
            </x14:sparkline>
            <x14:sparkline>
              <xm:f>N2O!C308:AH308</xm:f>
              <xm:sqref>AL308</xm:sqref>
            </x14:sparkline>
            <x14:sparkline>
              <xm:f>N2O!C309:AH309</xm:f>
              <xm:sqref>AL309</xm:sqref>
            </x14:sparkline>
          </x14:sparklines>
        </x14:sparklineGroup>
        <x14:sparklineGroup displayEmptyCellsAs="gap" xr2:uid="{E033B847-9D86-4D98-90B4-98B7CC8FB09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N2O!C4:AH4</xm:f>
              <xm:sqref>AL4</xm:sqref>
            </x14:sparkline>
            <x14:sparkline>
              <xm:f>N2O!C5:AH5</xm:f>
              <xm:sqref>AL5</xm:sqref>
            </x14:sparkline>
            <x14:sparkline>
              <xm:f>N2O!C6:AH6</xm:f>
              <xm:sqref>AL6</xm:sqref>
            </x14:sparkline>
            <x14:sparkline>
              <xm:f>N2O!C7:AH7</xm:f>
              <xm:sqref>AL7</xm:sqref>
            </x14:sparkline>
            <x14:sparkline>
              <xm:f>N2O!C8:AH8</xm:f>
              <xm:sqref>AL8</xm:sqref>
            </x14:sparkline>
            <x14:sparkline>
              <xm:f>N2O!C9:AH9</xm:f>
              <xm:sqref>AL9</xm:sqref>
            </x14:sparkline>
            <x14:sparkline>
              <xm:f>N2O!C10:AH10</xm:f>
              <xm:sqref>AL10</xm:sqref>
            </x14:sparkline>
            <x14:sparkline>
              <xm:f>N2O!C11:AH11</xm:f>
              <xm:sqref>AL11</xm:sqref>
            </x14:sparkline>
            <x14:sparkline>
              <xm:f>N2O!C12:AH12</xm:f>
              <xm:sqref>AL12</xm:sqref>
            </x14:sparkline>
            <x14:sparkline>
              <xm:f>N2O!C13:AH13</xm:f>
              <xm:sqref>AL13</xm:sqref>
            </x14:sparkline>
            <x14:sparkline>
              <xm:f>N2O!C14:AH14</xm:f>
              <xm:sqref>AL14</xm:sqref>
            </x14:sparkline>
            <x14:sparkline>
              <xm:f>N2O!C15:AH15</xm:f>
              <xm:sqref>AL15</xm:sqref>
            </x14:sparkline>
            <x14:sparkline>
              <xm:f>N2O!C16:AH16</xm:f>
              <xm:sqref>AL16</xm:sqref>
            </x14:sparkline>
            <x14:sparkline>
              <xm:f>N2O!C17:AH17</xm:f>
              <xm:sqref>AL17</xm:sqref>
            </x14:sparkline>
            <x14:sparkline>
              <xm:f>N2O!C18:AH18</xm:f>
              <xm:sqref>AL18</xm:sqref>
            </x14:sparkline>
            <x14:sparkline>
              <xm:f>N2O!C19:AH19</xm:f>
              <xm:sqref>AL19</xm:sqref>
            </x14:sparkline>
            <x14:sparkline>
              <xm:f>N2O!C20:AH20</xm:f>
              <xm:sqref>AL20</xm:sqref>
            </x14:sparkline>
            <x14:sparkline>
              <xm:f>N2O!C21:AH21</xm:f>
              <xm:sqref>AL21</xm:sqref>
            </x14:sparkline>
            <x14:sparkline>
              <xm:f>N2O!C22:AH22</xm:f>
              <xm:sqref>AL22</xm:sqref>
            </x14:sparkline>
            <x14:sparkline>
              <xm:f>N2O!C23:AH23</xm:f>
              <xm:sqref>AL23</xm:sqref>
            </x14:sparkline>
            <x14:sparkline>
              <xm:f>N2O!C24:AH24</xm:f>
              <xm:sqref>AL24</xm:sqref>
            </x14:sparkline>
            <x14:sparkline>
              <xm:f>N2O!C25:AH25</xm:f>
              <xm:sqref>AL25</xm:sqref>
            </x14:sparkline>
            <x14:sparkline>
              <xm:f>N2O!C26:AH26</xm:f>
              <xm:sqref>AL26</xm:sqref>
            </x14:sparkline>
            <x14:sparkline>
              <xm:f>N2O!C27:AH27</xm:f>
              <xm:sqref>AL27</xm:sqref>
            </x14:sparkline>
            <x14:sparkline>
              <xm:f>N2O!C28:AH28</xm:f>
              <xm:sqref>AL28</xm:sqref>
            </x14:sparkline>
            <x14:sparkline>
              <xm:f>N2O!C29:AH29</xm:f>
              <xm:sqref>AL29</xm:sqref>
            </x14:sparkline>
            <x14:sparkline>
              <xm:f>N2O!C30:AH30</xm:f>
              <xm:sqref>AL30</xm:sqref>
            </x14:sparkline>
            <x14:sparkline>
              <xm:f>N2O!C31:AH31</xm:f>
              <xm:sqref>AL31</xm:sqref>
            </x14:sparkline>
            <x14:sparkline>
              <xm:f>N2O!C32:AH32</xm:f>
              <xm:sqref>AL32</xm:sqref>
            </x14:sparkline>
            <x14:sparkline>
              <xm:f>N2O!C33:AH33</xm:f>
              <xm:sqref>AL33</xm:sqref>
            </x14:sparkline>
            <x14:sparkline>
              <xm:f>N2O!C34:AH34</xm:f>
              <xm:sqref>AL34</xm:sqref>
            </x14:sparkline>
            <x14:sparkline>
              <xm:f>N2O!C35:AH35</xm:f>
              <xm:sqref>AL35</xm:sqref>
            </x14:sparkline>
            <x14:sparkline>
              <xm:f>N2O!C36:AH36</xm:f>
              <xm:sqref>AL36</xm:sqref>
            </x14:sparkline>
            <x14:sparkline>
              <xm:f>N2O!C37:AH37</xm:f>
              <xm:sqref>AL37</xm:sqref>
            </x14:sparkline>
            <x14:sparkline>
              <xm:f>N2O!C38:AH38</xm:f>
              <xm:sqref>AL38</xm:sqref>
            </x14:sparkline>
            <x14:sparkline>
              <xm:f>N2O!C39:AH39</xm:f>
              <xm:sqref>AL39</xm:sqref>
            </x14:sparkline>
            <x14:sparkline>
              <xm:f>N2O!C40:AH40</xm:f>
              <xm:sqref>AL40</xm:sqref>
            </x14:sparkline>
            <x14:sparkline>
              <xm:f>N2O!C41:AH41</xm:f>
              <xm:sqref>AL41</xm:sqref>
            </x14:sparkline>
            <x14:sparkline>
              <xm:f>N2O!C42:AH42</xm:f>
              <xm:sqref>AL42</xm:sqref>
            </x14:sparkline>
            <x14:sparkline>
              <xm:f>N2O!C43:AH43</xm:f>
              <xm:sqref>AL43</xm:sqref>
            </x14:sparkline>
            <x14:sparkline>
              <xm:f>N2O!C44:AH44</xm:f>
              <xm:sqref>AL44</xm:sqref>
            </x14:sparkline>
            <x14:sparkline>
              <xm:f>N2O!C45:AH45</xm:f>
              <xm:sqref>AL45</xm:sqref>
            </x14:sparkline>
            <x14:sparkline>
              <xm:f>N2O!C46:AH46</xm:f>
              <xm:sqref>AL46</xm:sqref>
            </x14:sparkline>
            <x14:sparkline>
              <xm:f>N2O!C47:AH47</xm:f>
              <xm:sqref>AL47</xm:sqref>
            </x14:sparkline>
            <x14:sparkline>
              <xm:f>N2O!C48:AH48</xm:f>
              <xm:sqref>AL48</xm:sqref>
            </x14:sparkline>
            <x14:sparkline>
              <xm:f>N2O!C49:AH49</xm:f>
              <xm:sqref>AL49</xm:sqref>
            </x14:sparkline>
            <x14:sparkline>
              <xm:f>N2O!C50:AH50</xm:f>
              <xm:sqref>AL50</xm:sqref>
            </x14:sparkline>
            <x14:sparkline>
              <xm:f>N2O!C51:AH51</xm:f>
              <xm:sqref>AL51</xm:sqref>
            </x14:sparkline>
            <x14:sparkline>
              <xm:f>N2O!C52:AH52</xm:f>
              <xm:sqref>AL52</xm:sqref>
            </x14:sparkline>
            <x14:sparkline>
              <xm:f>N2O!C53:AH53</xm:f>
              <xm:sqref>AL53</xm:sqref>
            </x14:sparkline>
            <x14:sparkline>
              <xm:f>N2O!C54:AH54</xm:f>
              <xm:sqref>AL54</xm:sqref>
            </x14:sparkline>
            <x14:sparkline>
              <xm:f>N2O!C55:AH55</xm:f>
              <xm:sqref>AL55</xm:sqref>
            </x14:sparkline>
            <x14:sparkline>
              <xm:f>N2O!C56:AH56</xm:f>
              <xm:sqref>AL56</xm:sqref>
            </x14:sparkline>
            <x14:sparkline>
              <xm:f>N2O!C57:AH57</xm:f>
              <xm:sqref>AL57</xm:sqref>
            </x14:sparkline>
            <x14:sparkline>
              <xm:f>N2O!C58:AH58</xm:f>
              <xm:sqref>AL58</xm:sqref>
            </x14:sparkline>
            <x14:sparkline>
              <xm:f>N2O!C59:AH59</xm:f>
              <xm:sqref>AL59</xm:sqref>
            </x14:sparkline>
            <x14:sparkline>
              <xm:f>N2O!C60:AH60</xm:f>
              <xm:sqref>AL60</xm:sqref>
            </x14:sparkline>
            <x14:sparkline>
              <xm:f>N2O!C61:AH61</xm:f>
              <xm:sqref>AL61</xm:sqref>
            </x14:sparkline>
            <x14:sparkline>
              <xm:f>N2O!C62:AH62</xm:f>
              <xm:sqref>AL62</xm:sqref>
            </x14:sparkline>
            <x14:sparkline>
              <xm:f>N2O!C63:AH63</xm:f>
              <xm:sqref>AL63</xm:sqref>
            </x14:sparkline>
            <x14:sparkline>
              <xm:f>N2O!C64:AH64</xm:f>
              <xm:sqref>AL64</xm:sqref>
            </x14:sparkline>
            <x14:sparkline>
              <xm:f>N2O!C65:AH65</xm:f>
              <xm:sqref>AL65</xm:sqref>
            </x14:sparkline>
            <x14:sparkline>
              <xm:f>N2O!C66:AH66</xm:f>
              <xm:sqref>AL66</xm:sqref>
            </x14:sparkline>
            <x14:sparkline>
              <xm:f>N2O!C67:AH67</xm:f>
              <xm:sqref>AL67</xm:sqref>
            </x14:sparkline>
            <x14:sparkline>
              <xm:f>N2O!C68:AH68</xm:f>
              <xm:sqref>AL68</xm:sqref>
            </x14:sparkline>
            <x14:sparkline>
              <xm:f>N2O!C69:AH69</xm:f>
              <xm:sqref>AL69</xm:sqref>
            </x14:sparkline>
            <x14:sparkline>
              <xm:f>N2O!C70:AH70</xm:f>
              <xm:sqref>AL70</xm:sqref>
            </x14:sparkline>
            <x14:sparkline>
              <xm:f>N2O!C71:AH71</xm:f>
              <xm:sqref>AL71</xm:sqref>
            </x14:sparkline>
            <x14:sparkline>
              <xm:f>N2O!C72:AH72</xm:f>
              <xm:sqref>AL72</xm:sqref>
            </x14:sparkline>
            <x14:sparkline>
              <xm:f>N2O!C73:AH73</xm:f>
              <xm:sqref>AL73</xm:sqref>
            </x14:sparkline>
            <x14:sparkline>
              <xm:f>N2O!C74:AH74</xm:f>
              <xm:sqref>AL74</xm:sqref>
            </x14:sparkline>
            <x14:sparkline>
              <xm:f>N2O!C75:AH75</xm:f>
              <xm:sqref>AL75</xm:sqref>
            </x14:sparkline>
            <x14:sparkline>
              <xm:f>N2O!C76:AH76</xm:f>
              <xm:sqref>AL76</xm:sqref>
            </x14:sparkline>
            <x14:sparkline>
              <xm:f>N2O!C77:AH77</xm:f>
              <xm:sqref>AL77</xm:sqref>
            </x14:sparkline>
            <x14:sparkline>
              <xm:f>N2O!C78:AH78</xm:f>
              <xm:sqref>AL78</xm:sqref>
            </x14:sparkline>
            <x14:sparkline>
              <xm:f>N2O!C79:AH79</xm:f>
              <xm:sqref>AL79</xm:sqref>
            </x14:sparkline>
            <x14:sparkline>
              <xm:f>N2O!C80:AH80</xm:f>
              <xm:sqref>AL80</xm:sqref>
            </x14:sparkline>
            <x14:sparkline>
              <xm:f>N2O!C81:AH81</xm:f>
              <xm:sqref>AL81</xm:sqref>
            </x14:sparkline>
            <x14:sparkline>
              <xm:f>N2O!C82:AH82</xm:f>
              <xm:sqref>AL82</xm:sqref>
            </x14:sparkline>
            <x14:sparkline>
              <xm:f>N2O!C83:AH83</xm:f>
              <xm:sqref>AL83</xm:sqref>
            </x14:sparkline>
            <x14:sparkline>
              <xm:f>N2O!C84:AH84</xm:f>
              <xm:sqref>AL84</xm:sqref>
            </x14:sparkline>
            <x14:sparkline>
              <xm:f>N2O!C85:AH85</xm:f>
              <xm:sqref>AL85</xm:sqref>
            </x14:sparkline>
            <x14:sparkline>
              <xm:f>N2O!C86:AH86</xm:f>
              <xm:sqref>AL86</xm:sqref>
            </x14:sparkline>
            <x14:sparkline>
              <xm:f>N2O!C87:AH87</xm:f>
              <xm:sqref>AL87</xm:sqref>
            </x14:sparkline>
            <x14:sparkline>
              <xm:f>N2O!C88:AH88</xm:f>
              <xm:sqref>AL88</xm:sqref>
            </x14:sparkline>
            <x14:sparkline>
              <xm:f>N2O!C89:AH89</xm:f>
              <xm:sqref>AL89</xm:sqref>
            </x14:sparkline>
            <x14:sparkline>
              <xm:f>N2O!C90:AH90</xm:f>
              <xm:sqref>AL90</xm:sqref>
            </x14:sparkline>
            <x14:sparkline>
              <xm:f>N2O!C91:AH91</xm:f>
              <xm:sqref>AL91</xm:sqref>
            </x14:sparkline>
            <x14:sparkline>
              <xm:f>N2O!C92:AH92</xm:f>
              <xm:sqref>AL92</xm:sqref>
            </x14:sparkline>
            <x14:sparkline>
              <xm:f>N2O!C93:AH93</xm:f>
              <xm:sqref>AL93</xm:sqref>
            </x14:sparkline>
            <x14:sparkline>
              <xm:f>N2O!C94:AH94</xm:f>
              <xm:sqref>AL94</xm:sqref>
            </x14:sparkline>
            <x14:sparkline>
              <xm:f>N2O!C95:AH95</xm:f>
              <xm:sqref>AL95</xm:sqref>
            </x14:sparkline>
            <x14:sparkline>
              <xm:f>N2O!C96:AH96</xm:f>
              <xm:sqref>AL96</xm:sqref>
            </x14:sparkline>
            <x14:sparkline>
              <xm:f>N2O!C97:AH97</xm:f>
              <xm:sqref>AL97</xm:sqref>
            </x14:sparkline>
            <x14:sparkline>
              <xm:f>N2O!C98:AH98</xm:f>
              <xm:sqref>AL98</xm:sqref>
            </x14:sparkline>
            <x14:sparkline>
              <xm:f>N2O!C99:AH99</xm:f>
              <xm:sqref>AL99</xm:sqref>
            </x14:sparkline>
            <x14:sparkline>
              <xm:f>N2O!C100:AH100</xm:f>
              <xm:sqref>AL100</xm:sqref>
            </x14:sparkline>
            <x14:sparkline>
              <xm:f>N2O!C101:AH101</xm:f>
              <xm:sqref>AL101</xm:sqref>
            </x14:sparkline>
            <x14:sparkline>
              <xm:f>N2O!C102:AH102</xm:f>
              <xm:sqref>AL102</xm:sqref>
            </x14:sparkline>
            <x14:sparkline>
              <xm:f>N2O!C103:AH103</xm:f>
              <xm:sqref>AL103</xm:sqref>
            </x14:sparkline>
            <x14:sparkline>
              <xm:f>N2O!C104:AH104</xm:f>
              <xm:sqref>AL104</xm:sqref>
            </x14:sparkline>
            <x14:sparkline>
              <xm:f>N2O!C105:AH105</xm:f>
              <xm:sqref>AL105</xm:sqref>
            </x14:sparkline>
            <x14:sparkline>
              <xm:f>N2O!C106:AH106</xm:f>
              <xm:sqref>AL106</xm:sqref>
            </x14:sparkline>
            <x14:sparkline>
              <xm:f>N2O!C107:AH107</xm:f>
              <xm:sqref>AL107</xm:sqref>
            </x14:sparkline>
            <x14:sparkline>
              <xm:f>N2O!C108:AH108</xm:f>
              <xm:sqref>AL108</xm:sqref>
            </x14:sparkline>
            <x14:sparkline>
              <xm:f>N2O!C109:AH109</xm:f>
              <xm:sqref>AL109</xm:sqref>
            </x14:sparkline>
            <x14:sparkline>
              <xm:f>N2O!C110:AH110</xm:f>
              <xm:sqref>AL110</xm:sqref>
            </x14:sparkline>
            <x14:sparkline>
              <xm:f>N2O!C111:AH111</xm:f>
              <xm:sqref>AL111</xm:sqref>
            </x14:sparkline>
            <x14:sparkline>
              <xm:f>N2O!C112:AH112</xm:f>
              <xm:sqref>AL112</xm:sqref>
            </x14:sparkline>
            <x14:sparkline>
              <xm:f>N2O!C113:AH113</xm:f>
              <xm:sqref>AL113</xm:sqref>
            </x14:sparkline>
            <x14:sparkline>
              <xm:f>N2O!C114:AH114</xm:f>
              <xm:sqref>AL114</xm:sqref>
            </x14:sparkline>
            <x14:sparkline>
              <xm:f>N2O!C115:AH115</xm:f>
              <xm:sqref>AL115</xm:sqref>
            </x14:sparkline>
            <x14:sparkline>
              <xm:f>N2O!C116:AH116</xm:f>
              <xm:sqref>AL116</xm:sqref>
            </x14:sparkline>
            <x14:sparkline>
              <xm:f>N2O!C117:AH117</xm:f>
              <xm:sqref>AL117</xm:sqref>
            </x14:sparkline>
            <x14:sparkline>
              <xm:f>N2O!C118:AH118</xm:f>
              <xm:sqref>AL118</xm:sqref>
            </x14:sparkline>
            <x14:sparkline>
              <xm:f>N2O!C119:AH119</xm:f>
              <xm:sqref>AL119</xm:sqref>
            </x14:sparkline>
            <x14:sparkline>
              <xm:f>N2O!C120:AH120</xm:f>
              <xm:sqref>AL120</xm:sqref>
            </x14:sparkline>
            <x14:sparkline>
              <xm:f>N2O!C121:AH121</xm:f>
              <xm:sqref>AL121</xm:sqref>
            </x14:sparkline>
            <x14:sparkline>
              <xm:f>N2O!C122:AH122</xm:f>
              <xm:sqref>AL122</xm:sqref>
            </x14:sparkline>
            <x14:sparkline>
              <xm:f>N2O!C123:AH123</xm:f>
              <xm:sqref>AL123</xm:sqref>
            </x14:sparkline>
            <x14:sparkline>
              <xm:f>N2O!C124:AH124</xm:f>
              <xm:sqref>AL124</xm:sqref>
            </x14:sparkline>
            <x14:sparkline>
              <xm:f>N2O!C125:AH125</xm:f>
              <xm:sqref>AL125</xm:sqref>
            </x14:sparkline>
            <x14:sparkline>
              <xm:f>N2O!C126:AH126</xm:f>
              <xm:sqref>AL126</xm:sqref>
            </x14:sparkline>
            <x14:sparkline>
              <xm:f>N2O!C127:AH127</xm:f>
              <xm:sqref>AL127</xm:sqref>
            </x14:sparkline>
            <x14:sparkline>
              <xm:f>N2O!C128:AH128</xm:f>
              <xm:sqref>AL128</xm:sqref>
            </x14:sparkline>
            <x14:sparkline>
              <xm:f>N2O!C129:AH129</xm:f>
              <xm:sqref>AL129</xm:sqref>
            </x14:sparkline>
            <x14:sparkline>
              <xm:f>N2O!C130:AH130</xm:f>
              <xm:sqref>AL130</xm:sqref>
            </x14:sparkline>
            <x14:sparkline>
              <xm:f>N2O!C131:AH131</xm:f>
              <xm:sqref>AL131</xm:sqref>
            </x14:sparkline>
            <x14:sparkline>
              <xm:f>N2O!C132:AH132</xm:f>
              <xm:sqref>AL132</xm:sqref>
            </x14:sparkline>
            <x14:sparkline>
              <xm:f>N2O!C133:AH133</xm:f>
              <xm:sqref>AL133</xm:sqref>
            </x14:sparkline>
            <x14:sparkline>
              <xm:f>N2O!C134:AH134</xm:f>
              <xm:sqref>AL134</xm:sqref>
            </x14:sparkline>
            <x14:sparkline>
              <xm:f>N2O!C135:AH135</xm:f>
              <xm:sqref>AL135</xm:sqref>
            </x14:sparkline>
            <x14:sparkline>
              <xm:f>N2O!C136:AH136</xm:f>
              <xm:sqref>AL136</xm:sqref>
            </x14:sparkline>
            <x14:sparkline>
              <xm:f>N2O!C137:AH137</xm:f>
              <xm:sqref>AL137</xm:sqref>
            </x14:sparkline>
            <x14:sparkline>
              <xm:f>N2O!C138:AH138</xm:f>
              <xm:sqref>AL138</xm:sqref>
            </x14:sparkline>
            <x14:sparkline>
              <xm:f>N2O!C139:AH139</xm:f>
              <xm:sqref>AL139</xm:sqref>
            </x14:sparkline>
            <x14:sparkline>
              <xm:f>N2O!C140:AH140</xm:f>
              <xm:sqref>AL140</xm:sqref>
            </x14:sparkline>
            <x14:sparkline>
              <xm:f>N2O!C141:AH141</xm:f>
              <xm:sqref>AL141</xm:sqref>
            </x14:sparkline>
            <x14:sparkline>
              <xm:f>N2O!C142:AH142</xm:f>
              <xm:sqref>AL142</xm:sqref>
            </x14:sparkline>
            <x14:sparkline>
              <xm:f>N2O!C143:AH143</xm:f>
              <xm:sqref>AL143</xm:sqref>
            </x14:sparkline>
            <x14:sparkline>
              <xm:f>N2O!C144:AH144</xm:f>
              <xm:sqref>AL144</xm:sqref>
            </x14:sparkline>
            <x14:sparkline>
              <xm:f>N2O!C145:AH145</xm:f>
              <xm:sqref>AL145</xm:sqref>
            </x14:sparkline>
            <x14:sparkline>
              <xm:f>N2O!C146:AH146</xm:f>
              <xm:sqref>AL146</xm:sqref>
            </x14:sparkline>
            <x14:sparkline>
              <xm:f>N2O!C147:AH147</xm:f>
              <xm:sqref>AL147</xm:sqref>
            </x14:sparkline>
            <x14:sparkline>
              <xm:f>N2O!C148:AH148</xm:f>
              <xm:sqref>AL148</xm:sqref>
            </x14:sparkline>
            <x14:sparkline>
              <xm:f>N2O!C149:AH149</xm:f>
              <xm:sqref>AL149</xm:sqref>
            </x14:sparkline>
            <x14:sparkline>
              <xm:f>N2O!C150:AH150</xm:f>
              <xm:sqref>AL150</xm:sqref>
            </x14:sparkline>
            <x14:sparkline>
              <xm:f>N2O!C151:AH151</xm:f>
              <xm:sqref>AL151</xm:sqref>
            </x14:sparkline>
            <x14:sparkline>
              <xm:f>N2O!C152:AH152</xm:f>
              <xm:sqref>AL152</xm:sqref>
            </x14:sparkline>
            <x14:sparkline>
              <xm:f>N2O!C153:AH153</xm:f>
              <xm:sqref>AL153</xm:sqref>
            </x14:sparkline>
            <x14:sparkline>
              <xm:f>N2O!C154:AH154</xm:f>
              <xm:sqref>AL154</xm:sqref>
            </x14:sparkline>
            <x14:sparkline>
              <xm:f>N2O!C155:AH155</xm:f>
              <xm:sqref>AL155</xm:sqref>
            </x14:sparkline>
            <x14:sparkline>
              <xm:f>N2O!C156:AH156</xm:f>
              <xm:sqref>AL156</xm:sqref>
            </x14:sparkline>
            <x14:sparkline>
              <xm:f>N2O!C157:AH157</xm:f>
              <xm:sqref>AL157</xm:sqref>
            </x14:sparkline>
            <x14:sparkline>
              <xm:f>N2O!C158:AH158</xm:f>
              <xm:sqref>AL158</xm:sqref>
            </x14:sparkline>
            <x14:sparkline>
              <xm:f>N2O!C159:AH159</xm:f>
              <xm:sqref>AL159</xm:sqref>
            </x14:sparkline>
            <x14:sparkline>
              <xm:f>N2O!C160:AH160</xm:f>
              <xm:sqref>AL160</xm:sqref>
            </x14:sparkline>
            <x14:sparkline>
              <xm:f>N2O!C161:AH161</xm:f>
              <xm:sqref>AL161</xm:sqref>
            </x14:sparkline>
            <x14:sparkline>
              <xm:f>N2O!C162:AH162</xm:f>
              <xm:sqref>AL162</xm:sqref>
            </x14:sparkline>
            <x14:sparkline>
              <xm:f>N2O!C163:AH163</xm:f>
              <xm:sqref>AL163</xm:sqref>
            </x14:sparkline>
            <x14:sparkline>
              <xm:f>N2O!C164:AH164</xm:f>
              <xm:sqref>AL164</xm:sqref>
            </x14:sparkline>
            <x14:sparkline>
              <xm:f>N2O!C165:AH165</xm:f>
              <xm:sqref>AL165</xm:sqref>
            </x14:sparkline>
            <x14:sparkline>
              <xm:f>N2O!C166:AH166</xm:f>
              <xm:sqref>AL166</xm:sqref>
            </x14:sparkline>
            <x14:sparkline>
              <xm:f>N2O!C167:AH167</xm:f>
              <xm:sqref>AL167</xm:sqref>
            </x14:sparkline>
            <x14:sparkline>
              <xm:f>N2O!C168:AH168</xm:f>
              <xm:sqref>AL168</xm:sqref>
            </x14:sparkline>
            <x14:sparkline>
              <xm:f>N2O!C169:AH169</xm:f>
              <xm:sqref>AL169</xm:sqref>
            </x14:sparkline>
            <x14:sparkline>
              <xm:f>N2O!C170:AH170</xm:f>
              <xm:sqref>AL170</xm:sqref>
            </x14:sparkline>
            <x14:sparkline>
              <xm:f>N2O!C171:AH171</xm:f>
              <xm:sqref>AL171</xm:sqref>
            </x14:sparkline>
            <x14:sparkline>
              <xm:f>N2O!C172:AH172</xm:f>
              <xm:sqref>AL172</xm:sqref>
            </x14:sparkline>
            <x14:sparkline>
              <xm:f>N2O!C173:AH173</xm:f>
              <xm:sqref>AL173</xm:sqref>
            </x14:sparkline>
            <x14:sparkline>
              <xm:f>N2O!C174:AH174</xm:f>
              <xm:sqref>AL174</xm:sqref>
            </x14:sparkline>
            <x14:sparkline>
              <xm:f>N2O!C175:AH175</xm:f>
              <xm:sqref>AL175</xm:sqref>
            </x14:sparkline>
            <x14:sparkline>
              <xm:f>N2O!C176:AH176</xm:f>
              <xm:sqref>AL176</xm:sqref>
            </x14:sparkline>
            <x14:sparkline>
              <xm:f>N2O!C177:AH177</xm:f>
              <xm:sqref>AL177</xm:sqref>
            </x14:sparkline>
            <x14:sparkline>
              <xm:f>N2O!C178:AH178</xm:f>
              <xm:sqref>AL178</xm:sqref>
            </x14:sparkline>
            <x14:sparkline>
              <xm:f>N2O!C179:AH179</xm:f>
              <xm:sqref>AL179</xm:sqref>
            </x14:sparkline>
            <x14:sparkline>
              <xm:f>N2O!C180:AH180</xm:f>
              <xm:sqref>AL180</xm:sqref>
            </x14:sparkline>
            <x14:sparkline>
              <xm:f>N2O!C181:AH181</xm:f>
              <xm:sqref>AL181</xm:sqref>
            </x14:sparkline>
            <x14:sparkline>
              <xm:f>N2O!C182:AH182</xm:f>
              <xm:sqref>AL182</xm:sqref>
            </x14:sparkline>
            <x14:sparkline>
              <xm:f>N2O!C183:AH183</xm:f>
              <xm:sqref>AL183</xm:sqref>
            </x14:sparkline>
            <x14:sparkline>
              <xm:f>N2O!C184:AH184</xm:f>
              <xm:sqref>AL184</xm:sqref>
            </x14:sparkline>
            <x14:sparkline>
              <xm:f>N2O!C185:AH185</xm:f>
              <xm:sqref>AL185</xm:sqref>
            </x14:sparkline>
            <x14:sparkline>
              <xm:f>N2O!C186:AH186</xm:f>
              <xm:sqref>AL186</xm:sqref>
            </x14:sparkline>
            <x14:sparkline>
              <xm:f>N2O!C187:AH187</xm:f>
              <xm:sqref>AL187</xm:sqref>
            </x14:sparkline>
            <x14:sparkline>
              <xm:f>N2O!C188:AH188</xm:f>
              <xm:sqref>AL188</xm:sqref>
            </x14:sparkline>
            <x14:sparkline>
              <xm:f>N2O!C189:AH189</xm:f>
              <xm:sqref>AL189</xm:sqref>
            </x14:sparkline>
            <x14:sparkline>
              <xm:f>N2O!C190:AH190</xm:f>
              <xm:sqref>AL190</xm:sqref>
            </x14:sparkline>
            <x14:sparkline>
              <xm:f>N2O!C191:AH191</xm:f>
              <xm:sqref>AL191</xm:sqref>
            </x14:sparkline>
            <x14:sparkline>
              <xm:f>N2O!C192:AH192</xm:f>
              <xm:sqref>AL192</xm:sqref>
            </x14:sparkline>
            <x14:sparkline>
              <xm:f>N2O!C193:AH193</xm:f>
              <xm:sqref>AL193</xm:sqref>
            </x14:sparkline>
            <x14:sparkline>
              <xm:f>N2O!C194:AH194</xm:f>
              <xm:sqref>AL194</xm:sqref>
            </x14:sparkline>
            <x14:sparkline>
              <xm:f>N2O!C195:AH195</xm:f>
              <xm:sqref>AL195</xm:sqref>
            </x14:sparkline>
            <x14:sparkline>
              <xm:f>N2O!C196:AH196</xm:f>
              <xm:sqref>AL196</xm:sqref>
            </x14:sparkline>
            <x14:sparkline>
              <xm:f>N2O!C197:AH197</xm:f>
              <xm:sqref>AL197</xm:sqref>
            </x14:sparkline>
            <x14:sparkline>
              <xm:f>N2O!C198:AH198</xm:f>
              <xm:sqref>AL198</xm:sqref>
            </x14:sparkline>
            <x14:sparkline>
              <xm:f>N2O!C199:AH199</xm:f>
              <xm:sqref>AL199</xm:sqref>
            </x14:sparkline>
            <x14:sparkline>
              <xm:f>N2O!C200:AH200</xm:f>
              <xm:sqref>AL200</xm:sqref>
            </x14:sparkline>
            <x14:sparkline>
              <xm:f>N2O!C201:AH201</xm:f>
              <xm:sqref>AL201</xm:sqref>
            </x14:sparkline>
            <x14:sparkline>
              <xm:f>N2O!C202:AH202</xm:f>
              <xm:sqref>AL202</xm:sqref>
            </x14:sparkline>
            <x14:sparkline>
              <xm:f>N2O!C203:AH203</xm:f>
              <xm:sqref>AL203</xm:sqref>
            </x14:sparkline>
            <x14:sparkline>
              <xm:f>N2O!C204:AH204</xm:f>
              <xm:sqref>AL204</xm:sqref>
            </x14:sparkline>
            <x14:sparkline>
              <xm:f>N2O!C205:AH205</xm:f>
              <xm:sqref>AL205</xm:sqref>
            </x14:sparkline>
            <x14:sparkline>
              <xm:f>N2O!C206:AH206</xm:f>
              <xm:sqref>AL206</xm:sqref>
            </x14:sparkline>
            <x14:sparkline>
              <xm:f>N2O!C207:AH207</xm:f>
              <xm:sqref>AL207</xm:sqref>
            </x14:sparkline>
            <x14:sparkline>
              <xm:f>N2O!C208:AH208</xm:f>
              <xm:sqref>AL208</xm:sqref>
            </x14:sparkline>
            <x14:sparkline>
              <xm:f>N2O!C209:AH209</xm:f>
              <xm:sqref>AL209</xm:sqref>
            </x14:sparkline>
            <x14:sparkline>
              <xm:f>N2O!C210:AH210</xm:f>
              <xm:sqref>AL210</xm:sqref>
            </x14:sparkline>
            <x14:sparkline>
              <xm:f>N2O!C211:AH211</xm:f>
              <xm:sqref>AL211</xm:sqref>
            </x14:sparkline>
            <x14:sparkline>
              <xm:f>N2O!C212:AH212</xm:f>
              <xm:sqref>AL212</xm:sqref>
            </x14:sparkline>
            <x14:sparkline>
              <xm:f>N2O!C213:AH213</xm:f>
              <xm:sqref>AL213</xm:sqref>
            </x14:sparkline>
            <x14:sparkline>
              <xm:f>N2O!C214:AH214</xm:f>
              <xm:sqref>AL214</xm:sqref>
            </x14:sparkline>
            <x14:sparkline>
              <xm:f>N2O!C215:AH215</xm:f>
              <xm:sqref>AL215</xm:sqref>
            </x14:sparkline>
            <x14:sparkline>
              <xm:f>N2O!C216:AH216</xm:f>
              <xm:sqref>AL216</xm:sqref>
            </x14:sparkline>
            <x14:sparkline>
              <xm:f>N2O!C217:AH217</xm:f>
              <xm:sqref>AL217</xm:sqref>
            </x14:sparkline>
            <x14:sparkline>
              <xm:f>N2O!C218:AH218</xm:f>
              <xm:sqref>AL218</xm:sqref>
            </x14:sparkline>
            <x14:sparkline>
              <xm:f>N2O!C219:AH219</xm:f>
              <xm:sqref>AL219</xm:sqref>
            </x14:sparkline>
            <x14:sparkline>
              <xm:f>N2O!C220:AH220</xm:f>
              <xm:sqref>AL220</xm:sqref>
            </x14:sparkline>
            <x14:sparkline>
              <xm:f>N2O!C221:AH221</xm:f>
              <xm:sqref>AL221</xm:sqref>
            </x14:sparkline>
            <x14:sparkline>
              <xm:f>N2O!C222:AH222</xm:f>
              <xm:sqref>AL222</xm:sqref>
            </x14:sparkline>
            <x14:sparkline>
              <xm:f>N2O!C223:AH223</xm:f>
              <xm:sqref>AL223</xm:sqref>
            </x14:sparkline>
            <x14:sparkline>
              <xm:f>N2O!C224:AH224</xm:f>
              <xm:sqref>AL224</xm:sqref>
            </x14:sparkline>
            <x14:sparkline>
              <xm:f>N2O!C225:AH225</xm:f>
              <xm:sqref>AL225</xm:sqref>
            </x14:sparkline>
            <x14:sparkline>
              <xm:f>N2O!C226:AH226</xm:f>
              <xm:sqref>AL226</xm:sqref>
            </x14:sparkline>
            <x14:sparkline>
              <xm:f>N2O!C227:AH227</xm:f>
              <xm:sqref>AL227</xm:sqref>
            </x14:sparkline>
            <x14:sparkline>
              <xm:f>N2O!C228:AH228</xm:f>
              <xm:sqref>AL228</xm:sqref>
            </x14:sparkline>
            <x14:sparkline>
              <xm:f>N2O!C229:AH229</xm:f>
              <xm:sqref>AL229</xm:sqref>
            </x14:sparkline>
            <x14:sparkline>
              <xm:f>N2O!C230:AH230</xm:f>
              <xm:sqref>AL230</xm:sqref>
            </x14:sparkline>
            <x14:sparkline>
              <xm:f>N2O!C231:AH231</xm:f>
              <xm:sqref>AL231</xm:sqref>
            </x14:sparkline>
            <x14:sparkline>
              <xm:f>N2O!C232:AH232</xm:f>
              <xm:sqref>AL232</xm:sqref>
            </x14:sparkline>
            <x14:sparkline>
              <xm:f>N2O!C233:AH233</xm:f>
              <xm:sqref>AL233</xm:sqref>
            </x14:sparkline>
            <x14:sparkline>
              <xm:f>N2O!C234:AH234</xm:f>
              <xm:sqref>AL234</xm:sqref>
            </x14:sparkline>
            <x14:sparkline>
              <xm:f>N2O!C235:AH235</xm:f>
              <xm:sqref>AL235</xm:sqref>
            </x14:sparkline>
            <x14:sparkline>
              <xm:f>N2O!C236:AH236</xm:f>
              <xm:sqref>AL236</xm:sqref>
            </x14:sparkline>
            <x14:sparkline>
              <xm:f>N2O!C237:AH237</xm:f>
              <xm:sqref>AL237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308"/>
  <sheetViews>
    <sheetView showGridLines="0" zoomScale="85" zoomScaleNormal="85" workbookViewId="0">
      <selection activeCell="O209" sqref="O209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>+C5+C46+C95+C157+C208</f>
        <v>2813.6751549200385</v>
      </c>
      <c r="D4" s="21">
        <f t="shared" ref="D4:M4" si="0">+D5+D46+D95+D157+D208</f>
        <v>7.5541682744129997</v>
      </c>
      <c r="E4" s="21">
        <f t="shared" si="0"/>
        <v>0.23122574825799141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3086.4666898919704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2638.3274470661863</v>
      </c>
      <c r="D5" s="21">
        <f t="shared" ref="D5:E5" si="1">+D6+D32+D42</f>
        <v>3.4388070247958038</v>
      </c>
      <c r="E5" s="21">
        <f t="shared" si="1"/>
        <v>0.12690882320043739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2768.2448819085848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2638.3274470661863</v>
      </c>
      <c r="D6" s="26">
        <f t="shared" ref="D6:E6" si="4">+D7+D11+D19+D25+D29</f>
        <v>3.4388070247958038</v>
      </c>
      <c r="E6" s="26">
        <f t="shared" si="4"/>
        <v>0.12690882320043739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2768.2448819085848</v>
      </c>
    </row>
    <row r="7" spans="1:15" hidden="1" x14ac:dyDescent="0.35">
      <c r="A7" s="24" t="s">
        <v>268</v>
      </c>
      <c r="B7" s="25" t="s">
        <v>269</v>
      </c>
      <c r="C7" s="26">
        <f>'[2]1990'!$C6</f>
        <v>671.3074235426327</v>
      </c>
      <c r="D7" s="26">
        <f>'[2]1990'!$D6</f>
        <v>2.45432511295125E-2</v>
      </c>
      <c r="E7" s="26">
        <f>'[2]1990'!$E6</f>
        <v>4.7739292329220789E-3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673.25972582098348</v>
      </c>
    </row>
    <row r="8" spans="1:15" hidden="1" x14ac:dyDescent="0.35">
      <c r="A8" s="24" t="s">
        <v>270</v>
      </c>
      <c r="B8" s="25" t="s">
        <v>271</v>
      </c>
      <c r="C8" s="30">
        <f>'[2]1990'!$C7</f>
        <v>424.55449580294515</v>
      </c>
      <c r="D8" s="30">
        <f>'[2]1990'!$D7</f>
        <v>1.6634986501171498E-2</v>
      </c>
      <c r="E8" s="30">
        <f>'[2]1990'!$E7</f>
        <v>3.3269973002342992E-3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425.90192970954007</v>
      </c>
    </row>
    <row r="9" spans="1:15" hidden="1" x14ac:dyDescent="0.35">
      <c r="A9" s="24" t="s">
        <v>272</v>
      </c>
      <c r="B9" s="25" t="s">
        <v>273</v>
      </c>
      <c r="C9" s="30">
        <f>'[2]1990'!$C8</f>
        <v>246.75292773968761</v>
      </c>
      <c r="D9" s="30">
        <f>'[2]1990'!$D8</f>
        <v>7.9082646283410007E-3</v>
      </c>
      <c r="E9" s="30">
        <f>'[2]1990'!$E8</f>
        <v>1.4469319326877797E-3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247.35779611144341</v>
      </c>
    </row>
    <row r="10" spans="1:15" hidden="1" x14ac:dyDescent="0.35">
      <c r="A10" s="24" t="s">
        <v>274</v>
      </c>
      <c r="B10" s="25" t="s">
        <v>275</v>
      </c>
      <c r="C10" s="30">
        <f>'[2]1990'!$C9</f>
        <v>0</v>
      </c>
      <c r="D10" s="30">
        <f>'[2]1990'!$D9</f>
        <v>0</v>
      </c>
      <c r="E10" s="30">
        <f>'[2]1990'!$E9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'[2]1990'!$C10</f>
        <v>586.22764169538027</v>
      </c>
      <c r="D11" s="26">
        <f>'[2]1990'!$D10</f>
        <v>0.19228724887710238</v>
      </c>
      <c r="E11" s="26">
        <f>'[2]1990'!$E10</f>
        <v>2.7101433468575128E-2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598.79356453311163</v>
      </c>
    </row>
    <row r="12" spans="1:15" hidden="1" x14ac:dyDescent="0.35">
      <c r="A12" s="24" t="s">
        <v>278</v>
      </c>
      <c r="B12" s="25" t="s">
        <v>279</v>
      </c>
      <c r="C12" s="30">
        <f>'[2]1990'!$C11</f>
        <v>0</v>
      </c>
      <c r="D12" s="30">
        <f>'[2]1990'!$D11</f>
        <v>0</v>
      </c>
      <c r="E12" s="30">
        <f>'[2]1990'!$E11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'[2]1990'!$C12</f>
        <v>0</v>
      </c>
      <c r="D13" s="30">
        <f>'[2]1990'!$D12</f>
        <v>0</v>
      </c>
      <c r="E13" s="30">
        <f>'[2]1990'!$E12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'[2]1990'!$C13</f>
        <v>0</v>
      </c>
      <c r="D14" s="30">
        <f>'[2]1990'!$D13</f>
        <v>0</v>
      </c>
      <c r="E14" s="30">
        <f>'[2]1990'!$E13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'[2]1990'!$C14</f>
        <v>0</v>
      </c>
      <c r="D15" s="30">
        <f>'[2]1990'!$D14</f>
        <v>0</v>
      </c>
      <c r="E15" s="30">
        <f>'[2]1990'!$E14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'[2]1990'!$C15</f>
        <v>0</v>
      </c>
      <c r="D16" s="30">
        <f>'[2]1990'!$D15</f>
        <v>0</v>
      </c>
      <c r="E16" s="30">
        <f>'[2]1990'!$E15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'[2]1990'!$C16</f>
        <v>0</v>
      </c>
      <c r="D17" s="30">
        <f>'[2]1990'!$D16</f>
        <v>0</v>
      </c>
      <c r="E17" s="30">
        <f>'[2]1990'!$E16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'[2]1990'!$C17</f>
        <v>586.22764169538027</v>
      </c>
      <c r="D18" s="30">
        <f>'[2]1990'!$D17</f>
        <v>0.19228724887710238</v>
      </c>
      <c r="E18" s="30">
        <f>'[2]1990'!$E17</f>
        <v>2.7101433468575128E-2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598.79356453311163</v>
      </c>
    </row>
    <row r="19" spans="1:15" hidden="1" x14ac:dyDescent="0.35">
      <c r="A19" s="24" t="s">
        <v>292</v>
      </c>
      <c r="B19" s="25" t="s">
        <v>293</v>
      </c>
      <c r="C19" s="26">
        <f>'[2]1990'!$C18</f>
        <v>1158.5499669282185</v>
      </c>
      <c r="D19" s="26">
        <f>'[2]1990'!$D18</f>
        <v>0.32960738504316311</v>
      </c>
      <c r="E19" s="26">
        <f>'[2]1990'!$E18</f>
        <v>5.6585873183686762E-2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1182.7742301031039</v>
      </c>
    </row>
    <row r="20" spans="1:15" hidden="1" x14ac:dyDescent="0.35">
      <c r="A20" s="24" t="s">
        <v>294</v>
      </c>
      <c r="B20" s="25" t="s">
        <v>295</v>
      </c>
      <c r="C20" s="30">
        <f>'[2]1990'!$C19</f>
        <v>6.8930845914291892</v>
      </c>
      <c r="D20" s="30">
        <f>'[2]1990'!$D19</f>
        <v>9.5870439380099984E-4</v>
      </c>
      <c r="E20" s="30">
        <f>'[2]1990'!$E19</f>
        <v>5.7522263628059991E-5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6.935171714317053</v>
      </c>
    </row>
    <row r="21" spans="1:15" hidden="1" x14ac:dyDescent="0.35">
      <c r="A21" s="24" t="s">
        <v>296</v>
      </c>
      <c r="B21" s="25" t="s">
        <v>297</v>
      </c>
      <c r="C21" s="30">
        <f>'[2]1990'!$C20</f>
        <v>1151.6568823367893</v>
      </c>
      <c r="D21" s="30">
        <f>'[2]1990'!$D20</f>
        <v>0.32864868064936209</v>
      </c>
      <c r="E21" s="30">
        <f>'[2]1990'!$E20</f>
        <v>5.6528350920058701E-2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1175.839058388787</v>
      </c>
    </row>
    <row r="22" spans="1:15" hidden="1" x14ac:dyDescent="0.35">
      <c r="A22" s="24" t="s">
        <v>298</v>
      </c>
      <c r="B22" s="25" t="s">
        <v>299</v>
      </c>
      <c r="C22" s="30">
        <f>'[2]1990'!$C21</f>
        <v>0</v>
      </c>
      <c r="D22" s="30">
        <f>'[2]1990'!$D21</f>
        <v>0</v>
      </c>
      <c r="E22" s="30">
        <f>'[2]1990'!$E21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'[2]1990'!$C22</f>
        <v>0</v>
      </c>
      <c r="D23" s="30">
        <f>'[2]1990'!$D22</f>
        <v>0</v>
      </c>
      <c r="E23" s="30">
        <f>'[2]1990'!$E22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'[2]1990'!$C23</f>
        <v>0</v>
      </c>
      <c r="D24" s="30">
        <f>'[2]1990'!$D23</f>
        <v>0</v>
      </c>
      <c r="E24" s="30">
        <f>'[2]1990'!$E23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'[2]1990'!$C24</f>
        <v>222.24241489995467</v>
      </c>
      <c r="D25" s="26">
        <f>'[2]1990'!$D24</f>
        <v>2.8923691397460258</v>
      </c>
      <c r="E25" s="26">
        <f>'[2]1990'!$E24</f>
        <v>3.8447587315253412E-2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313.41736145138555</v>
      </c>
    </row>
    <row r="26" spans="1:15" hidden="1" x14ac:dyDescent="0.35">
      <c r="A26" s="24" t="s">
        <v>306</v>
      </c>
      <c r="B26" s="25" t="s">
        <v>307</v>
      </c>
      <c r="C26" s="30">
        <f>'[2]1990'!$C25</f>
        <v>64.022991119982507</v>
      </c>
      <c r="D26" s="30">
        <f>'[2]1990'!$D25</f>
        <v>2.8569190693154996E-2</v>
      </c>
      <c r="E26" s="30">
        <f>'[2]1990'!$E25</f>
        <v>3.5227471896749998E-4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64.916281259917241</v>
      </c>
    </row>
    <row r="27" spans="1:15" hidden="1" x14ac:dyDescent="0.35">
      <c r="A27" s="24" t="s">
        <v>308</v>
      </c>
      <c r="B27" s="25" t="s">
        <v>309</v>
      </c>
      <c r="C27" s="30">
        <f>'[2]1990'!$C26</f>
        <v>158.21942377997215</v>
      </c>
      <c r="D27" s="30">
        <f>'[2]1990'!$D26</f>
        <v>2.8637999490528707</v>
      </c>
      <c r="E27" s="30">
        <f>'[2]1990'!$E26</f>
        <v>3.8095312596285909E-2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248.50108019146828</v>
      </c>
    </row>
    <row r="28" spans="1:15" hidden="1" x14ac:dyDescent="0.35">
      <c r="A28" s="24" t="s">
        <v>310</v>
      </c>
      <c r="B28" s="25" t="s">
        <v>311</v>
      </c>
      <c r="C28" s="30">
        <f>'[2]1990'!$C27</f>
        <v>0</v>
      </c>
      <c r="D28" s="30">
        <f>'[2]1990'!$D27</f>
        <v>0</v>
      </c>
      <c r="E28" s="30">
        <f>'[2]1990'!$E27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'[2]1990'!$C28</f>
        <v>0</v>
      </c>
      <c r="D29" s="26">
        <f>'[2]1990'!$D28</f>
        <v>0</v>
      </c>
      <c r="E29" s="26">
        <f>'[2]1990'!$E28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'[2]1990'!$C29</f>
        <v>0</v>
      </c>
      <c r="D30" s="30">
        <f>'[2]1990'!$D29</f>
        <v>0</v>
      </c>
      <c r="E30" s="30">
        <f>'[2]1990'!$E29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'[2]1990'!$C30</f>
        <v>0</v>
      </c>
      <c r="D31" s="30">
        <f>'[2]1990'!$D30</f>
        <v>0</v>
      </c>
      <c r="E31" s="30">
        <f>'[2]1990'!$E30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175.34770785385209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175.34770785385209</v>
      </c>
    </row>
    <row r="47" spans="1:15" hidden="1" x14ac:dyDescent="0.35">
      <c r="A47" s="24" t="s">
        <v>345</v>
      </c>
      <c r="B47" s="25" t="s">
        <v>346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 x14ac:dyDescent="0.35">
      <c r="A48" s="24" t="s">
        <v>347</v>
      </c>
      <c r="B48" s="25" t="s">
        <v>348</v>
      </c>
      <c r="C48" s="46">
        <f>'[3]1990'!$C$6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0.6765124538520908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0.6765124538520908</v>
      </c>
    </row>
    <row r="73" spans="1:15" hidden="1" x14ac:dyDescent="0.35">
      <c r="A73" s="24" t="s">
        <v>394</v>
      </c>
      <c r="B73" s="25" t="s">
        <v>395</v>
      </c>
      <c r="C73" s="46">
        <f>'[3]1990'!$C$31</f>
        <v>0.6765124538520908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0.6765124538520908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 hidden="1" x14ac:dyDescent="0.35">
      <c r="A96" s="24" t="s">
        <v>436</v>
      </c>
      <c r="B96" s="25" t="s">
        <v>437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 hidden="1" x14ac:dyDescent="0.35">
      <c r="A97" s="24" t="s">
        <v>438</v>
      </c>
      <c r="B97" s="25" t="s">
        <v>439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 hidden="1" x14ac:dyDescent="0.35">
      <c r="A98" s="24" t="s">
        <v>440</v>
      </c>
      <c r="B98" s="25" t="s">
        <v>441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 hidden="1" x14ac:dyDescent="0.35">
      <c r="A99" s="24" t="s">
        <v>442</v>
      </c>
      <c r="B99" s="25" t="s">
        <v>443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 hidden="1" x14ac:dyDescent="0.35">
      <c r="A100" s="24" t="s">
        <v>444</v>
      </c>
      <c r="B100" s="25" t="s">
        <v>445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 hidden="1" x14ac:dyDescent="0.35">
      <c r="A101" s="24" t="s">
        <v>446</v>
      </c>
      <c r="B101" s="25" t="s">
        <v>447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 hidden="1" x14ac:dyDescent="0.35">
      <c r="A102" s="24" t="s">
        <v>448</v>
      </c>
      <c r="B102" s="25" t="s">
        <v>449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 hidden="1" x14ac:dyDescent="0.35">
      <c r="A103" s="24" t="s">
        <v>450</v>
      </c>
      <c r="B103" s="25" t="s">
        <v>451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 hidden="1" x14ac:dyDescent="0.35">
      <c r="A104" s="24" t="s">
        <v>452</v>
      </c>
      <c r="B104" s="25" t="s">
        <v>453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 x14ac:dyDescent="0.35">
      <c r="A105" s="24" t="s">
        <v>454</v>
      </c>
      <c r="B105" s="25" t="s">
        <v>455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 x14ac:dyDescent="0.35">
      <c r="A106" s="24" t="s">
        <v>456</v>
      </c>
      <c r="B106" s="25" t="s">
        <v>457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 hidden="1" x14ac:dyDescent="0.35">
      <c r="A107" s="24" t="s">
        <v>458</v>
      </c>
      <c r="B107" s="25" t="s">
        <v>459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 hidden="1" x14ac:dyDescent="0.35">
      <c r="A108" s="24" t="s">
        <v>460</v>
      </c>
      <c r="B108" s="25" t="s">
        <v>461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 hidden="1" x14ac:dyDescent="0.35">
      <c r="A109" s="24" t="s">
        <v>462</v>
      </c>
      <c r="B109" s="25" t="s">
        <v>463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 x14ac:dyDescent="0.35">
      <c r="A110" s="24" t="s">
        <v>464</v>
      </c>
      <c r="B110" s="25" t="s">
        <v>465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 x14ac:dyDescent="0.35">
      <c r="A111" s="24" t="s">
        <v>466</v>
      </c>
      <c r="B111" s="25" t="s">
        <v>467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 hidden="1" x14ac:dyDescent="0.35">
      <c r="A112" s="24" t="s">
        <v>468</v>
      </c>
      <c r="B112" s="25" t="s">
        <v>439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 hidden="1" x14ac:dyDescent="0.35">
      <c r="A113" s="24" t="s">
        <v>469</v>
      </c>
      <c r="B113" s="25" t="s">
        <v>441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 hidden="1" x14ac:dyDescent="0.35">
      <c r="A114" s="24" t="s">
        <v>470</v>
      </c>
      <c r="B114" s="25" t="s">
        <v>443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 hidden="1" x14ac:dyDescent="0.35">
      <c r="A115" s="24" t="s">
        <v>471</v>
      </c>
      <c r="B115" s="25" t="s">
        <v>445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 hidden="1" x14ac:dyDescent="0.35">
      <c r="A116" s="24" t="s">
        <v>472</v>
      </c>
      <c r="B116" s="25" t="s">
        <v>447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 hidden="1" x14ac:dyDescent="0.35">
      <c r="A117" s="24" t="s">
        <v>473</v>
      </c>
      <c r="B117" s="25" t="s">
        <v>449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 hidden="1" x14ac:dyDescent="0.35">
      <c r="A118" s="24" t="s">
        <v>474</v>
      </c>
      <c r="B118" s="25" t="s">
        <v>451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 hidden="1" x14ac:dyDescent="0.35">
      <c r="A119" s="24" t="s">
        <v>475</v>
      </c>
      <c r="B119" s="25" t="s">
        <v>453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 x14ac:dyDescent="0.35">
      <c r="A120" s="24" t="s">
        <v>476</v>
      </c>
      <c r="B120" s="25" t="s">
        <v>455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 x14ac:dyDescent="0.35">
      <c r="A121" s="24" t="s">
        <v>477</v>
      </c>
      <c r="B121" s="25" t="s">
        <v>457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 hidden="1" x14ac:dyDescent="0.35">
      <c r="A122" s="24" t="s">
        <v>478</v>
      </c>
      <c r="B122" s="25" t="s">
        <v>459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 hidden="1" x14ac:dyDescent="0.35">
      <c r="A123" s="24" t="s">
        <v>479</v>
      </c>
      <c r="B123" s="25" t="s">
        <v>461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 hidden="1" x14ac:dyDescent="0.35">
      <c r="A124" s="24" t="s">
        <v>480</v>
      </c>
      <c r="B124" s="25" t="s">
        <v>463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 hidden="1" x14ac:dyDescent="0.35">
      <c r="A125" s="24" t="s">
        <v>481</v>
      </c>
      <c r="B125" s="25" t="s">
        <v>465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hidden="1" x14ac:dyDescent="0.35">
      <c r="A126" s="24" t="s">
        <v>482</v>
      </c>
      <c r="B126" s="25" t="s">
        <v>483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 hidden="1" x14ac:dyDescent="0.35">
      <c r="A127" s="24" t="s">
        <v>484</v>
      </c>
      <c r="B127" s="25" t="s">
        <v>485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 hidden="1" x14ac:dyDescent="0.35">
      <c r="A128" s="24" t="s">
        <v>486</v>
      </c>
      <c r="B128" s="25" t="s">
        <v>487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 hidden="1" x14ac:dyDescent="0.35">
      <c r="A129" s="24" t="s">
        <v>488</v>
      </c>
      <c r="B129" s="25" t="s">
        <v>489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 hidden="1" x14ac:dyDescent="0.35">
      <c r="A130" s="24" t="s">
        <v>490</v>
      </c>
      <c r="B130" s="25" t="s">
        <v>491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 x14ac:dyDescent="0.35">
      <c r="A131" s="24" t="s">
        <v>492</v>
      </c>
      <c r="B131" s="25" t="s">
        <v>291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 x14ac:dyDescent="0.35">
      <c r="A132" s="24" t="s">
        <v>493</v>
      </c>
      <c r="B132" s="25" t="s">
        <v>494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 hidden="1" x14ac:dyDescent="0.35">
      <c r="A133" s="24" t="s">
        <v>495</v>
      </c>
      <c r="B133" s="25" t="s">
        <v>496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 hidden="1" x14ac:dyDescent="0.35">
      <c r="A134" s="24" t="s">
        <v>497</v>
      </c>
      <c r="B134" s="25" t="s">
        <v>498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 hidden="1" x14ac:dyDescent="0.35">
      <c r="A135" s="24" t="s">
        <v>499</v>
      </c>
      <c r="B135" s="25" t="s">
        <v>500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 hidden="1" x14ac:dyDescent="0.35">
      <c r="A136" s="24" t="s">
        <v>501</v>
      </c>
      <c r="B136" s="25" t="s">
        <v>502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 hidden="1" x14ac:dyDescent="0.35">
      <c r="A137" s="24" t="s">
        <v>503</v>
      </c>
      <c r="B137" s="25" t="s">
        <v>504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 x14ac:dyDescent="0.35">
      <c r="A138" s="24" t="s">
        <v>505</v>
      </c>
      <c r="B138" s="25" t="s">
        <v>506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 x14ac:dyDescent="0.35">
      <c r="A139" s="24" t="s">
        <v>507</v>
      </c>
      <c r="B139" s="25" t="s">
        <v>508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 x14ac:dyDescent="0.35">
      <c r="A140" s="24" t="s">
        <v>509</v>
      </c>
      <c r="B140" s="25" t="s">
        <v>291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 x14ac:dyDescent="0.35">
      <c r="A141" s="24" t="s">
        <v>510</v>
      </c>
      <c r="B141" s="25" t="s">
        <v>511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 hidden="1" x14ac:dyDescent="0.35">
      <c r="A142" s="24" t="s">
        <v>512</v>
      </c>
      <c r="B142" s="25" t="s">
        <v>513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 hidden="1" x14ac:dyDescent="0.35">
      <c r="A143" s="24" t="s">
        <v>514</v>
      </c>
      <c r="B143" s="25" t="s">
        <v>515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 hidden="1" x14ac:dyDescent="0.35">
      <c r="A144" s="24" t="s">
        <v>516</v>
      </c>
      <c r="B144" s="25" t="s">
        <v>517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 x14ac:dyDescent="0.35">
      <c r="A145" s="24" t="s">
        <v>518</v>
      </c>
      <c r="B145" s="25" t="s">
        <v>519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 hidden="1" x14ac:dyDescent="0.35">
      <c r="A146" s="24" t="s">
        <v>520</v>
      </c>
      <c r="B146" s="25" t="s">
        <v>521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 hidden="1" x14ac:dyDescent="0.35">
      <c r="A147" s="24" t="s">
        <v>522</v>
      </c>
      <c r="B147" s="25" t="s">
        <v>523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 x14ac:dyDescent="0.35">
      <c r="A148" s="24" t="s">
        <v>524</v>
      </c>
      <c r="B148" s="25" t="s">
        <v>525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 x14ac:dyDescent="0.35">
      <c r="A149" s="24" t="s">
        <v>526</v>
      </c>
      <c r="B149" s="25" t="s">
        <v>527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 hidden="1" x14ac:dyDescent="0.35">
      <c r="A150" s="24" t="s">
        <v>528</v>
      </c>
      <c r="B150" s="25" t="s">
        <v>291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 x14ac:dyDescent="0.35">
      <c r="A151" s="24" t="s">
        <v>529</v>
      </c>
      <c r="B151" s="25" t="s">
        <v>530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 hidden="1" x14ac:dyDescent="0.35">
      <c r="A152" s="24" t="s">
        <v>531</v>
      </c>
      <c r="B152" s="25" t="s">
        <v>532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 hidden="1" x14ac:dyDescent="0.35">
      <c r="A153" s="24" t="s">
        <v>533</v>
      </c>
      <c r="B153" s="25" t="s">
        <v>534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 hidden="1" x14ac:dyDescent="0.35">
      <c r="A154" s="24" t="s">
        <v>535</v>
      </c>
      <c r="B154" s="25" t="s">
        <v>536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 hidden="1" x14ac:dyDescent="0.35">
      <c r="A155" s="24" t="s">
        <v>537</v>
      </c>
      <c r="B155" s="25" t="s">
        <v>538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 x14ac:dyDescent="0.35">
      <c r="A156" s="24" t="s">
        <v>539</v>
      </c>
      <c r="B156" s="25" t="s">
        <v>291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hidden="1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hidden="1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hidden="1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hidden="1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hidden="1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hidden="1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hidden="1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hidden="1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hidden="1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" si="44">+SUM(J167:J168)</f>
        <v>0</v>
      </c>
      <c r="K166" s="26">
        <f t="shared" ref="K166" si="45">+SUM(K167:K168)</f>
        <v>0</v>
      </c>
      <c r="L166" s="26">
        <f t="shared" ref="L166" si="46">+SUM(L167:L168)</f>
        <v>0</v>
      </c>
      <c r="M166" s="32"/>
      <c r="N166" s="65"/>
      <c r="O166" s="26">
        <f>+SUM(O167:O168)</f>
        <v>0</v>
      </c>
    </row>
    <row r="167" spans="1:15" hidden="1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hidden="1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7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8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hidden="1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hidden="1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hidden="1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hidden="1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hidden="1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hidden="1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9">+SUM(D175:D176)</f>
        <v>0</v>
      </c>
      <c r="E174" s="26">
        <f t="shared" ref="E174" si="50">+SUM(E175:E176)</f>
        <v>0</v>
      </c>
      <c r="F174" s="32"/>
      <c r="G174" s="32"/>
      <c r="H174" s="32"/>
      <c r="I174" s="32"/>
      <c r="J174" s="26">
        <f t="shared" ref="J174" si="51">+SUM(J175:J176)</f>
        <v>0</v>
      </c>
      <c r="K174" s="26">
        <f t="shared" ref="K174" si="52">+SUM(K175:K176)</f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hidden="1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hidden="1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3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4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hidden="1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hidden="1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hidden="1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hidden="1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hidden="1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hidden="1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5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" si="56">+SUM(J183:J184)</f>
        <v>0</v>
      </c>
      <c r="K182" s="26">
        <f t="shared" ref="K182" si="57">+SUM(K183:K184)</f>
        <v>0</v>
      </c>
      <c r="L182" s="26">
        <f t="shared" ref="L182" si="58">+SUM(L183:L184)</f>
        <v>0</v>
      </c>
      <c r="M182" s="32"/>
      <c r="N182" s="65"/>
      <c r="O182" s="26">
        <f>+SUM(O183:O184)</f>
        <v>0</v>
      </c>
    </row>
    <row r="183" spans="1:15" hidden="1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hidden="1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9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60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hidden="1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hidden="1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hidden="1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hidden="1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hidden="1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hidden="1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61">+SUM(D191:D192)</f>
        <v>0</v>
      </c>
      <c r="E190" s="26">
        <f t="shared" ref="E190" si="62">+SUM(E191:E192)</f>
        <v>0</v>
      </c>
      <c r="F190" s="32"/>
      <c r="G190" s="32"/>
      <c r="H190" s="32"/>
      <c r="I190" s="32"/>
      <c r="J190" s="26">
        <f t="shared" ref="J190" si="63">+SUM(J191:J192)</f>
        <v>0</v>
      </c>
      <c r="K190" s="26">
        <f>+SUM(K191:K192)</f>
        <v>0</v>
      </c>
      <c r="L190" s="26">
        <f t="shared" ref="L190" si="64">+SUM(L191:L192)</f>
        <v>0</v>
      </c>
      <c r="M190" s="32"/>
      <c r="N190" s="65"/>
      <c r="O190" s="26">
        <f>+SUM(O191:O192)</f>
        <v>0</v>
      </c>
    </row>
    <row r="191" spans="1:15" hidden="1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hidden="1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hidden="1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hidden="1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hidden="1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hidden="1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hidden="1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hidden="1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5">+SUM(D199:D200)</f>
        <v>0</v>
      </c>
      <c r="E198" s="26">
        <f t="shared" ref="E198" si="66">+SUM(E199:E200)</f>
        <v>0</v>
      </c>
      <c r="F198" s="32"/>
      <c r="G198" s="32"/>
      <c r="H198" s="32"/>
      <c r="I198" s="32"/>
      <c r="J198" s="26">
        <f t="shared" ref="J198" si="67">+SUM(J199:J200)</f>
        <v>0</v>
      </c>
      <c r="K198" s="26">
        <f t="shared" ref="K198" si="68">+SUM(K199:K200)</f>
        <v>0</v>
      </c>
      <c r="L198" s="26">
        <f t="shared" ref="L198" si="69">+SUM(L199:L200)</f>
        <v>0</v>
      </c>
      <c r="M198" s="32"/>
      <c r="N198" s="65"/>
      <c r="O198" s="26">
        <f>+SUM(O199:O200)</f>
        <v>0</v>
      </c>
    </row>
    <row r="199" spans="1:15" hidden="1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hidden="1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hidden="1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hidden="1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hidden="1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hidden="1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hidden="1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hidden="1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hidden="1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70">+D209+D213+D216+D219+D223</f>
        <v>4.1153612496171963</v>
      </c>
      <c r="E208" s="21">
        <f t="shared" si="70"/>
        <v>0.10431692505755402</v>
      </c>
      <c r="F208" s="35"/>
      <c r="G208" s="35"/>
      <c r="H208" s="35"/>
      <c r="I208" s="35"/>
      <c r="J208" s="21">
        <f t="shared" ref="J208:M208" si="71">+J209+J213+J216+J219+J223</f>
        <v>0</v>
      </c>
      <c r="K208" s="21">
        <f t="shared" si="71"/>
        <v>0</v>
      </c>
      <c r="L208" s="21">
        <f t="shared" si="71"/>
        <v>0</v>
      </c>
      <c r="M208" s="21">
        <f t="shared" si="71"/>
        <v>0</v>
      </c>
      <c r="N208" s="64"/>
      <c r="O208" s="21">
        <f>+O209+O213+O216+O219+O223</f>
        <v>142.8741001295333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'[4]1990'!$D$5</f>
        <v>2.8704108019663801</v>
      </c>
      <c r="E209" s="32"/>
      <c r="F209" s="32"/>
      <c r="G209" s="32"/>
      <c r="H209" s="32"/>
      <c r="I209" s="32"/>
      <c r="J209" s="26">
        <f t="shared" ref="J209:L209" si="72">+SUM(J210:J212)</f>
        <v>0</v>
      </c>
      <c r="K209" s="26">
        <f t="shared" si="72"/>
        <v>0</v>
      </c>
      <c r="L209" s="26">
        <f t="shared" si="72"/>
        <v>0</v>
      </c>
      <c r="M209" s="32"/>
      <c r="N209" s="65"/>
      <c r="O209" s="26">
        <f>+C209*'PCG-PTG'!$F$5+D209*'PCG-PTG'!$F$6+E209*'PCG-PTG'!$F$8+SUM(F209:I209)</f>
        <v>80.371502455058646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73">+SUM(J214:J215)</f>
        <v>0</v>
      </c>
      <c r="K213" s="26">
        <f t="shared" si="73"/>
        <v>0</v>
      </c>
      <c r="L213" s="26">
        <f t="shared" si="73"/>
        <v>0</v>
      </c>
      <c r="M213" s="32"/>
      <c r="N213" s="65"/>
      <c r="O213" s="26">
        <f t="shared" ref="O213" si="74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75">+SUM(D217:D218)</f>
        <v>0</v>
      </c>
      <c r="E216" s="26">
        <f t="shared" si="75"/>
        <v>0</v>
      </c>
      <c r="F216" s="32"/>
      <c r="G216" s="32"/>
      <c r="H216" s="32"/>
      <c r="I216" s="32"/>
      <c r="J216" s="26">
        <f t="shared" ref="J216:M216" si="76">+SUM(J217:J218)</f>
        <v>0</v>
      </c>
      <c r="K216" s="26">
        <f t="shared" si="76"/>
        <v>0</v>
      </c>
      <c r="L216" s="26">
        <f t="shared" si="76"/>
        <v>0</v>
      </c>
      <c r="M216" s="26">
        <f t="shared" si="76"/>
        <v>0</v>
      </c>
      <c r="N216" s="65"/>
      <c r="O216" s="26">
        <f t="shared" ref="O216" si="77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1.244950447650816</v>
      </c>
      <c r="E219" s="26">
        <f t="shared" ref="E219" si="78">+SUM(E220:E222)</f>
        <v>0.10431692505755402</v>
      </c>
      <c r="F219" s="32"/>
      <c r="G219" s="32"/>
      <c r="H219" s="32"/>
      <c r="I219" s="32"/>
      <c r="J219" s="26">
        <f t="shared" ref="J219:L219" si="79">+SUM(J220:J222)</f>
        <v>0</v>
      </c>
      <c r="K219" s="26">
        <f t="shared" si="79"/>
        <v>0</v>
      </c>
      <c r="L219" s="26">
        <f t="shared" si="79"/>
        <v>0</v>
      </c>
      <c r="M219" s="32"/>
      <c r="N219" s="65"/>
      <c r="O219" s="26">
        <f t="shared" ref="O219" si="80">+SUM(O220:O222)</f>
        <v>62.502597674474664</v>
      </c>
    </row>
    <row r="220" spans="1:15" x14ac:dyDescent="0.35">
      <c r="A220" s="24" t="s">
        <v>665</v>
      </c>
      <c r="B220" s="25" t="s">
        <v>666</v>
      </c>
      <c r="C220" s="32"/>
      <c r="D220" s="46">
        <f>'[4]1990'!$D$16</f>
        <v>1.244950447650816</v>
      </c>
      <c r="E220" s="46">
        <f>'[4]1990'!$E$16</f>
        <v>0.10431692505755402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62.502597674474664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195.19535443943533</v>
      </c>
      <c r="D226" s="26">
        <f t="shared" ref="D226:E226" si="81">+SUM(D227:D228)</f>
        <v>1.36500247859745E-3</v>
      </c>
      <c r="E226" s="26">
        <f t="shared" si="81"/>
        <v>5.4600099143898E-3</v>
      </c>
      <c r="F226" s="32"/>
      <c r="G226" s="32"/>
      <c r="H226" s="32"/>
      <c r="I226" s="32"/>
      <c r="J226" s="26">
        <f t="shared" ref="J226:M226" si="82">+SUM(J227:J228)</f>
        <v>0</v>
      </c>
      <c r="K226" s="26">
        <f t="shared" si="82"/>
        <v>0</v>
      </c>
      <c r="L226" s="26">
        <f t="shared" si="82"/>
        <v>0</v>
      </c>
      <c r="M226" s="26">
        <f t="shared" si="82"/>
        <v>0</v>
      </c>
      <c r="N226" s="65"/>
      <c r="O226" s="26">
        <f>+SUM(O227:O228)</f>
        <v>196.68047713614936</v>
      </c>
    </row>
    <row r="227" spans="1:15" x14ac:dyDescent="0.35">
      <c r="A227" s="24"/>
      <c r="B227" s="44" t="s">
        <v>674</v>
      </c>
      <c r="C227" s="46">
        <f>'[2]1990'!$C48</f>
        <v>195.19535443943533</v>
      </c>
      <c r="D227" s="46">
        <f>'[2]1990'!$D$48</f>
        <v>1.36500247859745E-3</v>
      </c>
      <c r="E227" s="46">
        <f>'[2]1990'!$E$48</f>
        <v>5.4600099143898E-3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196.68047713614936</v>
      </c>
    </row>
    <row r="228" spans="1:15" x14ac:dyDescent="0.35">
      <c r="A228" s="24"/>
      <c r="B228" s="44" t="s">
        <v>675</v>
      </c>
      <c r="C228" s="46">
        <f>'[2]1990'!$C49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'[2]1990'!$C50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'[2]1990'!$C51</f>
        <v>1656.1396765196496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1656.1396765196496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83">+C4-C241</f>
        <v>0</v>
      </c>
      <c r="D239" s="64">
        <f t="shared" si="83"/>
        <v>0</v>
      </c>
      <c r="E239" s="64">
        <f t="shared" si="83"/>
        <v>0</v>
      </c>
      <c r="F239" s="64">
        <f t="shared" si="83"/>
        <v>0</v>
      </c>
      <c r="G239" s="64">
        <f t="shared" si="83"/>
        <v>0</v>
      </c>
      <c r="H239" s="64">
        <f t="shared" si="83"/>
        <v>0</v>
      </c>
      <c r="I239" s="64">
        <f t="shared" si="83"/>
        <v>0</v>
      </c>
      <c r="J239" s="64">
        <f t="shared" si="83"/>
        <v>0</v>
      </c>
      <c r="K239" s="64">
        <f t="shared" si="83"/>
        <v>0</v>
      </c>
      <c r="L239" s="64">
        <f t="shared" si="83"/>
        <v>0</v>
      </c>
      <c r="M239" s="64">
        <f t="shared" si="83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84">+C242+C253+C262+C273+C282</f>
        <v>2813.6751549200385</v>
      </c>
      <c r="D241" s="21">
        <f t="shared" si="84"/>
        <v>7.5541682744129997</v>
      </c>
      <c r="E241" s="21">
        <f t="shared" si="84"/>
        <v>0.23122574825799141</v>
      </c>
      <c r="F241" s="21">
        <f t="shared" si="84"/>
        <v>0</v>
      </c>
      <c r="G241" s="21">
        <f t="shared" si="84"/>
        <v>0</v>
      </c>
      <c r="H241" s="21">
        <f t="shared" si="84"/>
        <v>0</v>
      </c>
      <c r="I241" s="21">
        <f t="shared" si="84"/>
        <v>0</v>
      </c>
      <c r="J241" s="21">
        <f t="shared" si="84"/>
        <v>0</v>
      </c>
      <c r="K241" s="21">
        <f t="shared" si="84"/>
        <v>0</v>
      </c>
      <c r="L241" s="21">
        <f t="shared" si="84"/>
        <v>0</v>
      </c>
      <c r="M241" s="21">
        <f t="shared" si="84"/>
        <v>0</v>
      </c>
      <c r="N241" s="64"/>
      <c r="O241" s="21">
        <f t="shared" ref="O241" si="85">+O242+O253+O262+O273+O282</f>
        <v>3086.4666898919704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2638.3274470661863</v>
      </c>
      <c r="D242" s="21">
        <f t="shared" ref="D242:E242" si="86">+D243+D249+D252</f>
        <v>3.4388070247958038</v>
      </c>
      <c r="E242" s="21">
        <f t="shared" si="86"/>
        <v>0.12690882320043739</v>
      </c>
      <c r="F242" s="35"/>
      <c r="G242" s="35"/>
      <c r="H242" s="35"/>
      <c r="I242" s="35"/>
      <c r="J242" s="21">
        <f t="shared" ref="J242:M242" si="87">+J243+J249+J252</f>
        <v>0</v>
      </c>
      <c r="K242" s="21">
        <f t="shared" si="87"/>
        <v>0</v>
      </c>
      <c r="L242" s="21">
        <f t="shared" si="87"/>
        <v>0</v>
      </c>
      <c r="M242" s="21">
        <f t="shared" si="87"/>
        <v>0</v>
      </c>
      <c r="N242" s="64"/>
      <c r="O242" s="21">
        <f>+O243+O249+O252</f>
        <v>2768.2448819085848</v>
      </c>
    </row>
    <row r="243" spans="1:15" x14ac:dyDescent="0.35">
      <c r="A243" s="24" t="s">
        <v>266</v>
      </c>
      <c r="B243" s="25" t="s">
        <v>267</v>
      </c>
      <c r="C243" s="26">
        <f>+SUM(C244:C248)</f>
        <v>2638.3274470661863</v>
      </c>
      <c r="D243" s="26">
        <f t="shared" ref="D243:E243" si="88">+SUM(D244:D248)</f>
        <v>3.4388070247958038</v>
      </c>
      <c r="E243" s="26">
        <f t="shared" si="88"/>
        <v>0.12690882320043739</v>
      </c>
      <c r="F243" s="32"/>
      <c r="G243" s="32"/>
      <c r="H243" s="32"/>
      <c r="I243" s="32"/>
      <c r="J243" s="26">
        <f t="shared" ref="J243:M243" si="89">+SUM(J244:J248)</f>
        <v>0</v>
      </c>
      <c r="K243" s="26">
        <f t="shared" si="89"/>
        <v>0</v>
      </c>
      <c r="L243" s="26">
        <f t="shared" si="89"/>
        <v>0</v>
      </c>
      <c r="M243" s="26">
        <f t="shared" si="89"/>
        <v>0</v>
      </c>
      <c r="N243" s="65"/>
      <c r="O243" s="26">
        <f>+SUM(O244:O248)</f>
        <v>2768.2448819085848</v>
      </c>
    </row>
    <row r="244" spans="1:15" x14ac:dyDescent="0.35">
      <c r="A244" s="24" t="s">
        <v>268</v>
      </c>
      <c r="B244" s="25" t="s">
        <v>269</v>
      </c>
      <c r="C244" s="46">
        <f>+C7</f>
        <v>671.3074235426327</v>
      </c>
      <c r="D244" s="46">
        <f>+D7</f>
        <v>2.45432511295125E-2</v>
      </c>
      <c r="E244" s="46">
        <f>+E7</f>
        <v>4.7739292329220789E-3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673.25972582098336</v>
      </c>
    </row>
    <row r="245" spans="1:15" x14ac:dyDescent="0.35">
      <c r="A245" s="24" t="s">
        <v>276</v>
      </c>
      <c r="B245" s="25" t="s">
        <v>277</v>
      </c>
      <c r="C245" s="46">
        <f>+C11</f>
        <v>586.22764169538027</v>
      </c>
      <c r="D245" s="46">
        <f>+D11</f>
        <v>0.19228724887710238</v>
      </c>
      <c r="E245" s="46">
        <f>+E11</f>
        <v>2.7101433468575128E-2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598.79356453311163</v>
      </c>
    </row>
    <row r="246" spans="1:15" x14ac:dyDescent="0.35">
      <c r="A246" s="24" t="s">
        <v>292</v>
      </c>
      <c r="B246" s="25" t="s">
        <v>293</v>
      </c>
      <c r="C246" s="46">
        <f>+C19</f>
        <v>1158.5499669282185</v>
      </c>
      <c r="D246" s="46">
        <f>+D19</f>
        <v>0.32960738504316311</v>
      </c>
      <c r="E246" s="46">
        <f>+E19</f>
        <v>5.6585873183686762E-2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1182.7742301031042</v>
      </c>
    </row>
    <row r="247" spans="1:15" x14ac:dyDescent="0.35">
      <c r="A247" s="24" t="s">
        <v>304</v>
      </c>
      <c r="B247" s="25" t="s">
        <v>305</v>
      </c>
      <c r="C247" s="46">
        <f>+C25</f>
        <v>222.24241489995467</v>
      </c>
      <c r="D247" s="46">
        <f>+D25</f>
        <v>2.8923691397460258</v>
      </c>
      <c r="E247" s="46">
        <f>+E25</f>
        <v>3.8447587315253412E-2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313.41736145138555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90">+SUM(D250:D251)</f>
        <v>0</v>
      </c>
      <c r="E249" s="26">
        <f t="shared" si="90"/>
        <v>0</v>
      </c>
      <c r="F249" s="32"/>
      <c r="G249" s="32"/>
      <c r="H249" s="32"/>
      <c r="I249" s="32"/>
      <c r="J249" s="26">
        <f t="shared" ref="J249:M249" si="91">+SUM(J250:J251)</f>
        <v>0</v>
      </c>
      <c r="K249" s="26">
        <f t="shared" si="91"/>
        <v>0</v>
      </c>
      <c r="L249" s="26">
        <f t="shared" si="91"/>
        <v>0</v>
      </c>
      <c r="M249" s="26">
        <f t="shared" si="91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175.34770785385209</v>
      </c>
      <c r="D253" s="21">
        <f t="shared" ref="D253:M253" si="92">+SUM(D254:D261)</f>
        <v>0</v>
      </c>
      <c r="E253" s="21">
        <f t="shared" si="92"/>
        <v>0</v>
      </c>
      <c r="F253" s="21">
        <f t="shared" si="92"/>
        <v>0</v>
      </c>
      <c r="G253" s="21">
        <f t="shared" si="92"/>
        <v>0</v>
      </c>
      <c r="H253" s="21">
        <f t="shared" si="92"/>
        <v>0</v>
      </c>
      <c r="I253" s="21">
        <f t="shared" si="92"/>
        <v>0</v>
      </c>
      <c r="J253" s="21">
        <f t="shared" si="92"/>
        <v>0</v>
      </c>
      <c r="K253" s="21">
        <f t="shared" si="92"/>
        <v>0</v>
      </c>
      <c r="L253" s="21">
        <f t="shared" si="92"/>
        <v>0</v>
      </c>
      <c r="M253" s="21">
        <f t="shared" si="92"/>
        <v>0</v>
      </c>
      <c r="N253" s="64"/>
      <c r="O253" s="21">
        <f>+SUM(O254:O261)</f>
        <v>175.34770785385209</v>
      </c>
    </row>
    <row r="254" spans="1:15" x14ac:dyDescent="0.35">
      <c r="A254" s="24" t="s">
        <v>345</v>
      </c>
      <c r="B254" s="25" t="s">
        <v>346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 x14ac:dyDescent="0.35">
      <c r="A255" s="24" t="s">
        <v>356</v>
      </c>
      <c r="B255" s="25" t="s">
        <v>357</v>
      </c>
      <c r="C255" s="46">
        <f t="shared" ref="C255:M255" si="93">+C53</f>
        <v>0</v>
      </c>
      <c r="D255" s="46">
        <f t="shared" si="93"/>
        <v>0</v>
      </c>
      <c r="E255" s="46">
        <f t="shared" si="93"/>
        <v>0</v>
      </c>
      <c r="F255" s="46">
        <f t="shared" si="93"/>
        <v>0</v>
      </c>
      <c r="G255" s="46">
        <f t="shared" si="93"/>
        <v>0</v>
      </c>
      <c r="H255" s="46">
        <f t="shared" si="93"/>
        <v>0</v>
      </c>
      <c r="I255" s="46">
        <f t="shared" si="93"/>
        <v>0</v>
      </c>
      <c r="J255" s="46">
        <f t="shared" si="93"/>
        <v>0</v>
      </c>
      <c r="K255" s="46">
        <f t="shared" si="93"/>
        <v>0</v>
      </c>
      <c r="L255" s="46">
        <f t="shared" si="93"/>
        <v>0</v>
      </c>
      <c r="M255" s="46">
        <f t="shared" si="93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94">+C64</f>
        <v>0</v>
      </c>
      <c r="D256" s="46">
        <f t="shared" si="94"/>
        <v>0</v>
      </c>
      <c r="E256" s="46">
        <f t="shared" si="94"/>
        <v>0</v>
      </c>
      <c r="F256" s="46">
        <f t="shared" si="94"/>
        <v>0</v>
      </c>
      <c r="G256" s="46">
        <f t="shared" si="94"/>
        <v>0</v>
      </c>
      <c r="H256" s="46">
        <f t="shared" si="94"/>
        <v>0</v>
      </c>
      <c r="I256" s="46">
        <f t="shared" si="94"/>
        <v>0</v>
      </c>
      <c r="J256" s="46">
        <f t="shared" si="94"/>
        <v>0</v>
      </c>
      <c r="K256" s="46">
        <f t="shared" si="94"/>
        <v>0</v>
      </c>
      <c r="L256" s="46">
        <f t="shared" si="94"/>
        <v>0</v>
      </c>
      <c r="M256" s="46">
        <f t="shared" si="94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0.6765124538520908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0.6765124538520908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95">+C89</f>
        <v>0</v>
      </c>
      <c r="D260" s="46">
        <f t="shared" si="95"/>
        <v>0</v>
      </c>
      <c r="E260" s="46">
        <f t="shared" si="95"/>
        <v>0</v>
      </c>
      <c r="F260" s="46">
        <f t="shared" si="95"/>
        <v>0</v>
      </c>
      <c r="G260" s="46">
        <f t="shared" si="95"/>
        <v>0</v>
      </c>
      <c r="H260" s="46">
        <f t="shared" si="95"/>
        <v>0</v>
      </c>
      <c r="I260" s="46">
        <f t="shared" si="95"/>
        <v>0</v>
      </c>
      <c r="J260" s="46">
        <f t="shared" si="95"/>
        <v>0</v>
      </c>
      <c r="K260" s="46">
        <f t="shared" si="95"/>
        <v>0</v>
      </c>
      <c r="L260" s="46">
        <f t="shared" si="95"/>
        <v>0</v>
      </c>
      <c r="M260" s="46">
        <f t="shared" si="95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96">+C94</f>
        <v>0</v>
      </c>
      <c r="D261" s="46">
        <f t="shared" si="96"/>
        <v>0</v>
      </c>
      <c r="E261" s="46">
        <f t="shared" si="96"/>
        <v>0</v>
      </c>
      <c r="F261" s="46">
        <f t="shared" si="96"/>
        <v>0</v>
      </c>
      <c r="G261" s="46">
        <f t="shared" si="96"/>
        <v>0</v>
      </c>
      <c r="H261" s="46">
        <f t="shared" si="96"/>
        <v>0</v>
      </c>
      <c r="I261" s="46">
        <f t="shared" si="96"/>
        <v>0</v>
      </c>
      <c r="J261" s="46">
        <f t="shared" si="96"/>
        <v>0</v>
      </c>
      <c r="K261" s="46">
        <f t="shared" si="96"/>
        <v>0</v>
      </c>
      <c r="L261" s="46">
        <f t="shared" si="96"/>
        <v>0</v>
      </c>
      <c r="M261" s="46">
        <f t="shared" si="96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0</v>
      </c>
      <c r="D262" s="21">
        <f t="shared" ref="D262:E262" si="97">+SUM(D263:D272)</f>
        <v>0</v>
      </c>
      <c r="E262" s="21">
        <f t="shared" si="97"/>
        <v>0</v>
      </c>
      <c r="F262" s="35"/>
      <c r="G262" s="35"/>
      <c r="H262" s="35"/>
      <c r="I262" s="35"/>
      <c r="J262" s="21">
        <f t="shared" ref="J262:L262" si="98">+SUM(J263:J272)</f>
        <v>0</v>
      </c>
      <c r="K262" s="21">
        <f t="shared" si="98"/>
        <v>0</v>
      </c>
      <c r="L262" s="21">
        <f t="shared" si="98"/>
        <v>0</v>
      </c>
      <c r="M262" s="35"/>
      <c r="N262" s="64"/>
      <c r="O262" s="21">
        <f>+SUM(O263:O272)</f>
        <v>0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7" si="99">+D144</f>
        <v>0</v>
      </c>
      <c r="E267" s="46">
        <f t="shared" si="99"/>
        <v>0</v>
      </c>
      <c r="F267" s="32"/>
      <c r="G267" s="32"/>
      <c r="H267" s="32"/>
      <c r="I267" s="32"/>
      <c r="J267" s="46">
        <f t="shared" si="99"/>
        <v>0</v>
      </c>
      <c r="K267" s="46">
        <f t="shared" si="99"/>
        <v>0</v>
      </c>
      <c r="L267" s="46">
        <f t="shared" si="99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ref="D268:L268" si="100">+D145</f>
        <v>0</v>
      </c>
      <c r="E268" s="46">
        <f t="shared" si="100"/>
        <v>0</v>
      </c>
      <c r="F268" s="32"/>
      <c r="G268" s="32"/>
      <c r="H268" s="32"/>
      <c r="I268" s="32"/>
      <c r="J268" s="46">
        <f t="shared" si="100"/>
        <v>0</v>
      </c>
      <c r="K268" s="46">
        <f t="shared" si="100"/>
        <v>0</v>
      </c>
      <c r="L268" s="46">
        <f t="shared" si="100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529</v>
      </c>
      <c r="B269" s="25" t="s">
        <v>530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 x14ac:dyDescent="0.35">
      <c r="A270" s="24" t="s">
        <v>535</v>
      </c>
      <c r="B270" s="25" t="s">
        <v>536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101">+D156</f>
        <v>0</v>
      </c>
      <c r="E272" s="46">
        <f t="shared" si="101"/>
        <v>0</v>
      </c>
      <c r="F272" s="32"/>
      <c r="G272" s="32"/>
      <c r="H272" s="32"/>
      <c r="I272" s="32"/>
      <c r="J272" s="46">
        <f t="shared" si="101"/>
        <v>0</v>
      </c>
      <c r="K272" s="46">
        <f t="shared" si="101"/>
        <v>0</v>
      </c>
      <c r="L272" s="46">
        <f t="shared" si="101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102">+SUM(D274:D281)</f>
        <v>0</v>
      </c>
      <c r="E273" s="21">
        <f t="shared" si="102"/>
        <v>0</v>
      </c>
      <c r="F273" s="35"/>
      <c r="G273" s="35"/>
      <c r="H273" s="35"/>
      <c r="I273" s="35"/>
      <c r="J273" s="21">
        <f t="shared" ref="J273:L273" si="103">+SUM(J274:J281)</f>
        <v>0</v>
      </c>
      <c r="K273" s="21">
        <f t="shared" si="103"/>
        <v>0</v>
      </c>
      <c r="L273" s="21">
        <f t="shared" si="103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104">+D158</f>
        <v>0</v>
      </c>
      <c r="E274" s="46">
        <f t="shared" si="104"/>
        <v>0</v>
      </c>
      <c r="F274" s="32"/>
      <c r="G274" s="32"/>
      <c r="H274" s="32"/>
      <c r="I274" s="32"/>
      <c r="J274" s="46">
        <f t="shared" si="104"/>
        <v>0</v>
      </c>
      <c r="K274" s="46">
        <f t="shared" si="104"/>
        <v>0</v>
      </c>
      <c r="L274" s="46">
        <f t="shared" si="104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105">+D166</f>
        <v>0</v>
      </c>
      <c r="E275" s="46">
        <f t="shared" si="105"/>
        <v>0</v>
      </c>
      <c r="F275" s="32"/>
      <c r="G275" s="32"/>
      <c r="H275" s="32"/>
      <c r="I275" s="32"/>
      <c r="J275" s="46">
        <f t="shared" si="105"/>
        <v>0</v>
      </c>
      <c r="K275" s="46">
        <f t="shared" si="105"/>
        <v>0</v>
      </c>
      <c r="L275" s="46">
        <f t="shared" si="105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106">+D174</f>
        <v>0</v>
      </c>
      <c r="E276" s="46">
        <f t="shared" si="106"/>
        <v>0</v>
      </c>
      <c r="F276" s="32"/>
      <c r="G276" s="32"/>
      <c r="H276" s="32"/>
      <c r="I276" s="32"/>
      <c r="J276" s="46">
        <f t="shared" si="106"/>
        <v>0</v>
      </c>
      <c r="K276" s="46">
        <f t="shared" si="106"/>
        <v>0</v>
      </c>
      <c r="L276" s="46">
        <f t="shared" si="106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107">+D182</f>
        <v>0</v>
      </c>
      <c r="E277" s="46">
        <f t="shared" si="107"/>
        <v>0</v>
      </c>
      <c r="F277" s="32"/>
      <c r="G277" s="32"/>
      <c r="H277" s="32"/>
      <c r="I277" s="32"/>
      <c r="J277" s="46">
        <f t="shared" si="107"/>
        <v>0</v>
      </c>
      <c r="K277" s="46">
        <f t="shared" si="107"/>
        <v>0</v>
      </c>
      <c r="L277" s="46">
        <f t="shared" si="107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8">+D190</f>
        <v>0</v>
      </c>
      <c r="E278" s="46">
        <f t="shared" si="108"/>
        <v>0</v>
      </c>
      <c r="F278" s="32"/>
      <c r="G278" s="32"/>
      <c r="H278" s="32"/>
      <c r="I278" s="32"/>
      <c r="J278" s="46">
        <f t="shared" si="108"/>
        <v>0</v>
      </c>
      <c r="K278" s="46">
        <f t="shared" si="108"/>
        <v>0</v>
      </c>
      <c r="L278" s="46">
        <f t="shared" si="108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9">+D198</f>
        <v>0</v>
      </c>
      <c r="E279" s="46">
        <f t="shared" si="109"/>
        <v>0</v>
      </c>
      <c r="F279" s="32"/>
      <c r="G279" s="32"/>
      <c r="H279" s="32"/>
      <c r="I279" s="32"/>
      <c r="J279" s="46">
        <f t="shared" si="109"/>
        <v>0</v>
      </c>
      <c r="K279" s="46">
        <f t="shared" si="109"/>
        <v>0</v>
      </c>
      <c r="L279" s="46">
        <f t="shared" si="109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10">+D207</f>
        <v>0</v>
      </c>
      <c r="E281" s="46">
        <f t="shared" si="110"/>
        <v>0</v>
      </c>
      <c r="F281" s="32"/>
      <c r="G281" s="32"/>
      <c r="H281" s="32"/>
      <c r="I281" s="32"/>
      <c r="J281" s="46">
        <f t="shared" si="110"/>
        <v>0</v>
      </c>
      <c r="K281" s="46">
        <f t="shared" si="110"/>
        <v>0</v>
      </c>
      <c r="L281" s="46">
        <f t="shared" si="110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11">+SUM(D283:D287)</f>
        <v>4.1153612496171963</v>
      </c>
      <c r="E282" s="21">
        <f t="shared" si="111"/>
        <v>0.10431692505755402</v>
      </c>
      <c r="F282" s="35"/>
      <c r="G282" s="35"/>
      <c r="H282" s="35"/>
      <c r="I282" s="35"/>
      <c r="J282" s="21">
        <f t="shared" ref="J282:M282" si="112">+SUM(J283:J287)</f>
        <v>0</v>
      </c>
      <c r="K282" s="21">
        <f t="shared" si="112"/>
        <v>0</v>
      </c>
      <c r="L282" s="21">
        <f t="shared" si="112"/>
        <v>0</v>
      </c>
      <c r="M282" s="21">
        <f t="shared" si="112"/>
        <v>0</v>
      </c>
      <c r="N282" s="64"/>
      <c r="O282" s="21">
        <f>+SUM(O283:O287)</f>
        <v>142.8741001295333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13">+D209</f>
        <v>2.8704108019663801</v>
      </c>
      <c r="E283" s="32"/>
      <c r="F283" s="32"/>
      <c r="G283" s="32"/>
      <c r="H283" s="32"/>
      <c r="I283" s="32"/>
      <c r="J283" s="46">
        <f t="shared" si="113"/>
        <v>0</v>
      </c>
      <c r="K283" s="46">
        <f t="shared" si="113"/>
        <v>0</v>
      </c>
      <c r="L283" s="46">
        <f t="shared" si="113"/>
        <v>0</v>
      </c>
      <c r="M283" s="32"/>
      <c r="N283" s="65"/>
      <c r="O283" s="30">
        <f>+C283*'PCG-PTG'!$F$5+D283*'PCG-PTG'!$F$6+E283*'PCG-PTG'!$F$8+SUM(F283:I283)</f>
        <v>80.371502455058646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14">+D213</f>
        <v>0</v>
      </c>
      <c r="E284" s="46">
        <f t="shared" si="114"/>
        <v>0</v>
      </c>
      <c r="F284" s="32"/>
      <c r="G284" s="32"/>
      <c r="H284" s="32"/>
      <c r="I284" s="32"/>
      <c r="J284" s="46">
        <f t="shared" si="114"/>
        <v>0</v>
      </c>
      <c r="K284" s="46">
        <f t="shared" si="114"/>
        <v>0</v>
      </c>
      <c r="L284" s="46">
        <f t="shared" si="114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15">+D216</f>
        <v>0</v>
      </c>
      <c r="E285" s="46">
        <f t="shared" si="115"/>
        <v>0</v>
      </c>
      <c r="F285" s="32"/>
      <c r="G285" s="32"/>
      <c r="H285" s="32"/>
      <c r="I285" s="32"/>
      <c r="J285" s="46">
        <f t="shared" si="115"/>
        <v>0</v>
      </c>
      <c r="K285" s="46">
        <f t="shared" si="115"/>
        <v>0</v>
      </c>
      <c r="L285" s="46">
        <f t="shared" si="115"/>
        <v>0</v>
      </c>
      <c r="M285" s="46">
        <f t="shared" si="115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16">+D219</f>
        <v>1.244950447650816</v>
      </c>
      <c r="E286" s="46">
        <f t="shared" si="116"/>
        <v>0.10431692505755402</v>
      </c>
      <c r="F286" s="32"/>
      <c r="G286" s="32"/>
      <c r="H286" s="32"/>
      <c r="I286" s="32"/>
      <c r="J286" s="46">
        <f t="shared" si="116"/>
        <v>0</v>
      </c>
      <c r="K286" s="46">
        <f t="shared" si="116"/>
        <v>0</v>
      </c>
      <c r="L286" s="46">
        <f t="shared" si="116"/>
        <v>0</v>
      </c>
      <c r="M286" s="32"/>
      <c r="N286" s="65"/>
      <c r="O286" s="30">
        <f>+C286*'PCG-PTG'!$F$5+D286*'PCG-PTG'!$F$6+E286*'PCG-PTG'!$F$8+SUM(F286:I286)</f>
        <v>62.502597674474664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17">+D223</f>
        <v>0</v>
      </c>
      <c r="E287" s="46">
        <f t="shared" si="117"/>
        <v>0</v>
      </c>
      <c r="F287" s="32"/>
      <c r="G287" s="32"/>
      <c r="H287" s="32"/>
      <c r="I287" s="32"/>
      <c r="J287" s="46">
        <f t="shared" si="117"/>
        <v>0</v>
      </c>
      <c r="K287" s="46">
        <f t="shared" si="117"/>
        <v>0</v>
      </c>
      <c r="L287" s="46">
        <f t="shared" si="117"/>
        <v>0</v>
      </c>
      <c r="M287" s="46">
        <f t="shared" si="117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195.19535443943533</v>
      </c>
      <c r="D290" s="26">
        <f t="shared" ref="D290:E290" si="118">+D291+D292</f>
        <v>1.36500247859745E-3</v>
      </c>
      <c r="E290" s="26">
        <f t="shared" si="118"/>
        <v>5.4600099143898E-3</v>
      </c>
      <c r="F290" s="32"/>
      <c r="G290" s="32"/>
      <c r="H290" s="32"/>
      <c r="I290" s="32"/>
      <c r="J290" s="26">
        <f t="shared" ref="J290:M290" si="119">+J291+J292</f>
        <v>0</v>
      </c>
      <c r="K290" s="26">
        <f t="shared" si="119"/>
        <v>0</v>
      </c>
      <c r="L290" s="26">
        <f t="shared" si="119"/>
        <v>0</v>
      </c>
      <c r="M290" s="26">
        <f t="shared" si="119"/>
        <v>0</v>
      </c>
      <c r="N290" s="65"/>
      <c r="O290" s="26">
        <f>+O291+O292</f>
        <v>196.68047713614936</v>
      </c>
    </row>
    <row r="291" spans="1:15" x14ac:dyDescent="0.35">
      <c r="A291" s="24"/>
      <c r="B291" s="44" t="s">
        <v>674</v>
      </c>
      <c r="C291" s="46">
        <f>+C227</f>
        <v>195.19535443943533</v>
      </c>
      <c r="D291" s="46">
        <f t="shared" ref="D291:M291" si="120">+D227</f>
        <v>1.36500247859745E-3</v>
      </c>
      <c r="E291" s="46">
        <f t="shared" si="120"/>
        <v>5.4600099143898E-3</v>
      </c>
      <c r="F291" s="32"/>
      <c r="G291" s="32"/>
      <c r="H291" s="32"/>
      <c r="I291" s="32"/>
      <c r="J291" s="46">
        <f t="shared" si="120"/>
        <v>0</v>
      </c>
      <c r="K291" s="46">
        <f t="shared" si="120"/>
        <v>0</v>
      </c>
      <c r="L291" s="46">
        <f t="shared" si="120"/>
        <v>0</v>
      </c>
      <c r="M291" s="46">
        <f t="shared" si="120"/>
        <v>0</v>
      </c>
      <c r="N291" s="65"/>
      <c r="O291" s="30">
        <f>+C291*'PCG-PTG'!$F$5+D291*'PCG-PTG'!$F$6+E291*'PCG-PTG'!$F$8+SUM(F291:I291)</f>
        <v>196.68047713614936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ref="D292:M292" si="121">+D228</f>
        <v>0</v>
      </c>
      <c r="E292" s="46">
        <f t="shared" si="121"/>
        <v>0</v>
      </c>
      <c r="F292" s="32"/>
      <c r="G292" s="32"/>
      <c r="H292" s="32"/>
      <c r="I292" s="32"/>
      <c r="J292" s="46">
        <f t="shared" si="121"/>
        <v>0</v>
      </c>
      <c r="K292" s="46">
        <f t="shared" si="121"/>
        <v>0</v>
      </c>
      <c r="L292" s="46">
        <f t="shared" si="121"/>
        <v>0</v>
      </c>
      <c r="M292" s="46">
        <f t="shared" si="121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ref="D293:M293" si="122">+D229</f>
        <v>0</v>
      </c>
      <c r="E293" s="46">
        <f t="shared" si="122"/>
        <v>0</v>
      </c>
      <c r="F293" s="32"/>
      <c r="G293" s="32"/>
      <c r="H293" s="32"/>
      <c r="I293" s="32"/>
      <c r="J293" s="46">
        <f t="shared" si="122"/>
        <v>0</v>
      </c>
      <c r="K293" s="46">
        <f t="shared" si="122"/>
        <v>0</v>
      </c>
      <c r="L293" s="46">
        <f t="shared" si="122"/>
        <v>0</v>
      </c>
      <c r="M293" s="46">
        <f t="shared" si="12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1656.1396765196496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1656.1396765196496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2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24">D241-D303</f>
        <v>0</v>
      </c>
      <c r="E301" s="64">
        <f t="shared" si="124"/>
        <v>0</v>
      </c>
      <c r="F301" s="64">
        <f t="shared" si="124"/>
        <v>0</v>
      </c>
      <c r="G301" s="64">
        <f t="shared" si="124"/>
        <v>0</v>
      </c>
      <c r="H301" s="64">
        <f t="shared" si="124"/>
        <v>0</v>
      </c>
      <c r="I301" s="64">
        <f t="shared" si="124"/>
        <v>0</v>
      </c>
      <c r="J301" s="64">
        <f t="shared" si="124"/>
        <v>0</v>
      </c>
      <c r="K301" s="64">
        <f t="shared" si="124"/>
        <v>0</v>
      </c>
      <c r="L301" s="64">
        <f t="shared" si="124"/>
        <v>0</v>
      </c>
      <c r="M301" s="64">
        <f t="shared" si="124"/>
        <v>0</v>
      </c>
      <c r="N301" s="64"/>
      <c r="O301" s="64">
        <f t="shared" si="12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2813.6751549200385</v>
      </c>
      <c r="D303" s="21">
        <f t="shared" ref="D303:M303" si="125">+SUM(D304:D308)</f>
        <v>7.5541682744129997</v>
      </c>
      <c r="E303" s="21">
        <f t="shared" si="125"/>
        <v>0.23122574825799141</v>
      </c>
      <c r="F303" s="21">
        <f t="shared" si="125"/>
        <v>0</v>
      </c>
      <c r="G303" s="21">
        <f t="shared" si="125"/>
        <v>0</v>
      </c>
      <c r="H303" s="21">
        <f t="shared" si="125"/>
        <v>0</v>
      </c>
      <c r="I303" s="21">
        <f t="shared" si="125"/>
        <v>0</v>
      </c>
      <c r="J303" s="21">
        <f t="shared" si="125"/>
        <v>0</v>
      </c>
      <c r="K303" s="21">
        <f t="shared" si="125"/>
        <v>0</v>
      </c>
      <c r="L303" s="21">
        <f t="shared" si="125"/>
        <v>0</v>
      </c>
      <c r="M303" s="21">
        <f t="shared" si="125"/>
        <v>0</v>
      </c>
      <c r="N303" s="64"/>
      <c r="O303" s="21">
        <f>+SUM(O304:O308)</f>
        <v>3086.4666898919704</v>
      </c>
    </row>
    <row r="304" spans="1:15" x14ac:dyDescent="0.35">
      <c r="A304" s="48" t="s">
        <v>264</v>
      </c>
      <c r="B304" s="49" t="s">
        <v>265</v>
      </c>
      <c r="C304" s="67">
        <f>+C242</f>
        <v>2638.3274470661863</v>
      </c>
      <c r="D304" s="67">
        <f t="shared" ref="D304:M304" si="126">+D242</f>
        <v>3.4388070247958038</v>
      </c>
      <c r="E304" s="67">
        <f t="shared" si="126"/>
        <v>0.12690882320043739</v>
      </c>
      <c r="F304" s="32"/>
      <c r="G304" s="32"/>
      <c r="H304" s="32"/>
      <c r="I304" s="32"/>
      <c r="J304" s="67">
        <f t="shared" si="126"/>
        <v>0</v>
      </c>
      <c r="K304" s="67">
        <f t="shared" si="126"/>
        <v>0</v>
      </c>
      <c r="L304" s="67">
        <f t="shared" si="126"/>
        <v>0</v>
      </c>
      <c r="M304" s="67">
        <f t="shared" si="126"/>
        <v>0</v>
      </c>
      <c r="N304" s="65"/>
      <c r="O304" s="30">
        <f>+C304*'PCG-PTG'!$F$5+D304*'PCG-PTG'!$F$6+E304*'PCG-PTG'!$F$8+SUM(F304:I304)</f>
        <v>2768.2448819085848</v>
      </c>
    </row>
    <row r="305" spans="1:15" x14ac:dyDescent="0.35">
      <c r="A305" s="48" t="s">
        <v>343</v>
      </c>
      <c r="B305" s="49" t="s">
        <v>344</v>
      </c>
      <c r="C305" s="67">
        <f>+C253</f>
        <v>175.34770785385209</v>
      </c>
      <c r="D305" s="67">
        <f t="shared" ref="D305:M305" si="127">+D253</f>
        <v>0</v>
      </c>
      <c r="E305" s="67">
        <f t="shared" si="127"/>
        <v>0</v>
      </c>
      <c r="F305" s="67">
        <f t="shared" si="127"/>
        <v>0</v>
      </c>
      <c r="G305" s="67">
        <f t="shared" si="127"/>
        <v>0</v>
      </c>
      <c r="H305" s="67">
        <f t="shared" si="127"/>
        <v>0</v>
      </c>
      <c r="I305" s="67">
        <f t="shared" si="127"/>
        <v>0</v>
      </c>
      <c r="J305" s="67">
        <f t="shared" si="127"/>
        <v>0</v>
      </c>
      <c r="K305" s="67">
        <f t="shared" si="127"/>
        <v>0</v>
      </c>
      <c r="L305" s="67">
        <f t="shared" si="127"/>
        <v>0</v>
      </c>
      <c r="M305" s="67">
        <f t="shared" si="127"/>
        <v>0</v>
      </c>
      <c r="N305" s="65"/>
      <c r="O305" s="30">
        <f>+C305*'PCG-PTG'!$F$5+D305*'PCG-PTG'!$F$6+E305*'PCG-PTG'!$F$8+SUM(F305:I305)</f>
        <v>175.34770785385209</v>
      </c>
    </row>
    <row r="306" spans="1:15" x14ac:dyDescent="0.35">
      <c r="A306" s="48" t="s">
        <v>434</v>
      </c>
      <c r="B306" s="49" t="s">
        <v>435</v>
      </c>
      <c r="C306" s="67">
        <f>+C262</f>
        <v>0</v>
      </c>
      <c r="D306" s="67">
        <f t="shared" ref="D306:L306" si="128">+D262</f>
        <v>0</v>
      </c>
      <c r="E306" s="67">
        <f t="shared" si="128"/>
        <v>0</v>
      </c>
      <c r="F306" s="32"/>
      <c r="G306" s="32"/>
      <c r="H306" s="32"/>
      <c r="I306" s="32"/>
      <c r="J306" s="67">
        <f t="shared" si="128"/>
        <v>0</v>
      </c>
      <c r="K306" s="67">
        <f t="shared" si="128"/>
        <v>0</v>
      </c>
      <c r="L306" s="67">
        <f t="shared" si="128"/>
        <v>0</v>
      </c>
      <c r="M306" s="32"/>
      <c r="N306" s="65"/>
      <c r="O306" s="30">
        <f>+C306*'PCG-PTG'!$F$5+D306*'PCG-PTG'!$F$6+E306*'PCG-PTG'!$F$8+SUM(F306:I306)</f>
        <v>0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29">+D273</f>
        <v>0</v>
      </c>
      <c r="E307" s="67">
        <f t="shared" si="129"/>
        <v>0</v>
      </c>
      <c r="F307" s="32"/>
      <c r="G307" s="32"/>
      <c r="H307" s="32"/>
      <c r="I307" s="32"/>
      <c r="J307" s="67">
        <f t="shared" si="129"/>
        <v>0</v>
      </c>
      <c r="K307" s="67">
        <f t="shared" si="129"/>
        <v>0</v>
      </c>
      <c r="L307" s="67">
        <f t="shared" si="12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30">+D282</f>
        <v>4.1153612496171963</v>
      </c>
      <c r="E308" s="67">
        <f t="shared" si="130"/>
        <v>0.10431692505755402</v>
      </c>
      <c r="F308" s="32"/>
      <c r="G308" s="32"/>
      <c r="H308" s="32"/>
      <c r="I308" s="32"/>
      <c r="J308" s="67">
        <f t="shared" si="130"/>
        <v>0</v>
      </c>
      <c r="K308" s="67">
        <f t="shared" si="130"/>
        <v>0</v>
      </c>
      <c r="L308" s="67">
        <f t="shared" si="130"/>
        <v>0</v>
      </c>
      <c r="M308" s="67">
        <f t="shared" si="130"/>
        <v>0</v>
      </c>
      <c r="N308" s="65"/>
      <c r="O308" s="30">
        <f>+C308*'PCG-PTG'!$F$5+D308*'PCG-PTG'!$F$6+E308*'PCG-PTG'!$F$8+SUM(F308:I308)</f>
        <v>142.8741001295333</v>
      </c>
    </row>
  </sheetData>
  <conditionalFormatting sqref="C239:M239">
    <cfRule type="cellIs" dxfId="151" priority="6" operator="equal">
      <formula>0</formula>
    </cfRule>
  </conditionalFormatting>
  <conditionalFormatting sqref="C301:M301">
    <cfRule type="cellIs" dxfId="150" priority="2" operator="equal">
      <formula>0</formula>
    </cfRule>
  </conditionalFormatting>
  <conditionalFormatting sqref="O239">
    <cfRule type="cellIs" dxfId="149" priority="5" operator="equal">
      <formula>0</formula>
    </cfRule>
  </conditionalFormatting>
  <conditionalFormatting sqref="O301">
    <cfRule type="cellIs" dxfId="148" priority="1" operator="equal">
      <formula>0</formula>
    </cfRule>
  </conditionalFormatting>
  <dataValidations count="1">
    <dataValidation allowBlank="1" showInputMessage="1" showErrorMessage="1" sqref="B144:B157 B136 A225:B236 B267:B273 A289:B298 B307" xr:uid="{00000000-0002-0000-0100-000000000000}"/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85EDA-0E28-4D51-9BA0-EF86FC1289AE}">
  <dimension ref="A2:AL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6" width="11.453125" style="52" hidden="1" customWidth="1"/>
    <col min="7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55.202102439999997</v>
      </c>
      <c r="Z4" s="21">
        <f t="shared" si="0"/>
        <v>158.92562834400002</v>
      </c>
      <c r="AA4" s="21">
        <f t="shared" si="0"/>
        <v>286.20182000439996</v>
      </c>
      <c r="AB4" s="21">
        <f t="shared" si="0"/>
        <v>421.75549190946003</v>
      </c>
      <c r="AC4" s="21">
        <f t="shared" si="0"/>
        <v>557.58410650673216</v>
      </c>
      <c r="AD4" s="21">
        <f t="shared" si="0"/>
        <v>647.44428839556588</v>
      </c>
      <c r="AE4" s="21">
        <f t="shared" si="0"/>
        <v>800.78933405148075</v>
      </c>
      <c r="AF4" s="21">
        <f t="shared" si="0"/>
        <v>902.17001615459833</v>
      </c>
      <c r="AG4" s="21">
        <f t="shared" si="0"/>
        <v>976.89788606421496</v>
      </c>
      <c r="AH4" s="21">
        <f t="shared" si="0"/>
        <v>1105.7216281876167</v>
      </c>
      <c r="AI4" s="22"/>
      <c r="AJ4" s="23" t="e">
        <f>+(AH4/M4)-1</f>
        <v>#DIV/0!</v>
      </c>
    </row>
    <row r="5" spans="1:38" s="13" customFormat="1" x14ac:dyDescent="0.35">
      <c r="A5" s="19" t="s">
        <v>264</v>
      </c>
      <c r="B5" s="20" t="s">
        <v>265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22"/>
      <c r="AJ5" s="23" t="e">
        <f t="shared" ref="AJ5:AJ68" si="1">+(AH5/M5)-1</f>
        <v>#DIV/0!</v>
      </c>
    </row>
    <row r="6" spans="1:38" x14ac:dyDescent="0.35">
      <c r="A6" s="24" t="s">
        <v>266</v>
      </c>
      <c r="B6" s="25" t="s">
        <v>267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5"/>
      <c r="AG6" s="35"/>
      <c r="AH6" s="35"/>
      <c r="AI6" s="27"/>
      <c r="AJ6" s="23" t="e">
        <f t="shared" si="1"/>
        <v>#DIV/0!</v>
      </c>
    </row>
    <row r="7" spans="1:38" x14ac:dyDescent="0.35">
      <c r="A7" s="24" t="s">
        <v>268</v>
      </c>
      <c r="B7" s="25" t="s">
        <v>269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5"/>
      <c r="AG7" s="35"/>
      <c r="AH7" s="35"/>
      <c r="AI7" s="27"/>
      <c r="AJ7" s="23" t="e">
        <f t="shared" si="1"/>
        <v>#DIV/0!</v>
      </c>
    </row>
    <row r="8" spans="1:38" x14ac:dyDescent="0.35">
      <c r="A8" s="24" t="s">
        <v>270</v>
      </c>
      <c r="B8" s="25" t="s">
        <v>271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5"/>
      <c r="AG8" s="35"/>
      <c r="AH8" s="35"/>
      <c r="AI8" s="27"/>
      <c r="AJ8" s="35" t="e">
        <f t="shared" si="1"/>
        <v>#DIV/0!</v>
      </c>
    </row>
    <row r="9" spans="1:38" x14ac:dyDescent="0.35">
      <c r="A9" s="24" t="s">
        <v>272</v>
      </c>
      <c r="B9" s="25" t="s">
        <v>273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5"/>
      <c r="AG9" s="35"/>
      <c r="AH9" s="35"/>
      <c r="AI9" s="27"/>
      <c r="AJ9" s="35" t="e">
        <f t="shared" si="1"/>
        <v>#DIV/0!</v>
      </c>
    </row>
    <row r="10" spans="1:38" x14ac:dyDescent="0.35">
      <c r="A10" s="24" t="s">
        <v>274</v>
      </c>
      <c r="B10" s="25" t="s">
        <v>275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5"/>
      <c r="AG10" s="35"/>
      <c r="AH10" s="35"/>
      <c r="AI10" s="27"/>
      <c r="AJ10" s="35" t="e">
        <f t="shared" si="1"/>
        <v>#DIV/0!</v>
      </c>
    </row>
    <row r="11" spans="1:38" x14ac:dyDescent="0.35">
      <c r="A11" s="24" t="s">
        <v>276</v>
      </c>
      <c r="B11" s="25" t="s">
        <v>277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5"/>
      <c r="AG11" s="35"/>
      <c r="AH11" s="35"/>
      <c r="AI11" s="27"/>
      <c r="AJ11" s="23" t="e">
        <f t="shared" si="1"/>
        <v>#DIV/0!</v>
      </c>
    </row>
    <row r="12" spans="1:38" x14ac:dyDescent="0.35">
      <c r="A12" s="24" t="s">
        <v>278</v>
      </c>
      <c r="B12" s="25" t="s">
        <v>279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5"/>
      <c r="AG12" s="35"/>
      <c r="AH12" s="35"/>
      <c r="AI12" s="27"/>
      <c r="AJ12" s="35" t="e">
        <f t="shared" si="1"/>
        <v>#DIV/0!</v>
      </c>
    </row>
    <row r="13" spans="1:38" x14ac:dyDescent="0.35">
      <c r="A13" s="24" t="s">
        <v>280</v>
      </c>
      <c r="B13" s="25" t="s">
        <v>281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5"/>
      <c r="AG13" s="35"/>
      <c r="AH13" s="35"/>
      <c r="AI13" s="27"/>
      <c r="AJ13" s="35" t="e">
        <f t="shared" si="1"/>
        <v>#DIV/0!</v>
      </c>
    </row>
    <row r="14" spans="1:38" x14ac:dyDescent="0.35">
      <c r="A14" s="24" t="s">
        <v>282</v>
      </c>
      <c r="B14" s="25" t="s">
        <v>283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5"/>
      <c r="AG14" s="35"/>
      <c r="AH14" s="35"/>
      <c r="AI14" s="27"/>
      <c r="AJ14" s="35" t="e">
        <f t="shared" si="1"/>
        <v>#DIV/0!</v>
      </c>
    </row>
    <row r="15" spans="1:38" x14ac:dyDescent="0.35">
      <c r="A15" s="24" t="s">
        <v>284</v>
      </c>
      <c r="B15" s="25" t="s">
        <v>285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5"/>
      <c r="AG15" s="35"/>
      <c r="AH15" s="35"/>
      <c r="AI15" s="27"/>
      <c r="AJ15" s="35" t="e">
        <f t="shared" si="1"/>
        <v>#DIV/0!</v>
      </c>
    </row>
    <row r="16" spans="1:38" x14ac:dyDescent="0.35">
      <c r="A16" s="24" t="s">
        <v>286</v>
      </c>
      <c r="B16" s="25" t="s">
        <v>287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5"/>
      <c r="AG16" s="35"/>
      <c r="AH16" s="35"/>
      <c r="AI16" s="27"/>
      <c r="AJ16" s="35" t="e">
        <f t="shared" si="1"/>
        <v>#DIV/0!</v>
      </c>
    </row>
    <row r="17" spans="1:36" x14ac:dyDescent="0.35">
      <c r="A17" s="24" t="s">
        <v>288</v>
      </c>
      <c r="B17" s="25" t="s">
        <v>289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5"/>
      <c r="AG17" s="35"/>
      <c r="AH17" s="35"/>
      <c r="AI17" s="27"/>
      <c r="AJ17" s="35" t="e">
        <f t="shared" si="1"/>
        <v>#DIV/0!</v>
      </c>
    </row>
    <row r="18" spans="1:36" x14ac:dyDescent="0.35">
      <c r="A18" s="24" t="s">
        <v>290</v>
      </c>
      <c r="B18" s="25" t="s">
        <v>291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5"/>
      <c r="AG18" s="35"/>
      <c r="AH18" s="35"/>
      <c r="AI18" s="27"/>
      <c r="AJ18" s="35" t="e">
        <f t="shared" si="1"/>
        <v>#DIV/0!</v>
      </c>
    </row>
    <row r="19" spans="1:36" x14ac:dyDescent="0.35">
      <c r="A19" s="24" t="s">
        <v>292</v>
      </c>
      <c r="B19" s="25" t="s">
        <v>293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5"/>
      <c r="AG19" s="35"/>
      <c r="AH19" s="35"/>
      <c r="AI19" s="27"/>
      <c r="AJ19" s="23" t="e">
        <f t="shared" si="1"/>
        <v>#DIV/0!</v>
      </c>
    </row>
    <row r="20" spans="1:36" x14ac:dyDescent="0.35">
      <c r="A20" s="24" t="s">
        <v>294</v>
      </c>
      <c r="B20" s="25" t="s">
        <v>295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5"/>
      <c r="AG20" s="35"/>
      <c r="AH20" s="35"/>
      <c r="AI20" s="27"/>
      <c r="AJ20" s="35" t="e">
        <f t="shared" si="1"/>
        <v>#DIV/0!</v>
      </c>
    </row>
    <row r="21" spans="1:36" x14ac:dyDescent="0.35">
      <c r="A21" s="24" t="s">
        <v>296</v>
      </c>
      <c r="B21" s="25" t="s">
        <v>297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5"/>
      <c r="AG21" s="35"/>
      <c r="AH21" s="35"/>
      <c r="AI21" s="27"/>
      <c r="AJ21" s="35" t="e">
        <f t="shared" si="1"/>
        <v>#DIV/0!</v>
      </c>
    </row>
    <row r="22" spans="1:36" x14ac:dyDescent="0.35">
      <c r="A22" s="24" t="s">
        <v>298</v>
      </c>
      <c r="B22" s="25" t="s">
        <v>299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5"/>
      <c r="AG22" s="35"/>
      <c r="AH22" s="35"/>
      <c r="AI22" s="27"/>
      <c r="AJ22" s="35" t="e">
        <f t="shared" si="1"/>
        <v>#DIV/0!</v>
      </c>
    </row>
    <row r="23" spans="1:36" x14ac:dyDescent="0.35">
      <c r="A23" s="24" t="s">
        <v>300</v>
      </c>
      <c r="B23" s="25" t="s">
        <v>301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5"/>
      <c r="AG23" s="35"/>
      <c r="AH23" s="35"/>
      <c r="AI23" s="27"/>
      <c r="AJ23" s="35" t="e">
        <f t="shared" si="1"/>
        <v>#DIV/0!</v>
      </c>
    </row>
    <row r="24" spans="1:36" x14ac:dyDescent="0.35">
      <c r="A24" s="24" t="s">
        <v>302</v>
      </c>
      <c r="B24" s="25" t="s">
        <v>303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5"/>
      <c r="AG24" s="35"/>
      <c r="AH24" s="35"/>
      <c r="AI24" s="27"/>
      <c r="AJ24" s="35" t="e">
        <f t="shared" si="1"/>
        <v>#DIV/0!</v>
      </c>
    </row>
    <row r="25" spans="1:36" x14ac:dyDescent="0.35">
      <c r="A25" s="24" t="s">
        <v>304</v>
      </c>
      <c r="B25" s="25" t="s">
        <v>305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5"/>
      <c r="AG25" s="35"/>
      <c r="AH25" s="35"/>
      <c r="AI25" s="27"/>
      <c r="AJ25" s="23" t="e">
        <f t="shared" si="1"/>
        <v>#DIV/0!</v>
      </c>
    </row>
    <row r="26" spans="1:36" x14ac:dyDescent="0.35">
      <c r="A26" s="24" t="s">
        <v>306</v>
      </c>
      <c r="B26" s="25" t="s">
        <v>307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5"/>
      <c r="AG26" s="35"/>
      <c r="AH26" s="35"/>
      <c r="AI26" s="27"/>
      <c r="AJ26" s="35" t="e">
        <f t="shared" si="1"/>
        <v>#DIV/0!</v>
      </c>
    </row>
    <row r="27" spans="1:36" x14ac:dyDescent="0.35">
      <c r="A27" s="24" t="s">
        <v>308</v>
      </c>
      <c r="B27" s="25" t="s">
        <v>309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5"/>
      <c r="AG27" s="35"/>
      <c r="AH27" s="35"/>
      <c r="AI27" s="27"/>
      <c r="AJ27" s="35" t="e">
        <f t="shared" si="1"/>
        <v>#DIV/0!</v>
      </c>
    </row>
    <row r="28" spans="1:36" x14ac:dyDescent="0.35">
      <c r="A28" s="24" t="s">
        <v>310</v>
      </c>
      <c r="B28" s="25" t="s">
        <v>311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5"/>
      <c r="AG28" s="35"/>
      <c r="AH28" s="35"/>
      <c r="AI28" s="27"/>
      <c r="AJ28" s="35" t="e">
        <f t="shared" si="1"/>
        <v>#DIV/0!</v>
      </c>
    </row>
    <row r="29" spans="1:36" x14ac:dyDescent="0.35">
      <c r="A29" s="24" t="s">
        <v>312</v>
      </c>
      <c r="B29" s="25" t="s">
        <v>291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5"/>
      <c r="AG29" s="35"/>
      <c r="AH29" s="35"/>
      <c r="AI29" s="27"/>
      <c r="AJ29" s="23" t="e">
        <f t="shared" si="1"/>
        <v>#DIV/0!</v>
      </c>
    </row>
    <row r="30" spans="1:36" x14ac:dyDescent="0.35">
      <c r="A30" s="24" t="s">
        <v>313</v>
      </c>
      <c r="B30" s="25" t="s">
        <v>314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5"/>
      <c r="AG30" s="35"/>
      <c r="AH30" s="35"/>
      <c r="AI30" s="27"/>
      <c r="AJ30" s="35" t="e">
        <f t="shared" si="1"/>
        <v>#DIV/0!</v>
      </c>
    </row>
    <row r="31" spans="1:36" x14ac:dyDescent="0.35">
      <c r="A31" s="24" t="s">
        <v>315</v>
      </c>
      <c r="B31" s="25" t="s">
        <v>316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5"/>
      <c r="AG31" s="35"/>
      <c r="AH31" s="35"/>
      <c r="AI31" s="27"/>
      <c r="AJ31" s="35" t="e">
        <f t="shared" si="1"/>
        <v>#DIV/0!</v>
      </c>
    </row>
    <row r="32" spans="1:36" x14ac:dyDescent="0.35">
      <c r="A32" s="24" t="s">
        <v>317</v>
      </c>
      <c r="B32" s="25" t="s">
        <v>318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5"/>
      <c r="AG32" s="35"/>
      <c r="AH32" s="35"/>
      <c r="AI32" s="27"/>
      <c r="AJ32" s="23" t="e">
        <f t="shared" si="1"/>
        <v>#DIV/0!</v>
      </c>
    </row>
    <row r="33" spans="1:36" x14ac:dyDescent="0.35">
      <c r="A33" s="24" t="s">
        <v>319</v>
      </c>
      <c r="B33" s="25" t="s">
        <v>320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5"/>
      <c r="AG33" s="35"/>
      <c r="AH33" s="35"/>
      <c r="AI33" s="27"/>
      <c r="AJ33" s="23" t="e">
        <f t="shared" si="1"/>
        <v>#DIV/0!</v>
      </c>
    </row>
    <row r="34" spans="1:36" x14ac:dyDescent="0.35">
      <c r="A34" s="24" t="s">
        <v>321</v>
      </c>
      <c r="B34" s="25" t="s">
        <v>322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5"/>
      <c r="AG34" s="35"/>
      <c r="AH34" s="35"/>
      <c r="AI34" s="27"/>
      <c r="AJ34" s="35" t="e">
        <f t="shared" si="1"/>
        <v>#DIV/0!</v>
      </c>
    </row>
    <row r="35" spans="1:36" x14ac:dyDescent="0.35">
      <c r="A35" s="24" t="s">
        <v>323</v>
      </c>
      <c r="B35" s="34" t="s">
        <v>324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5"/>
      <c r="AG35" s="35"/>
      <c r="AH35" s="35"/>
      <c r="AI35" s="27"/>
      <c r="AJ35" s="35" t="e">
        <f t="shared" si="1"/>
        <v>#DIV/0!</v>
      </c>
    </row>
    <row r="36" spans="1:36" x14ac:dyDescent="0.35">
      <c r="A36" s="24" t="s">
        <v>325</v>
      </c>
      <c r="B36" s="34" t="s">
        <v>291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5"/>
      <c r="AG36" s="35"/>
      <c r="AH36" s="35"/>
      <c r="AI36" s="27"/>
      <c r="AJ36" s="35" t="e">
        <f t="shared" si="1"/>
        <v>#DIV/0!</v>
      </c>
    </row>
    <row r="37" spans="1:36" x14ac:dyDescent="0.35">
      <c r="A37" s="24" t="s">
        <v>326</v>
      </c>
      <c r="B37" s="34" t="s">
        <v>327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5"/>
      <c r="AG37" s="35"/>
      <c r="AH37" s="35"/>
      <c r="AI37" s="27"/>
      <c r="AJ37" s="23" t="e">
        <f t="shared" si="1"/>
        <v>#DIV/0!</v>
      </c>
    </row>
    <row r="38" spans="1:36" x14ac:dyDescent="0.35">
      <c r="A38" s="24" t="s">
        <v>328</v>
      </c>
      <c r="B38" s="25" t="s">
        <v>329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5"/>
      <c r="AG38" s="35"/>
      <c r="AH38" s="35"/>
      <c r="AI38" s="27"/>
      <c r="AJ38" s="35" t="e">
        <f t="shared" si="1"/>
        <v>#DIV/0!</v>
      </c>
    </row>
    <row r="39" spans="1:36" x14ac:dyDescent="0.35">
      <c r="A39" s="24" t="s">
        <v>330</v>
      </c>
      <c r="B39" s="25" t="s">
        <v>331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5"/>
      <c r="AG39" s="35"/>
      <c r="AH39" s="35"/>
      <c r="AI39" s="27"/>
      <c r="AJ39" s="35" t="e">
        <f t="shared" si="1"/>
        <v>#DIV/0!</v>
      </c>
    </row>
    <row r="40" spans="1:36" x14ac:dyDescent="0.35">
      <c r="A40" s="24" t="s">
        <v>332</v>
      </c>
      <c r="B40" s="25" t="s">
        <v>333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5"/>
      <c r="AG40" s="35"/>
      <c r="AH40" s="35"/>
      <c r="AI40" s="27"/>
      <c r="AJ40" s="35" t="e">
        <f t="shared" si="1"/>
        <v>#DIV/0!</v>
      </c>
    </row>
    <row r="41" spans="1:36" x14ac:dyDescent="0.35">
      <c r="A41" s="24" t="s">
        <v>334</v>
      </c>
      <c r="B41" s="25" t="s">
        <v>291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5"/>
      <c r="AG41" s="35"/>
      <c r="AH41" s="35"/>
      <c r="AI41" s="27"/>
      <c r="AJ41" s="35" t="e">
        <f t="shared" si="1"/>
        <v>#DIV/0!</v>
      </c>
    </row>
    <row r="42" spans="1:36" ht="13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5"/>
      <c r="AG42" s="35"/>
      <c r="AH42" s="35"/>
      <c r="AI42" s="27"/>
      <c r="AJ42" s="35" t="e">
        <f t="shared" si="1"/>
        <v>#DIV/0!</v>
      </c>
    </row>
    <row r="43" spans="1:36" ht="13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5"/>
      <c r="AG43" s="35"/>
      <c r="AH43" s="35"/>
      <c r="AI43" s="27"/>
      <c r="AJ43" s="35" t="e">
        <f t="shared" si="1"/>
        <v>#DIV/0!</v>
      </c>
    </row>
    <row r="44" spans="1:36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5"/>
      <c r="AG44" s="35"/>
      <c r="AH44" s="35"/>
      <c r="AI44" s="27"/>
      <c r="AJ44" s="35" t="e">
        <f t="shared" si="1"/>
        <v>#DIV/0!</v>
      </c>
    </row>
    <row r="45" spans="1:36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5"/>
      <c r="AG45" s="35"/>
      <c r="AH45" s="35"/>
      <c r="AI45" s="27"/>
      <c r="AJ45" s="35" t="e">
        <f t="shared" si="1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">+C47+C53+C64+C72+C76+C82+C89+C94</f>
        <v>0</v>
      </c>
      <c r="D46" s="21">
        <f t="shared" si="2"/>
        <v>0</v>
      </c>
      <c r="E46" s="21">
        <f t="shared" si="2"/>
        <v>0</v>
      </c>
      <c r="F46" s="21">
        <f t="shared" si="2"/>
        <v>0</v>
      </c>
      <c r="G46" s="21">
        <f t="shared" si="2"/>
        <v>0</v>
      </c>
      <c r="H46" s="21">
        <f t="shared" si="2"/>
        <v>0</v>
      </c>
      <c r="I46" s="21">
        <f t="shared" si="2"/>
        <v>0</v>
      </c>
      <c r="J46" s="21">
        <f t="shared" si="2"/>
        <v>0</v>
      </c>
      <c r="K46" s="21">
        <f t="shared" si="2"/>
        <v>0</v>
      </c>
      <c r="L46" s="21">
        <f t="shared" si="2"/>
        <v>0</v>
      </c>
      <c r="M46" s="21">
        <f t="shared" si="2"/>
        <v>0</v>
      </c>
      <c r="N46" s="21">
        <f t="shared" si="2"/>
        <v>0</v>
      </c>
      <c r="O46" s="21">
        <f t="shared" si="2"/>
        <v>0</v>
      </c>
      <c r="P46" s="21">
        <f t="shared" si="2"/>
        <v>0</v>
      </c>
      <c r="Q46" s="21">
        <f t="shared" si="2"/>
        <v>0</v>
      </c>
      <c r="R46" s="21">
        <f t="shared" si="2"/>
        <v>0</v>
      </c>
      <c r="S46" s="21">
        <f t="shared" si="2"/>
        <v>0</v>
      </c>
      <c r="T46" s="21">
        <f t="shared" si="2"/>
        <v>0</v>
      </c>
      <c r="U46" s="21">
        <f t="shared" si="2"/>
        <v>0</v>
      </c>
      <c r="V46" s="21">
        <f t="shared" si="2"/>
        <v>0</v>
      </c>
      <c r="W46" s="21">
        <f t="shared" si="2"/>
        <v>0</v>
      </c>
      <c r="X46" s="21">
        <f t="shared" si="2"/>
        <v>0</v>
      </c>
      <c r="Y46" s="21">
        <f t="shared" si="2"/>
        <v>55.202102439999997</v>
      </c>
      <c r="Z46" s="21">
        <f t="shared" si="2"/>
        <v>158.92562834400002</v>
      </c>
      <c r="AA46" s="21">
        <f t="shared" si="2"/>
        <v>286.20182000439996</v>
      </c>
      <c r="AB46" s="21">
        <f t="shared" si="2"/>
        <v>421.75549190946003</v>
      </c>
      <c r="AC46" s="21">
        <f t="shared" si="2"/>
        <v>557.58410650673216</v>
      </c>
      <c r="AD46" s="21">
        <f t="shared" si="2"/>
        <v>647.44428839556588</v>
      </c>
      <c r="AE46" s="21">
        <f t="shared" si="2"/>
        <v>800.78933405148075</v>
      </c>
      <c r="AF46" s="21">
        <f t="shared" ref="AF46" si="3">+AF47+AF53+AF64+AF72+AF76+AF82+AF89+AF94</f>
        <v>902.17001615459833</v>
      </c>
      <c r="AG46" s="21">
        <f t="shared" ref="AG46:AH46" si="4">+AG47+AG53+AG64+AG72+AG76+AG82+AG89+AG94</f>
        <v>976.89788606421496</v>
      </c>
      <c r="AH46" s="21">
        <f t="shared" si="4"/>
        <v>1105.7216281876167</v>
      </c>
      <c r="AI46" s="22"/>
      <c r="AJ46" s="23" t="e">
        <f t="shared" si="1"/>
        <v>#DIV/0!</v>
      </c>
    </row>
    <row r="47" spans="1:36" x14ac:dyDescent="0.35">
      <c r="A47" s="24" t="s">
        <v>345</v>
      </c>
      <c r="B47" s="25" t="s">
        <v>346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27"/>
      <c r="AJ47" s="35" t="e">
        <f t="shared" si="1"/>
        <v>#DIV/0!</v>
      </c>
    </row>
    <row r="48" spans="1:36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5" t="e">
        <f t="shared" si="1"/>
        <v>#DIV/0!</v>
      </c>
    </row>
    <row r="49" spans="1:36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5" t="e">
        <f t="shared" si="1"/>
        <v>#DIV/0!</v>
      </c>
    </row>
    <row r="50" spans="1:36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5" t="e">
        <f t="shared" si="1"/>
        <v>#DIV/0!</v>
      </c>
    </row>
    <row r="51" spans="1:36" x14ac:dyDescent="0.35">
      <c r="A51" s="24" t="s">
        <v>353</v>
      </c>
      <c r="B51" s="25" t="s">
        <v>354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27"/>
      <c r="AJ51" s="35" t="e">
        <f t="shared" si="1"/>
        <v>#DIV/0!</v>
      </c>
    </row>
    <row r="52" spans="1:36" x14ac:dyDescent="0.35">
      <c r="A52" s="24" t="s">
        <v>355</v>
      </c>
      <c r="B52" s="25" t="s">
        <v>291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27"/>
      <c r="AJ52" s="35" t="e">
        <f t="shared" si="1"/>
        <v>#DIV/0!</v>
      </c>
    </row>
    <row r="53" spans="1:36" x14ac:dyDescent="0.35">
      <c r="A53" s="24" t="s">
        <v>356</v>
      </c>
      <c r="B53" s="25" t="s">
        <v>357</v>
      </c>
      <c r="C53" s="26">
        <f t="shared" ref="C53:AE53" si="5">+SUM(C54:C63)</f>
        <v>0</v>
      </c>
      <c r="D53" s="26">
        <f t="shared" si="5"/>
        <v>0</v>
      </c>
      <c r="E53" s="26">
        <f t="shared" si="5"/>
        <v>0</v>
      </c>
      <c r="F53" s="26">
        <f t="shared" si="5"/>
        <v>0</v>
      </c>
      <c r="G53" s="26">
        <f t="shared" si="5"/>
        <v>0</v>
      </c>
      <c r="H53" s="26">
        <f t="shared" si="5"/>
        <v>0</v>
      </c>
      <c r="I53" s="26">
        <f t="shared" si="5"/>
        <v>0</v>
      </c>
      <c r="J53" s="26">
        <f t="shared" si="5"/>
        <v>0</v>
      </c>
      <c r="K53" s="26">
        <f t="shared" si="5"/>
        <v>0</v>
      </c>
      <c r="L53" s="26">
        <f t="shared" si="5"/>
        <v>0</v>
      </c>
      <c r="M53" s="26">
        <f t="shared" si="5"/>
        <v>0</v>
      </c>
      <c r="N53" s="26">
        <f t="shared" si="5"/>
        <v>0</v>
      </c>
      <c r="O53" s="26">
        <f t="shared" si="5"/>
        <v>0</v>
      </c>
      <c r="P53" s="26">
        <f t="shared" si="5"/>
        <v>0</v>
      </c>
      <c r="Q53" s="26">
        <f t="shared" si="5"/>
        <v>0</v>
      </c>
      <c r="R53" s="26">
        <f t="shared" si="5"/>
        <v>0</v>
      </c>
      <c r="S53" s="26">
        <f t="shared" si="5"/>
        <v>0</v>
      </c>
      <c r="T53" s="26">
        <f t="shared" si="5"/>
        <v>0</v>
      </c>
      <c r="U53" s="26">
        <f t="shared" si="5"/>
        <v>0</v>
      </c>
      <c r="V53" s="26">
        <f t="shared" si="5"/>
        <v>0</v>
      </c>
      <c r="W53" s="26">
        <f t="shared" si="5"/>
        <v>0</v>
      </c>
      <c r="X53" s="26">
        <f t="shared" si="5"/>
        <v>0</v>
      </c>
      <c r="Y53" s="26">
        <f t="shared" si="5"/>
        <v>0</v>
      </c>
      <c r="Z53" s="26">
        <f t="shared" si="5"/>
        <v>0</v>
      </c>
      <c r="AA53" s="26">
        <f t="shared" si="5"/>
        <v>0</v>
      </c>
      <c r="AB53" s="26">
        <f t="shared" si="5"/>
        <v>0</v>
      </c>
      <c r="AC53" s="26">
        <f t="shared" si="5"/>
        <v>0</v>
      </c>
      <c r="AD53" s="26">
        <f t="shared" si="5"/>
        <v>0</v>
      </c>
      <c r="AE53" s="26">
        <f t="shared" si="5"/>
        <v>0</v>
      </c>
      <c r="AF53" s="26">
        <f t="shared" ref="AF53" si="6">+SUM(AF54:AF63)</f>
        <v>0</v>
      </c>
      <c r="AG53" s="26">
        <f t="shared" ref="AG53:AH53" si="7">+SUM(AG54:AG63)</f>
        <v>0</v>
      </c>
      <c r="AH53" s="26">
        <f t="shared" si="7"/>
        <v>0</v>
      </c>
      <c r="AI53" s="27"/>
      <c r="AJ53" s="23" t="e">
        <f t="shared" si="1"/>
        <v>#DIV/0!</v>
      </c>
    </row>
    <row r="54" spans="1:36" x14ac:dyDescent="0.35">
      <c r="A54" s="24" t="s">
        <v>358</v>
      </c>
      <c r="B54" s="25" t="s">
        <v>359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27"/>
      <c r="AJ54" s="32" t="e">
        <f t="shared" si="1"/>
        <v>#DIV/0!</v>
      </c>
    </row>
    <row r="55" spans="1:36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35" t="e">
        <f t="shared" si="1"/>
        <v>#DIV/0!</v>
      </c>
    </row>
    <row r="56" spans="1:36" x14ac:dyDescent="0.35">
      <c r="A56" s="24" t="s">
        <v>362</v>
      </c>
      <c r="B56" s="25" t="s">
        <v>363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27"/>
      <c r="AJ56" s="35" t="e">
        <f t="shared" si="1"/>
        <v>#DIV/0!</v>
      </c>
    </row>
    <row r="57" spans="1:36" x14ac:dyDescent="0.35">
      <c r="A57" s="24" t="s">
        <v>364</v>
      </c>
      <c r="B57" s="25" t="s">
        <v>365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27"/>
      <c r="AJ57" s="35" t="e">
        <f t="shared" si="1"/>
        <v>#DIV/0!</v>
      </c>
    </row>
    <row r="58" spans="1:36" x14ac:dyDescent="0.35">
      <c r="A58" s="24" t="s">
        <v>366</v>
      </c>
      <c r="B58" s="25" t="s">
        <v>367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27"/>
      <c r="AJ58" s="32" t="e">
        <f t="shared" si="1"/>
        <v>#DIV/0!</v>
      </c>
    </row>
    <row r="59" spans="1:36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5" t="e">
        <f t="shared" si="1"/>
        <v>#DIV/0!</v>
      </c>
    </row>
    <row r="60" spans="1:36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5" t="e">
        <f t="shared" si="1"/>
        <v>#DIV/0!</v>
      </c>
    </row>
    <row r="61" spans="1:36" x14ac:dyDescent="0.35">
      <c r="A61" s="24" t="s">
        <v>372</v>
      </c>
      <c r="B61" s="25" t="s">
        <v>373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27"/>
      <c r="AJ61" s="32" t="e">
        <f t="shared" si="1"/>
        <v>#DIV/0!</v>
      </c>
    </row>
    <row r="62" spans="1:36" x14ac:dyDescent="0.35">
      <c r="A62" s="24" t="s">
        <v>374</v>
      </c>
      <c r="B62" s="25" t="s">
        <v>375</v>
      </c>
      <c r="C62" s="46">
        <f>+'1990'!$F62</f>
        <v>0</v>
      </c>
      <c r="D62" s="46">
        <f>+'1991'!$F62</f>
        <v>0</v>
      </c>
      <c r="E62" s="46">
        <f>+'1992'!$F62</f>
        <v>0</v>
      </c>
      <c r="F62" s="46">
        <f>+'1993'!$F62</f>
        <v>0</v>
      </c>
      <c r="G62" s="46">
        <f>+'1994'!$F62</f>
        <v>0</v>
      </c>
      <c r="H62" s="46">
        <f>+'1995'!$F62</f>
        <v>0</v>
      </c>
      <c r="I62" s="46">
        <f>+'1996'!$F62</f>
        <v>0</v>
      </c>
      <c r="J62" s="46">
        <f>+'1997'!$F62</f>
        <v>0</v>
      </c>
      <c r="K62" s="46">
        <f>+'1998'!$F62</f>
        <v>0</v>
      </c>
      <c r="L62" s="46">
        <f>+'1999'!$F62</f>
        <v>0</v>
      </c>
      <c r="M62" s="46">
        <f>+'2000'!$F62</f>
        <v>0</v>
      </c>
      <c r="N62" s="46">
        <f>+'2001'!$F62</f>
        <v>0</v>
      </c>
      <c r="O62" s="46">
        <f>+'2002'!$F62</f>
        <v>0</v>
      </c>
      <c r="P62" s="46">
        <f>+'2003'!$F62</f>
        <v>0</v>
      </c>
      <c r="Q62" s="46">
        <f>+'2005'!$F62</f>
        <v>0</v>
      </c>
      <c r="R62" s="46">
        <f>+'2004'!$F62</f>
        <v>0</v>
      </c>
      <c r="S62" s="46">
        <f>+'2006'!$F62</f>
        <v>0</v>
      </c>
      <c r="T62" s="46">
        <f>+'2007'!$F62</f>
        <v>0</v>
      </c>
      <c r="U62" s="46">
        <f>+'2008'!$F62</f>
        <v>0</v>
      </c>
      <c r="V62" s="46">
        <f>+'2009'!$F62</f>
        <v>0</v>
      </c>
      <c r="W62" s="46">
        <f>+'2010'!$F62</f>
        <v>0</v>
      </c>
      <c r="X62" s="46">
        <f>+'2011'!$F62</f>
        <v>0</v>
      </c>
      <c r="Y62" s="46">
        <f>+'2012'!$F62</f>
        <v>0</v>
      </c>
      <c r="Z62" s="46">
        <f>+'2013'!$F62</f>
        <v>0</v>
      </c>
      <c r="AA62" s="46">
        <f>+'2014'!$F62</f>
        <v>0</v>
      </c>
      <c r="AB62" s="46">
        <f>+'2015'!$F62</f>
        <v>0</v>
      </c>
      <c r="AC62" s="46">
        <f>+'2016'!$F62</f>
        <v>0</v>
      </c>
      <c r="AD62" s="46">
        <f>+'2017'!$F62</f>
        <v>0</v>
      </c>
      <c r="AE62" s="46">
        <f>+'2018'!$F62</f>
        <v>0</v>
      </c>
      <c r="AF62" s="46">
        <f>+'2019'!$F62</f>
        <v>0</v>
      </c>
      <c r="AG62" s="46">
        <f>+'2020'!$F62</f>
        <v>0</v>
      </c>
      <c r="AH62" s="46">
        <f>+'2021'!$F62</f>
        <v>0</v>
      </c>
      <c r="AI62" s="27"/>
      <c r="AJ62" s="35" t="e">
        <f t="shared" si="1"/>
        <v>#DIV/0!</v>
      </c>
    </row>
    <row r="63" spans="1:36" x14ac:dyDescent="0.35">
      <c r="A63" s="24" t="s">
        <v>376</v>
      </c>
      <c r="B63" s="25" t="s">
        <v>291</v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>
        <f>+'2020'!$O63</f>
        <v>0</v>
      </c>
      <c r="AH63" s="32"/>
      <c r="AI63" s="27"/>
      <c r="AJ63" s="32" t="e">
        <f t="shared" si="1"/>
        <v>#DIV/0!</v>
      </c>
    </row>
    <row r="64" spans="1:36" x14ac:dyDescent="0.35">
      <c r="A64" s="24" t="s">
        <v>377</v>
      </c>
      <c r="B64" s="25" t="s">
        <v>378</v>
      </c>
      <c r="C64" s="26">
        <f t="shared" ref="C64:AE64" si="8">+SUM(C65:C71)</f>
        <v>0</v>
      </c>
      <c r="D64" s="26">
        <f t="shared" si="8"/>
        <v>0</v>
      </c>
      <c r="E64" s="26">
        <f t="shared" si="8"/>
        <v>0</v>
      </c>
      <c r="F64" s="26">
        <f t="shared" si="8"/>
        <v>0</v>
      </c>
      <c r="G64" s="26">
        <f t="shared" si="8"/>
        <v>0</v>
      </c>
      <c r="H64" s="26">
        <f t="shared" si="8"/>
        <v>0</v>
      </c>
      <c r="I64" s="26">
        <f t="shared" si="8"/>
        <v>0</v>
      </c>
      <c r="J64" s="26">
        <f t="shared" si="8"/>
        <v>0</v>
      </c>
      <c r="K64" s="26">
        <f t="shared" si="8"/>
        <v>0</v>
      </c>
      <c r="L64" s="26">
        <f t="shared" si="8"/>
        <v>0</v>
      </c>
      <c r="M64" s="26">
        <f t="shared" si="8"/>
        <v>0</v>
      </c>
      <c r="N64" s="26">
        <f t="shared" si="8"/>
        <v>0</v>
      </c>
      <c r="O64" s="26">
        <f t="shared" si="8"/>
        <v>0</v>
      </c>
      <c r="P64" s="26">
        <f t="shared" si="8"/>
        <v>0</v>
      </c>
      <c r="Q64" s="26">
        <f t="shared" si="8"/>
        <v>0</v>
      </c>
      <c r="R64" s="26">
        <f t="shared" si="8"/>
        <v>0</v>
      </c>
      <c r="S64" s="26">
        <f t="shared" si="8"/>
        <v>0</v>
      </c>
      <c r="T64" s="26">
        <f t="shared" si="8"/>
        <v>0</v>
      </c>
      <c r="U64" s="26">
        <f t="shared" si="8"/>
        <v>0</v>
      </c>
      <c r="V64" s="26">
        <f t="shared" si="8"/>
        <v>0</v>
      </c>
      <c r="W64" s="26">
        <f t="shared" si="8"/>
        <v>0</v>
      </c>
      <c r="X64" s="26">
        <f t="shared" si="8"/>
        <v>0</v>
      </c>
      <c r="Y64" s="26">
        <f t="shared" si="8"/>
        <v>0</v>
      </c>
      <c r="Z64" s="26">
        <f t="shared" si="8"/>
        <v>0</v>
      </c>
      <c r="AA64" s="26">
        <f t="shared" si="8"/>
        <v>0</v>
      </c>
      <c r="AB64" s="26">
        <f t="shared" si="8"/>
        <v>0</v>
      </c>
      <c r="AC64" s="26">
        <f t="shared" si="8"/>
        <v>0</v>
      </c>
      <c r="AD64" s="26">
        <f t="shared" si="8"/>
        <v>0</v>
      </c>
      <c r="AE64" s="26">
        <f t="shared" si="8"/>
        <v>0</v>
      </c>
      <c r="AF64" s="26">
        <f t="shared" ref="AF64" si="9">+SUM(AF65:AF71)</f>
        <v>0</v>
      </c>
      <c r="AG64" s="26">
        <f t="shared" ref="AG64:AH64" si="10">+SUM(AG65:AG71)</f>
        <v>0</v>
      </c>
      <c r="AH64" s="26">
        <f t="shared" si="10"/>
        <v>0</v>
      </c>
      <c r="AI64" s="27"/>
      <c r="AJ64" s="23" t="e">
        <f t="shared" si="1"/>
        <v>#DIV/0!</v>
      </c>
    </row>
    <row r="65" spans="1:36" x14ac:dyDescent="0.35">
      <c r="A65" s="24" t="s">
        <v>379</v>
      </c>
      <c r="B65" s="25" t="s">
        <v>380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27"/>
      <c r="AJ65" s="32" t="e">
        <f t="shared" si="1"/>
        <v>#DIV/0!</v>
      </c>
    </row>
    <row r="66" spans="1:36" x14ac:dyDescent="0.35">
      <c r="A66" s="24" t="s">
        <v>381</v>
      </c>
      <c r="B66" s="25" t="s">
        <v>382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27"/>
      <c r="AJ66" s="32" t="e">
        <f t="shared" si="1"/>
        <v>#DIV/0!</v>
      </c>
    </row>
    <row r="67" spans="1:36" x14ac:dyDescent="0.35">
      <c r="A67" s="24" t="s">
        <v>383</v>
      </c>
      <c r="B67" s="25" t="s">
        <v>384</v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27"/>
      <c r="AJ67" s="32" t="e">
        <f t="shared" si="1"/>
        <v>#DIV/0!</v>
      </c>
    </row>
    <row r="68" spans="1:36" x14ac:dyDescent="0.35">
      <c r="A68" s="24" t="s">
        <v>385</v>
      </c>
      <c r="B68" s="25" t="s">
        <v>386</v>
      </c>
      <c r="C68" s="46">
        <f>+'1990'!$F68</f>
        <v>0</v>
      </c>
      <c r="D68" s="46">
        <f>+'1991'!$F68</f>
        <v>0</v>
      </c>
      <c r="E68" s="46">
        <f>+'1992'!$F68</f>
        <v>0</v>
      </c>
      <c r="F68" s="46">
        <f>+'1993'!$F68</f>
        <v>0</v>
      </c>
      <c r="G68" s="46">
        <f>+'1994'!$F68</f>
        <v>0</v>
      </c>
      <c r="H68" s="46">
        <f>+'1995'!$F68</f>
        <v>0</v>
      </c>
      <c r="I68" s="46">
        <f>+'1996'!$F68</f>
        <v>0</v>
      </c>
      <c r="J68" s="46">
        <f>+'1997'!$F68</f>
        <v>0</v>
      </c>
      <c r="K68" s="46">
        <f>+'1998'!$F68</f>
        <v>0</v>
      </c>
      <c r="L68" s="46">
        <f>+'1999'!$F68</f>
        <v>0</v>
      </c>
      <c r="M68" s="46">
        <f>+'2000'!$F68</f>
        <v>0</v>
      </c>
      <c r="N68" s="46">
        <f>+'2001'!$F68</f>
        <v>0</v>
      </c>
      <c r="O68" s="46">
        <f>+'2002'!$F68</f>
        <v>0</v>
      </c>
      <c r="P68" s="46">
        <f>+'2003'!$F68</f>
        <v>0</v>
      </c>
      <c r="Q68" s="46">
        <f>+'2004'!$F68</f>
        <v>0</v>
      </c>
      <c r="R68" s="46">
        <f>+'2005'!$F68</f>
        <v>0</v>
      </c>
      <c r="S68" s="46">
        <f>+'2006'!$F68</f>
        <v>0</v>
      </c>
      <c r="T68" s="46">
        <f>+'2007'!$F68</f>
        <v>0</v>
      </c>
      <c r="U68" s="46">
        <f>+'2008'!$F68</f>
        <v>0</v>
      </c>
      <c r="V68" s="46">
        <f>+'2009'!$F68</f>
        <v>0</v>
      </c>
      <c r="W68" s="46">
        <f>+'2010'!$F68</f>
        <v>0</v>
      </c>
      <c r="X68" s="46">
        <f>+'2011'!$F68</f>
        <v>0</v>
      </c>
      <c r="Y68" s="46">
        <f>+'2012'!$F68</f>
        <v>0</v>
      </c>
      <c r="Z68" s="46">
        <f>+'2013'!$F68</f>
        <v>0</v>
      </c>
      <c r="AA68" s="46">
        <f>+'2014'!$F68</f>
        <v>0</v>
      </c>
      <c r="AB68" s="46">
        <f>+'2015'!$F68</f>
        <v>0</v>
      </c>
      <c r="AC68" s="46">
        <f>+'2016'!$F68</f>
        <v>0</v>
      </c>
      <c r="AD68" s="46">
        <f>+'2017'!$F68</f>
        <v>0</v>
      </c>
      <c r="AE68" s="46">
        <f>+'2018'!$F68</f>
        <v>0</v>
      </c>
      <c r="AF68" s="46">
        <f>+'2019'!$F68</f>
        <v>0</v>
      </c>
      <c r="AG68" s="46">
        <f>+'2020'!$F68</f>
        <v>0</v>
      </c>
      <c r="AH68" s="46">
        <f>+'2021'!$F68</f>
        <v>0</v>
      </c>
      <c r="AI68" s="27"/>
      <c r="AJ68" s="32" t="e">
        <f t="shared" si="1"/>
        <v>#DIV/0!</v>
      </c>
    </row>
    <row r="69" spans="1:36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27"/>
      <c r="AJ69" s="32" t="e">
        <f t="shared" ref="AJ69:AJ132" si="11">+(AH69/M69)-1</f>
        <v>#DIV/0!</v>
      </c>
    </row>
    <row r="70" spans="1:36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27"/>
      <c r="AJ70" s="32" t="e">
        <f t="shared" si="11"/>
        <v>#DIV/0!</v>
      </c>
    </row>
    <row r="71" spans="1:36" x14ac:dyDescent="0.35">
      <c r="A71" s="24" t="s">
        <v>391</v>
      </c>
      <c r="B71" s="25" t="s">
        <v>291</v>
      </c>
      <c r="C71" s="46">
        <f>+'1990'!$F71</f>
        <v>0</v>
      </c>
      <c r="D71" s="46">
        <f>+'1991'!$F71</f>
        <v>0</v>
      </c>
      <c r="E71" s="46">
        <f>+'1992'!$F71</f>
        <v>0</v>
      </c>
      <c r="F71" s="46">
        <f>+'1993'!$F71</f>
        <v>0</v>
      </c>
      <c r="G71" s="46">
        <f>+'1994'!$F71</f>
        <v>0</v>
      </c>
      <c r="H71" s="46">
        <f>+'1995'!$F71</f>
        <v>0</v>
      </c>
      <c r="I71" s="46">
        <f>+'1996'!$F71</f>
        <v>0</v>
      </c>
      <c r="J71" s="46">
        <f>+'1997'!$F71</f>
        <v>0</v>
      </c>
      <c r="K71" s="46">
        <f>+'1998'!$F71</f>
        <v>0</v>
      </c>
      <c r="L71" s="46">
        <f>+'1999'!$F71</f>
        <v>0</v>
      </c>
      <c r="M71" s="46">
        <f>+'2000'!$F71</f>
        <v>0</v>
      </c>
      <c r="N71" s="46">
        <f>+'2001'!$F71</f>
        <v>0</v>
      </c>
      <c r="O71" s="46">
        <f>+'2002'!$F71</f>
        <v>0</v>
      </c>
      <c r="P71" s="46">
        <f>+'2003'!$F71</f>
        <v>0</v>
      </c>
      <c r="Q71" s="46">
        <f>+'2004'!$F71</f>
        <v>0</v>
      </c>
      <c r="R71" s="46">
        <f>+'2005'!$F71</f>
        <v>0</v>
      </c>
      <c r="S71" s="46">
        <f>+'2006'!$F71</f>
        <v>0</v>
      </c>
      <c r="T71" s="46">
        <f>+'2007'!$F71</f>
        <v>0</v>
      </c>
      <c r="U71" s="46">
        <f>+'2008'!$F71</f>
        <v>0</v>
      </c>
      <c r="V71" s="46">
        <f>+'2009'!$F71</f>
        <v>0</v>
      </c>
      <c r="W71" s="46">
        <f>+'2010'!$F71</f>
        <v>0</v>
      </c>
      <c r="X71" s="46">
        <f>+'2011'!$F71</f>
        <v>0</v>
      </c>
      <c r="Y71" s="46">
        <f>+'2012'!$F71</f>
        <v>0</v>
      </c>
      <c r="Z71" s="46">
        <f>+'2013'!$F71</f>
        <v>0</v>
      </c>
      <c r="AA71" s="46">
        <f>+'2014'!$F71</f>
        <v>0</v>
      </c>
      <c r="AB71" s="46">
        <f>+'2015'!$F71</f>
        <v>0</v>
      </c>
      <c r="AC71" s="46">
        <f>+'2016'!$F71</f>
        <v>0</v>
      </c>
      <c r="AD71" s="46">
        <f>+'2017'!$F71</f>
        <v>0</v>
      </c>
      <c r="AE71" s="46">
        <f>+'2018'!$F71</f>
        <v>0</v>
      </c>
      <c r="AF71" s="46">
        <f>+'2019'!$F71</f>
        <v>0</v>
      </c>
      <c r="AG71" s="46">
        <f>+'2019'!$F71</f>
        <v>0</v>
      </c>
      <c r="AH71" s="46">
        <f>+'2019'!$F71</f>
        <v>0</v>
      </c>
      <c r="AI71" s="27"/>
      <c r="AJ71" s="32" t="e">
        <f t="shared" si="11"/>
        <v>#DIV/0!</v>
      </c>
    </row>
    <row r="72" spans="1:36" x14ac:dyDescent="0.35">
      <c r="A72" s="24" t="s">
        <v>392</v>
      </c>
      <c r="B72" s="25" t="s">
        <v>393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27"/>
      <c r="AJ72" s="23" t="e">
        <f t="shared" si="11"/>
        <v>#DIV/0!</v>
      </c>
    </row>
    <row r="73" spans="1:36" x14ac:dyDescent="0.35">
      <c r="A73" s="24" t="s">
        <v>394</v>
      </c>
      <c r="B73" s="25" t="s">
        <v>395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27"/>
      <c r="AJ73" s="32" t="e">
        <f t="shared" si="11"/>
        <v>#DIV/0!</v>
      </c>
    </row>
    <row r="74" spans="1:36" x14ac:dyDescent="0.35">
      <c r="A74" s="24" t="s">
        <v>396</v>
      </c>
      <c r="B74" s="25" t="s">
        <v>397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27"/>
      <c r="AJ74" s="32" t="e">
        <f t="shared" si="11"/>
        <v>#DIV/0!</v>
      </c>
    </row>
    <row r="75" spans="1:36" x14ac:dyDescent="0.35">
      <c r="A75" s="24" t="s">
        <v>398</v>
      </c>
      <c r="B75" s="25" t="s">
        <v>291</v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27"/>
      <c r="AJ75" s="32" t="e">
        <f t="shared" si="11"/>
        <v>#DIV/0!</v>
      </c>
    </row>
    <row r="76" spans="1:36" x14ac:dyDescent="0.35">
      <c r="A76" s="24" t="s">
        <v>399</v>
      </c>
      <c r="B76" s="25" t="s">
        <v>400</v>
      </c>
      <c r="C76" s="26">
        <f>+SUM(C77:C81)</f>
        <v>0</v>
      </c>
      <c r="D76" s="26">
        <f t="shared" ref="D76:AE76" si="12">+SUM(D77:D81)</f>
        <v>0</v>
      </c>
      <c r="E76" s="26">
        <f t="shared" si="12"/>
        <v>0</v>
      </c>
      <c r="F76" s="26">
        <f t="shared" si="12"/>
        <v>0</v>
      </c>
      <c r="G76" s="26">
        <f t="shared" si="12"/>
        <v>0</v>
      </c>
      <c r="H76" s="26">
        <f t="shared" si="12"/>
        <v>0</v>
      </c>
      <c r="I76" s="26">
        <f t="shared" si="12"/>
        <v>0</v>
      </c>
      <c r="J76" s="26">
        <f t="shared" si="12"/>
        <v>0</v>
      </c>
      <c r="K76" s="26">
        <f t="shared" si="12"/>
        <v>0</v>
      </c>
      <c r="L76" s="26">
        <f t="shared" si="12"/>
        <v>0</v>
      </c>
      <c r="M76" s="26">
        <f t="shared" si="12"/>
        <v>0</v>
      </c>
      <c r="N76" s="26">
        <f t="shared" si="12"/>
        <v>0</v>
      </c>
      <c r="O76" s="26">
        <f t="shared" si="12"/>
        <v>0</v>
      </c>
      <c r="P76" s="26">
        <f t="shared" si="12"/>
        <v>0</v>
      </c>
      <c r="Q76" s="26">
        <f t="shared" si="12"/>
        <v>0</v>
      </c>
      <c r="R76" s="26">
        <f t="shared" si="12"/>
        <v>0</v>
      </c>
      <c r="S76" s="26">
        <f t="shared" si="12"/>
        <v>0</v>
      </c>
      <c r="T76" s="26">
        <f t="shared" si="12"/>
        <v>0</v>
      </c>
      <c r="U76" s="26">
        <f t="shared" si="12"/>
        <v>0</v>
      </c>
      <c r="V76" s="26">
        <f t="shared" si="12"/>
        <v>0</v>
      </c>
      <c r="W76" s="26">
        <f t="shared" si="12"/>
        <v>0</v>
      </c>
      <c r="X76" s="26">
        <f t="shared" si="12"/>
        <v>0</v>
      </c>
      <c r="Y76" s="26">
        <f t="shared" si="12"/>
        <v>0</v>
      </c>
      <c r="Z76" s="26">
        <f t="shared" si="12"/>
        <v>0</v>
      </c>
      <c r="AA76" s="26">
        <f t="shared" si="12"/>
        <v>0</v>
      </c>
      <c r="AB76" s="26">
        <f t="shared" si="12"/>
        <v>0</v>
      </c>
      <c r="AC76" s="26">
        <f t="shared" si="12"/>
        <v>0</v>
      </c>
      <c r="AD76" s="26">
        <f t="shared" si="12"/>
        <v>0</v>
      </c>
      <c r="AE76" s="26">
        <f t="shared" si="12"/>
        <v>0</v>
      </c>
      <c r="AF76" s="26">
        <f t="shared" ref="AF76:AH76" si="13">+SUM(AF77:AF81)</f>
        <v>0</v>
      </c>
      <c r="AG76" s="26">
        <f t="shared" si="13"/>
        <v>0</v>
      </c>
      <c r="AH76" s="26">
        <f t="shared" si="13"/>
        <v>0</v>
      </c>
      <c r="AI76" s="27"/>
      <c r="AJ76" s="32" t="e">
        <f t="shared" si="11"/>
        <v>#DIV/0!</v>
      </c>
    </row>
    <row r="77" spans="1:36" x14ac:dyDescent="0.35">
      <c r="A77" s="24" t="s">
        <v>401</v>
      </c>
      <c r="B77" s="25" t="s">
        <v>402</v>
      </c>
      <c r="C77" s="46">
        <f>+'1990'!$F77</f>
        <v>0</v>
      </c>
      <c r="D77" s="46">
        <f>+'1991'!$F77</f>
        <v>0</v>
      </c>
      <c r="E77" s="46">
        <f>+'1992'!$F77</f>
        <v>0</v>
      </c>
      <c r="F77" s="46">
        <f>+'1993'!$F77</f>
        <v>0</v>
      </c>
      <c r="G77" s="46">
        <f>+'1994'!$F77</f>
        <v>0</v>
      </c>
      <c r="H77" s="46">
        <f>+'1995'!$F77</f>
        <v>0</v>
      </c>
      <c r="I77" s="46">
        <f>+'1996'!$F77</f>
        <v>0</v>
      </c>
      <c r="J77" s="46">
        <f>+'1997'!$F77</f>
        <v>0</v>
      </c>
      <c r="K77" s="46">
        <f>+'1998'!$F77</f>
        <v>0</v>
      </c>
      <c r="L77" s="46">
        <f>+'1999'!$F77</f>
        <v>0</v>
      </c>
      <c r="M77" s="46">
        <f>+'2000'!$F77</f>
        <v>0</v>
      </c>
      <c r="N77" s="46">
        <f>+'2001'!$F77</f>
        <v>0</v>
      </c>
      <c r="O77" s="46">
        <f>+'2002'!$F77</f>
        <v>0</v>
      </c>
      <c r="P77" s="46">
        <f>+'2003'!$F77</f>
        <v>0</v>
      </c>
      <c r="Q77" s="46">
        <f>+'2004'!$F77</f>
        <v>0</v>
      </c>
      <c r="R77" s="46">
        <f>+'2005'!$F77</f>
        <v>0</v>
      </c>
      <c r="S77" s="46">
        <f>+'2006'!$F77</f>
        <v>0</v>
      </c>
      <c r="T77" s="46">
        <f>+'2007'!$F77</f>
        <v>0</v>
      </c>
      <c r="U77" s="46">
        <f>+'2008'!$F77</f>
        <v>0</v>
      </c>
      <c r="V77" s="46">
        <f>+'2009'!$F77</f>
        <v>0</v>
      </c>
      <c r="W77" s="46">
        <f>+'2010'!$F77</f>
        <v>0</v>
      </c>
      <c r="X77" s="46">
        <f>+'2011'!$F77</f>
        <v>0</v>
      </c>
      <c r="Y77" s="46">
        <f>+'2012'!$F77</f>
        <v>0</v>
      </c>
      <c r="Z77" s="46">
        <f>+'2013'!$F77</f>
        <v>0</v>
      </c>
      <c r="AA77" s="46">
        <f>+'2014'!$F77</f>
        <v>0</v>
      </c>
      <c r="AB77" s="46">
        <f>+'2015'!$F77</f>
        <v>0</v>
      </c>
      <c r="AC77" s="46">
        <f>+'2016'!$F77</f>
        <v>0</v>
      </c>
      <c r="AD77" s="46">
        <f>+'2017'!$F77</f>
        <v>0</v>
      </c>
      <c r="AE77" s="46">
        <f>+'2018'!$F77</f>
        <v>0</v>
      </c>
      <c r="AF77" s="46">
        <f>+'2019'!$F77</f>
        <v>0</v>
      </c>
      <c r="AG77" s="46">
        <f>+'2020'!$F77</f>
        <v>0</v>
      </c>
      <c r="AH77" s="46">
        <f>+'2021'!$F77</f>
        <v>0</v>
      </c>
      <c r="AI77" s="27"/>
      <c r="AJ77" s="32" t="e">
        <f t="shared" si="11"/>
        <v>#DIV/0!</v>
      </c>
    </row>
    <row r="78" spans="1:36" x14ac:dyDescent="0.35">
      <c r="A78" s="24" t="s">
        <v>403</v>
      </c>
      <c r="B78" s="25" t="s">
        <v>404</v>
      </c>
      <c r="C78" s="46">
        <f>+'1990'!$F78</f>
        <v>0</v>
      </c>
      <c r="D78" s="46">
        <f>+'1991'!$F78</f>
        <v>0</v>
      </c>
      <c r="E78" s="46">
        <f>+'1992'!$F78</f>
        <v>0</v>
      </c>
      <c r="F78" s="46">
        <f>+'1993'!$F78</f>
        <v>0</v>
      </c>
      <c r="G78" s="46">
        <f>+'1994'!$F78</f>
        <v>0</v>
      </c>
      <c r="H78" s="46">
        <f>+'1995'!$F78</f>
        <v>0</v>
      </c>
      <c r="I78" s="46">
        <f>+'1996'!$F78</f>
        <v>0</v>
      </c>
      <c r="J78" s="46">
        <f>+'1997'!$F78</f>
        <v>0</v>
      </c>
      <c r="K78" s="46">
        <f>+'1998'!$F78</f>
        <v>0</v>
      </c>
      <c r="L78" s="46">
        <f>+'1999'!$F78</f>
        <v>0</v>
      </c>
      <c r="M78" s="46">
        <f>+'2000'!$F78</f>
        <v>0</v>
      </c>
      <c r="N78" s="46">
        <f>+'2001'!$F78</f>
        <v>0</v>
      </c>
      <c r="O78" s="46">
        <f>+'2002'!$F78</f>
        <v>0</v>
      </c>
      <c r="P78" s="46">
        <f>+'2003'!$F78</f>
        <v>0</v>
      </c>
      <c r="Q78" s="46">
        <f>+'2004'!$F78</f>
        <v>0</v>
      </c>
      <c r="R78" s="46">
        <f>+'2005'!$F78</f>
        <v>0</v>
      </c>
      <c r="S78" s="46">
        <f>+'2006'!$F78</f>
        <v>0</v>
      </c>
      <c r="T78" s="46">
        <f>+'2007'!$F78</f>
        <v>0</v>
      </c>
      <c r="U78" s="46">
        <f>+'2008'!$F78</f>
        <v>0</v>
      </c>
      <c r="V78" s="46">
        <f>+'2009'!$F78</f>
        <v>0</v>
      </c>
      <c r="W78" s="46">
        <f>+'2010'!$F78</f>
        <v>0</v>
      </c>
      <c r="X78" s="46">
        <f>+'2011'!$F78</f>
        <v>0</v>
      </c>
      <c r="Y78" s="46">
        <f>+'2012'!$F78</f>
        <v>0</v>
      </c>
      <c r="Z78" s="46">
        <f>+'2013'!$F78</f>
        <v>0</v>
      </c>
      <c r="AA78" s="46">
        <f>+'2014'!$F78</f>
        <v>0</v>
      </c>
      <c r="AB78" s="46">
        <f>+'2015'!$F78</f>
        <v>0</v>
      </c>
      <c r="AC78" s="46">
        <f>+'2016'!$F78</f>
        <v>0</v>
      </c>
      <c r="AD78" s="46">
        <f>+'2017'!$F78</f>
        <v>0</v>
      </c>
      <c r="AE78" s="46">
        <f>+'2018'!$F78</f>
        <v>0</v>
      </c>
      <c r="AF78" s="46">
        <f>+'2019'!$F78</f>
        <v>0</v>
      </c>
      <c r="AG78" s="46">
        <f>+'2020'!$F78</f>
        <v>0</v>
      </c>
      <c r="AH78" s="46">
        <f>+'2021'!$F78</f>
        <v>0</v>
      </c>
      <c r="AI78" s="27"/>
      <c r="AJ78" s="32" t="e">
        <f t="shared" si="11"/>
        <v>#DIV/0!</v>
      </c>
    </row>
    <row r="79" spans="1:36" x14ac:dyDescent="0.35">
      <c r="A79" s="24" t="s">
        <v>405</v>
      </c>
      <c r="B79" s="25" t="s">
        <v>406</v>
      </c>
      <c r="C79" s="46">
        <f>+'1990'!$F79</f>
        <v>0</v>
      </c>
      <c r="D79" s="46">
        <f>+'1991'!$F79</f>
        <v>0</v>
      </c>
      <c r="E79" s="46">
        <f>+'1992'!$F79</f>
        <v>0</v>
      </c>
      <c r="F79" s="46">
        <f>+'1993'!$F79</f>
        <v>0</v>
      </c>
      <c r="G79" s="46">
        <f>+'1994'!$F79</f>
        <v>0</v>
      </c>
      <c r="H79" s="46">
        <f>+'1995'!$F79</f>
        <v>0</v>
      </c>
      <c r="I79" s="46">
        <f>+'1996'!$F79</f>
        <v>0</v>
      </c>
      <c r="J79" s="46">
        <f>+'1997'!$F79</f>
        <v>0</v>
      </c>
      <c r="K79" s="46">
        <f>+'1998'!$F79</f>
        <v>0</v>
      </c>
      <c r="L79" s="46">
        <f>+'1999'!$F79</f>
        <v>0</v>
      </c>
      <c r="M79" s="46">
        <f>+'2000'!$F79</f>
        <v>0</v>
      </c>
      <c r="N79" s="46">
        <f>+'2001'!$F79</f>
        <v>0</v>
      </c>
      <c r="O79" s="46">
        <f>+'2002'!$F79</f>
        <v>0</v>
      </c>
      <c r="P79" s="46">
        <f>+'2003'!$F79</f>
        <v>0</v>
      </c>
      <c r="Q79" s="46">
        <f>+'2004'!$F79</f>
        <v>0</v>
      </c>
      <c r="R79" s="46">
        <f>+'2005'!$F79</f>
        <v>0</v>
      </c>
      <c r="S79" s="46">
        <f>+'2006'!$F79</f>
        <v>0</v>
      </c>
      <c r="T79" s="46">
        <f>+'2007'!$F79</f>
        <v>0</v>
      </c>
      <c r="U79" s="46">
        <f>+'2008'!$F79</f>
        <v>0</v>
      </c>
      <c r="V79" s="46">
        <f>+'2009'!$F79</f>
        <v>0</v>
      </c>
      <c r="W79" s="46">
        <f>+'2010'!$F79</f>
        <v>0</v>
      </c>
      <c r="X79" s="46">
        <f>+'2011'!$F79</f>
        <v>0</v>
      </c>
      <c r="Y79" s="46">
        <f>+'2012'!$F79</f>
        <v>0</v>
      </c>
      <c r="Z79" s="46">
        <f>+'2013'!$F79</f>
        <v>0</v>
      </c>
      <c r="AA79" s="46">
        <f>+'2014'!$F79</f>
        <v>0</v>
      </c>
      <c r="AB79" s="46">
        <f>+'2015'!$F79</f>
        <v>0</v>
      </c>
      <c r="AC79" s="46">
        <f>+'2016'!$F79</f>
        <v>0</v>
      </c>
      <c r="AD79" s="46">
        <f>+'2017'!$F79</f>
        <v>0</v>
      </c>
      <c r="AE79" s="46">
        <f>+'2018'!$F79</f>
        <v>0</v>
      </c>
      <c r="AF79" s="46">
        <f>+'2019'!$F79</f>
        <v>0</v>
      </c>
      <c r="AG79" s="46">
        <f>+'2020'!$F79</f>
        <v>0</v>
      </c>
      <c r="AH79" s="46">
        <f>+'2021'!$F79</f>
        <v>0</v>
      </c>
      <c r="AI79" s="27"/>
      <c r="AJ79" s="32" t="e">
        <f t="shared" si="11"/>
        <v>#DIV/0!</v>
      </c>
    </row>
    <row r="80" spans="1:36" x14ac:dyDescent="0.35">
      <c r="A80" s="24" t="s">
        <v>407</v>
      </c>
      <c r="B80" s="25" t="s">
        <v>408</v>
      </c>
      <c r="C80" s="46">
        <f>+'1990'!$F80</f>
        <v>0</v>
      </c>
      <c r="D80" s="46">
        <f>+'1991'!$F80</f>
        <v>0</v>
      </c>
      <c r="E80" s="46">
        <f>+'1992'!$F80</f>
        <v>0</v>
      </c>
      <c r="F80" s="46">
        <f>+'1993'!$F80</f>
        <v>0</v>
      </c>
      <c r="G80" s="46">
        <f>+'1994'!$F80</f>
        <v>0</v>
      </c>
      <c r="H80" s="46">
        <f>+'1995'!$F80</f>
        <v>0</v>
      </c>
      <c r="I80" s="46">
        <f>+'1996'!$F80</f>
        <v>0</v>
      </c>
      <c r="J80" s="46">
        <f>+'1997'!$F80</f>
        <v>0</v>
      </c>
      <c r="K80" s="46">
        <f>+'1998'!$F80</f>
        <v>0</v>
      </c>
      <c r="L80" s="46">
        <f>+'1999'!$F80</f>
        <v>0</v>
      </c>
      <c r="M80" s="46">
        <f>+'2000'!$F80</f>
        <v>0</v>
      </c>
      <c r="N80" s="46">
        <f>+'2001'!$F80</f>
        <v>0</v>
      </c>
      <c r="O80" s="46">
        <f>+'2002'!$F80</f>
        <v>0</v>
      </c>
      <c r="P80" s="46">
        <f>+'2003'!$F80</f>
        <v>0</v>
      </c>
      <c r="Q80" s="46">
        <f>+'2004'!$F80</f>
        <v>0</v>
      </c>
      <c r="R80" s="46">
        <f>+'2005'!$F80</f>
        <v>0</v>
      </c>
      <c r="S80" s="46">
        <f>+'2006'!$F80</f>
        <v>0</v>
      </c>
      <c r="T80" s="46">
        <f>+'2007'!$F80</f>
        <v>0</v>
      </c>
      <c r="U80" s="46">
        <f>+'2008'!$F80</f>
        <v>0</v>
      </c>
      <c r="V80" s="46">
        <f>+'2009'!$F80</f>
        <v>0</v>
      </c>
      <c r="W80" s="46">
        <f>+'2010'!$F80</f>
        <v>0</v>
      </c>
      <c r="X80" s="46">
        <f>+'2011'!$F80</f>
        <v>0</v>
      </c>
      <c r="Y80" s="46">
        <f>+'2012'!$F80</f>
        <v>0</v>
      </c>
      <c r="Z80" s="46">
        <f>+'2013'!$F80</f>
        <v>0</v>
      </c>
      <c r="AA80" s="46">
        <f>+'2014'!$F80</f>
        <v>0</v>
      </c>
      <c r="AB80" s="46">
        <f>+'2015'!$F80</f>
        <v>0</v>
      </c>
      <c r="AC80" s="46">
        <f>+'2016'!$F80</f>
        <v>0</v>
      </c>
      <c r="AD80" s="46">
        <f>+'2017'!$F80</f>
        <v>0</v>
      </c>
      <c r="AE80" s="46">
        <f>+'2018'!$F80</f>
        <v>0</v>
      </c>
      <c r="AF80" s="46">
        <f>+'2019'!$F80</f>
        <v>0</v>
      </c>
      <c r="AG80" s="46">
        <f>+'2020'!$F80</f>
        <v>0</v>
      </c>
      <c r="AH80" s="46">
        <f>+'2021'!$F80</f>
        <v>0</v>
      </c>
      <c r="AI80" s="27"/>
      <c r="AJ80" s="32" t="e">
        <f t="shared" si="11"/>
        <v>#DIV/0!</v>
      </c>
    </row>
    <row r="81" spans="1:36" x14ac:dyDescent="0.35">
      <c r="A81" s="24" t="s">
        <v>409</v>
      </c>
      <c r="B81" s="25" t="s">
        <v>291</v>
      </c>
      <c r="C81" s="46">
        <f>+'1990'!$F81</f>
        <v>0</v>
      </c>
      <c r="D81" s="46">
        <f>+'1991'!$F81</f>
        <v>0</v>
      </c>
      <c r="E81" s="46">
        <f>+'1992'!$F81</f>
        <v>0</v>
      </c>
      <c r="F81" s="46">
        <f>+'1993'!$F81</f>
        <v>0</v>
      </c>
      <c r="G81" s="46">
        <f>+'1994'!$F81</f>
        <v>0</v>
      </c>
      <c r="H81" s="46">
        <f>+'1995'!$F81</f>
        <v>0</v>
      </c>
      <c r="I81" s="46">
        <f>+'1996'!$F81</f>
        <v>0</v>
      </c>
      <c r="J81" s="46">
        <f>+'1997'!$F81</f>
        <v>0</v>
      </c>
      <c r="K81" s="46">
        <f>+'1998'!$F81</f>
        <v>0</v>
      </c>
      <c r="L81" s="46">
        <f>+'1999'!$F81</f>
        <v>0</v>
      </c>
      <c r="M81" s="46">
        <f>+'2000'!$F81</f>
        <v>0</v>
      </c>
      <c r="N81" s="46">
        <f>+'2001'!$F81</f>
        <v>0</v>
      </c>
      <c r="O81" s="46">
        <f>+'2002'!$F81</f>
        <v>0</v>
      </c>
      <c r="P81" s="46">
        <f>+'2003'!$F81</f>
        <v>0</v>
      </c>
      <c r="Q81" s="46">
        <f>+'2004'!$F81</f>
        <v>0</v>
      </c>
      <c r="R81" s="46">
        <f>+'2005'!$F81</f>
        <v>0</v>
      </c>
      <c r="S81" s="46">
        <f>+'2006'!$F81</f>
        <v>0</v>
      </c>
      <c r="T81" s="46">
        <f>+'2007'!$F81</f>
        <v>0</v>
      </c>
      <c r="U81" s="46">
        <f>+'2008'!$F81</f>
        <v>0</v>
      </c>
      <c r="V81" s="46">
        <f>+'2009'!$F81</f>
        <v>0</v>
      </c>
      <c r="W81" s="46">
        <f>+'2010'!$F81</f>
        <v>0</v>
      </c>
      <c r="X81" s="46">
        <f>+'2011'!$F81</f>
        <v>0</v>
      </c>
      <c r="Y81" s="46">
        <f>+'2012'!$F81</f>
        <v>0</v>
      </c>
      <c r="Z81" s="46">
        <f>+'2013'!$F81</f>
        <v>0</v>
      </c>
      <c r="AA81" s="46">
        <f>+'2014'!$F81</f>
        <v>0</v>
      </c>
      <c r="AB81" s="46">
        <f>+'2015'!$F81</f>
        <v>0</v>
      </c>
      <c r="AC81" s="46">
        <f>+'2016'!$F81</f>
        <v>0</v>
      </c>
      <c r="AD81" s="46">
        <f>+'2017'!$F81</f>
        <v>0</v>
      </c>
      <c r="AE81" s="46">
        <f>+'2018'!$F81</f>
        <v>0</v>
      </c>
      <c r="AF81" s="46">
        <f>+'2019'!$F81</f>
        <v>0</v>
      </c>
      <c r="AG81" s="46">
        <f>+'2020'!$F81</f>
        <v>0</v>
      </c>
      <c r="AH81" s="46">
        <f>+'2021'!$F81</f>
        <v>0</v>
      </c>
      <c r="AI81" s="27"/>
      <c r="AJ81" s="32" t="e">
        <f t="shared" si="11"/>
        <v>#DIV/0!</v>
      </c>
    </row>
    <row r="82" spans="1:36" x14ac:dyDescent="0.35">
      <c r="A82" s="24" t="s">
        <v>410</v>
      </c>
      <c r="B82" s="25" t="s">
        <v>411</v>
      </c>
      <c r="C82" s="26">
        <f>+SUM(C83:C88)</f>
        <v>0</v>
      </c>
      <c r="D82" s="26">
        <f t="shared" ref="D82:AE82" si="14">+SUM(D83:D88)</f>
        <v>0</v>
      </c>
      <c r="E82" s="26">
        <f t="shared" si="14"/>
        <v>0</v>
      </c>
      <c r="F82" s="26">
        <f t="shared" si="14"/>
        <v>0</v>
      </c>
      <c r="G82" s="26">
        <f t="shared" si="14"/>
        <v>0</v>
      </c>
      <c r="H82" s="26">
        <f t="shared" si="14"/>
        <v>0</v>
      </c>
      <c r="I82" s="26">
        <f t="shared" si="14"/>
        <v>0</v>
      </c>
      <c r="J82" s="26">
        <f t="shared" si="14"/>
        <v>0</v>
      </c>
      <c r="K82" s="26">
        <f t="shared" si="14"/>
        <v>0</v>
      </c>
      <c r="L82" s="26">
        <f t="shared" si="14"/>
        <v>0</v>
      </c>
      <c r="M82" s="26">
        <f t="shared" si="14"/>
        <v>0</v>
      </c>
      <c r="N82" s="26">
        <f t="shared" si="14"/>
        <v>0</v>
      </c>
      <c r="O82" s="26">
        <f t="shared" si="14"/>
        <v>0</v>
      </c>
      <c r="P82" s="26">
        <f t="shared" si="14"/>
        <v>0</v>
      </c>
      <c r="Q82" s="26">
        <f t="shared" si="14"/>
        <v>0</v>
      </c>
      <c r="R82" s="26">
        <f t="shared" si="14"/>
        <v>0</v>
      </c>
      <c r="S82" s="26">
        <f t="shared" si="14"/>
        <v>0</v>
      </c>
      <c r="T82" s="26">
        <f t="shared" si="14"/>
        <v>0</v>
      </c>
      <c r="U82" s="26">
        <f t="shared" si="14"/>
        <v>0</v>
      </c>
      <c r="V82" s="26">
        <f t="shared" si="14"/>
        <v>0</v>
      </c>
      <c r="W82" s="26">
        <f t="shared" si="14"/>
        <v>0</v>
      </c>
      <c r="X82" s="26">
        <f t="shared" si="14"/>
        <v>0</v>
      </c>
      <c r="Y82" s="26">
        <f t="shared" si="14"/>
        <v>55.202102439999997</v>
      </c>
      <c r="Z82" s="26">
        <f t="shared" si="14"/>
        <v>158.92562834400002</v>
      </c>
      <c r="AA82" s="26">
        <f t="shared" si="14"/>
        <v>286.20182000439996</v>
      </c>
      <c r="AB82" s="26">
        <f t="shared" si="14"/>
        <v>421.75549190946003</v>
      </c>
      <c r="AC82" s="26">
        <f t="shared" si="14"/>
        <v>557.58410650673216</v>
      </c>
      <c r="AD82" s="26">
        <f t="shared" si="14"/>
        <v>647.44428839556588</v>
      </c>
      <c r="AE82" s="26">
        <f t="shared" si="14"/>
        <v>800.78933405148075</v>
      </c>
      <c r="AF82" s="26">
        <f t="shared" ref="AF82:AH82" si="15">+SUM(AF83:AF88)</f>
        <v>902.17001615459833</v>
      </c>
      <c r="AG82" s="26">
        <f t="shared" si="15"/>
        <v>976.89788606421496</v>
      </c>
      <c r="AH82" s="26">
        <f t="shared" si="15"/>
        <v>1105.7216281876167</v>
      </c>
      <c r="AI82" s="27"/>
      <c r="AJ82" s="32" t="e">
        <f t="shared" si="11"/>
        <v>#DIV/0!</v>
      </c>
    </row>
    <row r="83" spans="1:36" x14ac:dyDescent="0.35">
      <c r="A83" s="24" t="s">
        <v>412</v>
      </c>
      <c r="B83" s="25" t="s">
        <v>413</v>
      </c>
      <c r="C83" s="46">
        <f>+'1990'!$F83</f>
        <v>0</v>
      </c>
      <c r="D83" s="46">
        <f>+'1991'!$F83</f>
        <v>0</v>
      </c>
      <c r="E83" s="46">
        <f>+'1992'!$F83</f>
        <v>0</v>
      </c>
      <c r="F83" s="46">
        <f>+'1993'!$F83</f>
        <v>0</v>
      </c>
      <c r="G83" s="46">
        <f>+'1994'!$F83</f>
        <v>0</v>
      </c>
      <c r="H83" s="46">
        <f>+'1995'!$F83</f>
        <v>0</v>
      </c>
      <c r="I83" s="46">
        <f>+'1996'!$F83</f>
        <v>0</v>
      </c>
      <c r="J83" s="46">
        <f>+'1997'!$F83</f>
        <v>0</v>
      </c>
      <c r="K83" s="46">
        <f>+'1998'!$F83</f>
        <v>0</v>
      </c>
      <c r="L83" s="46">
        <f>+'1999'!$F83</f>
        <v>0</v>
      </c>
      <c r="M83" s="46">
        <f>+'2000'!$F83</f>
        <v>0</v>
      </c>
      <c r="N83" s="46">
        <f>+'2001'!$F83</f>
        <v>0</v>
      </c>
      <c r="O83" s="46">
        <f>+'2002'!$F83</f>
        <v>0</v>
      </c>
      <c r="P83" s="46">
        <f>+'2003'!$F83</f>
        <v>0</v>
      </c>
      <c r="Q83" s="46">
        <f>+'2004'!$F83</f>
        <v>0</v>
      </c>
      <c r="R83" s="46">
        <f>+'2005'!$F83</f>
        <v>0</v>
      </c>
      <c r="S83" s="46">
        <f>+'2006'!$F83</f>
        <v>0</v>
      </c>
      <c r="T83" s="46">
        <f>+'2007'!$F83</f>
        <v>0</v>
      </c>
      <c r="U83" s="46">
        <f>+'2008'!$F83</f>
        <v>0</v>
      </c>
      <c r="V83" s="46">
        <f>+'2009'!$F83</f>
        <v>0</v>
      </c>
      <c r="W83" s="46">
        <f>+'2010'!$F83</f>
        <v>0</v>
      </c>
      <c r="X83" s="46">
        <f>+'2011'!$F83</f>
        <v>0</v>
      </c>
      <c r="Y83" s="46">
        <f>+'2012'!$F83</f>
        <v>55.191382439999998</v>
      </c>
      <c r="Z83" s="46">
        <f>+'2013'!$F83</f>
        <v>158.91533714400001</v>
      </c>
      <c r="AA83" s="46">
        <f>+'2014'!$F83</f>
        <v>286.14906045239997</v>
      </c>
      <c r="AB83" s="46">
        <f>+'2015'!$F83</f>
        <v>421.70484273954003</v>
      </c>
      <c r="AC83" s="46">
        <f>+'2016'!$F83</f>
        <v>557.535483303609</v>
      </c>
      <c r="AD83" s="46">
        <f>+'2017'!$F83</f>
        <v>647.39761012056761</v>
      </c>
      <c r="AE83" s="46">
        <f>+'2018'!$F83</f>
        <v>800.73514290748244</v>
      </c>
      <c r="AF83" s="46">
        <f>+'2019'!$F83</f>
        <v>902.11574145635996</v>
      </c>
      <c r="AG83" s="46">
        <f>+'2020'!$F83</f>
        <v>962.76880175790609</v>
      </c>
      <c r="AH83" s="46">
        <f>+'2021'!$F83</f>
        <v>1074.8095686717202</v>
      </c>
      <c r="AI83" s="27"/>
      <c r="AJ83" s="32" t="e">
        <f t="shared" si="11"/>
        <v>#DIV/0!</v>
      </c>
    </row>
    <row r="84" spans="1:36" x14ac:dyDescent="0.35">
      <c r="A84" s="24" t="s">
        <v>414</v>
      </c>
      <c r="B84" s="25" t="s">
        <v>415</v>
      </c>
      <c r="C84" s="46">
        <f>+'1990'!$F84</f>
        <v>0</v>
      </c>
      <c r="D84" s="46">
        <f>+'1991'!$F84</f>
        <v>0</v>
      </c>
      <c r="E84" s="46">
        <f>+'1992'!$F84</f>
        <v>0</v>
      </c>
      <c r="F84" s="46">
        <f>+'1993'!$F84</f>
        <v>0</v>
      </c>
      <c r="G84" s="46">
        <f>+'1994'!$F84</f>
        <v>0</v>
      </c>
      <c r="H84" s="46">
        <f>+'1995'!$F84</f>
        <v>0</v>
      </c>
      <c r="I84" s="46">
        <f>+'1996'!$F84</f>
        <v>0</v>
      </c>
      <c r="J84" s="46">
        <f>+'1997'!$F84</f>
        <v>0</v>
      </c>
      <c r="K84" s="46">
        <f>+'1998'!$F84</f>
        <v>0</v>
      </c>
      <c r="L84" s="46">
        <f>+'1999'!$F84</f>
        <v>0</v>
      </c>
      <c r="M84" s="46">
        <f>+'2000'!$F84</f>
        <v>0</v>
      </c>
      <c r="N84" s="46">
        <f>+'2001'!$F84</f>
        <v>0</v>
      </c>
      <c r="O84" s="46">
        <f>+'2002'!$F84</f>
        <v>0</v>
      </c>
      <c r="P84" s="46">
        <f>+'2003'!$F84</f>
        <v>0</v>
      </c>
      <c r="Q84" s="46">
        <f>+'2004'!$F84</f>
        <v>0</v>
      </c>
      <c r="R84" s="46">
        <f>+'2005'!$F84</f>
        <v>0</v>
      </c>
      <c r="S84" s="46">
        <f>+'2006'!$F84</f>
        <v>0</v>
      </c>
      <c r="T84" s="46">
        <f>+'2007'!$F84</f>
        <v>0</v>
      </c>
      <c r="U84" s="46">
        <f>+'2008'!$F84</f>
        <v>0</v>
      </c>
      <c r="V84" s="46">
        <f>+'2009'!$F84</f>
        <v>0</v>
      </c>
      <c r="W84" s="46">
        <f>+'2010'!$F84</f>
        <v>0</v>
      </c>
      <c r="X84" s="46">
        <f>+'2011'!$F84</f>
        <v>0</v>
      </c>
      <c r="Y84" s="46">
        <f>+'2012'!$F84</f>
        <v>0</v>
      </c>
      <c r="Z84" s="46">
        <f>+'2013'!$F84</f>
        <v>0</v>
      </c>
      <c r="AA84" s="46">
        <f>+'2014'!$F84</f>
        <v>0</v>
      </c>
      <c r="AB84" s="46">
        <f>+'2015'!$F84</f>
        <v>0</v>
      </c>
      <c r="AC84" s="46">
        <f>+'2016'!$F84</f>
        <v>0</v>
      </c>
      <c r="AD84" s="46">
        <f>+'2017'!$F84</f>
        <v>0</v>
      </c>
      <c r="AE84" s="46">
        <f>+'2018'!$F84</f>
        <v>0</v>
      </c>
      <c r="AF84" s="46">
        <f>+'2019'!$F84</f>
        <v>0</v>
      </c>
      <c r="AG84" s="46">
        <f>+'2020'!$F84</f>
        <v>14.076980596000002</v>
      </c>
      <c r="AH84" s="46">
        <f>+'2021'!$F84</f>
        <v>30.862039954000004</v>
      </c>
      <c r="AI84" s="27"/>
      <c r="AJ84" s="32" t="e">
        <f t="shared" si="11"/>
        <v>#DIV/0!</v>
      </c>
    </row>
    <row r="85" spans="1:36" x14ac:dyDescent="0.35">
      <c r="A85" s="24" t="s">
        <v>416</v>
      </c>
      <c r="B85" s="25" t="s">
        <v>417</v>
      </c>
      <c r="C85" s="46">
        <f>+'1990'!$F85</f>
        <v>0</v>
      </c>
      <c r="D85" s="46">
        <f>+'1991'!$F85</f>
        <v>0</v>
      </c>
      <c r="E85" s="46">
        <f>+'1992'!$F85</f>
        <v>0</v>
      </c>
      <c r="F85" s="46">
        <f>+'1993'!$F85</f>
        <v>0</v>
      </c>
      <c r="G85" s="46">
        <f>+'1994'!$F85</f>
        <v>0</v>
      </c>
      <c r="H85" s="46">
        <f>+'1995'!$F85</f>
        <v>0</v>
      </c>
      <c r="I85" s="46">
        <f>+'1996'!$F85</f>
        <v>0</v>
      </c>
      <c r="J85" s="46">
        <f>+'1997'!$F85</f>
        <v>0</v>
      </c>
      <c r="K85" s="46">
        <f>+'1998'!$F85</f>
        <v>0</v>
      </c>
      <c r="L85" s="46">
        <f>+'1999'!$F85</f>
        <v>0</v>
      </c>
      <c r="M85" s="46">
        <f>+'2000'!$F85</f>
        <v>0</v>
      </c>
      <c r="N85" s="46">
        <f>+'2001'!$F85</f>
        <v>0</v>
      </c>
      <c r="O85" s="46">
        <f>+'2002'!$F85</f>
        <v>0</v>
      </c>
      <c r="P85" s="46">
        <f>+'2003'!$F85</f>
        <v>0</v>
      </c>
      <c r="Q85" s="46">
        <f>+'2004'!$F85</f>
        <v>0</v>
      </c>
      <c r="R85" s="46">
        <f>+'2005'!$F85</f>
        <v>0</v>
      </c>
      <c r="S85" s="46">
        <f>+'2006'!$F85</f>
        <v>0</v>
      </c>
      <c r="T85" s="46">
        <f>+'2007'!$F85</f>
        <v>0</v>
      </c>
      <c r="U85" s="46">
        <f>+'2008'!$F85</f>
        <v>0</v>
      </c>
      <c r="V85" s="46">
        <f>+'2009'!$F85</f>
        <v>0</v>
      </c>
      <c r="W85" s="46">
        <f>+'2010'!$F85</f>
        <v>0</v>
      </c>
      <c r="X85" s="46">
        <f>+'2011'!$F85</f>
        <v>0</v>
      </c>
      <c r="Y85" s="46">
        <f>+'2012'!$F85</f>
        <v>1.072E-2</v>
      </c>
      <c r="Z85" s="46">
        <f>+'2013'!$F85</f>
        <v>1.0291200000000002E-2</v>
      </c>
      <c r="AA85" s="46">
        <f>+'2014'!$F85</f>
        <v>5.2759552000000008E-2</v>
      </c>
      <c r="AB85" s="46">
        <f>+'2015'!$F85</f>
        <v>5.0649169920000008E-2</v>
      </c>
      <c r="AC85" s="46">
        <f>+'2016'!$F85</f>
        <v>4.8623203123200003E-2</v>
      </c>
      <c r="AD85" s="46">
        <f>+'2017'!$F85</f>
        <v>4.6678274998271992E-2</v>
      </c>
      <c r="AE85" s="46">
        <f>+'2018'!$F85</f>
        <v>5.4191143998341122E-2</v>
      </c>
      <c r="AF85" s="46">
        <f>+'2019'!$F85</f>
        <v>5.4274698238407477E-2</v>
      </c>
      <c r="AG85" s="46">
        <f>+'2020'!$F85</f>
        <v>5.2103710308871169E-2</v>
      </c>
      <c r="AH85" s="46">
        <f>+'2021'!$F85</f>
        <v>5.0019561896516317E-2</v>
      </c>
      <c r="AI85" s="27"/>
      <c r="AJ85" s="32" t="e">
        <f t="shared" si="11"/>
        <v>#DIV/0!</v>
      </c>
    </row>
    <row r="86" spans="1:36" x14ac:dyDescent="0.35">
      <c r="A86" s="24" t="s">
        <v>418</v>
      </c>
      <c r="B86" s="25" t="s">
        <v>419</v>
      </c>
      <c r="C86" s="46">
        <f>+'1990'!$F86</f>
        <v>0</v>
      </c>
      <c r="D86" s="46">
        <f>+'1991'!$F86</f>
        <v>0</v>
      </c>
      <c r="E86" s="46">
        <f>+'1992'!$F86</f>
        <v>0</v>
      </c>
      <c r="F86" s="46">
        <f>+'1993'!$F86</f>
        <v>0</v>
      </c>
      <c r="G86" s="46">
        <f>+'1994'!$F86</f>
        <v>0</v>
      </c>
      <c r="H86" s="46">
        <f>+'1995'!$F86</f>
        <v>0</v>
      </c>
      <c r="I86" s="46">
        <f>+'1996'!$F86</f>
        <v>0</v>
      </c>
      <c r="J86" s="46">
        <f>+'1997'!$F86</f>
        <v>0</v>
      </c>
      <c r="K86" s="46">
        <f>+'1998'!$F86</f>
        <v>0</v>
      </c>
      <c r="L86" s="46">
        <f>+'1999'!$F86</f>
        <v>0</v>
      </c>
      <c r="M86" s="46">
        <f>+'2000'!$F86</f>
        <v>0</v>
      </c>
      <c r="N86" s="46">
        <f>+'2001'!$F86</f>
        <v>0</v>
      </c>
      <c r="O86" s="46">
        <f>+'2002'!$F86</f>
        <v>0</v>
      </c>
      <c r="P86" s="46">
        <f>+'2003'!$F86</f>
        <v>0</v>
      </c>
      <c r="Q86" s="46">
        <f>+'2004'!$F86</f>
        <v>0</v>
      </c>
      <c r="R86" s="46">
        <f>+'2005'!$F86</f>
        <v>0</v>
      </c>
      <c r="S86" s="46">
        <f>+'2006'!$F86</f>
        <v>0</v>
      </c>
      <c r="T86" s="46">
        <f>+'2007'!$F86</f>
        <v>0</v>
      </c>
      <c r="U86" s="46">
        <f>+'2008'!$F86</f>
        <v>0</v>
      </c>
      <c r="V86" s="46">
        <f>+'2009'!$F86</f>
        <v>0</v>
      </c>
      <c r="W86" s="46">
        <f>+'2010'!$F86</f>
        <v>0</v>
      </c>
      <c r="X86" s="46">
        <f>+'2011'!$F86</f>
        <v>0</v>
      </c>
      <c r="Y86" s="46">
        <f>+'2012'!$F86</f>
        <v>0</v>
      </c>
      <c r="Z86" s="46">
        <f>+'2013'!$F86</f>
        <v>0</v>
      </c>
      <c r="AA86" s="46">
        <f>+'2014'!$F86</f>
        <v>0</v>
      </c>
      <c r="AB86" s="46">
        <f>+'2015'!$F86</f>
        <v>0</v>
      </c>
      <c r="AC86" s="46">
        <f>+'2016'!$F86</f>
        <v>0</v>
      </c>
      <c r="AD86" s="46">
        <f>+'2017'!$F86</f>
        <v>0</v>
      </c>
      <c r="AE86" s="46">
        <f>+'2018'!$F86</f>
        <v>0</v>
      </c>
      <c r="AF86" s="46">
        <f>+'2019'!$F86</f>
        <v>0</v>
      </c>
      <c r="AG86" s="46">
        <f>+'2020'!$F86</f>
        <v>0</v>
      </c>
      <c r="AH86" s="46">
        <f>+'2021'!$F86</f>
        <v>0</v>
      </c>
      <c r="AI86" s="27"/>
      <c r="AJ86" s="32" t="e">
        <f t="shared" si="11"/>
        <v>#DIV/0!</v>
      </c>
    </row>
    <row r="87" spans="1:36" x14ac:dyDescent="0.35">
      <c r="A87" s="24" t="s">
        <v>420</v>
      </c>
      <c r="B87" s="25" t="s">
        <v>421</v>
      </c>
      <c r="C87" s="46">
        <f>+'1990'!$F87</f>
        <v>0</v>
      </c>
      <c r="D87" s="46">
        <f>+'1991'!$F87</f>
        <v>0</v>
      </c>
      <c r="E87" s="46">
        <f>+'1992'!$F87</f>
        <v>0</v>
      </c>
      <c r="F87" s="46">
        <f>+'1993'!$F87</f>
        <v>0</v>
      </c>
      <c r="G87" s="46">
        <f>+'1994'!$F87</f>
        <v>0</v>
      </c>
      <c r="H87" s="46">
        <f>+'1995'!$F87</f>
        <v>0</v>
      </c>
      <c r="I87" s="46">
        <f>+'1996'!$F87</f>
        <v>0</v>
      </c>
      <c r="J87" s="46">
        <f>+'1997'!$F87</f>
        <v>0</v>
      </c>
      <c r="K87" s="46">
        <f>+'1998'!$F87</f>
        <v>0</v>
      </c>
      <c r="L87" s="46">
        <f>+'1999'!$F87</f>
        <v>0</v>
      </c>
      <c r="M87" s="46">
        <f>+'2000'!$F87</f>
        <v>0</v>
      </c>
      <c r="N87" s="46">
        <f>+'2001'!$F87</f>
        <v>0</v>
      </c>
      <c r="O87" s="46">
        <f>+'2002'!$F87</f>
        <v>0</v>
      </c>
      <c r="P87" s="46">
        <f>+'2003'!$F87</f>
        <v>0</v>
      </c>
      <c r="Q87" s="46">
        <f>+'2004'!$F87</f>
        <v>0</v>
      </c>
      <c r="R87" s="46">
        <f>+'2005'!$F87</f>
        <v>0</v>
      </c>
      <c r="S87" s="46">
        <f>+'2006'!$F87</f>
        <v>0</v>
      </c>
      <c r="T87" s="46">
        <f>+'2007'!$F87</f>
        <v>0</v>
      </c>
      <c r="U87" s="46">
        <f>+'2008'!$F87</f>
        <v>0</v>
      </c>
      <c r="V87" s="46">
        <f>+'2009'!$F87</f>
        <v>0</v>
      </c>
      <c r="W87" s="46">
        <f>+'2010'!$F87</f>
        <v>0</v>
      </c>
      <c r="X87" s="46">
        <f>+'2011'!$F87</f>
        <v>0</v>
      </c>
      <c r="Y87" s="46">
        <f>+'2012'!$F87</f>
        <v>0</v>
      </c>
      <c r="Z87" s="46">
        <f>+'2013'!$F87</f>
        <v>0</v>
      </c>
      <c r="AA87" s="46">
        <f>+'2014'!$F87</f>
        <v>0</v>
      </c>
      <c r="AB87" s="46">
        <f>+'2015'!$F87</f>
        <v>0</v>
      </c>
      <c r="AC87" s="46">
        <f>+'2016'!$F87</f>
        <v>0</v>
      </c>
      <c r="AD87" s="46">
        <f>+'2017'!$F87</f>
        <v>0</v>
      </c>
      <c r="AE87" s="46">
        <f>+'2018'!$F87</f>
        <v>0</v>
      </c>
      <c r="AF87" s="46">
        <f>+'2019'!$F87</f>
        <v>0</v>
      </c>
      <c r="AG87" s="46">
        <f>+'2020'!$F87</f>
        <v>0</v>
      </c>
      <c r="AH87" s="46">
        <f>+'2021'!$F87</f>
        <v>0</v>
      </c>
      <c r="AI87" s="27"/>
      <c r="AJ87" s="32" t="e">
        <f t="shared" si="11"/>
        <v>#DIV/0!</v>
      </c>
    </row>
    <row r="88" spans="1:36" x14ac:dyDescent="0.35">
      <c r="A88" s="24" t="s">
        <v>422</v>
      </c>
      <c r="B88" s="25" t="s">
        <v>423</v>
      </c>
      <c r="C88" s="46">
        <f>+'1990'!$F88</f>
        <v>0</v>
      </c>
      <c r="D88" s="46">
        <f>+'1991'!$F88</f>
        <v>0</v>
      </c>
      <c r="E88" s="46">
        <f>+'1992'!$F88</f>
        <v>0</v>
      </c>
      <c r="F88" s="46">
        <f>+'1993'!$F88</f>
        <v>0</v>
      </c>
      <c r="G88" s="46">
        <f>+'1994'!$F88</f>
        <v>0</v>
      </c>
      <c r="H88" s="46">
        <f>+'1995'!$F88</f>
        <v>0</v>
      </c>
      <c r="I88" s="46">
        <f>+'1996'!$F88</f>
        <v>0</v>
      </c>
      <c r="J88" s="46">
        <f>+'1997'!$F88</f>
        <v>0</v>
      </c>
      <c r="K88" s="46">
        <f>+'1998'!$F88</f>
        <v>0</v>
      </c>
      <c r="L88" s="46">
        <f>+'1999'!$F88</f>
        <v>0</v>
      </c>
      <c r="M88" s="46">
        <f>+'2000'!$F88</f>
        <v>0</v>
      </c>
      <c r="N88" s="46">
        <f>+'2001'!$F88</f>
        <v>0</v>
      </c>
      <c r="O88" s="46">
        <f>+'2002'!$F88</f>
        <v>0</v>
      </c>
      <c r="P88" s="46">
        <f>+'2003'!$F88</f>
        <v>0</v>
      </c>
      <c r="Q88" s="46">
        <f>+'2004'!$F88</f>
        <v>0</v>
      </c>
      <c r="R88" s="46">
        <f>+'2005'!$F88</f>
        <v>0</v>
      </c>
      <c r="S88" s="46">
        <f>+'2006'!$F88</f>
        <v>0</v>
      </c>
      <c r="T88" s="46">
        <f>+'2007'!$F88</f>
        <v>0</v>
      </c>
      <c r="U88" s="46">
        <f>+'2008'!$F88</f>
        <v>0</v>
      </c>
      <c r="V88" s="46">
        <f>+'2009'!$F88</f>
        <v>0</v>
      </c>
      <c r="W88" s="46">
        <f>+'2010'!$F88</f>
        <v>0</v>
      </c>
      <c r="X88" s="46">
        <f>+'2011'!$F88</f>
        <v>0</v>
      </c>
      <c r="Y88" s="46">
        <f>+'2012'!$F88</f>
        <v>0</v>
      </c>
      <c r="Z88" s="46">
        <f>+'2013'!$F88</f>
        <v>0</v>
      </c>
      <c r="AA88" s="46">
        <f>+'2014'!$F88</f>
        <v>0</v>
      </c>
      <c r="AB88" s="46">
        <f>+'2015'!$F88</f>
        <v>0</v>
      </c>
      <c r="AC88" s="46">
        <f>+'2016'!$F88</f>
        <v>0</v>
      </c>
      <c r="AD88" s="46">
        <f>+'2017'!$F88</f>
        <v>0</v>
      </c>
      <c r="AE88" s="46">
        <f>+'2018'!$F88</f>
        <v>0</v>
      </c>
      <c r="AF88" s="46">
        <f>+'2019'!$F88</f>
        <v>0</v>
      </c>
      <c r="AG88" s="46">
        <f>+'2020'!$F88</f>
        <v>0</v>
      </c>
      <c r="AH88" s="46">
        <f>+'2021'!$F88</f>
        <v>0</v>
      </c>
      <c r="AI88" s="27"/>
      <c r="AJ88" s="32" t="e">
        <f t="shared" si="11"/>
        <v>#DIV/0!</v>
      </c>
    </row>
    <row r="89" spans="1:36" x14ac:dyDescent="0.35">
      <c r="A89" s="24" t="s">
        <v>424</v>
      </c>
      <c r="B89" s="25" t="s">
        <v>425</v>
      </c>
      <c r="C89" s="26">
        <f t="shared" ref="C89:AE89" si="16">+SUM(C90:C93)</f>
        <v>0</v>
      </c>
      <c r="D89" s="26">
        <f t="shared" si="16"/>
        <v>0</v>
      </c>
      <c r="E89" s="26">
        <f t="shared" si="16"/>
        <v>0</v>
      </c>
      <c r="F89" s="26">
        <f t="shared" si="16"/>
        <v>0</v>
      </c>
      <c r="G89" s="26">
        <f t="shared" si="16"/>
        <v>0</v>
      </c>
      <c r="H89" s="26">
        <f t="shared" si="16"/>
        <v>0</v>
      </c>
      <c r="I89" s="26">
        <f t="shared" si="16"/>
        <v>0</v>
      </c>
      <c r="J89" s="26">
        <f t="shared" si="16"/>
        <v>0</v>
      </c>
      <c r="K89" s="26">
        <f t="shared" si="16"/>
        <v>0</v>
      </c>
      <c r="L89" s="26">
        <f t="shared" si="16"/>
        <v>0</v>
      </c>
      <c r="M89" s="26">
        <f t="shared" si="16"/>
        <v>0</v>
      </c>
      <c r="N89" s="26">
        <f t="shared" si="16"/>
        <v>0</v>
      </c>
      <c r="O89" s="26">
        <f t="shared" si="16"/>
        <v>0</v>
      </c>
      <c r="P89" s="26">
        <f t="shared" si="16"/>
        <v>0</v>
      </c>
      <c r="Q89" s="26">
        <f t="shared" si="16"/>
        <v>0</v>
      </c>
      <c r="R89" s="26">
        <f t="shared" si="16"/>
        <v>0</v>
      </c>
      <c r="S89" s="26">
        <f t="shared" si="16"/>
        <v>0</v>
      </c>
      <c r="T89" s="26">
        <f t="shared" si="16"/>
        <v>0</v>
      </c>
      <c r="U89" s="26">
        <f t="shared" si="16"/>
        <v>0</v>
      </c>
      <c r="V89" s="26">
        <f t="shared" si="16"/>
        <v>0</v>
      </c>
      <c r="W89" s="26">
        <f t="shared" si="16"/>
        <v>0</v>
      </c>
      <c r="X89" s="26">
        <f t="shared" si="16"/>
        <v>0</v>
      </c>
      <c r="Y89" s="26">
        <f t="shared" si="16"/>
        <v>0</v>
      </c>
      <c r="Z89" s="26">
        <f t="shared" si="16"/>
        <v>0</v>
      </c>
      <c r="AA89" s="26">
        <f t="shared" si="16"/>
        <v>0</v>
      </c>
      <c r="AB89" s="26">
        <f t="shared" si="16"/>
        <v>0</v>
      </c>
      <c r="AC89" s="26">
        <f t="shared" si="16"/>
        <v>0</v>
      </c>
      <c r="AD89" s="26">
        <f t="shared" si="16"/>
        <v>0</v>
      </c>
      <c r="AE89" s="26">
        <f t="shared" si="16"/>
        <v>0</v>
      </c>
      <c r="AF89" s="26">
        <f t="shared" ref="AF89" si="17">+SUM(AF90:AF93)</f>
        <v>0</v>
      </c>
      <c r="AG89" s="26">
        <f t="shared" ref="AG89:AH89" si="18">+SUM(AG90:AG93)</f>
        <v>0</v>
      </c>
      <c r="AH89" s="26">
        <f t="shared" si="18"/>
        <v>0</v>
      </c>
      <c r="AI89" s="27"/>
      <c r="AJ89" s="23" t="e">
        <f t="shared" si="11"/>
        <v>#DIV/0!</v>
      </c>
    </row>
    <row r="90" spans="1:36" x14ac:dyDescent="0.35">
      <c r="A90" s="24" t="s">
        <v>426</v>
      </c>
      <c r="B90" s="25" t="s">
        <v>427</v>
      </c>
      <c r="C90" s="46">
        <f>+'1990'!$F90</f>
        <v>0</v>
      </c>
      <c r="D90" s="46">
        <f>+'1991'!$F90</f>
        <v>0</v>
      </c>
      <c r="E90" s="46">
        <f>+'1992'!$F90</f>
        <v>0</v>
      </c>
      <c r="F90" s="46">
        <f>+'1993'!$F90</f>
        <v>0</v>
      </c>
      <c r="G90" s="46">
        <f>+'1994'!$F90</f>
        <v>0</v>
      </c>
      <c r="H90" s="46">
        <f>+'1995'!$F90</f>
        <v>0</v>
      </c>
      <c r="I90" s="46">
        <f>+'1996'!$F90</f>
        <v>0</v>
      </c>
      <c r="J90" s="46">
        <f>+'1997'!$F90</f>
        <v>0</v>
      </c>
      <c r="K90" s="46">
        <f>+'1998'!$F90</f>
        <v>0</v>
      </c>
      <c r="L90" s="46">
        <f>+'1999'!$F90</f>
        <v>0</v>
      </c>
      <c r="M90" s="46">
        <f>+'2000'!$F90</f>
        <v>0</v>
      </c>
      <c r="N90" s="46">
        <f>+'2001'!$F90</f>
        <v>0</v>
      </c>
      <c r="O90" s="46">
        <f>+'2002'!$F90</f>
        <v>0</v>
      </c>
      <c r="P90" s="46">
        <f>+'2003'!$F90</f>
        <v>0</v>
      </c>
      <c r="Q90" s="46">
        <f>+'2004'!$F90</f>
        <v>0</v>
      </c>
      <c r="R90" s="46">
        <f>+'2005'!$F90</f>
        <v>0</v>
      </c>
      <c r="S90" s="46">
        <f>+'2006'!$F90</f>
        <v>0</v>
      </c>
      <c r="T90" s="46">
        <f>+'2007'!$F90</f>
        <v>0</v>
      </c>
      <c r="U90" s="46">
        <f>+'2008'!$F90</f>
        <v>0</v>
      </c>
      <c r="V90" s="46">
        <f>+'2009'!$F90</f>
        <v>0</v>
      </c>
      <c r="W90" s="46">
        <f>+'2010'!$F90</f>
        <v>0</v>
      </c>
      <c r="X90" s="46">
        <f>+'2011'!$F90</f>
        <v>0</v>
      </c>
      <c r="Y90" s="46">
        <f>+'2012'!$F90</f>
        <v>0</v>
      </c>
      <c r="Z90" s="46">
        <f>+'2013'!$F90</f>
        <v>0</v>
      </c>
      <c r="AA90" s="46">
        <f>+'2014'!$F90</f>
        <v>0</v>
      </c>
      <c r="AB90" s="46">
        <f>+'2015'!$F90</f>
        <v>0</v>
      </c>
      <c r="AC90" s="46">
        <f>+'2016'!$F90</f>
        <v>0</v>
      </c>
      <c r="AD90" s="46">
        <f>+'2017'!$F90</f>
        <v>0</v>
      </c>
      <c r="AE90" s="46">
        <f>+'2018'!$F90</f>
        <v>0</v>
      </c>
      <c r="AF90" s="46">
        <f>+'2019'!$F90</f>
        <v>0</v>
      </c>
      <c r="AG90" s="46">
        <f>+'2020'!$F90</f>
        <v>0</v>
      </c>
      <c r="AH90" s="46">
        <f>+'2021'!$F90</f>
        <v>0</v>
      </c>
      <c r="AI90" s="27"/>
      <c r="AJ90" s="32" t="e">
        <f t="shared" si="11"/>
        <v>#DIV/0!</v>
      </c>
    </row>
    <row r="91" spans="1:36" ht="13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2" t="e">
        <f t="shared" si="11"/>
        <v>#DIV/0!</v>
      </c>
    </row>
    <row r="92" spans="1:36" ht="13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32" t="e">
        <f t="shared" si="11"/>
        <v>#DIV/0!</v>
      </c>
    </row>
    <row r="93" spans="1:36" x14ac:dyDescent="0.35">
      <c r="A93" s="24" t="s">
        <v>432</v>
      </c>
      <c r="B93" s="25" t="s">
        <v>342</v>
      </c>
      <c r="C93" s="46">
        <f>+'1990'!$F93</f>
        <v>0</v>
      </c>
      <c r="D93" s="46">
        <f>+'1991'!$F93</f>
        <v>0</v>
      </c>
      <c r="E93" s="46">
        <f>+'1992'!$F93</f>
        <v>0</v>
      </c>
      <c r="F93" s="46">
        <f>+'1993'!$F93</f>
        <v>0</v>
      </c>
      <c r="G93" s="46">
        <f>+'1994'!$F93</f>
        <v>0</v>
      </c>
      <c r="H93" s="46">
        <f>+'1995'!$F93</f>
        <v>0</v>
      </c>
      <c r="I93" s="46">
        <f>+'1996'!$F93</f>
        <v>0</v>
      </c>
      <c r="J93" s="46">
        <f>+'1997'!$F93</f>
        <v>0</v>
      </c>
      <c r="K93" s="46">
        <f>+'1998'!$F93</f>
        <v>0</v>
      </c>
      <c r="L93" s="46">
        <f>+'1999'!$F93</f>
        <v>0</v>
      </c>
      <c r="M93" s="46">
        <f>+'2000'!$F93</f>
        <v>0</v>
      </c>
      <c r="N93" s="46">
        <f>+'2001'!$F93</f>
        <v>0</v>
      </c>
      <c r="O93" s="46">
        <f>+'2002'!$F93</f>
        <v>0</v>
      </c>
      <c r="P93" s="46">
        <f>+'2003'!$F93</f>
        <v>0</v>
      </c>
      <c r="Q93" s="46">
        <f>+'2004'!$F93</f>
        <v>0</v>
      </c>
      <c r="R93" s="46">
        <f>+'2005'!$F93</f>
        <v>0</v>
      </c>
      <c r="S93" s="46">
        <f>+'2006'!$F93</f>
        <v>0</v>
      </c>
      <c r="T93" s="46">
        <f>+'2007'!$F93</f>
        <v>0</v>
      </c>
      <c r="U93" s="46">
        <f>+'2008'!$F93</f>
        <v>0</v>
      </c>
      <c r="V93" s="46">
        <f>+'2009'!$F93</f>
        <v>0</v>
      </c>
      <c r="W93" s="46">
        <f>+'2010'!$F93</f>
        <v>0</v>
      </c>
      <c r="X93" s="46">
        <f>+'2011'!$F93</f>
        <v>0</v>
      </c>
      <c r="Y93" s="46">
        <f>+'2012'!$F93</f>
        <v>0</v>
      </c>
      <c r="Z93" s="46">
        <f>+'2013'!$F93</f>
        <v>0</v>
      </c>
      <c r="AA93" s="46">
        <f>+'2014'!$F93</f>
        <v>0</v>
      </c>
      <c r="AB93" s="46">
        <f>+'2015'!$F93</f>
        <v>0</v>
      </c>
      <c r="AC93" s="46">
        <f>+'2016'!$F93</f>
        <v>0</v>
      </c>
      <c r="AD93" s="46">
        <f>+'2017'!$F93</f>
        <v>0</v>
      </c>
      <c r="AE93" s="46">
        <f>+'2018'!$F93</f>
        <v>0</v>
      </c>
      <c r="AF93" s="46">
        <f>+'2019'!$F93</f>
        <v>0</v>
      </c>
      <c r="AG93" s="46">
        <f>+'2020'!$F93</f>
        <v>0</v>
      </c>
      <c r="AH93" s="46">
        <f>+'2021'!$F93</f>
        <v>0</v>
      </c>
      <c r="AI93" s="27"/>
      <c r="AJ93" s="46" t="e">
        <f t="shared" si="11"/>
        <v>#DIV/0!</v>
      </c>
    </row>
    <row r="94" spans="1:36" x14ac:dyDescent="0.35">
      <c r="A94" s="24" t="s">
        <v>433</v>
      </c>
      <c r="B94" s="25" t="s">
        <v>291</v>
      </c>
      <c r="C94" s="46">
        <f>+'1990'!$F94</f>
        <v>0</v>
      </c>
      <c r="D94" s="46">
        <f>+'1991'!$F94</f>
        <v>0</v>
      </c>
      <c r="E94" s="46">
        <f>+'1992'!$F94</f>
        <v>0</v>
      </c>
      <c r="F94" s="46">
        <f>+'1993'!$F94</f>
        <v>0</v>
      </c>
      <c r="G94" s="46">
        <f>+'1994'!$F94</f>
        <v>0</v>
      </c>
      <c r="H94" s="46">
        <f>+'1995'!$F94</f>
        <v>0</v>
      </c>
      <c r="I94" s="46">
        <f>+'1996'!$F94</f>
        <v>0</v>
      </c>
      <c r="J94" s="46">
        <f>+'1997'!$F94</f>
        <v>0</v>
      </c>
      <c r="K94" s="46">
        <f>+'1998'!$F94</f>
        <v>0</v>
      </c>
      <c r="L94" s="46">
        <f>+'1999'!$F94</f>
        <v>0</v>
      </c>
      <c r="M94" s="46">
        <f>+'2000'!$F94</f>
        <v>0</v>
      </c>
      <c r="N94" s="46">
        <f>+'2001'!$F94</f>
        <v>0</v>
      </c>
      <c r="O94" s="46">
        <f>+'2002'!$F94</f>
        <v>0</v>
      </c>
      <c r="P94" s="46">
        <f>+'2003'!$F94</f>
        <v>0</v>
      </c>
      <c r="Q94" s="46">
        <f>+'2004'!$F94</f>
        <v>0</v>
      </c>
      <c r="R94" s="46">
        <f>+'2005'!$F94</f>
        <v>0</v>
      </c>
      <c r="S94" s="46">
        <f>+'2006'!$F94</f>
        <v>0</v>
      </c>
      <c r="T94" s="46">
        <f>+'2007'!$F94</f>
        <v>0</v>
      </c>
      <c r="U94" s="46">
        <f>+'2008'!$F94</f>
        <v>0</v>
      </c>
      <c r="V94" s="46">
        <f>+'2009'!$F94</f>
        <v>0</v>
      </c>
      <c r="W94" s="46">
        <f>+'2010'!$F94</f>
        <v>0</v>
      </c>
      <c r="X94" s="46">
        <f>+'2011'!$F94</f>
        <v>0</v>
      </c>
      <c r="Y94" s="46">
        <f>+'2012'!$F94</f>
        <v>0</v>
      </c>
      <c r="Z94" s="46">
        <f>+'2013'!$F94</f>
        <v>0</v>
      </c>
      <c r="AA94" s="46">
        <f>+'2014'!$F94</f>
        <v>0</v>
      </c>
      <c r="AB94" s="46">
        <f>+'2015'!$F94</f>
        <v>0</v>
      </c>
      <c r="AC94" s="46">
        <f>+'2016'!$F94</f>
        <v>0</v>
      </c>
      <c r="AD94" s="46">
        <f>+'2017'!$F94</f>
        <v>0</v>
      </c>
      <c r="AE94" s="46">
        <f>+'2018'!$F94</f>
        <v>0</v>
      </c>
      <c r="AF94" s="46">
        <f>+'2019'!$F94</f>
        <v>0</v>
      </c>
      <c r="AG94" s="46">
        <f>+'2020'!$F94</f>
        <v>0</v>
      </c>
      <c r="AH94" s="46">
        <f>+'2021'!$F94</f>
        <v>0</v>
      </c>
      <c r="AI94" s="27"/>
      <c r="AJ94" s="46" t="e">
        <f t="shared" si="11"/>
        <v>#DIV/0!</v>
      </c>
    </row>
    <row r="95" spans="1:36" s="13" customFormat="1" x14ac:dyDescent="0.35">
      <c r="A95" s="19" t="s">
        <v>434</v>
      </c>
      <c r="B95" s="20" t="s">
        <v>435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22"/>
      <c r="AJ95" s="23" t="e">
        <f t="shared" si="11"/>
        <v>#DIV/0!</v>
      </c>
    </row>
    <row r="96" spans="1:36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23" t="e">
        <f t="shared" si="11"/>
        <v>#DIV/0!</v>
      </c>
    </row>
    <row r="97" spans="1:36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23" t="e">
        <f t="shared" si="11"/>
        <v>#DIV/0!</v>
      </c>
    </row>
    <row r="98" spans="1:36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46" t="e">
        <f t="shared" si="11"/>
        <v>#DIV/0!</v>
      </c>
    </row>
    <row r="99" spans="1:36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46" t="e">
        <f t="shared" si="11"/>
        <v>#DIV/0!</v>
      </c>
    </row>
    <row r="100" spans="1:36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46" t="e">
        <f t="shared" si="11"/>
        <v>#DIV/0!</v>
      </c>
    </row>
    <row r="101" spans="1:36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46" t="e">
        <f t="shared" si="11"/>
        <v>#DIV/0!</v>
      </c>
    </row>
    <row r="102" spans="1:36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23" t="e">
        <f t="shared" si="11"/>
        <v>#DIV/0!</v>
      </c>
    </row>
    <row r="103" spans="1:36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46" t="e">
        <f t="shared" si="11"/>
        <v>#DIV/0!</v>
      </c>
    </row>
    <row r="104" spans="1:36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46" t="e">
        <f t="shared" si="11"/>
        <v>#DIV/0!</v>
      </c>
    </row>
    <row r="105" spans="1:36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46" t="e">
        <f t="shared" si="11"/>
        <v>#DIV/0!</v>
      </c>
    </row>
    <row r="106" spans="1:36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46" t="e">
        <f t="shared" si="11"/>
        <v>#DIV/0!</v>
      </c>
    </row>
    <row r="107" spans="1:36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46" t="e">
        <f t="shared" si="11"/>
        <v>#DIV/0!</v>
      </c>
    </row>
    <row r="108" spans="1:36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46" t="e">
        <f t="shared" si="11"/>
        <v>#DIV/0!</v>
      </c>
    </row>
    <row r="109" spans="1:36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46" t="e">
        <f t="shared" si="11"/>
        <v>#DIV/0!</v>
      </c>
    </row>
    <row r="110" spans="1:36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46" t="e">
        <f t="shared" si="11"/>
        <v>#DIV/0!</v>
      </c>
    </row>
    <row r="111" spans="1:36" x14ac:dyDescent="0.35">
      <c r="A111" s="24" t="s">
        <v>466</v>
      </c>
      <c r="B111" s="25" t="s">
        <v>467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27"/>
      <c r="AJ111" s="23" t="e">
        <f t="shared" si="11"/>
        <v>#DIV/0!</v>
      </c>
    </row>
    <row r="112" spans="1:36" x14ac:dyDescent="0.35">
      <c r="A112" s="24" t="s">
        <v>468</v>
      </c>
      <c r="B112" s="25" t="s">
        <v>439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27"/>
      <c r="AJ112" s="23" t="e">
        <f t="shared" si="11"/>
        <v>#DIV/0!</v>
      </c>
    </row>
    <row r="113" spans="1:36" x14ac:dyDescent="0.35">
      <c r="A113" s="24" t="s">
        <v>469</v>
      </c>
      <c r="B113" s="25" t="s">
        <v>441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27"/>
      <c r="AJ113" s="46" t="e">
        <f t="shared" si="11"/>
        <v>#DIV/0!</v>
      </c>
    </row>
    <row r="114" spans="1:36" x14ac:dyDescent="0.35">
      <c r="A114" s="24" t="s">
        <v>470</v>
      </c>
      <c r="B114" s="25" t="s">
        <v>443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27"/>
      <c r="AJ114" s="46" t="e">
        <f t="shared" si="11"/>
        <v>#DIV/0!</v>
      </c>
    </row>
    <row r="115" spans="1:36" x14ac:dyDescent="0.35">
      <c r="A115" s="24" t="s">
        <v>471</v>
      </c>
      <c r="B115" s="25" t="s">
        <v>445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27"/>
      <c r="AJ115" s="46" t="e">
        <f t="shared" si="11"/>
        <v>#DIV/0!</v>
      </c>
    </row>
    <row r="116" spans="1:36" x14ac:dyDescent="0.35">
      <c r="A116" s="24" t="s">
        <v>472</v>
      </c>
      <c r="B116" s="25" t="s">
        <v>447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27"/>
      <c r="AJ116" s="46" t="e">
        <f t="shared" si="11"/>
        <v>#DIV/0!</v>
      </c>
    </row>
    <row r="117" spans="1:36" x14ac:dyDescent="0.35">
      <c r="A117" s="24" t="s">
        <v>473</v>
      </c>
      <c r="B117" s="25" t="s">
        <v>449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27"/>
      <c r="AJ117" s="23" t="e">
        <f t="shared" si="11"/>
        <v>#DIV/0!</v>
      </c>
    </row>
    <row r="118" spans="1:36" x14ac:dyDescent="0.35">
      <c r="A118" s="24" t="s">
        <v>474</v>
      </c>
      <c r="B118" s="25" t="s">
        <v>451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27"/>
      <c r="AJ118" s="46" t="e">
        <f t="shared" si="11"/>
        <v>#DIV/0!</v>
      </c>
    </row>
    <row r="119" spans="1:36" x14ac:dyDescent="0.35">
      <c r="A119" s="24" t="s">
        <v>475</v>
      </c>
      <c r="B119" s="25" t="s">
        <v>453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27"/>
      <c r="AJ119" s="46" t="e">
        <f t="shared" si="11"/>
        <v>#DIV/0!</v>
      </c>
    </row>
    <row r="120" spans="1:36" x14ac:dyDescent="0.35">
      <c r="A120" s="24" t="s">
        <v>476</v>
      </c>
      <c r="B120" s="25" t="s">
        <v>455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27"/>
      <c r="AJ120" s="46" t="e">
        <f t="shared" si="11"/>
        <v>#DIV/0!</v>
      </c>
    </row>
    <row r="121" spans="1:36" x14ac:dyDescent="0.35">
      <c r="A121" s="24" t="s">
        <v>477</v>
      </c>
      <c r="B121" s="25" t="s">
        <v>457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27"/>
      <c r="AJ121" s="46" t="e">
        <f t="shared" si="11"/>
        <v>#DIV/0!</v>
      </c>
    </row>
    <row r="122" spans="1:36" x14ac:dyDescent="0.35">
      <c r="A122" s="24" t="s">
        <v>478</v>
      </c>
      <c r="B122" s="25" t="s">
        <v>459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27"/>
      <c r="AJ122" s="46" t="e">
        <f t="shared" si="11"/>
        <v>#DIV/0!</v>
      </c>
    </row>
    <row r="123" spans="1:36" x14ac:dyDescent="0.35">
      <c r="A123" s="24" t="s">
        <v>479</v>
      </c>
      <c r="B123" s="25" t="s">
        <v>461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27"/>
      <c r="AJ123" s="46" t="e">
        <f t="shared" si="11"/>
        <v>#DIV/0!</v>
      </c>
    </row>
    <row r="124" spans="1:36" x14ac:dyDescent="0.35">
      <c r="A124" s="24" t="s">
        <v>480</v>
      </c>
      <c r="B124" s="25" t="s">
        <v>463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27"/>
      <c r="AJ124" s="46" t="e">
        <f t="shared" si="11"/>
        <v>#DIV/0!</v>
      </c>
    </row>
    <row r="125" spans="1:36" x14ac:dyDescent="0.35">
      <c r="A125" s="24" t="s">
        <v>481</v>
      </c>
      <c r="B125" s="25" t="s">
        <v>465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27"/>
      <c r="AJ125" s="46" t="e">
        <f t="shared" si="11"/>
        <v>#DIV/0!</v>
      </c>
    </row>
    <row r="126" spans="1:36" ht="13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2" t="e">
        <f t="shared" si="11"/>
        <v>#DIV/0!</v>
      </c>
    </row>
    <row r="127" spans="1:36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23" t="e">
        <f t="shared" si="11"/>
        <v>#DIV/0!</v>
      </c>
    </row>
    <row r="128" spans="1:36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46" t="e">
        <f t="shared" si="11"/>
        <v>#DIV/0!</v>
      </c>
    </row>
    <row r="129" spans="1:36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46" t="e">
        <f t="shared" si="11"/>
        <v>#DIV/0!</v>
      </c>
    </row>
    <row r="130" spans="1:36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46" t="e">
        <f t="shared" si="11"/>
        <v>#DIV/0!</v>
      </c>
    </row>
    <row r="131" spans="1:36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46" t="e">
        <f t="shared" si="11"/>
        <v>#DIV/0!</v>
      </c>
    </row>
    <row r="132" spans="1:36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2" t="e">
        <f t="shared" si="11"/>
        <v>#DIV/0!</v>
      </c>
    </row>
    <row r="133" spans="1:36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2" t="e">
        <f t="shared" ref="AJ133:AJ196" si="19">+(AH133/M133)-1</f>
        <v>#DIV/0!</v>
      </c>
    </row>
    <row r="134" spans="1:36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2" t="e">
        <f t="shared" si="19"/>
        <v>#DIV/0!</v>
      </c>
    </row>
    <row r="135" spans="1:36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2" t="e">
        <f t="shared" si="19"/>
        <v>#DIV/0!</v>
      </c>
    </row>
    <row r="136" spans="1:36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2" t="e">
        <f t="shared" si="19"/>
        <v>#DIV/0!</v>
      </c>
    </row>
    <row r="137" spans="1:36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2" t="e">
        <f t="shared" si="19"/>
        <v>#DIV/0!</v>
      </c>
    </row>
    <row r="138" spans="1:36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2" t="e">
        <f t="shared" si="19"/>
        <v>#DIV/0!</v>
      </c>
    </row>
    <row r="139" spans="1:36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2" t="e">
        <f t="shared" si="19"/>
        <v>#DIV/0!</v>
      </c>
    </row>
    <row r="140" spans="1:36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2" t="e">
        <f t="shared" si="19"/>
        <v>#DIV/0!</v>
      </c>
    </row>
    <row r="141" spans="1:36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2" t="e">
        <f t="shared" si="19"/>
        <v>#DIV/0!</v>
      </c>
    </row>
    <row r="142" spans="1:36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2" t="e">
        <f t="shared" si="19"/>
        <v>#DIV/0!</v>
      </c>
    </row>
    <row r="143" spans="1:36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2" t="e">
        <f t="shared" si="19"/>
        <v>#DIV/0!</v>
      </c>
    </row>
    <row r="144" spans="1:36" x14ac:dyDescent="0.35">
      <c r="A144" s="24" t="s">
        <v>516</v>
      </c>
      <c r="B144" s="25" t="s">
        <v>517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27"/>
      <c r="AJ144" s="32" t="e">
        <f t="shared" si="19"/>
        <v>#DIV/0!</v>
      </c>
    </row>
    <row r="145" spans="1:36" x14ac:dyDescent="0.35">
      <c r="A145" s="24" t="s">
        <v>518</v>
      </c>
      <c r="B145" s="25" t="s">
        <v>519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27"/>
      <c r="AJ145" s="23" t="e">
        <f t="shared" si="19"/>
        <v>#DIV/0!</v>
      </c>
    </row>
    <row r="146" spans="1:36" x14ac:dyDescent="0.35">
      <c r="A146" s="24" t="s">
        <v>520</v>
      </c>
      <c r="B146" s="25" t="s">
        <v>521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27"/>
      <c r="AJ146" s="32" t="e">
        <f t="shared" si="19"/>
        <v>#DIV/0!</v>
      </c>
    </row>
    <row r="147" spans="1:36" x14ac:dyDescent="0.35">
      <c r="A147" s="24" t="s">
        <v>522</v>
      </c>
      <c r="B147" s="25" t="s">
        <v>523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27"/>
      <c r="AJ147" s="32" t="e">
        <f t="shared" si="19"/>
        <v>#DIV/0!</v>
      </c>
    </row>
    <row r="148" spans="1:36" x14ac:dyDescent="0.35">
      <c r="A148" s="24" t="s">
        <v>524</v>
      </c>
      <c r="B148" s="25" t="s">
        <v>525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27"/>
      <c r="AJ148" s="32" t="e">
        <f t="shared" si="19"/>
        <v>#DIV/0!</v>
      </c>
    </row>
    <row r="149" spans="1:36" x14ac:dyDescent="0.35">
      <c r="A149" s="24" t="s">
        <v>526</v>
      </c>
      <c r="B149" s="25" t="s">
        <v>527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27"/>
      <c r="AJ149" s="32" t="e">
        <f t="shared" si="19"/>
        <v>#DIV/0!</v>
      </c>
    </row>
    <row r="150" spans="1:36" x14ac:dyDescent="0.35">
      <c r="A150" s="24" t="s">
        <v>528</v>
      </c>
      <c r="B150" s="25" t="s">
        <v>291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27"/>
      <c r="AJ150" s="32" t="e">
        <f t="shared" si="19"/>
        <v>#DIV/0!</v>
      </c>
    </row>
    <row r="151" spans="1:36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2" t="e">
        <f t="shared" si="19"/>
        <v>#DIV/0!</v>
      </c>
    </row>
    <row r="152" spans="1:36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2" t="e">
        <f t="shared" si="19"/>
        <v>#DIV/0!</v>
      </c>
    </row>
    <row r="153" spans="1:36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2" t="e">
        <f t="shared" si="19"/>
        <v>#DIV/0!</v>
      </c>
    </row>
    <row r="154" spans="1:36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2" t="e">
        <f t="shared" si="19"/>
        <v>#DIV/0!</v>
      </c>
    </row>
    <row r="155" spans="1:36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2" t="e">
        <f t="shared" si="19"/>
        <v>#DIV/0!</v>
      </c>
    </row>
    <row r="156" spans="1:36" x14ac:dyDescent="0.35">
      <c r="A156" s="24" t="s">
        <v>539</v>
      </c>
      <c r="B156" s="25" t="s">
        <v>291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27"/>
      <c r="AJ156" s="32" t="e">
        <f t="shared" si="19"/>
        <v>#DIV/0!</v>
      </c>
    </row>
    <row r="157" spans="1:36" s="13" customFormat="1" x14ac:dyDescent="0.35">
      <c r="A157" s="19" t="s">
        <v>540</v>
      </c>
      <c r="B157" s="20" t="s">
        <v>541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22"/>
      <c r="AJ157" s="23" t="e">
        <f t="shared" si="19"/>
        <v>#DIV/0!</v>
      </c>
    </row>
    <row r="158" spans="1:36" x14ac:dyDescent="0.35">
      <c r="A158" s="24" t="s">
        <v>542</v>
      </c>
      <c r="B158" s="25" t="s">
        <v>543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27"/>
      <c r="AJ158" s="23" t="e">
        <f t="shared" si="19"/>
        <v>#DIV/0!</v>
      </c>
    </row>
    <row r="159" spans="1:36" x14ac:dyDescent="0.35">
      <c r="A159" s="24" t="s">
        <v>544</v>
      </c>
      <c r="B159" s="25" t="s">
        <v>545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27"/>
      <c r="AJ159" s="32" t="e">
        <f t="shared" si="19"/>
        <v>#DIV/0!</v>
      </c>
    </row>
    <row r="160" spans="1:36" x14ac:dyDescent="0.35">
      <c r="A160" s="24" t="s">
        <v>546</v>
      </c>
      <c r="B160" s="25" t="s">
        <v>547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27"/>
      <c r="AJ160" s="23" t="e">
        <f t="shared" si="19"/>
        <v>#DIV/0!</v>
      </c>
    </row>
    <row r="161" spans="1:36" x14ac:dyDescent="0.35">
      <c r="A161" s="24" t="s">
        <v>548</v>
      </c>
      <c r="B161" s="25" t="s">
        <v>549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27"/>
      <c r="AJ161" s="32" t="e">
        <f t="shared" si="19"/>
        <v>#DIV/0!</v>
      </c>
    </row>
    <row r="162" spans="1:36" x14ac:dyDescent="0.35">
      <c r="A162" s="24" t="s">
        <v>550</v>
      </c>
      <c r="B162" s="25" t="s">
        <v>551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27"/>
      <c r="AJ162" s="32" t="e">
        <f t="shared" si="19"/>
        <v>#DIV/0!</v>
      </c>
    </row>
    <row r="163" spans="1:36" x14ac:dyDescent="0.35">
      <c r="A163" s="24" t="s">
        <v>552</v>
      </c>
      <c r="B163" s="25" t="s">
        <v>553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27"/>
      <c r="AJ163" s="32" t="e">
        <f t="shared" si="19"/>
        <v>#DIV/0!</v>
      </c>
    </row>
    <row r="164" spans="1:36" x14ac:dyDescent="0.35">
      <c r="A164" s="24" t="s">
        <v>554</v>
      </c>
      <c r="B164" s="25" t="s">
        <v>555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27"/>
      <c r="AJ164" s="32" t="e">
        <f t="shared" si="19"/>
        <v>#DIV/0!</v>
      </c>
    </row>
    <row r="165" spans="1:36" x14ac:dyDescent="0.35">
      <c r="A165" s="24" t="s">
        <v>556</v>
      </c>
      <c r="B165" s="25" t="s">
        <v>557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27"/>
      <c r="AJ165" s="32" t="e">
        <f t="shared" si="19"/>
        <v>#DIV/0!</v>
      </c>
    </row>
    <row r="166" spans="1:36" x14ac:dyDescent="0.35">
      <c r="A166" s="24" t="s">
        <v>558</v>
      </c>
      <c r="B166" s="25" t="s">
        <v>559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27"/>
      <c r="AJ166" s="23" t="e">
        <f t="shared" si="19"/>
        <v>#DIV/0!</v>
      </c>
    </row>
    <row r="167" spans="1:36" x14ac:dyDescent="0.35">
      <c r="A167" s="24" t="s">
        <v>560</v>
      </c>
      <c r="B167" s="25" t="s">
        <v>561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27"/>
      <c r="AJ167" s="32" t="e">
        <f t="shared" si="19"/>
        <v>#DIV/0!</v>
      </c>
    </row>
    <row r="168" spans="1:36" x14ac:dyDescent="0.35">
      <c r="A168" s="24" t="s">
        <v>562</v>
      </c>
      <c r="B168" s="25" t="s">
        <v>563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27"/>
      <c r="AJ168" s="23" t="e">
        <f t="shared" si="19"/>
        <v>#DIV/0!</v>
      </c>
    </row>
    <row r="169" spans="1:36" x14ac:dyDescent="0.35">
      <c r="A169" s="24" t="s">
        <v>564</v>
      </c>
      <c r="B169" s="25" t="s">
        <v>565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27"/>
      <c r="AJ169" s="32" t="e">
        <f t="shared" si="19"/>
        <v>#DIV/0!</v>
      </c>
    </row>
    <row r="170" spans="1:36" x14ac:dyDescent="0.35">
      <c r="A170" s="24" t="s">
        <v>566</v>
      </c>
      <c r="B170" s="25" t="s">
        <v>567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27"/>
      <c r="AJ170" s="32" t="e">
        <f t="shared" si="19"/>
        <v>#DIV/0!</v>
      </c>
    </row>
    <row r="171" spans="1:36" x14ac:dyDescent="0.35">
      <c r="A171" s="24" t="s">
        <v>568</v>
      </c>
      <c r="B171" s="25" t="s">
        <v>569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27"/>
      <c r="AJ171" s="32" t="e">
        <f t="shared" si="19"/>
        <v>#DIV/0!</v>
      </c>
    </row>
    <row r="172" spans="1:36" x14ac:dyDescent="0.35">
      <c r="A172" s="24" t="s">
        <v>570</v>
      </c>
      <c r="B172" s="25" t="s">
        <v>571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27"/>
      <c r="AJ172" s="32" t="e">
        <f t="shared" si="19"/>
        <v>#DIV/0!</v>
      </c>
    </row>
    <row r="173" spans="1:36" x14ac:dyDescent="0.35">
      <c r="A173" s="24" t="s">
        <v>572</v>
      </c>
      <c r="B173" s="25" t="s">
        <v>573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27"/>
      <c r="AJ173" s="32" t="e">
        <f t="shared" si="19"/>
        <v>#DIV/0!</v>
      </c>
    </row>
    <row r="174" spans="1:36" x14ac:dyDescent="0.35">
      <c r="A174" s="24" t="s">
        <v>574</v>
      </c>
      <c r="B174" s="25" t="s">
        <v>575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27"/>
      <c r="AJ174" s="23" t="e">
        <f t="shared" si="19"/>
        <v>#DIV/0!</v>
      </c>
    </row>
    <row r="175" spans="1:36" x14ac:dyDescent="0.35">
      <c r="A175" s="24" t="s">
        <v>576</v>
      </c>
      <c r="B175" s="25" t="s">
        <v>577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27"/>
      <c r="AJ175" s="32" t="e">
        <f t="shared" si="19"/>
        <v>#DIV/0!</v>
      </c>
    </row>
    <row r="176" spans="1:36" x14ac:dyDescent="0.35">
      <c r="A176" s="24" t="s">
        <v>578</v>
      </c>
      <c r="B176" s="25" t="s">
        <v>579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27"/>
      <c r="AJ176" s="23" t="e">
        <f t="shared" si="19"/>
        <v>#DIV/0!</v>
      </c>
    </row>
    <row r="177" spans="1:36" x14ac:dyDescent="0.35">
      <c r="A177" s="24" t="s">
        <v>580</v>
      </c>
      <c r="B177" s="25" t="s">
        <v>581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27"/>
      <c r="AJ177" s="32" t="e">
        <f t="shared" si="19"/>
        <v>#DIV/0!</v>
      </c>
    </row>
    <row r="178" spans="1:36" x14ac:dyDescent="0.35">
      <c r="A178" s="24" t="s">
        <v>582</v>
      </c>
      <c r="B178" s="25" t="s">
        <v>583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27"/>
      <c r="AJ178" s="32" t="e">
        <f t="shared" si="19"/>
        <v>#DIV/0!</v>
      </c>
    </row>
    <row r="179" spans="1:36" x14ac:dyDescent="0.35">
      <c r="A179" s="24" t="s">
        <v>584</v>
      </c>
      <c r="B179" s="25" t="s">
        <v>585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27"/>
      <c r="AJ179" s="32" t="e">
        <f t="shared" si="19"/>
        <v>#DIV/0!</v>
      </c>
    </row>
    <row r="180" spans="1:36" x14ac:dyDescent="0.35">
      <c r="A180" s="24" t="s">
        <v>586</v>
      </c>
      <c r="B180" s="25" t="s">
        <v>587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27"/>
      <c r="AJ180" s="32" t="e">
        <f t="shared" si="19"/>
        <v>#DIV/0!</v>
      </c>
    </row>
    <row r="181" spans="1:36" x14ac:dyDescent="0.35">
      <c r="A181" s="24" t="s">
        <v>588</v>
      </c>
      <c r="B181" s="25" t="s">
        <v>589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27"/>
      <c r="AJ181" s="32" t="e">
        <f t="shared" si="19"/>
        <v>#DIV/0!</v>
      </c>
    </row>
    <row r="182" spans="1:36" x14ac:dyDescent="0.35">
      <c r="A182" s="24" t="s">
        <v>590</v>
      </c>
      <c r="B182" s="25" t="s">
        <v>591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27"/>
      <c r="AJ182" s="23" t="e">
        <f t="shared" si="19"/>
        <v>#DIV/0!</v>
      </c>
    </row>
    <row r="183" spans="1:36" x14ac:dyDescent="0.35">
      <c r="A183" s="24" t="s">
        <v>592</v>
      </c>
      <c r="B183" s="25" t="s">
        <v>593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27"/>
      <c r="AJ183" s="32" t="e">
        <f t="shared" si="19"/>
        <v>#DIV/0!</v>
      </c>
    </row>
    <row r="184" spans="1:36" x14ac:dyDescent="0.35">
      <c r="A184" s="24" t="s">
        <v>594</v>
      </c>
      <c r="B184" s="25" t="s">
        <v>595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27"/>
      <c r="AJ184" s="23" t="e">
        <f t="shared" si="19"/>
        <v>#DIV/0!</v>
      </c>
    </row>
    <row r="185" spans="1:36" x14ac:dyDescent="0.35">
      <c r="A185" s="24" t="s">
        <v>596</v>
      </c>
      <c r="B185" s="25" t="s">
        <v>597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27"/>
      <c r="AJ185" s="32" t="e">
        <f t="shared" si="19"/>
        <v>#DIV/0!</v>
      </c>
    </row>
    <row r="186" spans="1:36" x14ac:dyDescent="0.35">
      <c r="A186" s="24" t="s">
        <v>598</v>
      </c>
      <c r="B186" s="25" t="s">
        <v>599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27"/>
      <c r="AJ186" s="32" t="e">
        <f t="shared" si="19"/>
        <v>#DIV/0!</v>
      </c>
    </row>
    <row r="187" spans="1:36" x14ac:dyDescent="0.35">
      <c r="A187" s="24" t="s">
        <v>600</v>
      </c>
      <c r="B187" s="25" t="s">
        <v>601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27"/>
      <c r="AJ187" s="32" t="e">
        <f t="shared" si="19"/>
        <v>#DIV/0!</v>
      </c>
    </row>
    <row r="188" spans="1:36" x14ac:dyDescent="0.35">
      <c r="A188" s="24" t="s">
        <v>602</v>
      </c>
      <c r="B188" s="25" t="s">
        <v>603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27"/>
      <c r="AJ188" s="32" t="e">
        <f t="shared" si="19"/>
        <v>#DIV/0!</v>
      </c>
    </row>
    <row r="189" spans="1:36" x14ac:dyDescent="0.35">
      <c r="A189" s="24" t="s">
        <v>604</v>
      </c>
      <c r="B189" s="25" t="s">
        <v>605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27"/>
      <c r="AJ189" s="32" t="e">
        <f t="shared" si="19"/>
        <v>#DIV/0!</v>
      </c>
    </row>
    <row r="190" spans="1:36" x14ac:dyDescent="0.35">
      <c r="A190" s="24" t="s">
        <v>606</v>
      </c>
      <c r="B190" s="25" t="s">
        <v>607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27"/>
      <c r="AJ190" s="23" t="e">
        <f t="shared" si="19"/>
        <v>#DIV/0!</v>
      </c>
    </row>
    <row r="191" spans="1:36" x14ac:dyDescent="0.35">
      <c r="A191" s="24" t="s">
        <v>608</v>
      </c>
      <c r="B191" s="25" t="s">
        <v>609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27"/>
      <c r="AJ191" s="32" t="e">
        <f t="shared" si="19"/>
        <v>#DIV/0!</v>
      </c>
    </row>
    <row r="192" spans="1:36" x14ac:dyDescent="0.35">
      <c r="A192" s="24" t="s">
        <v>610</v>
      </c>
      <c r="B192" s="25" t="s">
        <v>611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27"/>
      <c r="AJ192" s="23" t="e">
        <f t="shared" si="19"/>
        <v>#DIV/0!</v>
      </c>
    </row>
    <row r="193" spans="1:36" x14ac:dyDescent="0.35">
      <c r="A193" s="24" t="s">
        <v>612</v>
      </c>
      <c r="B193" s="25" t="s">
        <v>613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27"/>
      <c r="AJ193" s="32" t="e">
        <f t="shared" si="19"/>
        <v>#DIV/0!</v>
      </c>
    </row>
    <row r="194" spans="1:36" x14ac:dyDescent="0.35">
      <c r="A194" s="24" t="s">
        <v>614</v>
      </c>
      <c r="B194" s="25" t="s">
        <v>615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27"/>
      <c r="AJ194" s="32" t="e">
        <f t="shared" si="19"/>
        <v>#DIV/0!</v>
      </c>
    </row>
    <row r="195" spans="1:36" x14ac:dyDescent="0.35">
      <c r="A195" s="24" t="s">
        <v>616</v>
      </c>
      <c r="B195" s="25" t="s">
        <v>617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27"/>
      <c r="AJ195" s="32" t="e">
        <f t="shared" si="19"/>
        <v>#DIV/0!</v>
      </c>
    </row>
    <row r="196" spans="1:36" x14ac:dyDescent="0.35">
      <c r="A196" s="24" t="s">
        <v>618</v>
      </c>
      <c r="B196" s="25" t="s">
        <v>619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27"/>
      <c r="AJ196" s="32" t="e">
        <f t="shared" si="19"/>
        <v>#DIV/0!</v>
      </c>
    </row>
    <row r="197" spans="1:36" x14ac:dyDescent="0.35">
      <c r="A197" s="24" t="s">
        <v>620</v>
      </c>
      <c r="B197" s="25" t="s">
        <v>621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27"/>
      <c r="AJ197" s="32" t="e">
        <f t="shared" ref="AJ197:AJ237" si="20">+(AH197/M197)-1</f>
        <v>#DIV/0!</v>
      </c>
    </row>
    <row r="198" spans="1:36" x14ac:dyDescent="0.35">
      <c r="A198" s="24" t="s">
        <v>622</v>
      </c>
      <c r="B198" s="25" t="s">
        <v>623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27"/>
      <c r="AJ198" s="23" t="e">
        <f t="shared" si="20"/>
        <v>#DIV/0!</v>
      </c>
    </row>
    <row r="199" spans="1:36" x14ac:dyDescent="0.35">
      <c r="A199" s="24" t="s">
        <v>624</v>
      </c>
      <c r="B199" s="25" t="s">
        <v>625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27"/>
      <c r="AJ199" s="32" t="e">
        <f t="shared" si="20"/>
        <v>#DIV/0!</v>
      </c>
    </row>
    <row r="200" spans="1:36" x14ac:dyDescent="0.35">
      <c r="A200" s="24" t="s">
        <v>626</v>
      </c>
      <c r="B200" s="25" t="s">
        <v>627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27"/>
      <c r="AJ200" s="23" t="e">
        <f t="shared" si="20"/>
        <v>#DIV/0!</v>
      </c>
    </row>
    <row r="201" spans="1:36" x14ac:dyDescent="0.35">
      <c r="A201" s="24" t="s">
        <v>628</v>
      </c>
      <c r="B201" s="25" t="s">
        <v>629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27"/>
      <c r="AJ201" s="32" t="e">
        <f t="shared" si="20"/>
        <v>#DIV/0!</v>
      </c>
    </row>
    <row r="202" spans="1:36" x14ac:dyDescent="0.35">
      <c r="A202" s="24" t="s">
        <v>630</v>
      </c>
      <c r="B202" s="25" t="s">
        <v>631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27"/>
      <c r="AJ202" s="32" t="e">
        <f t="shared" si="20"/>
        <v>#DIV/0!</v>
      </c>
    </row>
    <row r="203" spans="1:36" x14ac:dyDescent="0.35">
      <c r="A203" s="24" t="s">
        <v>632</v>
      </c>
      <c r="B203" s="25" t="s">
        <v>633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27"/>
      <c r="AJ203" s="32" t="e">
        <f t="shared" si="20"/>
        <v>#DIV/0!</v>
      </c>
    </row>
    <row r="204" spans="1:36" x14ac:dyDescent="0.35">
      <c r="A204" s="24" t="s">
        <v>634</v>
      </c>
      <c r="B204" s="25" t="s">
        <v>635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27"/>
      <c r="AJ204" s="32" t="e">
        <f t="shared" si="20"/>
        <v>#DIV/0!</v>
      </c>
    </row>
    <row r="205" spans="1:36" x14ac:dyDescent="0.35">
      <c r="A205" s="24" t="s">
        <v>636</v>
      </c>
      <c r="B205" s="25" t="s">
        <v>637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27"/>
      <c r="AJ205" s="32" t="e">
        <f t="shared" si="20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2" t="e">
        <f t="shared" si="20"/>
        <v>#DIV/0!</v>
      </c>
    </row>
    <row r="207" spans="1:36" x14ac:dyDescent="0.35">
      <c r="A207" s="24" t="s">
        <v>640</v>
      </c>
      <c r="B207" s="25" t="s">
        <v>291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27"/>
      <c r="AJ207" s="32" t="e">
        <f t="shared" si="20"/>
        <v>#DIV/0!</v>
      </c>
    </row>
    <row r="208" spans="1:36" ht="13" x14ac:dyDescent="0.35">
      <c r="A208" s="24" t="s">
        <v>696</v>
      </c>
      <c r="B208" s="25" t="s">
        <v>697</v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27"/>
      <c r="AJ208" s="32" t="e">
        <f t="shared" si="20"/>
        <v>#DIV/0!</v>
      </c>
    </row>
    <row r="209" spans="1:36" s="13" customFormat="1" x14ac:dyDescent="0.35">
      <c r="A209" s="19" t="s">
        <v>641</v>
      </c>
      <c r="B209" s="20" t="s">
        <v>642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22"/>
      <c r="AJ209" s="23" t="e">
        <f t="shared" si="20"/>
        <v>#DIV/0!</v>
      </c>
    </row>
    <row r="210" spans="1:36" x14ac:dyDescent="0.35">
      <c r="A210" s="24" t="s">
        <v>643</v>
      </c>
      <c r="B210" s="25" t="s">
        <v>644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27"/>
      <c r="AJ210" s="23" t="e">
        <f t="shared" si="20"/>
        <v>#DIV/0!</v>
      </c>
    </row>
    <row r="211" spans="1:36" x14ac:dyDescent="0.35">
      <c r="A211" s="24" t="s">
        <v>645</v>
      </c>
      <c r="B211" s="25" t="s">
        <v>646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27"/>
      <c r="AJ211" s="32" t="e">
        <f t="shared" si="20"/>
        <v>#DIV/0!</v>
      </c>
    </row>
    <row r="212" spans="1:36" x14ac:dyDescent="0.35">
      <c r="A212" s="24" t="s">
        <v>647</v>
      </c>
      <c r="B212" s="25" t="s">
        <v>648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27"/>
      <c r="AJ212" s="32" t="e">
        <f t="shared" si="20"/>
        <v>#DIV/0!</v>
      </c>
    </row>
    <row r="213" spans="1:36" x14ac:dyDescent="0.35">
      <c r="A213" s="24" t="s">
        <v>649</v>
      </c>
      <c r="B213" s="25" t="s">
        <v>650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27"/>
      <c r="AJ213" s="32" t="e">
        <f t="shared" si="20"/>
        <v>#DIV/0!</v>
      </c>
    </row>
    <row r="214" spans="1:36" x14ac:dyDescent="0.35">
      <c r="A214" s="24" t="s">
        <v>651</v>
      </c>
      <c r="B214" s="25" t="s">
        <v>652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27"/>
      <c r="AJ214" s="23" t="e">
        <f t="shared" si="20"/>
        <v>#DIV/0!</v>
      </c>
    </row>
    <row r="215" spans="1:36" x14ac:dyDescent="0.35">
      <c r="A215" s="24" t="s">
        <v>653</v>
      </c>
      <c r="B215" s="25" t="s">
        <v>654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27"/>
      <c r="AJ215" s="32" t="e">
        <f t="shared" si="20"/>
        <v>#DIV/0!</v>
      </c>
    </row>
    <row r="216" spans="1:36" x14ac:dyDescent="0.35">
      <c r="A216" s="24" t="s">
        <v>655</v>
      </c>
      <c r="B216" s="25" t="s">
        <v>656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27"/>
      <c r="AJ216" s="32" t="e">
        <f t="shared" si="20"/>
        <v>#DIV/0!</v>
      </c>
    </row>
    <row r="217" spans="1:36" x14ac:dyDescent="0.35">
      <c r="A217" s="24" t="s">
        <v>657</v>
      </c>
      <c r="B217" s="25" t="s">
        <v>658</v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27"/>
      <c r="AJ217" s="23" t="e">
        <f t="shared" si="20"/>
        <v>#DIV/0!</v>
      </c>
    </row>
    <row r="218" spans="1:36" x14ac:dyDescent="0.35">
      <c r="A218" s="24" t="s">
        <v>659</v>
      </c>
      <c r="B218" s="25" t="s">
        <v>660</v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27"/>
      <c r="AJ218" s="32" t="e">
        <f t="shared" si="20"/>
        <v>#DIV/0!</v>
      </c>
    </row>
    <row r="219" spans="1:36" x14ac:dyDescent="0.35">
      <c r="A219" s="24" t="s">
        <v>661</v>
      </c>
      <c r="B219" s="25" t="s">
        <v>662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27"/>
      <c r="AJ219" s="32" t="e">
        <f t="shared" si="20"/>
        <v>#DIV/0!</v>
      </c>
    </row>
    <row r="220" spans="1:36" x14ac:dyDescent="0.35">
      <c r="A220" s="24" t="s">
        <v>663</v>
      </c>
      <c r="B220" s="25" t="s">
        <v>664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27"/>
      <c r="AJ220" s="23" t="e">
        <f t="shared" si="20"/>
        <v>#DIV/0!</v>
      </c>
    </row>
    <row r="221" spans="1:36" x14ac:dyDescent="0.35">
      <c r="A221" s="24" t="s">
        <v>665</v>
      </c>
      <c r="B221" s="25" t="s">
        <v>666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27"/>
      <c r="AJ221" s="32" t="e">
        <f t="shared" si="20"/>
        <v>#DIV/0!</v>
      </c>
    </row>
    <row r="222" spans="1:36" x14ac:dyDescent="0.35">
      <c r="A222" s="24" t="s">
        <v>667</v>
      </c>
      <c r="B222" s="25" t="s">
        <v>668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27"/>
      <c r="AJ222" s="32" t="e">
        <f t="shared" si="20"/>
        <v>#DIV/0!</v>
      </c>
    </row>
    <row r="223" spans="1:36" x14ac:dyDescent="0.35">
      <c r="A223" s="24" t="s">
        <v>669</v>
      </c>
      <c r="B223" s="25" t="s">
        <v>291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27"/>
      <c r="AJ223" s="32" t="e">
        <f t="shared" si="20"/>
        <v>#DIV/0!</v>
      </c>
    </row>
    <row r="224" spans="1:36" x14ac:dyDescent="0.35">
      <c r="A224" s="24" t="s">
        <v>670</v>
      </c>
      <c r="B224" s="25" t="s">
        <v>291</v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27"/>
      <c r="AJ224" s="32" t="e">
        <f t="shared" si="20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39" t="e">
        <f t="shared" si="20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2" t="e">
        <f t="shared" si="20"/>
        <v>#DIV/0!</v>
      </c>
    </row>
    <row r="227" spans="1:38" x14ac:dyDescent="0.35">
      <c r="A227" s="24"/>
      <c r="B227" s="25" t="s">
        <v>673</v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27"/>
      <c r="AJ227" s="23" t="e">
        <f t="shared" si="20"/>
        <v>#DIV/0!</v>
      </c>
    </row>
    <row r="228" spans="1:38" x14ac:dyDescent="0.35">
      <c r="A228" s="24"/>
      <c r="B228" s="44" t="s">
        <v>674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27"/>
      <c r="AJ228" s="32" t="e">
        <f t="shared" si="20"/>
        <v>#DIV/0!</v>
      </c>
    </row>
    <row r="229" spans="1:38" x14ac:dyDescent="0.35">
      <c r="A229" s="24"/>
      <c r="B229" s="44" t="s">
        <v>675</v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27"/>
      <c r="AJ229" s="32" t="e">
        <f t="shared" si="20"/>
        <v>#DIV/0!</v>
      </c>
    </row>
    <row r="230" spans="1:38" x14ac:dyDescent="0.3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27"/>
      <c r="AJ230" s="32" t="e">
        <f t="shared" si="20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2" t="e">
        <f t="shared" si="20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2" t="e">
        <f t="shared" si="20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2" t="e">
        <f t="shared" si="20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2" t="e">
        <f t="shared" si="20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2" t="e">
        <f t="shared" si="20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2" t="e">
        <f t="shared" si="20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2" t="e">
        <f t="shared" si="20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1">+C4-C242</f>
        <v>0</v>
      </c>
      <c r="D240" s="45">
        <f t="shared" si="21"/>
        <v>0</v>
      </c>
      <c r="E240" s="45">
        <f t="shared" si="21"/>
        <v>0</v>
      </c>
      <c r="F240" s="45">
        <f t="shared" si="21"/>
        <v>0</v>
      </c>
      <c r="G240" s="45">
        <f t="shared" si="21"/>
        <v>0</v>
      </c>
      <c r="H240" s="45">
        <f t="shared" si="21"/>
        <v>0</v>
      </c>
      <c r="I240" s="45">
        <f t="shared" si="21"/>
        <v>0</v>
      </c>
      <c r="J240" s="45">
        <f t="shared" si="21"/>
        <v>0</v>
      </c>
      <c r="K240" s="45">
        <f t="shared" si="21"/>
        <v>0</v>
      </c>
      <c r="L240" s="45">
        <f t="shared" si="21"/>
        <v>0</v>
      </c>
      <c r="M240" s="45">
        <f t="shared" si="21"/>
        <v>0</v>
      </c>
      <c r="N240" s="45">
        <f t="shared" si="21"/>
        <v>0</v>
      </c>
      <c r="O240" s="45">
        <f t="shared" si="21"/>
        <v>0</v>
      </c>
      <c r="P240" s="45">
        <f t="shared" si="21"/>
        <v>0</v>
      </c>
      <c r="Q240" s="45">
        <f t="shared" si="21"/>
        <v>0</v>
      </c>
      <c r="R240" s="45">
        <f t="shared" si="21"/>
        <v>0</v>
      </c>
      <c r="S240" s="45">
        <f t="shared" si="21"/>
        <v>0</v>
      </c>
      <c r="T240" s="45">
        <f t="shared" si="21"/>
        <v>0</v>
      </c>
      <c r="U240" s="45">
        <f t="shared" si="21"/>
        <v>0</v>
      </c>
      <c r="V240" s="45">
        <f t="shared" si="21"/>
        <v>0</v>
      </c>
      <c r="W240" s="45">
        <f t="shared" si="21"/>
        <v>0</v>
      </c>
      <c r="X240" s="45">
        <f t="shared" si="21"/>
        <v>0</v>
      </c>
      <c r="Y240" s="45">
        <f t="shared" si="21"/>
        <v>0</v>
      </c>
      <c r="Z240" s="45">
        <f t="shared" si="21"/>
        <v>0</v>
      </c>
      <c r="AA240" s="45">
        <f t="shared" si="21"/>
        <v>0</v>
      </c>
      <c r="AB240" s="45">
        <f t="shared" si="21"/>
        <v>0</v>
      </c>
      <c r="AC240" s="45">
        <f t="shared" si="21"/>
        <v>0</v>
      </c>
      <c r="AD240" s="45">
        <f t="shared" si="21"/>
        <v>0</v>
      </c>
      <c r="AE240" s="45">
        <f t="shared" si="21"/>
        <v>0</v>
      </c>
      <c r="AF240" s="45">
        <f t="shared" si="21"/>
        <v>0</v>
      </c>
      <c r="AG240" s="45">
        <f t="shared" si="21"/>
        <v>0</v>
      </c>
      <c r="AH240" s="45">
        <f t="shared" si="21"/>
        <v>0</v>
      </c>
      <c r="AJ240" s="55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2">+C243+C254+C263+C274+C283</f>
        <v>0</v>
      </c>
      <c r="D242" s="21">
        <f t="shared" si="22"/>
        <v>0</v>
      </c>
      <c r="E242" s="21">
        <f t="shared" si="22"/>
        <v>0</v>
      </c>
      <c r="F242" s="21">
        <f t="shared" si="22"/>
        <v>0</v>
      </c>
      <c r="G242" s="21">
        <f t="shared" si="22"/>
        <v>0</v>
      </c>
      <c r="H242" s="21">
        <f t="shared" si="22"/>
        <v>0</v>
      </c>
      <c r="I242" s="21">
        <f t="shared" si="22"/>
        <v>0</v>
      </c>
      <c r="J242" s="21">
        <f t="shared" si="22"/>
        <v>0</v>
      </c>
      <c r="K242" s="21">
        <f t="shared" si="22"/>
        <v>0</v>
      </c>
      <c r="L242" s="21">
        <f t="shared" si="22"/>
        <v>0</v>
      </c>
      <c r="M242" s="21">
        <f t="shared" si="22"/>
        <v>0</v>
      </c>
      <c r="N242" s="21">
        <f t="shared" si="22"/>
        <v>0</v>
      </c>
      <c r="O242" s="21">
        <f t="shared" si="22"/>
        <v>0</v>
      </c>
      <c r="P242" s="21">
        <f t="shared" si="22"/>
        <v>0</v>
      </c>
      <c r="Q242" s="21">
        <f t="shared" si="22"/>
        <v>0</v>
      </c>
      <c r="R242" s="21">
        <f t="shared" si="22"/>
        <v>0</v>
      </c>
      <c r="S242" s="21">
        <f t="shared" si="22"/>
        <v>0</v>
      </c>
      <c r="T242" s="21">
        <f t="shared" si="22"/>
        <v>0</v>
      </c>
      <c r="U242" s="21">
        <f t="shared" si="22"/>
        <v>0</v>
      </c>
      <c r="V242" s="21">
        <f t="shared" si="22"/>
        <v>0</v>
      </c>
      <c r="W242" s="21">
        <f t="shared" si="22"/>
        <v>0</v>
      </c>
      <c r="X242" s="21">
        <f t="shared" si="22"/>
        <v>0</v>
      </c>
      <c r="Y242" s="21">
        <f t="shared" si="22"/>
        <v>55.202102439999997</v>
      </c>
      <c r="Z242" s="21">
        <f t="shared" si="22"/>
        <v>158.92562834400002</v>
      </c>
      <c r="AA242" s="21">
        <f t="shared" si="22"/>
        <v>286.20182000439996</v>
      </c>
      <c r="AB242" s="21">
        <f t="shared" si="22"/>
        <v>421.75549190946003</v>
      </c>
      <c r="AC242" s="21">
        <f t="shared" si="22"/>
        <v>557.58410650673216</v>
      </c>
      <c r="AD242" s="21">
        <f t="shared" si="22"/>
        <v>647.44428839556588</v>
      </c>
      <c r="AE242" s="21">
        <f t="shared" si="22"/>
        <v>800.78933405148075</v>
      </c>
      <c r="AF242" s="21">
        <f t="shared" ref="AF242" si="23">+AF243+AF254+AF263+AF274+AF283</f>
        <v>902.17001615459833</v>
      </c>
      <c r="AG242" s="21">
        <f t="shared" ref="AG242:AH242" si="24">+AG243+AG254+AG263+AG274+AG283</f>
        <v>976.89788606421496</v>
      </c>
      <c r="AH242" s="21">
        <f t="shared" si="24"/>
        <v>1105.7216281876167</v>
      </c>
      <c r="AI242" s="22"/>
      <c r="AJ242" s="23" t="e">
        <f>+(AH242/M242)-1</f>
        <v>#DIV/0!</v>
      </c>
    </row>
    <row r="243" spans="1:36" s="13" customFormat="1" x14ac:dyDescent="0.35">
      <c r="A243" s="19" t="s">
        <v>264</v>
      </c>
      <c r="B243" s="20" t="s">
        <v>265</v>
      </c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22"/>
      <c r="AJ243" s="36" t="e">
        <f>+(AH243/M243)-1</f>
        <v>#DIV/0!</v>
      </c>
    </row>
    <row r="244" spans="1:36" x14ac:dyDescent="0.35">
      <c r="A244" s="24" t="s">
        <v>266</v>
      </c>
      <c r="B244" s="25" t="s">
        <v>267</v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27"/>
      <c r="AJ244" s="33" t="e">
        <f>+(AH244/M244)-1</f>
        <v>#DIV/0!</v>
      </c>
    </row>
    <row r="245" spans="1:36" x14ac:dyDescent="0.35">
      <c r="A245" s="24" t="s">
        <v>268</v>
      </c>
      <c r="B245" s="25" t="s">
        <v>269</v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27"/>
      <c r="AJ245" s="33" t="e">
        <f>+(AH245/M245)-1</f>
        <v>#DIV/0!</v>
      </c>
    </row>
    <row r="246" spans="1:36" x14ac:dyDescent="0.35">
      <c r="A246" s="24" t="s">
        <v>276</v>
      </c>
      <c r="B246" s="25" t="s">
        <v>277</v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27"/>
      <c r="AJ246" s="33" t="e">
        <f t="shared" ref="AJ246:AJ299" si="25">+(AH246/M246)-1</f>
        <v>#DIV/0!</v>
      </c>
    </row>
    <row r="247" spans="1:36" x14ac:dyDescent="0.35">
      <c r="A247" s="24" t="s">
        <v>292</v>
      </c>
      <c r="B247" s="25" t="s">
        <v>293</v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27"/>
      <c r="AJ247" s="33" t="e">
        <f t="shared" si="25"/>
        <v>#DIV/0!</v>
      </c>
    </row>
    <row r="248" spans="1:36" x14ac:dyDescent="0.35">
      <c r="A248" s="24" t="s">
        <v>304</v>
      </c>
      <c r="B248" s="25" t="s">
        <v>305</v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27"/>
      <c r="AJ248" s="33" t="e">
        <f t="shared" si="25"/>
        <v>#DIV/0!</v>
      </c>
    </row>
    <row r="249" spans="1:36" x14ac:dyDescent="0.35">
      <c r="A249" s="24" t="s">
        <v>312</v>
      </c>
      <c r="B249" s="25" t="s">
        <v>291</v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27"/>
      <c r="AJ249" s="33" t="e">
        <f t="shared" si="25"/>
        <v>#DIV/0!</v>
      </c>
    </row>
    <row r="250" spans="1:36" x14ac:dyDescent="0.35">
      <c r="A250" s="24" t="s">
        <v>317</v>
      </c>
      <c r="B250" s="25" t="s">
        <v>318</v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27"/>
      <c r="AJ250" s="36" t="e">
        <f t="shared" si="25"/>
        <v>#DIV/0!</v>
      </c>
    </row>
    <row r="251" spans="1:36" x14ac:dyDescent="0.35">
      <c r="A251" s="24" t="s">
        <v>319</v>
      </c>
      <c r="B251" s="25" t="s">
        <v>320</v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27"/>
      <c r="AJ251" s="33" t="e">
        <f t="shared" si="25"/>
        <v>#DIV/0!</v>
      </c>
    </row>
    <row r="252" spans="1:36" x14ac:dyDescent="0.35">
      <c r="A252" s="24" t="s">
        <v>326</v>
      </c>
      <c r="B252" s="34" t="s">
        <v>327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27"/>
      <c r="AJ252" s="33" t="e">
        <f t="shared" si="25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33" t="e">
        <f t="shared" si="25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 t="shared" ref="C254:AE254" si="26">+SUM(C255:C262)</f>
        <v>0</v>
      </c>
      <c r="D254" s="21">
        <f t="shared" si="26"/>
        <v>0</v>
      </c>
      <c r="E254" s="21">
        <f t="shared" si="26"/>
        <v>0</v>
      </c>
      <c r="F254" s="21">
        <f t="shared" si="26"/>
        <v>0</v>
      </c>
      <c r="G254" s="21">
        <f t="shared" si="26"/>
        <v>0</v>
      </c>
      <c r="H254" s="21">
        <f t="shared" si="26"/>
        <v>0</v>
      </c>
      <c r="I254" s="21">
        <f t="shared" si="26"/>
        <v>0</v>
      </c>
      <c r="J254" s="21">
        <f t="shared" si="26"/>
        <v>0</v>
      </c>
      <c r="K254" s="21">
        <f t="shared" si="26"/>
        <v>0</v>
      </c>
      <c r="L254" s="21">
        <f t="shared" si="26"/>
        <v>0</v>
      </c>
      <c r="M254" s="21">
        <f t="shared" si="26"/>
        <v>0</v>
      </c>
      <c r="N254" s="21">
        <f t="shared" si="26"/>
        <v>0</v>
      </c>
      <c r="O254" s="21">
        <f t="shared" si="26"/>
        <v>0</v>
      </c>
      <c r="P254" s="21">
        <f t="shared" si="26"/>
        <v>0</v>
      </c>
      <c r="Q254" s="21">
        <f t="shared" si="26"/>
        <v>0</v>
      </c>
      <c r="R254" s="21">
        <f t="shared" si="26"/>
        <v>0</v>
      </c>
      <c r="S254" s="21">
        <f t="shared" si="26"/>
        <v>0</v>
      </c>
      <c r="T254" s="21">
        <f t="shared" si="26"/>
        <v>0</v>
      </c>
      <c r="U254" s="21">
        <f t="shared" si="26"/>
        <v>0</v>
      </c>
      <c r="V254" s="21">
        <f t="shared" si="26"/>
        <v>0</v>
      </c>
      <c r="W254" s="21">
        <f t="shared" si="26"/>
        <v>0</v>
      </c>
      <c r="X254" s="21">
        <f t="shared" si="26"/>
        <v>0</v>
      </c>
      <c r="Y254" s="21">
        <f t="shared" si="26"/>
        <v>55.202102439999997</v>
      </c>
      <c r="Z254" s="21">
        <f t="shared" si="26"/>
        <v>158.92562834400002</v>
      </c>
      <c r="AA254" s="21">
        <f t="shared" si="26"/>
        <v>286.20182000439996</v>
      </c>
      <c r="AB254" s="21">
        <f t="shared" si="26"/>
        <v>421.75549190946003</v>
      </c>
      <c r="AC254" s="21">
        <f t="shared" si="26"/>
        <v>557.58410650673216</v>
      </c>
      <c r="AD254" s="21">
        <f t="shared" si="26"/>
        <v>647.44428839556588</v>
      </c>
      <c r="AE254" s="21">
        <f t="shared" si="26"/>
        <v>800.78933405148075</v>
      </c>
      <c r="AF254" s="21">
        <f t="shared" ref="AF254" si="27">+SUM(AF255:AF262)</f>
        <v>902.17001615459833</v>
      </c>
      <c r="AG254" s="21">
        <f t="shared" ref="AG254:AH254" si="28">+SUM(AG255:AG262)</f>
        <v>976.89788606421496</v>
      </c>
      <c r="AH254" s="21">
        <f t="shared" si="28"/>
        <v>1105.7216281876167</v>
      </c>
      <c r="AI254" s="22"/>
      <c r="AJ254" s="36" t="e">
        <f t="shared" si="25"/>
        <v>#DIV/0!</v>
      </c>
    </row>
    <row r="255" spans="1:36" x14ac:dyDescent="0.35">
      <c r="A255" s="24" t="s">
        <v>345</v>
      </c>
      <c r="B255" s="25" t="s">
        <v>346</v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27"/>
      <c r="AJ255" s="33" t="e">
        <f t="shared" si="25"/>
        <v>#DIV/0!</v>
      </c>
    </row>
    <row r="256" spans="1:36" x14ac:dyDescent="0.35">
      <c r="A256" s="24" t="s">
        <v>356</v>
      </c>
      <c r="B256" s="25" t="s">
        <v>357</v>
      </c>
      <c r="C256" s="46">
        <f>+'1990'!$F255</f>
        <v>0</v>
      </c>
      <c r="D256" s="46">
        <f>+'1991'!$F255</f>
        <v>0</v>
      </c>
      <c r="E256" s="46">
        <f>+'1992'!$F255</f>
        <v>0</v>
      </c>
      <c r="F256" s="46">
        <f>+'1993'!$F255</f>
        <v>0</v>
      </c>
      <c r="G256" s="46">
        <f>+'1994'!$F255</f>
        <v>0</v>
      </c>
      <c r="H256" s="46">
        <f>+'1995'!$F255</f>
        <v>0</v>
      </c>
      <c r="I256" s="46">
        <f>+'1996'!$F255</f>
        <v>0</v>
      </c>
      <c r="J256" s="46">
        <f>+'1997'!$F255</f>
        <v>0</v>
      </c>
      <c r="K256" s="46">
        <f>+'1998'!$F255</f>
        <v>0</v>
      </c>
      <c r="L256" s="46">
        <f>+'1999'!$F255</f>
        <v>0</v>
      </c>
      <c r="M256" s="46">
        <f>+'2000'!$F256</f>
        <v>0</v>
      </c>
      <c r="N256" s="46">
        <f>+'2001'!$F256</f>
        <v>0</v>
      </c>
      <c r="O256" s="46">
        <f>+'2002'!$F256</f>
        <v>0</v>
      </c>
      <c r="P256" s="46">
        <f>+'2003'!$F256</f>
        <v>0</v>
      </c>
      <c r="Q256" s="46">
        <f>+'2004'!$F256</f>
        <v>0</v>
      </c>
      <c r="R256" s="46">
        <f>+'2005'!$F256</f>
        <v>0</v>
      </c>
      <c r="S256" s="46">
        <f>+'2006'!$F256</f>
        <v>0</v>
      </c>
      <c r="T256" s="46">
        <f>+'2007'!$F256</f>
        <v>0</v>
      </c>
      <c r="U256" s="46">
        <f>+'2008'!$F256</f>
        <v>0</v>
      </c>
      <c r="V256" s="46">
        <f>+'2009'!$F256</f>
        <v>0</v>
      </c>
      <c r="W256" s="46">
        <f>+'2010'!$F256</f>
        <v>0</v>
      </c>
      <c r="X256" s="46">
        <f>+'2011'!$F256</f>
        <v>0</v>
      </c>
      <c r="Y256" s="46">
        <f>+'2012'!$F256</f>
        <v>0</v>
      </c>
      <c r="Z256" s="46">
        <f>+'2013'!$F256</f>
        <v>0</v>
      </c>
      <c r="AA256" s="46">
        <f>+'2014'!$F256</f>
        <v>0</v>
      </c>
      <c r="AB256" s="46">
        <f>+'2015'!$F256</f>
        <v>0</v>
      </c>
      <c r="AC256" s="46">
        <f>+'2016'!$F256</f>
        <v>0</v>
      </c>
      <c r="AD256" s="46">
        <f>+'2017'!$F256</f>
        <v>0</v>
      </c>
      <c r="AE256" s="46">
        <f>+'2018'!$F256</f>
        <v>0</v>
      </c>
      <c r="AF256" s="46">
        <f>+'2019'!$F256</f>
        <v>0</v>
      </c>
      <c r="AG256" s="46">
        <f>+'2020'!$F256</f>
        <v>0</v>
      </c>
      <c r="AH256" s="46">
        <f>+'2021'!$F256</f>
        <v>0</v>
      </c>
      <c r="AI256" s="27"/>
      <c r="AJ256" s="33" t="e">
        <f t="shared" si="25"/>
        <v>#DIV/0!</v>
      </c>
    </row>
    <row r="257" spans="1:36" x14ac:dyDescent="0.35">
      <c r="A257" s="24" t="s">
        <v>377</v>
      </c>
      <c r="B257" s="25" t="s">
        <v>378</v>
      </c>
      <c r="C257" s="46">
        <f>+'1990'!$F256</f>
        <v>0</v>
      </c>
      <c r="D257" s="46">
        <f>+'1991'!$F256</f>
        <v>0</v>
      </c>
      <c r="E257" s="46">
        <f>+'1992'!$F256</f>
        <v>0</v>
      </c>
      <c r="F257" s="46">
        <f>+'1993'!$F256</f>
        <v>0</v>
      </c>
      <c r="G257" s="46">
        <f>+'1994'!$F256</f>
        <v>0</v>
      </c>
      <c r="H257" s="46">
        <f>+'1995'!$F256</f>
        <v>0</v>
      </c>
      <c r="I257" s="46">
        <f>+'1996'!$F256</f>
        <v>0</v>
      </c>
      <c r="J257" s="46">
        <f>+'1997'!$F256</f>
        <v>0</v>
      </c>
      <c r="K257" s="46">
        <f>+'1998'!$F256</f>
        <v>0</v>
      </c>
      <c r="L257" s="46">
        <f>+'1999'!$F256</f>
        <v>0</v>
      </c>
      <c r="M257" s="46">
        <f>+'2000'!$F257</f>
        <v>0</v>
      </c>
      <c r="N257" s="46">
        <f>+'2001'!$F257</f>
        <v>0</v>
      </c>
      <c r="O257" s="46">
        <f>+'2002'!$F257</f>
        <v>0</v>
      </c>
      <c r="P257" s="46">
        <f>+'2003'!$F257</f>
        <v>0</v>
      </c>
      <c r="Q257" s="46">
        <f>+'2004'!$F257</f>
        <v>0</v>
      </c>
      <c r="R257" s="46">
        <f>+'2005'!$F257</f>
        <v>0</v>
      </c>
      <c r="S257" s="46">
        <f>+'2006'!$F257</f>
        <v>0</v>
      </c>
      <c r="T257" s="46">
        <f>+'2007'!$F257</f>
        <v>0</v>
      </c>
      <c r="U257" s="46">
        <f>+'2008'!$F257</f>
        <v>0</v>
      </c>
      <c r="V257" s="46">
        <f>+'2009'!$F257</f>
        <v>0</v>
      </c>
      <c r="W257" s="46">
        <f>+'2010'!$F257</f>
        <v>0</v>
      </c>
      <c r="X257" s="46">
        <f>+'2011'!$F257</f>
        <v>0</v>
      </c>
      <c r="Y257" s="46">
        <f>+'2012'!$F257</f>
        <v>0</v>
      </c>
      <c r="Z257" s="46">
        <f>+'2013'!$F257</f>
        <v>0</v>
      </c>
      <c r="AA257" s="46">
        <f>+'2014'!$F257</f>
        <v>0</v>
      </c>
      <c r="AB257" s="46">
        <f>+'2015'!$F257</f>
        <v>0</v>
      </c>
      <c r="AC257" s="46">
        <f>+'2016'!$F257</f>
        <v>0</v>
      </c>
      <c r="AD257" s="46">
        <f>+'2017'!$F257</f>
        <v>0</v>
      </c>
      <c r="AE257" s="46">
        <f>+'2018'!$F257</f>
        <v>0</v>
      </c>
      <c r="AF257" s="46">
        <f>+'2019'!$F257</f>
        <v>0</v>
      </c>
      <c r="AG257" s="46">
        <f>+'2020'!$F257</f>
        <v>0</v>
      </c>
      <c r="AH257" s="46">
        <f>+'2021'!$F257</f>
        <v>0</v>
      </c>
      <c r="AI257" s="27"/>
      <c r="AJ257" s="33" t="e">
        <f t="shared" si="25"/>
        <v>#DIV/0!</v>
      </c>
    </row>
    <row r="258" spans="1:36" x14ac:dyDescent="0.35">
      <c r="A258" s="24" t="s">
        <v>392</v>
      </c>
      <c r="B258" s="25" t="s">
        <v>393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27"/>
      <c r="AJ258" s="33" t="e">
        <f t="shared" si="25"/>
        <v>#DIV/0!</v>
      </c>
    </row>
    <row r="259" spans="1:36" x14ac:dyDescent="0.35">
      <c r="A259" s="24" t="s">
        <v>399</v>
      </c>
      <c r="B259" s="25" t="s">
        <v>400</v>
      </c>
      <c r="C259" s="46">
        <f>+'1990'!$F258</f>
        <v>0</v>
      </c>
      <c r="D259" s="46">
        <f>+'1991'!$F258</f>
        <v>0</v>
      </c>
      <c r="E259" s="46">
        <f>+'1992'!$F258</f>
        <v>0</v>
      </c>
      <c r="F259" s="46">
        <f>+'1993'!$F258</f>
        <v>0</v>
      </c>
      <c r="G259" s="46">
        <f>+'1994'!$F258</f>
        <v>0</v>
      </c>
      <c r="H259" s="46">
        <f>+'1995'!$F258</f>
        <v>0</v>
      </c>
      <c r="I259" s="46">
        <f>+'1996'!$F258</f>
        <v>0</v>
      </c>
      <c r="J259" s="46">
        <f>+'1997'!$F258</f>
        <v>0</v>
      </c>
      <c r="K259" s="46">
        <f>+'1998'!$F258</f>
        <v>0</v>
      </c>
      <c r="L259" s="46">
        <f>+'1999'!$F258</f>
        <v>0</v>
      </c>
      <c r="M259" s="46">
        <f>+'2000'!$F259</f>
        <v>0</v>
      </c>
      <c r="N259" s="46">
        <f>+'2001'!$F259</f>
        <v>0</v>
      </c>
      <c r="O259" s="46">
        <f>+'2002'!$F259</f>
        <v>0</v>
      </c>
      <c r="P259" s="46">
        <f>+'2003'!$F259</f>
        <v>0</v>
      </c>
      <c r="Q259" s="46">
        <f>+'2004'!$F259</f>
        <v>0</v>
      </c>
      <c r="R259" s="46">
        <f>+'2005'!$F259</f>
        <v>0</v>
      </c>
      <c r="S259" s="46">
        <f>+'2006'!$F259</f>
        <v>0</v>
      </c>
      <c r="T259" s="46">
        <f>+'2007'!$F259</f>
        <v>0</v>
      </c>
      <c r="U259" s="46">
        <f>+'2008'!$F259</f>
        <v>0</v>
      </c>
      <c r="V259" s="46">
        <f>+'2009'!$F259</f>
        <v>0</v>
      </c>
      <c r="W259" s="46">
        <f>+'2010'!$F259</f>
        <v>0</v>
      </c>
      <c r="X259" s="46">
        <f>+'2011'!$F259</f>
        <v>0</v>
      </c>
      <c r="Y259" s="46">
        <f>+'2012'!$F259</f>
        <v>0</v>
      </c>
      <c r="Z259" s="46">
        <f>+'2013'!$F259</f>
        <v>0</v>
      </c>
      <c r="AA259" s="46">
        <f>+'2014'!$F259</f>
        <v>0</v>
      </c>
      <c r="AB259" s="46">
        <f>+'2015'!$F259</f>
        <v>0</v>
      </c>
      <c r="AC259" s="46">
        <f>+'2016'!$F259</f>
        <v>0</v>
      </c>
      <c r="AD259" s="46">
        <f>+'2017'!$F259</f>
        <v>0</v>
      </c>
      <c r="AE259" s="46">
        <f>+'2018'!$F259</f>
        <v>0</v>
      </c>
      <c r="AF259" s="46">
        <f>+'2019'!$F259</f>
        <v>0</v>
      </c>
      <c r="AG259" s="46">
        <f>+'2020'!$F259</f>
        <v>0</v>
      </c>
      <c r="AH259" s="46">
        <f>+'2021'!$F259</f>
        <v>0</v>
      </c>
      <c r="AI259" s="27"/>
      <c r="AJ259" s="33" t="e">
        <f t="shared" si="25"/>
        <v>#DIV/0!</v>
      </c>
    </row>
    <row r="260" spans="1:36" x14ac:dyDescent="0.35">
      <c r="A260" s="24" t="s">
        <v>410</v>
      </c>
      <c r="B260" s="25" t="s">
        <v>411</v>
      </c>
      <c r="C260" s="46">
        <f>+'1990'!$F259</f>
        <v>0</v>
      </c>
      <c r="D260" s="46">
        <f>+'1991'!$F259</f>
        <v>0</v>
      </c>
      <c r="E260" s="46">
        <f>+'1992'!$F259</f>
        <v>0</v>
      </c>
      <c r="F260" s="46">
        <f>+'1993'!$F259</f>
        <v>0</v>
      </c>
      <c r="G260" s="46">
        <f>+'1994'!$F259</f>
        <v>0</v>
      </c>
      <c r="H260" s="46">
        <f>+'1995'!$F259</f>
        <v>0</v>
      </c>
      <c r="I260" s="46">
        <f>+'1996'!$F259</f>
        <v>0</v>
      </c>
      <c r="J260" s="46">
        <f>+'1997'!$F259</f>
        <v>0</v>
      </c>
      <c r="K260" s="46">
        <f>+'1998'!$F259</f>
        <v>0</v>
      </c>
      <c r="L260" s="46">
        <f>+'1999'!$F259</f>
        <v>0</v>
      </c>
      <c r="M260" s="46">
        <f>+'2000'!$F260</f>
        <v>0</v>
      </c>
      <c r="N260" s="46">
        <f>+'2001'!$F260</f>
        <v>0</v>
      </c>
      <c r="O260" s="46">
        <f>+'2002'!$F260</f>
        <v>0</v>
      </c>
      <c r="P260" s="46">
        <f>+'2003'!$F260</f>
        <v>0</v>
      </c>
      <c r="Q260" s="46">
        <f>+'2004'!$F260</f>
        <v>0</v>
      </c>
      <c r="R260" s="46">
        <f>+'2005'!$F260</f>
        <v>0</v>
      </c>
      <c r="S260" s="46">
        <f>+'2006'!$F260</f>
        <v>0</v>
      </c>
      <c r="T260" s="46">
        <f>+'2007'!$F260</f>
        <v>0</v>
      </c>
      <c r="U260" s="46">
        <f>+'2008'!$F260</f>
        <v>0</v>
      </c>
      <c r="V260" s="46">
        <f>+'2009'!$F260</f>
        <v>0</v>
      </c>
      <c r="W260" s="46">
        <f>+'2010'!$F260</f>
        <v>0</v>
      </c>
      <c r="X260" s="46">
        <f>+'2011'!$F260</f>
        <v>0</v>
      </c>
      <c r="Y260" s="46">
        <f>+'2012'!$F260</f>
        <v>55.202102439999997</v>
      </c>
      <c r="Z260" s="46">
        <f>+'2013'!$F260</f>
        <v>158.92562834400002</v>
      </c>
      <c r="AA260" s="46">
        <f>+'2014'!$F260</f>
        <v>286.20182000439996</v>
      </c>
      <c r="AB260" s="46">
        <f>+'2015'!$F260</f>
        <v>421.75549190946003</v>
      </c>
      <c r="AC260" s="46">
        <f>+'2016'!$F260</f>
        <v>557.58410650673216</v>
      </c>
      <c r="AD260" s="46">
        <f>+'2017'!$F260</f>
        <v>647.44428839556588</v>
      </c>
      <c r="AE260" s="46">
        <f>+'2018'!$F260</f>
        <v>800.78933405148075</v>
      </c>
      <c r="AF260" s="46">
        <f>+'2019'!$F260</f>
        <v>902.17001615459833</v>
      </c>
      <c r="AG260" s="46">
        <f>+'2020'!$F260</f>
        <v>976.89788606421496</v>
      </c>
      <c r="AH260" s="46">
        <f>+'2021'!$F260</f>
        <v>1105.7216281876167</v>
      </c>
      <c r="AI260" s="27"/>
      <c r="AJ260" s="33" t="e">
        <f t="shared" si="25"/>
        <v>#DIV/0!</v>
      </c>
    </row>
    <row r="261" spans="1:36" x14ac:dyDescent="0.35">
      <c r="A261" s="24" t="s">
        <v>424</v>
      </c>
      <c r="B261" s="25" t="s">
        <v>425</v>
      </c>
      <c r="C261" s="46">
        <f>+'1990'!$F260</f>
        <v>0</v>
      </c>
      <c r="D261" s="46">
        <f>+'1991'!$F260</f>
        <v>0</v>
      </c>
      <c r="E261" s="46">
        <f>+'1992'!$F260</f>
        <v>0</v>
      </c>
      <c r="F261" s="46">
        <f>+'1993'!$F260</f>
        <v>0</v>
      </c>
      <c r="G261" s="46">
        <f>+'1994'!$F260</f>
        <v>0</v>
      </c>
      <c r="H261" s="46">
        <f>+'1995'!$F260</f>
        <v>0</v>
      </c>
      <c r="I261" s="46">
        <f>+'1996'!$F260</f>
        <v>0</v>
      </c>
      <c r="J261" s="46">
        <f>+'1997'!$F260</f>
        <v>0</v>
      </c>
      <c r="K261" s="46">
        <f>+'1998'!$F260</f>
        <v>0</v>
      </c>
      <c r="L261" s="46">
        <f>+'1999'!$F260</f>
        <v>0</v>
      </c>
      <c r="M261" s="46">
        <f>+'2000'!$F261</f>
        <v>0</v>
      </c>
      <c r="N261" s="46">
        <f>+'2001'!$F261</f>
        <v>0</v>
      </c>
      <c r="O261" s="46">
        <f>+'2002'!$F261</f>
        <v>0</v>
      </c>
      <c r="P261" s="46">
        <f>+'2003'!$F261</f>
        <v>0</v>
      </c>
      <c r="Q261" s="46">
        <f>+'2004'!$F261</f>
        <v>0</v>
      </c>
      <c r="R261" s="46">
        <f>+'2005'!$F261</f>
        <v>0</v>
      </c>
      <c r="S261" s="46">
        <f>+'2006'!$F261</f>
        <v>0</v>
      </c>
      <c r="T261" s="46">
        <f>+'2007'!$F261</f>
        <v>0</v>
      </c>
      <c r="U261" s="46">
        <f>+'2008'!$F261</f>
        <v>0</v>
      </c>
      <c r="V261" s="46">
        <f>+'2009'!$F261</f>
        <v>0</v>
      </c>
      <c r="W261" s="46">
        <f>+'2010'!$F261</f>
        <v>0</v>
      </c>
      <c r="X261" s="46">
        <f>+'2011'!$F261</f>
        <v>0</v>
      </c>
      <c r="Y261" s="46">
        <f>+'2012'!$F261</f>
        <v>0</v>
      </c>
      <c r="Z261" s="46">
        <f>+'2013'!$F261</f>
        <v>0</v>
      </c>
      <c r="AA261" s="46">
        <f>+'2014'!$F261</f>
        <v>0</v>
      </c>
      <c r="AB261" s="46">
        <f>+'2015'!$F261</f>
        <v>0</v>
      </c>
      <c r="AC261" s="46">
        <f>+'2016'!$F261</f>
        <v>0</v>
      </c>
      <c r="AD261" s="46">
        <f>+'2017'!$F261</f>
        <v>0</v>
      </c>
      <c r="AE261" s="46">
        <f>+'2018'!$F261</f>
        <v>0</v>
      </c>
      <c r="AF261" s="46">
        <f>+'2019'!$F261</f>
        <v>0</v>
      </c>
      <c r="AG261" s="46">
        <f>+'2020'!$F261</f>
        <v>0</v>
      </c>
      <c r="AH261" s="46">
        <f>+'2021'!$F261</f>
        <v>0</v>
      </c>
      <c r="AI261" s="27"/>
      <c r="AJ261" s="33" t="e">
        <f t="shared" si="25"/>
        <v>#DIV/0!</v>
      </c>
    </row>
    <row r="262" spans="1:36" x14ac:dyDescent="0.35">
      <c r="A262" s="24" t="s">
        <v>433</v>
      </c>
      <c r="B262" s="25" t="s">
        <v>291</v>
      </c>
      <c r="C262" s="46">
        <f>+'1990'!$F261</f>
        <v>0</v>
      </c>
      <c r="D262" s="46">
        <f>+'1991'!$F261</f>
        <v>0</v>
      </c>
      <c r="E262" s="46">
        <f>+'1992'!$F261</f>
        <v>0</v>
      </c>
      <c r="F262" s="46">
        <f>+'1993'!$F261</f>
        <v>0</v>
      </c>
      <c r="G262" s="46">
        <f>+'1994'!$F261</f>
        <v>0</v>
      </c>
      <c r="H262" s="46">
        <f>+'1995'!$F261</f>
        <v>0</v>
      </c>
      <c r="I262" s="46">
        <f>+'1996'!$F261</f>
        <v>0</v>
      </c>
      <c r="J262" s="46">
        <f>+'1997'!$F261</f>
        <v>0</v>
      </c>
      <c r="K262" s="46">
        <f>+'1998'!$F261</f>
        <v>0</v>
      </c>
      <c r="L262" s="46">
        <f>+'1999'!$F261</f>
        <v>0</v>
      </c>
      <c r="M262" s="46">
        <f>+'2000'!$F262</f>
        <v>0</v>
      </c>
      <c r="N262" s="46">
        <f>+'2001'!$F262</f>
        <v>0</v>
      </c>
      <c r="O262" s="46">
        <f>+'2002'!$F262</f>
        <v>0</v>
      </c>
      <c r="P262" s="46">
        <f>+'2003'!$F262</f>
        <v>0</v>
      </c>
      <c r="Q262" s="46">
        <f>+'2004'!$F262</f>
        <v>0</v>
      </c>
      <c r="R262" s="46">
        <f>+'2005'!$F262</f>
        <v>0</v>
      </c>
      <c r="S262" s="46">
        <f>+'2006'!$F262</f>
        <v>0</v>
      </c>
      <c r="T262" s="46">
        <f>+'2007'!$F262</f>
        <v>0</v>
      </c>
      <c r="U262" s="46">
        <f>+'2008'!$F262</f>
        <v>0</v>
      </c>
      <c r="V262" s="46">
        <f>+'2009'!$F262</f>
        <v>0</v>
      </c>
      <c r="W262" s="46">
        <f>+'2010'!$F262</f>
        <v>0</v>
      </c>
      <c r="X262" s="46">
        <f>+'2011'!$F262</f>
        <v>0</v>
      </c>
      <c r="Y262" s="46">
        <f>+'2012'!$F262</f>
        <v>0</v>
      </c>
      <c r="Z262" s="46">
        <f>+'2013'!$F262</f>
        <v>0</v>
      </c>
      <c r="AA262" s="46">
        <f>+'2014'!$F262</f>
        <v>0</v>
      </c>
      <c r="AB262" s="46">
        <f>+'2015'!$F262</f>
        <v>0</v>
      </c>
      <c r="AC262" s="46">
        <f>+'2016'!$F262</f>
        <v>0</v>
      </c>
      <c r="AD262" s="46">
        <f>+'2017'!$F262</f>
        <v>0</v>
      </c>
      <c r="AE262" s="46">
        <f>+'2018'!$F262</f>
        <v>0</v>
      </c>
      <c r="AF262" s="46">
        <f>+'2019'!$F262</f>
        <v>0</v>
      </c>
      <c r="AG262" s="46">
        <f>+'2020'!$F262</f>
        <v>0</v>
      </c>
      <c r="AH262" s="46">
        <f>+'2021'!$F262</f>
        <v>0</v>
      </c>
      <c r="AI262" s="27"/>
      <c r="AJ262" s="33" t="e">
        <f t="shared" si="25"/>
        <v>#DIV/0!</v>
      </c>
    </row>
    <row r="263" spans="1:36" s="13" customFormat="1" x14ac:dyDescent="0.35">
      <c r="A263" s="19" t="s">
        <v>434</v>
      </c>
      <c r="B263" s="20" t="s">
        <v>435</v>
      </c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22"/>
      <c r="AJ263" s="36" t="e">
        <f t="shared" si="25"/>
        <v>#DIV/0!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33" t="e">
        <f t="shared" si="25"/>
        <v>#DIV/0!</v>
      </c>
    </row>
    <row r="265" spans="1:36" x14ac:dyDescent="0.35">
      <c r="A265" s="24" t="s">
        <v>466</v>
      </c>
      <c r="B265" s="25" t="s">
        <v>467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27"/>
      <c r="AJ265" s="33" t="e">
        <f t="shared" si="25"/>
        <v>#DIV/0!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33" t="e">
        <f t="shared" si="25"/>
        <v>#DIV/0!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33" t="e">
        <f t="shared" si="25"/>
        <v>#DIV/0!</v>
      </c>
    </row>
    <row r="268" spans="1:36" x14ac:dyDescent="0.35">
      <c r="A268" s="24" t="s">
        <v>516</v>
      </c>
      <c r="B268" s="25" t="s">
        <v>517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27"/>
      <c r="AJ268" s="33" t="e">
        <f t="shared" si="25"/>
        <v>#DIV/0!</v>
      </c>
    </row>
    <row r="269" spans="1:36" x14ac:dyDescent="0.35">
      <c r="A269" s="24" t="s">
        <v>518</v>
      </c>
      <c r="B269" s="25" t="s">
        <v>519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27"/>
      <c r="AJ269" s="33" t="e">
        <f t="shared" si="25"/>
        <v>#DIV/0!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33" t="e">
        <f t="shared" si="25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33" t="e">
        <f t="shared" si="25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33" t="e">
        <f t="shared" si="25"/>
        <v>#DIV/0!</v>
      </c>
    </row>
    <row r="273" spans="1:36" x14ac:dyDescent="0.35">
      <c r="A273" s="24" t="s">
        <v>539</v>
      </c>
      <c r="B273" s="25" t="s">
        <v>291</v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27"/>
      <c r="AJ273" s="33" t="e">
        <f t="shared" si="25"/>
        <v>#DIV/0!</v>
      </c>
    </row>
    <row r="274" spans="1:36" s="13" customFormat="1" x14ac:dyDescent="0.35">
      <c r="A274" s="19" t="s">
        <v>540</v>
      </c>
      <c r="B274" s="20" t="s">
        <v>541</v>
      </c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22"/>
      <c r="AJ274" s="36" t="e">
        <f t="shared" si="25"/>
        <v>#DIV/0!</v>
      </c>
    </row>
    <row r="275" spans="1:36" x14ac:dyDescent="0.35">
      <c r="A275" s="24" t="s">
        <v>542</v>
      </c>
      <c r="B275" s="25" t="s">
        <v>543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27"/>
      <c r="AJ275" s="33" t="e">
        <f t="shared" si="25"/>
        <v>#DIV/0!</v>
      </c>
    </row>
    <row r="276" spans="1:36" x14ac:dyDescent="0.35">
      <c r="A276" s="24" t="s">
        <v>558</v>
      </c>
      <c r="B276" s="25" t="s">
        <v>559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27"/>
      <c r="AJ276" s="33" t="e">
        <f t="shared" si="25"/>
        <v>#DIV/0!</v>
      </c>
    </row>
    <row r="277" spans="1:36" x14ac:dyDescent="0.35">
      <c r="A277" s="24" t="s">
        <v>574</v>
      </c>
      <c r="B277" s="25" t="s">
        <v>575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27"/>
      <c r="AJ277" s="33" t="e">
        <f t="shared" si="25"/>
        <v>#DIV/0!</v>
      </c>
    </row>
    <row r="278" spans="1:36" x14ac:dyDescent="0.35">
      <c r="A278" s="24" t="s">
        <v>590</v>
      </c>
      <c r="B278" s="25" t="s">
        <v>591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27"/>
      <c r="AJ278" s="33" t="e">
        <f t="shared" si="25"/>
        <v>#DIV/0!</v>
      </c>
    </row>
    <row r="279" spans="1:36" x14ac:dyDescent="0.35">
      <c r="A279" s="24" t="s">
        <v>606</v>
      </c>
      <c r="B279" s="25" t="s">
        <v>607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27"/>
      <c r="AJ279" s="33" t="e">
        <f t="shared" si="25"/>
        <v>#DIV/0!</v>
      </c>
    </row>
    <row r="280" spans="1:36" x14ac:dyDescent="0.35">
      <c r="A280" s="24" t="s">
        <v>622</v>
      </c>
      <c r="B280" s="25" t="s">
        <v>623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27"/>
      <c r="AJ280" s="33" t="e">
        <f t="shared" si="25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33" t="e">
        <f t="shared" si="25"/>
        <v>#DIV/0!</v>
      </c>
    </row>
    <row r="282" spans="1:36" x14ac:dyDescent="0.35">
      <c r="A282" s="24" t="s">
        <v>640</v>
      </c>
      <c r="B282" s="25" t="s">
        <v>291</v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27"/>
      <c r="AJ282" s="33" t="e">
        <f t="shared" si="25"/>
        <v>#DIV/0!</v>
      </c>
    </row>
    <row r="283" spans="1:36" s="13" customFormat="1" x14ac:dyDescent="0.35">
      <c r="A283" s="19" t="s">
        <v>641</v>
      </c>
      <c r="B283" s="20" t="s">
        <v>642</v>
      </c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22"/>
      <c r="AJ283" s="36" t="e">
        <f t="shared" si="25"/>
        <v>#DIV/0!</v>
      </c>
    </row>
    <row r="284" spans="1:36" x14ac:dyDescent="0.35">
      <c r="A284" s="24" t="s">
        <v>643</v>
      </c>
      <c r="B284" s="25" t="s">
        <v>644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27"/>
      <c r="AJ284" s="33" t="e">
        <f t="shared" si="25"/>
        <v>#DIV/0!</v>
      </c>
    </row>
    <row r="285" spans="1:36" x14ac:dyDescent="0.35">
      <c r="A285" s="24" t="s">
        <v>651</v>
      </c>
      <c r="B285" s="25" t="s">
        <v>652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27"/>
      <c r="AJ285" s="33" t="e">
        <f t="shared" si="25"/>
        <v>#DIV/0!</v>
      </c>
    </row>
    <row r="286" spans="1:36" x14ac:dyDescent="0.35">
      <c r="A286" s="24" t="s">
        <v>657</v>
      </c>
      <c r="B286" s="25" t="s">
        <v>658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27"/>
      <c r="AJ286" s="33" t="e">
        <f t="shared" si="25"/>
        <v>#DIV/0!</v>
      </c>
    </row>
    <row r="287" spans="1:36" x14ac:dyDescent="0.35">
      <c r="A287" s="24" t="s">
        <v>663</v>
      </c>
      <c r="B287" s="25" t="s">
        <v>664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27"/>
      <c r="AJ287" s="33" t="e">
        <f t="shared" si="25"/>
        <v>#DIV/0!</v>
      </c>
    </row>
    <row r="288" spans="1:36" x14ac:dyDescent="0.35">
      <c r="A288" s="24" t="s">
        <v>670</v>
      </c>
      <c r="B288" s="25" t="s">
        <v>291</v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27"/>
      <c r="AJ288" s="33" t="e">
        <f t="shared" si="25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39" t="e">
        <f t="shared" si="25"/>
        <v>#DIV/0!</v>
      </c>
    </row>
    <row r="290" spans="1:38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2" t="e">
        <f t="shared" si="25"/>
        <v>#DIV/0!</v>
      </c>
    </row>
    <row r="291" spans="1:38" x14ac:dyDescent="0.35">
      <c r="A291" s="24"/>
      <c r="B291" s="25" t="s">
        <v>673</v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27"/>
      <c r="AJ291" s="32" t="e">
        <f t="shared" si="25"/>
        <v>#DIV/0!</v>
      </c>
    </row>
    <row r="292" spans="1:38" x14ac:dyDescent="0.35">
      <c r="A292" s="24"/>
      <c r="B292" s="44" t="s">
        <v>674</v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27"/>
      <c r="AJ292" s="33" t="e">
        <f t="shared" si="25"/>
        <v>#DIV/0!</v>
      </c>
    </row>
    <row r="293" spans="1:38" x14ac:dyDescent="0.35">
      <c r="A293" s="24"/>
      <c r="B293" s="44" t="s">
        <v>675</v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27"/>
      <c r="AJ293" s="33" t="e">
        <f t="shared" si="25"/>
        <v>#DIV/0!</v>
      </c>
    </row>
    <row r="294" spans="1:38" x14ac:dyDescent="0.3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27"/>
      <c r="AJ294" s="33" t="e">
        <f t="shared" si="25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33" t="e">
        <f t="shared" si="25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33" t="e">
        <f t="shared" si="25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33" t="e">
        <f t="shared" si="25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33" t="e">
        <f t="shared" si="25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33" t="e">
        <f t="shared" si="25"/>
        <v>#DIV/0!</v>
      </c>
    </row>
    <row r="300" spans="1:38" x14ac:dyDescent="0.35"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J300" s="57"/>
    </row>
    <row r="302" spans="1:38" s="13" customFormat="1" x14ac:dyDescent="0.35">
      <c r="A302" s="11" t="s">
        <v>723</v>
      </c>
      <c r="B302" s="11"/>
      <c r="C302" s="45">
        <f t="shared" ref="C302:AE302" si="29">C242-C304</f>
        <v>0</v>
      </c>
      <c r="D302" s="45">
        <f t="shared" si="29"/>
        <v>0</v>
      </c>
      <c r="E302" s="45">
        <f t="shared" si="29"/>
        <v>0</v>
      </c>
      <c r="F302" s="45">
        <f t="shared" si="29"/>
        <v>0</v>
      </c>
      <c r="G302" s="45">
        <f t="shared" si="29"/>
        <v>0</v>
      </c>
      <c r="H302" s="45">
        <f t="shared" si="29"/>
        <v>0</v>
      </c>
      <c r="I302" s="45">
        <f t="shared" si="29"/>
        <v>0</v>
      </c>
      <c r="J302" s="45">
        <f t="shared" si="29"/>
        <v>0</v>
      </c>
      <c r="K302" s="45">
        <f t="shared" si="29"/>
        <v>0</v>
      </c>
      <c r="L302" s="45">
        <f t="shared" si="29"/>
        <v>0</v>
      </c>
      <c r="M302" s="45">
        <f t="shared" si="29"/>
        <v>0</v>
      </c>
      <c r="N302" s="45">
        <f t="shared" si="29"/>
        <v>0</v>
      </c>
      <c r="O302" s="45">
        <f t="shared" si="29"/>
        <v>0</v>
      </c>
      <c r="P302" s="45">
        <f t="shared" si="29"/>
        <v>0</v>
      </c>
      <c r="Q302" s="45">
        <f t="shared" si="29"/>
        <v>0</v>
      </c>
      <c r="R302" s="45">
        <f t="shared" si="29"/>
        <v>0</v>
      </c>
      <c r="S302" s="45">
        <f t="shared" si="29"/>
        <v>0</v>
      </c>
      <c r="T302" s="45">
        <f t="shared" si="29"/>
        <v>0</v>
      </c>
      <c r="U302" s="45">
        <f t="shared" si="29"/>
        <v>0</v>
      </c>
      <c r="V302" s="45">
        <f t="shared" si="29"/>
        <v>0</v>
      </c>
      <c r="W302" s="45">
        <f t="shared" si="29"/>
        <v>0</v>
      </c>
      <c r="X302" s="45">
        <f t="shared" si="29"/>
        <v>0</v>
      </c>
      <c r="Y302" s="45">
        <f t="shared" si="29"/>
        <v>0</v>
      </c>
      <c r="Z302" s="45">
        <f t="shared" si="29"/>
        <v>0</v>
      </c>
      <c r="AA302" s="45">
        <f t="shared" si="29"/>
        <v>0</v>
      </c>
      <c r="AB302" s="45">
        <f t="shared" si="29"/>
        <v>0</v>
      </c>
      <c r="AC302" s="45">
        <f t="shared" si="29"/>
        <v>0</v>
      </c>
      <c r="AD302" s="45">
        <f t="shared" si="29"/>
        <v>0</v>
      </c>
      <c r="AE302" s="45">
        <f t="shared" si="29"/>
        <v>0</v>
      </c>
      <c r="AF302" s="45">
        <f t="shared" ref="AF302" si="30">AF242-AF304</f>
        <v>0</v>
      </c>
      <c r="AG302" s="45">
        <f t="shared" ref="AG302:AH302" si="31">AG242-AG304</f>
        <v>0</v>
      </c>
      <c r="AH302" s="45">
        <f t="shared" si="31"/>
        <v>0</v>
      </c>
      <c r="AJ302" s="55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 t="shared" ref="C304:AE304" si="32">+SUM(C305:C309)</f>
        <v>0</v>
      </c>
      <c r="D304" s="21">
        <f t="shared" si="32"/>
        <v>0</v>
      </c>
      <c r="E304" s="21">
        <f t="shared" si="32"/>
        <v>0</v>
      </c>
      <c r="F304" s="21">
        <f t="shared" si="32"/>
        <v>0</v>
      </c>
      <c r="G304" s="21">
        <f t="shared" si="32"/>
        <v>0</v>
      </c>
      <c r="H304" s="21">
        <f t="shared" si="32"/>
        <v>0</v>
      </c>
      <c r="I304" s="21">
        <f t="shared" si="32"/>
        <v>0</v>
      </c>
      <c r="J304" s="21">
        <f t="shared" si="32"/>
        <v>0</v>
      </c>
      <c r="K304" s="21">
        <f t="shared" si="32"/>
        <v>0</v>
      </c>
      <c r="L304" s="21">
        <f t="shared" si="32"/>
        <v>0</v>
      </c>
      <c r="M304" s="21">
        <f t="shared" si="32"/>
        <v>0</v>
      </c>
      <c r="N304" s="21">
        <f t="shared" si="32"/>
        <v>0</v>
      </c>
      <c r="O304" s="21">
        <f t="shared" si="32"/>
        <v>0</v>
      </c>
      <c r="P304" s="21">
        <f t="shared" si="32"/>
        <v>0</v>
      </c>
      <c r="Q304" s="21">
        <f t="shared" si="32"/>
        <v>0</v>
      </c>
      <c r="R304" s="21">
        <f t="shared" si="32"/>
        <v>0</v>
      </c>
      <c r="S304" s="21">
        <f t="shared" si="32"/>
        <v>0</v>
      </c>
      <c r="T304" s="21">
        <f t="shared" si="32"/>
        <v>0</v>
      </c>
      <c r="U304" s="21">
        <f t="shared" si="32"/>
        <v>0</v>
      </c>
      <c r="V304" s="21">
        <f t="shared" si="32"/>
        <v>0</v>
      </c>
      <c r="W304" s="21">
        <f t="shared" si="32"/>
        <v>0</v>
      </c>
      <c r="X304" s="21">
        <f t="shared" si="32"/>
        <v>0</v>
      </c>
      <c r="Y304" s="21">
        <f t="shared" si="32"/>
        <v>55.202102439999997</v>
      </c>
      <c r="Z304" s="21">
        <f t="shared" si="32"/>
        <v>158.92562834400002</v>
      </c>
      <c r="AA304" s="21">
        <f t="shared" si="32"/>
        <v>286.20182000439996</v>
      </c>
      <c r="AB304" s="21">
        <f t="shared" si="32"/>
        <v>421.75549190946003</v>
      </c>
      <c r="AC304" s="21">
        <f t="shared" si="32"/>
        <v>557.58410650673216</v>
      </c>
      <c r="AD304" s="21">
        <f t="shared" si="32"/>
        <v>647.44428839556588</v>
      </c>
      <c r="AE304" s="21">
        <f t="shared" si="32"/>
        <v>800.78933405148075</v>
      </c>
      <c r="AF304" s="21">
        <f t="shared" ref="AF304" si="33">+SUM(AF305:AF309)</f>
        <v>902.17001615459833</v>
      </c>
      <c r="AG304" s="21">
        <f t="shared" ref="AG304:AH304" si="34">+SUM(AG305:AG309)</f>
        <v>976.89788606421496</v>
      </c>
      <c r="AH304" s="21">
        <f t="shared" si="34"/>
        <v>1105.7216281876167</v>
      </c>
      <c r="AI304" s="22"/>
      <c r="AJ304" s="23" t="e">
        <f>+(AH304/M304)-1</f>
        <v>#DIV/0!</v>
      </c>
    </row>
    <row r="305" spans="1:36" x14ac:dyDescent="0.35">
      <c r="A305" s="48" t="s">
        <v>264</v>
      </c>
      <c r="B305" s="49" t="s">
        <v>265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27"/>
      <c r="AJ305" s="33" t="e">
        <f>+(AH305/M305)-1</f>
        <v>#DIV/0!</v>
      </c>
    </row>
    <row r="306" spans="1:36" x14ac:dyDescent="0.35">
      <c r="A306" s="48" t="s">
        <v>343</v>
      </c>
      <c r="B306" s="49" t="s">
        <v>344</v>
      </c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>
        <f>+'2000'!$F306</f>
        <v>0</v>
      </c>
      <c r="N306" s="46">
        <f>+'2001'!$F306</f>
        <v>0</v>
      </c>
      <c r="O306" s="46">
        <f>+'2002'!$F306</f>
        <v>0</v>
      </c>
      <c r="P306" s="46">
        <f>+'2003'!$F306</f>
        <v>0</v>
      </c>
      <c r="Q306" s="46">
        <f>+'2004'!$F306</f>
        <v>0</v>
      </c>
      <c r="R306" s="46">
        <f>+'2005'!$F306</f>
        <v>0</v>
      </c>
      <c r="S306" s="46">
        <f>+'2006'!$F306</f>
        <v>0</v>
      </c>
      <c r="T306" s="46">
        <f>+'2007'!$F306</f>
        <v>0</v>
      </c>
      <c r="U306" s="46">
        <f>+'2008'!$F306</f>
        <v>0</v>
      </c>
      <c r="V306" s="46">
        <f>+'2009'!$F306</f>
        <v>0</v>
      </c>
      <c r="W306" s="46">
        <f>+'2010'!$F306</f>
        <v>0</v>
      </c>
      <c r="X306" s="46">
        <f>+'2011'!$F306</f>
        <v>0</v>
      </c>
      <c r="Y306" s="46">
        <f>'2012'!$F$306</f>
        <v>55.202102439999997</v>
      </c>
      <c r="Z306" s="46">
        <f>'2013'!$F$306</f>
        <v>158.92562834400002</v>
      </c>
      <c r="AA306" s="46">
        <f>'2014'!$F$306</f>
        <v>286.20182000439996</v>
      </c>
      <c r="AB306" s="46">
        <f>'2015'!$F$306</f>
        <v>421.75549190946003</v>
      </c>
      <c r="AC306" s="46">
        <f>'2016'!$F$306</f>
        <v>557.58410650673216</v>
      </c>
      <c r="AD306" s="46">
        <f>'2017'!$F$306</f>
        <v>647.44428839556588</v>
      </c>
      <c r="AE306" s="46">
        <f>'2018'!$F$306</f>
        <v>800.78933405148075</v>
      </c>
      <c r="AF306" s="46">
        <f>'2019'!$F$306</f>
        <v>902.17001615459833</v>
      </c>
      <c r="AG306" s="46">
        <f>'2020'!$F$306</f>
        <v>976.89788606421496</v>
      </c>
      <c r="AH306" s="46">
        <f>'2021'!$F$306</f>
        <v>1105.7216281876167</v>
      </c>
      <c r="AI306" s="27"/>
      <c r="AJ306" s="33" t="e">
        <f t="shared" ref="AJ306:AJ309" si="35">+(AH306/M306)-1</f>
        <v>#DIV/0!</v>
      </c>
    </row>
    <row r="307" spans="1:36" x14ac:dyDescent="0.35">
      <c r="A307" s="48" t="s">
        <v>434</v>
      </c>
      <c r="B307" s="49" t="s">
        <v>435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27"/>
      <c r="AJ307" s="33" t="e">
        <f t="shared" si="35"/>
        <v>#DIV/0!</v>
      </c>
    </row>
    <row r="308" spans="1:36" x14ac:dyDescent="0.35">
      <c r="A308" s="48" t="s">
        <v>540</v>
      </c>
      <c r="B308" s="49" t="s">
        <v>541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27"/>
      <c r="AJ308" s="33" t="e">
        <f t="shared" si="35"/>
        <v>#DIV/0!</v>
      </c>
    </row>
    <row r="309" spans="1:36" x14ac:dyDescent="0.35">
      <c r="A309" s="48" t="s">
        <v>641</v>
      </c>
      <c r="B309" s="49" t="s">
        <v>642</v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27"/>
      <c r="AJ309" s="33" t="e">
        <f t="shared" si="35"/>
        <v>#DIV/0!</v>
      </c>
    </row>
  </sheetData>
  <conditionalFormatting sqref="C240:AH240">
    <cfRule type="cellIs" dxfId="15" priority="2" operator="equal">
      <formula>0</formula>
    </cfRule>
  </conditionalFormatting>
  <conditionalFormatting sqref="C302:AH302">
    <cfRule type="cellIs" dxfId="14" priority="1" operator="equal">
      <formula>0</formula>
    </cfRule>
  </conditionalFormatting>
  <dataValidations disablePrompts="1" count="1">
    <dataValidation allowBlank="1" showInputMessage="1" showErrorMessage="1" sqref="B144:B157 B136 A226:B237 B268:B274 A290:B300 B308" xr:uid="{E6DC3B79-150D-461C-979C-87C49538A54F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61AC4112-03AE-4C8F-A277-A36C640885B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HFC!C242:AH242</xm:f>
              <xm:sqref>AL242</xm:sqref>
            </x14:sparkline>
            <x14:sparkline>
              <xm:f>HFC!C243:AH243</xm:f>
              <xm:sqref>AL243</xm:sqref>
            </x14:sparkline>
            <x14:sparkline>
              <xm:f>HFC!C244:AH244</xm:f>
              <xm:sqref>AL244</xm:sqref>
            </x14:sparkline>
            <x14:sparkline>
              <xm:f>HFC!C245:AH245</xm:f>
              <xm:sqref>AL245</xm:sqref>
            </x14:sparkline>
            <x14:sparkline>
              <xm:f>HFC!C246:AH246</xm:f>
              <xm:sqref>AL246</xm:sqref>
            </x14:sparkline>
            <x14:sparkline>
              <xm:f>HFC!C247:AH247</xm:f>
              <xm:sqref>AL247</xm:sqref>
            </x14:sparkline>
            <x14:sparkline>
              <xm:f>HFC!C248:AH248</xm:f>
              <xm:sqref>AL248</xm:sqref>
            </x14:sparkline>
            <x14:sparkline>
              <xm:f>HFC!C249:AH249</xm:f>
              <xm:sqref>AL249</xm:sqref>
            </x14:sparkline>
            <x14:sparkline>
              <xm:f>HFC!C250:AH250</xm:f>
              <xm:sqref>AL250</xm:sqref>
            </x14:sparkline>
            <x14:sparkline>
              <xm:f>HFC!C251:AH251</xm:f>
              <xm:sqref>AL251</xm:sqref>
            </x14:sparkline>
            <x14:sparkline>
              <xm:f>HFC!C252:AH252</xm:f>
              <xm:sqref>AL252</xm:sqref>
            </x14:sparkline>
            <x14:sparkline>
              <xm:f>HFC!C253:AH253</xm:f>
              <xm:sqref>AL253</xm:sqref>
            </x14:sparkline>
            <x14:sparkline>
              <xm:f>HFC!C254:AH254</xm:f>
              <xm:sqref>AL254</xm:sqref>
            </x14:sparkline>
            <x14:sparkline>
              <xm:f>HFC!C255:AH255</xm:f>
              <xm:sqref>AL255</xm:sqref>
            </x14:sparkline>
            <x14:sparkline>
              <xm:f>HFC!C256:AH256</xm:f>
              <xm:sqref>AL256</xm:sqref>
            </x14:sparkline>
            <x14:sparkline>
              <xm:f>HFC!C257:AH257</xm:f>
              <xm:sqref>AL257</xm:sqref>
            </x14:sparkline>
            <x14:sparkline>
              <xm:f>HFC!C258:AH258</xm:f>
              <xm:sqref>AL258</xm:sqref>
            </x14:sparkline>
            <x14:sparkline>
              <xm:f>HFC!C259:AH259</xm:f>
              <xm:sqref>AL259</xm:sqref>
            </x14:sparkline>
            <x14:sparkline>
              <xm:f>HFC!C260:AH260</xm:f>
              <xm:sqref>AL260</xm:sqref>
            </x14:sparkline>
            <x14:sparkline>
              <xm:f>HFC!C261:AH261</xm:f>
              <xm:sqref>AL261</xm:sqref>
            </x14:sparkline>
            <x14:sparkline>
              <xm:f>HFC!C262:AH262</xm:f>
              <xm:sqref>AL262</xm:sqref>
            </x14:sparkline>
            <x14:sparkline>
              <xm:f>HFC!C263:AH263</xm:f>
              <xm:sqref>AL263</xm:sqref>
            </x14:sparkline>
            <x14:sparkline>
              <xm:f>HFC!C264:AH264</xm:f>
              <xm:sqref>AL264</xm:sqref>
            </x14:sparkline>
            <x14:sparkline>
              <xm:f>HFC!C265:AH265</xm:f>
              <xm:sqref>AL265</xm:sqref>
            </x14:sparkline>
            <x14:sparkline>
              <xm:f>HFC!C266:AH266</xm:f>
              <xm:sqref>AL266</xm:sqref>
            </x14:sparkline>
            <x14:sparkline>
              <xm:f>HFC!C267:AH267</xm:f>
              <xm:sqref>AL267</xm:sqref>
            </x14:sparkline>
            <x14:sparkline>
              <xm:f>HFC!C268:AH268</xm:f>
              <xm:sqref>AL268</xm:sqref>
            </x14:sparkline>
            <x14:sparkline>
              <xm:f>HFC!C269:AH269</xm:f>
              <xm:sqref>AL269</xm:sqref>
            </x14:sparkline>
            <x14:sparkline>
              <xm:f>HFC!C270:AH270</xm:f>
              <xm:sqref>AL270</xm:sqref>
            </x14:sparkline>
            <x14:sparkline>
              <xm:f>HFC!C271:AH271</xm:f>
              <xm:sqref>AL271</xm:sqref>
            </x14:sparkline>
            <x14:sparkline>
              <xm:f>HFC!C272:AH272</xm:f>
              <xm:sqref>AL272</xm:sqref>
            </x14:sparkline>
            <x14:sparkline>
              <xm:f>HFC!C273:AH273</xm:f>
              <xm:sqref>AL273</xm:sqref>
            </x14:sparkline>
            <x14:sparkline>
              <xm:f>HFC!C274:AH274</xm:f>
              <xm:sqref>AL274</xm:sqref>
            </x14:sparkline>
            <x14:sparkline>
              <xm:f>HFC!C275:AH275</xm:f>
              <xm:sqref>AL275</xm:sqref>
            </x14:sparkline>
            <x14:sparkline>
              <xm:f>HFC!C276:AH276</xm:f>
              <xm:sqref>AL276</xm:sqref>
            </x14:sparkline>
            <x14:sparkline>
              <xm:f>HFC!C277:AH277</xm:f>
              <xm:sqref>AL277</xm:sqref>
            </x14:sparkline>
            <x14:sparkline>
              <xm:f>HFC!C278:AH278</xm:f>
              <xm:sqref>AL278</xm:sqref>
            </x14:sparkline>
            <x14:sparkline>
              <xm:f>HFC!C279:AH279</xm:f>
              <xm:sqref>AL279</xm:sqref>
            </x14:sparkline>
            <x14:sparkline>
              <xm:f>HFC!C280:AH280</xm:f>
              <xm:sqref>AL280</xm:sqref>
            </x14:sparkline>
            <x14:sparkline>
              <xm:f>HFC!C281:AH281</xm:f>
              <xm:sqref>AL281</xm:sqref>
            </x14:sparkline>
            <x14:sparkline>
              <xm:f>HFC!C282:AH282</xm:f>
              <xm:sqref>AL282</xm:sqref>
            </x14:sparkline>
            <x14:sparkline>
              <xm:f>HFC!C283:AH283</xm:f>
              <xm:sqref>AL283</xm:sqref>
            </x14:sparkline>
            <x14:sparkline>
              <xm:f>HFC!C284:AH284</xm:f>
              <xm:sqref>AL284</xm:sqref>
            </x14:sparkline>
            <x14:sparkline>
              <xm:f>HFC!C285:AH285</xm:f>
              <xm:sqref>AL285</xm:sqref>
            </x14:sparkline>
            <x14:sparkline>
              <xm:f>HFC!C286:AH286</xm:f>
              <xm:sqref>AL286</xm:sqref>
            </x14:sparkline>
            <x14:sparkline>
              <xm:f>HFC!C287:AH287</xm:f>
              <xm:sqref>AL287</xm:sqref>
            </x14:sparkline>
            <x14:sparkline>
              <xm:f>HFC!C288:AH288</xm:f>
              <xm:sqref>AL288</xm:sqref>
            </x14:sparkline>
            <x14:sparkline>
              <xm:f>HFC!C289:AH289</xm:f>
              <xm:sqref>AL289</xm:sqref>
            </x14:sparkline>
            <x14:sparkline>
              <xm:f>HFC!C290:AH290</xm:f>
              <xm:sqref>AL290</xm:sqref>
            </x14:sparkline>
            <x14:sparkline>
              <xm:f>HFC!C291:AH291</xm:f>
              <xm:sqref>AL291</xm:sqref>
            </x14:sparkline>
            <x14:sparkline>
              <xm:f>HFC!C292:AH292</xm:f>
              <xm:sqref>AL292</xm:sqref>
            </x14:sparkline>
            <x14:sparkline>
              <xm:f>HFC!C293:AH293</xm:f>
              <xm:sqref>AL293</xm:sqref>
            </x14:sparkline>
            <x14:sparkline>
              <xm:f>HFC!C294:AH294</xm:f>
              <xm:sqref>AL294</xm:sqref>
            </x14:sparkline>
            <x14:sparkline>
              <xm:f>HFC!C295:AH295</xm:f>
              <xm:sqref>AL295</xm:sqref>
            </x14:sparkline>
            <x14:sparkline>
              <xm:f>HFC!C296:AH296</xm:f>
              <xm:sqref>AL296</xm:sqref>
            </x14:sparkline>
            <x14:sparkline>
              <xm:f>HFC!C297:AH297</xm:f>
              <xm:sqref>AL297</xm:sqref>
            </x14:sparkline>
            <x14:sparkline>
              <xm:f>HFC!C298:AH298</xm:f>
              <xm:sqref>AL298</xm:sqref>
            </x14:sparkline>
            <x14:sparkline>
              <xm:f>HFC!C299:AH299</xm:f>
              <xm:sqref>AL299</xm:sqref>
            </x14:sparkline>
          </x14:sparklines>
        </x14:sparklineGroup>
        <x14:sparklineGroup displayEmptyCellsAs="gap" xr2:uid="{FD18D097-F325-4C0C-A650-24EED1518D3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HFC!C304:AH304</xm:f>
              <xm:sqref>AL304</xm:sqref>
            </x14:sparkline>
            <x14:sparkline>
              <xm:f>HFC!C305:AH305</xm:f>
              <xm:sqref>AL305</xm:sqref>
            </x14:sparkline>
            <x14:sparkline>
              <xm:f>HFC!C306:AH306</xm:f>
              <xm:sqref>AL306</xm:sqref>
            </x14:sparkline>
            <x14:sparkline>
              <xm:f>HFC!C307:AH307</xm:f>
              <xm:sqref>AL307</xm:sqref>
            </x14:sparkline>
            <x14:sparkline>
              <xm:f>HFC!C308:AH308</xm:f>
              <xm:sqref>AL308</xm:sqref>
            </x14:sparkline>
            <x14:sparkline>
              <xm:f>HFC!C309:AH309</xm:f>
              <xm:sqref>AL309</xm:sqref>
            </x14:sparkline>
          </x14:sparklines>
        </x14:sparklineGroup>
        <x14:sparklineGroup displayEmptyCellsAs="gap" xr2:uid="{63C4F3F0-0CFB-4029-AE71-3C615FFEFAA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HFC!C4:AH4</xm:f>
              <xm:sqref>AL4</xm:sqref>
            </x14:sparkline>
            <x14:sparkline>
              <xm:f>HFC!C5:AH5</xm:f>
              <xm:sqref>AL5</xm:sqref>
            </x14:sparkline>
            <x14:sparkline>
              <xm:f>HFC!C6:AH6</xm:f>
              <xm:sqref>AL6</xm:sqref>
            </x14:sparkline>
            <x14:sparkline>
              <xm:f>HFC!C7:AH7</xm:f>
              <xm:sqref>AL7</xm:sqref>
            </x14:sparkline>
            <x14:sparkline>
              <xm:f>HFC!C8:AH8</xm:f>
              <xm:sqref>AL8</xm:sqref>
            </x14:sparkline>
            <x14:sparkline>
              <xm:f>HFC!C9:AH9</xm:f>
              <xm:sqref>AL9</xm:sqref>
            </x14:sparkline>
            <x14:sparkline>
              <xm:f>HFC!C10:AH10</xm:f>
              <xm:sqref>AL10</xm:sqref>
            </x14:sparkline>
            <x14:sparkline>
              <xm:f>HFC!C11:AH11</xm:f>
              <xm:sqref>AL11</xm:sqref>
            </x14:sparkline>
            <x14:sparkline>
              <xm:f>HFC!C12:AH12</xm:f>
              <xm:sqref>AL12</xm:sqref>
            </x14:sparkline>
            <x14:sparkline>
              <xm:f>HFC!C13:AH13</xm:f>
              <xm:sqref>AL13</xm:sqref>
            </x14:sparkline>
            <x14:sparkline>
              <xm:f>HFC!C14:AH14</xm:f>
              <xm:sqref>AL14</xm:sqref>
            </x14:sparkline>
            <x14:sparkline>
              <xm:f>HFC!C15:AH15</xm:f>
              <xm:sqref>AL15</xm:sqref>
            </x14:sparkline>
            <x14:sparkline>
              <xm:f>HFC!C16:AH16</xm:f>
              <xm:sqref>AL16</xm:sqref>
            </x14:sparkline>
            <x14:sparkline>
              <xm:f>HFC!C17:AH17</xm:f>
              <xm:sqref>AL17</xm:sqref>
            </x14:sparkline>
            <x14:sparkline>
              <xm:f>HFC!C18:AH18</xm:f>
              <xm:sqref>AL18</xm:sqref>
            </x14:sparkline>
            <x14:sparkline>
              <xm:f>HFC!C19:AH19</xm:f>
              <xm:sqref>AL19</xm:sqref>
            </x14:sparkline>
            <x14:sparkline>
              <xm:f>HFC!C20:AH20</xm:f>
              <xm:sqref>AL20</xm:sqref>
            </x14:sparkline>
            <x14:sparkline>
              <xm:f>HFC!C21:AH21</xm:f>
              <xm:sqref>AL21</xm:sqref>
            </x14:sparkline>
            <x14:sparkline>
              <xm:f>HFC!C22:AH22</xm:f>
              <xm:sqref>AL22</xm:sqref>
            </x14:sparkline>
            <x14:sparkline>
              <xm:f>HFC!C23:AH23</xm:f>
              <xm:sqref>AL23</xm:sqref>
            </x14:sparkline>
            <x14:sparkline>
              <xm:f>HFC!C24:AH24</xm:f>
              <xm:sqref>AL24</xm:sqref>
            </x14:sparkline>
            <x14:sparkline>
              <xm:f>HFC!C25:AH25</xm:f>
              <xm:sqref>AL25</xm:sqref>
            </x14:sparkline>
            <x14:sparkline>
              <xm:f>HFC!C26:AH26</xm:f>
              <xm:sqref>AL26</xm:sqref>
            </x14:sparkline>
            <x14:sparkline>
              <xm:f>HFC!C27:AH27</xm:f>
              <xm:sqref>AL27</xm:sqref>
            </x14:sparkline>
            <x14:sparkline>
              <xm:f>HFC!C28:AH28</xm:f>
              <xm:sqref>AL28</xm:sqref>
            </x14:sparkline>
            <x14:sparkline>
              <xm:f>HFC!C29:AH29</xm:f>
              <xm:sqref>AL29</xm:sqref>
            </x14:sparkline>
            <x14:sparkline>
              <xm:f>HFC!C30:AH30</xm:f>
              <xm:sqref>AL30</xm:sqref>
            </x14:sparkline>
            <x14:sparkline>
              <xm:f>HFC!C31:AH31</xm:f>
              <xm:sqref>AL31</xm:sqref>
            </x14:sparkline>
            <x14:sparkline>
              <xm:f>HFC!C32:AH32</xm:f>
              <xm:sqref>AL32</xm:sqref>
            </x14:sparkline>
            <x14:sparkline>
              <xm:f>HFC!C33:AH33</xm:f>
              <xm:sqref>AL33</xm:sqref>
            </x14:sparkline>
            <x14:sparkline>
              <xm:f>HFC!C34:AH34</xm:f>
              <xm:sqref>AL34</xm:sqref>
            </x14:sparkline>
            <x14:sparkline>
              <xm:f>HFC!C35:AH35</xm:f>
              <xm:sqref>AL35</xm:sqref>
            </x14:sparkline>
            <x14:sparkline>
              <xm:f>HFC!C36:AH36</xm:f>
              <xm:sqref>AL36</xm:sqref>
            </x14:sparkline>
            <x14:sparkline>
              <xm:f>HFC!C37:AH37</xm:f>
              <xm:sqref>AL37</xm:sqref>
            </x14:sparkline>
            <x14:sparkline>
              <xm:f>HFC!C38:AH38</xm:f>
              <xm:sqref>AL38</xm:sqref>
            </x14:sparkline>
            <x14:sparkline>
              <xm:f>HFC!C39:AH39</xm:f>
              <xm:sqref>AL39</xm:sqref>
            </x14:sparkline>
            <x14:sparkline>
              <xm:f>HFC!C40:AH40</xm:f>
              <xm:sqref>AL40</xm:sqref>
            </x14:sparkline>
            <x14:sparkline>
              <xm:f>HFC!C41:AH41</xm:f>
              <xm:sqref>AL41</xm:sqref>
            </x14:sparkline>
            <x14:sparkline>
              <xm:f>HFC!C42:AH42</xm:f>
              <xm:sqref>AL42</xm:sqref>
            </x14:sparkline>
            <x14:sparkline>
              <xm:f>HFC!C43:AH43</xm:f>
              <xm:sqref>AL43</xm:sqref>
            </x14:sparkline>
            <x14:sparkline>
              <xm:f>HFC!C44:AH44</xm:f>
              <xm:sqref>AL44</xm:sqref>
            </x14:sparkline>
            <x14:sparkline>
              <xm:f>HFC!C45:AH45</xm:f>
              <xm:sqref>AL45</xm:sqref>
            </x14:sparkline>
            <x14:sparkline>
              <xm:f>HFC!C46:AH46</xm:f>
              <xm:sqref>AL46</xm:sqref>
            </x14:sparkline>
            <x14:sparkline>
              <xm:f>HFC!C47:AH47</xm:f>
              <xm:sqref>AL47</xm:sqref>
            </x14:sparkline>
            <x14:sparkline>
              <xm:f>HFC!C48:AH48</xm:f>
              <xm:sqref>AL48</xm:sqref>
            </x14:sparkline>
            <x14:sparkline>
              <xm:f>HFC!C49:AH49</xm:f>
              <xm:sqref>AL49</xm:sqref>
            </x14:sparkline>
            <x14:sparkline>
              <xm:f>HFC!C50:AH50</xm:f>
              <xm:sqref>AL50</xm:sqref>
            </x14:sparkline>
            <x14:sparkline>
              <xm:f>HFC!C51:AH51</xm:f>
              <xm:sqref>AL51</xm:sqref>
            </x14:sparkline>
            <x14:sparkline>
              <xm:f>HFC!C52:AH52</xm:f>
              <xm:sqref>AL52</xm:sqref>
            </x14:sparkline>
            <x14:sparkline>
              <xm:f>HFC!C53:AH53</xm:f>
              <xm:sqref>AL53</xm:sqref>
            </x14:sparkline>
            <x14:sparkline>
              <xm:f>HFC!C54:AH54</xm:f>
              <xm:sqref>AL54</xm:sqref>
            </x14:sparkline>
            <x14:sparkline>
              <xm:f>HFC!C55:AH55</xm:f>
              <xm:sqref>AL55</xm:sqref>
            </x14:sparkline>
            <x14:sparkline>
              <xm:f>HFC!C56:AH56</xm:f>
              <xm:sqref>AL56</xm:sqref>
            </x14:sparkline>
            <x14:sparkline>
              <xm:f>HFC!C57:AH57</xm:f>
              <xm:sqref>AL57</xm:sqref>
            </x14:sparkline>
            <x14:sparkline>
              <xm:f>HFC!C58:AH58</xm:f>
              <xm:sqref>AL58</xm:sqref>
            </x14:sparkline>
            <x14:sparkline>
              <xm:f>HFC!C59:AH59</xm:f>
              <xm:sqref>AL59</xm:sqref>
            </x14:sparkline>
            <x14:sparkline>
              <xm:f>HFC!C60:AH60</xm:f>
              <xm:sqref>AL60</xm:sqref>
            </x14:sparkline>
            <x14:sparkline>
              <xm:f>HFC!C61:AH61</xm:f>
              <xm:sqref>AL61</xm:sqref>
            </x14:sparkline>
            <x14:sparkline>
              <xm:f>HFC!C62:AH62</xm:f>
              <xm:sqref>AL62</xm:sqref>
            </x14:sparkline>
            <x14:sparkline>
              <xm:f>HFC!C63:AH63</xm:f>
              <xm:sqref>AL63</xm:sqref>
            </x14:sparkline>
            <x14:sparkline>
              <xm:f>HFC!C64:AH64</xm:f>
              <xm:sqref>AL64</xm:sqref>
            </x14:sparkline>
            <x14:sparkline>
              <xm:f>HFC!C65:AH65</xm:f>
              <xm:sqref>AL65</xm:sqref>
            </x14:sparkline>
            <x14:sparkline>
              <xm:f>HFC!C66:AH66</xm:f>
              <xm:sqref>AL66</xm:sqref>
            </x14:sparkline>
            <x14:sparkline>
              <xm:f>HFC!C67:AH67</xm:f>
              <xm:sqref>AL67</xm:sqref>
            </x14:sparkline>
            <x14:sparkline>
              <xm:f>HFC!C68:AH68</xm:f>
              <xm:sqref>AL68</xm:sqref>
            </x14:sparkline>
            <x14:sparkline>
              <xm:f>HFC!C69:AH69</xm:f>
              <xm:sqref>AL69</xm:sqref>
            </x14:sparkline>
            <x14:sparkline>
              <xm:f>HFC!C70:AH70</xm:f>
              <xm:sqref>AL70</xm:sqref>
            </x14:sparkline>
            <x14:sparkline>
              <xm:f>HFC!C71:AH71</xm:f>
              <xm:sqref>AL71</xm:sqref>
            </x14:sparkline>
            <x14:sparkline>
              <xm:f>HFC!C72:AH72</xm:f>
              <xm:sqref>AL72</xm:sqref>
            </x14:sparkline>
            <x14:sparkline>
              <xm:f>HFC!C73:AH73</xm:f>
              <xm:sqref>AL73</xm:sqref>
            </x14:sparkline>
            <x14:sparkline>
              <xm:f>HFC!C74:AH74</xm:f>
              <xm:sqref>AL74</xm:sqref>
            </x14:sparkline>
            <x14:sparkline>
              <xm:f>HFC!C75:AH75</xm:f>
              <xm:sqref>AL75</xm:sqref>
            </x14:sparkline>
            <x14:sparkline>
              <xm:f>HFC!C76:AH76</xm:f>
              <xm:sqref>AL76</xm:sqref>
            </x14:sparkline>
            <x14:sparkline>
              <xm:f>HFC!C77:AH77</xm:f>
              <xm:sqref>AL77</xm:sqref>
            </x14:sparkline>
            <x14:sparkline>
              <xm:f>HFC!C78:AH78</xm:f>
              <xm:sqref>AL78</xm:sqref>
            </x14:sparkline>
            <x14:sparkline>
              <xm:f>HFC!C79:AH79</xm:f>
              <xm:sqref>AL79</xm:sqref>
            </x14:sparkline>
            <x14:sparkline>
              <xm:f>HFC!C80:AH80</xm:f>
              <xm:sqref>AL80</xm:sqref>
            </x14:sparkline>
            <x14:sparkline>
              <xm:f>HFC!C81:AH81</xm:f>
              <xm:sqref>AL81</xm:sqref>
            </x14:sparkline>
            <x14:sparkline>
              <xm:f>HFC!C82:AH82</xm:f>
              <xm:sqref>AL82</xm:sqref>
            </x14:sparkline>
            <x14:sparkline>
              <xm:f>HFC!C83:AH83</xm:f>
              <xm:sqref>AL83</xm:sqref>
            </x14:sparkline>
            <x14:sparkline>
              <xm:f>HFC!C84:AH84</xm:f>
              <xm:sqref>AL84</xm:sqref>
            </x14:sparkline>
            <x14:sparkline>
              <xm:f>HFC!C85:AH85</xm:f>
              <xm:sqref>AL85</xm:sqref>
            </x14:sparkline>
            <x14:sparkline>
              <xm:f>HFC!C86:AH86</xm:f>
              <xm:sqref>AL86</xm:sqref>
            </x14:sparkline>
            <x14:sparkline>
              <xm:f>HFC!C87:AH87</xm:f>
              <xm:sqref>AL87</xm:sqref>
            </x14:sparkline>
            <x14:sparkline>
              <xm:f>HFC!C88:AH88</xm:f>
              <xm:sqref>AL88</xm:sqref>
            </x14:sparkline>
            <x14:sparkline>
              <xm:f>HFC!C89:AH89</xm:f>
              <xm:sqref>AL89</xm:sqref>
            </x14:sparkline>
            <x14:sparkline>
              <xm:f>HFC!C90:AH90</xm:f>
              <xm:sqref>AL90</xm:sqref>
            </x14:sparkline>
            <x14:sparkline>
              <xm:f>HFC!C91:AH91</xm:f>
              <xm:sqref>AL91</xm:sqref>
            </x14:sparkline>
            <x14:sparkline>
              <xm:f>HFC!C92:AH92</xm:f>
              <xm:sqref>AL92</xm:sqref>
            </x14:sparkline>
            <x14:sparkline>
              <xm:f>HFC!C93:AH93</xm:f>
              <xm:sqref>AL93</xm:sqref>
            </x14:sparkline>
            <x14:sparkline>
              <xm:f>HFC!C94:AH94</xm:f>
              <xm:sqref>AL94</xm:sqref>
            </x14:sparkline>
            <x14:sparkline>
              <xm:f>HFC!C95:AH95</xm:f>
              <xm:sqref>AL95</xm:sqref>
            </x14:sparkline>
            <x14:sparkline>
              <xm:f>HFC!C96:AH96</xm:f>
              <xm:sqref>AL96</xm:sqref>
            </x14:sparkline>
            <x14:sparkline>
              <xm:f>HFC!C97:AH97</xm:f>
              <xm:sqref>AL97</xm:sqref>
            </x14:sparkline>
            <x14:sparkline>
              <xm:f>HFC!C98:AH98</xm:f>
              <xm:sqref>AL98</xm:sqref>
            </x14:sparkline>
            <x14:sparkline>
              <xm:f>HFC!C99:AH99</xm:f>
              <xm:sqref>AL99</xm:sqref>
            </x14:sparkline>
            <x14:sparkline>
              <xm:f>HFC!C100:AH100</xm:f>
              <xm:sqref>AL100</xm:sqref>
            </x14:sparkline>
            <x14:sparkline>
              <xm:f>HFC!C101:AH101</xm:f>
              <xm:sqref>AL101</xm:sqref>
            </x14:sparkline>
            <x14:sparkline>
              <xm:f>HFC!C102:AH102</xm:f>
              <xm:sqref>AL102</xm:sqref>
            </x14:sparkline>
            <x14:sparkline>
              <xm:f>HFC!C103:AH103</xm:f>
              <xm:sqref>AL103</xm:sqref>
            </x14:sparkline>
            <x14:sparkline>
              <xm:f>HFC!C104:AH104</xm:f>
              <xm:sqref>AL104</xm:sqref>
            </x14:sparkline>
            <x14:sparkline>
              <xm:f>HFC!C105:AH105</xm:f>
              <xm:sqref>AL105</xm:sqref>
            </x14:sparkline>
            <x14:sparkline>
              <xm:f>HFC!C106:AH106</xm:f>
              <xm:sqref>AL106</xm:sqref>
            </x14:sparkline>
            <x14:sparkline>
              <xm:f>HFC!C107:AH107</xm:f>
              <xm:sqref>AL107</xm:sqref>
            </x14:sparkline>
            <x14:sparkline>
              <xm:f>HFC!C108:AH108</xm:f>
              <xm:sqref>AL108</xm:sqref>
            </x14:sparkline>
            <x14:sparkline>
              <xm:f>HFC!C109:AH109</xm:f>
              <xm:sqref>AL109</xm:sqref>
            </x14:sparkline>
            <x14:sparkline>
              <xm:f>HFC!C110:AH110</xm:f>
              <xm:sqref>AL110</xm:sqref>
            </x14:sparkline>
            <x14:sparkline>
              <xm:f>HFC!C111:AH111</xm:f>
              <xm:sqref>AL111</xm:sqref>
            </x14:sparkline>
            <x14:sparkline>
              <xm:f>HFC!C112:AH112</xm:f>
              <xm:sqref>AL112</xm:sqref>
            </x14:sparkline>
            <x14:sparkline>
              <xm:f>HFC!C113:AH113</xm:f>
              <xm:sqref>AL113</xm:sqref>
            </x14:sparkline>
            <x14:sparkline>
              <xm:f>HFC!C114:AH114</xm:f>
              <xm:sqref>AL114</xm:sqref>
            </x14:sparkline>
            <x14:sparkline>
              <xm:f>HFC!C115:AH115</xm:f>
              <xm:sqref>AL115</xm:sqref>
            </x14:sparkline>
            <x14:sparkline>
              <xm:f>HFC!C116:AH116</xm:f>
              <xm:sqref>AL116</xm:sqref>
            </x14:sparkline>
            <x14:sparkline>
              <xm:f>HFC!C117:AH117</xm:f>
              <xm:sqref>AL117</xm:sqref>
            </x14:sparkline>
            <x14:sparkline>
              <xm:f>HFC!C118:AH118</xm:f>
              <xm:sqref>AL118</xm:sqref>
            </x14:sparkline>
            <x14:sparkline>
              <xm:f>HFC!C119:AH119</xm:f>
              <xm:sqref>AL119</xm:sqref>
            </x14:sparkline>
            <x14:sparkline>
              <xm:f>HFC!C120:AH120</xm:f>
              <xm:sqref>AL120</xm:sqref>
            </x14:sparkline>
            <x14:sparkline>
              <xm:f>HFC!C121:AH121</xm:f>
              <xm:sqref>AL121</xm:sqref>
            </x14:sparkline>
            <x14:sparkline>
              <xm:f>HFC!C122:AH122</xm:f>
              <xm:sqref>AL122</xm:sqref>
            </x14:sparkline>
            <x14:sparkline>
              <xm:f>HFC!C123:AH123</xm:f>
              <xm:sqref>AL123</xm:sqref>
            </x14:sparkline>
            <x14:sparkline>
              <xm:f>HFC!C124:AH124</xm:f>
              <xm:sqref>AL124</xm:sqref>
            </x14:sparkline>
            <x14:sparkline>
              <xm:f>HFC!C125:AH125</xm:f>
              <xm:sqref>AL125</xm:sqref>
            </x14:sparkline>
            <x14:sparkline>
              <xm:f>HFC!C126:AH126</xm:f>
              <xm:sqref>AL126</xm:sqref>
            </x14:sparkline>
            <x14:sparkline>
              <xm:f>HFC!C127:AH127</xm:f>
              <xm:sqref>AL127</xm:sqref>
            </x14:sparkline>
            <x14:sparkline>
              <xm:f>HFC!C128:AH128</xm:f>
              <xm:sqref>AL128</xm:sqref>
            </x14:sparkline>
            <x14:sparkline>
              <xm:f>HFC!C129:AH129</xm:f>
              <xm:sqref>AL129</xm:sqref>
            </x14:sparkline>
            <x14:sparkline>
              <xm:f>HFC!C130:AH130</xm:f>
              <xm:sqref>AL130</xm:sqref>
            </x14:sparkline>
            <x14:sparkline>
              <xm:f>HFC!C131:AH131</xm:f>
              <xm:sqref>AL131</xm:sqref>
            </x14:sparkline>
            <x14:sparkline>
              <xm:f>HFC!C132:AH132</xm:f>
              <xm:sqref>AL132</xm:sqref>
            </x14:sparkline>
            <x14:sparkline>
              <xm:f>HFC!C133:AH133</xm:f>
              <xm:sqref>AL133</xm:sqref>
            </x14:sparkline>
            <x14:sparkline>
              <xm:f>HFC!C134:AH134</xm:f>
              <xm:sqref>AL134</xm:sqref>
            </x14:sparkline>
            <x14:sparkline>
              <xm:f>HFC!C135:AH135</xm:f>
              <xm:sqref>AL135</xm:sqref>
            </x14:sparkline>
            <x14:sparkline>
              <xm:f>HFC!C136:AH136</xm:f>
              <xm:sqref>AL136</xm:sqref>
            </x14:sparkline>
            <x14:sparkline>
              <xm:f>HFC!C137:AH137</xm:f>
              <xm:sqref>AL137</xm:sqref>
            </x14:sparkline>
            <x14:sparkline>
              <xm:f>HFC!C138:AH138</xm:f>
              <xm:sqref>AL138</xm:sqref>
            </x14:sparkline>
            <x14:sparkline>
              <xm:f>HFC!C139:AH139</xm:f>
              <xm:sqref>AL139</xm:sqref>
            </x14:sparkline>
            <x14:sparkline>
              <xm:f>HFC!C140:AH140</xm:f>
              <xm:sqref>AL140</xm:sqref>
            </x14:sparkline>
            <x14:sparkline>
              <xm:f>HFC!C141:AH141</xm:f>
              <xm:sqref>AL141</xm:sqref>
            </x14:sparkline>
            <x14:sparkline>
              <xm:f>HFC!C142:AH142</xm:f>
              <xm:sqref>AL142</xm:sqref>
            </x14:sparkline>
            <x14:sparkline>
              <xm:f>HFC!C143:AH143</xm:f>
              <xm:sqref>AL143</xm:sqref>
            </x14:sparkline>
            <x14:sparkline>
              <xm:f>HFC!C144:AH144</xm:f>
              <xm:sqref>AL144</xm:sqref>
            </x14:sparkline>
            <x14:sparkline>
              <xm:f>HFC!C145:AH145</xm:f>
              <xm:sqref>AL145</xm:sqref>
            </x14:sparkline>
            <x14:sparkline>
              <xm:f>HFC!C146:AH146</xm:f>
              <xm:sqref>AL146</xm:sqref>
            </x14:sparkline>
            <x14:sparkline>
              <xm:f>HFC!C147:AH147</xm:f>
              <xm:sqref>AL147</xm:sqref>
            </x14:sparkline>
            <x14:sparkline>
              <xm:f>HFC!C148:AH148</xm:f>
              <xm:sqref>AL148</xm:sqref>
            </x14:sparkline>
            <x14:sparkline>
              <xm:f>HFC!C149:AH149</xm:f>
              <xm:sqref>AL149</xm:sqref>
            </x14:sparkline>
            <x14:sparkline>
              <xm:f>HFC!C150:AH150</xm:f>
              <xm:sqref>AL150</xm:sqref>
            </x14:sparkline>
            <x14:sparkline>
              <xm:f>HFC!C151:AH151</xm:f>
              <xm:sqref>AL151</xm:sqref>
            </x14:sparkline>
            <x14:sparkline>
              <xm:f>HFC!C152:AH152</xm:f>
              <xm:sqref>AL152</xm:sqref>
            </x14:sparkline>
            <x14:sparkline>
              <xm:f>HFC!C153:AH153</xm:f>
              <xm:sqref>AL153</xm:sqref>
            </x14:sparkline>
            <x14:sparkline>
              <xm:f>HFC!C154:AH154</xm:f>
              <xm:sqref>AL154</xm:sqref>
            </x14:sparkline>
            <x14:sparkline>
              <xm:f>HFC!C155:AH155</xm:f>
              <xm:sqref>AL155</xm:sqref>
            </x14:sparkline>
            <x14:sparkline>
              <xm:f>HFC!C156:AH156</xm:f>
              <xm:sqref>AL156</xm:sqref>
            </x14:sparkline>
            <x14:sparkline>
              <xm:f>HFC!C157:AH157</xm:f>
              <xm:sqref>AL157</xm:sqref>
            </x14:sparkline>
            <x14:sparkline>
              <xm:f>HFC!C158:AH158</xm:f>
              <xm:sqref>AL158</xm:sqref>
            </x14:sparkline>
            <x14:sparkline>
              <xm:f>HFC!C159:AH159</xm:f>
              <xm:sqref>AL159</xm:sqref>
            </x14:sparkline>
            <x14:sparkline>
              <xm:f>HFC!C160:AH160</xm:f>
              <xm:sqref>AL160</xm:sqref>
            </x14:sparkline>
            <x14:sparkline>
              <xm:f>HFC!C161:AH161</xm:f>
              <xm:sqref>AL161</xm:sqref>
            </x14:sparkline>
            <x14:sparkline>
              <xm:f>HFC!C162:AH162</xm:f>
              <xm:sqref>AL162</xm:sqref>
            </x14:sparkline>
            <x14:sparkline>
              <xm:f>HFC!C163:AH163</xm:f>
              <xm:sqref>AL163</xm:sqref>
            </x14:sparkline>
            <x14:sparkline>
              <xm:f>HFC!C164:AH164</xm:f>
              <xm:sqref>AL164</xm:sqref>
            </x14:sparkline>
            <x14:sparkline>
              <xm:f>HFC!C165:AH165</xm:f>
              <xm:sqref>AL165</xm:sqref>
            </x14:sparkline>
            <x14:sparkline>
              <xm:f>HFC!C166:AH166</xm:f>
              <xm:sqref>AL166</xm:sqref>
            </x14:sparkline>
            <x14:sparkline>
              <xm:f>HFC!C167:AH167</xm:f>
              <xm:sqref>AL167</xm:sqref>
            </x14:sparkline>
            <x14:sparkline>
              <xm:f>HFC!C168:AH168</xm:f>
              <xm:sqref>AL168</xm:sqref>
            </x14:sparkline>
            <x14:sparkline>
              <xm:f>HFC!C169:AH169</xm:f>
              <xm:sqref>AL169</xm:sqref>
            </x14:sparkline>
            <x14:sparkline>
              <xm:f>HFC!C170:AH170</xm:f>
              <xm:sqref>AL170</xm:sqref>
            </x14:sparkline>
            <x14:sparkline>
              <xm:f>HFC!C171:AH171</xm:f>
              <xm:sqref>AL171</xm:sqref>
            </x14:sparkline>
            <x14:sparkline>
              <xm:f>HFC!C172:AH172</xm:f>
              <xm:sqref>AL172</xm:sqref>
            </x14:sparkline>
            <x14:sparkline>
              <xm:f>HFC!C173:AH173</xm:f>
              <xm:sqref>AL173</xm:sqref>
            </x14:sparkline>
            <x14:sparkline>
              <xm:f>HFC!C174:AH174</xm:f>
              <xm:sqref>AL174</xm:sqref>
            </x14:sparkline>
            <x14:sparkline>
              <xm:f>HFC!C175:AH175</xm:f>
              <xm:sqref>AL175</xm:sqref>
            </x14:sparkline>
            <x14:sparkline>
              <xm:f>HFC!C176:AH176</xm:f>
              <xm:sqref>AL176</xm:sqref>
            </x14:sparkline>
            <x14:sparkline>
              <xm:f>HFC!C177:AH177</xm:f>
              <xm:sqref>AL177</xm:sqref>
            </x14:sparkline>
            <x14:sparkline>
              <xm:f>HFC!C178:AH178</xm:f>
              <xm:sqref>AL178</xm:sqref>
            </x14:sparkline>
            <x14:sparkline>
              <xm:f>HFC!C179:AH179</xm:f>
              <xm:sqref>AL179</xm:sqref>
            </x14:sparkline>
            <x14:sparkline>
              <xm:f>HFC!C180:AH180</xm:f>
              <xm:sqref>AL180</xm:sqref>
            </x14:sparkline>
            <x14:sparkline>
              <xm:f>HFC!C181:AH181</xm:f>
              <xm:sqref>AL181</xm:sqref>
            </x14:sparkline>
            <x14:sparkline>
              <xm:f>HFC!C182:AH182</xm:f>
              <xm:sqref>AL182</xm:sqref>
            </x14:sparkline>
            <x14:sparkline>
              <xm:f>HFC!C183:AH183</xm:f>
              <xm:sqref>AL183</xm:sqref>
            </x14:sparkline>
            <x14:sparkline>
              <xm:f>HFC!C184:AH184</xm:f>
              <xm:sqref>AL184</xm:sqref>
            </x14:sparkline>
            <x14:sparkline>
              <xm:f>HFC!C185:AH185</xm:f>
              <xm:sqref>AL185</xm:sqref>
            </x14:sparkline>
            <x14:sparkline>
              <xm:f>HFC!C186:AH186</xm:f>
              <xm:sqref>AL186</xm:sqref>
            </x14:sparkline>
            <x14:sparkline>
              <xm:f>HFC!C187:AH187</xm:f>
              <xm:sqref>AL187</xm:sqref>
            </x14:sparkline>
            <x14:sparkline>
              <xm:f>HFC!C188:AH188</xm:f>
              <xm:sqref>AL188</xm:sqref>
            </x14:sparkline>
            <x14:sparkline>
              <xm:f>HFC!C189:AH189</xm:f>
              <xm:sqref>AL189</xm:sqref>
            </x14:sparkline>
            <x14:sparkline>
              <xm:f>HFC!C190:AH190</xm:f>
              <xm:sqref>AL190</xm:sqref>
            </x14:sparkline>
            <x14:sparkline>
              <xm:f>HFC!C191:AH191</xm:f>
              <xm:sqref>AL191</xm:sqref>
            </x14:sparkline>
            <x14:sparkline>
              <xm:f>HFC!C192:AH192</xm:f>
              <xm:sqref>AL192</xm:sqref>
            </x14:sparkline>
            <x14:sparkline>
              <xm:f>HFC!C193:AH193</xm:f>
              <xm:sqref>AL193</xm:sqref>
            </x14:sparkline>
            <x14:sparkline>
              <xm:f>HFC!C194:AH194</xm:f>
              <xm:sqref>AL194</xm:sqref>
            </x14:sparkline>
            <x14:sparkline>
              <xm:f>HFC!C195:AH195</xm:f>
              <xm:sqref>AL195</xm:sqref>
            </x14:sparkline>
            <x14:sparkline>
              <xm:f>HFC!C196:AH196</xm:f>
              <xm:sqref>AL196</xm:sqref>
            </x14:sparkline>
            <x14:sparkline>
              <xm:f>HFC!C197:AH197</xm:f>
              <xm:sqref>AL197</xm:sqref>
            </x14:sparkline>
            <x14:sparkline>
              <xm:f>HFC!C198:AH198</xm:f>
              <xm:sqref>AL198</xm:sqref>
            </x14:sparkline>
            <x14:sparkline>
              <xm:f>HFC!C199:AH199</xm:f>
              <xm:sqref>AL199</xm:sqref>
            </x14:sparkline>
            <x14:sparkline>
              <xm:f>HFC!C200:AH200</xm:f>
              <xm:sqref>AL200</xm:sqref>
            </x14:sparkline>
            <x14:sparkline>
              <xm:f>HFC!C201:AH201</xm:f>
              <xm:sqref>AL201</xm:sqref>
            </x14:sparkline>
            <x14:sparkline>
              <xm:f>HFC!C202:AH202</xm:f>
              <xm:sqref>AL202</xm:sqref>
            </x14:sparkline>
            <x14:sparkline>
              <xm:f>HFC!C203:AH203</xm:f>
              <xm:sqref>AL203</xm:sqref>
            </x14:sparkline>
            <x14:sparkline>
              <xm:f>HFC!C204:AH204</xm:f>
              <xm:sqref>AL204</xm:sqref>
            </x14:sparkline>
            <x14:sparkline>
              <xm:f>HFC!C205:AH205</xm:f>
              <xm:sqref>AL205</xm:sqref>
            </x14:sparkline>
            <x14:sparkline>
              <xm:f>HFC!C206:AH206</xm:f>
              <xm:sqref>AL206</xm:sqref>
            </x14:sparkline>
            <x14:sparkline>
              <xm:f>HFC!C207:AH207</xm:f>
              <xm:sqref>AL207</xm:sqref>
            </x14:sparkline>
            <x14:sparkline>
              <xm:f>HFC!C208:AH208</xm:f>
              <xm:sqref>AL208</xm:sqref>
            </x14:sparkline>
            <x14:sparkline>
              <xm:f>HFC!C209:AH209</xm:f>
              <xm:sqref>AL209</xm:sqref>
            </x14:sparkline>
            <x14:sparkline>
              <xm:f>HFC!C210:AH210</xm:f>
              <xm:sqref>AL210</xm:sqref>
            </x14:sparkline>
            <x14:sparkline>
              <xm:f>HFC!C211:AH211</xm:f>
              <xm:sqref>AL211</xm:sqref>
            </x14:sparkline>
            <x14:sparkline>
              <xm:f>HFC!C212:AH212</xm:f>
              <xm:sqref>AL212</xm:sqref>
            </x14:sparkline>
            <x14:sparkline>
              <xm:f>HFC!C213:AH213</xm:f>
              <xm:sqref>AL213</xm:sqref>
            </x14:sparkline>
            <x14:sparkline>
              <xm:f>HFC!C214:AH214</xm:f>
              <xm:sqref>AL214</xm:sqref>
            </x14:sparkline>
            <x14:sparkline>
              <xm:f>HFC!C215:AH215</xm:f>
              <xm:sqref>AL215</xm:sqref>
            </x14:sparkline>
            <x14:sparkline>
              <xm:f>HFC!C216:AH216</xm:f>
              <xm:sqref>AL216</xm:sqref>
            </x14:sparkline>
            <x14:sparkline>
              <xm:f>HFC!C217:AH217</xm:f>
              <xm:sqref>AL217</xm:sqref>
            </x14:sparkline>
            <x14:sparkline>
              <xm:f>HFC!C218:AH218</xm:f>
              <xm:sqref>AL218</xm:sqref>
            </x14:sparkline>
            <x14:sparkline>
              <xm:f>HFC!C219:AH219</xm:f>
              <xm:sqref>AL219</xm:sqref>
            </x14:sparkline>
            <x14:sparkline>
              <xm:f>HFC!C220:AH220</xm:f>
              <xm:sqref>AL220</xm:sqref>
            </x14:sparkline>
            <x14:sparkline>
              <xm:f>HFC!C221:AH221</xm:f>
              <xm:sqref>AL221</xm:sqref>
            </x14:sparkline>
            <x14:sparkline>
              <xm:f>HFC!C222:AH222</xm:f>
              <xm:sqref>AL222</xm:sqref>
            </x14:sparkline>
            <x14:sparkline>
              <xm:f>HFC!C223:AH223</xm:f>
              <xm:sqref>AL223</xm:sqref>
            </x14:sparkline>
            <x14:sparkline>
              <xm:f>HFC!C224:AH224</xm:f>
              <xm:sqref>AL224</xm:sqref>
            </x14:sparkline>
            <x14:sparkline>
              <xm:f>HFC!C225:AH225</xm:f>
              <xm:sqref>AL225</xm:sqref>
            </x14:sparkline>
            <x14:sparkline>
              <xm:f>HFC!C226:AH226</xm:f>
              <xm:sqref>AL226</xm:sqref>
            </x14:sparkline>
            <x14:sparkline>
              <xm:f>HFC!C227:AH227</xm:f>
              <xm:sqref>AL227</xm:sqref>
            </x14:sparkline>
            <x14:sparkline>
              <xm:f>HFC!C228:AH228</xm:f>
              <xm:sqref>AL228</xm:sqref>
            </x14:sparkline>
            <x14:sparkline>
              <xm:f>HFC!C229:AH229</xm:f>
              <xm:sqref>AL229</xm:sqref>
            </x14:sparkline>
            <x14:sparkline>
              <xm:f>HFC!C230:AH230</xm:f>
              <xm:sqref>AL230</xm:sqref>
            </x14:sparkline>
            <x14:sparkline>
              <xm:f>HFC!C231:AH231</xm:f>
              <xm:sqref>AL231</xm:sqref>
            </x14:sparkline>
            <x14:sparkline>
              <xm:f>HFC!C232:AH232</xm:f>
              <xm:sqref>AL232</xm:sqref>
            </x14:sparkline>
            <x14:sparkline>
              <xm:f>HFC!C233:AH233</xm:f>
              <xm:sqref>AL233</xm:sqref>
            </x14:sparkline>
            <x14:sparkline>
              <xm:f>HFC!C234:AH234</xm:f>
              <xm:sqref>AL234</xm:sqref>
            </x14:sparkline>
            <x14:sparkline>
              <xm:f>HFC!C235:AH235</xm:f>
              <xm:sqref>AL235</xm:sqref>
            </x14:sparkline>
            <x14:sparkline>
              <xm:f>HFC!C236:AH236</xm:f>
              <xm:sqref>AL236</xm:sqref>
            </x14:sparkline>
            <x14:sparkline>
              <xm:f>HFC!C237:AH237</xm:f>
              <xm:sqref>AL237</xm:sqref>
            </x14:sparkline>
          </x14:sparklines>
        </x14:sparklineGroup>
      </x14:sparklineGroup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AB71D-B2A1-4936-8669-E11DD08A35A1}">
  <dimension ref="A2:AL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6" width="11.453125" style="52" hidden="1" customWidth="1"/>
    <col min="7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si="0"/>
        <v>0</v>
      </c>
      <c r="AG4" s="21">
        <f t="shared" si="0"/>
        <v>0</v>
      </c>
      <c r="AH4" s="21">
        <f t="shared" si="0"/>
        <v>0</v>
      </c>
      <c r="AI4" s="22"/>
      <c r="AJ4" s="23" t="e">
        <f>+(AH4/M4)-1</f>
        <v>#DIV/0!</v>
      </c>
    </row>
    <row r="5" spans="1:38" s="13" customFormat="1" x14ac:dyDescent="0.35">
      <c r="A5" s="19" t="s">
        <v>264</v>
      </c>
      <c r="B5" s="20" t="s">
        <v>265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22"/>
      <c r="AJ5" s="23" t="e">
        <f t="shared" ref="AJ5:AJ68" si="1">+(AH5/M5)-1</f>
        <v>#DIV/0!</v>
      </c>
    </row>
    <row r="6" spans="1:38" x14ac:dyDescent="0.35">
      <c r="A6" s="24" t="s">
        <v>266</v>
      </c>
      <c r="B6" s="25" t="s">
        <v>267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27"/>
      <c r="AJ6" s="23" t="e">
        <f t="shared" si="1"/>
        <v>#DIV/0!</v>
      </c>
    </row>
    <row r="7" spans="1:38" x14ac:dyDescent="0.35">
      <c r="A7" s="24" t="s">
        <v>268</v>
      </c>
      <c r="B7" s="25" t="s">
        <v>269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27"/>
      <c r="AJ7" s="23" t="e">
        <f t="shared" si="1"/>
        <v>#DIV/0!</v>
      </c>
    </row>
    <row r="8" spans="1:38" x14ac:dyDescent="0.35">
      <c r="A8" s="24" t="s">
        <v>270</v>
      </c>
      <c r="B8" s="25" t="s">
        <v>271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7"/>
      <c r="AJ8" s="32" t="e">
        <f t="shared" si="1"/>
        <v>#DIV/0!</v>
      </c>
    </row>
    <row r="9" spans="1:38" x14ac:dyDescent="0.35">
      <c r="A9" s="24" t="s">
        <v>272</v>
      </c>
      <c r="B9" s="25" t="s">
        <v>273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7"/>
      <c r="AJ9" s="32" t="e">
        <f t="shared" si="1"/>
        <v>#DIV/0!</v>
      </c>
    </row>
    <row r="10" spans="1:38" x14ac:dyDescent="0.35">
      <c r="A10" s="24" t="s">
        <v>274</v>
      </c>
      <c r="B10" s="25" t="s">
        <v>275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7"/>
      <c r="AJ10" s="32" t="e">
        <f t="shared" si="1"/>
        <v>#DIV/0!</v>
      </c>
    </row>
    <row r="11" spans="1:38" x14ac:dyDescent="0.35">
      <c r="A11" s="24" t="s">
        <v>276</v>
      </c>
      <c r="B11" s="25" t="s">
        <v>277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7"/>
      <c r="AJ11" s="23" t="e">
        <f t="shared" si="1"/>
        <v>#DIV/0!</v>
      </c>
    </row>
    <row r="12" spans="1:38" x14ac:dyDescent="0.35">
      <c r="A12" s="24" t="s">
        <v>278</v>
      </c>
      <c r="B12" s="25" t="s">
        <v>279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7"/>
      <c r="AJ12" s="32" t="e">
        <f t="shared" si="1"/>
        <v>#DIV/0!</v>
      </c>
    </row>
    <row r="13" spans="1:38" x14ac:dyDescent="0.35">
      <c r="A13" s="24" t="s">
        <v>280</v>
      </c>
      <c r="B13" s="25" t="s">
        <v>281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27"/>
      <c r="AJ13" s="32" t="e">
        <f t="shared" si="1"/>
        <v>#DIV/0!</v>
      </c>
    </row>
    <row r="14" spans="1:38" x14ac:dyDescent="0.35">
      <c r="A14" s="24" t="s">
        <v>282</v>
      </c>
      <c r="B14" s="25" t="s">
        <v>283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27"/>
      <c r="AJ14" s="32" t="e">
        <f t="shared" si="1"/>
        <v>#DIV/0!</v>
      </c>
    </row>
    <row r="15" spans="1:38" x14ac:dyDescent="0.35">
      <c r="A15" s="24" t="s">
        <v>284</v>
      </c>
      <c r="B15" s="25" t="s">
        <v>285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27"/>
      <c r="AJ15" s="32" t="e">
        <f t="shared" si="1"/>
        <v>#DIV/0!</v>
      </c>
    </row>
    <row r="16" spans="1:38" x14ac:dyDescent="0.35">
      <c r="A16" s="24" t="s">
        <v>286</v>
      </c>
      <c r="B16" s="25" t="s">
        <v>287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27"/>
      <c r="AJ16" s="32" t="e">
        <f t="shared" si="1"/>
        <v>#DIV/0!</v>
      </c>
    </row>
    <row r="17" spans="1:36" x14ac:dyDescent="0.35">
      <c r="A17" s="24" t="s">
        <v>288</v>
      </c>
      <c r="B17" s="25" t="s">
        <v>289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27"/>
      <c r="AJ17" s="32" t="e">
        <f t="shared" si="1"/>
        <v>#DIV/0!</v>
      </c>
    </row>
    <row r="18" spans="1:36" x14ac:dyDescent="0.35">
      <c r="A18" s="24" t="s">
        <v>290</v>
      </c>
      <c r="B18" s="25" t="s">
        <v>291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27"/>
      <c r="AJ18" s="32" t="e">
        <f t="shared" si="1"/>
        <v>#DIV/0!</v>
      </c>
    </row>
    <row r="19" spans="1:36" x14ac:dyDescent="0.35">
      <c r="A19" s="24" t="s">
        <v>292</v>
      </c>
      <c r="B19" s="25" t="s">
        <v>293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27"/>
      <c r="AJ19" s="23" t="e">
        <f t="shared" si="1"/>
        <v>#DIV/0!</v>
      </c>
    </row>
    <row r="20" spans="1:36" x14ac:dyDescent="0.35">
      <c r="A20" s="24" t="s">
        <v>294</v>
      </c>
      <c r="B20" s="25" t="s">
        <v>295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27"/>
      <c r="AJ20" s="32" t="e">
        <f t="shared" si="1"/>
        <v>#DIV/0!</v>
      </c>
    </row>
    <row r="21" spans="1:36" x14ac:dyDescent="0.35">
      <c r="A21" s="24" t="s">
        <v>296</v>
      </c>
      <c r="B21" s="25" t="s">
        <v>297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27"/>
      <c r="AJ21" s="32" t="e">
        <f t="shared" si="1"/>
        <v>#DIV/0!</v>
      </c>
    </row>
    <row r="22" spans="1:36" x14ac:dyDescent="0.35">
      <c r="A22" s="24" t="s">
        <v>298</v>
      </c>
      <c r="B22" s="25" t="s">
        <v>299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27"/>
      <c r="AJ22" s="32" t="e">
        <f t="shared" si="1"/>
        <v>#DIV/0!</v>
      </c>
    </row>
    <row r="23" spans="1:36" x14ac:dyDescent="0.35">
      <c r="A23" s="24" t="s">
        <v>300</v>
      </c>
      <c r="B23" s="25" t="s">
        <v>301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27"/>
      <c r="AJ23" s="32" t="e">
        <f t="shared" si="1"/>
        <v>#DIV/0!</v>
      </c>
    </row>
    <row r="24" spans="1:36" x14ac:dyDescent="0.35">
      <c r="A24" s="24" t="s">
        <v>302</v>
      </c>
      <c r="B24" s="25" t="s">
        <v>303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27"/>
      <c r="AJ24" s="32" t="e">
        <f t="shared" si="1"/>
        <v>#DIV/0!</v>
      </c>
    </row>
    <row r="25" spans="1:36" x14ac:dyDescent="0.35">
      <c r="A25" s="24" t="s">
        <v>304</v>
      </c>
      <c r="B25" s="25" t="s">
        <v>305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27"/>
      <c r="AJ25" s="23" t="e">
        <f t="shared" si="1"/>
        <v>#DIV/0!</v>
      </c>
    </row>
    <row r="26" spans="1:36" x14ac:dyDescent="0.35">
      <c r="A26" s="24" t="s">
        <v>306</v>
      </c>
      <c r="B26" s="25" t="s">
        <v>307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27"/>
      <c r="AJ26" s="32" t="e">
        <f t="shared" si="1"/>
        <v>#DIV/0!</v>
      </c>
    </row>
    <row r="27" spans="1:36" x14ac:dyDescent="0.35">
      <c r="A27" s="24" t="s">
        <v>308</v>
      </c>
      <c r="B27" s="25" t="s">
        <v>309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27"/>
      <c r="AJ27" s="32" t="e">
        <f t="shared" si="1"/>
        <v>#DIV/0!</v>
      </c>
    </row>
    <row r="28" spans="1:36" x14ac:dyDescent="0.35">
      <c r="A28" s="24" t="s">
        <v>310</v>
      </c>
      <c r="B28" s="25" t="s">
        <v>311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27"/>
      <c r="AJ28" s="32" t="e">
        <f t="shared" si="1"/>
        <v>#DIV/0!</v>
      </c>
    </row>
    <row r="29" spans="1:36" x14ac:dyDescent="0.35">
      <c r="A29" s="24" t="s">
        <v>312</v>
      </c>
      <c r="B29" s="25" t="s">
        <v>291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27"/>
      <c r="AJ29" s="23" t="e">
        <f t="shared" si="1"/>
        <v>#DIV/0!</v>
      </c>
    </row>
    <row r="30" spans="1:36" x14ac:dyDescent="0.35">
      <c r="A30" s="24" t="s">
        <v>313</v>
      </c>
      <c r="B30" s="25" t="s">
        <v>314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27"/>
      <c r="AJ30" s="32" t="e">
        <f t="shared" si="1"/>
        <v>#DIV/0!</v>
      </c>
    </row>
    <row r="31" spans="1:36" x14ac:dyDescent="0.35">
      <c r="A31" s="24" t="s">
        <v>315</v>
      </c>
      <c r="B31" s="25" t="s">
        <v>316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27"/>
      <c r="AJ31" s="32" t="e">
        <f t="shared" si="1"/>
        <v>#DIV/0!</v>
      </c>
    </row>
    <row r="32" spans="1:36" x14ac:dyDescent="0.35">
      <c r="A32" s="24" t="s">
        <v>317</v>
      </c>
      <c r="B32" s="25" t="s">
        <v>318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27"/>
      <c r="AJ32" s="23" t="e">
        <f t="shared" si="1"/>
        <v>#DIV/0!</v>
      </c>
    </row>
    <row r="33" spans="1:36" x14ac:dyDescent="0.35">
      <c r="A33" s="24" t="s">
        <v>319</v>
      </c>
      <c r="B33" s="25" t="s">
        <v>320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27"/>
      <c r="AJ33" s="23" t="e">
        <f t="shared" si="1"/>
        <v>#DIV/0!</v>
      </c>
    </row>
    <row r="34" spans="1:36" x14ac:dyDescent="0.35">
      <c r="A34" s="24" t="s">
        <v>321</v>
      </c>
      <c r="B34" s="25" t="s">
        <v>322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27"/>
      <c r="AJ34" s="32" t="e">
        <f t="shared" si="1"/>
        <v>#DIV/0!</v>
      </c>
    </row>
    <row r="35" spans="1:36" x14ac:dyDescent="0.35">
      <c r="A35" s="24" t="s">
        <v>323</v>
      </c>
      <c r="B35" s="34" t="s">
        <v>324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27"/>
      <c r="AJ35" s="32" t="e">
        <f t="shared" si="1"/>
        <v>#DIV/0!</v>
      </c>
    </row>
    <row r="36" spans="1:36" x14ac:dyDescent="0.35">
      <c r="A36" s="24" t="s">
        <v>325</v>
      </c>
      <c r="B36" s="34" t="s">
        <v>291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27"/>
      <c r="AJ36" s="32" t="e">
        <f t="shared" si="1"/>
        <v>#DIV/0!</v>
      </c>
    </row>
    <row r="37" spans="1:36" x14ac:dyDescent="0.35">
      <c r="A37" s="24" t="s">
        <v>326</v>
      </c>
      <c r="B37" s="34" t="s">
        <v>327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27"/>
      <c r="AJ37" s="23" t="e">
        <f t="shared" si="1"/>
        <v>#DIV/0!</v>
      </c>
    </row>
    <row r="38" spans="1:36" x14ac:dyDescent="0.35">
      <c r="A38" s="24" t="s">
        <v>328</v>
      </c>
      <c r="B38" s="25" t="s">
        <v>329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27"/>
      <c r="AJ38" s="32" t="e">
        <f t="shared" si="1"/>
        <v>#DIV/0!</v>
      </c>
    </row>
    <row r="39" spans="1:36" x14ac:dyDescent="0.35">
      <c r="A39" s="24" t="s">
        <v>330</v>
      </c>
      <c r="B39" s="25" t="s">
        <v>331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27"/>
      <c r="AJ39" s="32" t="e">
        <f t="shared" si="1"/>
        <v>#DIV/0!</v>
      </c>
    </row>
    <row r="40" spans="1:36" x14ac:dyDescent="0.35">
      <c r="A40" s="24" t="s">
        <v>332</v>
      </c>
      <c r="B40" s="25" t="s">
        <v>333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27"/>
      <c r="AJ40" s="32" t="e">
        <f t="shared" si="1"/>
        <v>#DIV/0!</v>
      </c>
    </row>
    <row r="41" spans="1:36" x14ac:dyDescent="0.35">
      <c r="A41" s="24" t="s">
        <v>334</v>
      </c>
      <c r="B41" s="25" t="s">
        <v>291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27"/>
      <c r="AJ41" s="32" t="e">
        <f t="shared" si="1"/>
        <v>#DIV/0!</v>
      </c>
    </row>
    <row r="42" spans="1:36" ht="13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2" t="e">
        <f t="shared" si="1"/>
        <v>#DIV/0!</v>
      </c>
    </row>
    <row r="43" spans="1:36" ht="13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2" t="e">
        <f t="shared" si="1"/>
        <v>#DIV/0!</v>
      </c>
    </row>
    <row r="44" spans="1:36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2" t="e">
        <f t="shared" si="1"/>
        <v>#DIV/0!</v>
      </c>
    </row>
    <row r="45" spans="1:36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2" t="e">
        <f t="shared" si="1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">+C47+C53+C64+C72+C76+C82+C89+C94</f>
        <v>0</v>
      </c>
      <c r="D46" s="21">
        <f t="shared" si="2"/>
        <v>0</v>
      </c>
      <c r="E46" s="21">
        <f t="shared" si="2"/>
        <v>0</v>
      </c>
      <c r="F46" s="21">
        <f t="shared" si="2"/>
        <v>0</v>
      </c>
      <c r="G46" s="21">
        <f t="shared" si="2"/>
        <v>0</v>
      </c>
      <c r="H46" s="21">
        <f t="shared" si="2"/>
        <v>0</v>
      </c>
      <c r="I46" s="21">
        <f t="shared" si="2"/>
        <v>0</v>
      </c>
      <c r="J46" s="21">
        <f t="shared" si="2"/>
        <v>0</v>
      </c>
      <c r="K46" s="21">
        <f t="shared" si="2"/>
        <v>0</v>
      </c>
      <c r="L46" s="21">
        <f t="shared" si="2"/>
        <v>0</v>
      </c>
      <c r="M46" s="21">
        <f t="shared" si="2"/>
        <v>0</v>
      </c>
      <c r="N46" s="21">
        <f t="shared" si="2"/>
        <v>0</v>
      </c>
      <c r="O46" s="21">
        <f t="shared" si="2"/>
        <v>0</v>
      </c>
      <c r="P46" s="21">
        <f t="shared" si="2"/>
        <v>0</v>
      </c>
      <c r="Q46" s="21">
        <f t="shared" si="2"/>
        <v>0</v>
      </c>
      <c r="R46" s="21">
        <f t="shared" si="2"/>
        <v>0</v>
      </c>
      <c r="S46" s="21">
        <f t="shared" si="2"/>
        <v>0</v>
      </c>
      <c r="T46" s="21">
        <f t="shared" si="2"/>
        <v>0</v>
      </c>
      <c r="U46" s="21">
        <f t="shared" si="2"/>
        <v>0</v>
      </c>
      <c r="V46" s="21">
        <f t="shared" si="2"/>
        <v>0</v>
      </c>
      <c r="W46" s="21">
        <f t="shared" si="2"/>
        <v>0</v>
      </c>
      <c r="X46" s="21">
        <f t="shared" si="2"/>
        <v>0</v>
      </c>
      <c r="Y46" s="21">
        <f t="shared" si="2"/>
        <v>0</v>
      </c>
      <c r="Z46" s="21">
        <f t="shared" si="2"/>
        <v>0</v>
      </c>
      <c r="AA46" s="21">
        <f t="shared" si="2"/>
        <v>0</v>
      </c>
      <c r="AB46" s="21">
        <f t="shared" si="2"/>
        <v>0</v>
      </c>
      <c r="AC46" s="21">
        <f t="shared" si="2"/>
        <v>0</v>
      </c>
      <c r="AD46" s="21">
        <f t="shared" si="2"/>
        <v>0</v>
      </c>
      <c r="AE46" s="21">
        <f t="shared" si="2"/>
        <v>0</v>
      </c>
      <c r="AF46" s="21">
        <f t="shared" ref="AF46" si="3">+AF47+AF53+AF64+AF72+AF76+AF82+AF89+AF94</f>
        <v>0</v>
      </c>
      <c r="AG46" s="21">
        <f t="shared" ref="AG46:AH46" si="4">+AG47+AG53+AG64+AG72+AG76+AG82+AG89+AG94</f>
        <v>0</v>
      </c>
      <c r="AH46" s="21">
        <f t="shared" si="4"/>
        <v>0</v>
      </c>
      <c r="AI46" s="22"/>
      <c r="AJ46" s="23" t="e">
        <f t="shared" si="1"/>
        <v>#DIV/0!</v>
      </c>
    </row>
    <row r="47" spans="1:36" x14ac:dyDescent="0.35">
      <c r="A47" s="24" t="s">
        <v>345</v>
      </c>
      <c r="B47" s="25" t="s">
        <v>346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27"/>
      <c r="AJ47" s="32" t="e">
        <f t="shared" si="1"/>
        <v>#DIV/0!</v>
      </c>
    </row>
    <row r="48" spans="1:36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2" t="e">
        <f t="shared" si="1"/>
        <v>#DIV/0!</v>
      </c>
    </row>
    <row r="49" spans="1:36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2" t="e">
        <f t="shared" si="1"/>
        <v>#DIV/0!</v>
      </c>
    </row>
    <row r="50" spans="1:36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2" t="e">
        <f t="shared" si="1"/>
        <v>#DIV/0!</v>
      </c>
    </row>
    <row r="51" spans="1:36" x14ac:dyDescent="0.35">
      <c r="A51" s="24" t="s">
        <v>353</v>
      </c>
      <c r="B51" s="25" t="s">
        <v>354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27"/>
      <c r="AJ51" s="32" t="e">
        <f t="shared" si="1"/>
        <v>#DIV/0!</v>
      </c>
    </row>
    <row r="52" spans="1:36" x14ac:dyDescent="0.35">
      <c r="A52" s="24" t="s">
        <v>355</v>
      </c>
      <c r="B52" s="25" t="s">
        <v>291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27"/>
      <c r="AJ52" s="32" t="e">
        <f t="shared" si="1"/>
        <v>#DIV/0!</v>
      </c>
    </row>
    <row r="53" spans="1:36" x14ac:dyDescent="0.35">
      <c r="A53" s="24" t="s">
        <v>356</v>
      </c>
      <c r="B53" s="25" t="s">
        <v>357</v>
      </c>
      <c r="C53" s="26">
        <f t="shared" ref="C53:AE53" si="5">+SUM(C54:C63)</f>
        <v>0</v>
      </c>
      <c r="D53" s="26">
        <f t="shared" si="5"/>
        <v>0</v>
      </c>
      <c r="E53" s="26">
        <f t="shared" si="5"/>
        <v>0</v>
      </c>
      <c r="F53" s="26">
        <f t="shared" si="5"/>
        <v>0</v>
      </c>
      <c r="G53" s="26">
        <f t="shared" si="5"/>
        <v>0</v>
      </c>
      <c r="H53" s="26">
        <f t="shared" si="5"/>
        <v>0</v>
      </c>
      <c r="I53" s="26">
        <f t="shared" si="5"/>
        <v>0</v>
      </c>
      <c r="J53" s="26">
        <f t="shared" si="5"/>
        <v>0</v>
      </c>
      <c r="K53" s="26">
        <f t="shared" si="5"/>
        <v>0</v>
      </c>
      <c r="L53" s="26">
        <f t="shared" si="5"/>
        <v>0</v>
      </c>
      <c r="M53" s="26">
        <f t="shared" si="5"/>
        <v>0</v>
      </c>
      <c r="N53" s="26">
        <f t="shared" si="5"/>
        <v>0</v>
      </c>
      <c r="O53" s="26">
        <f t="shared" si="5"/>
        <v>0</v>
      </c>
      <c r="P53" s="26">
        <f t="shared" si="5"/>
        <v>0</v>
      </c>
      <c r="Q53" s="26">
        <f t="shared" si="5"/>
        <v>0</v>
      </c>
      <c r="R53" s="26">
        <f t="shared" si="5"/>
        <v>0</v>
      </c>
      <c r="S53" s="26">
        <f t="shared" si="5"/>
        <v>0</v>
      </c>
      <c r="T53" s="26">
        <f t="shared" si="5"/>
        <v>0</v>
      </c>
      <c r="U53" s="26">
        <f t="shared" si="5"/>
        <v>0</v>
      </c>
      <c r="V53" s="26">
        <f t="shared" si="5"/>
        <v>0</v>
      </c>
      <c r="W53" s="26">
        <f t="shared" si="5"/>
        <v>0</v>
      </c>
      <c r="X53" s="26">
        <f t="shared" si="5"/>
        <v>0</v>
      </c>
      <c r="Y53" s="26">
        <f t="shared" si="5"/>
        <v>0</v>
      </c>
      <c r="Z53" s="26">
        <f t="shared" si="5"/>
        <v>0</v>
      </c>
      <c r="AA53" s="26">
        <f t="shared" si="5"/>
        <v>0</v>
      </c>
      <c r="AB53" s="26">
        <f t="shared" si="5"/>
        <v>0</v>
      </c>
      <c r="AC53" s="26">
        <f t="shared" si="5"/>
        <v>0</v>
      </c>
      <c r="AD53" s="26">
        <f t="shared" si="5"/>
        <v>0</v>
      </c>
      <c r="AE53" s="26">
        <f t="shared" si="5"/>
        <v>0</v>
      </c>
      <c r="AF53" s="26">
        <f t="shared" ref="AF53" si="6">+SUM(AF54:AF63)</f>
        <v>0</v>
      </c>
      <c r="AG53" s="26">
        <f t="shared" ref="AG53:AH53" si="7">+SUM(AG54:AG63)</f>
        <v>0</v>
      </c>
      <c r="AH53" s="26">
        <f t="shared" si="7"/>
        <v>0</v>
      </c>
      <c r="AI53" s="27"/>
      <c r="AJ53" s="23" t="e">
        <f t="shared" si="1"/>
        <v>#DIV/0!</v>
      </c>
    </row>
    <row r="54" spans="1:36" x14ac:dyDescent="0.35">
      <c r="A54" s="24" t="s">
        <v>358</v>
      </c>
      <c r="B54" s="25" t="s">
        <v>359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27"/>
      <c r="AJ54" s="32" t="e">
        <f t="shared" si="1"/>
        <v>#DIV/0!</v>
      </c>
    </row>
    <row r="55" spans="1:36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32" t="e">
        <f t="shared" si="1"/>
        <v>#DIV/0!</v>
      </c>
    </row>
    <row r="56" spans="1:36" x14ac:dyDescent="0.35">
      <c r="A56" s="24" t="s">
        <v>362</v>
      </c>
      <c r="B56" s="25" t="s">
        <v>363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27"/>
      <c r="AJ56" s="32" t="e">
        <f t="shared" si="1"/>
        <v>#DIV/0!</v>
      </c>
    </row>
    <row r="57" spans="1:36" x14ac:dyDescent="0.35">
      <c r="A57" s="24" t="s">
        <v>364</v>
      </c>
      <c r="B57" s="25" t="s">
        <v>365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27"/>
      <c r="AJ57" s="32" t="e">
        <f t="shared" si="1"/>
        <v>#DIV/0!</v>
      </c>
    </row>
    <row r="58" spans="1:36" x14ac:dyDescent="0.35">
      <c r="A58" s="24" t="s">
        <v>366</v>
      </c>
      <c r="B58" s="25" t="s">
        <v>367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27"/>
      <c r="AJ58" s="32" t="e">
        <f t="shared" si="1"/>
        <v>#DIV/0!</v>
      </c>
    </row>
    <row r="59" spans="1:36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2" t="e">
        <f t="shared" si="1"/>
        <v>#DIV/0!</v>
      </c>
    </row>
    <row r="60" spans="1:36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2" t="e">
        <f t="shared" si="1"/>
        <v>#DIV/0!</v>
      </c>
    </row>
    <row r="61" spans="1:36" x14ac:dyDescent="0.35">
      <c r="A61" s="24" t="s">
        <v>372</v>
      </c>
      <c r="B61" s="25" t="s">
        <v>373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27"/>
      <c r="AJ61" s="32" t="e">
        <f t="shared" si="1"/>
        <v>#DIV/0!</v>
      </c>
    </row>
    <row r="62" spans="1:36" x14ac:dyDescent="0.35">
      <c r="A62" s="24" t="s">
        <v>374</v>
      </c>
      <c r="B62" s="25" t="s">
        <v>375</v>
      </c>
      <c r="C62" s="46">
        <f>+'1990'!$G62</f>
        <v>0</v>
      </c>
      <c r="D62" s="46">
        <f>+'1991'!$G62</f>
        <v>0</v>
      </c>
      <c r="E62" s="46">
        <f>+'1992'!$G62</f>
        <v>0</v>
      </c>
      <c r="F62" s="46">
        <f>+'1993'!$G62</f>
        <v>0</v>
      </c>
      <c r="G62" s="46">
        <f>+'1994'!$G62</f>
        <v>0</v>
      </c>
      <c r="H62" s="46">
        <f>+'1995'!$G62</f>
        <v>0</v>
      </c>
      <c r="I62" s="46">
        <f>+'1996'!$G62</f>
        <v>0</v>
      </c>
      <c r="J62" s="46">
        <f>+'1997'!$G62</f>
        <v>0</v>
      </c>
      <c r="K62" s="46">
        <f>+'1998'!$G62</f>
        <v>0</v>
      </c>
      <c r="L62" s="46">
        <f>+'1999'!$G62</f>
        <v>0</v>
      </c>
      <c r="M62" s="46">
        <f>+'2000'!$G62</f>
        <v>0</v>
      </c>
      <c r="N62" s="46">
        <f>+'2001'!$G62</f>
        <v>0</v>
      </c>
      <c r="O62" s="46">
        <f>+'2002'!$G62</f>
        <v>0</v>
      </c>
      <c r="P62" s="46">
        <f>+'2003'!$G62</f>
        <v>0</v>
      </c>
      <c r="Q62" s="46">
        <f>+'2005'!$G62</f>
        <v>0</v>
      </c>
      <c r="R62" s="46">
        <f>+'2004'!$G62</f>
        <v>0</v>
      </c>
      <c r="S62" s="46">
        <f>+'2006'!$G62</f>
        <v>0</v>
      </c>
      <c r="T62" s="46">
        <f>+'2007'!$G62</f>
        <v>0</v>
      </c>
      <c r="U62" s="46">
        <f>+'2008'!$G62</f>
        <v>0</v>
      </c>
      <c r="V62" s="46">
        <f>+'2009'!$G62</f>
        <v>0</v>
      </c>
      <c r="W62" s="46">
        <f>+'2010'!$G62</f>
        <v>0</v>
      </c>
      <c r="X62" s="46">
        <f>+'2011'!$G62</f>
        <v>0</v>
      </c>
      <c r="Y62" s="46">
        <f>+'2012'!$G62</f>
        <v>0</v>
      </c>
      <c r="Z62" s="46">
        <f>+'2013'!$G62</f>
        <v>0</v>
      </c>
      <c r="AA62" s="46">
        <f>+'2014'!$G62</f>
        <v>0</v>
      </c>
      <c r="AB62" s="46">
        <f>+'2015'!$G62</f>
        <v>0</v>
      </c>
      <c r="AC62" s="46">
        <f>+'2016'!$G62</f>
        <v>0</v>
      </c>
      <c r="AD62" s="46">
        <f>+'2017'!$G62</f>
        <v>0</v>
      </c>
      <c r="AE62" s="46">
        <f>+'2018'!$G62</f>
        <v>0</v>
      </c>
      <c r="AF62" s="46">
        <f>+'2019'!$G62</f>
        <v>0</v>
      </c>
      <c r="AG62" s="46">
        <f>+'2020'!$G62</f>
        <v>0</v>
      </c>
      <c r="AH62" s="46">
        <f>+'2021'!$G62</f>
        <v>0</v>
      </c>
      <c r="AI62" s="27"/>
      <c r="AJ62" s="32" t="e">
        <f t="shared" si="1"/>
        <v>#DIV/0!</v>
      </c>
    </row>
    <row r="63" spans="1:36" x14ac:dyDescent="0.35">
      <c r="A63" s="24" t="s">
        <v>376</v>
      </c>
      <c r="B63" s="25" t="s">
        <v>291</v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>
        <f>+'2020'!$O63</f>
        <v>0</v>
      </c>
      <c r="AH63" s="32"/>
      <c r="AI63" s="27"/>
      <c r="AJ63" s="32" t="e">
        <f t="shared" si="1"/>
        <v>#DIV/0!</v>
      </c>
    </row>
    <row r="64" spans="1:36" x14ac:dyDescent="0.35">
      <c r="A64" s="24" t="s">
        <v>377</v>
      </c>
      <c r="B64" s="25" t="s">
        <v>378</v>
      </c>
      <c r="C64" s="26">
        <f t="shared" ref="C64:AE64" si="8">+SUM(C65:C71)</f>
        <v>0</v>
      </c>
      <c r="D64" s="26">
        <f t="shared" si="8"/>
        <v>0</v>
      </c>
      <c r="E64" s="26">
        <f t="shared" si="8"/>
        <v>0</v>
      </c>
      <c r="F64" s="26">
        <f t="shared" si="8"/>
        <v>0</v>
      </c>
      <c r="G64" s="26">
        <f t="shared" si="8"/>
        <v>0</v>
      </c>
      <c r="H64" s="26">
        <f t="shared" si="8"/>
        <v>0</v>
      </c>
      <c r="I64" s="26">
        <f t="shared" si="8"/>
        <v>0</v>
      </c>
      <c r="J64" s="26">
        <f t="shared" si="8"/>
        <v>0</v>
      </c>
      <c r="K64" s="26">
        <f t="shared" si="8"/>
        <v>0</v>
      </c>
      <c r="L64" s="26">
        <f t="shared" si="8"/>
        <v>0</v>
      </c>
      <c r="M64" s="26">
        <f t="shared" si="8"/>
        <v>0</v>
      </c>
      <c r="N64" s="26">
        <f t="shared" si="8"/>
        <v>0</v>
      </c>
      <c r="O64" s="26">
        <f t="shared" si="8"/>
        <v>0</v>
      </c>
      <c r="P64" s="26">
        <f t="shared" si="8"/>
        <v>0</v>
      </c>
      <c r="Q64" s="26">
        <f t="shared" si="8"/>
        <v>0</v>
      </c>
      <c r="R64" s="26">
        <f t="shared" si="8"/>
        <v>0</v>
      </c>
      <c r="S64" s="26">
        <f t="shared" si="8"/>
        <v>0</v>
      </c>
      <c r="T64" s="26">
        <f t="shared" si="8"/>
        <v>0</v>
      </c>
      <c r="U64" s="26">
        <f t="shared" si="8"/>
        <v>0</v>
      </c>
      <c r="V64" s="26">
        <f t="shared" si="8"/>
        <v>0</v>
      </c>
      <c r="W64" s="26">
        <f t="shared" si="8"/>
        <v>0</v>
      </c>
      <c r="X64" s="26">
        <f t="shared" si="8"/>
        <v>0</v>
      </c>
      <c r="Y64" s="26">
        <f t="shared" si="8"/>
        <v>0</v>
      </c>
      <c r="Z64" s="26">
        <f t="shared" si="8"/>
        <v>0</v>
      </c>
      <c r="AA64" s="26">
        <f t="shared" si="8"/>
        <v>0</v>
      </c>
      <c r="AB64" s="26">
        <f t="shared" si="8"/>
        <v>0</v>
      </c>
      <c r="AC64" s="26">
        <f t="shared" si="8"/>
        <v>0</v>
      </c>
      <c r="AD64" s="26">
        <f t="shared" si="8"/>
        <v>0</v>
      </c>
      <c r="AE64" s="26">
        <f t="shared" si="8"/>
        <v>0</v>
      </c>
      <c r="AF64" s="26">
        <f t="shared" ref="AF64" si="9">+SUM(AF65:AF71)</f>
        <v>0</v>
      </c>
      <c r="AG64" s="26">
        <f t="shared" ref="AG64:AH64" si="10">+SUM(AG65:AG71)</f>
        <v>0</v>
      </c>
      <c r="AH64" s="26">
        <f t="shared" si="10"/>
        <v>0</v>
      </c>
      <c r="AI64" s="27"/>
      <c r="AJ64" s="23" t="e">
        <f t="shared" si="1"/>
        <v>#DIV/0!</v>
      </c>
    </row>
    <row r="65" spans="1:36" x14ac:dyDescent="0.35">
      <c r="A65" s="24" t="s">
        <v>379</v>
      </c>
      <c r="B65" s="25" t="s">
        <v>380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>
        <f>+'2020'!$O65</f>
        <v>0</v>
      </c>
      <c r="AH65" s="32"/>
      <c r="AI65" s="27"/>
      <c r="AJ65" s="32" t="e">
        <f t="shared" si="1"/>
        <v>#DIV/0!</v>
      </c>
    </row>
    <row r="66" spans="1:36" x14ac:dyDescent="0.35">
      <c r="A66" s="24" t="s">
        <v>381</v>
      </c>
      <c r="B66" s="25" t="s">
        <v>382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>
        <f>+'2020'!$O66</f>
        <v>0</v>
      </c>
      <c r="AH66" s="32"/>
      <c r="AI66" s="27"/>
      <c r="AJ66" s="32" t="e">
        <f t="shared" si="1"/>
        <v>#DIV/0!</v>
      </c>
    </row>
    <row r="67" spans="1:36" x14ac:dyDescent="0.35">
      <c r="A67" s="24" t="s">
        <v>383</v>
      </c>
      <c r="B67" s="25" t="s">
        <v>384</v>
      </c>
      <c r="C67" s="46">
        <f>+'1990'!$G67</f>
        <v>0</v>
      </c>
      <c r="D67" s="46">
        <f>+'1991'!$G67</f>
        <v>0</v>
      </c>
      <c r="E67" s="46">
        <f>+'1992'!$G67</f>
        <v>0</v>
      </c>
      <c r="F67" s="46">
        <f>+'1993'!$G67</f>
        <v>0</v>
      </c>
      <c r="G67" s="46">
        <f>+'1994'!$G67</f>
        <v>0</v>
      </c>
      <c r="H67" s="46">
        <f>+'1995'!$G67</f>
        <v>0</v>
      </c>
      <c r="I67" s="46">
        <f>+'1996'!$G67</f>
        <v>0</v>
      </c>
      <c r="J67" s="46">
        <f>+'1997'!$G67</f>
        <v>0</v>
      </c>
      <c r="K67" s="46">
        <f>+'1998'!$G67</f>
        <v>0</v>
      </c>
      <c r="L67" s="46">
        <f>+'1999'!$G67</f>
        <v>0</v>
      </c>
      <c r="M67" s="46">
        <f>+'2000'!$G67</f>
        <v>0</v>
      </c>
      <c r="N67" s="46">
        <f>+'2001'!$G67</f>
        <v>0</v>
      </c>
      <c r="O67" s="46">
        <f>+'2002'!$G67</f>
        <v>0</v>
      </c>
      <c r="P67" s="46">
        <f>+'2003'!$G67</f>
        <v>0</v>
      </c>
      <c r="Q67" s="46">
        <f>+'2004'!$G67</f>
        <v>0</v>
      </c>
      <c r="R67" s="46">
        <f>+'2005'!$G67</f>
        <v>0</v>
      </c>
      <c r="S67" s="46">
        <f>+'2006'!$G67</f>
        <v>0</v>
      </c>
      <c r="T67" s="46">
        <f>+'2007'!$G67</f>
        <v>0</v>
      </c>
      <c r="U67" s="46">
        <f>+'2008'!$G67</f>
        <v>0</v>
      </c>
      <c r="V67" s="46">
        <f>+'2009'!$G67</f>
        <v>0</v>
      </c>
      <c r="W67" s="46">
        <f>+'2010'!$G67</f>
        <v>0</v>
      </c>
      <c r="X67" s="46">
        <f>+'2011'!$G67</f>
        <v>0</v>
      </c>
      <c r="Y67" s="46">
        <f>+'2012'!$G67</f>
        <v>0</v>
      </c>
      <c r="Z67" s="46">
        <f>+'2013'!$G67</f>
        <v>0</v>
      </c>
      <c r="AA67" s="46">
        <f>+'2014'!$G67</f>
        <v>0</v>
      </c>
      <c r="AB67" s="46">
        <f>+'2015'!$G67</f>
        <v>0</v>
      </c>
      <c r="AC67" s="46">
        <f>+'2016'!$G67</f>
        <v>0</v>
      </c>
      <c r="AD67" s="46">
        <f>+'2017'!$G67</f>
        <v>0</v>
      </c>
      <c r="AE67" s="46">
        <f>+'2018'!$G67</f>
        <v>0</v>
      </c>
      <c r="AF67" s="46">
        <f>+'2019'!$G67</f>
        <v>0</v>
      </c>
      <c r="AG67" s="46">
        <f>+'2020'!$G67</f>
        <v>0</v>
      </c>
      <c r="AH67" s="46">
        <f>+'2021'!$G67</f>
        <v>0</v>
      </c>
      <c r="AI67" s="27"/>
      <c r="AJ67" s="46" t="e">
        <f t="shared" si="1"/>
        <v>#DIV/0!</v>
      </c>
    </row>
    <row r="68" spans="1:36" x14ac:dyDescent="0.35">
      <c r="A68" s="24" t="s">
        <v>385</v>
      </c>
      <c r="B68" s="25" t="s">
        <v>386</v>
      </c>
      <c r="C68" s="46">
        <f>+'1990'!$G68</f>
        <v>0</v>
      </c>
      <c r="D68" s="46">
        <f>+'1991'!$G68</f>
        <v>0</v>
      </c>
      <c r="E68" s="46">
        <f>+'1992'!$G68</f>
        <v>0</v>
      </c>
      <c r="F68" s="46">
        <f>+'1993'!$G68</f>
        <v>0</v>
      </c>
      <c r="G68" s="46">
        <f>+'1994'!$G68</f>
        <v>0</v>
      </c>
      <c r="H68" s="46">
        <f>+'1995'!$G68</f>
        <v>0</v>
      </c>
      <c r="I68" s="46">
        <f>+'1996'!$G68</f>
        <v>0</v>
      </c>
      <c r="J68" s="46">
        <f>+'1997'!$G68</f>
        <v>0</v>
      </c>
      <c r="K68" s="46">
        <f>+'1998'!$G68</f>
        <v>0</v>
      </c>
      <c r="L68" s="46">
        <f>+'1999'!$G68</f>
        <v>0</v>
      </c>
      <c r="M68" s="46">
        <f>+'2000'!$G68</f>
        <v>0</v>
      </c>
      <c r="N68" s="46">
        <f>+'2001'!$G68</f>
        <v>0</v>
      </c>
      <c r="O68" s="46">
        <f>+'2002'!$G68</f>
        <v>0</v>
      </c>
      <c r="P68" s="46">
        <f>+'2003'!$G68</f>
        <v>0</v>
      </c>
      <c r="Q68" s="46">
        <f>+'2004'!$G68</f>
        <v>0</v>
      </c>
      <c r="R68" s="46">
        <f>+'2005'!$G68</f>
        <v>0</v>
      </c>
      <c r="S68" s="46">
        <f>+'2006'!$G68</f>
        <v>0</v>
      </c>
      <c r="T68" s="46">
        <f>+'2007'!$G68</f>
        <v>0</v>
      </c>
      <c r="U68" s="46">
        <f>+'2008'!$G68</f>
        <v>0</v>
      </c>
      <c r="V68" s="46">
        <f>+'2009'!$G68</f>
        <v>0</v>
      </c>
      <c r="W68" s="46">
        <f>+'2010'!$G68</f>
        <v>0</v>
      </c>
      <c r="X68" s="46">
        <f>+'2011'!$G68</f>
        <v>0</v>
      </c>
      <c r="Y68" s="46">
        <f>+'2012'!$G68</f>
        <v>0</v>
      </c>
      <c r="Z68" s="46">
        <f>+'2013'!$G68</f>
        <v>0</v>
      </c>
      <c r="AA68" s="46">
        <f>+'2014'!$G68</f>
        <v>0</v>
      </c>
      <c r="AB68" s="46">
        <f>+'2015'!$G68</f>
        <v>0</v>
      </c>
      <c r="AC68" s="46">
        <f>+'2016'!$G68</f>
        <v>0</v>
      </c>
      <c r="AD68" s="46">
        <f>+'2017'!$G68</f>
        <v>0</v>
      </c>
      <c r="AE68" s="46">
        <f>+'2018'!$G68</f>
        <v>0</v>
      </c>
      <c r="AF68" s="46">
        <f>+'2019'!$G68</f>
        <v>0</v>
      </c>
      <c r="AG68" s="46">
        <f>+'2020'!$G68</f>
        <v>0</v>
      </c>
      <c r="AH68" s="46">
        <f>+'2021'!$G68</f>
        <v>0</v>
      </c>
      <c r="AI68" s="27"/>
      <c r="AJ68" s="46" t="e">
        <f t="shared" si="1"/>
        <v>#DIV/0!</v>
      </c>
    </row>
    <row r="69" spans="1:36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>
        <f>+'2020'!$O69</f>
        <v>0</v>
      </c>
      <c r="AH69" s="32"/>
      <c r="AI69" s="27"/>
      <c r="AJ69" s="46" t="e">
        <f t="shared" ref="AJ69:AJ132" si="11">+(AH69/M69)-1</f>
        <v>#DIV/0!</v>
      </c>
    </row>
    <row r="70" spans="1:36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>
        <f>+'2020'!$O70</f>
        <v>0</v>
      </c>
      <c r="AH70" s="32"/>
      <c r="AI70" s="27"/>
      <c r="AJ70" s="46" t="e">
        <f t="shared" si="11"/>
        <v>#DIV/0!</v>
      </c>
    </row>
    <row r="71" spans="1:36" x14ac:dyDescent="0.35">
      <c r="A71" s="24" t="s">
        <v>391</v>
      </c>
      <c r="B71" s="25" t="s">
        <v>291</v>
      </c>
      <c r="C71" s="46">
        <f>+'1990'!$G71</f>
        <v>0</v>
      </c>
      <c r="D71" s="46">
        <f>+'1991'!$G71</f>
        <v>0</v>
      </c>
      <c r="E71" s="46">
        <f>+'1992'!$G71</f>
        <v>0</v>
      </c>
      <c r="F71" s="46">
        <f>+'1993'!$G71</f>
        <v>0</v>
      </c>
      <c r="G71" s="46">
        <f>+'1994'!$G71</f>
        <v>0</v>
      </c>
      <c r="H71" s="46">
        <f>+'1995'!$G71</f>
        <v>0</v>
      </c>
      <c r="I71" s="46">
        <f>+'1996'!$G71</f>
        <v>0</v>
      </c>
      <c r="J71" s="46">
        <f>+'1997'!$G71</f>
        <v>0</v>
      </c>
      <c r="K71" s="46">
        <f>+'1998'!$G71</f>
        <v>0</v>
      </c>
      <c r="L71" s="46">
        <f>+'1999'!$G71</f>
        <v>0</v>
      </c>
      <c r="M71" s="46">
        <f>+'2000'!$G71</f>
        <v>0</v>
      </c>
      <c r="N71" s="46">
        <f>+'2001'!$G71</f>
        <v>0</v>
      </c>
      <c r="O71" s="46">
        <f>+'2002'!$G71</f>
        <v>0</v>
      </c>
      <c r="P71" s="46">
        <f>+'2003'!$G71</f>
        <v>0</v>
      </c>
      <c r="Q71" s="46">
        <f>+'2004'!$G71</f>
        <v>0</v>
      </c>
      <c r="R71" s="46">
        <f>+'2005'!$G71</f>
        <v>0</v>
      </c>
      <c r="S71" s="46">
        <f>+'2006'!$G71</f>
        <v>0</v>
      </c>
      <c r="T71" s="46">
        <f>+'2007'!$G71</f>
        <v>0</v>
      </c>
      <c r="U71" s="46">
        <f>+'2008'!$G71</f>
        <v>0</v>
      </c>
      <c r="V71" s="46">
        <f>+'2009'!$G71</f>
        <v>0</v>
      </c>
      <c r="W71" s="46">
        <f>+'2010'!$G71</f>
        <v>0</v>
      </c>
      <c r="X71" s="46">
        <f>+'2011'!$G71</f>
        <v>0</v>
      </c>
      <c r="Y71" s="46">
        <f>+'2012'!$G71</f>
        <v>0</v>
      </c>
      <c r="Z71" s="46">
        <f>+'2013'!$G71</f>
        <v>0</v>
      </c>
      <c r="AA71" s="46">
        <f>+'2014'!$G71</f>
        <v>0</v>
      </c>
      <c r="AB71" s="46">
        <f>+'2015'!$G71</f>
        <v>0</v>
      </c>
      <c r="AC71" s="46">
        <f>+'2016'!$G71</f>
        <v>0</v>
      </c>
      <c r="AD71" s="46">
        <f>+'2017'!$G71</f>
        <v>0</v>
      </c>
      <c r="AE71" s="46">
        <f>+'2018'!$G71</f>
        <v>0</v>
      </c>
      <c r="AF71" s="46">
        <f>+'2019'!$G71</f>
        <v>0</v>
      </c>
      <c r="AG71" s="46">
        <f>+'2020'!$G71</f>
        <v>0</v>
      </c>
      <c r="AH71" s="46">
        <f>+'2021'!$G71</f>
        <v>0</v>
      </c>
      <c r="AI71" s="27"/>
      <c r="AJ71" s="32" t="e">
        <f t="shared" si="11"/>
        <v>#DIV/0!</v>
      </c>
    </row>
    <row r="72" spans="1:36" x14ac:dyDescent="0.35">
      <c r="A72" s="24" t="s">
        <v>392</v>
      </c>
      <c r="B72" s="25" t="s">
        <v>393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27"/>
      <c r="AJ72" s="23" t="e">
        <f t="shared" si="11"/>
        <v>#DIV/0!</v>
      </c>
    </row>
    <row r="73" spans="1:36" x14ac:dyDescent="0.35">
      <c r="A73" s="24" t="s">
        <v>394</v>
      </c>
      <c r="B73" s="25" t="s">
        <v>395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27"/>
      <c r="AJ73" s="32" t="e">
        <f t="shared" si="11"/>
        <v>#DIV/0!</v>
      </c>
    </row>
    <row r="74" spans="1:36" x14ac:dyDescent="0.35">
      <c r="A74" s="24" t="s">
        <v>396</v>
      </c>
      <c r="B74" s="25" t="s">
        <v>397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27"/>
      <c r="AJ74" s="32" t="e">
        <f t="shared" si="11"/>
        <v>#DIV/0!</v>
      </c>
    </row>
    <row r="75" spans="1:36" x14ac:dyDescent="0.35">
      <c r="A75" s="24" t="s">
        <v>398</v>
      </c>
      <c r="B75" s="25" t="s">
        <v>291</v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27"/>
      <c r="AJ75" s="32" t="e">
        <f t="shared" si="11"/>
        <v>#DIV/0!</v>
      </c>
    </row>
    <row r="76" spans="1:36" x14ac:dyDescent="0.35">
      <c r="A76" s="24" t="s">
        <v>399</v>
      </c>
      <c r="B76" s="25" t="s">
        <v>400</v>
      </c>
      <c r="C76" s="26">
        <f t="shared" ref="C76:AE76" si="12">+SUM(C77:C81)</f>
        <v>0</v>
      </c>
      <c r="D76" s="26">
        <f t="shared" si="12"/>
        <v>0</v>
      </c>
      <c r="E76" s="26">
        <f t="shared" si="12"/>
        <v>0</v>
      </c>
      <c r="F76" s="26">
        <f t="shared" si="12"/>
        <v>0</v>
      </c>
      <c r="G76" s="26">
        <f t="shared" si="12"/>
        <v>0</v>
      </c>
      <c r="H76" s="26">
        <f t="shared" si="12"/>
        <v>0</v>
      </c>
      <c r="I76" s="26">
        <f t="shared" si="12"/>
        <v>0</v>
      </c>
      <c r="J76" s="26">
        <f t="shared" si="12"/>
        <v>0</v>
      </c>
      <c r="K76" s="26">
        <f t="shared" si="12"/>
        <v>0</v>
      </c>
      <c r="L76" s="26">
        <f t="shared" si="12"/>
        <v>0</v>
      </c>
      <c r="M76" s="26">
        <f t="shared" si="12"/>
        <v>0</v>
      </c>
      <c r="N76" s="26">
        <f t="shared" si="12"/>
        <v>0</v>
      </c>
      <c r="O76" s="26">
        <f t="shared" si="12"/>
        <v>0</v>
      </c>
      <c r="P76" s="26">
        <f t="shared" si="12"/>
        <v>0</v>
      </c>
      <c r="Q76" s="26">
        <f t="shared" si="12"/>
        <v>0</v>
      </c>
      <c r="R76" s="26">
        <f t="shared" si="12"/>
        <v>0</v>
      </c>
      <c r="S76" s="26">
        <f t="shared" si="12"/>
        <v>0</v>
      </c>
      <c r="T76" s="26">
        <f t="shared" si="12"/>
        <v>0</v>
      </c>
      <c r="U76" s="26">
        <f t="shared" si="12"/>
        <v>0</v>
      </c>
      <c r="V76" s="26">
        <f t="shared" si="12"/>
        <v>0</v>
      </c>
      <c r="W76" s="26">
        <f t="shared" si="12"/>
        <v>0</v>
      </c>
      <c r="X76" s="26">
        <f t="shared" si="12"/>
        <v>0</v>
      </c>
      <c r="Y76" s="26">
        <f t="shared" si="12"/>
        <v>0</v>
      </c>
      <c r="Z76" s="26">
        <f t="shared" si="12"/>
        <v>0</v>
      </c>
      <c r="AA76" s="26">
        <f t="shared" si="12"/>
        <v>0</v>
      </c>
      <c r="AB76" s="26">
        <f t="shared" si="12"/>
        <v>0</v>
      </c>
      <c r="AC76" s="26">
        <f t="shared" si="12"/>
        <v>0</v>
      </c>
      <c r="AD76" s="26">
        <f t="shared" si="12"/>
        <v>0</v>
      </c>
      <c r="AE76" s="26">
        <f t="shared" si="12"/>
        <v>0</v>
      </c>
      <c r="AF76" s="26">
        <f t="shared" ref="AF76" si="13">+SUM(AF77:AF81)</f>
        <v>0</v>
      </c>
      <c r="AG76" s="26">
        <f t="shared" ref="AG76:AH76" si="14">+SUM(AG77:AG81)</f>
        <v>0</v>
      </c>
      <c r="AH76" s="26">
        <f t="shared" si="14"/>
        <v>0</v>
      </c>
      <c r="AI76" s="27"/>
      <c r="AJ76" s="46" t="e">
        <f t="shared" si="11"/>
        <v>#DIV/0!</v>
      </c>
    </row>
    <row r="77" spans="1:36" x14ac:dyDescent="0.35">
      <c r="A77" s="24" t="s">
        <v>401</v>
      </c>
      <c r="B77" s="25" t="s">
        <v>402</v>
      </c>
      <c r="C77" s="46">
        <f>+'1990'!$G77</f>
        <v>0</v>
      </c>
      <c r="D77" s="46">
        <f>+'1991'!$G77</f>
        <v>0</v>
      </c>
      <c r="E77" s="46">
        <f>+'1992'!$G77</f>
        <v>0</v>
      </c>
      <c r="F77" s="46">
        <f>+'1993'!$G77</f>
        <v>0</v>
      </c>
      <c r="G77" s="46">
        <f>+'1994'!$G77</f>
        <v>0</v>
      </c>
      <c r="H77" s="46">
        <f>+'1995'!$G77</f>
        <v>0</v>
      </c>
      <c r="I77" s="46">
        <f>+'1996'!$G77</f>
        <v>0</v>
      </c>
      <c r="J77" s="46">
        <f>+'1997'!$G77</f>
        <v>0</v>
      </c>
      <c r="K77" s="46">
        <f>+'1998'!$G77</f>
        <v>0</v>
      </c>
      <c r="L77" s="46">
        <f>+'1999'!$G77</f>
        <v>0</v>
      </c>
      <c r="M77" s="46">
        <f>+'2000'!$G77</f>
        <v>0</v>
      </c>
      <c r="N77" s="46">
        <f>+'2001'!$G77</f>
        <v>0</v>
      </c>
      <c r="O77" s="46">
        <f>+'2002'!$G77</f>
        <v>0</v>
      </c>
      <c r="P77" s="46">
        <f>+'2003'!$G77</f>
        <v>0</v>
      </c>
      <c r="Q77" s="46">
        <f>+'2004'!$G77</f>
        <v>0</v>
      </c>
      <c r="R77" s="46">
        <f>+'2005'!$G77</f>
        <v>0</v>
      </c>
      <c r="S77" s="46">
        <f>+'2006'!$G77</f>
        <v>0</v>
      </c>
      <c r="T77" s="46">
        <f>+'2007'!$G77</f>
        <v>0</v>
      </c>
      <c r="U77" s="46">
        <f>+'2008'!$G77</f>
        <v>0</v>
      </c>
      <c r="V77" s="46">
        <f>+'2009'!$G77</f>
        <v>0</v>
      </c>
      <c r="W77" s="46">
        <f>+'2010'!$G77</f>
        <v>0</v>
      </c>
      <c r="X77" s="46">
        <f>+'2011'!$G77</f>
        <v>0</v>
      </c>
      <c r="Y77" s="46">
        <f>+'2012'!$G77</f>
        <v>0</v>
      </c>
      <c r="Z77" s="46">
        <f>+'2013'!$G77</f>
        <v>0</v>
      </c>
      <c r="AA77" s="46">
        <f>+'2014'!$G77</f>
        <v>0</v>
      </c>
      <c r="AB77" s="46">
        <f>+'2015'!$G77</f>
        <v>0</v>
      </c>
      <c r="AC77" s="46">
        <f>+'2016'!$G77</f>
        <v>0</v>
      </c>
      <c r="AD77" s="46">
        <f>+'2017'!$G77</f>
        <v>0</v>
      </c>
      <c r="AE77" s="46">
        <f>+'2018'!$G77</f>
        <v>0</v>
      </c>
      <c r="AF77" s="46">
        <f>+'2019'!$G77</f>
        <v>0</v>
      </c>
      <c r="AG77" s="46">
        <f>+'2020'!$G77</f>
        <v>0</v>
      </c>
      <c r="AH77" s="46">
        <f>+'2021'!$G77</f>
        <v>0</v>
      </c>
      <c r="AI77" s="27"/>
      <c r="AJ77" s="46" t="e">
        <f t="shared" si="11"/>
        <v>#DIV/0!</v>
      </c>
    </row>
    <row r="78" spans="1:36" x14ac:dyDescent="0.35">
      <c r="A78" s="24" t="s">
        <v>403</v>
      </c>
      <c r="B78" s="25" t="s">
        <v>404</v>
      </c>
      <c r="C78" s="46">
        <f>+'1990'!$G78</f>
        <v>0</v>
      </c>
      <c r="D78" s="46">
        <f>+'1991'!$G78</f>
        <v>0</v>
      </c>
      <c r="E78" s="46">
        <f>+'1992'!$G78</f>
        <v>0</v>
      </c>
      <c r="F78" s="46">
        <f>+'1993'!$G78</f>
        <v>0</v>
      </c>
      <c r="G78" s="46">
        <f>+'1994'!$G78</f>
        <v>0</v>
      </c>
      <c r="H78" s="46">
        <f>+'1995'!$G78</f>
        <v>0</v>
      </c>
      <c r="I78" s="46">
        <f>+'1996'!$G78</f>
        <v>0</v>
      </c>
      <c r="J78" s="46">
        <f>+'1997'!$G78</f>
        <v>0</v>
      </c>
      <c r="K78" s="46">
        <f>+'1998'!$G78</f>
        <v>0</v>
      </c>
      <c r="L78" s="46">
        <f>+'1999'!$G78</f>
        <v>0</v>
      </c>
      <c r="M78" s="46">
        <f>+'2000'!$G78</f>
        <v>0</v>
      </c>
      <c r="N78" s="46">
        <f>+'2001'!$G78</f>
        <v>0</v>
      </c>
      <c r="O78" s="46">
        <f>+'2002'!$G78</f>
        <v>0</v>
      </c>
      <c r="P78" s="46">
        <f>+'2003'!$G78</f>
        <v>0</v>
      </c>
      <c r="Q78" s="46">
        <f>+'2004'!$G78</f>
        <v>0</v>
      </c>
      <c r="R78" s="46">
        <f>+'2005'!$G78</f>
        <v>0</v>
      </c>
      <c r="S78" s="46">
        <f>+'2006'!$G78</f>
        <v>0</v>
      </c>
      <c r="T78" s="46">
        <f>+'2007'!$G78</f>
        <v>0</v>
      </c>
      <c r="U78" s="46">
        <f>+'2008'!$G78</f>
        <v>0</v>
      </c>
      <c r="V78" s="46">
        <f>+'2009'!$G78</f>
        <v>0</v>
      </c>
      <c r="W78" s="46">
        <f>+'2010'!$G78</f>
        <v>0</v>
      </c>
      <c r="X78" s="46">
        <f>+'2011'!$G78</f>
        <v>0</v>
      </c>
      <c r="Y78" s="46">
        <f>+'2012'!$G78</f>
        <v>0</v>
      </c>
      <c r="Z78" s="46">
        <f>+'2013'!$G78</f>
        <v>0</v>
      </c>
      <c r="AA78" s="46">
        <f>+'2014'!$G78</f>
        <v>0</v>
      </c>
      <c r="AB78" s="46">
        <f>+'2015'!$G78</f>
        <v>0</v>
      </c>
      <c r="AC78" s="46">
        <f>+'2016'!$G78</f>
        <v>0</v>
      </c>
      <c r="AD78" s="46">
        <f>+'2017'!$G78</f>
        <v>0</v>
      </c>
      <c r="AE78" s="46">
        <f>+'2018'!$G78</f>
        <v>0</v>
      </c>
      <c r="AF78" s="46">
        <f>+'2019'!$G78</f>
        <v>0</v>
      </c>
      <c r="AG78" s="46">
        <f>+'2020'!$G78</f>
        <v>0</v>
      </c>
      <c r="AH78" s="46">
        <f>+'2019'!$G78</f>
        <v>0</v>
      </c>
      <c r="AI78" s="27"/>
      <c r="AJ78" s="46" t="e">
        <f t="shared" si="11"/>
        <v>#DIV/0!</v>
      </c>
    </row>
    <row r="79" spans="1:36" x14ac:dyDescent="0.35">
      <c r="A79" s="24" t="s">
        <v>405</v>
      </c>
      <c r="B79" s="25" t="s">
        <v>406</v>
      </c>
      <c r="C79" s="46">
        <f>+'1990'!$G79</f>
        <v>0</v>
      </c>
      <c r="D79" s="46">
        <f>+'1991'!$G79</f>
        <v>0</v>
      </c>
      <c r="E79" s="46">
        <f>+'1992'!$G79</f>
        <v>0</v>
      </c>
      <c r="F79" s="46">
        <f>+'1993'!$G79</f>
        <v>0</v>
      </c>
      <c r="G79" s="46">
        <f>+'1994'!$G79</f>
        <v>0</v>
      </c>
      <c r="H79" s="46">
        <f>+'1995'!$G79</f>
        <v>0</v>
      </c>
      <c r="I79" s="46">
        <f>+'1996'!$G79</f>
        <v>0</v>
      </c>
      <c r="J79" s="46">
        <f>+'1997'!$G79</f>
        <v>0</v>
      </c>
      <c r="K79" s="46">
        <f>+'1998'!$G79</f>
        <v>0</v>
      </c>
      <c r="L79" s="46">
        <f>+'1999'!$G79</f>
        <v>0</v>
      </c>
      <c r="M79" s="46">
        <f>+'2000'!$G79</f>
        <v>0</v>
      </c>
      <c r="N79" s="46">
        <f>+'2001'!$G79</f>
        <v>0</v>
      </c>
      <c r="O79" s="46">
        <f>+'2002'!$G79</f>
        <v>0</v>
      </c>
      <c r="P79" s="46">
        <f>+'2003'!$G79</f>
        <v>0</v>
      </c>
      <c r="Q79" s="46">
        <f>+'2004'!$G79</f>
        <v>0</v>
      </c>
      <c r="R79" s="46">
        <f>+'2005'!$G79</f>
        <v>0</v>
      </c>
      <c r="S79" s="46">
        <f>+'2006'!$G79</f>
        <v>0</v>
      </c>
      <c r="T79" s="46">
        <f>+'2007'!$G79</f>
        <v>0</v>
      </c>
      <c r="U79" s="46">
        <f>+'2008'!$G79</f>
        <v>0</v>
      </c>
      <c r="V79" s="46">
        <f>+'2009'!$G79</f>
        <v>0</v>
      </c>
      <c r="W79" s="46">
        <f>+'2010'!$G79</f>
        <v>0</v>
      </c>
      <c r="X79" s="46">
        <f>+'2011'!$G79</f>
        <v>0</v>
      </c>
      <c r="Y79" s="46">
        <f>+'2012'!$G79</f>
        <v>0</v>
      </c>
      <c r="Z79" s="46">
        <f>+'2013'!$G79</f>
        <v>0</v>
      </c>
      <c r="AA79" s="46">
        <f>+'2014'!$G79</f>
        <v>0</v>
      </c>
      <c r="AB79" s="46">
        <f>+'2015'!$G79</f>
        <v>0</v>
      </c>
      <c r="AC79" s="46">
        <f>+'2016'!$G79</f>
        <v>0</v>
      </c>
      <c r="AD79" s="46">
        <f>+'2017'!$G79</f>
        <v>0</v>
      </c>
      <c r="AE79" s="46">
        <f>+'2018'!$G79</f>
        <v>0</v>
      </c>
      <c r="AF79" s="46">
        <f>+'2019'!$G79</f>
        <v>0</v>
      </c>
      <c r="AG79" s="46">
        <f>+'2020'!$G79</f>
        <v>0</v>
      </c>
      <c r="AH79" s="46">
        <f>+'2019'!$G79</f>
        <v>0</v>
      </c>
      <c r="AI79" s="27"/>
      <c r="AJ79" s="46" t="e">
        <f t="shared" si="11"/>
        <v>#DIV/0!</v>
      </c>
    </row>
    <row r="80" spans="1:36" x14ac:dyDescent="0.35">
      <c r="A80" s="24" t="s">
        <v>407</v>
      </c>
      <c r="B80" s="25" t="s">
        <v>408</v>
      </c>
      <c r="C80" s="46">
        <f>+'1990'!$G80</f>
        <v>0</v>
      </c>
      <c r="D80" s="46">
        <f>+'1991'!$G80</f>
        <v>0</v>
      </c>
      <c r="E80" s="46">
        <f>+'1992'!$G80</f>
        <v>0</v>
      </c>
      <c r="F80" s="46">
        <f>+'1993'!$G80</f>
        <v>0</v>
      </c>
      <c r="G80" s="46">
        <f>+'1994'!$G80</f>
        <v>0</v>
      </c>
      <c r="H80" s="46">
        <f>+'1995'!$G80</f>
        <v>0</v>
      </c>
      <c r="I80" s="46">
        <f>+'1996'!$G80</f>
        <v>0</v>
      </c>
      <c r="J80" s="46">
        <f>+'1997'!$G80</f>
        <v>0</v>
      </c>
      <c r="K80" s="46">
        <f>+'1998'!$G80</f>
        <v>0</v>
      </c>
      <c r="L80" s="46">
        <f>+'1999'!$G80</f>
        <v>0</v>
      </c>
      <c r="M80" s="46">
        <f>+'2000'!$G80</f>
        <v>0</v>
      </c>
      <c r="N80" s="46">
        <f>+'2001'!$G80</f>
        <v>0</v>
      </c>
      <c r="O80" s="46">
        <f>+'2002'!$G80</f>
        <v>0</v>
      </c>
      <c r="P80" s="46">
        <f>+'2003'!$G80</f>
        <v>0</v>
      </c>
      <c r="Q80" s="46">
        <f>+'2004'!$G80</f>
        <v>0</v>
      </c>
      <c r="R80" s="46">
        <f>+'2005'!$G80</f>
        <v>0</v>
      </c>
      <c r="S80" s="46">
        <f>+'2006'!$G80</f>
        <v>0</v>
      </c>
      <c r="T80" s="46">
        <f>+'2007'!$G80</f>
        <v>0</v>
      </c>
      <c r="U80" s="46">
        <f>+'2008'!$G80</f>
        <v>0</v>
      </c>
      <c r="V80" s="46">
        <f>+'2009'!$G80</f>
        <v>0</v>
      </c>
      <c r="W80" s="46">
        <f>+'2010'!$G80</f>
        <v>0</v>
      </c>
      <c r="X80" s="46">
        <f>+'2011'!$G80</f>
        <v>0</v>
      </c>
      <c r="Y80" s="46">
        <f>+'2012'!$G80</f>
        <v>0</v>
      </c>
      <c r="Z80" s="46">
        <f>+'2013'!$G80</f>
        <v>0</v>
      </c>
      <c r="AA80" s="46">
        <f>+'2014'!$G80</f>
        <v>0</v>
      </c>
      <c r="AB80" s="46">
        <f>+'2015'!$G80</f>
        <v>0</v>
      </c>
      <c r="AC80" s="46">
        <f>+'2016'!$G80</f>
        <v>0</v>
      </c>
      <c r="AD80" s="46">
        <f>+'2017'!$G80</f>
        <v>0</v>
      </c>
      <c r="AE80" s="46">
        <f>+'2018'!$G80</f>
        <v>0</v>
      </c>
      <c r="AF80" s="46">
        <f>+'2019'!$G80</f>
        <v>0</v>
      </c>
      <c r="AG80" s="46">
        <f>+'2020'!$G80</f>
        <v>0</v>
      </c>
      <c r="AH80" s="46">
        <f>+'2019'!$G80</f>
        <v>0</v>
      </c>
      <c r="AI80" s="27"/>
      <c r="AJ80" s="46" t="e">
        <f t="shared" si="11"/>
        <v>#DIV/0!</v>
      </c>
    </row>
    <row r="81" spans="1:36" x14ac:dyDescent="0.35">
      <c r="A81" s="24" t="s">
        <v>409</v>
      </c>
      <c r="B81" s="25" t="s">
        <v>291</v>
      </c>
      <c r="C81" s="46">
        <f>+'1990'!$G81</f>
        <v>0</v>
      </c>
      <c r="D81" s="46">
        <f>+'1991'!$G81</f>
        <v>0</v>
      </c>
      <c r="E81" s="46">
        <f>+'1992'!$G81</f>
        <v>0</v>
      </c>
      <c r="F81" s="46">
        <f>+'1993'!$G81</f>
        <v>0</v>
      </c>
      <c r="G81" s="46">
        <f>+'1994'!$G81</f>
        <v>0</v>
      </c>
      <c r="H81" s="46">
        <f>+'1995'!$G81</f>
        <v>0</v>
      </c>
      <c r="I81" s="46">
        <f>+'1996'!$G81</f>
        <v>0</v>
      </c>
      <c r="J81" s="46">
        <f>+'1997'!$G81</f>
        <v>0</v>
      </c>
      <c r="K81" s="46">
        <f>+'1998'!$G81</f>
        <v>0</v>
      </c>
      <c r="L81" s="46">
        <f>+'1999'!$G81</f>
        <v>0</v>
      </c>
      <c r="M81" s="46">
        <f>+'2000'!$G81</f>
        <v>0</v>
      </c>
      <c r="N81" s="46">
        <f>+'2001'!$G81</f>
        <v>0</v>
      </c>
      <c r="O81" s="46">
        <f>+'2002'!$G81</f>
        <v>0</v>
      </c>
      <c r="P81" s="46">
        <f>+'2003'!$G81</f>
        <v>0</v>
      </c>
      <c r="Q81" s="46">
        <f>+'2004'!$G81</f>
        <v>0</v>
      </c>
      <c r="R81" s="46">
        <f>+'2005'!$G81</f>
        <v>0</v>
      </c>
      <c r="S81" s="46">
        <f>+'2006'!$G81</f>
        <v>0</v>
      </c>
      <c r="T81" s="46">
        <f>+'2007'!$G81</f>
        <v>0</v>
      </c>
      <c r="U81" s="46">
        <f>+'2008'!$G81</f>
        <v>0</v>
      </c>
      <c r="V81" s="46">
        <f>+'2009'!$G81</f>
        <v>0</v>
      </c>
      <c r="W81" s="46">
        <f>+'2010'!$G81</f>
        <v>0</v>
      </c>
      <c r="X81" s="46">
        <f>+'2011'!$G81</f>
        <v>0</v>
      </c>
      <c r="Y81" s="46">
        <f>+'2012'!$G81</f>
        <v>0</v>
      </c>
      <c r="Z81" s="46">
        <f>+'2013'!$G81</f>
        <v>0</v>
      </c>
      <c r="AA81" s="46">
        <f>+'2014'!$G81</f>
        <v>0</v>
      </c>
      <c r="AB81" s="46">
        <f>+'2015'!$G81</f>
        <v>0</v>
      </c>
      <c r="AC81" s="46">
        <f>+'2016'!$G81</f>
        <v>0</v>
      </c>
      <c r="AD81" s="46">
        <f>+'2017'!$G81</f>
        <v>0</v>
      </c>
      <c r="AE81" s="46">
        <f>+'2018'!$G81</f>
        <v>0</v>
      </c>
      <c r="AF81" s="46">
        <f>+'2019'!$G81</f>
        <v>0</v>
      </c>
      <c r="AG81" s="46">
        <f>+'2020'!$G81</f>
        <v>0</v>
      </c>
      <c r="AH81" s="46">
        <f>+'2019'!$G81</f>
        <v>0</v>
      </c>
      <c r="AI81" s="27"/>
      <c r="AJ81" s="46" t="e">
        <f t="shared" si="11"/>
        <v>#DIV/0!</v>
      </c>
    </row>
    <row r="82" spans="1:36" x14ac:dyDescent="0.35">
      <c r="A82" s="24" t="s">
        <v>410</v>
      </c>
      <c r="B82" s="25" t="s">
        <v>411</v>
      </c>
      <c r="C82" s="26">
        <f t="shared" ref="C82:AE82" si="15">+SUM(C83:C88)</f>
        <v>0</v>
      </c>
      <c r="D82" s="26">
        <f t="shared" si="15"/>
        <v>0</v>
      </c>
      <c r="E82" s="26">
        <f t="shared" si="15"/>
        <v>0</v>
      </c>
      <c r="F82" s="26">
        <f t="shared" si="15"/>
        <v>0</v>
      </c>
      <c r="G82" s="26">
        <f t="shared" si="15"/>
        <v>0</v>
      </c>
      <c r="H82" s="26">
        <f t="shared" si="15"/>
        <v>0</v>
      </c>
      <c r="I82" s="26">
        <f t="shared" si="15"/>
        <v>0</v>
      </c>
      <c r="J82" s="26">
        <f t="shared" si="15"/>
        <v>0</v>
      </c>
      <c r="K82" s="26">
        <f t="shared" si="15"/>
        <v>0</v>
      </c>
      <c r="L82" s="26">
        <f t="shared" si="15"/>
        <v>0</v>
      </c>
      <c r="M82" s="26">
        <f t="shared" si="15"/>
        <v>0</v>
      </c>
      <c r="N82" s="26">
        <f t="shared" si="15"/>
        <v>0</v>
      </c>
      <c r="O82" s="26">
        <f t="shared" si="15"/>
        <v>0</v>
      </c>
      <c r="P82" s="26">
        <f t="shared" si="15"/>
        <v>0</v>
      </c>
      <c r="Q82" s="26">
        <f t="shared" si="15"/>
        <v>0</v>
      </c>
      <c r="R82" s="26">
        <f t="shared" si="15"/>
        <v>0</v>
      </c>
      <c r="S82" s="26">
        <f t="shared" si="15"/>
        <v>0</v>
      </c>
      <c r="T82" s="26">
        <f t="shared" si="15"/>
        <v>0</v>
      </c>
      <c r="U82" s="26">
        <f t="shared" si="15"/>
        <v>0</v>
      </c>
      <c r="V82" s="26">
        <f t="shared" si="15"/>
        <v>0</v>
      </c>
      <c r="W82" s="26">
        <f t="shared" si="15"/>
        <v>0</v>
      </c>
      <c r="X82" s="26">
        <f t="shared" si="15"/>
        <v>0</v>
      </c>
      <c r="Y82" s="26">
        <f t="shared" si="15"/>
        <v>0</v>
      </c>
      <c r="Z82" s="26">
        <f t="shared" si="15"/>
        <v>0</v>
      </c>
      <c r="AA82" s="26">
        <f t="shared" si="15"/>
        <v>0</v>
      </c>
      <c r="AB82" s="26">
        <f t="shared" si="15"/>
        <v>0</v>
      </c>
      <c r="AC82" s="26">
        <f t="shared" si="15"/>
        <v>0</v>
      </c>
      <c r="AD82" s="26">
        <f t="shared" si="15"/>
        <v>0</v>
      </c>
      <c r="AE82" s="26">
        <f t="shared" si="15"/>
        <v>0</v>
      </c>
      <c r="AF82" s="26">
        <f t="shared" ref="AF82:AG82" si="16">+SUM(AF83:AF88)</f>
        <v>0</v>
      </c>
      <c r="AG82" s="26">
        <f t="shared" si="16"/>
        <v>0</v>
      </c>
      <c r="AH82" s="26">
        <f t="shared" ref="AH82" si="17">+SUM(AH83:AH88)</f>
        <v>0</v>
      </c>
      <c r="AI82" s="27"/>
      <c r="AJ82" s="46" t="e">
        <f t="shared" si="11"/>
        <v>#DIV/0!</v>
      </c>
    </row>
    <row r="83" spans="1:36" x14ac:dyDescent="0.35">
      <c r="A83" s="24" t="s">
        <v>412</v>
      </c>
      <c r="B83" s="25" t="s">
        <v>413</v>
      </c>
      <c r="C83" s="46">
        <f>+'1990'!$G83</f>
        <v>0</v>
      </c>
      <c r="D83" s="46">
        <f>+'1991'!$G83</f>
        <v>0</v>
      </c>
      <c r="E83" s="46">
        <f>+'1992'!$G83</f>
        <v>0</v>
      </c>
      <c r="F83" s="46">
        <f>+'1993'!$G83</f>
        <v>0</v>
      </c>
      <c r="G83" s="46">
        <f>+'1994'!$G83</f>
        <v>0</v>
      </c>
      <c r="H83" s="46">
        <f>+'1995'!$G83</f>
        <v>0</v>
      </c>
      <c r="I83" s="46">
        <f>+'1996'!$G83</f>
        <v>0</v>
      </c>
      <c r="J83" s="46">
        <f>+'1997'!$G83</f>
        <v>0</v>
      </c>
      <c r="K83" s="46">
        <f>+'1998'!$G83</f>
        <v>0</v>
      </c>
      <c r="L83" s="46">
        <f>+'1999'!$G83</f>
        <v>0</v>
      </c>
      <c r="M83" s="46">
        <f>+'2000'!$G83</f>
        <v>0</v>
      </c>
      <c r="N83" s="46">
        <f>+'2001'!$G83</f>
        <v>0</v>
      </c>
      <c r="O83" s="46">
        <f>+'2002'!$G83</f>
        <v>0</v>
      </c>
      <c r="P83" s="46">
        <f>+'2003'!$G83</f>
        <v>0</v>
      </c>
      <c r="Q83" s="46">
        <f>+'2004'!$G83</f>
        <v>0</v>
      </c>
      <c r="R83" s="46">
        <f>+'2005'!$G83</f>
        <v>0</v>
      </c>
      <c r="S83" s="46">
        <f>+'2006'!$G83</f>
        <v>0</v>
      </c>
      <c r="T83" s="46">
        <f>+'2007'!$G83</f>
        <v>0</v>
      </c>
      <c r="U83" s="46">
        <f>+'2008'!$G83</f>
        <v>0</v>
      </c>
      <c r="V83" s="46">
        <f>+'2009'!$G83</f>
        <v>0</v>
      </c>
      <c r="W83" s="46">
        <f>+'2010'!$G83</f>
        <v>0</v>
      </c>
      <c r="X83" s="46">
        <f>+'2011'!$G83</f>
        <v>0</v>
      </c>
      <c r="Y83" s="46">
        <f>+'2012'!$G83</f>
        <v>0</v>
      </c>
      <c r="Z83" s="46">
        <f>+'2013'!$G83</f>
        <v>0</v>
      </c>
      <c r="AA83" s="46">
        <f>+'2014'!$G83</f>
        <v>0</v>
      </c>
      <c r="AB83" s="46">
        <f>+'2015'!$G83</f>
        <v>0</v>
      </c>
      <c r="AC83" s="46">
        <f>+'2016'!$G83</f>
        <v>0</v>
      </c>
      <c r="AD83" s="46">
        <f>+'2017'!$G83</f>
        <v>0</v>
      </c>
      <c r="AE83" s="46">
        <f>+'2018'!$G83</f>
        <v>0</v>
      </c>
      <c r="AF83" s="46">
        <f>+'2019'!$G83</f>
        <v>0</v>
      </c>
      <c r="AG83" s="46">
        <f>+'2020'!$G83</f>
        <v>0</v>
      </c>
      <c r="AH83" s="46">
        <f>+'2019'!$G83</f>
        <v>0</v>
      </c>
      <c r="AI83" s="27"/>
      <c r="AJ83" s="46" t="e">
        <f t="shared" si="11"/>
        <v>#DIV/0!</v>
      </c>
    </row>
    <row r="84" spans="1:36" x14ac:dyDescent="0.35">
      <c r="A84" s="24" t="s">
        <v>414</v>
      </c>
      <c r="B84" s="25" t="s">
        <v>415</v>
      </c>
      <c r="C84" s="46">
        <f>+'1990'!$G84</f>
        <v>0</v>
      </c>
      <c r="D84" s="46">
        <f>+'1991'!$G84</f>
        <v>0</v>
      </c>
      <c r="E84" s="46">
        <f>+'1992'!$G84</f>
        <v>0</v>
      </c>
      <c r="F84" s="46">
        <f>+'1993'!$G84</f>
        <v>0</v>
      </c>
      <c r="G84" s="46">
        <f>+'1994'!$G84</f>
        <v>0</v>
      </c>
      <c r="H84" s="46">
        <f>+'1995'!$G84</f>
        <v>0</v>
      </c>
      <c r="I84" s="46">
        <f>+'1996'!$G84</f>
        <v>0</v>
      </c>
      <c r="J84" s="46">
        <f>+'1997'!$G84</f>
        <v>0</v>
      </c>
      <c r="K84" s="46">
        <f>+'1998'!$G84</f>
        <v>0</v>
      </c>
      <c r="L84" s="46">
        <f>+'1999'!$G84</f>
        <v>0</v>
      </c>
      <c r="M84" s="46">
        <f>+'2000'!$G84</f>
        <v>0</v>
      </c>
      <c r="N84" s="46">
        <f>+'2001'!$G84</f>
        <v>0</v>
      </c>
      <c r="O84" s="46">
        <f>+'2002'!$G84</f>
        <v>0</v>
      </c>
      <c r="P84" s="46">
        <f>+'2003'!$G84</f>
        <v>0</v>
      </c>
      <c r="Q84" s="46">
        <f>+'2004'!$G84</f>
        <v>0</v>
      </c>
      <c r="R84" s="46">
        <f>+'2005'!$G84</f>
        <v>0</v>
      </c>
      <c r="S84" s="46">
        <f>+'2006'!$G84</f>
        <v>0</v>
      </c>
      <c r="T84" s="46">
        <f>+'2007'!$G84</f>
        <v>0</v>
      </c>
      <c r="U84" s="46">
        <f>+'2008'!$G84</f>
        <v>0</v>
      </c>
      <c r="V84" s="46">
        <f>+'2009'!$G84</f>
        <v>0</v>
      </c>
      <c r="W84" s="46">
        <f>+'2010'!$G84</f>
        <v>0</v>
      </c>
      <c r="X84" s="46">
        <f>+'2011'!$G84</f>
        <v>0</v>
      </c>
      <c r="Y84" s="46">
        <f>+'2012'!$G84</f>
        <v>0</v>
      </c>
      <c r="Z84" s="46">
        <f>+'2013'!$G84</f>
        <v>0</v>
      </c>
      <c r="AA84" s="46">
        <f>+'2014'!$G84</f>
        <v>0</v>
      </c>
      <c r="AB84" s="46">
        <f>+'2015'!$G84</f>
        <v>0</v>
      </c>
      <c r="AC84" s="46">
        <f>+'2016'!$G84</f>
        <v>0</v>
      </c>
      <c r="AD84" s="46">
        <f>+'2017'!$G84</f>
        <v>0</v>
      </c>
      <c r="AE84" s="46">
        <f>+'2018'!$G84</f>
        <v>0</v>
      </c>
      <c r="AF84" s="46">
        <f>+'2019'!$G84</f>
        <v>0</v>
      </c>
      <c r="AG84" s="46">
        <f>+'2020'!$G84</f>
        <v>0</v>
      </c>
      <c r="AH84" s="46">
        <f>+'2019'!$G84</f>
        <v>0</v>
      </c>
      <c r="AI84" s="27"/>
      <c r="AJ84" s="46" t="e">
        <f t="shared" si="11"/>
        <v>#DIV/0!</v>
      </c>
    </row>
    <row r="85" spans="1:36" x14ac:dyDescent="0.35">
      <c r="A85" s="24" t="s">
        <v>416</v>
      </c>
      <c r="B85" s="25" t="s">
        <v>417</v>
      </c>
      <c r="C85" s="46">
        <f>+'1990'!$G85</f>
        <v>0</v>
      </c>
      <c r="D85" s="46">
        <f>+'1991'!$G85</f>
        <v>0</v>
      </c>
      <c r="E85" s="46">
        <f>+'1992'!$G85</f>
        <v>0</v>
      </c>
      <c r="F85" s="46">
        <f>+'1993'!$G85</f>
        <v>0</v>
      </c>
      <c r="G85" s="46">
        <f>+'1994'!$G85</f>
        <v>0</v>
      </c>
      <c r="H85" s="46">
        <f>+'1995'!$G85</f>
        <v>0</v>
      </c>
      <c r="I85" s="46">
        <f>+'1996'!$G85</f>
        <v>0</v>
      </c>
      <c r="J85" s="46">
        <f>+'1997'!$G85</f>
        <v>0</v>
      </c>
      <c r="K85" s="46">
        <f>+'1998'!$G85</f>
        <v>0</v>
      </c>
      <c r="L85" s="46">
        <f>+'1999'!$G85</f>
        <v>0</v>
      </c>
      <c r="M85" s="46">
        <f>+'2000'!$G85</f>
        <v>0</v>
      </c>
      <c r="N85" s="46">
        <f>+'2001'!$G85</f>
        <v>0</v>
      </c>
      <c r="O85" s="46">
        <f>+'2002'!$G85</f>
        <v>0</v>
      </c>
      <c r="P85" s="46">
        <f>+'2003'!$G85</f>
        <v>0</v>
      </c>
      <c r="Q85" s="46">
        <f>+'2004'!$G85</f>
        <v>0</v>
      </c>
      <c r="R85" s="46">
        <f>+'2005'!$G85</f>
        <v>0</v>
      </c>
      <c r="S85" s="46">
        <f>+'2006'!$G85</f>
        <v>0</v>
      </c>
      <c r="T85" s="46">
        <f>+'2007'!$G85</f>
        <v>0</v>
      </c>
      <c r="U85" s="46">
        <f>+'2008'!$G85</f>
        <v>0</v>
      </c>
      <c r="V85" s="46">
        <f>+'2009'!$G85</f>
        <v>0</v>
      </c>
      <c r="W85" s="46">
        <f>+'2010'!$G85</f>
        <v>0</v>
      </c>
      <c r="X85" s="46">
        <f>+'2011'!$G85</f>
        <v>0</v>
      </c>
      <c r="Y85" s="46">
        <f>+'2012'!$G85</f>
        <v>0</v>
      </c>
      <c r="Z85" s="46">
        <f>+'2013'!$G85</f>
        <v>0</v>
      </c>
      <c r="AA85" s="46">
        <f>+'2014'!$G85</f>
        <v>0</v>
      </c>
      <c r="AB85" s="46">
        <f>+'2015'!$G85</f>
        <v>0</v>
      </c>
      <c r="AC85" s="46">
        <f>+'2016'!$G85</f>
        <v>0</v>
      </c>
      <c r="AD85" s="46">
        <f>+'2017'!$G85</f>
        <v>0</v>
      </c>
      <c r="AE85" s="46">
        <f>+'2018'!$G85</f>
        <v>0</v>
      </c>
      <c r="AF85" s="46">
        <f>+'2019'!$G85</f>
        <v>0</v>
      </c>
      <c r="AG85" s="46">
        <f>+'2020'!$G85</f>
        <v>0</v>
      </c>
      <c r="AH85" s="46">
        <f>+'2019'!$G85</f>
        <v>0</v>
      </c>
      <c r="AI85" s="27"/>
      <c r="AJ85" s="46" t="e">
        <f t="shared" si="11"/>
        <v>#DIV/0!</v>
      </c>
    </row>
    <row r="86" spans="1:36" x14ac:dyDescent="0.35">
      <c r="A86" s="24" t="s">
        <v>418</v>
      </c>
      <c r="B86" s="25" t="s">
        <v>419</v>
      </c>
      <c r="C86" s="46">
        <f>+'1990'!$G86</f>
        <v>0</v>
      </c>
      <c r="D86" s="46">
        <f>+'1991'!$G86</f>
        <v>0</v>
      </c>
      <c r="E86" s="46">
        <f>+'1992'!$G86</f>
        <v>0</v>
      </c>
      <c r="F86" s="46">
        <f>+'1993'!$G86</f>
        <v>0</v>
      </c>
      <c r="G86" s="46">
        <f>+'1994'!$G86</f>
        <v>0</v>
      </c>
      <c r="H86" s="46">
        <f>+'1995'!$G86</f>
        <v>0</v>
      </c>
      <c r="I86" s="46">
        <f>+'1996'!$G86</f>
        <v>0</v>
      </c>
      <c r="J86" s="46">
        <f>+'1997'!$G86</f>
        <v>0</v>
      </c>
      <c r="K86" s="46">
        <f>+'1998'!$G86</f>
        <v>0</v>
      </c>
      <c r="L86" s="46">
        <f>+'1999'!$G86</f>
        <v>0</v>
      </c>
      <c r="M86" s="46">
        <f>+'2000'!$G86</f>
        <v>0</v>
      </c>
      <c r="N86" s="46">
        <f>+'2001'!$G86</f>
        <v>0</v>
      </c>
      <c r="O86" s="46">
        <f>+'2002'!$G86</f>
        <v>0</v>
      </c>
      <c r="P86" s="46">
        <f>+'2003'!$G86</f>
        <v>0</v>
      </c>
      <c r="Q86" s="46">
        <f>+'2004'!$G86</f>
        <v>0</v>
      </c>
      <c r="R86" s="46">
        <f>+'2005'!$G86</f>
        <v>0</v>
      </c>
      <c r="S86" s="46">
        <f>+'2006'!$G86</f>
        <v>0</v>
      </c>
      <c r="T86" s="46">
        <f>+'2007'!$G86</f>
        <v>0</v>
      </c>
      <c r="U86" s="46">
        <f>+'2008'!$G86</f>
        <v>0</v>
      </c>
      <c r="V86" s="46">
        <f>+'2009'!$G86</f>
        <v>0</v>
      </c>
      <c r="W86" s="46">
        <f>+'2010'!$G86</f>
        <v>0</v>
      </c>
      <c r="X86" s="46">
        <f>+'2011'!$G86</f>
        <v>0</v>
      </c>
      <c r="Y86" s="46">
        <f>+'2012'!$G86</f>
        <v>0</v>
      </c>
      <c r="Z86" s="46">
        <f>+'2013'!$G86</f>
        <v>0</v>
      </c>
      <c r="AA86" s="46">
        <f>+'2014'!$G86</f>
        <v>0</v>
      </c>
      <c r="AB86" s="46">
        <f>+'2015'!$G86</f>
        <v>0</v>
      </c>
      <c r="AC86" s="46">
        <f>+'2016'!$G86</f>
        <v>0</v>
      </c>
      <c r="AD86" s="46">
        <f>+'2017'!$G86</f>
        <v>0</v>
      </c>
      <c r="AE86" s="46">
        <f>+'2018'!$G86</f>
        <v>0</v>
      </c>
      <c r="AF86" s="46">
        <f>+'2019'!$G86</f>
        <v>0</v>
      </c>
      <c r="AG86" s="46">
        <f>+'2020'!$G86</f>
        <v>0</v>
      </c>
      <c r="AH86" s="46">
        <f>+'2019'!$G86</f>
        <v>0</v>
      </c>
      <c r="AI86" s="27"/>
      <c r="AJ86" s="46" t="e">
        <f t="shared" si="11"/>
        <v>#DIV/0!</v>
      </c>
    </row>
    <row r="87" spans="1:36" x14ac:dyDescent="0.35">
      <c r="A87" s="24" t="s">
        <v>420</v>
      </c>
      <c r="B87" s="25" t="s">
        <v>421</v>
      </c>
      <c r="C87" s="46">
        <f>+'1990'!$G87</f>
        <v>0</v>
      </c>
      <c r="D87" s="46">
        <f>+'1991'!$G87</f>
        <v>0</v>
      </c>
      <c r="E87" s="46">
        <f>+'1992'!$G87</f>
        <v>0</v>
      </c>
      <c r="F87" s="46">
        <f>+'1993'!$G87</f>
        <v>0</v>
      </c>
      <c r="G87" s="46">
        <f>+'1994'!$G87</f>
        <v>0</v>
      </c>
      <c r="H87" s="46">
        <f>+'1995'!$G87</f>
        <v>0</v>
      </c>
      <c r="I87" s="46">
        <f>+'1996'!$G87</f>
        <v>0</v>
      </c>
      <c r="J87" s="46">
        <f>+'1997'!$G87</f>
        <v>0</v>
      </c>
      <c r="K87" s="46">
        <f>+'1998'!$G87</f>
        <v>0</v>
      </c>
      <c r="L87" s="46">
        <f>+'1999'!$G87</f>
        <v>0</v>
      </c>
      <c r="M87" s="46">
        <f>+'2000'!$G87</f>
        <v>0</v>
      </c>
      <c r="N87" s="46">
        <f>+'2001'!$G87</f>
        <v>0</v>
      </c>
      <c r="O87" s="46">
        <f>+'2002'!$G87</f>
        <v>0</v>
      </c>
      <c r="P87" s="46">
        <f>+'2003'!$G87</f>
        <v>0</v>
      </c>
      <c r="Q87" s="46">
        <f>+'2004'!$G87</f>
        <v>0</v>
      </c>
      <c r="R87" s="46">
        <f>+'2005'!$G87</f>
        <v>0</v>
      </c>
      <c r="S87" s="46">
        <f>+'2006'!$G87</f>
        <v>0</v>
      </c>
      <c r="T87" s="46">
        <f>+'2007'!$G87</f>
        <v>0</v>
      </c>
      <c r="U87" s="46">
        <f>+'2008'!$G87</f>
        <v>0</v>
      </c>
      <c r="V87" s="46">
        <f>+'2009'!$G87</f>
        <v>0</v>
      </c>
      <c r="W87" s="46">
        <f>+'2010'!$G87</f>
        <v>0</v>
      </c>
      <c r="X87" s="46">
        <f>+'2011'!$G87</f>
        <v>0</v>
      </c>
      <c r="Y87" s="46">
        <f>+'2012'!$G87</f>
        <v>0</v>
      </c>
      <c r="Z87" s="46">
        <f>+'2013'!$G87</f>
        <v>0</v>
      </c>
      <c r="AA87" s="46">
        <f>+'2014'!$G87</f>
        <v>0</v>
      </c>
      <c r="AB87" s="46">
        <f>+'2015'!$G87</f>
        <v>0</v>
      </c>
      <c r="AC87" s="46">
        <f>+'2016'!$G87</f>
        <v>0</v>
      </c>
      <c r="AD87" s="46">
        <f>+'2017'!$G87</f>
        <v>0</v>
      </c>
      <c r="AE87" s="46">
        <f>+'2018'!$G87</f>
        <v>0</v>
      </c>
      <c r="AF87" s="46">
        <f>+'2019'!$G87</f>
        <v>0</v>
      </c>
      <c r="AG87" s="46">
        <f>+'2020'!$G87</f>
        <v>0</v>
      </c>
      <c r="AH87" s="46">
        <f>+'2019'!$G87</f>
        <v>0</v>
      </c>
      <c r="AI87" s="27"/>
      <c r="AJ87" s="46" t="e">
        <f t="shared" si="11"/>
        <v>#DIV/0!</v>
      </c>
    </row>
    <row r="88" spans="1:36" x14ac:dyDescent="0.35">
      <c r="A88" s="24" t="s">
        <v>422</v>
      </c>
      <c r="B88" s="25" t="s">
        <v>423</v>
      </c>
      <c r="C88" s="46">
        <f>+'1990'!$G88</f>
        <v>0</v>
      </c>
      <c r="D88" s="46">
        <f>+'1991'!$G88</f>
        <v>0</v>
      </c>
      <c r="E88" s="46">
        <f>+'1992'!$G88</f>
        <v>0</v>
      </c>
      <c r="F88" s="46">
        <f>+'1993'!$G88</f>
        <v>0</v>
      </c>
      <c r="G88" s="46">
        <f>+'1994'!$G88</f>
        <v>0</v>
      </c>
      <c r="H88" s="46">
        <f>+'1995'!$G88</f>
        <v>0</v>
      </c>
      <c r="I88" s="46">
        <f>+'1996'!$G88</f>
        <v>0</v>
      </c>
      <c r="J88" s="46">
        <f>+'1997'!$G88</f>
        <v>0</v>
      </c>
      <c r="K88" s="46">
        <f>+'1998'!$G88</f>
        <v>0</v>
      </c>
      <c r="L88" s="46">
        <f>+'1999'!$G88</f>
        <v>0</v>
      </c>
      <c r="M88" s="46">
        <f>+'2000'!$G88</f>
        <v>0</v>
      </c>
      <c r="N88" s="46">
        <f>+'2001'!$G88</f>
        <v>0</v>
      </c>
      <c r="O88" s="46">
        <f>+'2002'!$G88</f>
        <v>0</v>
      </c>
      <c r="P88" s="46">
        <f>+'2003'!$G88</f>
        <v>0</v>
      </c>
      <c r="Q88" s="46">
        <f>+'2004'!$G88</f>
        <v>0</v>
      </c>
      <c r="R88" s="46">
        <f>+'2005'!$G88</f>
        <v>0</v>
      </c>
      <c r="S88" s="46">
        <f>+'2006'!$G88</f>
        <v>0</v>
      </c>
      <c r="T88" s="46">
        <f>+'2007'!$G88</f>
        <v>0</v>
      </c>
      <c r="U88" s="46">
        <f>+'2008'!$G88</f>
        <v>0</v>
      </c>
      <c r="V88" s="46">
        <f>+'2009'!$G88</f>
        <v>0</v>
      </c>
      <c r="W88" s="46">
        <f>+'2010'!$G88</f>
        <v>0</v>
      </c>
      <c r="X88" s="46">
        <f>+'2011'!$G88</f>
        <v>0</v>
      </c>
      <c r="Y88" s="46">
        <f>+'2012'!$G88</f>
        <v>0</v>
      </c>
      <c r="Z88" s="46">
        <f>+'2013'!$G88</f>
        <v>0</v>
      </c>
      <c r="AA88" s="46">
        <f>+'2014'!$G88</f>
        <v>0</v>
      </c>
      <c r="AB88" s="46">
        <f>+'2015'!$G88</f>
        <v>0</v>
      </c>
      <c r="AC88" s="46">
        <f>+'2016'!$G88</f>
        <v>0</v>
      </c>
      <c r="AD88" s="46">
        <f>+'2017'!$G88</f>
        <v>0</v>
      </c>
      <c r="AE88" s="46">
        <f>+'2018'!$G88</f>
        <v>0</v>
      </c>
      <c r="AF88" s="46">
        <f>+'2019'!$G88</f>
        <v>0</v>
      </c>
      <c r="AG88" s="46">
        <f>+'2020'!$G88</f>
        <v>0</v>
      </c>
      <c r="AH88" s="46">
        <f>+'2019'!$G88</f>
        <v>0</v>
      </c>
      <c r="AI88" s="27"/>
      <c r="AJ88" s="46" t="e">
        <f t="shared" si="11"/>
        <v>#DIV/0!</v>
      </c>
    </row>
    <row r="89" spans="1:36" x14ac:dyDescent="0.35">
      <c r="A89" s="24" t="s">
        <v>424</v>
      </c>
      <c r="B89" s="25" t="s">
        <v>425</v>
      </c>
      <c r="C89" s="26">
        <f t="shared" ref="C89:AE89" si="18">+SUM(C90:C93)</f>
        <v>0</v>
      </c>
      <c r="D89" s="26">
        <f t="shared" si="18"/>
        <v>0</v>
      </c>
      <c r="E89" s="26">
        <f t="shared" si="18"/>
        <v>0</v>
      </c>
      <c r="F89" s="26">
        <f t="shared" si="18"/>
        <v>0</v>
      </c>
      <c r="G89" s="26">
        <f t="shared" si="18"/>
        <v>0</v>
      </c>
      <c r="H89" s="26">
        <f t="shared" si="18"/>
        <v>0</v>
      </c>
      <c r="I89" s="26">
        <f t="shared" si="18"/>
        <v>0</v>
      </c>
      <c r="J89" s="26">
        <f t="shared" si="18"/>
        <v>0</v>
      </c>
      <c r="K89" s="26">
        <f t="shared" si="18"/>
        <v>0</v>
      </c>
      <c r="L89" s="26">
        <f t="shared" si="18"/>
        <v>0</v>
      </c>
      <c r="M89" s="26">
        <f t="shared" si="18"/>
        <v>0</v>
      </c>
      <c r="N89" s="26">
        <f t="shared" si="18"/>
        <v>0</v>
      </c>
      <c r="O89" s="26">
        <f t="shared" si="18"/>
        <v>0</v>
      </c>
      <c r="P89" s="26">
        <f t="shared" si="18"/>
        <v>0</v>
      </c>
      <c r="Q89" s="26">
        <f t="shared" si="18"/>
        <v>0</v>
      </c>
      <c r="R89" s="26">
        <f t="shared" si="18"/>
        <v>0</v>
      </c>
      <c r="S89" s="26">
        <f t="shared" si="18"/>
        <v>0</v>
      </c>
      <c r="T89" s="26">
        <f t="shared" si="18"/>
        <v>0</v>
      </c>
      <c r="U89" s="26">
        <f t="shared" si="18"/>
        <v>0</v>
      </c>
      <c r="V89" s="26">
        <f t="shared" si="18"/>
        <v>0</v>
      </c>
      <c r="W89" s="26">
        <f t="shared" si="18"/>
        <v>0</v>
      </c>
      <c r="X89" s="26">
        <f t="shared" si="18"/>
        <v>0</v>
      </c>
      <c r="Y89" s="26">
        <f t="shared" si="18"/>
        <v>0</v>
      </c>
      <c r="Z89" s="26">
        <f t="shared" si="18"/>
        <v>0</v>
      </c>
      <c r="AA89" s="26">
        <f t="shared" si="18"/>
        <v>0</v>
      </c>
      <c r="AB89" s="26">
        <f t="shared" si="18"/>
        <v>0</v>
      </c>
      <c r="AC89" s="26">
        <f t="shared" si="18"/>
        <v>0</v>
      </c>
      <c r="AD89" s="26">
        <f t="shared" si="18"/>
        <v>0</v>
      </c>
      <c r="AE89" s="26">
        <f t="shared" si="18"/>
        <v>0</v>
      </c>
      <c r="AF89" s="26">
        <f t="shared" ref="AF89:AG89" si="19">+SUM(AF90:AF93)</f>
        <v>0</v>
      </c>
      <c r="AG89" s="26">
        <f t="shared" si="19"/>
        <v>0</v>
      </c>
      <c r="AH89" s="26">
        <f t="shared" ref="AH89" si="20">+SUM(AH90:AH93)</f>
        <v>0</v>
      </c>
      <c r="AI89" s="27"/>
      <c r="AJ89" s="23" t="e">
        <f t="shared" si="11"/>
        <v>#DIV/0!</v>
      </c>
    </row>
    <row r="90" spans="1:36" x14ac:dyDescent="0.35">
      <c r="A90" s="24" t="s">
        <v>426</v>
      </c>
      <c r="B90" s="25" t="s">
        <v>427</v>
      </c>
      <c r="C90" s="46">
        <f>+'1990'!$G90</f>
        <v>0</v>
      </c>
      <c r="D90" s="46">
        <f>+'1991'!$G90</f>
        <v>0</v>
      </c>
      <c r="E90" s="46">
        <f>+'1992'!$G90</f>
        <v>0</v>
      </c>
      <c r="F90" s="46">
        <f>+'1993'!$G90</f>
        <v>0</v>
      </c>
      <c r="G90" s="46">
        <f>+'1994'!$G90</f>
        <v>0</v>
      </c>
      <c r="H90" s="46">
        <f>+'1995'!$G90</f>
        <v>0</v>
      </c>
      <c r="I90" s="46">
        <f>+'1996'!$G90</f>
        <v>0</v>
      </c>
      <c r="J90" s="46">
        <f>+'1997'!$G90</f>
        <v>0</v>
      </c>
      <c r="K90" s="46">
        <f>+'1998'!$G90</f>
        <v>0</v>
      </c>
      <c r="L90" s="46">
        <f>+'1999'!$G90</f>
        <v>0</v>
      </c>
      <c r="M90" s="46">
        <f>+'2000'!$G90</f>
        <v>0</v>
      </c>
      <c r="N90" s="46">
        <f>+'2001'!$G90</f>
        <v>0</v>
      </c>
      <c r="O90" s="46">
        <f>+'2002'!$G90</f>
        <v>0</v>
      </c>
      <c r="P90" s="46">
        <f>+'2003'!$G90</f>
        <v>0</v>
      </c>
      <c r="Q90" s="46">
        <f>+'2004'!$G90</f>
        <v>0</v>
      </c>
      <c r="R90" s="46">
        <f>+'2005'!$G90</f>
        <v>0</v>
      </c>
      <c r="S90" s="46">
        <f>+'2006'!$G90</f>
        <v>0</v>
      </c>
      <c r="T90" s="46">
        <f>+'2007'!$G90</f>
        <v>0</v>
      </c>
      <c r="U90" s="46">
        <f>+'2008'!$G90</f>
        <v>0</v>
      </c>
      <c r="V90" s="46">
        <f>+'2009'!$G90</f>
        <v>0</v>
      </c>
      <c r="W90" s="46">
        <f>+'2010'!$G90</f>
        <v>0</v>
      </c>
      <c r="X90" s="46">
        <f>+'2011'!$G90</f>
        <v>0</v>
      </c>
      <c r="Y90" s="46">
        <f>+'2012'!$G90</f>
        <v>0</v>
      </c>
      <c r="Z90" s="46">
        <f>+'2013'!$G90</f>
        <v>0</v>
      </c>
      <c r="AA90" s="46">
        <f>+'2014'!$G90</f>
        <v>0</v>
      </c>
      <c r="AB90" s="46">
        <f>+'2015'!$G90</f>
        <v>0</v>
      </c>
      <c r="AC90" s="46">
        <f>+'2016'!$G90</f>
        <v>0</v>
      </c>
      <c r="AD90" s="46">
        <f>+'2017'!$G90</f>
        <v>0</v>
      </c>
      <c r="AE90" s="46">
        <f>+'2018'!$G90</f>
        <v>0</v>
      </c>
      <c r="AF90" s="46">
        <f>+'2019'!$G90</f>
        <v>0</v>
      </c>
      <c r="AG90" s="46">
        <f>+'2020'!$G90</f>
        <v>0</v>
      </c>
      <c r="AH90" s="46">
        <f>+'2019'!$G90</f>
        <v>0</v>
      </c>
      <c r="AI90" s="27"/>
      <c r="AJ90" s="46" t="e">
        <f t="shared" si="11"/>
        <v>#DIV/0!</v>
      </c>
    </row>
    <row r="91" spans="1:36" ht="13" x14ac:dyDescent="0.35">
      <c r="A91" s="24" t="s">
        <v>428</v>
      </c>
      <c r="B91" s="25" t="s">
        <v>429</v>
      </c>
      <c r="C91" s="46">
        <f>+'1990'!$G91</f>
        <v>0</v>
      </c>
      <c r="D91" s="46">
        <f>+'1991'!$G91</f>
        <v>0</v>
      </c>
      <c r="E91" s="46">
        <f>+'1992'!$G91</f>
        <v>0</v>
      </c>
      <c r="F91" s="46">
        <f>+'1993'!$G91</f>
        <v>0</v>
      </c>
      <c r="G91" s="46">
        <f>+'1994'!$G91</f>
        <v>0</v>
      </c>
      <c r="H91" s="46">
        <f>+'1995'!$G91</f>
        <v>0</v>
      </c>
      <c r="I91" s="46">
        <f>+'1996'!$G91</f>
        <v>0</v>
      </c>
      <c r="J91" s="46">
        <f>+'1997'!$G91</f>
        <v>0</v>
      </c>
      <c r="K91" s="46">
        <f>+'1998'!$G91</f>
        <v>0</v>
      </c>
      <c r="L91" s="46">
        <f>+'1999'!$G91</f>
        <v>0</v>
      </c>
      <c r="M91" s="46">
        <f>+'2000'!$G91</f>
        <v>0</v>
      </c>
      <c r="N91" s="46">
        <f>+'2001'!$G91</f>
        <v>0</v>
      </c>
      <c r="O91" s="46">
        <f>+'2002'!$G91</f>
        <v>0</v>
      </c>
      <c r="P91" s="46">
        <f>+'2003'!$G91</f>
        <v>0</v>
      </c>
      <c r="Q91" s="46">
        <f>+'2004'!$G91</f>
        <v>0</v>
      </c>
      <c r="R91" s="46">
        <f>+'2005'!$G91</f>
        <v>0</v>
      </c>
      <c r="S91" s="46">
        <f>+'2006'!$G91</f>
        <v>0</v>
      </c>
      <c r="T91" s="46">
        <f>+'2007'!$G91</f>
        <v>0</v>
      </c>
      <c r="U91" s="46">
        <f>+'2008'!$G91</f>
        <v>0</v>
      </c>
      <c r="V91" s="46">
        <f>+'2009'!$G91</f>
        <v>0</v>
      </c>
      <c r="W91" s="46">
        <f>+'2010'!$G91</f>
        <v>0</v>
      </c>
      <c r="X91" s="46">
        <f>+'2011'!$G91</f>
        <v>0</v>
      </c>
      <c r="Y91" s="46">
        <f>+'2012'!$G91</f>
        <v>0</v>
      </c>
      <c r="Z91" s="46">
        <f>+'2013'!$G91</f>
        <v>0</v>
      </c>
      <c r="AA91" s="46">
        <f>+'2014'!$G91</f>
        <v>0</v>
      </c>
      <c r="AB91" s="46">
        <f>+'2015'!$G91</f>
        <v>0</v>
      </c>
      <c r="AC91" s="46">
        <f>+'2016'!$G91</f>
        <v>0</v>
      </c>
      <c r="AD91" s="46">
        <f>+'2017'!$G91</f>
        <v>0</v>
      </c>
      <c r="AE91" s="46">
        <f>+'2018'!$G91</f>
        <v>0</v>
      </c>
      <c r="AF91" s="46">
        <f>+'2019'!$G91</f>
        <v>0</v>
      </c>
      <c r="AG91" s="46">
        <f>+'2020'!$G91</f>
        <v>0</v>
      </c>
      <c r="AH91" s="46">
        <f>+'2019'!$G91</f>
        <v>0</v>
      </c>
      <c r="AI91" s="27"/>
      <c r="AJ91" s="46" t="e">
        <f t="shared" si="11"/>
        <v>#DIV/0!</v>
      </c>
    </row>
    <row r="92" spans="1:36" ht="13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46" t="e">
        <f t="shared" si="11"/>
        <v>#DIV/0!</v>
      </c>
    </row>
    <row r="93" spans="1:36" x14ac:dyDescent="0.35">
      <c r="A93" s="24" t="s">
        <v>432</v>
      </c>
      <c r="B93" s="25" t="s">
        <v>342</v>
      </c>
      <c r="C93" s="46">
        <f>+'1990'!$G93</f>
        <v>0</v>
      </c>
      <c r="D93" s="46">
        <f>+'1991'!$G93</f>
        <v>0</v>
      </c>
      <c r="E93" s="46">
        <f>+'1992'!$G93</f>
        <v>0</v>
      </c>
      <c r="F93" s="46">
        <f>+'1993'!$G93</f>
        <v>0</v>
      </c>
      <c r="G93" s="46">
        <f>+'1994'!$G93</f>
        <v>0</v>
      </c>
      <c r="H93" s="46">
        <f>+'1995'!$G93</f>
        <v>0</v>
      </c>
      <c r="I93" s="46">
        <f>+'1996'!$G93</f>
        <v>0</v>
      </c>
      <c r="J93" s="46">
        <f>+'1997'!$G93</f>
        <v>0</v>
      </c>
      <c r="K93" s="46">
        <f>+'1998'!$G93</f>
        <v>0</v>
      </c>
      <c r="L93" s="46">
        <f>+'1999'!$G93</f>
        <v>0</v>
      </c>
      <c r="M93" s="46">
        <f>+'2000'!$G93</f>
        <v>0</v>
      </c>
      <c r="N93" s="46">
        <f>+'2001'!$G93</f>
        <v>0</v>
      </c>
      <c r="O93" s="46">
        <f>+'2002'!$G93</f>
        <v>0</v>
      </c>
      <c r="P93" s="46">
        <f>+'2003'!$G93</f>
        <v>0</v>
      </c>
      <c r="Q93" s="46">
        <f>+'2004'!$G93</f>
        <v>0</v>
      </c>
      <c r="R93" s="46">
        <f>+'2005'!$G93</f>
        <v>0</v>
      </c>
      <c r="S93" s="46">
        <f>+'2006'!$G93</f>
        <v>0</v>
      </c>
      <c r="T93" s="46">
        <f>+'2007'!$G93</f>
        <v>0</v>
      </c>
      <c r="U93" s="46">
        <f>+'2008'!$G93</f>
        <v>0</v>
      </c>
      <c r="V93" s="46">
        <f>+'2009'!$G93</f>
        <v>0</v>
      </c>
      <c r="W93" s="46">
        <f>+'2010'!$G93</f>
        <v>0</v>
      </c>
      <c r="X93" s="46">
        <f>+'2011'!$G93</f>
        <v>0</v>
      </c>
      <c r="Y93" s="46">
        <f>+'2012'!$G93</f>
        <v>0</v>
      </c>
      <c r="Z93" s="46">
        <f>+'2013'!$G93</f>
        <v>0</v>
      </c>
      <c r="AA93" s="46">
        <f>+'2014'!$G93</f>
        <v>0</v>
      </c>
      <c r="AB93" s="46">
        <f>+'2015'!$G93</f>
        <v>0</v>
      </c>
      <c r="AC93" s="46">
        <f>+'2016'!$G93</f>
        <v>0</v>
      </c>
      <c r="AD93" s="46">
        <f>+'2017'!$G93</f>
        <v>0</v>
      </c>
      <c r="AE93" s="46">
        <f>+'2018'!$G93</f>
        <v>0</v>
      </c>
      <c r="AF93" s="46">
        <f>+'2019'!$G93</f>
        <v>0</v>
      </c>
      <c r="AG93" s="46">
        <f>+'2020'!$G93</f>
        <v>0</v>
      </c>
      <c r="AH93" s="46">
        <f>+'2019'!$G93</f>
        <v>0</v>
      </c>
      <c r="AI93" s="27"/>
      <c r="AJ93" s="46" t="e">
        <f t="shared" si="11"/>
        <v>#DIV/0!</v>
      </c>
    </row>
    <row r="94" spans="1:36" x14ac:dyDescent="0.35">
      <c r="A94" s="24" t="s">
        <v>433</v>
      </c>
      <c r="B94" s="25" t="s">
        <v>291</v>
      </c>
      <c r="C94" s="46">
        <f>+'1990'!$G94</f>
        <v>0</v>
      </c>
      <c r="D94" s="46">
        <f>+'1991'!$G94</f>
        <v>0</v>
      </c>
      <c r="E94" s="46">
        <f>+'1992'!$G94</f>
        <v>0</v>
      </c>
      <c r="F94" s="46">
        <f>+'1993'!$G94</f>
        <v>0</v>
      </c>
      <c r="G94" s="46">
        <f>+'1994'!$G94</f>
        <v>0</v>
      </c>
      <c r="H94" s="46">
        <f>+'1995'!$G94</f>
        <v>0</v>
      </c>
      <c r="I94" s="46">
        <f>+'1996'!$G94</f>
        <v>0</v>
      </c>
      <c r="J94" s="46">
        <f>+'1997'!$G94</f>
        <v>0</v>
      </c>
      <c r="K94" s="46">
        <f>+'1998'!$G94</f>
        <v>0</v>
      </c>
      <c r="L94" s="46">
        <f>+'1999'!$G94</f>
        <v>0</v>
      </c>
      <c r="M94" s="46">
        <f>+'2000'!$G94</f>
        <v>0</v>
      </c>
      <c r="N94" s="46">
        <f>+'2001'!$G94</f>
        <v>0</v>
      </c>
      <c r="O94" s="46">
        <f>+'2002'!$G94</f>
        <v>0</v>
      </c>
      <c r="P94" s="46">
        <f>+'2003'!$G94</f>
        <v>0</v>
      </c>
      <c r="Q94" s="46">
        <f>+'2004'!$G94</f>
        <v>0</v>
      </c>
      <c r="R94" s="46">
        <f>+'2005'!$G94</f>
        <v>0</v>
      </c>
      <c r="S94" s="46">
        <f>+'2006'!$G94</f>
        <v>0</v>
      </c>
      <c r="T94" s="46">
        <f>+'2007'!$G94</f>
        <v>0</v>
      </c>
      <c r="U94" s="46">
        <f>+'2008'!$G94</f>
        <v>0</v>
      </c>
      <c r="V94" s="46">
        <f>+'2009'!$G94</f>
        <v>0</v>
      </c>
      <c r="W94" s="46">
        <f>+'2010'!$G94</f>
        <v>0</v>
      </c>
      <c r="X94" s="46">
        <f>+'2011'!$G94</f>
        <v>0</v>
      </c>
      <c r="Y94" s="46">
        <f>+'2012'!$G94</f>
        <v>0</v>
      </c>
      <c r="Z94" s="46">
        <f>+'2013'!$G94</f>
        <v>0</v>
      </c>
      <c r="AA94" s="46">
        <f>+'2014'!$G94</f>
        <v>0</v>
      </c>
      <c r="AB94" s="46">
        <f>+'2015'!$G94</f>
        <v>0</v>
      </c>
      <c r="AC94" s="46">
        <f>+'2016'!$G94</f>
        <v>0</v>
      </c>
      <c r="AD94" s="46">
        <f>+'2017'!$G94</f>
        <v>0</v>
      </c>
      <c r="AE94" s="46">
        <f>+'2018'!$G94</f>
        <v>0</v>
      </c>
      <c r="AF94" s="46">
        <f>+'2019'!$G94</f>
        <v>0</v>
      </c>
      <c r="AG94" s="46">
        <f>+'2020'!$G94</f>
        <v>0</v>
      </c>
      <c r="AH94" s="46">
        <f>+'2019'!$G94</f>
        <v>0</v>
      </c>
      <c r="AI94" s="27"/>
      <c r="AJ94" s="46" t="e">
        <f t="shared" si="11"/>
        <v>#DIV/0!</v>
      </c>
    </row>
    <row r="95" spans="1:36" s="13" customFormat="1" x14ac:dyDescent="0.35">
      <c r="A95" s="19" t="s">
        <v>434</v>
      </c>
      <c r="B95" s="20" t="s">
        <v>435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22"/>
      <c r="AJ95" s="23" t="e">
        <f t="shared" si="11"/>
        <v>#DIV/0!</v>
      </c>
    </row>
    <row r="96" spans="1:36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23" t="e">
        <f t="shared" si="11"/>
        <v>#DIV/0!</v>
      </c>
    </row>
    <row r="97" spans="1:36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23" t="e">
        <f t="shared" si="11"/>
        <v>#DIV/0!</v>
      </c>
    </row>
    <row r="98" spans="1:36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46" t="e">
        <f t="shared" si="11"/>
        <v>#DIV/0!</v>
      </c>
    </row>
    <row r="99" spans="1:36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46" t="e">
        <f t="shared" si="11"/>
        <v>#DIV/0!</v>
      </c>
    </row>
    <row r="100" spans="1:36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46" t="e">
        <f t="shared" si="11"/>
        <v>#DIV/0!</v>
      </c>
    </row>
    <row r="101" spans="1:36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46" t="e">
        <f t="shared" si="11"/>
        <v>#DIV/0!</v>
      </c>
    </row>
    <row r="102" spans="1:36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23" t="e">
        <f t="shared" si="11"/>
        <v>#DIV/0!</v>
      </c>
    </row>
    <row r="103" spans="1:36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46" t="e">
        <f t="shared" si="11"/>
        <v>#DIV/0!</v>
      </c>
    </row>
    <row r="104" spans="1:36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46" t="e">
        <f t="shared" si="11"/>
        <v>#DIV/0!</v>
      </c>
    </row>
    <row r="105" spans="1:36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46" t="e">
        <f t="shared" si="11"/>
        <v>#DIV/0!</v>
      </c>
    </row>
    <row r="106" spans="1:36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46" t="e">
        <f t="shared" si="11"/>
        <v>#DIV/0!</v>
      </c>
    </row>
    <row r="107" spans="1:36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46" t="e">
        <f t="shared" si="11"/>
        <v>#DIV/0!</v>
      </c>
    </row>
    <row r="108" spans="1:36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46" t="e">
        <f t="shared" si="11"/>
        <v>#DIV/0!</v>
      </c>
    </row>
    <row r="109" spans="1:36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46" t="e">
        <f t="shared" si="11"/>
        <v>#DIV/0!</v>
      </c>
    </row>
    <row r="110" spans="1:36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46" t="e">
        <f t="shared" si="11"/>
        <v>#DIV/0!</v>
      </c>
    </row>
    <row r="111" spans="1:36" x14ac:dyDescent="0.35">
      <c r="A111" s="24" t="s">
        <v>466</v>
      </c>
      <c r="B111" s="25" t="s">
        <v>467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27"/>
      <c r="AJ111" s="23" t="e">
        <f t="shared" si="11"/>
        <v>#DIV/0!</v>
      </c>
    </row>
    <row r="112" spans="1:36" x14ac:dyDescent="0.35">
      <c r="A112" s="24" t="s">
        <v>468</v>
      </c>
      <c r="B112" s="25" t="s">
        <v>439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27"/>
      <c r="AJ112" s="23" t="e">
        <f t="shared" si="11"/>
        <v>#DIV/0!</v>
      </c>
    </row>
    <row r="113" spans="1:36" x14ac:dyDescent="0.35">
      <c r="A113" s="24" t="s">
        <v>469</v>
      </c>
      <c r="B113" s="25" t="s">
        <v>441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27"/>
      <c r="AJ113" s="46" t="e">
        <f t="shared" si="11"/>
        <v>#DIV/0!</v>
      </c>
    </row>
    <row r="114" spans="1:36" x14ac:dyDescent="0.35">
      <c r="A114" s="24" t="s">
        <v>470</v>
      </c>
      <c r="B114" s="25" t="s">
        <v>443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27"/>
      <c r="AJ114" s="46" t="e">
        <f t="shared" si="11"/>
        <v>#DIV/0!</v>
      </c>
    </row>
    <row r="115" spans="1:36" x14ac:dyDescent="0.35">
      <c r="A115" s="24" t="s">
        <v>471</v>
      </c>
      <c r="B115" s="25" t="s">
        <v>445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27"/>
      <c r="AJ115" s="46" t="e">
        <f t="shared" si="11"/>
        <v>#DIV/0!</v>
      </c>
    </row>
    <row r="116" spans="1:36" x14ac:dyDescent="0.35">
      <c r="A116" s="24" t="s">
        <v>472</v>
      </c>
      <c r="B116" s="25" t="s">
        <v>447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27"/>
      <c r="AJ116" s="46" t="e">
        <f t="shared" si="11"/>
        <v>#DIV/0!</v>
      </c>
    </row>
    <row r="117" spans="1:36" x14ac:dyDescent="0.35">
      <c r="A117" s="24" t="s">
        <v>473</v>
      </c>
      <c r="B117" s="25" t="s">
        <v>449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27"/>
      <c r="AJ117" s="23" t="e">
        <f t="shared" si="11"/>
        <v>#DIV/0!</v>
      </c>
    </row>
    <row r="118" spans="1:36" x14ac:dyDescent="0.35">
      <c r="A118" s="24" t="s">
        <v>474</v>
      </c>
      <c r="B118" s="25" t="s">
        <v>451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27"/>
      <c r="AJ118" s="46" t="e">
        <f t="shared" si="11"/>
        <v>#DIV/0!</v>
      </c>
    </row>
    <row r="119" spans="1:36" x14ac:dyDescent="0.35">
      <c r="A119" s="24" t="s">
        <v>475</v>
      </c>
      <c r="B119" s="25" t="s">
        <v>453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27"/>
      <c r="AJ119" s="46" t="e">
        <f t="shared" si="11"/>
        <v>#DIV/0!</v>
      </c>
    </row>
    <row r="120" spans="1:36" x14ac:dyDescent="0.35">
      <c r="A120" s="24" t="s">
        <v>476</v>
      </c>
      <c r="B120" s="25" t="s">
        <v>455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27"/>
      <c r="AJ120" s="46" t="e">
        <f t="shared" si="11"/>
        <v>#DIV/0!</v>
      </c>
    </row>
    <row r="121" spans="1:36" x14ac:dyDescent="0.35">
      <c r="A121" s="24" t="s">
        <v>477</v>
      </c>
      <c r="B121" s="25" t="s">
        <v>457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27"/>
      <c r="AJ121" s="46" t="e">
        <f t="shared" si="11"/>
        <v>#DIV/0!</v>
      </c>
    </row>
    <row r="122" spans="1:36" x14ac:dyDescent="0.35">
      <c r="A122" s="24" t="s">
        <v>478</v>
      </c>
      <c r="B122" s="25" t="s">
        <v>459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27"/>
      <c r="AJ122" s="46" t="e">
        <f t="shared" si="11"/>
        <v>#DIV/0!</v>
      </c>
    </row>
    <row r="123" spans="1:36" x14ac:dyDescent="0.35">
      <c r="A123" s="24" t="s">
        <v>479</v>
      </c>
      <c r="B123" s="25" t="s">
        <v>461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27"/>
      <c r="AJ123" s="46" t="e">
        <f t="shared" si="11"/>
        <v>#DIV/0!</v>
      </c>
    </row>
    <row r="124" spans="1:36" x14ac:dyDescent="0.35">
      <c r="A124" s="24" t="s">
        <v>480</v>
      </c>
      <c r="B124" s="25" t="s">
        <v>463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27"/>
      <c r="AJ124" s="46" t="e">
        <f t="shared" si="11"/>
        <v>#DIV/0!</v>
      </c>
    </row>
    <row r="125" spans="1:36" x14ac:dyDescent="0.35">
      <c r="A125" s="24" t="s">
        <v>481</v>
      </c>
      <c r="B125" s="25" t="s">
        <v>465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27"/>
      <c r="AJ125" s="46" t="e">
        <f t="shared" si="11"/>
        <v>#DIV/0!</v>
      </c>
    </row>
    <row r="126" spans="1:36" ht="13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2" t="e">
        <f t="shared" si="11"/>
        <v>#DIV/0!</v>
      </c>
    </row>
    <row r="127" spans="1:36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23" t="e">
        <f t="shared" si="11"/>
        <v>#DIV/0!</v>
      </c>
    </row>
    <row r="128" spans="1:36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46" t="e">
        <f t="shared" si="11"/>
        <v>#DIV/0!</v>
      </c>
    </row>
    <row r="129" spans="1:36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46" t="e">
        <f t="shared" si="11"/>
        <v>#DIV/0!</v>
      </c>
    </row>
    <row r="130" spans="1:36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46" t="e">
        <f t="shared" si="11"/>
        <v>#DIV/0!</v>
      </c>
    </row>
    <row r="131" spans="1:36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46" t="e">
        <f t="shared" si="11"/>
        <v>#DIV/0!</v>
      </c>
    </row>
    <row r="132" spans="1:36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2" t="e">
        <f t="shared" si="11"/>
        <v>#DIV/0!</v>
      </c>
    </row>
    <row r="133" spans="1:36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2" t="e">
        <f t="shared" ref="AJ133:AJ196" si="21">+(AH133/M133)-1</f>
        <v>#DIV/0!</v>
      </c>
    </row>
    <row r="134" spans="1:36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2" t="e">
        <f t="shared" si="21"/>
        <v>#DIV/0!</v>
      </c>
    </row>
    <row r="135" spans="1:36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2" t="e">
        <f t="shared" si="21"/>
        <v>#DIV/0!</v>
      </c>
    </row>
    <row r="136" spans="1:36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2" t="e">
        <f t="shared" si="21"/>
        <v>#DIV/0!</v>
      </c>
    </row>
    <row r="137" spans="1:36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2" t="e">
        <f t="shared" si="21"/>
        <v>#DIV/0!</v>
      </c>
    </row>
    <row r="138" spans="1:36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2" t="e">
        <f t="shared" si="21"/>
        <v>#DIV/0!</v>
      </c>
    </row>
    <row r="139" spans="1:36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2" t="e">
        <f t="shared" si="21"/>
        <v>#DIV/0!</v>
      </c>
    </row>
    <row r="140" spans="1:36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2" t="e">
        <f t="shared" si="21"/>
        <v>#DIV/0!</v>
      </c>
    </row>
    <row r="141" spans="1:36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2" t="e">
        <f t="shared" si="21"/>
        <v>#DIV/0!</v>
      </c>
    </row>
    <row r="142" spans="1:36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2" t="e">
        <f t="shared" si="21"/>
        <v>#DIV/0!</v>
      </c>
    </row>
    <row r="143" spans="1:36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2" t="e">
        <f t="shared" si="21"/>
        <v>#DIV/0!</v>
      </c>
    </row>
    <row r="144" spans="1:36" x14ac:dyDescent="0.35">
      <c r="A144" s="24" t="s">
        <v>516</v>
      </c>
      <c r="B144" s="25" t="s">
        <v>517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27"/>
      <c r="AJ144" s="32" t="e">
        <f t="shared" si="21"/>
        <v>#DIV/0!</v>
      </c>
    </row>
    <row r="145" spans="1:36" x14ac:dyDescent="0.35">
      <c r="A145" s="24" t="s">
        <v>518</v>
      </c>
      <c r="B145" s="25" t="s">
        <v>519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27"/>
      <c r="AJ145" s="23" t="e">
        <f t="shared" si="21"/>
        <v>#DIV/0!</v>
      </c>
    </row>
    <row r="146" spans="1:36" x14ac:dyDescent="0.35">
      <c r="A146" s="24" t="s">
        <v>520</v>
      </c>
      <c r="B146" s="25" t="s">
        <v>521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27"/>
      <c r="AJ146" s="32" t="e">
        <f t="shared" si="21"/>
        <v>#DIV/0!</v>
      </c>
    </row>
    <row r="147" spans="1:36" x14ac:dyDescent="0.35">
      <c r="A147" s="24" t="s">
        <v>522</v>
      </c>
      <c r="B147" s="25" t="s">
        <v>523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27"/>
      <c r="AJ147" s="32" t="e">
        <f t="shared" si="21"/>
        <v>#DIV/0!</v>
      </c>
    </row>
    <row r="148" spans="1:36" x14ac:dyDescent="0.35">
      <c r="A148" s="24" t="s">
        <v>524</v>
      </c>
      <c r="B148" s="25" t="s">
        <v>525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27"/>
      <c r="AJ148" s="32" t="e">
        <f t="shared" si="21"/>
        <v>#DIV/0!</v>
      </c>
    </row>
    <row r="149" spans="1:36" x14ac:dyDescent="0.35">
      <c r="A149" s="24" t="s">
        <v>526</v>
      </c>
      <c r="B149" s="25" t="s">
        <v>527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27"/>
      <c r="AJ149" s="32" t="e">
        <f t="shared" si="21"/>
        <v>#DIV/0!</v>
      </c>
    </row>
    <row r="150" spans="1:36" x14ac:dyDescent="0.35">
      <c r="A150" s="24" t="s">
        <v>528</v>
      </c>
      <c r="B150" s="25" t="s">
        <v>291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27"/>
      <c r="AJ150" s="32" t="e">
        <f t="shared" si="21"/>
        <v>#DIV/0!</v>
      </c>
    </row>
    <row r="151" spans="1:36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2" t="e">
        <f t="shared" si="21"/>
        <v>#DIV/0!</v>
      </c>
    </row>
    <row r="152" spans="1:36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2" t="e">
        <f t="shared" si="21"/>
        <v>#DIV/0!</v>
      </c>
    </row>
    <row r="153" spans="1:36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2" t="e">
        <f t="shared" si="21"/>
        <v>#DIV/0!</v>
      </c>
    </row>
    <row r="154" spans="1:36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2" t="e">
        <f t="shared" si="21"/>
        <v>#DIV/0!</v>
      </c>
    </row>
    <row r="155" spans="1:36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2" t="e">
        <f t="shared" si="21"/>
        <v>#DIV/0!</v>
      </c>
    </row>
    <row r="156" spans="1:36" x14ac:dyDescent="0.35">
      <c r="A156" s="24" t="s">
        <v>539</v>
      </c>
      <c r="B156" s="25" t="s">
        <v>291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27"/>
      <c r="AJ156" s="32" t="e">
        <f t="shared" si="21"/>
        <v>#DIV/0!</v>
      </c>
    </row>
    <row r="157" spans="1:36" s="13" customFormat="1" x14ac:dyDescent="0.35">
      <c r="A157" s="19" t="s">
        <v>540</v>
      </c>
      <c r="B157" s="20" t="s">
        <v>541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22"/>
      <c r="AJ157" s="23" t="e">
        <f t="shared" si="21"/>
        <v>#DIV/0!</v>
      </c>
    </row>
    <row r="158" spans="1:36" x14ac:dyDescent="0.35">
      <c r="A158" s="24" t="s">
        <v>542</v>
      </c>
      <c r="B158" s="25" t="s">
        <v>543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27"/>
      <c r="AJ158" s="23" t="e">
        <f t="shared" si="21"/>
        <v>#DIV/0!</v>
      </c>
    </row>
    <row r="159" spans="1:36" x14ac:dyDescent="0.35">
      <c r="A159" s="24" t="s">
        <v>544</v>
      </c>
      <c r="B159" s="25" t="s">
        <v>545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27"/>
      <c r="AJ159" s="32" t="e">
        <f t="shared" si="21"/>
        <v>#DIV/0!</v>
      </c>
    </row>
    <row r="160" spans="1:36" x14ac:dyDescent="0.35">
      <c r="A160" s="24" t="s">
        <v>546</v>
      </c>
      <c r="B160" s="25" t="s">
        <v>547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27"/>
      <c r="AJ160" s="23" t="e">
        <f t="shared" si="21"/>
        <v>#DIV/0!</v>
      </c>
    </row>
    <row r="161" spans="1:36" x14ac:dyDescent="0.35">
      <c r="A161" s="24" t="s">
        <v>548</v>
      </c>
      <c r="B161" s="25" t="s">
        <v>549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27"/>
      <c r="AJ161" s="32" t="e">
        <f t="shared" si="21"/>
        <v>#DIV/0!</v>
      </c>
    </row>
    <row r="162" spans="1:36" x14ac:dyDescent="0.35">
      <c r="A162" s="24" t="s">
        <v>550</v>
      </c>
      <c r="B162" s="25" t="s">
        <v>551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27"/>
      <c r="AJ162" s="32" t="e">
        <f t="shared" si="21"/>
        <v>#DIV/0!</v>
      </c>
    </row>
    <row r="163" spans="1:36" x14ac:dyDescent="0.35">
      <c r="A163" s="24" t="s">
        <v>552</v>
      </c>
      <c r="B163" s="25" t="s">
        <v>553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27"/>
      <c r="AJ163" s="32" t="e">
        <f t="shared" si="21"/>
        <v>#DIV/0!</v>
      </c>
    </row>
    <row r="164" spans="1:36" x14ac:dyDescent="0.35">
      <c r="A164" s="24" t="s">
        <v>554</v>
      </c>
      <c r="B164" s="25" t="s">
        <v>555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27"/>
      <c r="AJ164" s="32" t="e">
        <f t="shared" si="21"/>
        <v>#DIV/0!</v>
      </c>
    </row>
    <row r="165" spans="1:36" x14ac:dyDescent="0.35">
      <c r="A165" s="24" t="s">
        <v>556</v>
      </c>
      <c r="B165" s="25" t="s">
        <v>557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27"/>
      <c r="AJ165" s="32" t="e">
        <f t="shared" si="21"/>
        <v>#DIV/0!</v>
      </c>
    </row>
    <row r="166" spans="1:36" x14ac:dyDescent="0.35">
      <c r="A166" s="24" t="s">
        <v>558</v>
      </c>
      <c r="B166" s="25" t="s">
        <v>559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27"/>
      <c r="AJ166" s="23" t="e">
        <f t="shared" si="21"/>
        <v>#DIV/0!</v>
      </c>
    </row>
    <row r="167" spans="1:36" x14ac:dyDescent="0.35">
      <c r="A167" s="24" t="s">
        <v>560</v>
      </c>
      <c r="B167" s="25" t="s">
        <v>561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27"/>
      <c r="AJ167" s="32" t="e">
        <f t="shared" si="21"/>
        <v>#DIV/0!</v>
      </c>
    </row>
    <row r="168" spans="1:36" x14ac:dyDescent="0.35">
      <c r="A168" s="24" t="s">
        <v>562</v>
      </c>
      <c r="B168" s="25" t="s">
        <v>563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27"/>
      <c r="AJ168" s="23" t="e">
        <f t="shared" si="21"/>
        <v>#DIV/0!</v>
      </c>
    </row>
    <row r="169" spans="1:36" x14ac:dyDescent="0.35">
      <c r="A169" s="24" t="s">
        <v>564</v>
      </c>
      <c r="B169" s="25" t="s">
        <v>565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27"/>
      <c r="AJ169" s="32" t="e">
        <f t="shared" si="21"/>
        <v>#DIV/0!</v>
      </c>
    </row>
    <row r="170" spans="1:36" x14ac:dyDescent="0.35">
      <c r="A170" s="24" t="s">
        <v>566</v>
      </c>
      <c r="B170" s="25" t="s">
        <v>567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27"/>
      <c r="AJ170" s="32" t="e">
        <f t="shared" si="21"/>
        <v>#DIV/0!</v>
      </c>
    </row>
    <row r="171" spans="1:36" x14ac:dyDescent="0.35">
      <c r="A171" s="24" t="s">
        <v>568</v>
      </c>
      <c r="B171" s="25" t="s">
        <v>569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27"/>
      <c r="AJ171" s="32" t="e">
        <f t="shared" si="21"/>
        <v>#DIV/0!</v>
      </c>
    </row>
    <row r="172" spans="1:36" x14ac:dyDescent="0.35">
      <c r="A172" s="24" t="s">
        <v>570</v>
      </c>
      <c r="B172" s="25" t="s">
        <v>571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27"/>
      <c r="AJ172" s="32" t="e">
        <f t="shared" si="21"/>
        <v>#DIV/0!</v>
      </c>
    </row>
    <row r="173" spans="1:36" x14ac:dyDescent="0.35">
      <c r="A173" s="24" t="s">
        <v>572</v>
      </c>
      <c r="B173" s="25" t="s">
        <v>573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27"/>
      <c r="AJ173" s="32" t="e">
        <f t="shared" si="21"/>
        <v>#DIV/0!</v>
      </c>
    </row>
    <row r="174" spans="1:36" x14ac:dyDescent="0.35">
      <c r="A174" s="24" t="s">
        <v>574</v>
      </c>
      <c r="B174" s="25" t="s">
        <v>575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27"/>
      <c r="AJ174" s="23" t="e">
        <f t="shared" si="21"/>
        <v>#DIV/0!</v>
      </c>
    </row>
    <row r="175" spans="1:36" x14ac:dyDescent="0.35">
      <c r="A175" s="24" t="s">
        <v>576</v>
      </c>
      <c r="B175" s="25" t="s">
        <v>577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27"/>
      <c r="AJ175" s="32" t="e">
        <f t="shared" si="21"/>
        <v>#DIV/0!</v>
      </c>
    </row>
    <row r="176" spans="1:36" x14ac:dyDescent="0.35">
      <c r="A176" s="24" t="s">
        <v>578</v>
      </c>
      <c r="B176" s="25" t="s">
        <v>579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27"/>
      <c r="AJ176" s="23" t="e">
        <f t="shared" si="21"/>
        <v>#DIV/0!</v>
      </c>
    </row>
    <row r="177" spans="1:36" x14ac:dyDescent="0.35">
      <c r="A177" s="24" t="s">
        <v>580</v>
      </c>
      <c r="B177" s="25" t="s">
        <v>581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27"/>
      <c r="AJ177" s="32" t="e">
        <f t="shared" si="21"/>
        <v>#DIV/0!</v>
      </c>
    </row>
    <row r="178" spans="1:36" x14ac:dyDescent="0.35">
      <c r="A178" s="24" t="s">
        <v>582</v>
      </c>
      <c r="B178" s="25" t="s">
        <v>583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27"/>
      <c r="AJ178" s="32" t="e">
        <f t="shared" si="21"/>
        <v>#DIV/0!</v>
      </c>
    </row>
    <row r="179" spans="1:36" x14ac:dyDescent="0.35">
      <c r="A179" s="24" t="s">
        <v>584</v>
      </c>
      <c r="B179" s="25" t="s">
        <v>585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27"/>
      <c r="AJ179" s="32" t="e">
        <f t="shared" si="21"/>
        <v>#DIV/0!</v>
      </c>
    </row>
    <row r="180" spans="1:36" x14ac:dyDescent="0.35">
      <c r="A180" s="24" t="s">
        <v>586</v>
      </c>
      <c r="B180" s="25" t="s">
        <v>587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27"/>
      <c r="AJ180" s="32" t="e">
        <f t="shared" si="21"/>
        <v>#DIV/0!</v>
      </c>
    </row>
    <row r="181" spans="1:36" x14ac:dyDescent="0.35">
      <c r="A181" s="24" t="s">
        <v>588</v>
      </c>
      <c r="B181" s="25" t="s">
        <v>589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27"/>
      <c r="AJ181" s="32" t="e">
        <f t="shared" si="21"/>
        <v>#DIV/0!</v>
      </c>
    </row>
    <row r="182" spans="1:36" x14ac:dyDescent="0.35">
      <c r="A182" s="24" t="s">
        <v>590</v>
      </c>
      <c r="B182" s="25" t="s">
        <v>591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27"/>
      <c r="AJ182" s="23" t="e">
        <f t="shared" si="21"/>
        <v>#DIV/0!</v>
      </c>
    </row>
    <row r="183" spans="1:36" x14ac:dyDescent="0.35">
      <c r="A183" s="24" t="s">
        <v>592</v>
      </c>
      <c r="B183" s="25" t="s">
        <v>593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27"/>
      <c r="AJ183" s="32" t="e">
        <f t="shared" si="21"/>
        <v>#DIV/0!</v>
      </c>
    </row>
    <row r="184" spans="1:36" x14ac:dyDescent="0.35">
      <c r="A184" s="24" t="s">
        <v>594</v>
      </c>
      <c r="B184" s="25" t="s">
        <v>595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27"/>
      <c r="AJ184" s="23" t="e">
        <f t="shared" si="21"/>
        <v>#DIV/0!</v>
      </c>
    </row>
    <row r="185" spans="1:36" x14ac:dyDescent="0.35">
      <c r="A185" s="24" t="s">
        <v>596</v>
      </c>
      <c r="B185" s="25" t="s">
        <v>597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27"/>
      <c r="AJ185" s="32" t="e">
        <f t="shared" si="21"/>
        <v>#DIV/0!</v>
      </c>
    </row>
    <row r="186" spans="1:36" x14ac:dyDescent="0.35">
      <c r="A186" s="24" t="s">
        <v>598</v>
      </c>
      <c r="B186" s="25" t="s">
        <v>599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27"/>
      <c r="AJ186" s="32" t="e">
        <f t="shared" si="21"/>
        <v>#DIV/0!</v>
      </c>
    </row>
    <row r="187" spans="1:36" x14ac:dyDescent="0.35">
      <c r="A187" s="24" t="s">
        <v>600</v>
      </c>
      <c r="B187" s="25" t="s">
        <v>601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27"/>
      <c r="AJ187" s="32" t="e">
        <f t="shared" si="21"/>
        <v>#DIV/0!</v>
      </c>
    </row>
    <row r="188" spans="1:36" x14ac:dyDescent="0.35">
      <c r="A188" s="24" t="s">
        <v>602</v>
      </c>
      <c r="B188" s="25" t="s">
        <v>603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27"/>
      <c r="AJ188" s="32" t="e">
        <f t="shared" si="21"/>
        <v>#DIV/0!</v>
      </c>
    </row>
    <row r="189" spans="1:36" x14ac:dyDescent="0.35">
      <c r="A189" s="24" t="s">
        <v>604</v>
      </c>
      <c r="B189" s="25" t="s">
        <v>605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27"/>
      <c r="AJ189" s="32" t="e">
        <f t="shared" si="21"/>
        <v>#DIV/0!</v>
      </c>
    </row>
    <row r="190" spans="1:36" x14ac:dyDescent="0.35">
      <c r="A190" s="24" t="s">
        <v>606</v>
      </c>
      <c r="B190" s="25" t="s">
        <v>607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27"/>
      <c r="AJ190" s="23" t="e">
        <f t="shared" si="21"/>
        <v>#DIV/0!</v>
      </c>
    </row>
    <row r="191" spans="1:36" x14ac:dyDescent="0.35">
      <c r="A191" s="24" t="s">
        <v>608</v>
      </c>
      <c r="B191" s="25" t="s">
        <v>609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27"/>
      <c r="AJ191" s="32" t="e">
        <f t="shared" si="21"/>
        <v>#DIV/0!</v>
      </c>
    </row>
    <row r="192" spans="1:36" x14ac:dyDescent="0.35">
      <c r="A192" s="24" t="s">
        <v>610</v>
      </c>
      <c r="B192" s="25" t="s">
        <v>611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27"/>
      <c r="AJ192" s="23" t="e">
        <f t="shared" si="21"/>
        <v>#DIV/0!</v>
      </c>
    </row>
    <row r="193" spans="1:36" x14ac:dyDescent="0.35">
      <c r="A193" s="24" t="s">
        <v>612</v>
      </c>
      <c r="B193" s="25" t="s">
        <v>613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27"/>
      <c r="AJ193" s="32" t="e">
        <f t="shared" si="21"/>
        <v>#DIV/0!</v>
      </c>
    </row>
    <row r="194" spans="1:36" x14ac:dyDescent="0.35">
      <c r="A194" s="24" t="s">
        <v>614</v>
      </c>
      <c r="B194" s="25" t="s">
        <v>615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27"/>
      <c r="AJ194" s="32" t="e">
        <f t="shared" si="21"/>
        <v>#DIV/0!</v>
      </c>
    </row>
    <row r="195" spans="1:36" x14ac:dyDescent="0.35">
      <c r="A195" s="24" t="s">
        <v>616</v>
      </c>
      <c r="B195" s="25" t="s">
        <v>617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27"/>
      <c r="AJ195" s="32" t="e">
        <f t="shared" si="21"/>
        <v>#DIV/0!</v>
      </c>
    </row>
    <row r="196" spans="1:36" x14ac:dyDescent="0.35">
      <c r="A196" s="24" t="s">
        <v>618</v>
      </c>
      <c r="B196" s="25" t="s">
        <v>619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27"/>
      <c r="AJ196" s="32" t="e">
        <f t="shared" si="21"/>
        <v>#DIV/0!</v>
      </c>
    </row>
    <row r="197" spans="1:36" x14ac:dyDescent="0.35">
      <c r="A197" s="24" t="s">
        <v>620</v>
      </c>
      <c r="B197" s="25" t="s">
        <v>621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27"/>
      <c r="AJ197" s="32" t="e">
        <f t="shared" ref="AJ197:AJ237" si="22">+(AH197/M197)-1</f>
        <v>#DIV/0!</v>
      </c>
    </row>
    <row r="198" spans="1:36" x14ac:dyDescent="0.35">
      <c r="A198" s="24" t="s">
        <v>622</v>
      </c>
      <c r="B198" s="25" t="s">
        <v>623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27"/>
      <c r="AJ198" s="23" t="e">
        <f t="shared" si="22"/>
        <v>#DIV/0!</v>
      </c>
    </row>
    <row r="199" spans="1:36" x14ac:dyDescent="0.35">
      <c r="A199" s="24" t="s">
        <v>624</v>
      </c>
      <c r="B199" s="25" t="s">
        <v>625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27"/>
      <c r="AJ199" s="32" t="e">
        <f t="shared" si="22"/>
        <v>#DIV/0!</v>
      </c>
    </row>
    <row r="200" spans="1:36" x14ac:dyDescent="0.35">
      <c r="A200" s="24" t="s">
        <v>626</v>
      </c>
      <c r="B200" s="25" t="s">
        <v>627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27"/>
      <c r="AJ200" s="23" t="e">
        <f t="shared" si="22"/>
        <v>#DIV/0!</v>
      </c>
    </row>
    <row r="201" spans="1:36" x14ac:dyDescent="0.35">
      <c r="A201" s="24" t="s">
        <v>628</v>
      </c>
      <c r="B201" s="25" t="s">
        <v>629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27"/>
      <c r="AJ201" s="32" t="e">
        <f t="shared" si="22"/>
        <v>#DIV/0!</v>
      </c>
    </row>
    <row r="202" spans="1:36" x14ac:dyDescent="0.35">
      <c r="A202" s="24" t="s">
        <v>630</v>
      </c>
      <c r="B202" s="25" t="s">
        <v>631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27"/>
      <c r="AJ202" s="32" t="e">
        <f t="shared" si="22"/>
        <v>#DIV/0!</v>
      </c>
    </row>
    <row r="203" spans="1:36" x14ac:dyDescent="0.35">
      <c r="A203" s="24" t="s">
        <v>632</v>
      </c>
      <c r="B203" s="25" t="s">
        <v>633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27"/>
      <c r="AJ203" s="32" t="e">
        <f t="shared" si="22"/>
        <v>#DIV/0!</v>
      </c>
    </row>
    <row r="204" spans="1:36" x14ac:dyDescent="0.35">
      <c r="A204" s="24" t="s">
        <v>634</v>
      </c>
      <c r="B204" s="25" t="s">
        <v>635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27"/>
      <c r="AJ204" s="32" t="e">
        <f t="shared" si="22"/>
        <v>#DIV/0!</v>
      </c>
    </row>
    <row r="205" spans="1:36" x14ac:dyDescent="0.35">
      <c r="A205" s="24" t="s">
        <v>636</v>
      </c>
      <c r="B205" s="25" t="s">
        <v>637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27"/>
      <c r="AJ205" s="32" t="e">
        <f t="shared" si="22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2" t="e">
        <f t="shared" si="22"/>
        <v>#DIV/0!</v>
      </c>
    </row>
    <row r="207" spans="1:36" x14ac:dyDescent="0.35">
      <c r="A207" s="24" t="s">
        <v>640</v>
      </c>
      <c r="B207" s="25" t="s">
        <v>291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27"/>
      <c r="AJ207" s="32" t="e">
        <f t="shared" si="22"/>
        <v>#DIV/0!</v>
      </c>
    </row>
    <row r="208" spans="1:36" ht="13" x14ac:dyDescent="0.35">
      <c r="A208" s="24" t="s">
        <v>696</v>
      </c>
      <c r="B208" s="25" t="s">
        <v>697</v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27"/>
      <c r="AJ208" s="32" t="e">
        <f t="shared" si="22"/>
        <v>#DIV/0!</v>
      </c>
    </row>
    <row r="209" spans="1:36" s="13" customFormat="1" x14ac:dyDescent="0.35">
      <c r="A209" s="19" t="s">
        <v>641</v>
      </c>
      <c r="B209" s="20" t="s">
        <v>642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22"/>
      <c r="AJ209" s="23" t="e">
        <f t="shared" si="22"/>
        <v>#DIV/0!</v>
      </c>
    </row>
    <row r="210" spans="1:36" x14ac:dyDescent="0.35">
      <c r="A210" s="24" t="s">
        <v>643</v>
      </c>
      <c r="B210" s="25" t="s">
        <v>644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27"/>
      <c r="AJ210" s="23" t="e">
        <f t="shared" si="22"/>
        <v>#DIV/0!</v>
      </c>
    </row>
    <row r="211" spans="1:36" x14ac:dyDescent="0.35">
      <c r="A211" s="24" t="s">
        <v>645</v>
      </c>
      <c r="B211" s="25" t="s">
        <v>646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27"/>
      <c r="AJ211" s="32" t="e">
        <f t="shared" si="22"/>
        <v>#DIV/0!</v>
      </c>
    </row>
    <row r="212" spans="1:36" x14ac:dyDescent="0.35">
      <c r="A212" s="24" t="s">
        <v>647</v>
      </c>
      <c r="B212" s="25" t="s">
        <v>648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27"/>
      <c r="AJ212" s="32" t="e">
        <f t="shared" si="22"/>
        <v>#DIV/0!</v>
      </c>
    </row>
    <row r="213" spans="1:36" x14ac:dyDescent="0.35">
      <c r="A213" s="24" t="s">
        <v>649</v>
      </c>
      <c r="B213" s="25" t="s">
        <v>650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27"/>
      <c r="AJ213" s="32" t="e">
        <f t="shared" si="22"/>
        <v>#DIV/0!</v>
      </c>
    </row>
    <row r="214" spans="1:36" x14ac:dyDescent="0.35">
      <c r="A214" s="24" t="s">
        <v>651</v>
      </c>
      <c r="B214" s="25" t="s">
        <v>652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27"/>
      <c r="AJ214" s="23" t="e">
        <f t="shared" si="22"/>
        <v>#DIV/0!</v>
      </c>
    </row>
    <row r="215" spans="1:36" x14ac:dyDescent="0.35">
      <c r="A215" s="24" t="s">
        <v>653</v>
      </c>
      <c r="B215" s="25" t="s">
        <v>654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27"/>
      <c r="AJ215" s="32" t="e">
        <f t="shared" si="22"/>
        <v>#DIV/0!</v>
      </c>
    </row>
    <row r="216" spans="1:36" x14ac:dyDescent="0.35">
      <c r="A216" s="24" t="s">
        <v>655</v>
      </c>
      <c r="B216" s="25" t="s">
        <v>656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27"/>
      <c r="AJ216" s="32" t="e">
        <f t="shared" si="22"/>
        <v>#DIV/0!</v>
      </c>
    </row>
    <row r="217" spans="1:36" x14ac:dyDescent="0.35">
      <c r="A217" s="24" t="s">
        <v>657</v>
      </c>
      <c r="B217" s="25" t="s">
        <v>658</v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27"/>
      <c r="AJ217" s="23" t="e">
        <f t="shared" si="22"/>
        <v>#DIV/0!</v>
      </c>
    </row>
    <row r="218" spans="1:36" x14ac:dyDescent="0.35">
      <c r="A218" s="24" t="s">
        <v>659</v>
      </c>
      <c r="B218" s="25" t="s">
        <v>660</v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27"/>
      <c r="AJ218" s="32" t="e">
        <f t="shared" si="22"/>
        <v>#DIV/0!</v>
      </c>
    </row>
    <row r="219" spans="1:36" x14ac:dyDescent="0.35">
      <c r="A219" s="24" t="s">
        <v>661</v>
      </c>
      <c r="B219" s="25" t="s">
        <v>662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27"/>
      <c r="AJ219" s="32" t="e">
        <f t="shared" si="22"/>
        <v>#DIV/0!</v>
      </c>
    </row>
    <row r="220" spans="1:36" x14ac:dyDescent="0.35">
      <c r="A220" s="24" t="s">
        <v>663</v>
      </c>
      <c r="B220" s="25" t="s">
        <v>664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27"/>
      <c r="AJ220" s="23" t="e">
        <f t="shared" si="22"/>
        <v>#DIV/0!</v>
      </c>
    </row>
    <row r="221" spans="1:36" x14ac:dyDescent="0.35">
      <c r="A221" s="24" t="s">
        <v>665</v>
      </c>
      <c r="B221" s="25" t="s">
        <v>666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27"/>
      <c r="AJ221" s="32" t="e">
        <f t="shared" si="22"/>
        <v>#DIV/0!</v>
      </c>
    </row>
    <row r="222" spans="1:36" x14ac:dyDescent="0.35">
      <c r="A222" s="24" t="s">
        <v>667</v>
      </c>
      <c r="B222" s="25" t="s">
        <v>668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27"/>
      <c r="AJ222" s="32" t="e">
        <f t="shared" si="22"/>
        <v>#DIV/0!</v>
      </c>
    </row>
    <row r="223" spans="1:36" x14ac:dyDescent="0.35">
      <c r="A223" s="24" t="s">
        <v>669</v>
      </c>
      <c r="B223" s="25" t="s">
        <v>291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27"/>
      <c r="AJ223" s="32" t="e">
        <f t="shared" si="22"/>
        <v>#DIV/0!</v>
      </c>
    </row>
    <row r="224" spans="1:36" x14ac:dyDescent="0.35">
      <c r="A224" s="24" t="s">
        <v>670</v>
      </c>
      <c r="B224" s="25" t="s">
        <v>291</v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27"/>
      <c r="AJ224" s="32" t="e">
        <f t="shared" si="22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39" t="e">
        <f t="shared" si="22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2" t="e">
        <f t="shared" si="22"/>
        <v>#DIV/0!</v>
      </c>
    </row>
    <row r="227" spans="1:38" x14ac:dyDescent="0.35">
      <c r="A227" s="24"/>
      <c r="B227" s="25" t="s">
        <v>673</v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27"/>
      <c r="AJ227" s="23" t="e">
        <f t="shared" si="22"/>
        <v>#DIV/0!</v>
      </c>
    </row>
    <row r="228" spans="1:38" x14ac:dyDescent="0.35">
      <c r="A228" s="24"/>
      <c r="B228" s="44" t="s">
        <v>674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27"/>
      <c r="AJ228" s="32" t="e">
        <f t="shared" si="22"/>
        <v>#DIV/0!</v>
      </c>
    </row>
    <row r="229" spans="1:38" x14ac:dyDescent="0.35">
      <c r="A229" s="24"/>
      <c r="B229" s="44" t="s">
        <v>675</v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27"/>
      <c r="AJ229" s="32" t="e">
        <f t="shared" si="22"/>
        <v>#DIV/0!</v>
      </c>
    </row>
    <row r="230" spans="1:38" x14ac:dyDescent="0.3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27"/>
      <c r="AJ230" s="32" t="e">
        <f t="shared" si="22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2" t="e">
        <f t="shared" si="22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2" t="e">
        <f t="shared" si="22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2" t="e">
        <f t="shared" si="22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2" t="e">
        <f t="shared" si="22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2" t="e">
        <f t="shared" si="22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2" t="e">
        <f t="shared" si="22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2" t="e">
        <f t="shared" si="22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3">+C4-C242</f>
        <v>0</v>
      </c>
      <c r="D240" s="45">
        <f t="shared" si="23"/>
        <v>0</v>
      </c>
      <c r="E240" s="45">
        <f t="shared" si="23"/>
        <v>0</v>
      </c>
      <c r="F240" s="45">
        <f t="shared" si="23"/>
        <v>0</v>
      </c>
      <c r="G240" s="45">
        <f t="shared" si="23"/>
        <v>0</v>
      </c>
      <c r="H240" s="45">
        <f t="shared" si="23"/>
        <v>0</v>
      </c>
      <c r="I240" s="45">
        <f t="shared" si="23"/>
        <v>0</v>
      </c>
      <c r="J240" s="45">
        <f t="shared" si="23"/>
        <v>0</v>
      </c>
      <c r="K240" s="45">
        <f t="shared" si="23"/>
        <v>0</v>
      </c>
      <c r="L240" s="45">
        <f t="shared" si="23"/>
        <v>0</v>
      </c>
      <c r="M240" s="45">
        <f t="shared" si="23"/>
        <v>0</v>
      </c>
      <c r="N240" s="45">
        <f t="shared" si="23"/>
        <v>0</v>
      </c>
      <c r="O240" s="45">
        <f t="shared" si="23"/>
        <v>0</v>
      </c>
      <c r="P240" s="45">
        <f t="shared" si="23"/>
        <v>0</v>
      </c>
      <c r="Q240" s="45">
        <f t="shared" si="23"/>
        <v>0</v>
      </c>
      <c r="R240" s="45">
        <f t="shared" si="23"/>
        <v>0</v>
      </c>
      <c r="S240" s="45">
        <f t="shared" si="23"/>
        <v>0</v>
      </c>
      <c r="T240" s="45">
        <f t="shared" si="23"/>
        <v>0</v>
      </c>
      <c r="U240" s="45">
        <f t="shared" si="23"/>
        <v>0</v>
      </c>
      <c r="V240" s="45">
        <f t="shared" si="23"/>
        <v>0</v>
      </c>
      <c r="W240" s="45">
        <f t="shared" si="23"/>
        <v>0</v>
      </c>
      <c r="X240" s="45">
        <f t="shared" si="23"/>
        <v>0</v>
      </c>
      <c r="Y240" s="45">
        <f t="shared" si="23"/>
        <v>0</v>
      </c>
      <c r="Z240" s="45">
        <f t="shared" si="23"/>
        <v>0</v>
      </c>
      <c r="AA240" s="45">
        <f t="shared" si="23"/>
        <v>0</v>
      </c>
      <c r="AB240" s="45">
        <f t="shared" si="23"/>
        <v>0</v>
      </c>
      <c r="AC240" s="45">
        <f t="shared" si="23"/>
        <v>0</v>
      </c>
      <c r="AD240" s="45">
        <f t="shared" si="23"/>
        <v>0</v>
      </c>
      <c r="AE240" s="45">
        <f t="shared" si="23"/>
        <v>0</v>
      </c>
      <c r="AF240" s="45">
        <f t="shared" si="23"/>
        <v>0</v>
      </c>
      <c r="AG240" s="45">
        <f t="shared" si="23"/>
        <v>0</v>
      </c>
      <c r="AH240" s="45">
        <f t="shared" si="23"/>
        <v>0</v>
      </c>
      <c r="AJ240" s="55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4">+C243+C254+C263+C274+C283</f>
        <v>0</v>
      </c>
      <c r="D242" s="21">
        <f t="shared" si="24"/>
        <v>0</v>
      </c>
      <c r="E242" s="21">
        <f t="shared" si="24"/>
        <v>0</v>
      </c>
      <c r="F242" s="21">
        <f t="shared" si="24"/>
        <v>0</v>
      </c>
      <c r="G242" s="21">
        <f t="shared" si="24"/>
        <v>0</v>
      </c>
      <c r="H242" s="21">
        <f t="shared" si="24"/>
        <v>0</v>
      </c>
      <c r="I242" s="21">
        <f t="shared" si="24"/>
        <v>0</v>
      </c>
      <c r="J242" s="21">
        <f t="shared" si="24"/>
        <v>0</v>
      </c>
      <c r="K242" s="21">
        <f t="shared" si="24"/>
        <v>0</v>
      </c>
      <c r="L242" s="21">
        <f t="shared" si="24"/>
        <v>0</v>
      </c>
      <c r="M242" s="21">
        <f t="shared" si="24"/>
        <v>0</v>
      </c>
      <c r="N242" s="21">
        <f t="shared" si="24"/>
        <v>0</v>
      </c>
      <c r="O242" s="21">
        <f t="shared" si="24"/>
        <v>0</v>
      </c>
      <c r="P242" s="21">
        <f t="shared" si="24"/>
        <v>0</v>
      </c>
      <c r="Q242" s="21">
        <f t="shared" si="24"/>
        <v>0</v>
      </c>
      <c r="R242" s="21">
        <f t="shared" si="24"/>
        <v>0</v>
      </c>
      <c r="S242" s="21">
        <f t="shared" si="24"/>
        <v>0</v>
      </c>
      <c r="T242" s="21">
        <f t="shared" si="24"/>
        <v>0</v>
      </c>
      <c r="U242" s="21">
        <f t="shared" si="24"/>
        <v>0</v>
      </c>
      <c r="V242" s="21">
        <f t="shared" si="24"/>
        <v>0</v>
      </c>
      <c r="W242" s="21">
        <f t="shared" si="24"/>
        <v>0</v>
      </c>
      <c r="X242" s="21">
        <f t="shared" si="24"/>
        <v>0</v>
      </c>
      <c r="Y242" s="21">
        <f t="shared" si="24"/>
        <v>0</v>
      </c>
      <c r="Z242" s="21">
        <f t="shared" si="24"/>
        <v>0</v>
      </c>
      <c r="AA242" s="21">
        <f t="shared" si="24"/>
        <v>0</v>
      </c>
      <c r="AB242" s="21">
        <f t="shared" si="24"/>
        <v>0</v>
      </c>
      <c r="AC242" s="21">
        <f t="shared" si="24"/>
        <v>0</v>
      </c>
      <c r="AD242" s="21">
        <f t="shared" si="24"/>
        <v>0</v>
      </c>
      <c r="AE242" s="21">
        <f t="shared" si="24"/>
        <v>0</v>
      </c>
      <c r="AF242" s="21">
        <f t="shared" ref="AF242" si="25">+AF243+AF254+AF263+AF274+AF283</f>
        <v>0</v>
      </c>
      <c r="AG242" s="21">
        <f t="shared" ref="AG242:AH242" si="26">+AG243+AG254+AG263+AG274+AG283</f>
        <v>0</v>
      </c>
      <c r="AH242" s="21">
        <f t="shared" si="26"/>
        <v>0</v>
      </c>
      <c r="AI242" s="22"/>
      <c r="AJ242" s="23" t="e">
        <f>+(AH242/M242)-1</f>
        <v>#DIV/0!</v>
      </c>
    </row>
    <row r="243" spans="1:36" s="13" customFormat="1" x14ac:dyDescent="0.35">
      <c r="A243" s="19" t="s">
        <v>264</v>
      </c>
      <c r="B243" s="20" t="s">
        <v>265</v>
      </c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22"/>
      <c r="AJ243" s="36" t="e">
        <f>+(AH243/M243)-1</f>
        <v>#DIV/0!</v>
      </c>
    </row>
    <row r="244" spans="1:36" x14ac:dyDescent="0.35">
      <c r="A244" s="24" t="s">
        <v>266</v>
      </c>
      <c r="B244" s="25" t="s">
        <v>267</v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27"/>
      <c r="AJ244" s="33" t="e">
        <f>+(AH244/M244)-1</f>
        <v>#DIV/0!</v>
      </c>
    </row>
    <row r="245" spans="1:36" x14ac:dyDescent="0.35">
      <c r="A245" s="24" t="s">
        <v>268</v>
      </c>
      <c r="B245" s="25" t="s">
        <v>269</v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27"/>
      <c r="AJ245" s="33" t="e">
        <f>+(AH245/M245)-1</f>
        <v>#DIV/0!</v>
      </c>
    </row>
    <row r="246" spans="1:36" x14ac:dyDescent="0.35">
      <c r="A246" s="24" t="s">
        <v>276</v>
      </c>
      <c r="B246" s="25" t="s">
        <v>277</v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27"/>
      <c r="AJ246" s="33" t="e">
        <f t="shared" ref="AJ246:AJ299" si="27">+(AH246/M246)-1</f>
        <v>#DIV/0!</v>
      </c>
    </row>
    <row r="247" spans="1:36" x14ac:dyDescent="0.35">
      <c r="A247" s="24" t="s">
        <v>292</v>
      </c>
      <c r="B247" s="25" t="s">
        <v>293</v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27"/>
      <c r="AJ247" s="33" t="e">
        <f t="shared" si="27"/>
        <v>#DIV/0!</v>
      </c>
    </row>
    <row r="248" spans="1:36" x14ac:dyDescent="0.35">
      <c r="A248" s="24" t="s">
        <v>304</v>
      </c>
      <c r="B248" s="25" t="s">
        <v>305</v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27"/>
      <c r="AJ248" s="33" t="e">
        <f t="shared" si="27"/>
        <v>#DIV/0!</v>
      </c>
    </row>
    <row r="249" spans="1:36" x14ac:dyDescent="0.35">
      <c r="A249" s="24" t="s">
        <v>312</v>
      </c>
      <c r="B249" s="25" t="s">
        <v>291</v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27"/>
      <c r="AJ249" s="33" t="e">
        <f t="shared" si="27"/>
        <v>#DIV/0!</v>
      </c>
    </row>
    <row r="250" spans="1:36" x14ac:dyDescent="0.35">
      <c r="A250" s="24" t="s">
        <v>317</v>
      </c>
      <c r="B250" s="25" t="s">
        <v>318</v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27"/>
      <c r="AJ250" s="36" t="e">
        <f t="shared" si="27"/>
        <v>#DIV/0!</v>
      </c>
    </row>
    <row r="251" spans="1:36" x14ac:dyDescent="0.35">
      <c r="A251" s="24" t="s">
        <v>319</v>
      </c>
      <c r="B251" s="25" t="s">
        <v>320</v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27"/>
      <c r="AJ251" s="33" t="e">
        <f t="shared" si="27"/>
        <v>#DIV/0!</v>
      </c>
    </row>
    <row r="252" spans="1:36" x14ac:dyDescent="0.35">
      <c r="A252" s="24" t="s">
        <v>326</v>
      </c>
      <c r="B252" s="34" t="s">
        <v>327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27"/>
      <c r="AJ252" s="33" t="e">
        <f t="shared" si="27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33" t="e">
        <f t="shared" si="27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 t="shared" ref="C254:AE254" si="28">+SUM(C255:C262)</f>
        <v>0</v>
      </c>
      <c r="D254" s="21">
        <f t="shared" si="28"/>
        <v>0</v>
      </c>
      <c r="E254" s="21">
        <f t="shared" si="28"/>
        <v>0</v>
      </c>
      <c r="F254" s="21">
        <f t="shared" si="28"/>
        <v>0</v>
      </c>
      <c r="G254" s="21">
        <f t="shared" si="28"/>
        <v>0</v>
      </c>
      <c r="H254" s="21">
        <f t="shared" si="28"/>
        <v>0</v>
      </c>
      <c r="I254" s="21">
        <f t="shared" si="28"/>
        <v>0</v>
      </c>
      <c r="J254" s="21">
        <f t="shared" si="28"/>
        <v>0</v>
      </c>
      <c r="K254" s="21">
        <f t="shared" si="28"/>
        <v>0</v>
      </c>
      <c r="L254" s="21">
        <f t="shared" si="28"/>
        <v>0</v>
      </c>
      <c r="M254" s="21">
        <f t="shared" si="28"/>
        <v>0</v>
      </c>
      <c r="N254" s="21">
        <f t="shared" si="28"/>
        <v>0</v>
      </c>
      <c r="O254" s="21">
        <f t="shared" si="28"/>
        <v>0</v>
      </c>
      <c r="P254" s="21">
        <f t="shared" si="28"/>
        <v>0</v>
      </c>
      <c r="Q254" s="21">
        <f t="shared" si="28"/>
        <v>0</v>
      </c>
      <c r="R254" s="21">
        <f t="shared" si="28"/>
        <v>0</v>
      </c>
      <c r="S254" s="21">
        <f t="shared" si="28"/>
        <v>0</v>
      </c>
      <c r="T254" s="21">
        <f t="shared" si="28"/>
        <v>0</v>
      </c>
      <c r="U254" s="21">
        <f t="shared" si="28"/>
        <v>0</v>
      </c>
      <c r="V254" s="21">
        <f t="shared" si="28"/>
        <v>0</v>
      </c>
      <c r="W254" s="21">
        <f t="shared" si="28"/>
        <v>0</v>
      </c>
      <c r="X254" s="21">
        <f t="shared" si="28"/>
        <v>0</v>
      </c>
      <c r="Y254" s="21">
        <f t="shared" si="28"/>
        <v>0</v>
      </c>
      <c r="Z254" s="21">
        <f t="shared" si="28"/>
        <v>0</v>
      </c>
      <c r="AA254" s="21">
        <f t="shared" si="28"/>
        <v>0</v>
      </c>
      <c r="AB254" s="21">
        <f t="shared" si="28"/>
        <v>0</v>
      </c>
      <c r="AC254" s="21">
        <f t="shared" si="28"/>
        <v>0</v>
      </c>
      <c r="AD254" s="21">
        <f t="shared" si="28"/>
        <v>0</v>
      </c>
      <c r="AE254" s="21">
        <f t="shared" si="28"/>
        <v>0</v>
      </c>
      <c r="AF254" s="21">
        <f t="shared" ref="AF254" si="29">+SUM(AF255:AF262)</f>
        <v>0</v>
      </c>
      <c r="AG254" s="21">
        <f t="shared" ref="AG254" si="30">+SUM(AG255:AG262)</f>
        <v>0</v>
      </c>
      <c r="AH254" s="21">
        <f t="shared" ref="AH254" si="31">+SUM(AH255:AH262)</f>
        <v>0</v>
      </c>
      <c r="AI254" s="22"/>
      <c r="AJ254" s="36" t="e">
        <f t="shared" si="27"/>
        <v>#DIV/0!</v>
      </c>
    </row>
    <row r="255" spans="1:36" x14ac:dyDescent="0.35">
      <c r="A255" s="24" t="s">
        <v>345</v>
      </c>
      <c r="B255" s="25" t="s">
        <v>346</v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27"/>
      <c r="AJ255" s="33" t="e">
        <f t="shared" si="27"/>
        <v>#DIV/0!</v>
      </c>
    </row>
    <row r="256" spans="1:36" x14ac:dyDescent="0.35">
      <c r="A256" s="24" t="s">
        <v>356</v>
      </c>
      <c r="B256" s="25" t="s">
        <v>357</v>
      </c>
      <c r="C256" s="46">
        <f>+'1990'!$G255</f>
        <v>0</v>
      </c>
      <c r="D256" s="46">
        <f>+'1991'!$G255</f>
        <v>0</v>
      </c>
      <c r="E256" s="46">
        <f>+'1992'!$G255</f>
        <v>0</v>
      </c>
      <c r="F256" s="46">
        <f>+'1993'!$G255</f>
        <v>0</v>
      </c>
      <c r="G256" s="46">
        <f>+'1994'!$G255</f>
        <v>0</v>
      </c>
      <c r="H256" s="46">
        <f>+'1995'!$G255</f>
        <v>0</v>
      </c>
      <c r="I256" s="46">
        <f>+'1996'!$G255</f>
        <v>0</v>
      </c>
      <c r="J256" s="46">
        <f>+'1997'!$G255</f>
        <v>0</v>
      </c>
      <c r="K256" s="46">
        <f>+'1998'!$G255</f>
        <v>0</v>
      </c>
      <c r="L256" s="46">
        <f>+'1999'!$G255</f>
        <v>0</v>
      </c>
      <c r="M256" s="46">
        <f>+'2000'!$G256</f>
        <v>0</v>
      </c>
      <c r="N256" s="46">
        <f>+'2001'!$G256</f>
        <v>0</v>
      </c>
      <c r="O256" s="46">
        <f>+'2002'!$G256</f>
        <v>0</v>
      </c>
      <c r="P256" s="46">
        <f>+'2003'!$G256</f>
        <v>0</v>
      </c>
      <c r="Q256" s="46">
        <f>+'2004'!$G256</f>
        <v>0</v>
      </c>
      <c r="R256" s="46">
        <f>+'2005'!$G256</f>
        <v>0</v>
      </c>
      <c r="S256" s="46">
        <f>+'2006'!$G256</f>
        <v>0</v>
      </c>
      <c r="T256" s="46">
        <f>+'2007'!$G256</f>
        <v>0</v>
      </c>
      <c r="U256" s="46">
        <f>+'2008'!$G256</f>
        <v>0</v>
      </c>
      <c r="V256" s="46">
        <f>+'2009'!$G256</f>
        <v>0</v>
      </c>
      <c r="W256" s="46">
        <f>+'2010'!$G256</f>
        <v>0</v>
      </c>
      <c r="X256" s="46">
        <f>+'2011'!$G256</f>
        <v>0</v>
      </c>
      <c r="Y256" s="46">
        <f>+'2012'!$G256</f>
        <v>0</v>
      </c>
      <c r="Z256" s="46">
        <f>+'2013'!$G256</f>
        <v>0</v>
      </c>
      <c r="AA256" s="46">
        <f>+'2014'!$G256</f>
        <v>0</v>
      </c>
      <c r="AB256" s="46">
        <f>+'2015'!$G256</f>
        <v>0</v>
      </c>
      <c r="AC256" s="46">
        <f>+'2016'!$G256</f>
        <v>0</v>
      </c>
      <c r="AD256" s="46">
        <f>+'2017'!$G256</f>
        <v>0</v>
      </c>
      <c r="AE256" s="46">
        <f>+'2018'!$G256</f>
        <v>0</v>
      </c>
      <c r="AF256" s="46">
        <f>+'2019'!$G256</f>
        <v>0</v>
      </c>
      <c r="AG256" s="46">
        <f>+'2020'!$G256</f>
        <v>0</v>
      </c>
      <c r="AH256" s="46">
        <f>+'2021'!$G256</f>
        <v>0</v>
      </c>
      <c r="AI256" s="27"/>
      <c r="AJ256" s="33" t="e">
        <f t="shared" si="27"/>
        <v>#DIV/0!</v>
      </c>
    </row>
    <row r="257" spans="1:36" x14ac:dyDescent="0.35">
      <c r="A257" s="24" t="s">
        <v>377</v>
      </c>
      <c r="B257" s="25" t="s">
        <v>378</v>
      </c>
      <c r="C257" s="46">
        <f>+'1990'!$G256</f>
        <v>0</v>
      </c>
      <c r="D257" s="46">
        <f>+'1991'!$G256</f>
        <v>0</v>
      </c>
      <c r="E257" s="46">
        <f>+'1992'!$G256</f>
        <v>0</v>
      </c>
      <c r="F257" s="46">
        <f>+'1993'!$G256</f>
        <v>0</v>
      </c>
      <c r="G257" s="46">
        <f>+'1994'!$G256</f>
        <v>0</v>
      </c>
      <c r="H257" s="46">
        <f>+'1995'!$G256</f>
        <v>0</v>
      </c>
      <c r="I257" s="46">
        <f>+'1996'!$G256</f>
        <v>0</v>
      </c>
      <c r="J257" s="46">
        <f>+'1997'!$G256</f>
        <v>0</v>
      </c>
      <c r="K257" s="46">
        <f>+'1998'!$G256</f>
        <v>0</v>
      </c>
      <c r="L257" s="46">
        <f>+'1999'!$G256</f>
        <v>0</v>
      </c>
      <c r="M257" s="46">
        <f>+'2000'!$G257</f>
        <v>0</v>
      </c>
      <c r="N257" s="46">
        <f>+'2001'!$G257</f>
        <v>0</v>
      </c>
      <c r="O257" s="46">
        <f>+'2002'!$G257</f>
        <v>0</v>
      </c>
      <c r="P257" s="46">
        <f>+'2003'!$G257</f>
        <v>0</v>
      </c>
      <c r="Q257" s="46">
        <f>+'2004'!$G257</f>
        <v>0</v>
      </c>
      <c r="R257" s="46">
        <f>+'2005'!$G257</f>
        <v>0</v>
      </c>
      <c r="S257" s="46">
        <f>+'2006'!$G257</f>
        <v>0</v>
      </c>
      <c r="T257" s="46">
        <f>+'2007'!$G257</f>
        <v>0</v>
      </c>
      <c r="U257" s="46">
        <f>+'2008'!$G257</f>
        <v>0</v>
      </c>
      <c r="V257" s="46">
        <f>+'2009'!$G257</f>
        <v>0</v>
      </c>
      <c r="W257" s="46">
        <f>+'2010'!$G257</f>
        <v>0</v>
      </c>
      <c r="X257" s="46">
        <f>+'2011'!$G257</f>
        <v>0</v>
      </c>
      <c r="Y257" s="46">
        <f>+'2012'!$G257</f>
        <v>0</v>
      </c>
      <c r="Z257" s="46">
        <f>+'2013'!$G257</f>
        <v>0</v>
      </c>
      <c r="AA257" s="46">
        <f>+'2014'!$G257</f>
        <v>0</v>
      </c>
      <c r="AB257" s="46">
        <f>+'2015'!$G257</f>
        <v>0</v>
      </c>
      <c r="AC257" s="46">
        <f>+'2016'!$G257</f>
        <v>0</v>
      </c>
      <c r="AD257" s="46">
        <f>+'2017'!$G257</f>
        <v>0</v>
      </c>
      <c r="AE257" s="46">
        <f>+'2018'!$G257</f>
        <v>0</v>
      </c>
      <c r="AF257" s="46">
        <f>+'2019'!$G257</f>
        <v>0</v>
      </c>
      <c r="AG257" s="46">
        <f>+'2020'!$G257</f>
        <v>0</v>
      </c>
      <c r="AH257" s="46">
        <f>+'2021'!$G257</f>
        <v>0</v>
      </c>
      <c r="AI257" s="27"/>
      <c r="AJ257" s="33" t="e">
        <f t="shared" si="27"/>
        <v>#DIV/0!</v>
      </c>
    </row>
    <row r="258" spans="1:36" x14ac:dyDescent="0.35">
      <c r="A258" s="24" t="s">
        <v>392</v>
      </c>
      <c r="B258" s="25" t="s">
        <v>393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27"/>
      <c r="AJ258" s="33" t="e">
        <f t="shared" si="27"/>
        <v>#DIV/0!</v>
      </c>
    </row>
    <row r="259" spans="1:36" x14ac:dyDescent="0.35">
      <c r="A259" s="24" t="s">
        <v>399</v>
      </c>
      <c r="B259" s="25" t="s">
        <v>400</v>
      </c>
      <c r="C259" s="46">
        <f>+'1990'!$G258</f>
        <v>0</v>
      </c>
      <c r="D259" s="46">
        <f>+'1991'!$G258</f>
        <v>0</v>
      </c>
      <c r="E259" s="46">
        <f>+'1992'!$G258</f>
        <v>0</v>
      </c>
      <c r="F259" s="46">
        <f>+'1993'!$G258</f>
        <v>0</v>
      </c>
      <c r="G259" s="46">
        <f>+'1994'!$G258</f>
        <v>0</v>
      </c>
      <c r="H259" s="46">
        <f>+'1995'!$G258</f>
        <v>0</v>
      </c>
      <c r="I259" s="46">
        <f>+'1996'!$G258</f>
        <v>0</v>
      </c>
      <c r="J259" s="46">
        <f>+'1997'!$G258</f>
        <v>0</v>
      </c>
      <c r="K259" s="46">
        <f>+'1998'!$G258</f>
        <v>0</v>
      </c>
      <c r="L259" s="46">
        <f>+'1999'!$G258</f>
        <v>0</v>
      </c>
      <c r="M259" s="46">
        <f>+'2000'!$G259</f>
        <v>0</v>
      </c>
      <c r="N259" s="46">
        <f>+'2001'!$G259</f>
        <v>0</v>
      </c>
      <c r="O259" s="46">
        <f>+'2002'!$G259</f>
        <v>0</v>
      </c>
      <c r="P259" s="46">
        <f>+'2003'!$G259</f>
        <v>0</v>
      </c>
      <c r="Q259" s="46">
        <f>+'2004'!$G259</f>
        <v>0</v>
      </c>
      <c r="R259" s="46">
        <f>+'2005'!$G259</f>
        <v>0</v>
      </c>
      <c r="S259" s="46">
        <f>+'2006'!$G259</f>
        <v>0</v>
      </c>
      <c r="T259" s="46">
        <f>+'2007'!$G259</f>
        <v>0</v>
      </c>
      <c r="U259" s="46">
        <f>+'2008'!$G259</f>
        <v>0</v>
      </c>
      <c r="V259" s="46">
        <f>+'2009'!$G259</f>
        <v>0</v>
      </c>
      <c r="W259" s="46">
        <f>+'2010'!$G259</f>
        <v>0</v>
      </c>
      <c r="X259" s="46">
        <f>+'2011'!$G259</f>
        <v>0</v>
      </c>
      <c r="Y259" s="46">
        <f>+'2012'!$G259</f>
        <v>0</v>
      </c>
      <c r="Z259" s="46">
        <f>+'2013'!$G259</f>
        <v>0</v>
      </c>
      <c r="AA259" s="46">
        <f>+'2014'!$G259</f>
        <v>0</v>
      </c>
      <c r="AB259" s="46">
        <f>+'2015'!$G259</f>
        <v>0</v>
      </c>
      <c r="AC259" s="46">
        <f>+'2016'!$G259</f>
        <v>0</v>
      </c>
      <c r="AD259" s="46">
        <f>+'2017'!$G259</f>
        <v>0</v>
      </c>
      <c r="AE259" s="46">
        <f>+'2018'!$G259</f>
        <v>0</v>
      </c>
      <c r="AF259" s="46">
        <f>+'2019'!$G259</f>
        <v>0</v>
      </c>
      <c r="AG259" s="46">
        <f>+'2020'!$G259</f>
        <v>0</v>
      </c>
      <c r="AH259" s="46">
        <f>+'2021'!$G259</f>
        <v>0</v>
      </c>
      <c r="AI259" s="27"/>
      <c r="AJ259" s="33" t="e">
        <f t="shared" si="27"/>
        <v>#DIV/0!</v>
      </c>
    </row>
    <row r="260" spans="1:36" x14ac:dyDescent="0.35">
      <c r="A260" s="24" t="s">
        <v>410</v>
      </c>
      <c r="B260" s="25" t="s">
        <v>411</v>
      </c>
      <c r="C260" s="46">
        <f>+'1990'!$G259</f>
        <v>0</v>
      </c>
      <c r="D260" s="46">
        <f>+'1991'!$G259</f>
        <v>0</v>
      </c>
      <c r="E260" s="46">
        <f>+'1992'!$G259</f>
        <v>0</v>
      </c>
      <c r="F260" s="46">
        <f>+'1993'!$G259</f>
        <v>0</v>
      </c>
      <c r="G260" s="46">
        <f>+'1994'!$G259</f>
        <v>0</v>
      </c>
      <c r="H260" s="46">
        <f>+'1995'!$G259</f>
        <v>0</v>
      </c>
      <c r="I260" s="46">
        <f>+'1996'!$G259</f>
        <v>0</v>
      </c>
      <c r="J260" s="46">
        <f>+'1997'!$G259</f>
        <v>0</v>
      </c>
      <c r="K260" s="46">
        <f>+'1998'!$G259</f>
        <v>0</v>
      </c>
      <c r="L260" s="46">
        <f>+'1999'!$G259</f>
        <v>0</v>
      </c>
      <c r="M260" s="46">
        <f>+'2000'!$G260</f>
        <v>0</v>
      </c>
      <c r="N260" s="46">
        <f>+'2001'!$G260</f>
        <v>0</v>
      </c>
      <c r="O260" s="46">
        <f>+'2002'!$G260</f>
        <v>0</v>
      </c>
      <c r="P260" s="46">
        <f>+'2003'!$G260</f>
        <v>0</v>
      </c>
      <c r="Q260" s="46">
        <f>+'2004'!$G260</f>
        <v>0</v>
      </c>
      <c r="R260" s="46">
        <f>+'2005'!$G260</f>
        <v>0</v>
      </c>
      <c r="S260" s="46">
        <f>+'2006'!$G260</f>
        <v>0</v>
      </c>
      <c r="T260" s="46">
        <f>+'2007'!$G260</f>
        <v>0</v>
      </c>
      <c r="U260" s="46">
        <f>+'2008'!$G260</f>
        <v>0</v>
      </c>
      <c r="V260" s="46">
        <f>+'2009'!$G260</f>
        <v>0</v>
      </c>
      <c r="W260" s="46">
        <f>+'2010'!$G260</f>
        <v>0</v>
      </c>
      <c r="X260" s="46">
        <f>+'2011'!$G260</f>
        <v>0</v>
      </c>
      <c r="Y260" s="46">
        <f>+'2012'!$G260</f>
        <v>0</v>
      </c>
      <c r="Z260" s="46">
        <f>+'2013'!$G260</f>
        <v>0</v>
      </c>
      <c r="AA260" s="46">
        <f>+'2014'!$G260</f>
        <v>0</v>
      </c>
      <c r="AB260" s="46">
        <f>+'2015'!$G260</f>
        <v>0</v>
      </c>
      <c r="AC260" s="46">
        <f>+'2016'!$G260</f>
        <v>0</v>
      </c>
      <c r="AD260" s="46">
        <f>+'2017'!$G260</f>
        <v>0</v>
      </c>
      <c r="AE260" s="46">
        <f>+'2018'!$G260</f>
        <v>0</v>
      </c>
      <c r="AF260" s="46">
        <f>+'2019'!$G260</f>
        <v>0</v>
      </c>
      <c r="AG260" s="46">
        <f>+'2020'!$G260</f>
        <v>0</v>
      </c>
      <c r="AH260" s="46">
        <f>+'2021'!$G260</f>
        <v>0</v>
      </c>
      <c r="AI260" s="27"/>
      <c r="AJ260" s="33" t="e">
        <f t="shared" si="27"/>
        <v>#DIV/0!</v>
      </c>
    </row>
    <row r="261" spans="1:36" x14ac:dyDescent="0.35">
      <c r="A261" s="24" t="s">
        <v>424</v>
      </c>
      <c r="B261" s="25" t="s">
        <v>425</v>
      </c>
      <c r="C261" s="46">
        <f>+'1990'!$G260</f>
        <v>0</v>
      </c>
      <c r="D261" s="46">
        <f>+'1991'!$G260</f>
        <v>0</v>
      </c>
      <c r="E261" s="46">
        <f>+'1992'!$G260</f>
        <v>0</v>
      </c>
      <c r="F261" s="46">
        <f>+'1993'!$G260</f>
        <v>0</v>
      </c>
      <c r="G261" s="46">
        <f>+'1994'!$G260</f>
        <v>0</v>
      </c>
      <c r="H261" s="46">
        <f>+'1995'!$G260</f>
        <v>0</v>
      </c>
      <c r="I261" s="46">
        <f>+'1996'!$G260</f>
        <v>0</v>
      </c>
      <c r="J261" s="46">
        <f>+'1997'!$G260</f>
        <v>0</v>
      </c>
      <c r="K261" s="46">
        <f>+'1998'!$G260</f>
        <v>0</v>
      </c>
      <c r="L261" s="46">
        <f>+'1999'!$G260</f>
        <v>0</v>
      </c>
      <c r="M261" s="46">
        <f>+'2000'!$G261</f>
        <v>0</v>
      </c>
      <c r="N261" s="46">
        <f>+'2001'!$G261</f>
        <v>0</v>
      </c>
      <c r="O261" s="46">
        <f>+'2002'!$G261</f>
        <v>0</v>
      </c>
      <c r="P261" s="46">
        <f>+'2003'!$G261</f>
        <v>0</v>
      </c>
      <c r="Q261" s="46">
        <f>+'2004'!$G261</f>
        <v>0</v>
      </c>
      <c r="R261" s="46">
        <f>+'2005'!$G261</f>
        <v>0</v>
      </c>
      <c r="S261" s="46">
        <f>+'2006'!$G261</f>
        <v>0</v>
      </c>
      <c r="T261" s="46">
        <f>+'2007'!$G261</f>
        <v>0</v>
      </c>
      <c r="U261" s="46">
        <f>+'2008'!$G261</f>
        <v>0</v>
      </c>
      <c r="V261" s="46">
        <f>+'2009'!$G261</f>
        <v>0</v>
      </c>
      <c r="W261" s="46">
        <f>+'2010'!$G261</f>
        <v>0</v>
      </c>
      <c r="X261" s="46">
        <f>+'2011'!$G261</f>
        <v>0</v>
      </c>
      <c r="Y261" s="46">
        <f>+'2012'!$G261</f>
        <v>0</v>
      </c>
      <c r="Z261" s="46">
        <f>+'2013'!$G261</f>
        <v>0</v>
      </c>
      <c r="AA261" s="46">
        <f>+'2014'!$G261</f>
        <v>0</v>
      </c>
      <c r="AB261" s="46">
        <f>+'2015'!$G261</f>
        <v>0</v>
      </c>
      <c r="AC261" s="46">
        <f>+'2016'!$G261</f>
        <v>0</v>
      </c>
      <c r="AD261" s="46">
        <f>+'2017'!$G261</f>
        <v>0</v>
      </c>
      <c r="AE261" s="46">
        <f>+'2018'!$G261</f>
        <v>0</v>
      </c>
      <c r="AF261" s="46">
        <f>+'2019'!$G261</f>
        <v>0</v>
      </c>
      <c r="AG261" s="46">
        <f>+'2020'!$G261</f>
        <v>0</v>
      </c>
      <c r="AH261" s="46">
        <f>+'2021'!$G261</f>
        <v>0</v>
      </c>
      <c r="AI261" s="27"/>
      <c r="AJ261" s="33" t="e">
        <f t="shared" si="27"/>
        <v>#DIV/0!</v>
      </c>
    </row>
    <row r="262" spans="1:36" x14ac:dyDescent="0.35">
      <c r="A262" s="24" t="s">
        <v>433</v>
      </c>
      <c r="B262" s="25" t="s">
        <v>291</v>
      </c>
      <c r="C262" s="46">
        <f>+'1990'!$G261</f>
        <v>0</v>
      </c>
      <c r="D262" s="46">
        <f>+'1991'!$G261</f>
        <v>0</v>
      </c>
      <c r="E262" s="46">
        <f>+'1992'!$G261</f>
        <v>0</v>
      </c>
      <c r="F262" s="46">
        <f>+'1993'!$G261</f>
        <v>0</v>
      </c>
      <c r="G262" s="46">
        <f>+'1994'!$G261</f>
        <v>0</v>
      </c>
      <c r="H262" s="46">
        <f>+'1995'!$G261</f>
        <v>0</v>
      </c>
      <c r="I262" s="46">
        <f>+'1996'!$G261</f>
        <v>0</v>
      </c>
      <c r="J262" s="46">
        <f>+'1997'!$G261</f>
        <v>0</v>
      </c>
      <c r="K262" s="46">
        <f>+'1998'!$G261</f>
        <v>0</v>
      </c>
      <c r="L262" s="46">
        <f>+'1999'!$G261</f>
        <v>0</v>
      </c>
      <c r="M262" s="46">
        <f>+'2000'!$G262</f>
        <v>0</v>
      </c>
      <c r="N262" s="46">
        <f>+'2001'!$G262</f>
        <v>0</v>
      </c>
      <c r="O262" s="46">
        <f>+'2002'!$G262</f>
        <v>0</v>
      </c>
      <c r="P262" s="46">
        <f>+'2003'!$G262</f>
        <v>0</v>
      </c>
      <c r="Q262" s="46">
        <f>+'2004'!$G262</f>
        <v>0</v>
      </c>
      <c r="R262" s="46">
        <f>+'2005'!$G262</f>
        <v>0</v>
      </c>
      <c r="S262" s="46">
        <f>+'2006'!$G262</f>
        <v>0</v>
      </c>
      <c r="T262" s="46">
        <f>+'2007'!$G262</f>
        <v>0</v>
      </c>
      <c r="U262" s="46">
        <f>+'2008'!$G262</f>
        <v>0</v>
      </c>
      <c r="V262" s="46">
        <f>+'2009'!$G262</f>
        <v>0</v>
      </c>
      <c r="W262" s="46">
        <f>+'2010'!$G262</f>
        <v>0</v>
      </c>
      <c r="X262" s="46">
        <f>+'2011'!$G262</f>
        <v>0</v>
      </c>
      <c r="Y262" s="46">
        <f>+'2012'!$G262</f>
        <v>0</v>
      </c>
      <c r="Z262" s="46">
        <f>+'2013'!$G262</f>
        <v>0</v>
      </c>
      <c r="AA262" s="46">
        <f>+'2014'!$G262</f>
        <v>0</v>
      </c>
      <c r="AB262" s="46">
        <f>+'2015'!$G262</f>
        <v>0</v>
      </c>
      <c r="AC262" s="46">
        <f>+'2016'!$G262</f>
        <v>0</v>
      </c>
      <c r="AD262" s="46">
        <f>+'2017'!$G262</f>
        <v>0</v>
      </c>
      <c r="AE262" s="46">
        <f>+'2018'!$G262</f>
        <v>0</v>
      </c>
      <c r="AF262" s="46">
        <f>+'2019'!$G262</f>
        <v>0</v>
      </c>
      <c r="AG262" s="46">
        <f>+'2020'!$G262</f>
        <v>0</v>
      </c>
      <c r="AH262" s="46">
        <f>+'2021'!$G262</f>
        <v>0</v>
      </c>
      <c r="AI262" s="27"/>
      <c r="AJ262" s="33" t="e">
        <f t="shared" si="27"/>
        <v>#DIV/0!</v>
      </c>
    </row>
    <row r="263" spans="1:36" s="13" customFormat="1" x14ac:dyDescent="0.35">
      <c r="A263" s="19" t="s">
        <v>434</v>
      </c>
      <c r="B263" s="20" t="s">
        <v>435</v>
      </c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22"/>
      <c r="AJ263" s="36" t="e">
        <f t="shared" si="27"/>
        <v>#DIV/0!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33" t="e">
        <f t="shared" si="27"/>
        <v>#DIV/0!</v>
      </c>
    </row>
    <row r="265" spans="1:36" x14ac:dyDescent="0.35">
      <c r="A265" s="24" t="s">
        <v>466</v>
      </c>
      <c r="B265" s="25" t="s">
        <v>467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27"/>
      <c r="AJ265" s="33" t="e">
        <f t="shared" si="27"/>
        <v>#DIV/0!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33" t="e">
        <f t="shared" si="27"/>
        <v>#DIV/0!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33" t="e">
        <f t="shared" si="27"/>
        <v>#DIV/0!</v>
      </c>
    </row>
    <row r="268" spans="1:36" x14ac:dyDescent="0.35">
      <c r="A268" s="24" t="s">
        <v>516</v>
      </c>
      <c r="B268" s="25" t="s">
        <v>517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27"/>
      <c r="AJ268" s="33" t="e">
        <f t="shared" si="27"/>
        <v>#DIV/0!</v>
      </c>
    </row>
    <row r="269" spans="1:36" x14ac:dyDescent="0.35">
      <c r="A269" s="24" t="s">
        <v>518</v>
      </c>
      <c r="B269" s="25" t="s">
        <v>519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27"/>
      <c r="AJ269" s="33" t="e">
        <f t="shared" si="27"/>
        <v>#DIV/0!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33" t="e">
        <f t="shared" si="27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33" t="e">
        <f t="shared" si="27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33" t="e">
        <f t="shared" si="27"/>
        <v>#DIV/0!</v>
      </c>
    </row>
    <row r="273" spans="1:36" x14ac:dyDescent="0.35">
      <c r="A273" s="24" t="s">
        <v>539</v>
      </c>
      <c r="B273" s="25" t="s">
        <v>291</v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27"/>
      <c r="AJ273" s="33" t="e">
        <f t="shared" si="27"/>
        <v>#DIV/0!</v>
      </c>
    </row>
    <row r="274" spans="1:36" s="13" customFormat="1" x14ac:dyDescent="0.35">
      <c r="A274" s="19" t="s">
        <v>540</v>
      </c>
      <c r="B274" s="20" t="s">
        <v>541</v>
      </c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22"/>
      <c r="AJ274" s="36" t="e">
        <f t="shared" si="27"/>
        <v>#DIV/0!</v>
      </c>
    </row>
    <row r="275" spans="1:36" x14ac:dyDescent="0.35">
      <c r="A275" s="24" t="s">
        <v>542</v>
      </c>
      <c r="B275" s="25" t="s">
        <v>543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27"/>
      <c r="AJ275" s="33" t="e">
        <f t="shared" si="27"/>
        <v>#DIV/0!</v>
      </c>
    </row>
    <row r="276" spans="1:36" x14ac:dyDescent="0.35">
      <c r="A276" s="24" t="s">
        <v>558</v>
      </c>
      <c r="B276" s="25" t="s">
        <v>559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27"/>
      <c r="AJ276" s="33" t="e">
        <f t="shared" si="27"/>
        <v>#DIV/0!</v>
      </c>
    </row>
    <row r="277" spans="1:36" x14ac:dyDescent="0.35">
      <c r="A277" s="24" t="s">
        <v>574</v>
      </c>
      <c r="B277" s="25" t="s">
        <v>575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27"/>
      <c r="AJ277" s="33" t="e">
        <f t="shared" si="27"/>
        <v>#DIV/0!</v>
      </c>
    </row>
    <row r="278" spans="1:36" x14ac:dyDescent="0.35">
      <c r="A278" s="24" t="s">
        <v>590</v>
      </c>
      <c r="B278" s="25" t="s">
        <v>591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27"/>
      <c r="AJ278" s="33" t="e">
        <f t="shared" si="27"/>
        <v>#DIV/0!</v>
      </c>
    </row>
    <row r="279" spans="1:36" x14ac:dyDescent="0.35">
      <c r="A279" s="24" t="s">
        <v>606</v>
      </c>
      <c r="B279" s="25" t="s">
        <v>607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27"/>
      <c r="AJ279" s="33" t="e">
        <f t="shared" si="27"/>
        <v>#DIV/0!</v>
      </c>
    </row>
    <row r="280" spans="1:36" x14ac:dyDescent="0.35">
      <c r="A280" s="24" t="s">
        <v>622</v>
      </c>
      <c r="B280" s="25" t="s">
        <v>623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27"/>
      <c r="AJ280" s="33" t="e">
        <f t="shared" si="27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33" t="e">
        <f t="shared" si="27"/>
        <v>#DIV/0!</v>
      </c>
    </row>
    <row r="282" spans="1:36" x14ac:dyDescent="0.35">
      <c r="A282" s="24" t="s">
        <v>640</v>
      </c>
      <c r="B282" s="25" t="s">
        <v>291</v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27"/>
      <c r="AJ282" s="33" t="e">
        <f t="shared" si="27"/>
        <v>#DIV/0!</v>
      </c>
    </row>
    <row r="283" spans="1:36" s="13" customFormat="1" x14ac:dyDescent="0.35">
      <c r="A283" s="19" t="s">
        <v>641</v>
      </c>
      <c r="B283" s="20" t="s">
        <v>642</v>
      </c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22"/>
      <c r="AJ283" s="36" t="e">
        <f t="shared" si="27"/>
        <v>#DIV/0!</v>
      </c>
    </row>
    <row r="284" spans="1:36" x14ac:dyDescent="0.35">
      <c r="A284" s="24" t="s">
        <v>643</v>
      </c>
      <c r="B284" s="25" t="s">
        <v>644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27"/>
      <c r="AJ284" s="33" t="e">
        <f t="shared" si="27"/>
        <v>#DIV/0!</v>
      </c>
    </row>
    <row r="285" spans="1:36" x14ac:dyDescent="0.35">
      <c r="A285" s="24" t="s">
        <v>651</v>
      </c>
      <c r="B285" s="25" t="s">
        <v>652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27"/>
      <c r="AJ285" s="33" t="e">
        <f t="shared" si="27"/>
        <v>#DIV/0!</v>
      </c>
    </row>
    <row r="286" spans="1:36" x14ac:dyDescent="0.35">
      <c r="A286" s="24" t="s">
        <v>657</v>
      </c>
      <c r="B286" s="25" t="s">
        <v>658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27"/>
      <c r="AJ286" s="33" t="e">
        <f t="shared" si="27"/>
        <v>#DIV/0!</v>
      </c>
    </row>
    <row r="287" spans="1:36" x14ac:dyDescent="0.35">
      <c r="A287" s="24" t="s">
        <v>663</v>
      </c>
      <c r="B287" s="25" t="s">
        <v>664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27"/>
      <c r="AJ287" s="33" t="e">
        <f t="shared" si="27"/>
        <v>#DIV/0!</v>
      </c>
    </row>
    <row r="288" spans="1:36" x14ac:dyDescent="0.35">
      <c r="A288" s="24" t="s">
        <v>670</v>
      </c>
      <c r="B288" s="25" t="s">
        <v>291</v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27"/>
      <c r="AJ288" s="33" t="e">
        <f t="shared" si="27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39" t="e">
        <f t="shared" si="27"/>
        <v>#DIV/0!</v>
      </c>
    </row>
    <row r="290" spans="1:38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2" t="e">
        <f t="shared" si="27"/>
        <v>#DIV/0!</v>
      </c>
    </row>
    <row r="291" spans="1:38" x14ac:dyDescent="0.35">
      <c r="A291" s="24"/>
      <c r="B291" s="25" t="s">
        <v>673</v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27"/>
      <c r="AJ291" s="32" t="e">
        <f t="shared" si="27"/>
        <v>#DIV/0!</v>
      </c>
    </row>
    <row r="292" spans="1:38" x14ac:dyDescent="0.35">
      <c r="A292" s="24"/>
      <c r="B292" s="44" t="s">
        <v>674</v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27"/>
      <c r="AJ292" s="33" t="e">
        <f t="shared" si="27"/>
        <v>#DIV/0!</v>
      </c>
    </row>
    <row r="293" spans="1:38" x14ac:dyDescent="0.35">
      <c r="A293" s="24"/>
      <c r="B293" s="44" t="s">
        <v>675</v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27"/>
      <c r="AJ293" s="33" t="e">
        <f t="shared" si="27"/>
        <v>#DIV/0!</v>
      </c>
    </row>
    <row r="294" spans="1:38" x14ac:dyDescent="0.3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27"/>
      <c r="AJ294" s="33" t="e">
        <f t="shared" si="27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33" t="e">
        <f t="shared" si="27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33" t="e">
        <f t="shared" si="27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33" t="e">
        <f t="shared" si="27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33" t="e">
        <f t="shared" si="27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33" t="e">
        <f t="shared" si="27"/>
        <v>#DIV/0!</v>
      </c>
    </row>
    <row r="300" spans="1:38" x14ac:dyDescent="0.35"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J300" s="57"/>
    </row>
    <row r="302" spans="1:38" s="13" customFormat="1" x14ac:dyDescent="0.35">
      <c r="A302" s="11" t="s">
        <v>723</v>
      </c>
      <c r="B302" s="11"/>
      <c r="C302" s="45">
        <f t="shared" ref="C302:AE302" si="32">C242-C304</f>
        <v>0</v>
      </c>
      <c r="D302" s="45">
        <f t="shared" si="32"/>
        <v>0</v>
      </c>
      <c r="E302" s="45">
        <f t="shared" si="32"/>
        <v>0</v>
      </c>
      <c r="F302" s="45">
        <f t="shared" si="32"/>
        <v>0</v>
      </c>
      <c r="G302" s="45">
        <f t="shared" si="32"/>
        <v>0</v>
      </c>
      <c r="H302" s="45">
        <f t="shared" si="32"/>
        <v>0</v>
      </c>
      <c r="I302" s="45">
        <f t="shared" si="32"/>
        <v>0</v>
      </c>
      <c r="J302" s="45">
        <f t="shared" si="32"/>
        <v>0</v>
      </c>
      <c r="K302" s="45">
        <f t="shared" si="32"/>
        <v>0</v>
      </c>
      <c r="L302" s="45">
        <f t="shared" si="32"/>
        <v>0</v>
      </c>
      <c r="M302" s="45">
        <f t="shared" si="32"/>
        <v>0</v>
      </c>
      <c r="N302" s="45">
        <f t="shared" si="32"/>
        <v>0</v>
      </c>
      <c r="O302" s="45">
        <f t="shared" si="32"/>
        <v>0</v>
      </c>
      <c r="P302" s="45">
        <f t="shared" si="32"/>
        <v>0</v>
      </c>
      <c r="Q302" s="45">
        <f t="shared" si="32"/>
        <v>0</v>
      </c>
      <c r="R302" s="45">
        <f t="shared" si="32"/>
        <v>0</v>
      </c>
      <c r="S302" s="45">
        <f t="shared" si="32"/>
        <v>0</v>
      </c>
      <c r="T302" s="45">
        <f t="shared" si="32"/>
        <v>0</v>
      </c>
      <c r="U302" s="45">
        <f t="shared" si="32"/>
        <v>0</v>
      </c>
      <c r="V302" s="45">
        <f t="shared" si="32"/>
        <v>0</v>
      </c>
      <c r="W302" s="45">
        <f t="shared" si="32"/>
        <v>0</v>
      </c>
      <c r="X302" s="45">
        <f t="shared" si="32"/>
        <v>0</v>
      </c>
      <c r="Y302" s="45">
        <f t="shared" si="32"/>
        <v>0</v>
      </c>
      <c r="Z302" s="45">
        <f t="shared" si="32"/>
        <v>0</v>
      </c>
      <c r="AA302" s="45">
        <f t="shared" si="32"/>
        <v>0</v>
      </c>
      <c r="AB302" s="45">
        <f t="shared" si="32"/>
        <v>0</v>
      </c>
      <c r="AC302" s="45">
        <f t="shared" si="32"/>
        <v>0</v>
      </c>
      <c r="AD302" s="45">
        <f t="shared" si="32"/>
        <v>0</v>
      </c>
      <c r="AE302" s="45">
        <f t="shared" si="32"/>
        <v>0</v>
      </c>
      <c r="AF302" s="45">
        <f t="shared" ref="AF302" si="33">AF242-AF304</f>
        <v>0</v>
      </c>
      <c r="AG302" s="45">
        <f t="shared" ref="AG302:AH302" si="34">AG242-AG304</f>
        <v>0</v>
      </c>
      <c r="AH302" s="45">
        <f t="shared" si="34"/>
        <v>0</v>
      </c>
      <c r="AJ302" s="55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 t="shared" ref="C304:AE304" si="35">+SUM(C305:C309)</f>
        <v>0</v>
      </c>
      <c r="D304" s="21">
        <f t="shared" si="35"/>
        <v>0</v>
      </c>
      <c r="E304" s="21">
        <f t="shared" si="35"/>
        <v>0</v>
      </c>
      <c r="F304" s="21">
        <f t="shared" si="35"/>
        <v>0</v>
      </c>
      <c r="G304" s="21">
        <f t="shared" si="35"/>
        <v>0</v>
      </c>
      <c r="H304" s="21">
        <f t="shared" si="35"/>
        <v>0</v>
      </c>
      <c r="I304" s="21">
        <f t="shared" si="35"/>
        <v>0</v>
      </c>
      <c r="J304" s="21">
        <f t="shared" si="35"/>
        <v>0</v>
      </c>
      <c r="K304" s="21">
        <f t="shared" si="35"/>
        <v>0</v>
      </c>
      <c r="L304" s="21">
        <f t="shared" si="35"/>
        <v>0</v>
      </c>
      <c r="M304" s="21">
        <f t="shared" si="35"/>
        <v>0</v>
      </c>
      <c r="N304" s="21">
        <f t="shared" si="35"/>
        <v>0</v>
      </c>
      <c r="O304" s="21">
        <f t="shared" si="35"/>
        <v>0</v>
      </c>
      <c r="P304" s="21">
        <f t="shared" si="35"/>
        <v>0</v>
      </c>
      <c r="Q304" s="21">
        <f t="shared" si="35"/>
        <v>0</v>
      </c>
      <c r="R304" s="21">
        <f t="shared" si="35"/>
        <v>0</v>
      </c>
      <c r="S304" s="21">
        <f t="shared" si="35"/>
        <v>0</v>
      </c>
      <c r="T304" s="21">
        <f t="shared" si="35"/>
        <v>0</v>
      </c>
      <c r="U304" s="21">
        <f t="shared" si="35"/>
        <v>0</v>
      </c>
      <c r="V304" s="21">
        <f t="shared" si="35"/>
        <v>0</v>
      </c>
      <c r="W304" s="21">
        <f t="shared" si="35"/>
        <v>0</v>
      </c>
      <c r="X304" s="21">
        <f t="shared" si="35"/>
        <v>0</v>
      </c>
      <c r="Y304" s="21">
        <f t="shared" si="35"/>
        <v>0</v>
      </c>
      <c r="Z304" s="21">
        <f t="shared" si="35"/>
        <v>0</v>
      </c>
      <c r="AA304" s="21">
        <f t="shared" si="35"/>
        <v>0</v>
      </c>
      <c r="AB304" s="21">
        <f t="shared" si="35"/>
        <v>0</v>
      </c>
      <c r="AC304" s="21">
        <f t="shared" si="35"/>
        <v>0</v>
      </c>
      <c r="AD304" s="21">
        <f t="shared" si="35"/>
        <v>0</v>
      </c>
      <c r="AE304" s="21">
        <f t="shared" si="35"/>
        <v>0</v>
      </c>
      <c r="AF304" s="21">
        <f t="shared" ref="AF304" si="36">+SUM(AF305:AF309)</f>
        <v>0</v>
      </c>
      <c r="AG304" s="21">
        <f t="shared" ref="AG304:AH304" si="37">+SUM(AG305:AG309)</f>
        <v>0</v>
      </c>
      <c r="AH304" s="21">
        <f t="shared" si="37"/>
        <v>0</v>
      </c>
      <c r="AI304" s="22"/>
      <c r="AJ304" s="23" t="e">
        <f>+(AH304/M304)-1</f>
        <v>#DIV/0!</v>
      </c>
    </row>
    <row r="305" spans="1:36" x14ac:dyDescent="0.35">
      <c r="A305" s="48" t="s">
        <v>264</v>
      </c>
      <c r="B305" s="49" t="s">
        <v>265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27"/>
      <c r="AJ305" s="33" t="e">
        <f>+(AH305/M305)-1</f>
        <v>#DIV/0!</v>
      </c>
    </row>
    <row r="306" spans="1:36" x14ac:dyDescent="0.35">
      <c r="A306" s="48" t="s">
        <v>343</v>
      </c>
      <c r="B306" s="49" t="s">
        <v>344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27"/>
      <c r="AJ306" s="33" t="e">
        <f t="shared" ref="AJ306:AJ309" si="38">+(AH306/M306)-1</f>
        <v>#DIV/0!</v>
      </c>
    </row>
    <row r="307" spans="1:36" x14ac:dyDescent="0.35">
      <c r="A307" s="48" t="s">
        <v>434</v>
      </c>
      <c r="B307" s="49" t="s">
        <v>435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27"/>
      <c r="AJ307" s="33" t="e">
        <f t="shared" si="38"/>
        <v>#DIV/0!</v>
      </c>
    </row>
    <row r="308" spans="1:36" x14ac:dyDescent="0.35">
      <c r="A308" s="48" t="s">
        <v>540</v>
      </c>
      <c r="B308" s="49" t="s">
        <v>541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27"/>
      <c r="AJ308" s="33" t="e">
        <f t="shared" si="38"/>
        <v>#DIV/0!</v>
      </c>
    </row>
    <row r="309" spans="1:36" x14ac:dyDescent="0.35">
      <c r="A309" s="48" t="s">
        <v>641</v>
      </c>
      <c r="B309" s="49" t="s">
        <v>642</v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27"/>
      <c r="AJ309" s="33" t="e">
        <f t="shared" si="38"/>
        <v>#DIV/0!</v>
      </c>
    </row>
  </sheetData>
  <conditionalFormatting sqref="C240:AH240">
    <cfRule type="cellIs" dxfId="13" priority="2" operator="equal">
      <formula>0</formula>
    </cfRule>
  </conditionalFormatting>
  <conditionalFormatting sqref="C302:AH302">
    <cfRule type="cellIs" dxfId="12" priority="1" operator="equal">
      <formula>0</formula>
    </cfRule>
  </conditionalFormatting>
  <dataValidations count="1">
    <dataValidation allowBlank="1" showInputMessage="1" showErrorMessage="1" sqref="B144:B157 B136 A226:B237 B268:B274 A290:B300 B308" xr:uid="{503D81F6-C5ED-49A7-A704-089C6822246A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78F9B55D-7E9F-4BF4-966E-38C8A365329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PFC!C242:AH242</xm:f>
              <xm:sqref>AL242</xm:sqref>
            </x14:sparkline>
            <x14:sparkline>
              <xm:f>PFC!C243:AH243</xm:f>
              <xm:sqref>AL243</xm:sqref>
            </x14:sparkline>
            <x14:sparkline>
              <xm:f>PFC!C244:AH244</xm:f>
              <xm:sqref>AL244</xm:sqref>
            </x14:sparkline>
            <x14:sparkline>
              <xm:f>PFC!C245:AH245</xm:f>
              <xm:sqref>AL245</xm:sqref>
            </x14:sparkline>
            <x14:sparkline>
              <xm:f>PFC!C246:AH246</xm:f>
              <xm:sqref>AL246</xm:sqref>
            </x14:sparkline>
            <x14:sparkline>
              <xm:f>PFC!C247:AH247</xm:f>
              <xm:sqref>AL247</xm:sqref>
            </x14:sparkline>
            <x14:sparkline>
              <xm:f>PFC!C248:AH248</xm:f>
              <xm:sqref>AL248</xm:sqref>
            </x14:sparkline>
            <x14:sparkline>
              <xm:f>PFC!C249:AH249</xm:f>
              <xm:sqref>AL249</xm:sqref>
            </x14:sparkline>
            <x14:sparkline>
              <xm:f>PFC!C250:AH250</xm:f>
              <xm:sqref>AL250</xm:sqref>
            </x14:sparkline>
            <x14:sparkline>
              <xm:f>PFC!C251:AH251</xm:f>
              <xm:sqref>AL251</xm:sqref>
            </x14:sparkline>
            <x14:sparkline>
              <xm:f>PFC!C252:AH252</xm:f>
              <xm:sqref>AL252</xm:sqref>
            </x14:sparkline>
            <x14:sparkline>
              <xm:f>PFC!C253:AH253</xm:f>
              <xm:sqref>AL253</xm:sqref>
            </x14:sparkline>
            <x14:sparkline>
              <xm:f>PFC!C254:AH254</xm:f>
              <xm:sqref>AL254</xm:sqref>
            </x14:sparkline>
            <x14:sparkline>
              <xm:f>PFC!C255:AH255</xm:f>
              <xm:sqref>AL255</xm:sqref>
            </x14:sparkline>
            <x14:sparkline>
              <xm:f>PFC!C256:AH256</xm:f>
              <xm:sqref>AL256</xm:sqref>
            </x14:sparkline>
            <x14:sparkline>
              <xm:f>PFC!C257:AH257</xm:f>
              <xm:sqref>AL257</xm:sqref>
            </x14:sparkline>
            <x14:sparkline>
              <xm:f>PFC!C258:AH258</xm:f>
              <xm:sqref>AL258</xm:sqref>
            </x14:sparkline>
            <x14:sparkline>
              <xm:f>PFC!C259:AH259</xm:f>
              <xm:sqref>AL259</xm:sqref>
            </x14:sparkline>
            <x14:sparkline>
              <xm:f>PFC!C260:AH260</xm:f>
              <xm:sqref>AL260</xm:sqref>
            </x14:sparkline>
            <x14:sparkline>
              <xm:f>PFC!C261:AH261</xm:f>
              <xm:sqref>AL261</xm:sqref>
            </x14:sparkline>
            <x14:sparkline>
              <xm:f>PFC!C262:AH262</xm:f>
              <xm:sqref>AL262</xm:sqref>
            </x14:sparkline>
            <x14:sparkline>
              <xm:f>PFC!C263:AH263</xm:f>
              <xm:sqref>AL263</xm:sqref>
            </x14:sparkline>
            <x14:sparkline>
              <xm:f>PFC!C264:AH264</xm:f>
              <xm:sqref>AL264</xm:sqref>
            </x14:sparkline>
            <x14:sparkline>
              <xm:f>PFC!C265:AH265</xm:f>
              <xm:sqref>AL265</xm:sqref>
            </x14:sparkline>
            <x14:sparkline>
              <xm:f>PFC!C266:AH266</xm:f>
              <xm:sqref>AL266</xm:sqref>
            </x14:sparkline>
            <x14:sparkline>
              <xm:f>PFC!C267:AH267</xm:f>
              <xm:sqref>AL267</xm:sqref>
            </x14:sparkline>
            <x14:sparkline>
              <xm:f>PFC!C268:AH268</xm:f>
              <xm:sqref>AL268</xm:sqref>
            </x14:sparkline>
            <x14:sparkline>
              <xm:f>PFC!C269:AH269</xm:f>
              <xm:sqref>AL269</xm:sqref>
            </x14:sparkline>
            <x14:sparkline>
              <xm:f>PFC!C270:AH270</xm:f>
              <xm:sqref>AL270</xm:sqref>
            </x14:sparkline>
            <x14:sparkline>
              <xm:f>PFC!C271:AH271</xm:f>
              <xm:sqref>AL271</xm:sqref>
            </x14:sparkline>
            <x14:sparkline>
              <xm:f>PFC!C272:AH272</xm:f>
              <xm:sqref>AL272</xm:sqref>
            </x14:sparkline>
            <x14:sparkline>
              <xm:f>PFC!C273:AH273</xm:f>
              <xm:sqref>AL273</xm:sqref>
            </x14:sparkline>
            <x14:sparkline>
              <xm:f>PFC!C274:AH274</xm:f>
              <xm:sqref>AL274</xm:sqref>
            </x14:sparkline>
            <x14:sparkline>
              <xm:f>PFC!C275:AH275</xm:f>
              <xm:sqref>AL275</xm:sqref>
            </x14:sparkline>
            <x14:sparkline>
              <xm:f>PFC!C276:AH276</xm:f>
              <xm:sqref>AL276</xm:sqref>
            </x14:sparkline>
            <x14:sparkline>
              <xm:f>PFC!C277:AH277</xm:f>
              <xm:sqref>AL277</xm:sqref>
            </x14:sparkline>
            <x14:sparkline>
              <xm:f>PFC!C278:AH278</xm:f>
              <xm:sqref>AL278</xm:sqref>
            </x14:sparkline>
            <x14:sparkline>
              <xm:f>PFC!C279:AH279</xm:f>
              <xm:sqref>AL279</xm:sqref>
            </x14:sparkline>
            <x14:sparkline>
              <xm:f>PFC!C280:AH280</xm:f>
              <xm:sqref>AL280</xm:sqref>
            </x14:sparkline>
            <x14:sparkline>
              <xm:f>PFC!C281:AH281</xm:f>
              <xm:sqref>AL281</xm:sqref>
            </x14:sparkline>
            <x14:sparkline>
              <xm:f>PFC!C282:AH282</xm:f>
              <xm:sqref>AL282</xm:sqref>
            </x14:sparkline>
            <x14:sparkline>
              <xm:f>PFC!C283:AH283</xm:f>
              <xm:sqref>AL283</xm:sqref>
            </x14:sparkline>
            <x14:sparkline>
              <xm:f>PFC!C284:AH284</xm:f>
              <xm:sqref>AL284</xm:sqref>
            </x14:sparkline>
            <x14:sparkline>
              <xm:f>PFC!C285:AH285</xm:f>
              <xm:sqref>AL285</xm:sqref>
            </x14:sparkline>
            <x14:sparkline>
              <xm:f>PFC!C286:AH286</xm:f>
              <xm:sqref>AL286</xm:sqref>
            </x14:sparkline>
            <x14:sparkline>
              <xm:f>PFC!C287:AH287</xm:f>
              <xm:sqref>AL287</xm:sqref>
            </x14:sparkline>
            <x14:sparkline>
              <xm:f>PFC!C288:AH288</xm:f>
              <xm:sqref>AL288</xm:sqref>
            </x14:sparkline>
            <x14:sparkline>
              <xm:f>PFC!C289:AH289</xm:f>
              <xm:sqref>AL289</xm:sqref>
            </x14:sparkline>
            <x14:sparkline>
              <xm:f>PFC!C290:AH290</xm:f>
              <xm:sqref>AL290</xm:sqref>
            </x14:sparkline>
            <x14:sparkline>
              <xm:f>PFC!C291:AH291</xm:f>
              <xm:sqref>AL291</xm:sqref>
            </x14:sparkline>
            <x14:sparkline>
              <xm:f>PFC!C292:AH292</xm:f>
              <xm:sqref>AL292</xm:sqref>
            </x14:sparkline>
            <x14:sparkline>
              <xm:f>PFC!C293:AH293</xm:f>
              <xm:sqref>AL293</xm:sqref>
            </x14:sparkline>
            <x14:sparkline>
              <xm:f>PFC!C294:AH294</xm:f>
              <xm:sqref>AL294</xm:sqref>
            </x14:sparkline>
            <x14:sparkline>
              <xm:f>PFC!C295:AH295</xm:f>
              <xm:sqref>AL295</xm:sqref>
            </x14:sparkline>
            <x14:sparkline>
              <xm:f>PFC!C296:AH296</xm:f>
              <xm:sqref>AL296</xm:sqref>
            </x14:sparkline>
            <x14:sparkline>
              <xm:f>PFC!C297:AH297</xm:f>
              <xm:sqref>AL297</xm:sqref>
            </x14:sparkline>
            <x14:sparkline>
              <xm:f>PFC!C298:AH298</xm:f>
              <xm:sqref>AL298</xm:sqref>
            </x14:sparkline>
            <x14:sparkline>
              <xm:f>PFC!C299:AH299</xm:f>
              <xm:sqref>AL299</xm:sqref>
            </x14:sparkline>
          </x14:sparklines>
        </x14:sparklineGroup>
        <x14:sparklineGroup displayEmptyCellsAs="gap" xr2:uid="{529043F0-60AE-41E1-A26F-B3123204A2E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PFC!C304:AH304</xm:f>
              <xm:sqref>AL304</xm:sqref>
            </x14:sparkline>
            <x14:sparkline>
              <xm:f>PFC!C305:AH305</xm:f>
              <xm:sqref>AL305</xm:sqref>
            </x14:sparkline>
            <x14:sparkline>
              <xm:f>PFC!C306:AH306</xm:f>
              <xm:sqref>AL306</xm:sqref>
            </x14:sparkline>
            <x14:sparkline>
              <xm:f>PFC!C307:AH307</xm:f>
              <xm:sqref>AL307</xm:sqref>
            </x14:sparkline>
            <x14:sparkline>
              <xm:f>PFC!C308:AH308</xm:f>
              <xm:sqref>AL308</xm:sqref>
            </x14:sparkline>
            <x14:sparkline>
              <xm:f>PFC!C309:AH309</xm:f>
              <xm:sqref>AL309</xm:sqref>
            </x14:sparkline>
          </x14:sparklines>
        </x14:sparklineGroup>
        <x14:sparklineGroup displayEmptyCellsAs="gap" xr2:uid="{27EBBFDA-1B49-49C6-A9E9-6DDC6E12290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PFC!C4:AH4</xm:f>
              <xm:sqref>AL4</xm:sqref>
            </x14:sparkline>
            <x14:sparkline>
              <xm:f>PFC!C5:AH5</xm:f>
              <xm:sqref>AL5</xm:sqref>
            </x14:sparkline>
            <x14:sparkline>
              <xm:f>PFC!C6:AH6</xm:f>
              <xm:sqref>AL6</xm:sqref>
            </x14:sparkline>
            <x14:sparkline>
              <xm:f>PFC!C7:AH7</xm:f>
              <xm:sqref>AL7</xm:sqref>
            </x14:sparkline>
            <x14:sparkline>
              <xm:f>PFC!C8:AH8</xm:f>
              <xm:sqref>AL8</xm:sqref>
            </x14:sparkline>
            <x14:sparkline>
              <xm:f>PFC!C9:AH9</xm:f>
              <xm:sqref>AL9</xm:sqref>
            </x14:sparkline>
            <x14:sparkline>
              <xm:f>PFC!C10:AH10</xm:f>
              <xm:sqref>AL10</xm:sqref>
            </x14:sparkline>
            <x14:sparkline>
              <xm:f>PFC!C11:AH11</xm:f>
              <xm:sqref>AL11</xm:sqref>
            </x14:sparkline>
            <x14:sparkline>
              <xm:f>PFC!C12:AH12</xm:f>
              <xm:sqref>AL12</xm:sqref>
            </x14:sparkline>
            <x14:sparkline>
              <xm:f>PFC!C13:AH13</xm:f>
              <xm:sqref>AL13</xm:sqref>
            </x14:sparkline>
            <x14:sparkline>
              <xm:f>PFC!C14:AH14</xm:f>
              <xm:sqref>AL14</xm:sqref>
            </x14:sparkline>
            <x14:sparkline>
              <xm:f>PFC!C15:AH15</xm:f>
              <xm:sqref>AL15</xm:sqref>
            </x14:sparkline>
            <x14:sparkline>
              <xm:f>PFC!C16:AH16</xm:f>
              <xm:sqref>AL16</xm:sqref>
            </x14:sparkline>
            <x14:sparkline>
              <xm:f>PFC!C17:AH17</xm:f>
              <xm:sqref>AL17</xm:sqref>
            </x14:sparkline>
            <x14:sparkline>
              <xm:f>PFC!C18:AH18</xm:f>
              <xm:sqref>AL18</xm:sqref>
            </x14:sparkline>
            <x14:sparkline>
              <xm:f>PFC!C19:AH19</xm:f>
              <xm:sqref>AL19</xm:sqref>
            </x14:sparkline>
            <x14:sparkline>
              <xm:f>PFC!C20:AH20</xm:f>
              <xm:sqref>AL20</xm:sqref>
            </x14:sparkline>
            <x14:sparkline>
              <xm:f>PFC!C21:AH21</xm:f>
              <xm:sqref>AL21</xm:sqref>
            </x14:sparkline>
            <x14:sparkline>
              <xm:f>PFC!C22:AH22</xm:f>
              <xm:sqref>AL22</xm:sqref>
            </x14:sparkline>
            <x14:sparkline>
              <xm:f>PFC!C23:AH23</xm:f>
              <xm:sqref>AL23</xm:sqref>
            </x14:sparkline>
            <x14:sparkline>
              <xm:f>PFC!C24:AH24</xm:f>
              <xm:sqref>AL24</xm:sqref>
            </x14:sparkline>
            <x14:sparkline>
              <xm:f>PFC!C25:AH25</xm:f>
              <xm:sqref>AL25</xm:sqref>
            </x14:sparkline>
            <x14:sparkline>
              <xm:f>PFC!C26:AH26</xm:f>
              <xm:sqref>AL26</xm:sqref>
            </x14:sparkline>
            <x14:sparkline>
              <xm:f>PFC!C27:AH27</xm:f>
              <xm:sqref>AL27</xm:sqref>
            </x14:sparkline>
            <x14:sparkline>
              <xm:f>PFC!C28:AH28</xm:f>
              <xm:sqref>AL28</xm:sqref>
            </x14:sparkline>
            <x14:sparkline>
              <xm:f>PFC!C29:AH29</xm:f>
              <xm:sqref>AL29</xm:sqref>
            </x14:sparkline>
            <x14:sparkline>
              <xm:f>PFC!C30:AH30</xm:f>
              <xm:sqref>AL30</xm:sqref>
            </x14:sparkline>
            <x14:sparkline>
              <xm:f>PFC!C31:AH31</xm:f>
              <xm:sqref>AL31</xm:sqref>
            </x14:sparkline>
            <x14:sparkline>
              <xm:f>PFC!C32:AH32</xm:f>
              <xm:sqref>AL32</xm:sqref>
            </x14:sparkline>
            <x14:sparkline>
              <xm:f>PFC!C33:AH33</xm:f>
              <xm:sqref>AL33</xm:sqref>
            </x14:sparkline>
            <x14:sparkline>
              <xm:f>PFC!C34:AH34</xm:f>
              <xm:sqref>AL34</xm:sqref>
            </x14:sparkline>
            <x14:sparkline>
              <xm:f>PFC!C35:AH35</xm:f>
              <xm:sqref>AL35</xm:sqref>
            </x14:sparkline>
            <x14:sparkline>
              <xm:f>PFC!C36:AH36</xm:f>
              <xm:sqref>AL36</xm:sqref>
            </x14:sparkline>
            <x14:sparkline>
              <xm:f>PFC!C37:AH37</xm:f>
              <xm:sqref>AL37</xm:sqref>
            </x14:sparkline>
            <x14:sparkline>
              <xm:f>PFC!C38:AH38</xm:f>
              <xm:sqref>AL38</xm:sqref>
            </x14:sparkline>
            <x14:sparkline>
              <xm:f>PFC!C39:AH39</xm:f>
              <xm:sqref>AL39</xm:sqref>
            </x14:sparkline>
            <x14:sparkline>
              <xm:f>PFC!C40:AH40</xm:f>
              <xm:sqref>AL40</xm:sqref>
            </x14:sparkline>
            <x14:sparkline>
              <xm:f>PFC!C41:AH41</xm:f>
              <xm:sqref>AL41</xm:sqref>
            </x14:sparkline>
            <x14:sparkline>
              <xm:f>PFC!C42:AH42</xm:f>
              <xm:sqref>AL42</xm:sqref>
            </x14:sparkline>
            <x14:sparkline>
              <xm:f>PFC!C43:AH43</xm:f>
              <xm:sqref>AL43</xm:sqref>
            </x14:sparkline>
            <x14:sparkline>
              <xm:f>PFC!C44:AH44</xm:f>
              <xm:sqref>AL44</xm:sqref>
            </x14:sparkline>
            <x14:sparkline>
              <xm:f>PFC!C45:AH45</xm:f>
              <xm:sqref>AL45</xm:sqref>
            </x14:sparkline>
            <x14:sparkline>
              <xm:f>PFC!C46:AH46</xm:f>
              <xm:sqref>AL46</xm:sqref>
            </x14:sparkline>
            <x14:sparkline>
              <xm:f>PFC!C47:AH47</xm:f>
              <xm:sqref>AL47</xm:sqref>
            </x14:sparkline>
            <x14:sparkline>
              <xm:f>PFC!C48:AH48</xm:f>
              <xm:sqref>AL48</xm:sqref>
            </x14:sparkline>
            <x14:sparkline>
              <xm:f>PFC!C49:AH49</xm:f>
              <xm:sqref>AL49</xm:sqref>
            </x14:sparkline>
            <x14:sparkline>
              <xm:f>PFC!C50:AH50</xm:f>
              <xm:sqref>AL50</xm:sqref>
            </x14:sparkline>
            <x14:sparkline>
              <xm:f>PFC!C51:AH51</xm:f>
              <xm:sqref>AL51</xm:sqref>
            </x14:sparkline>
            <x14:sparkline>
              <xm:f>PFC!C52:AH52</xm:f>
              <xm:sqref>AL52</xm:sqref>
            </x14:sparkline>
            <x14:sparkline>
              <xm:f>PFC!C53:AH53</xm:f>
              <xm:sqref>AL53</xm:sqref>
            </x14:sparkline>
            <x14:sparkline>
              <xm:f>PFC!C54:AH54</xm:f>
              <xm:sqref>AL54</xm:sqref>
            </x14:sparkline>
            <x14:sparkline>
              <xm:f>PFC!C55:AH55</xm:f>
              <xm:sqref>AL55</xm:sqref>
            </x14:sparkline>
            <x14:sparkline>
              <xm:f>PFC!C56:AH56</xm:f>
              <xm:sqref>AL56</xm:sqref>
            </x14:sparkline>
            <x14:sparkline>
              <xm:f>PFC!C57:AH57</xm:f>
              <xm:sqref>AL57</xm:sqref>
            </x14:sparkline>
            <x14:sparkline>
              <xm:f>PFC!C58:AH58</xm:f>
              <xm:sqref>AL58</xm:sqref>
            </x14:sparkline>
            <x14:sparkline>
              <xm:f>PFC!C59:AH59</xm:f>
              <xm:sqref>AL59</xm:sqref>
            </x14:sparkline>
            <x14:sparkline>
              <xm:f>PFC!C60:AH60</xm:f>
              <xm:sqref>AL60</xm:sqref>
            </x14:sparkline>
            <x14:sparkline>
              <xm:f>PFC!C61:AH61</xm:f>
              <xm:sqref>AL61</xm:sqref>
            </x14:sparkline>
            <x14:sparkline>
              <xm:f>PFC!C62:AH62</xm:f>
              <xm:sqref>AL62</xm:sqref>
            </x14:sparkline>
            <x14:sparkline>
              <xm:f>PFC!C63:AH63</xm:f>
              <xm:sqref>AL63</xm:sqref>
            </x14:sparkline>
            <x14:sparkline>
              <xm:f>PFC!C64:AH64</xm:f>
              <xm:sqref>AL64</xm:sqref>
            </x14:sparkline>
            <x14:sparkline>
              <xm:f>PFC!C65:AH65</xm:f>
              <xm:sqref>AL65</xm:sqref>
            </x14:sparkline>
            <x14:sparkline>
              <xm:f>PFC!C66:AH66</xm:f>
              <xm:sqref>AL66</xm:sqref>
            </x14:sparkline>
            <x14:sparkline>
              <xm:f>PFC!C67:AH67</xm:f>
              <xm:sqref>AL67</xm:sqref>
            </x14:sparkline>
            <x14:sparkline>
              <xm:f>PFC!C68:AH68</xm:f>
              <xm:sqref>AL68</xm:sqref>
            </x14:sparkline>
            <x14:sparkline>
              <xm:f>PFC!C69:AH69</xm:f>
              <xm:sqref>AL69</xm:sqref>
            </x14:sparkline>
            <x14:sparkline>
              <xm:f>PFC!C70:AH70</xm:f>
              <xm:sqref>AL70</xm:sqref>
            </x14:sparkline>
            <x14:sparkline>
              <xm:f>PFC!C71:AH71</xm:f>
              <xm:sqref>AL71</xm:sqref>
            </x14:sparkline>
            <x14:sparkline>
              <xm:f>PFC!C72:AH72</xm:f>
              <xm:sqref>AL72</xm:sqref>
            </x14:sparkline>
            <x14:sparkline>
              <xm:f>PFC!C73:AH73</xm:f>
              <xm:sqref>AL73</xm:sqref>
            </x14:sparkline>
            <x14:sparkline>
              <xm:f>PFC!C74:AH74</xm:f>
              <xm:sqref>AL74</xm:sqref>
            </x14:sparkline>
            <x14:sparkline>
              <xm:f>PFC!C75:AH75</xm:f>
              <xm:sqref>AL75</xm:sqref>
            </x14:sparkline>
            <x14:sparkline>
              <xm:f>PFC!C76:AH76</xm:f>
              <xm:sqref>AL76</xm:sqref>
            </x14:sparkline>
            <x14:sparkline>
              <xm:f>PFC!C77:AH77</xm:f>
              <xm:sqref>AL77</xm:sqref>
            </x14:sparkline>
            <x14:sparkline>
              <xm:f>PFC!C78:AH78</xm:f>
              <xm:sqref>AL78</xm:sqref>
            </x14:sparkline>
            <x14:sparkline>
              <xm:f>PFC!C79:AH79</xm:f>
              <xm:sqref>AL79</xm:sqref>
            </x14:sparkline>
            <x14:sparkline>
              <xm:f>PFC!C80:AH80</xm:f>
              <xm:sqref>AL80</xm:sqref>
            </x14:sparkline>
            <x14:sparkline>
              <xm:f>PFC!C81:AH81</xm:f>
              <xm:sqref>AL81</xm:sqref>
            </x14:sparkline>
            <x14:sparkline>
              <xm:f>PFC!C82:AH82</xm:f>
              <xm:sqref>AL82</xm:sqref>
            </x14:sparkline>
            <x14:sparkline>
              <xm:f>PFC!C83:AH83</xm:f>
              <xm:sqref>AL83</xm:sqref>
            </x14:sparkline>
            <x14:sparkline>
              <xm:f>PFC!C84:AH84</xm:f>
              <xm:sqref>AL84</xm:sqref>
            </x14:sparkline>
            <x14:sparkline>
              <xm:f>PFC!C85:AH85</xm:f>
              <xm:sqref>AL85</xm:sqref>
            </x14:sparkline>
            <x14:sparkline>
              <xm:f>PFC!C86:AH86</xm:f>
              <xm:sqref>AL86</xm:sqref>
            </x14:sparkline>
            <x14:sparkline>
              <xm:f>PFC!C87:AH87</xm:f>
              <xm:sqref>AL87</xm:sqref>
            </x14:sparkline>
            <x14:sparkline>
              <xm:f>PFC!C88:AH88</xm:f>
              <xm:sqref>AL88</xm:sqref>
            </x14:sparkline>
            <x14:sparkline>
              <xm:f>PFC!C89:AH89</xm:f>
              <xm:sqref>AL89</xm:sqref>
            </x14:sparkline>
            <x14:sparkline>
              <xm:f>PFC!C90:AH90</xm:f>
              <xm:sqref>AL90</xm:sqref>
            </x14:sparkline>
            <x14:sparkline>
              <xm:f>PFC!C91:AH91</xm:f>
              <xm:sqref>AL91</xm:sqref>
            </x14:sparkline>
            <x14:sparkline>
              <xm:f>PFC!C92:AH92</xm:f>
              <xm:sqref>AL92</xm:sqref>
            </x14:sparkline>
            <x14:sparkline>
              <xm:f>PFC!C93:AH93</xm:f>
              <xm:sqref>AL93</xm:sqref>
            </x14:sparkline>
            <x14:sparkline>
              <xm:f>PFC!C94:AH94</xm:f>
              <xm:sqref>AL94</xm:sqref>
            </x14:sparkline>
            <x14:sparkline>
              <xm:f>PFC!C95:AH95</xm:f>
              <xm:sqref>AL95</xm:sqref>
            </x14:sparkline>
            <x14:sparkline>
              <xm:f>PFC!C96:AH96</xm:f>
              <xm:sqref>AL96</xm:sqref>
            </x14:sparkline>
            <x14:sparkline>
              <xm:f>PFC!C97:AH97</xm:f>
              <xm:sqref>AL97</xm:sqref>
            </x14:sparkline>
            <x14:sparkline>
              <xm:f>PFC!C98:AH98</xm:f>
              <xm:sqref>AL98</xm:sqref>
            </x14:sparkline>
            <x14:sparkline>
              <xm:f>PFC!C99:AH99</xm:f>
              <xm:sqref>AL99</xm:sqref>
            </x14:sparkline>
            <x14:sparkline>
              <xm:f>PFC!C100:AH100</xm:f>
              <xm:sqref>AL100</xm:sqref>
            </x14:sparkline>
            <x14:sparkline>
              <xm:f>PFC!C101:AH101</xm:f>
              <xm:sqref>AL101</xm:sqref>
            </x14:sparkline>
            <x14:sparkline>
              <xm:f>PFC!C102:AH102</xm:f>
              <xm:sqref>AL102</xm:sqref>
            </x14:sparkline>
            <x14:sparkline>
              <xm:f>PFC!C103:AH103</xm:f>
              <xm:sqref>AL103</xm:sqref>
            </x14:sparkline>
            <x14:sparkline>
              <xm:f>PFC!C104:AH104</xm:f>
              <xm:sqref>AL104</xm:sqref>
            </x14:sparkline>
            <x14:sparkline>
              <xm:f>PFC!C105:AH105</xm:f>
              <xm:sqref>AL105</xm:sqref>
            </x14:sparkline>
            <x14:sparkline>
              <xm:f>PFC!C106:AH106</xm:f>
              <xm:sqref>AL106</xm:sqref>
            </x14:sparkline>
            <x14:sparkline>
              <xm:f>PFC!C107:AH107</xm:f>
              <xm:sqref>AL107</xm:sqref>
            </x14:sparkline>
            <x14:sparkline>
              <xm:f>PFC!C108:AH108</xm:f>
              <xm:sqref>AL108</xm:sqref>
            </x14:sparkline>
            <x14:sparkline>
              <xm:f>PFC!C109:AH109</xm:f>
              <xm:sqref>AL109</xm:sqref>
            </x14:sparkline>
            <x14:sparkline>
              <xm:f>PFC!C110:AH110</xm:f>
              <xm:sqref>AL110</xm:sqref>
            </x14:sparkline>
            <x14:sparkline>
              <xm:f>PFC!C111:AH111</xm:f>
              <xm:sqref>AL111</xm:sqref>
            </x14:sparkline>
            <x14:sparkline>
              <xm:f>PFC!C112:AH112</xm:f>
              <xm:sqref>AL112</xm:sqref>
            </x14:sparkline>
            <x14:sparkline>
              <xm:f>PFC!C113:AH113</xm:f>
              <xm:sqref>AL113</xm:sqref>
            </x14:sparkline>
            <x14:sparkline>
              <xm:f>PFC!C114:AH114</xm:f>
              <xm:sqref>AL114</xm:sqref>
            </x14:sparkline>
            <x14:sparkline>
              <xm:f>PFC!C115:AH115</xm:f>
              <xm:sqref>AL115</xm:sqref>
            </x14:sparkline>
            <x14:sparkline>
              <xm:f>PFC!C116:AH116</xm:f>
              <xm:sqref>AL116</xm:sqref>
            </x14:sparkline>
            <x14:sparkline>
              <xm:f>PFC!C117:AH117</xm:f>
              <xm:sqref>AL117</xm:sqref>
            </x14:sparkline>
            <x14:sparkline>
              <xm:f>PFC!C118:AH118</xm:f>
              <xm:sqref>AL118</xm:sqref>
            </x14:sparkline>
            <x14:sparkline>
              <xm:f>PFC!C119:AH119</xm:f>
              <xm:sqref>AL119</xm:sqref>
            </x14:sparkline>
            <x14:sparkline>
              <xm:f>PFC!C120:AH120</xm:f>
              <xm:sqref>AL120</xm:sqref>
            </x14:sparkline>
            <x14:sparkline>
              <xm:f>PFC!C121:AH121</xm:f>
              <xm:sqref>AL121</xm:sqref>
            </x14:sparkline>
            <x14:sparkline>
              <xm:f>PFC!C122:AH122</xm:f>
              <xm:sqref>AL122</xm:sqref>
            </x14:sparkline>
            <x14:sparkline>
              <xm:f>PFC!C123:AH123</xm:f>
              <xm:sqref>AL123</xm:sqref>
            </x14:sparkline>
            <x14:sparkline>
              <xm:f>PFC!C124:AH124</xm:f>
              <xm:sqref>AL124</xm:sqref>
            </x14:sparkline>
            <x14:sparkline>
              <xm:f>PFC!C125:AH125</xm:f>
              <xm:sqref>AL125</xm:sqref>
            </x14:sparkline>
            <x14:sparkline>
              <xm:f>PFC!C126:AH126</xm:f>
              <xm:sqref>AL126</xm:sqref>
            </x14:sparkline>
            <x14:sparkline>
              <xm:f>PFC!C127:AH127</xm:f>
              <xm:sqref>AL127</xm:sqref>
            </x14:sparkline>
            <x14:sparkline>
              <xm:f>PFC!C128:AH128</xm:f>
              <xm:sqref>AL128</xm:sqref>
            </x14:sparkline>
            <x14:sparkline>
              <xm:f>PFC!C129:AH129</xm:f>
              <xm:sqref>AL129</xm:sqref>
            </x14:sparkline>
            <x14:sparkline>
              <xm:f>PFC!C130:AH130</xm:f>
              <xm:sqref>AL130</xm:sqref>
            </x14:sparkline>
            <x14:sparkline>
              <xm:f>PFC!C131:AH131</xm:f>
              <xm:sqref>AL131</xm:sqref>
            </x14:sparkline>
            <x14:sparkline>
              <xm:f>PFC!C132:AH132</xm:f>
              <xm:sqref>AL132</xm:sqref>
            </x14:sparkline>
            <x14:sparkline>
              <xm:f>PFC!C133:AH133</xm:f>
              <xm:sqref>AL133</xm:sqref>
            </x14:sparkline>
            <x14:sparkline>
              <xm:f>PFC!C134:AH134</xm:f>
              <xm:sqref>AL134</xm:sqref>
            </x14:sparkline>
            <x14:sparkline>
              <xm:f>PFC!C135:AH135</xm:f>
              <xm:sqref>AL135</xm:sqref>
            </x14:sparkline>
            <x14:sparkline>
              <xm:f>PFC!C136:AH136</xm:f>
              <xm:sqref>AL136</xm:sqref>
            </x14:sparkline>
            <x14:sparkline>
              <xm:f>PFC!C137:AH137</xm:f>
              <xm:sqref>AL137</xm:sqref>
            </x14:sparkline>
            <x14:sparkline>
              <xm:f>PFC!C138:AH138</xm:f>
              <xm:sqref>AL138</xm:sqref>
            </x14:sparkline>
            <x14:sparkline>
              <xm:f>PFC!C139:AH139</xm:f>
              <xm:sqref>AL139</xm:sqref>
            </x14:sparkline>
            <x14:sparkline>
              <xm:f>PFC!C140:AH140</xm:f>
              <xm:sqref>AL140</xm:sqref>
            </x14:sparkline>
            <x14:sparkline>
              <xm:f>PFC!C141:AH141</xm:f>
              <xm:sqref>AL141</xm:sqref>
            </x14:sparkline>
            <x14:sparkline>
              <xm:f>PFC!C142:AH142</xm:f>
              <xm:sqref>AL142</xm:sqref>
            </x14:sparkline>
            <x14:sparkline>
              <xm:f>PFC!C143:AH143</xm:f>
              <xm:sqref>AL143</xm:sqref>
            </x14:sparkline>
            <x14:sparkline>
              <xm:f>PFC!C144:AH144</xm:f>
              <xm:sqref>AL144</xm:sqref>
            </x14:sparkline>
            <x14:sparkline>
              <xm:f>PFC!C145:AH145</xm:f>
              <xm:sqref>AL145</xm:sqref>
            </x14:sparkline>
            <x14:sparkline>
              <xm:f>PFC!C146:AH146</xm:f>
              <xm:sqref>AL146</xm:sqref>
            </x14:sparkline>
            <x14:sparkline>
              <xm:f>PFC!C147:AH147</xm:f>
              <xm:sqref>AL147</xm:sqref>
            </x14:sparkline>
            <x14:sparkline>
              <xm:f>PFC!C148:AH148</xm:f>
              <xm:sqref>AL148</xm:sqref>
            </x14:sparkline>
            <x14:sparkline>
              <xm:f>PFC!C149:AH149</xm:f>
              <xm:sqref>AL149</xm:sqref>
            </x14:sparkline>
            <x14:sparkline>
              <xm:f>PFC!C150:AH150</xm:f>
              <xm:sqref>AL150</xm:sqref>
            </x14:sparkline>
            <x14:sparkline>
              <xm:f>PFC!C151:AH151</xm:f>
              <xm:sqref>AL151</xm:sqref>
            </x14:sparkline>
            <x14:sparkline>
              <xm:f>PFC!C152:AH152</xm:f>
              <xm:sqref>AL152</xm:sqref>
            </x14:sparkline>
            <x14:sparkline>
              <xm:f>PFC!C153:AH153</xm:f>
              <xm:sqref>AL153</xm:sqref>
            </x14:sparkline>
            <x14:sparkline>
              <xm:f>PFC!C154:AH154</xm:f>
              <xm:sqref>AL154</xm:sqref>
            </x14:sparkline>
            <x14:sparkline>
              <xm:f>PFC!C155:AH155</xm:f>
              <xm:sqref>AL155</xm:sqref>
            </x14:sparkline>
            <x14:sparkline>
              <xm:f>PFC!C156:AH156</xm:f>
              <xm:sqref>AL156</xm:sqref>
            </x14:sparkline>
            <x14:sparkline>
              <xm:f>PFC!C157:AH157</xm:f>
              <xm:sqref>AL157</xm:sqref>
            </x14:sparkline>
            <x14:sparkline>
              <xm:f>PFC!C158:AH158</xm:f>
              <xm:sqref>AL158</xm:sqref>
            </x14:sparkline>
            <x14:sparkline>
              <xm:f>PFC!C159:AH159</xm:f>
              <xm:sqref>AL159</xm:sqref>
            </x14:sparkline>
            <x14:sparkline>
              <xm:f>PFC!C160:AH160</xm:f>
              <xm:sqref>AL160</xm:sqref>
            </x14:sparkline>
            <x14:sparkline>
              <xm:f>PFC!C161:AH161</xm:f>
              <xm:sqref>AL161</xm:sqref>
            </x14:sparkline>
            <x14:sparkline>
              <xm:f>PFC!C162:AH162</xm:f>
              <xm:sqref>AL162</xm:sqref>
            </x14:sparkline>
            <x14:sparkline>
              <xm:f>PFC!C163:AH163</xm:f>
              <xm:sqref>AL163</xm:sqref>
            </x14:sparkline>
            <x14:sparkline>
              <xm:f>PFC!C164:AH164</xm:f>
              <xm:sqref>AL164</xm:sqref>
            </x14:sparkline>
            <x14:sparkline>
              <xm:f>PFC!C165:AH165</xm:f>
              <xm:sqref>AL165</xm:sqref>
            </x14:sparkline>
            <x14:sparkline>
              <xm:f>PFC!C166:AH166</xm:f>
              <xm:sqref>AL166</xm:sqref>
            </x14:sparkline>
            <x14:sparkline>
              <xm:f>PFC!C167:AH167</xm:f>
              <xm:sqref>AL167</xm:sqref>
            </x14:sparkline>
            <x14:sparkline>
              <xm:f>PFC!C168:AH168</xm:f>
              <xm:sqref>AL168</xm:sqref>
            </x14:sparkline>
            <x14:sparkline>
              <xm:f>PFC!C169:AH169</xm:f>
              <xm:sqref>AL169</xm:sqref>
            </x14:sparkline>
            <x14:sparkline>
              <xm:f>PFC!C170:AH170</xm:f>
              <xm:sqref>AL170</xm:sqref>
            </x14:sparkline>
            <x14:sparkline>
              <xm:f>PFC!C171:AH171</xm:f>
              <xm:sqref>AL171</xm:sqref>
            </x14:sparkline>
            <x14:sparkline>
              <xm:f>PFC!C172:AH172</xm:f>
              <xm:sqref>AL172</xm:sqref>
            </x14:sparkline>
            <x14:sparkline>
              <xm:f>PFC!C173:AH173</xm:f>
              <xm:sqref>AL173</xm:sqref>
            </x14:sparkline>
            <x14:sparkline>
              <xm:f>PFC!C174:AH174</xm:f>
              <xm:sqref>AL174</xm:sqref>
            </x14:sparkline>
            <x14:sparkline>
              <xm:f>PFC!C175:AH175</xm:f>
              <xm:sqref>AL175</xm:sqref>
            </x14:sparkline>
            <x14:sparkline>
              <xm:f>PFC!C176:AH176</xm:f>
              <xm:sqref>AL176</xm:sqref>
            </x14:sparkline>
            <x14:sparkline>
              <xm:f>PFC!C177:AH177</xm:f>
              <xm:sqref>AL177</xm:sqref>
            </x14:sparkline>
            <x14:sparkline>
              <xm:f>PFC!C178:AH178</xm:f>
              <xm:sqref>AL178</xm:sqref>
            </x14:sparkline>
            <x14:sparkline>
              <xm:f>PFC!C179:AH179</xm:f>
              <xm:sqref>AL179</xm:sqref>
            </x14:sparkline>
            <x14:sparkline>
              <xm:f>PFC!C180:AH180</xm:f>
              <xm:sqref>AL180</xm:sqref>
            </x14:sparkline>
            <x14:sparkline>
              <xm:f>PFC!C181:AH181</xm:f>
              <xm:sqref>AL181</xm:sqref>
            </x14:sparkline>
            <x14:sparkline>
              <xm:f>PFC!C182:AH182</xm:f>
              <xm:sqref>AL182</xm:sqref>
            </x14:sparkline>
            <x14:sparkline>
              <xm:f>PFC!C183:AH183</xm:f>
              <xm:sqref>AL183</xm:sqref>
            </x14:sparkline>
            <x14:sparkline>
              <xm:f>PFC!C184:AH184</xm:f>
              <xm:sqref>AL184</xm:sqref>
            </x14:sparkline>
            <x14:sparkline>
              <xm:f>PFC!C185:AH185</xm:f>
              <xm:sqref>AL185</xm:sqref>
            </x14:sparkline>
            <x14:sparkline>
              <xm:f>PFC!C186:AH186</xm:f>
              <xm:sqref>AL186</xm:sqref>
            </x14:sparkline>
            <x14:sparkline>
              <xm:f>PFC!C187:AH187</xm:f>
              <xm:sqref>AL187</xm:sqref>
            </x14:sparkline>
            <x14:sparkline>
              <xm:f>PFC!C188:AH188</xm:f>
              <xm:sqref>AL188</xm:sqref>
            </x14:sparkline>
            <x14:sparkline>
              <xm:f>PFC!C189:AH189</xm:f>
              <xm:sqref>AL189</xm:sqref>
            </x14:sparkline>
            <x14:sparkline>
              <xm:f>PFC!C190:AH190</xm:f>
              <xm:sqref>AL190</xm:sqref>
            </x14:sparkline>
            <x14:sparkline>
              <xm:f>PFC!C191:AH191</xm:f>
              <xm:sqref>AL191</xm:sqref>
            </x14:sparkline>
            <x14:sparkline>
              <xm:f>PFC!C192:AH192</xm:f>
              <xm:sqref>AL192</xm:sqref>
            </x14:sparkline>
            <x14:sparkline>
              <xm:f>PFC!C193:AH193</xm:f>
              <xm:sqref>AL193</xm:sqref>
            </x14:sparkline>
            <x14:sparkline>
              <xm:f>PFC!C194:AH194</xm:f>
              <xm:sqref>AL194</xm:sqref>
            </x14:sparkline>
            <x14:sparkline>
              <xm:f>PFC!C195:AH195</xm:f>
              <xm:sqref>AL195</xm:sqref>
            </x14:sparkline>
            <x14:sparkline>
              <xm:f>PFC!C196:AH196</xm:f>
              <xm:sqref>AL196</xm:sqref>
            </x14:sparkline>
            <x14:sparkline>
              <xm:f>PFC!C197:AH197</xm:f>
              <xm:sqref>AL197</xm:sqref>
            </x14:sparkline>
            <x14:sparkline>
              <xm:f>PFC!C198:AH198</xm:f>
              <xm:sqref>AL198</xm:sqref>
            </x14:sparkline>
            <x14:sparkline>
              <xm:f>PFC!C199:AH199</xm:f>
              <xm:sqref>AL199</xm:sqref>
            </x14:sparkline>
            <x14:sparkline>
              <xm:f>PFC!C200:AH200</xm:f>
              <xm:sqref>AL200</xm:sqref>
            </x14:sparkline>
            <x14:sparkline>
              <xm:f>PFC!C201:AH201</xm:f>
              <xm:sqref>AL201</xm:sqref>
            </x14:sparkline>
            <x14:sparkline>
              <xm:f>PFC!C202:AH202</xm:f>
              <xm:sqref>AL202</xm:sqref>
            </x14:sparkline>
            <x14:sparkline>
              <xm:f>PFC!C203:AH203</xm:f>
              <xm:sqref>AL203</xm:sqref>
            </x14:sparkline>
            <x14:sparkline>
              <xm:f>PFC!C204:AH204</xm:f>
              <xm:sqref>AL204</xm:sqref>
            </x14:sparkline>
            <x14:sparkline>
              <xm:f>PFC!C205:AH205</xm:f>
              <xm:sqref>AL205</xm:sqref>
            </x14:sparkline>
            <x14:sparkline>
              <xm:f>PFC!C206:AH206</xm:f>
              <xm:sqref>AL206</xm:sqref>
            </x14:sparkline>
            <x14:sparkline>
              <xm:f>PFC!C207:AH207</xm:f>
              <xm:sqref>AL207</xm:sqref>
            </x14:sparkline>
            <x14:sparkline>
              <xm:f>PFC!C208:AH208</xm:f>
              <xm:sqref>AL208</xm:sqref>
            </x14:sparkline>
            <x14:sparkline>
              <xm:f>PFC!C209:AH209</xm:f>
              <xm:sqref>AL209</xm:sqref>
            </x14:sparkline>
            <x14:sparkline>
              <xm:f>PFC!C210:AH210</xm:f>
              <xm:sqref>AL210</xm:sqref>
            </x14:sparkline>
            <x14:sparkline>
              <xm:f>PFC!C211:AH211</xm:f>
              <xm:sqref>AL211</xm:sqref>
            </x14:sparkline>
            <x14:sparkline>
              <xm:f>PFC!C212:AH212</xm:f>
              <xm:sqref>AL212</xm:sqref>
            </x14:sparkline>
            <x14:sparkline>
              <xm:f>PFC!C213:AH213</xm:f>
              <xm:sqref>AL213</xm:sqref>
            </x14:sparkline>
            <x14:sparkline>
              <xm:f>PFC!C214:AH214</xm:f>
              <xm:sqref>AL214</xm:sqref>
            </x14:sparkline>
            <x14:sparkline>
              <xm:f>PFC!C215:AH215</xm:f>
              <xm:sqref>AL215</xm:sqref>
            </x14:sparkline>
            <x14:sparkline>
              <xm:f>PFC!C216:AH216</xm:f>
              <xm:sqref>AL216</xm:sqref>
            </x14:sparkline>
            <x14:sparkline>
              <xm:f>PFC!C217:AH217</xm:f>
              <xm:sqref>AL217</xm:sqref>
            </x14:sparkline>
            <x14:sparkline>
              <xm:f>PFC!C218:AH218</xm:f>
              <xm:sqref>AL218</xm:sqref>
            </x14:sparkline>
            <x14:sparkline>
              <xm:f>PFC!C219:AH219</xm:f>
              <xm:sqref>AL219</xm:sqref>
            </x14:sparkline>
            <x14:sparkline>
              <xm:f>PFC!C220:AH220</xm:f>
              <xm:sqref>AL220</xm:sqref>
            </x14:sparkline>
            <x14:sparkline>
              <xm:f>PFC!C221:AH221</xm:f>
              <xm:sqref>AL221</xm:sqref>
            </x14:sparkline>
            <x14:sparkline>
              <xm:f>PFC!C222:AH222</xm:f>
              <xm:sqref>AL222</xm:sqref>
            </x14:sparkline>
            <x14:sparkline>
              <xm:f>PFC!C223:AH223</xm:f>
              <xm:sqref>AL223</xm:sqref>
            </x14:sparkline>
            <x14:sparkline>
              <xm:f>PFC!C224:AH224</xm:f>
              <xm:sqref>AL224</xm:sqref>
            </x14:sparkline>
            <x14:sparkline>
              <xm:f>PFC!C225:AH225</xm:f>
              <xm:sqref>AL225</xm:sqref>
            </x14:sparkline>
            <x14:sparkline>
              <xm:f>PFC!C226:AH226</xm:f>
              <xm:sqref>AL226</xm:sqref>
            </x14:sparkline>
            <x14:sparkline>
              <xm:f>PFC!C227:AH227</xm:f>
              <xm:sqref>AL227</xm:sqref>
            </x14:sparkline>
            <x14:sparkline>
              <xm:f>PFC!C228:AH228</xm:f>
              <xm:sqref>AL228</xm:sqref>
            </x14:sparkline>
            <x14:sparkline>
              <xm:f>PFC!C229:AH229</xm:f>
              <xm:sqref>AL229</xm:sqref>
            </x14:sparkline>
            <x14:sparkline>
              <xm:f>PFC!C230:AH230</xm:f>
              <xm:sqref>AL230</xm:sqref>
            </x14:sparkline>
            <x14:sparkline>
              <xm:f>PFC!C231:AH231</xm:f>
              <xm:sqref>AL231</xm:sqref>
            </x14:sparkline>
            <x14:sparkline>
              <xm:f>PFC!C232:AH232</xm:f>
              <xm:sqref>AL232</xm:sqref>
            </x14:sparkline>
            <x14:sparkline>
              <xm:f>PFC!C233:AH233</xm:f>
              <xm:sqref>AL233</xm:sqref>
            </x14:sparkline>
            <x14:sparkline>
              <xm:f>PFC!C234:AH234</xm:f>
              <xm:sqref>AL234</xm:sqref>
            </x14:sparkline>
            <x14:sparkline>
              <xm:f>PFC!C235:AH235</xm:f>
              <xm:sqref>AL235</xm:sqref>
            </x14:sparkline>
            <x14:sparkline>
              <xm:f>PFC!C236:AH236</xm:f>
              <xm:sqref>AL236</xm:sqref>
            </x14:sparkline>
            <x14:sparkline>
              <xm:f>PFC!C237:AH237</xm:f>
              <xm:sqref>AL237</xm:sqref>
            </x14:sparkline>
          </x14:sparklines>
        </x14:sparklineGroup>
      </x14:sparklineGroup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CC330-6EE3-40F0-BBC3-3C7CAA781DC4}">
  <dimension ref="A2:AL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6" width="11.453125" style="52" hidden="1" customWidth="1"/>
    <col min="7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4.2473946719999995</v>
      </c>
      <c r="N4" s="21">
        <f t="shared" si="0"/>
        <v>3.7721483699591833</v>
      </c>
      <c r="O4" s="21">
        <f t="shared" si="0"/>
        <v>4.1595365129795914</v>
      </c>
      <c r="P4" s="21">
        <f t="shared" si="0"/>
        <v>4.265399921959184</v>
      </c>
      <c r="Q4" s="21">
        <f t="shared" si="0"/>
        <v>5.0245323059591849</v>
      </c>
      <c r="R4" s="21">
        <f t="shared" si="0"/>
        <v>5.2035579059591841</v>
      </c>
      <c r="S4" s="21">
        <f t="shared" si="0"/>
        <v>5.2211595059591831</v>
      </c>
      <c r="T4" s="21">
        <f t="shared" si="0"/>
        <v>5.5851387059591842</v>
      </c>
      <c r="U4" s="21">
        <f t="shared" si="0"/>
        <v>5.6682127859591835</v>
      </c>
      <c r="V4" s="21">
        <f t="shared" si="0"/>
        <v>5.9806348019591837</v>
      </c>
      <c r="W4" s="21">
        <f t="shared" si="0"/>
        <v>6.3562788467591842</v>
      </c>
      <c r="X4" s="21">
        <f t="shared" si="0"/>
        <v>6.6265487243591839</v>
      </c>
      <c r="Y4" s="21">
        <f t="shared" si="0"/>
        <v>6.9221316179591827</v>
      </c>
      <c r="Z4" s="21">
        <f t="shared" si="0"/>
        <v>7.9954148507591807</v>
      </c>
      <c r="AA4" s="21">
        <f t="shared" si="0"/>
        <v>9.2547925049795854</v>
      </c>
      <c r="AB4" s="21">
        <f t="shared" si="0"/>
        <v>10.021074694759177</v>
      </c>
      <c r="AC4" s="21">
        <f t="shared" si="0"/>
        <v>10.454163430759174</v>
      </c>
      <c r="AD4" s="21">
        <f t="shared" si="0"/>
        <v>10.786134622759169</v>
      </c>
      <c r="AE4" s="21">
        <f t="shared" si="0"/>
        <v>12.704044265959171</v>
      </c>
      <c r="AF4" s="21">
        <f t="shared" si="0"/>
        <v>13.343754490759171</v>
      </c>
      <c r="AG4" s="21">
        <f t="shared" si="0"/>
        <v>13.58395714195917</v>
      </c>
      <c r="AH4" s="21">
        <f t="shared" si="0"/>
        <v>13.810669215559169</v>
      </c>
      <c r="AI4" s="22"/>
      <c r="AJ4" s="23">
        <f>+(AH4/M4)-1</f>
        <v>2.2515624946753645</v>
      </c>
    </row>
    <row r="5" spans="1:38" s="13" customFormat="1" x14ac:dyDescent="0.35">
      <c r="A5" s="19" t="s">
        <v>264</v>
      </c>
      <c r="B5" s="20" t="s">
        <v>265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22"/>
      <c r="AJ5" s="23" t="e">
        <f t="shared" ref="AJ5:AJ68" si="1">+(AH5/M5)-1</f>
        <v>#DIV/0!</v>
      </c>
    </row>
    <row r="6" spans="1:38" x14ac:dyDescent="0.35">
      <c r="A6" s="24" t="s">
        <v>266</v>
      </c>
      <c r="B6" s="25" t="s">
        <v>267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5"/>
      <c r="AG6" s="35"/>
      <c r="AH6" s="35"/>
      <c r="AI6" s="27"/>
      <c r="AJ6" s="23" t="e">
        <f t="shared" si="1"/>
        <v>#DIV/0!</v>
      </c>
    </row>
    <row r="7" spans="1:38" x14ac:dyDescent="0.35">
      <c r="A7" s="24" t="s">
        <v>268</v>
      </c>
      <c r="B7" s="25" t="s">
        <v>269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5"/>
      <c r="AG7" s="35"/>
      <c r="AH7" s="35"/>
      <c r="AI7" s="27"/>
      <c r="AJ7" s="23" t="e">
        <f t="shared" si="1"/>
        <v>#DIV/0!</v>
      </c>
    </row>
    <row r="8" spans="1:38" x14ac:dyDescent="0.35">
      <c r="A8" s="24" t="s">
        <v>270</v>
      </c>
      <c r="B8" s="25" t="s">
        <v>271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5"/>
      <c r="AG8" s="35"/>
      <c r="AH8" s="35"/>
      <c r="AI8" s="27"/>
      <c r="AJ8" s="35" t="e">
        <f t="shared" si="1"/>
        <v>#DIV/0!</v>
      </c>
    </row>
    <row r="9" spans="1:38" x14ac:dyDescent="0.35">
      <c r="A9" s="24" t="s">
        <v>272</v>
      </c>
      <c r="B9" s="25" t="s">
        <v>273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5"/>
      <c r="AG9" s="35"/>
      <c r="AH9" s="35"/>
      <c r="AI9" s="27"/>
      <c r="AJ9" s="35" t="e">
        <f t="shared" si="1"/>
        <v>#DIV/0!</v>
      </c>
    </row>
    <row r="10" spans="1:38" x14ac:dyDescent="0.35">
      <c r="A10" s="24" t="s">
        <v>274</v>
      </c>
      <c r="B10" s="25" t="s">
        <v>275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5"/>
      <c r="AG10" s="35"/>
      <c r="AH10" s="35"/>
      <c r="AI10" s="27"/>
      <c r="AJ10" s="35" t="e">
        <f t="shared" si="1"/>
        <v>#DIV/0!</v>
      </c>
    </row>
    <row r="11" spans="1:38" x14ac:dyDescent="0.35">
      <c r="A11" s="24" t="s">
        <v>276</v>
      </c>
      <c r="B11" s="25" t="s">
        <v>277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5"/>
      <c r="AG11" s="35"/>
      <c r="AH11" s="35"/>
      <c r="AI11" s="27"/>
      <c r="AJ11" s="23" t="e">
        <f t="shared" si="1"/>
        <v>#DIV/0!</v>
      </c>
    </row>
    <row r="12" spans="1:38" x14ac:dyDescent="0.35">
      <c r="A12" s="24" t="s">
        <v>278</v>
      </c>
      <c r="B12" s="25" t="s">
        <v>279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5"/>
      <c r="AG12" s="35"/>
      <c r="AH12" s="35"/>
      <c r="AI12" s="27"/>
      <c r="AJ12" s="35" t="e">
        <f t="shared" si="1"/>
        <v>#DIV/0!</v>
      </c>
    </row>
    <row r="13" spans="1:38" x14ac:dyDescent="0.35">
      <c r="A13" s="24" t="s">
        <v>280</v>
      </c>
      <c r="B13" s="25" t="s">
        <v>281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5"/>
      <c r="AG13" s="35"/>
      <c r="AH13" s="35"/>
      <c r="AI13" s="27"/>
      <c r="AJ13" s="35" t="e">
        <f t="shared" si="1"/>
        <v>#DIV/0!</v>
      </c>
    </row>
    <row r="14" spans="1:38" x14ac:dyDescent="0.35">
      <c r="A14" s="24" t="s">
        <v>282</v>
      </c>
      <c r="B14" s="25" t="s">
        <v>283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5"/>
      <c r="AG14" s="35"/>
      <c r="AH14" s="35"/>
      <c r="AI14" s="27"/>
      <c r="AJ14" s="35" t="e">
        <f t="shared" si="1"/>
        <v>#DIV/0!</v>
      </c>
    </row>
    <row r="15" spans="1:38" x14ac:dyDescent="0.35">
      <c r="A15" s="24" t="s">
        <v>284</v>
      </c>
      <c r="B15" s="25" t="s">
        <v>285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5"/>
      <c r="AG15" s="35"/>
      <c r="AH15" s="35"/>
      <c r="AI15" s="27"/>
      <c r="AJ15" s="35" t="e">
        <f t="shared" si="1"/>
        <v>#DIV/0!</v>
      </c>
    </row>
    <row r="16" spans="1:38" x14ac:dyDescent="0.35">
      <c r="A16" s="24" t="s">
        <v>286</v>
      </c>
      <c r="B16" s="25" t="s">
        <v>287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27"/>
      <c r="AJ16" s="35" t="e">
        <f t="shared" si="1"/>
        <v>#DIV/0!</v>
      </c>
    </row>
    <row r="17" spans="1:36" x14ac:dyDescent="0.35">
      <c r="A17" s="24" t="s">
        <v>288</v>
      </c>
      <c r="B17" s="25" t="s">
        <v>289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27"/>
      <c r="AJ17" s="35" t="e">
        <f t="shared" si="1"/>
        <v>#DIV/0!</v>
      </c>
    </row>
    <row r="18" spans="1:36" x14ac:dyDescent="0.35">
      <c r="A18" s="24" t="s">
        <v>290</v>
      </c>
      <c r="B18" s="25" t="s">
        <v>291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27"/>
      <c r="AJ18" s="35" t="e">
        <f t="shared" si="1"/>
        <v>#DIV/0!</v>
      </c>
    </row>
    <row r="19" spans="1:36" x14ac:dyDescent="0.35">
      <c r="A19" s="24" t="s">
        <v>292</v>
      </c>
      <c r="B19" s="25" t="s">
        <v>293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27"/>
      <c r="AJ19" s="23" t="e">
        <f t="shared" si="1"/>
        <v>#DIV/0!</v>
      </c>
    </row>
    <row r="20" spans="1:36" x14ac:dyDescent="0.35">
      <c r="A20" s="24" t="s">
        <v>294</v>
      </c>
      <c r="B20" s="25" t="s">
        <v>295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27"/>
      <c r="AJ20" s="35" t="e">
        <f t="shared" si="1"/>
        <v>#DIV/0!</v>
      </c>
    </row>
    <row r="21" spans="1:36" x14ac:dyDescent="0.35">
      <c r="A21" s="24" t="s">
        <v>296</v>
      </c>
      <c r="B21" s="25" t="s">
        <v>297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27"/>
      <c r="AJ21" s="35" t="e">
        <f t="shared" si="1"/>
        <v>#DIV/0!</v>
      </c>
    </row>
    <row r="22" spans="1:36" x14ac:dyDescent="0.35">
      <c r="A22" s="24" t="s">
        <v>298</v>
      </c>
      <c r="B22" s="25" t="s">
        <v>299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27"/>
      <c r="AJ22" s="35" t="e">
        <f t="shared" si="1"/>
        <v>#DIV/0!</v>
      </c>
    </row>
    <row r="23" spans="1:36" x14ac:dyDescent="0.35">
      <c r="A23" s="24" t="s">
        <v>300</v>
      </c>
      <c r="B23" s="25" t="s">
        <v>301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27"/>
      <c r="AJ23" s="35" t="e">
        <f t="shared" si="1"/>
        <v>#DIV/0!</v>
      </c>
    </row>
    <row r="24" spans="1:36" x14ac:dyDescent="0.35">
      <c r="A24" s="24" t="s">
        <v>302</v>
      </c>
      <c r="B24" s="25" t="s">
        <v>303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27"/>
      <c r="AJ24" s="35" t="e">
        <f t="shared" si="1"/>
        <v>#DIV/0!</v>
      </c>
    </row>
    <row r="25" spans="1:36" x14ac:dyDescent="0.35">
      <c r="A25" s="24" t="s">
        <v>304</v>
      </c>
      <c r="B25" s="25" t="s">
        <v>305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27"/>
      <c r="AJ25" s="23" t="e">
        <f t="shared" si="1"/>
        <v>#DIV/0!</v>
      </c>
    </row>
    <row r="26" spans="1:36" x14ac:dyDescent="0.35">
      <c r="A26" s="24" t="s">
        <v>306</v>
      </c>
      <c r="B26" s="25" t="s">
        <v>307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27"/>
      <c r="AJ26" s="35" t="e">
        <f t="shared" si="1"/>
        <v>#DIV/0!</v>
      </c>
    </row>
    <row r="27" spans="1:36" x14ac:dyDescent="0.35">
      <c r="A27" s="24" t="s">
        <v>308</v>
      </c>
      <c r="B27" s="25" t="s">
        <v>309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27"/>
      <c r="AJ27" s="35" t="e">
        <f t="shared" si="1"/>
        <v>#DIV/0!</v>
      </c>
    </row>
    <row r="28" spans="1:36" x14ac:dyDescent="0.35">
      <c r="A28" s="24" t="s">
        <v>310</v>
      </c>
      <c r="B28" s="25" t="s">
        <v>311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27"/>
      <c r="AJ28" s="35" t="e">
        <f t="shared" si="1"/>
        <v>#DIV/0!</v>
      </c>
    </row>
    <row r="29" spans="1:36" x14ac:dyDescent="0.35">
      <c r="A29" s="24" t="s">
        <v>312</v>
      </c>
      <c r="B29" s="25" t="s">
        <v>291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27"/>
      <c r="AJ29" s="23" t="e">
        <f t="shared" si="1"/>
        <v>#DIV/0!</v>
      </c>
    </row>
    <row r="30" spans="1:36" x14ac:dyDescent="0.35">
      <c r="A30" s="24" t="s">
        <v>313</v>
      </c>
      <c r="B30" s="25" t="s">
        <v>314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27"/>
      <c r="AJ30" s="35" t="e">
        <f t="shared" si="1"/>
        <v>#DIV/0!</v>
      </c>
    </row>
    <row r="31" spans="1:36" x14ac:dyDescent="0.35">
      <c r="A31" s="24" t="s">
        <v>315</v>
      </c>
      <c r="B31" s="25" t="s">
        <v>316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27"/>
      <c r="AJ31" s="35" t="e">
        <f t="shared" si="1"/>
        <v>#DIV/0!</v>
      </c>
    </row>
    <row r="32" spans="1:36" x14ac:dyDescent="0.35">
      <c r="A32" s="24" t="s">
        <v>317</v>
      </c>
      <c r="B32" s="25" t="s">
        <v>318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27"/>
      <c r="AJ32" s="23" t="e">
        <f t="shared" si="1"/>
        <v>#DIV/0!</v>
      </c>
    </row>
    <row r="33" spans="1:36" x14ac:dyDescent="0.35">
      <c r="A33" s="24" t="s">
        <v>319</v>
      </c>
      <c r="B33" s="25" t="s">
        <v>320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27"/>
      <c r="AJ33" s="23" t="e">
        <f t="shared" si="1"/>
        <v>#DIV/0!</v>
      </c>
    </row>
    <row r="34" spans="1:36" x14ac:dyDescent="0.35">
      <c r="A34" s="24" t="s">
        <v>321</v>
      </c>
      <c r="B34" s="25" t="s">
        <v>322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27"/>
      <c r="AJ34" s="35" t="e">
        <f t="shared" si="1"/>
        <v>#DIV/0!</v>
      </c>
    </row>
    <row r="35" spans="1:36" x14ac:dyDescent="0.35">
      <c r="A35" s="24" t="s">
        <v>323</v>
      </c>
      <c r="B35" s="34" t="s">
        <v>324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27"/>
      <c r="AJ35" s="35" t="e">
        <f t="shared" si="1"/>
        <v>#DIV/0!</v>
      </c>
    </row>
    <row r="36" spans="1:36" x14ac:dyDescent="0.35">
      <c r="A36" s="24" t="s">
        <v>325</v>
      </c>
      <c r="B36" s="34" t="s">
        <v>291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27"/>
      <c r="AJ36" s="35" t="e">
        <f t="shared" si="1"/>
        <v>#DIV/0!</v>
      </c>
    </row>
    <row r="37" spans="1:36" x14ac:dyDescent="0.35">
      <c r="A37" s="24" t="s">
        <v>326</v>
      </c>
      <c r="B37" s="34" t="s">
        <v>327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27"/>
      <c r="AJ37" s="23" t="e">
        <f t="shared" si="1"/>
        <v>#DIV/0!</v>
      </c>
    </row>
    <row r="38" spans="1:36" x14ac:dyDescent="0.35">
      <c r="A38" s="24" t="s">
        <v>328</v>
      </c>
      <c r="B38" s="25" t="s">
        <v>329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27"/>
      <c r="AJ38" s="35" t="e">
        <f t="shared" si="1"/>
        <v>#DIV/0!</v>
      </c>
    </row>
    <row r="39" spans="1:36" x14ac:dyDescent="0.35">
      <c r="A39" s="24" t="s">
        <v>330</v>
      </c>
      <c r="B39" s="25" t="s">
        <v>331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27"/>
      <c r="AJ39" s="35" t="e">
        <f t="shared" si="1"/>
        <v>#DIV/0!</v>
      </c>
    </row>
    <row r="40" spans="1:36" x14ac:dyDescent="0.35">
      <c r="A40" s="24" t="s">
        <v>332</v>
      </c>
      <c r="B40" s="25" t="s">
        <v>333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27"/>
      <c r="AJ40" s="35" t="e">
        <f t="shared" si="1"/>
        <v>#DIV/0!</v>
      </c>
    </row>
    <row r="41" spans="1:36" x14ac:dyDescent="0.35">
      <c r="A41" s="24" t="s">
        <v>334</v>
      </c>
      <c r="B41" s="25" t="s">
        <v>291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27"/>
      <c r="AJ41" s="35" t="e">
        <f t="shared" si="1"/>
        <v>#DIV/0!</v>
      </c>
    </row>
    <row r="42" spans="1:36" ht="13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2" t="e">
        <f t="shared" si="1"/>
        <v>#DIV/0!</v>
      </c>
    </row>
    <row r="43" spans="1:36" ht="13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2" t="e">
        <f t="shared" si="1"/>
        <v>#DIV/0!</v>
      </c>
    </row>
    <row r="44" spans="1:36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2" t="e">
        <f t="shared" si="1"/>
        <v>#DIV/0!</v>
      </c>
    </row>
    <row r="45" spans="1:36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2" t="e">
        <f t="shared" si="1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">+C47+C53+C64+C72+C76+C82+C89+C94</f>
        <v>0</v>
      </c>
      <c r="D46" s="21">
        <f t="shared" si="2"/>
        <v>0</v>
      </c>
      <c r="E46" s="21">
        <f t="shared" si="2"/>
        <v>0</v>
      </c>
      <c r="F46" s="21">
        <f t="shared" si="2"/>
        <v>0</v>
      </c>
      <c r="G46" s="21">
        <f t="shared" si="2"/>
        <v>0</v>
      </c>
      <c r="H46" s="21">
        <f t="shared" si="2"/>
        <v>0</v>
      </c>
      <c r="I46" s="21">
        <f t="shared" si="2"/>
        <v>0</v>
      </c>
      <c r="J46" s="21">
        <f t="shared" si="2"/>
        <v>0</v>
      </c>
      <c r="K46" s="21">
        <f t="shared" si="2"/>
        <v>0</v>
      </c>
      <c r="L46" s="21">
        <f t="shared" si="2"/>
        <v>0</v>
      </c>
      <c r="M46" s="21">
        <f t="shared" si="2"/>
        <v>4.2473946719999995</v>
      </c>
      <c r="N46" s="21">
        <f t="shared" si="2"/>
        <v>3.7721483699591833</v>
      </c>
      <c r="O46" s="21">
        <f t="shared" si="2"/>
        <v>4.1595365129795914</v>
      </c>
      <c r="P46" s="21">
        <f t="shared" si="2"/>
        <v>4.265399921959184</v>
      </c>
      <c r="Q46" s="21">
        <f t="shared" si="2"/>
        <v>5.0245323059591849</v>
      </c>
      <c r="R46" s="21">
        <f t="shared" si="2"/>
        <v>5.2035579059591841</v>
      </c>
      <c r="S46" s="21">
        <f t="shared" si="2"/>
        <v>5.2211595059591831</v>
      </c>
      <c r="T46" s="21">
        <f t="shared" si="2"/>
        <v>5.5851387059591842</v>
      </c>
      <c r="U46" s="21">
        <f t="shared" si="2"/>
        <v>5.6682127859591835</v>
      </c>
      <c r="V46" s="21">
        <f t="shared" si="2"/>
        <v>5.9806348019591837</v>
      </c>
      <c r="W46" s="21">
        <f t="shared" si="2"/>
        <v>6.3562788467591842</v>
      </c>
      <c r="X46" s="21">
        <f t="shared" si="2"/>
        <v>6.6265487243591839</v>
      </c>
      <c r="Y46" s="21">
        <f t="shared" si="2"/>
        <v>6.9221316179591827</v>
      </c>
      <c r="Z46" s="21">
        <f t="shared" si="2"/>
        <v>7.9954148507591807</v>
      </c>
      <c r="AA46" s="21">
        <f t="shared" si="2"/>
        <v>9.2547925049795854</v>
      </c>
      <c r="AB46" s="21">
        <f t="shared" si="2"/>
        <v>10.021074694759177</v>
      </c>
      <c r="AC46" s="21">
        <f t="shared" si="2"/>
        <v>10.454163430759174</v>
      </c>
      <c r="AD46" s="21">
        <f t="shared" si="2"/>
        <v>10.786134622759169</v>
      </c>
      <c r="AE46" s="21">
        <f t="shared" si="2"/>
        <v>12.704044265959171</v>
      </c>
      <c r="AF46" s="21">
        <f t="shared" ref="AF46" si="3">+AF47+AF53+AF64+AF72+AF76+AF82+AF89+AF94</f>
        <v>13.343754490759171</v>
      </c>
      <c r="AG46" s="21">
        <f t="shared" ref="AG46:AH46" si="4">+AG47+AG53+AG64+AG72+AG76+AG82+AG89+AG94</f>
        <v>13.58395714195917</v>
      </c>
      <c r="AH46" s="21">
        <f t="shared" si="4"/>
        <v>13.810669215559169</v>
      </c>
      <c r="AI46" s="22"/>
      <c r="AJ46" s="23">
        <f t="shared" si="1"/>
        <v>2.2515624946753645</v>
      </c>
    </row>
    <row r="47" spans="1:36" x14ac:dyDescent="0.35">
      <c r="A47" s="24" t="s">
        <v>345</v>
      </c>
      <c r="B47" s="25" t="s">
        <v>346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27"/>
      <c r="AJ47" s="32" t="e">
        <f t="shared" si="1"/>
        <v>#DIV/0!</v>
      </c>
    </row>
    <row r="48" spans="1:36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2" t="e">
        <f t="shared" si="1"/>
        <v>#DIV/0!</v>
      </c>
    </row>
    <row r="49" spans="1:36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2" t="e">
        <f t="shared" si="1"/>
        <v>#DIV/0!</v>
      </c>
    </row>
    <row r="50" spans="1:36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2" t="e">
        <f t="shared" si="1"/>
        <v>#DIV/0!</v>
      </c>
    </row>
    <row r="51" spans="1:36" x14ac:dyDescent="0.35">
      <c r="A51" s="24" t="s">
        <v>353</v>
      </c>
      <c r="B51" s="25" t="s">
        <v>354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27"/>
      <c r="AJ51" s="32" t="e">
        <f t="shared" si="1"/>
        <v>#DIV/0!</v>
      </c>
    </row>
    <row r="52" spans="1:36" x14ac:dyDescent="0.35">
      <c r="A52" s="24" t="s">
        <v>355</v>
      </c>
      <c r="B52" s="25" t="s">
        <v>291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27"/>
      <c r="AJ52" s="32" t="e">
        <f t="shared" si="1"/>
        <v>#DIV/0!</v>
      </c>
    </row>
    <row r="53" spans="1:36" x14ac:dyDescent="0.35">
      <c r="A53" s="24" t="s">
        <v>356</v>
      </c>
      <c r="B53" s="25" t="s">
        <v>357</v>
      </c>
      <c r="C53" s="26">
        <f t="shared" ref="C53:AE53" si="5">+SUM(C54:C63)</f>
        <v>0</v>
      </c>
      <c r="D53" s="26">
        <f t="shared" si="5"/>
        <v>0</v>
      </c>
      <c r="E53" s="26">
        <f t="shared" si="5"/>
        <v>0</v>
      </c>
      <c r="F53" s="26">
        <f t="shared" si="5"/>
        <v>0</v>
      </c>
      <c r="G53" s="26">
        <f t="shared" si="5"/>
        <v>0</v>
      </c>
      <c r="H53" s="26">
        <f t="shared" si="5"/>
        <v>0</v>
      </c>
      <c r="I53" s="26">
        <f t="shared" si="5"/>
        <v>0</v>
      </c>
      <c r="J53" s="26">
        <f t="shared" si="5"/>
        <v>0</v>
      </c>
      <c r="K53" s="26">
        <f t="shared" si="5"/>
        <v>0</v>
      </c>
      <c r="L53" s="26">
        <f t="shared" si="5"/>
        <v>0</v>
      </c>
      <c r="M53" s="26">
        <f t="shared" si="5"/>
        <v>0</v>
      </c>
      <c r="N53" s="26">
        <f t="shared" si="5"/>
        <v>0</v>
      </c>
      <c r="O53" s="26">
        <f t="shared" si="5"/>
        <v>0</v>
      </c>
      <c r="P53" s="26">
        <f t="shared" si="5"/>
        <v>0</v>
      </c>
      <c r="Q53" s="26">
        <f t="shared" si="5"/>
        <v>0</v>
      </c>
      <c r="R53" s="26">
        <f t="shared" si="5"/>
        <v>0</v>
      </c>
      <c r="S53" s="26">
        <f t="shared" si="5"/>
        <v>0</v>
      </c>
      <c r="T53" s="26">
        <f t="shared" si="5"/>
        <v>0</v>
      </c>
      <c r="U53" s="26">
        <f t="shared" si="5"/>
        <v>0</v>
      </c>
      <c r="V53" s="26">
        <f t="shared" si="5"/>
        <v>0</v>
      </c>
      <c r="W53" s="26">
        <f t="shared" si="5"/>
        <v>0</v>
      </c>
      <c r="X53" s="26">
        <f t="shared" si="5"/>
        <v>0</v>
      </c>
      <c r="Y53" s="26">
        <f t="shared" si="5"/>
        <v>0</v>
      </c>
      <c r="Z53" s="26">
        <f t="shared" si="5"/>
        <v>0</v>
      </c>
      <c r="AA53" s="26">
        <f t="shared" si="5"/>
        <v>0</v>
      </c>
      <c r="AB53" s="26">
        <f t="shared" si="5"/>
        <v>0</v>
      </c>
      <c r="AC53" s="26">
        <f t="shared" si="5"/>
        <v>0</v>
      </c>
      <c r="AD53" s="26">
        <f t="shared" si="5"/>
        <v>0</v>
      </c>
      <c r="AE53" s="26">
        <f t="shared" si="5"/>
        <v>0</v>
      </c>
      <c r="AF53" s="26">
        <f t="shared" ref="AF53" si="6">+SUM(AF54:AF63)</f>
        <v>0</v>
      </c>
      <c r="AG53" s="26">
        <f t="shared" ref="AG53:AH53" si="7">+SUM(AG54:AG63)</f>
        <v>0</v>
      </c>
      <c r="AH53" s="26">
        <f t="shared" si="7"/>
        <v>0</v>
      </c>
      <c r="AI53" s="27"/>
      <c r="AJ53" s="23" t="e">
        <f t="shared" si="1"/>
        <v>#DIV/0!</v>
      </c>
    </row>
    <row r="54" spans="1:36" x14ac:dyDescent="0.35">
      <c r="A54" s="24" t="s">
        <v>358</v>
      </c>
      <c r="B54" s="25" t="s">
        <v>359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27"/>
      <c r="AJ54" s="32" t="e">
        <f t="shared" si="1"/>
        <v>#DIV/0!</v>
      </c>
    </row>
    <row r="55" spans="1:36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32" t="e">
        <f t="shared" si="1"/>
        <v>#DIV/0!</v>
      </c>
    </row>
    <row r="56" spans="1:36" x14ac:dyDescent="0.35">
      <c r="A56" s="24" t="s">
        <v>362</v>
      </c>
      <c r="B56" s="25" t="s">
        <v>363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27"/>
      <c r="AJ56" s="32" t="e">
        <f t="shared" si="1"/>
        <v>#DIV/0!</v>
      </c>
    </row>
    <row r="57" spans="1:36" x14ac:dyDescent="0.35">
      <c r="A57" s="24" t="s">
        <v>364</v>
      </c>
      <c r="B57" s="25" t="s">
        <v>365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27"/>
      <c r="AJ57" s="32" t="e">
        <f t="shared" si="1"/>
        <v>#DIV/0!</v>
      </c>
    </row>
    <row r="58" spans="1:36" x14ac:dyDescent="0.35">
      <c r="A58" s="24" t="s">
        <v>366</v>
      </c>
      <c r="B58" s="25" t="s">
        <v>367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27"/>
      <c r="AJ58" s="32" t="e">
        <f t="shared" si="1"/>
        <v>#DIV/0!</v>
      </c>
    </row>
    <row r="59" spans="1:36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2" t="e">
        <f t="shared" si="1"/>
        <v>#DIV/0!</v>
      </c>
    </row>
    <row r="60" spans="1:36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2" t="e">
        <f t="shared" si="1"/>
        <v>#DIV/0!</v>
      </c>
    </row>
    <row r="61" spans="1:36" x14ac:dyDescent="0.35">
      <c r="A61" s="24" t="s">
        <v>372</v>
      </c>
      <c r="B61" s="25" t="s">
        <v>373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27"/>
      <c r="AJ61" s="32" t="e">
        <f t="shared" si="1"/>
        <v>#DIV/0!</v>
      </c>
    </row>
    <row r="62" spans="1:36" x14ac:dyDescent="0.35">
      <c r="A62" s="24" t="s">
        <v>374</v>
      </c>
      <c r="B62" s="25" t="s">
        <v>375</v>
      </c>
      <c r="C62" s="46">
        <f>+'1990'!$H62</f>
        <v>0</v>
      </c>
      <c r="D62" s="46">
        <f>+'1991'!$H62</f>
        <v>0</v>
      </c>
      <c r="E62" s="46">
        <f>+'1992'!$H62</f>
        <v>0</v>
      </c>
      <c r="F62" s="46">
        <f>+'1993'!$H62</f>
        <v>0</v>
      </c>
      <c r="G62" s="46">
        <f>+'1994'!$H62</f>
        <v>0</v>
      </c>
      <c r="H62" s="46">
        <f>+'1995'!$H62</f>
        <v>0</v>
      </c>
      <c r="I62" s="46">
        <f>+'1996'!$H62</f>
        <v>0</v>
      </c>
      <c r="J62" s="46">
        <f>+'1997'!$H62</f>
        <v>0</v>
      </c>
      <c r="K62" s="46">
        <f>+'1998'!$H62</f>
        <v>0</v>
      </c>
      <c r="L62" s="46">
        <f>+'1999'!$H62</f>
        <v>0</v>
      </c>
      <c r="M62" s="46">
        <f>+'2000'!$H62</f>
        <v>0</v>
      </c>
      <c r="N62" s="46">
        <f>+'2001'!$H62</f>
        <v>0</v>
      </c>
      <c r="O62" s="46">
        <f>+'2002'!$H62</f>
        <v>0</v>
      </c>
      <c r="P62" s="46">
        <f>+'2003'!$H62</f>
        <v>0</v>
      </c>
      <c r="Q62" s="46">
        <f>+'2004'!$H62</f>
        <v>0</v>
      </c>
      <c r="R62" s="46">
        <f>+'2005'!$H62</f>
        <v>0</v>
      </c>
      <c r="S62" s="46">
        <f>+'2006'!$H62</f>
        <v>0</v>
      </c>
      <c r="T62" s="46">
        <f>+'2007'!$H62</f>
        <v>0</v>
      </c>
      <c r="U62" s="46">
        <f>+'2008'!$H62</f>
        <v>0</v>
      </c>
      <c r="V62" s="46">
        <f>+'2009'!$H62</f>
        <v>0</v>
      </c>
      <c r="W62" s="46">
        <f>+'2010'!$H62</f>
        <v>0</v>
      </c>
      <c r="X62" s="46">
        <f>+'2011'!$H62</f>
        <v>0</v>
      </c>
      <c r="Y62" s="46">
        <f>+'2012'!$H62</f>
        <v>0</v>
      </c>
      <c r="Z62" s="46">
        <f>+'2013'!$H62</f>
        <v>0</v>
      </c>
      <c r="AA62" s="46">
        <f>+'2014'!$H62</f>
        <v>0</v>
      </c>
      <c r="AB62" s="46">
        <f>+'2015'!$H62</f>
        <v>0</v>
      </c>
      <c r="AC62" s="46">
        <f>+'2016'!$H62</f>
        <v>0</v>
      </c>
      <c r="AD62" s="46">
        <f>+'2017'!$H62</f>
        <v>0</v>
      </c>
      <c r="AE62" s="46">
        <f>+'2018'!$H62</f>
        <v>0</v>
      </c>
      <c r="AF62" s="46">
        <f>+'2019'!$H62</f>
        <v>0</v>
      </c>
      <c r="AG62" s="46">
        <f>+'2020'!$H62</f>
        <v>0</v>
      </c>
      <c r="AH62" s="46">
        <f>+'2021'!$H62</f>
        <v>0</v>
      </c>
      <c r="AI62" s="27"/>
      <c r="AJ62" s="32" t="e">
        <f t="shared" si="1"/>
        <v>#DIV/0!</v>
      </c>
    </row>
    <row r="63" spans="1:36" x14ac:dyDescent="0.35">
      <c r="A63" s="24" t="s">
        <v>376</v>
      </c>
      <c r="B63" s="25" t="s">
        <v>291</v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>
        <f>+'2020'!$O63</f>
        <v>0</v>
      </c>
      <c r="AH63" s="32"/>
      <c r="AI63" s="27"/>
      <c r="AJ63" s="32" t="e">
        <f t="shared" si="1"/>
        <v>#DIV/0!</v>
      </c>
    </row>
    <row r="64" spans="1:36" x14ac:dyDescent="0.35">
      <c r="A64" s="24" t="s">
        <v>377</v>
      </c>
      <c r="B64" s="25" t="s">
        <v>378</v>
      </c>
      <c r="C64" s="26">
        <f t="shared" ref="C64:AE64" si="8">+SUM(C65:C71)</f>
        <v>0</v>
      </c>
      <c r="D64" s="26">
        <f t="shared" si="8"/>
        <v>0</v>
      </c>
      <c r="E64" s="26">
        <f t="shared" si="8"/>
        <v>0</v>
      </c>
      <c r="F64" s="26">
        <f t="shared" si="8"/>
        <v>0</v>
      </c>
      <c r="G64" s="26">
        <f t="shared" si="8"/>
        <v>0</v>
      </c>
      <c r="H64" s="26">
        <f t="shared" si="8"/>
        <v>0</v>
      </c>
      <c r="I64" s="26">
        <f t="shared" si="8"/>
        <v>0</v>
      </c>
      <c r="J64" s="26">
        <f t="shared" si="8"/>
        <v>0</v>
      </c>
      <c r="K64" s="26">
        <f t="shared" si="8"/>
        <v>0</v>
      </c>
      <c r="L64" s="26">
        <f t="shared" si="8"/>
        <v>0</v>
      </c>
      <c r="M64" s="26">
        <f t="shared" si="8"/>
        <v>0</v>
      </c>
      <c r="N64" s="26">
        <f t="shared" si="8"/>
        <v>0</v>
      </c>
      <c r="O64" s="26">
        <f t="shared" si="8"/>
        <v>0</v>
      </c>
      <c r="P64" s="26">
        <f t="shared" si="8"/>
        <v>0</v>
      </c>
      <c r="Q64" s="26">
        <f t="shared" si="8"/>
        <v>0</v>
      </c>
      <c r="R64" s="26">
        <f t="shared" si="8"/>
        <v>0</v>
      </c>
      <c r="S64" s="26">
        <f t="shared" si="8"/>
        <v>0</v>
      </c>
      <c r="T64" s="26">
        <f t="shared" si="8"/>
        <v>0</v>
      </c>
      <c r="U64" s="26">
        <f t="shared" si="8"/>
        <v>0</v>
      </c>
      <c r="V64" s="26">
        <f t="shared" si="8"/>
        <v>0</v>
      </c>
      <c r="W64" s="26">
        <f t="shared" si="8"/>
        <v>0</v>
      </c>
      <c r="X64" s="26">
        <f t="shared" si="8"/>
        <v>0</v>
      </c>
      <c r="Y64" s="26">
        <f t="shared" si="8"/>
        <v>0</v>
      </c>
      <c r="Z64" s="26">
        <f t="shared" si="8"/>
        <v>0</v>
      </c>
      <c r="AA64" s="26">
        <f t="shared" si="8"/>
        <v>0</v>
      </c>
      <c r="AB64" s="26">
        <f t="shared" si="8"/>
        <v>0</v>
      </c>
      <c r="AC64" s="26">
        <f t="shared" si="8"/>
        <v>0</v>
      </c>
      <c r="AD64" s="26">
        <f t="shared" si="8"/>
        <v>0</v>
      </c>
      <c r="AE64" s="26">
        <f t="shared" si="8"/>
        <v>0</v>
      </c>
      <c r="AF64" s="26">
        <f t="shared" ref="AF64" si="9">+SUM(AF65:AF71)</f>
        <v>0</v>
      </c>
      <c r="AG64" s="26">
        <f t="shared" ref="AG64:AH64" si="10">+SUM(AG65:AG71)</f>
        <v>0</v>
      </c>
      <c r="AH64" s="26">
        <f t="shared" si="10"/>
        <v>0</v>
      </c>
      <c r="AI64" s="27"/>
      <c r="AJ64" s="23" t="e">
        <f t="shared" si="1"/>
        <v>#DIV/0!</v>
      </c>
    </row>
    <row r="65" spans="1:36" x14ac:dyDescent="0.35">
      <c r="A65" s="24" t="s">
        <v>379</v>
      </c>
      <c r="B65" s="25" t="s">
        <v>380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>
        <f>+'2020'!$O65</f>
        <v>0</v>
      </c>
      <c r="AH65" s="32"/>
      <c r="AI65" s="27"/>
      <c r="AJ65" s="32" t="e">
        <f t="shared" si="1"/>
        <v>#DIV/0!</v>
      </c>
    </row>
    <row r="66" spans="1:36" x14ac:dyDescent="0.35">
      <c r="A66" s="24" t="s">
        <v>381</v>
      </c>
      <c r="B66" s="25" t="s">
        <v>382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>
        <f>+'2020'!$O66</f>
        <v>0</v>
      </c>
      <c r="AH66" s="32"/>
      <c r="AI66" s="27"/>
      <c r="AJ66" s="32" t="e">
        <f t="shared" si="1"/>
        <v>#DIV/0!</v>
      </c>
    </row>
    <row r="67" spans="1:36" x14ac:dyDescent="0.35">
      <c r="A67" s="24" t="s">
        <v>383</v>
      </c>
      <c r="B67" s="25" t="s">
        <v>384</v>
      </c>
      <c r="C67" s="46">
        <f>+'1990'!$H67</f>
        <v>0</v>
      </c>
      <c r="D67" s="46">
        <f>+'1991'!$H67</f>
        <v>0</v>
      </c>
      <c r="E67" s="46">
        <f>+'1992'!$H67</f>
        <v>0</v>
      </c>
      <c r="F67" s="46">
        <f>+'1993'!$H67</f>
        <v>0</v>
      </c>
      <c r="G67" s="46">
        <f>+'1994'!$H67</f>
        <v>0</v>
      </c>
      <c r="H67" s="46">
        <f>+'1995'!$H67</f>
        <v>0</v>
      </c>
      <c r="I67" s="46">
        <f>+'1996'!$H67</f>
        <v>0</v>
      </c>
      <c r="J67" s="46">
        <f>+'1997'!$H67</f>
        <v>0</v>
      </c>
      <c r="K67" s="46">
        <f>+'1998'!$H67</f>
        <v>0</v>
      </c>
      <c r="L67" s="46">
        <f>+'1999'!$H67</f>
        <v>0</v>
      </c>
      <c r="M67" s="46">
        <f>+'2000'!$H67</f>
        <v>0</v>
      </c>
      <c r="N67" s="46">
        <f>+'2001'!$H67</f>
        <v>0</v>
      </c>
      <c r="O67" s="46">
        <f>+'2002'!$H67</f>
        <v>0</v>
      </c>
      <c r="P67" s="46">
        <f>+'2003'!$H67</f>
        <v>0</v>
      </c>
      <c r="Q67" s="46">
        <f>+'2004'!$H67</f>
        <v>0</v>
      </c>
      <c r="R67" s="46">
        <f>+'2005'!$H67</f>
        <v>0</v>
      </c>
      <c r="S67" s="46">
        <f>+'2006'!$H67</f>
        <v>0</v>
      </c>
      <c r="T67" s="46">
        <f>+'2007'!$H67</f>
        <v>0</v>
      </c>
      <c r="U67" s="46">
        <f>+'2008'!$H67</f>
        <v>0</v>
      </c>
      <c r="V67" s="46">
        <f>+'2009'!$H67</f>
        <v>0</v>
      </c>
      <c r="W67" s="46">
        <f>+'2010'!$H67</f>
        <v>0</v>
      </c>
      <c r="X67" s="46">
        <f>+'2011'!$H67</f>
        <v>0</v>
      </c>
      <c r="Y67" s="46">
        <f>+'2012'!$H67</f>
        <v>0</v>
      </c>
      <c r="Z67" s="46">
        <f>+'2013'!$H67</f>
        <v>0</v>
      </c>
      <c r="AA67" s="46">
        <f>+'2014'!$H67</f>
        <v>0</v>
      </c>
      <c r="AB67" s="46">
        <f>+'2015'!$H67</f>
        <v>0</v>
      </c>
      <c r="AC67" s="46">
        <f>+'2016'!$H67</f>
        <v>0</v>
      </c>
      <c r="AD67" s="46">
        <f>+'2017'!$H67</f>
        <v>0</v>
      </c>
      <c r="AE67" s="46">
        <f>+'2018'!$H67</f>
        <v>0</v>
      </c>
      <c r="AF67" s="46">
        <f>+'2019'!$H67</f>
        <v>0</v>
      </c>
      <c r="AG67" s="46">
        <f>+'2020'!$H67</f>
        <v>0</v>
      </c>
      <c r="AH67" s="46">
        <f>+'2021'!$H67</f>
        <v>0</v>
      </c>
      <c r="AI67" s="27"/>
      <c r="AJ67" s="46" t="e">
        <f t="shared" si="1"/>
        <v>#DIV/0!</v>
      </c>
    </row>
    <row r="68" spans="1:36" x14ac:dyDescent="0.35">
      <c r="A68" s="24" t="s">
        <v>385</v>
      </c>
      <c r="B68" s="25" t="s">
        <v>386</v>
      </c>
      <c r="C68" s="46">
        <f>+'1990'!$H68</f>
        <v>0</v>
      </c>
      <c r="D68" s="46">
        <f>+'1991'!$H68</f>
        <v>0</v>
      </c>
      <c r="E68" s="46">
        <f>+'1992'!$H68</f>
        <v>0</v>
      </c>
      <c r="F68" s="46">
        <f>+'1993'!$H68</f>
        <v>0</v>
      </c>
      <c r="G68" s="46">
        <f>+'1994'!$H68</f>
        <v>0</v>
      </c>
      <c r="H68" s="46">
        <f>+'1995'!$H68</f>
        <v>0</v>
      </c>
      <c r="I68" s="46">
        <f>+'1996'!$H68</f>
        <v>0</v>
      </c>
      <c r="J68" s="46">
        <f>+'1997'!$H68</f>
        <v>0</v>
      </c>
      <c r="K68" s="46">
        <f>+'1998'!$H68</f>
        <v>0</v>
      </c>
      <c r="L68" s="46">
        <f>+'1999'!$H68</f>
        <v>0</v>
      </c>
      <c r="M68" s="46">
        <f>+'2000'!$H68</f>
        <v>0</v>
      </c>
      <c r="N68" s="46">
        <f>+'2001'!$H68</f>
        <v>0</v>
      </c>
      <c r="O68" s="46">
        <f>+'2002'!$H68</f>
        <v>0</v>
      </c>
      <c r="P68" s="46">
        <f>+'2003'!$H68</f>
        <v>0</v>
      </c>
      <c r="Q68" s="46">
        <f>+'2004'!$H68</f>
        <v>0</v>
      </c>
      <c r="R68" s="46">
        <f>+'2005'!$H68</f>
        <v>0</v>
      </c>
      <c r="S68" s="46">
        <f>+'2006'!$H68</f>
        <v>0</v>
      </c>
      <c r="T68" s="46">
        <f>+'2007'!$H68</f>
        <v>0</v>
      </c>
      <c r="U68" s="46">
        <f>+'2008'!$H68</f>
        <v>0</v>
      </c>
      <c r="V68" s="46">
        <f>+'2009'!$H68</f>
        <v>0</v>
      </c>
      <c r="W68" s="46">
        <f>+'2010'!$H68</f>
        <v>0</v>
      </c>
      <c r="X68" s="46">
        <f>+'2011'!$H68</f>
        <v>0</v>
      </c>
      <c r="Y68" s="46">
        <f>+'2012'!$H68</f>
        <v>0</v>
      </c>
      <c r="Z68" s="46">
        <f>+'2013'!$H68</f>
        <v>0</v>
      </c>
      <c r="AA68" s="46">
        <f>+'2014'!$H68</f>
        <v>0</v>
      </c>
      <c r="AB68" s="46">
        <f>+'2015'!$H68</f>
        <v>0</v>
      </c>
      <c r="AC68" s="46">
        <f>+'2016'!$H68</f>
        <v>0</v>
      </c>
      <c r="AD68" s="46">
        <f>+'2017'!$H68</f>
        <v>0</v>
      </c>
      <c r="AE68" s="46">
        <f>+'2018'!$H68</f>
        <v>0</v>
      </c>
      <c r="AF68" s="46">
        <f>+'2019'!$H68</f>
        <v>0</v>
      </c>
      <c r="AG68" s="46">
        <f>+'2020'!$H68</f>
        <v>0</v>
      </c>
      <c r="AH68" s="46">
        <f>+'2019'!$H68</f>
        <v>0</v>
      </c>
      <c r="AI68" s="27"/>
      <c r="AJ68" s="46" t="e">
        <f t="shared" si="1"/>
        <v>#DIV/0!</v>
      </c>
    </row>
    <row r="69" spans="1:36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>
        <f>+'2020'!$O69</f>
        <v>0</v>
      </c>
      <c r="AH69" s="32"/>
      <c r="AI69" s="27"/>
      <c r="AJ69" s="46" t="e">
        <f t="shared" ref="AJ69:AJ132" si="11">+(AH69/M69)-1</f>
        <v>#DIV/0!</v>
      </c>
    </row>
    <row r="70" spans="1:36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>
        <f>+'2020'!$O70</f>
        <v>0</v>
      </c>
      <c r="AH70" s="32"/>
      <c r="AI70" s="27"/>
      <c r="AJ70" s="46" t="e">
        <f t="shared" si="11"/>
        <v>#DIV/0!</v>
      </c>
    </row>
    <row r="71" spans="1:36" x14ac:dyDescent="0.35">
      <c r="A71" s="24" t="s">
        <v>391</v>
      </c>
      <c r="B71" s="25" t="s">
        <v>291</v>
      </c>
      <c r="C71" s="46">
        <f>+'1990'!$H71</f>
        <v>0</v>
      </c>
      <c r="D71" s="46">
        <f>+'1991'!$H71</f>
        <v>0</v>
      </c>
      <c r="E71" s="46">
        <f>+'1992'!$H71</f>
        <v>0</v>
      </c>
      <c r="F71" s="46">
        <f>+'1993'!$H71</f>
        <v>0</v>
      </c>
      <c r="G71" s="46">
        <f>+'1994'!$H71</f>
        <v>0</v>
      </c>
      <c r="H71" s="46">
        <f>+'1995'!$H71</f>
        <v>0</v>
      </c>
      <c r="I71" s="46">
        <f>+'1996'!$H71</f>
        <v>0</v>
      </c>
      <c r="J71" s="46">
        <f>+'1997'!$H71</f>
        <v>0</v>
      </c>
      <c r="K71" s="46">
        <f>+'1998'!$H71</f>
        <v>0</v>
      </c>
      <c r="L71" s="46">
        <f>+'1999'!$H71</f>
        <v>0</v>
      </c>
      <c r="M71" s="46">
        <f>+'2000'!$H71</f>
        <v>0</v>
      </c>
      <c r="N71" s="46">
        <f>+'2001'!$H71</f>
        <v>0</v>
      </c>
      <c r="O71" s="46">
        <f>+'2002'!$H71</f>
        <v>0</v>
      </c>
      <c r="P71" s="46">
        <f>+'2003'!$H71</f>
        <v>0</v>
      </c>
      <c r="Q71" s="46">
        <f>+'2004'!$H71</f>
        <v>0</v>
      </c>
      <c r="R71" s="46">
        <f>+'2005'!$H71</f>
        <v>0</v>
      </c>
      <c r="S71" s="46">
        <f>+'2006'!$H71</f>
        <v>0</v>
      </c>
      <c r="T71" s="46">
        <f>+'2007'!$H71</f>
        <v>0</v>
      </c>
      <c r="U71" s="46">
        <f>+'2008'!$H71</f>
        <v>0</v>
      </c>
      <c r="V71" s="46">
        <f>+'2009'!$H71</f>
        <v>0</v>
      </c>
      <c r="W71" s="46">
        <f>+'2010'!$H71</f>
        <v>0</v>
      </c>
      <c r="X71" s="46">
        <f>+'2011'!$H71</f>
        <v>0</v>
      </c>
      <c r="Y71" s="46">
        <f>+'2012'!$H71</f>
        <v>0</v>
      </c>
      <c r="Z71" s="46">
        <f>+'2013'!$H71</f>
        <v>0</v>
      </c>
      <c r="AA71" s="46">
        <f>+'2014'!$H71</f>
        <v>0</v>
      </c>
      <c r="AB71" s="46">
        <f>+'2015'!$H71</f>
        <v>0</v>
      </c>
      <c r="AC71" s="46">
        <f>+'2016'!$H71</f>
        <v>0</v>
      </c>
      <c r="AD71" s="46">
        <f>+'2017'!$H71</f>
        <v>0</v>
      </c>
      <c r="AE71" s="46">
        <f>+'2018'!$H71</f>
        <v>0</v>
      </c>
      <c r="AF71" s="46">
        <f>+'2019'!$H71</f>
        <v>0</v>
      </c>
      <c r="AG71" s="46">
        <f>+'2020'!$H71</f>
        <v>0</v>
      </c>
      <c r="AH71" s="46">
        <f>+'2021'!$H71</f>
        <v>0</v>
      </c>
      <c r="AI71" s="27"/>
      <c r="AJ71" s="32" t="e">
        <f t="shared" si="11"/>
        <v>#DIV/0!</v>
      </c>
    </row>
    <row r="72" spans="1:36" x14ac:dyDescent="0.35">
      <c r="A72" s="24" t="s">
        <v>392</v>
      </c>
      <c r="B72" s="25" t="s">
        <v>393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27"/>
      <c r="AJ72" s="23" t="e">
        <f t="shared" si="11"/>
        <v>#DIV/0!</v>
      </c>
    </row>
    <row r="73" spans="1:36" x14ac:dyDescent="0.35">
      <c r="A73" s="24" t="s">
        <v>394</v>
      </c>
      <c r="B73" s="25" t="s">
        <v>395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27"/>
      <c r="AJ73" s="32" t="e">
        <f t="shared" si="11"/>
        <v>#DIV/0!</v>
      </c>
    </row>
    <row r="74" spans="1:36" x14ac:dyDescent="0.35">
      <c r="A74" s="24" t="s">
        <v>396</v>
      </c>
      <c r="B74" s="25" t="s">
        <v>397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27"/>
      <c r="AJ74" s="32" t="e">
        <f t="shared" si="11"/>
        <v>#DIV/0!</v>
      </c>
    </row>
    <row r="75" spans="1:36" x14ac:dyDescent="0.35">
      <c r="A75" s="24" t="s">
        <v>398</v>
      </c>
      <c r="B75" s="25" t="s">
        <v>291</v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27"/>
      <c r="AJ75" s="32" t="e">
        <f t="shared" si="11"/>
        <v>#DIV/0!</v>
      </c>
    </row>
    <row r="76" spans="1:36" x14ac:dyDescent="0.35">
      <c r="A76" s="24" t="s">
        <v>399</v>
      </c>
      <c r="B76" s="25" t="s">
        <v>400</v>
      </c>
      <c r="C76" s="26">
        <f t="shared" ref="C76:AE76" si="12">+SUM(C77:C81)</f>
        <v>0</v>
      </c>
      <c r="D76" s="26">
        <f t="shared" si="12"/>
        <v>0</v>
      </c>
      <c r="E76" s="26">
        <f t="shared" si="12"/>
        <v>0</v>
      </c>
      <c r="F76" s="26">
        <f t="shared" si="12"/>
        <v>0</v>
      </c>
      <c r="G76" s="26">
        <f t="shared" si="12"/>
        <v>0</v>
      </c>
      <c r="H76" s="26">
        <f t="shared" si="12"/>
        <v>0</v>
      </c>
      <c r="I76" s="26">
        <f t="shared" si="12"/>
        <v>0</v>
      </c>
      <c r="J76" s="26">
        <f t="shared" si="12"/>
        <v>0</v>
      </c>
      <c r="K76" s="26">
        <f t="shared" si="12"/>
        <v>0</v>
      </c>
      <c r="L76" s="26">
        <f t="shared" si="12"/>
        <v>0</v>
      </c>
      <c r="M76" s="26">
        <f t="shared" si="12"/>
        <v>0</v>
      </c>
      <c r="N76" s="26">
        <f t="shared" si="12"/>
        <v>0</v>
      </c>
      <c r="O76" s="26">
        <f t="shared" si="12"/>
        <v>0</v>
      </c>
      <c r="P76" s="26">
        <f t="shared" si="12"/>
        <v>0</v>
      </c>
      <c r="Q76" s="26">
        <f t="shared" si="12"/>
        <v>0</v>
      </c>
      <c r="R76" s="26">
        <f t="shared" si="12"/>
        <v>0</v>
      </c>
      <c r="S76" s="26">
        <f t="shared" si="12"/>
        <v>0</v>
      </c>
      <c r="T76" s="26">
        <f t="shared" si="12"/>
        <v>0</v>
      </c>
      <c r="U76" s="26">
        <f t="shared" si="12"/>
        <v>0</v>
      </c>
      <c r="V76" s="26">
        <f t="shared" si="12"/>
        <v>0</v>
      </c>
      <c r="W76" s="26">
        <f t="shared" si="12"/>
        <v>0</v>
      </c>
      <c r="X76" s="26">
        <f t="shared" si="12"/>
        <v>0</v>
      </c>
      <c r="Y76" s="26">
        <f t="shared" si="12"/>
        <v>0</v>
      </c>
      <c r="Z76" s="26">
        <f t="shared" si="12"/>
        <v>0</v>
      </c>
      <c r="AA76" s="26">
        <f t="shared" si="12"/>
        <v>0</v>
      </c>
      <c r="AB76" s="26">
        <f t="shared" si="12"/>
        <v>0</v>
      </c>
      <c r="AC76" s="26">
        <f t="shared" si="12"/>
        <v>0</v>
      </c>
      <c r="AD76" s="26">
        <f t="shared" si="12"/>
        <v>0</v>
      </c>
      <c r="AE76" s="26">
        <f t="shared" si="12"/>
        <v>0</v>
      </c>
      <c r="AF76" s="26">
        <f t="shared" ref="AF76" si="13">+SUM(AF77:AF81)</f>
        <v>0</v>
      </c>
      <c r="AG76" s="26">
        <f t="shared" ref="AG76:AH76" si="14">+SUM(AG77:AG81)</f>
        <v>0</v>
      </c>
      <c r="AH76" s="26">
        <f t="shared" si="14"/>
        <v>0</v>
      </c>
      <c r="AI76" s="27"/>
      <c r="AJ76" s="46" t="e">
        <f t="shared" si="11"/>
        <v>#DIV/0!</v>
      </c>
    </row>
    <row r="77" spans="1:36" x14ac:dyDescent="0.35">
      <c r="A77" s="24" t="s">
        <v>401</v>
      </c>
      <c r="B77" s="25" t="s">
        <v>402</v>
      </c>
      <c r="C77" s="46">
        <f>+'1990'!$H77</f>
        <v>0</v>
      </c>
      <c r="D77" s="46">
        <f>+'1991'!$H77</f>
        <v>0</v>
      </c>
      <c r="E77" s="46">
        <f>+'1992'!$H77</f>
        <v>0</v>
      </c>
      <c r="F77" s="46">
        <f>+'1993'!$H77</f>
        <v>0</v>
      </c>
      <c r="G77" s="46">
        <f>+'1994'!$H77</f>
        <v>0</v>
      </c>
      <c r="H77" s="46">
        <f>+'1995'!$H77</f>
        <v>0</v>
      </c>
      <c r="I77" s="46">
        <f>+'1996'!$H77</f>
        <v>0</v>
      </c>
      <c r="J77" s="46">
        <f>+'1997'!$H77</f>
        <v>0</v>
      </c>
      <c r="K77" s="46">
        <f>+'1998'!$H77</f>
        <v>0</v>
      </c>
      <c r="L77" s="46">
        <f>+'1999'!$H77</f>
        <v>0</v>
      </c>
      <c r="M77" s="46">
        <f>+'2000'!$H77</f>
        <v>0</v>
      </c>
      <c r="N77" s="46">
        <f>+'2001'!$H77</f>
        <v>0</v>
      </c>
      <c r="O77" s="46">
        <f>+'2002'!$H77</f>
        <v>0</v>
      </c>
      <c r="P77" s="46">
        <f>+'2003'!$H77</f>
        <v>0</v>
      </c>
      <c r="Q77" s="46">
        <f>+'2004'!$H77</f>
        <v>0</v>
      </c>
      <c r="R77" s="46">
        <f>+'2005'!$H77</f>
        <v>0</v>
      </c>
      <c r="S77" s="46">
        <f>+'2006'!$H77</f>
        <v>0</v>
      </c>
      <c r="T77" s="46">
        <f>+'2007'!$H77</f>
        <v>0</v>
      </c>
      <c r="U77" s="46">
        <f>+'2008'!$H77</f>
        <v>0</v>
      </c>
      <c r="V77" s="46">
        <f>+'2009'!$H77</f>
        <v>0</v>
      </c>
      <c r="W77" s="46">
        <f>+'2010'!$H77</f>
        <v>0</v>
      </c>
      <c r="X77" s="46">
        <f>+'2011'!$H77</f>
        <v>0</v>
      </c>
      <c r="Y77" s="46">
        <f>+'2012'!$H77</f>
        <v>0</v>
      </c>
      <c r="Z77" s="46">
        <f>+'2013'!$H77</f>
        <v>0</v>
      </c>
      <c r="AA77" s="46">
        <f>+'2014'!$H77</f>
        <v>0</v>
      </c>
      <c r="AB77" s="46">
        <f>+'2015'!$H77</f>
        <v>0</v>
      </c>
      <c r="AC77" s="46">
        <f>+'2016'!$H77</f>
        <v>0</v>
      </c>
      <c r="AD77" s="46">
        <f>+'2017'!$H77</f>
        <v>0</v>
      </c>
      <c r="AE77" s="46">
        <f>+'2018'!$H77</f>
        <v>0</v>
      </c>
      <c r="AF77" s="46">
        <f>+'2019'!$H77</f>
        <v>0</v>
      </c>
      <c r="AG77" s="46">
        <f>+'2020'!$H77</f>
        <v>0</v>
      </c>
      <c r="AH77" s="46">
        <f>+'2021'!$H77</f>
        <v>0</v>
      </c>
      <c r="AI77" s="27"/>
      <c r="AJ77" s="46" t="e">
        <f t="shared" si="11"/>
        <v>#DIV/0!</v>
      </c>
    </row>
    <row r="78" spans="1:36" x14ac:dyDescent="0.35">
      <c r="A78" s="24" t="s">
        <v>403</v>
      </c>
      <c r="B78" s="25" t="s">
        <v>404</v>
      </c>
      <c r="C78" s="46">
        <f>+'1990'!$H78</f>
        <v>0</v>
      </c>
      <c r="D78" s="46">
        <f>+'1991'!$H78</f>
        <v>0</v>
      </c>
      <c r="E78" s="46">
        <f>+'1992'!$H78</f>
        <v>0</v>
      </c>
      <c r="F78" s="46">
        <f>+'1993'!$H78</f>
        <v>0</v>
      </c>
      <c r="G78" s="46">
        <f>+'1994'!$H78</f>
        <v>0</v>
      </c>
      <c r="H78" s="46">
        <f>+'1995'!$H78</f>
        <v>0</v>
      </c>
      <c r="I78" s="46">
        <f>+'1996'!$H78</f>
        <v>0</v>
      </c>
      <c r="J78" s="46">
        <f>+'1997'!$H78</f>
        <v>0</v>
      </c>
      <c r="K78" s="46">
        <f>+'1998'!$H78</f>
        <v>0</v>
      </c>
      <c r="L78" s="46">
        <f>+'1999'!$H78</f>
        <v>0</v>
      </c>
      <c r="M78" s="46">
        <f>+'2000'!$H78</f>
        <v>0</v>
      </c>
      <c r="N78" s="46">
        <f>+'2001'!$H78</f>
        <v>0</v>
      </c>
      <c r="O78" s="46">
        <f>+'2002'!$H78</f>
        <v>0</v>
      </c>
      <c r="P78" s="46">
        <f>+'2003'!$H78</f>
        <v>0</v>
      </c>
      <c r="Q78" s="46">
        <f>+'2004'!$H78</f>
        <v>0</v>
      </c>
      <c r="R78" s="46">
        <f>+'2005'!$H78</f>
        <v>0</v>
      </c>
      <c r="S78" s="46">
        <f>+'2006'!$H78</f>
        <v>0</v>
      </c>
      <c r="T78" s="46">
        <f>+'2007'!$H78</f>
        <v>0</v>
      </c>
      <c r="U78" s="46">
        <f>+'2008'!$H78</f>
        <v>0</v>
      </c>
      <c r="V78" s="46">
        <f>+'2009'!$H78</f>
        <v>0</v>
      </c>
      <c r="W78" s="46">
        <f>+'2010'!$H78</f>
        <v>0</v>
      </c>
      <c r="X78" s="46">
        <f>+'2011'!$H78</f>
        <v>0</v>
      </c>
      <c r="Y78" s="46">
        <f>+'2012'!$H78</f>
        <v>0</v>
      </c>
      <c r="Z78" s="46">
        <f>+'2013'!$H78</f>
        <v>0</v>
      </c>
      <c r="AA78" s="46">
        <f>+'2014'!$H78</f>
        <v>0</v>
      </c>
      <c r="AB78" s="46">
        <f>+'2015'!$H78</f>
        <v>0</v>
      </c>
      <c r="AC78" s="46">
        <f>+'2016'!$H78</f>
        <v>0</v>
      </c>
      <c r="AD78" s="46">
        <f>+'2017'!$H78</f>
        <v>0</v>
      </c>
      <c r="AE78" s="46">
        <f>+'2018'!$H78</f>
        <v>0</v>
      </c>
      <c r="AF78" s="46">
        <f>+'2019'!$H78</f>
        <v>0</v>
      </c>
      <c r="AG78" s="46">
        <f>+'2020'!$H78</f>
        <v>0</v>
      </c>
      <c r="AH78" s="46">
        <f>+'2021'!$H78</f>
        <v>0</v>
      </c>
      <c r="AI78" s="27"/>
      <c r="AJ78" s="46" t="e">
        <f t="shared" si="11"/>
        <v>#DIV/0!</v>
      </c>
    </row>
    <row r="79" spans="1:36" x14ac:dyDescent="0.35">
      <c r="A79" s="24" t="s">
        <v>405</v>
      </c>
      <c r="B79" s="25" t="s">
        <v>406</v>
      </c>
      <c r="C79" s="46">
        <f>+'1990'!$H79</f>
        <v>0</v>
      </c>
      <c r="D79" s="46">
        <f>+'1991'!$H79</f>
        <v>0</v>
      </c>
      <c r="E79" s="46">
        <f>+'1992'!$H79</f>
        <v>0</v>
      </c>
      <c r="F79" s="46">
        <f>+'1993'!$H79</f>
        <v>0</v>
      </c>
      <c r="G79" s="46">
        <f>+'1994'!$H79</f>
        <v>0</v>
      </c>
      <c r="H79" s="46">
        <f>+'1995'!$H79</f>
        <v>0</v>
      </c>
      <c r="I79" s="46">
        <f>+'1996'!$H79</f>
        <v>0</v>
      </c>
      <c r="J79" s="46">
        <f>+'1997'!$H79</f>
        <v>0</v>
      </c>
      <c r="K79" s="46">
        <f>+'1998'!$H79</f>
        <v>0</v>
      </c>
      <c r="L79" s="46">
        <f>+'1999'!$H79</f>
        <v>0</v>
      </c>
      <c r="M79" s="46">
        <f>+'2000'!$H79</f>
        <v>0</v>
      </c>
      <c r="N79" s="46">
        <f>+'2001'!$H79</f>
        <v>0</v>
      </c>
      <c r="O79" s="46">
        <f>+'2002'!$H79</f>
        <v>0</v>
      </c>
      <c r="P79" s="46">
        <f>+'2003'!$H79</f>
        <v>0</v>
      </c>
      <c r="Q79" s="46">
        <f>+'2004'!$H79</f>
        <v>0</v>
      </c>
      <c r="R79" s="46">
        <f>+'2005'!$H79</f>
        <v>0</v>
      </c>
      <c r="S79" s="46">
        <f>+'2006'!$H79</f>
        <v>0</v>
      </c>
      <c r="T79" s="46">
        <f>+'2007'!$H79</f>
        <v>0</v>
      </c>
      <c r="U79" s="46">
        <f>+'2008'!$H79</f>
        <v>0</v>
      </c>
      <c r="V79" s="46">
        <f>+'2009'!$H79</f>
        <v>0</v>
      </c>
      <c r="W79" s="46">
        <f>+'2010'!$H79</f>
        <v>0</v>
      </c>
      <c r="X79" s="46">
        <f>+'2011'!$H79</f>
        <v>0</v>
      </c>
      <c r="Y79" s="46">
        <f>+'2012'!$H79</f>
        <v>0</v>
      </c>
      <c r="Z79" s="46">
        <f>+'2013'!$H79</f>
        <v>0</v>
      </c>
      <c r="AA79" s="46">
        <f>+'2014'!$H79</f>
        <v>0</v>
      </c>
      <c r="AB79" s="46">
        <f>+'2015'!$H79</f>
        <v>0</v>
      </c>
      <c r="AC79" s="46">
        <f>+'2016'!$H79</f>
        <v>0</v>
      </c>
      <c r="AD79" s="46">
        <f>+'2017'!$H79</f>
        <v>0</v>
      </c>
      <c r="AE79" s="46">
        <f>+'2018'!$H79</f>
        <v>0</v>
      </c>
      <c r="AF79" s="46">
        <f>+'2019'!$H79</f>
        <v>0</v>
      </c>
      <c r="AG79" s="46">
        <f>+'2020'!$H79</f>
        <v>0</v>
      </c>
      <c r="AH79" s="46">
        <f>+'2021'!$H79</f>
        <v>0</v>
      </c>
      <c r="AI79" s="27"/>
      <c r="AJ79" s="46" t="e">
        <f t="shared" si="11"/>
        <v>#DIV/0!</v>
      </c>
    </row>
    <row r="80" spans="1:36" x14ac:dyDescent="0.35">
      <c r="A80" s="24" t="s">
        <v>407</v>
      </c>
      <c r="B80" s="25" t="s">
        <v>408</v>
      </c>
      <c r="C80" s="46">
        <f>+'1990'!$H80</f>
        <v>0</v>
      </c>
      <c r="D80" s="46">
        <f>+'1991'!$H80</f>
        <v>0</v>
      </c>
      <c r="E80" s="46">
        <f>+'1992'!$H80</f>
        <v>0</v>
      </c>
      <c r="F80" s="46">
        <f>+'1993'!$H80</f>
        <v>0</v>
      </c>
      <c r="G80" s="46">
        <f>+'1994'!$H80</f>
        <v>0</v>
      </c>
      <c r="H80" s="46">
        <f>+'1995'!$H80</f>
        <v>0</v>
      </c>
      <c r="I80" s="46">
        <f>+'1996'!$H80</f>
        <v>0</v>
      </c>
      <c r="J80" s="46">
        <f>+'1997'!$H80</f>
        <v>0</v>
      </c>
      <c r="K80" s="46">
        <f>+'1998'!$H80</f>
        <v>0</v>
      </c>
      <c r="L80" s="46">
        <f>+'1999'!$H80</f>
        <v>0</v>
      </c>
      <c r="M80" s="46">
        <f>+'2000'!$H80</f>
        <v>0</v>
      </c>
      <c r="N80" s="46">
        <f>+'2001'!$H80</f>
        <v>0</v>
      </c>
      <c r="O80" s="46">
        <f>+'2002'!$H80</f>
        <v>0</v>
      </c>
      <c r="P80" s="46">
        <f>+'2003'!$H80</f>
        <v>0</v>
      </c>
      <c r="Q80" s="46">
        <f>+'2004'!$H80</f>
        <v>0</v>
      </c>
      <c r="R80" s="46">
        <f>+'2005'!$H80</f>
        <v>0</v>
      </c>
      <c r="S80" s="46">
        <f>+'2006'!$H80</f>
        <v>0</v>
      </c>
      <c r="T80" s="46">
        <f>+'2007'!$H80</f>
        <v>0</v>
      </c>
      <c r="U80" s="46">
        <f>+'2008'!$H80</f>
        <v>0</v>
      </c>
      <c r="V80" s="46">
        <f>+'2009'!$H80</f>
        <v>0</v>
      </c>
      <c r="W80" s="46">
        <f>+'2010'!$H80</f>
        <v>0</v>
      </c>
      <c r="X80" s="46">
        <f>+'2011'!$H80</f>
        <v>0</v>
      </c>
      <c r="Y80" s="46">
        <f>+'2012'!$H80</f>
        <v>0</v>
      </c>
      <c r="Z80" s="46">
        <f>+'2013'!$H80</f>
        <v>0</v>
      </c>
      <c r="AA80" s="46">
        <f>+'2014'!$H80</f>
        <v>0</v>
      </c>
      <c r="AB80" s="46">
        <f>+'2015'!$H80</f>
        <v>0</v>
      </c>
      <c r="AC80" s="46">
        <f>+'2016'!$H80</f>
        <v>0</v>
      </c>
      <c r="AD80" s="46">
        <f>+'2017'!$H80</f>
        <v>0</v>
      </c>
      <c r="AE80" s="46">
        <f>+'2018'!$H80</f>
        <v>0</v>
      </c>
      <c r="AF80" s="46">
        <f>+'2019'!$H80</f>
        <v>0</v>
      </c>
      <c r="AG80" s="46">
        <f>+'2020'!$H80</f>
        <v>0</v>
      </c>
      <c r="AH80" s="46">
        <f>+'2021'!$H80</f>
        <v>0</v>
      </c>
      <c r="AI80" s="27"/>
      <c r="AJ80" s="46" t="e">
        <f t="shared" si="11"/>
        <v>#DIV/0!</v>
      </c>
    </row>
    <row r="81" spans="1:36" x14ac:dyDescent="0.35">
      <c r="A81" s="24" t="s">
        <v>409</v>
      </c>
      <c r="B81" s="25" t="s">
        <v>291</v>
      </c>
      <c r="C81" s="46">
        <f>+'1990'!$H81</f>
        <v>0</v>
      </c>
      <c r="D81" s="46">
        <f>+'1991'!$H81</f>
        <v>0</v>
      </c>
      <c r="E81" s="46">
        <f>+'1992'!$H81</f>
        <v>0</v>
      </c>
      <c r="F81" s="46">
        <f>+'1993'!$H81</f>
        <v>0</v>
      </c>
      <c r="G81" s="46">
        <f>+'1994'!$H81</f>
        <v>0</v>
      </c>
      <c r="H81" s="46">
        <f>+'1995'!$H81</f>
        <v>0</v>
      </c>
      <c r="I81" s="46">
        <f>+'1996'!$H81</f>
        <v>0</v>
      </c>
      <c r="J81" s="46">
        <f>+'1997'!$H81</f>
        <v>0</v>
      </c>
      <c r="K81" s="46">
        <f>+'1998'!$H81</f>
        <v>0</v>
      </c>
      <c r="L81" s="46">
        <f>+'1999'!$H81</f>
        <v>0</v>
      </c>
      <c r="M81" s="46">
        <f>+'2000'!$H81</f>
        <v>0</v>
      </c>
      <c r="N81" s="46">
        <f>+'2001'!$H81</f>
        <v>0</v>
      </c>
      <c r="O81" s="46">
        <f>+'2002'!$H81</f>
        <v>0</v>
      </c>
      <c r="P81" s="46">
        <f>+'2003'!$H81</f>
        <v>0</v>
      </c>
      <c r="Q81" s="46">
        <f>+'2004'!$H81</f>
        <v>0</v>
      </c>
      <c r="R81" s="46">
        <f>+'2005'!$H81</f>
        <v>0</v>
      </c>
      <c r="S81" s="46">
        <f>+'2006'!$H81</f>
        <v>0</v>
      </c>
      <c r="T81" s="46">
        <f>+'2007'!$H81</f>
        <v>0</v>
      </c>
      <c r="U81" s="46">
        <f>+'2008'!$H81</f>
        <v>0</v>
      </c>
      <c r="V81" s="46">
        <f>+'2009'!$H81</f>
        <v>0</v>
      </c>
      <c r="W81" s="46">
        <f>+'2010'!$H81</f>
        <v>0</v>
      </c>
      <c r="X81" s="46">
        <f>+'2011'!$H81</f>
        <v>0</v>
      </c>
      <c r="Y81" s="46">
        <f>+'2012'!$H81</f>
        <v>0</v>
      </c>
      <c r="Z81" s="46">
        <f>+'2013'!$H81</f>
        <v>0</v>
      </c>
      <c r="AA81" s="46">
        <f>+'2014'!$H81</f>
        <v>0</v>
      </c>
      <c r="AB81" s="46">
        <f>+'2015'!$H81</f>
        <v>0</v>
      </c>
      <c r="AC81" s="46">
        <f>+'2016'!$H81</f>
        <v>0</v>
      </c>
      <c r="AD81" s="46">
        <f>+'2017'!$H81</f>
        <v>0</v>
      </c>
      <c r="AE81" s="46">
        <f>+'2018'!$H81</f>
        <v>0</v>
      </c>
      <c r="AF81" s="46">
        <f>+'2019'!$H81</f>
        <v>0</v>
      </c>
      <c r="AG81" s="46">
        <f>+'2020'!$H81</f>
        <v>0</v>
      </c>
      <c r="AH81" s="46">
        <f>+'2021'!$H81</f>
        <v>0</v>
      </c>
      <c r="AI81" s="27"/>
      <c r="AJ81" s="46" t="e">
        <f t="shared" si="11"/>
        <v>#DIV/0!</v>
      </c>
    </row>
    <row r="82" spans="1:36" x14ac:dyDescent="0.35">
      <c r="A82" s="24" t="s">
        <v>410</v>
      </c>
      <c r="B82" s="25" t="s">
        <v>411</v>
      </c>
      <c r="C82" s="26">
        <f t="shared" ref="C82:AE82" si="15">+SUM(C83:C88)</f>
        <v>0</v>
      </c>
      <c r="D82" s="26">
        <f t="shared" si="15"/>
        <v>0</v>
      </c>
      <c r="E82" s="26">
        <f t="shared" si="15"/>
        <v>0</v>
      </c>
      <c r="F82" s="26">
        <f t="shared" si="15"/>
        <v>0</v>
      </c>
      <c r="G82" s="26">
        <f t="shared" si="15"/>
        <v>0</v>
      </c>
      <c r="H82" s="26">
        <f t="shared" si="15"/>
        <v>0</v>
      </c>
      <c r="I82" s="26">
        <f t="shared" si="15"/>
        <v>0</v>
      </c>
      <c r="J82" s="26">
        <f t="shared" si="15"/>
        <v>0</v>
      </c>
      <c r="K82" s="26">
        <f t="shared" si="15"/>
        <v>0</v>
      </c>
      <c r="L82" s="26">
        <f t="shared" si="15"/>
        <v>0</v>
      </c>
      <c r="M82" s="26">
        <f t="shared" si="15"/>
        <v>0</v>
      </c>
      <c r="N82" s="26">
        <f t="shared" si="15"/>
        <v>0</v>
      </c>
      <c r="O82" s="26">
        <f t="shared" si="15"/>
        <v>0</v>
      </c>
      <c r="P82" s="26">
        <f t="shared" si="15"/>
        <v>0</v>
      </c>
      <c r="Q82" s="26">
        <f t="shared" si="15"/>
        <v>0</v>
      </c>
      <c r="R82" s="26">
        <f t="shared" si="15"/>
        <v>0</v>
      </c>
      <c r="S82" s="26">
        <f t="shared" si="15"/>
        <v>0</v>
      </c>
      <c r="T82" s="26">
        <f t="shared" si="15"/>
        <v>0</v>
      </c>
      <c r="U82" s="26">
        <f t="shared" si="15"/>
        <v>0</v>
      </c>
      <c r="V82" s="26">
        <f t="shared" si="15"/>
        <v>0</v>
      </c>
      <c r="W82" s="26">
        <f t="shared" si="15"/>
        <v>0</v>
      </c>
      <c r="X82" s="26">
        <f t="shared" si="15"/>
        <v>0</v>
      </c>
      <c r="Y82" s="26">
        <f t="shared" si="15"/>
        <v>0</v>
      </c>
      <c r="Z82" s="26">
        <f t="shared" si="15"/>
        <v>0</v>
      </c>
      <c r="AA82" s="26">
        <f t="shared" si="15"/>
        <v>0</v>
      </c>
      <c r="AB82" s="26">
        <f t="shared" si="15"/>
        <v>0</v>
      </c>
      <c r="AC82" s="26">
        <f t="shared" si="15"/>
        <v>0</v>
      </c>
      <c r="AD82" s="26">
        <f t="shared" si="15"/>
        <v>0</v>
      </c>
      <c r="AE82" s="26">
        <f t="shared" si="15"/>
        <v>0</v>
      </c>
      <c r="AF82" s="26">
        <f t="shared" ref="AF82:AH82" si="16">+SUM(AF83:AF88)</f>
        <v>0</v>
      </c>
      <c r="AG82" s="26">
        <f t="shared" si="16"/>
        <v>0</v>
      </c>
      <c r="AH82" s="26">
        <f t="shared" si="16"/>
        <v>0</v>
      </c>
      <c r="AI82" s="27"/>
      <c r="AJ82" s="46" t="e">
        <f t="shared" si="11"/>
        <v>#DIV/0!</v>
      </c>
    </row>
    <row r="83" spans="1:36" x14ac:dyDescent="0.35">
      <c r="A83" s="24" t="s">
        <v>412</v>
      </c>
      <c r="B83" s="25" t="s">
        <v>413</v>
      </c>
      <c r="C83" s="46">
        <f>+'1990'!$H83</f>
        <v>0</v>
      </c>
      <c r="D83" s="46">
        <f>+'1991'!$H83</f>
        <v>0</v>
      </c>
      <c r="E83" s="46">
        <f>+'1992'!$H83</f>
        <v>0</v>
      </c>
      <c r="F83" s="46">
        <f>+'1993'!$H83</f>
        <v>0</v>
      </c>
      <c r="G83" s="46">
        <f>+'1994'!$H83</f>
        <v>0</v>
      </c>
      <c r="H83" s="46">
        <f>+'1995'!$H83</f>
        <v>0</v>
      </c>
      <c r="I83" s="46">
        <f>+'1996'!$H83</f>
        <v>0</v>
      </c>
      <c r="J83" s="46">
        <f>+'1997'!$H83</f>
        <v>0</v>
      </c>
      <c r="K83" s="46">
        <f>+'1998'!$H83</f>
        <v>0</v>
      </c>
      <c r="L83" s="46">
        <f>+'1999'!$H83</f>
        <v>0</v>
      </c>
      <c r="M83" s="46">
        <f>+'2000'!$H83</f>
        <v>0</v>
      </c>
      <c r="N83" s="46">
        <f>+'2001'!$H83</f>
        <v>0</v>
      </c>
      <c r="O83" s="46">
        <f>+'2002'!$H83</f>
        <v>0</v>
      </c>
      <c r="P83" s="46">
        <f>+'2003'!$H83</f>
        <v>0</v>
      </c>
      <c r="Q83" s="46">
        <f>+'2004'!$H83</f>
        <v>0</v>
      </c>
      <c r="R83" s="46">
        <f>+'2005'!$H83</f>
        <v>0</v>
      </c>
      <c r="S83" s="46">
        <f>+'2006'!$H83</f>
        <v>0</v>
      </c>
      <c r="T83" s="46">
        <f>+'2007'!$H83</f>
        <v>0</v>
      </c>
      <c r="U83" s="46">
        <f>+'2008'!$H83</f>
        <v>0</v>
      </c>
      <c r="V83" s="46">
        <f>+'2009'!$H83</f>
        <v>0</v>
      </c>
      <c r="W83" s="46">
        <f>+'2010'!$H83</f>
        <v>0</v>
      </c>
      <c r="X83" s="46">
        <f>+'2011'!$H83</f>
        <v>0</v>
      </c>
      <c r="Y83" s="46">
        <f>+'2012'!$H83</f>
        <v>0</v>
      </c>
      <c r="Z83" s="46">
        <f>+'2013'!$H83</f>
        <v>0</v>
      </c>
      <c r="AA83" s="46">
        <f>+'2014'!$H83</f>
        <v>0</v>
      </c>
      <c r="AB83" s="46">
        <f>+'2015'!$H83</f>
        <v>0</v>
      </c>
      <c r="AC83" s="46">
        <f>+'2016'!$H83</f>
        <v>0</v>
      </c>
      <c r="AD83" s="46">
        <f>+'2017'!$H83</f>
        <v>0</v>
      </c>
      <c r="AE83" s="46">
        <f>+'2018'!$H83</f>
        <v>0</v>
      </c>
      <c r="AF83" s="46">
        <f>+'2019'!$H83</f>
        <v>0</v>
      </c>
      <c r="AG83" s="46">
        <f>+'2020'!$H83</f>
        <v>0</v>
      </c>
      <c r="AH83" s="46">
        <f>+'2021'!$H83</f>
        <v>0</v>
      </c>
      <c r="AI83" s="27"/>
      <c r="AJ83" s="46" t="e">
        <f t="shared" si="11"/>
        <v>#DIV/0!</v>
      </c>
    </row>
    <row r="84" spans="1:36" x14ac:dyDescent="0.35">
      <c r="A84" s="24" t="s">
        <v>414</v>
      </c>
      <c r="B84" s="25" t="s">
        <v>415</v>
      </c>
      <c r="C84" s="46">
        <f>+'1990'!$H84</f>
        <v>0</v>
      </c>
      <c r="D84" s="46">
        <f>+'1991'!$H84</f>
        <v>0</v>
      </c>
      <c r="E84" s="46">
        <f>+'1992'!$H84</f>
        <v>0</v>
      </c>
      <c r="F84" s="46">
        <f>+'1993'!$H84</f>
        <v>0</v>
      </c>
      <c r="G84" s="46">
        <f>+'1994'!$H84</f>
        <v>0</v>
      </c>
      <c r="H84" s="46">
        <f>+'1995'!$H84</f>
        <v>0</v>
      </c>
      <c r="I84" s="46">
        <f>+'1996'!$H84</f>
        <v>0</v>
      </c>
      <c r="J84" s="46">
        <f>+'1997'!$H84</f>
        <v>0</v>
      </c>
      <c r="K84" s="46">
        <f>+'1998'!$H84</f>
        <v>0</v>
      </c>
      <c r="L84" s="46">
        <f>+'1999'!$H84</f>
        <v>0</v>
      </c>
      <c r="M84" s="46">
        <f>+'2000'!$H84</f>
        <v>0</v>
      </c>
      <c r="N84" s="46">
        <f>+'2001'!$H84</f>
        <v>0</v>
      </c>
      <c r="O84" s="46">
        <f>+'2002'!$H84</f>
        <v>0</v>
      </c>
      <c r="P84" s="46">
        <f>+'2003'!$H84</f>
        <v>0</v>
      </c>
      <c r="Q84" s="46">
        <f>+'2004'!$H84</f>
        <v>0</v>
      </c>
      <c r="R84" s="46">
        <f>+'2005'!$H84</f>
        <v>0</v>
      </c>
      <c r="S84" s="46">
        <f>+'2006'!$H84</f>
        <v>0</v>
      </c>
      <c r="T84" s="46">
        <f>+'2007'!$H84</f>
        <v>0</v>
      </c>
      <c r="U84" s="46">
        <f>+'2008'!$H84</f>
        <v>0</v>
      </c>
      <c r="V84" s="46">
        <f>+'2009'!$H84</f>
        <v>0</v>
      </c>
      <c r="W84" s="46">
        <f>+'2010'!$H84</f>
        <v>0</v>
      </c>
      <c r="X84" s="46">
        <f>+'2011'!$H84</f>
        <v>0</v>
      </c>
      <c r="Y84" s="46">
        <f>+'2012'!$H84</f>
        <v>0</v>
      </c>
      <c r="Z84" s="46">
        <f>+'2013'!$H84</f>
        <v>0</v>
      </c>
      <c r="AA84" s="46">
        <f>+'2014'!$H84</f>
        <v>0</v>
      </c>
      <c r="AB84" s="46">
        <f>+'2015'!$H84</f>
        <v>0</v>
      </c>
      <c r="AC84" s="46">
        <f>+'2016'!$H84</f>
        <v>0</v>
      </c>
      <c r="AD84" s="46">
        <f>+'2017'!$H84</f>
        <v>0</v>
      </c>
      <c r="AE84" s="46">
        <f>+'2018'!$H84</f>
        <v>0</v>
      </c>
      <c r="AF84" s="46">
        <f>+'2019'!$H84</f>
        <v>0</v>
      </c>
      <c r="AG84" s="46">
        <f>+'2020'!$H84</f>
        <v>0</v>
      </c>
      <c r="AH84" s="46">
        <f>+'2021'!$H84</f>
        <v>0</v>
      </c>
      <c r="AI84" s="27"/>
      <c r="AJ84" s="46" t="e">
        <f t="shared" si="11"/>
        <v>#DIV/0!</v>
      </c>
    </row>
    <row r="85" spans="1:36" x14ac:dyDescent="0.35">
      <c r="A85" s="24" t="s">
        <v>416</v>
      </c>
      <c r="B85" s="25" t="s">
        <v>417</v>
      </c>
      <c r="C85" s="46">
        <f>+'1990'!$H85</f>
        <v>0</v>
      </c>
      <c r="D85" s="46">
        <f>+'1991'!$H85</f>
        <v>0</v>
      </c>
      <c r="E85" s="46">
        <f>+'1992'!$H85</f>
        <v>0</v>
      </c>
      <c r="F85" s="46">
        <f>+'1993'!$H85</f>
        <v>0</v>
      </c>
      <c r="G85" s="46">
        <f>+'1994'!$H85</f>
        <v>0</v>
      </c>
      <c r="H85" s="46">
        <f>+'1995'!$H85</f>
        <v>0</v>
      </c>
      <c r="I85" s="46">
        <f>+'1996'!$H85</f>
        <v>0</v>
      </c>
      <c r="J85" s="46">
        <f>+'1997'!$H85</f>
        <v>0</v>
      </c>
      <c r="K85" s="46">
        <f>+'1998'!$H85</f>
        <v>0</v>
      </c>
      <c r="L85" s="46">
        <f>+'1999'!$H85</f>
        <v>0</v>
      </c>
      <c r="M85" s="46">
        <f>+'2000'!$H85</f>
        <v>0</v>
      </c>
      <c r="N85" s="46">
        <f>+'2001'!$H85</f>
        <v>0</v>
      </c>
      <c r="O85" s="46">
        <f>+'2002'!$H85</f>
        <v>0</v>
      </c>
      <c r="P85" s="46">
        <f>+'2003'!$H85</f>
        <v>0</v>
      </c>
      <c r="Q85" s="46">
        <f>+'2004'!$H85</f>
        <v>0</v>
      </c>
      <c r="R85" s="46">
        <f>+'2005'!$H85</f>
        <v>0</v>
      </c>
      <c r="S85" s="46">
        <f>+'2006'!$H85</f>
        <v>0</v>
      </c>
      <c r="T85" s="46">
        <f>+'2007'!$H85</f>
        <v>0</v>
      </c>
      <c r="U85" s="46">
        <f>+'2008'!$H85</f>
        <v>0</v>
      </c>
      <c r="V85" s="46">
        <f>+'2009'!$H85</f>
        <v>0</v>
      </c>
      <c r="W85" s="46">
        <f>+'2010'!$H85</f>
        <v>0</v>
      </c>
      <c r="X85" s="46">
        <f>+'2011'!$H85</f>
        <v>0</v>
      </c>
      <c r="Y85" s="46">
        <f>+'2012'!$H85</f>
        <v>0</v>
      </c>
      <c r="Z85" s="46">
        <f>+'2013'!$H85</f>
        <v>0</v>
      </c>
      <c r="AA85" s="46">
        <f>+'2014'!$H85</f>
        <v>0</v>
      </c>
      <c r="AB85" s="46">
        <f>+'2015'!$H85</f>
        <v>0</v>
      </c>
      <c r="AC85" s="46">
        <f>+'2016'!$H85</f>
        <v>0</v>
      </c>
      <c r="AD85" s="46">
        <f>+'2017'!$H85</f>
        <v>0</v>
      </c>
      <c r="AE85" s="46">
        <f>+'2018'!$H85</f>
        <v>0</v>
      </c>
      <c r="AF85" s="46">
        <f>+'2019'!$H85</f>
        <v>0</v>
      </c>
      <c r="AG85" s="46">
        <f>+'2020'!$H85</f>
        <v>0</v>
      </c>
      <c r="AH85" s="46">
        <f>+'2021'!$H85</f>
        <v>0</v>
      </c>
      <c r="AI85" s="27"/>
      <c r="AJ85" s="46" t="e">
        <f t="shared" si="11"/>
        <v>#DIV/0!</v>
      </c>
    </row>
    <row r="86" spans="1:36" x14ac:dyDescent="0.35">
      <c r="A86" s="24" t="s">
        <v>418</v>
      </c>
      <c r="B86" s="25" t="s">
        <v>419</v>
      </c>
      <c r="C86" s="46">
        <f>+'1990'!$H86</f>
        <v>0</v>
      </c>
      <c r="D86" s="46">
        <f>+'1991'!$H86</f>
        <v>0</v>
      </c>
      <c r="E86" s="46">
        <f>+'1992'!$H86</f>
        <v>0</v>
      </c>
      <c r="F86" s="46">
        <f>+'1993'!$H86</f>
        <v>0</v>
      </c>
      <c r="G86" s="46">
        <f>+'1994'!$H86</f>
        <v>0</v>
      </c>
      <c r="H86" s="46">
        <f>+'1995'!$H86</f>
        <v>0</v>
      </c>
      <c r="I86" s="46">
        <f>+'1996'!$H86</f>
        <v>0</v>
      </c>
      <c r="J86" s="46">
        <f>+'1997'!$H86</f>
        <v>0</v>
      </c>
      <c r="K86" s="46">
        <f>+'1998'!$H86</f>
        <v>0</v>
      </c>
      <c r="L86" s="46">
        <f>+'1999'!$H86</f>
        <v>0</v>
      </c>
      <c r="M86" s="46">
        <f>+'2000'!$H86</f>
        <v>0</v>
      </c>
      <c r="N86" s="46">
        <f>+'2001'!$H86</f>
        <v>0</v>
      </c>
      <c r="O86" s="46">
        <f>+'2002'!$H86</f>
        <v>0</v>
      </c>
      <c r="P86" s="46">
        <f>+'2003'!$H86</f>
        <v>0</v>
      </c>
      <c r="Q86" s="46">
        <f>+'2004'!$H86</f>
        <v>0</v>
      </c>
      <c r="R86" s="46">
        <f>+'2005'!$H86</f>
        <v>0</v>
      </c>
      <c r="S86" s="46">
        <f>+'2006'!$H86</f>
        <v>0</v>
      </c>
      <c r="T86" s="46">
        <f>+'2007'!$H86</f>
        <v>0</v>
      </c>
      <c r="U86" s="46">
        <f>+'2008'!$H86</f>
        <v>0</v>
      </c>
      <c r="V86" s="46">
        <f>+'2009'!$H86</f>
        <v>0</v>
      </c>
      <c r="W86" s="46">
        <f>+'2010'!$H86</f>
        <v>0</v>
      </c>
      <c r="X86" s="46">
        <f>+'2011'!$H86</f>
        <v>0</v>
      </c>
      <c r="Y86" s="46">
        <f>+'2012'!$H86</f>
        <v>0</v>
      </c>
      <c r="Z86" s="46">
        <f>+'2013'!$H86</f>
        <v>0</v>
      </c>
      <c r="AA86" s="46">
        <f>+'2014'!$H86</f>
        <v>0</v>
      </c>
      <c r="AB86" s="46">
        <f>+'2015'!$H86</f>
        <v>0</v>
      </c>
      <c r="AC86" s="46">
        <f>+'2016'!$H86</f>
        <v>0</v>
      </c>
      <c r="AD86" s="46">
        <f>+'2017'!$H86</f>
        <v>0</v>
      </c>
      <c r="AE86" s="46">
        <f>+'2018'!$H86</f>
        <v>0</v>
      </c>
      <c r="AF86" s="46">
        <f>+'2019'!$H86</f>
        <v>0</v>
      </c>
      <c r="AG86" s="46">
        <f>+'2020'!$H86</f>
        <v>0</v>
      </c>
      <c r="AH86" s="46">
        <f>+'2021'!$H86</f>
        <v>0</v>
      </c>
      <c r="AI86" s="27"/>
      <c r="AJ86" s="46" t="e">
        <f t="shared" si="11"/>
        <v>#DIV/0!</v>
      </c>
    </row>
    <row r="87" spans="1:36" x14ac:dyDescent="0.35">
      <c r="A87" s="24" t="s">
        <v>420</v>
      </c>
      <c r="B87" s="25" t="s">
        <v>421</v>
      </c>
      <c r="C87" s="46">
        <f>+'1990'!$H87</f>
        <v>0</v>
      </c>
      <c r="D87" s="46">
        <f>+'1991'!$H87</f>
        <v>0</v>
      </c>
      <c r="E87" s="46">
        <f>+'1992'!$H87</f>
        <v>0</v>
      </c>
      <c r="F87" s="46">
        <f>+'1993'!$H87</f>
        <v>0</v>
      </c>
      <c r="G87" s="46">
        <f>+'1994'!$H87</f>
        <v>0</v>
      </c>
      <c r="H87" s="46">
        <f>+'1995'!$H87</f>
        <v>0</v>
      </c>
      <c r="I87" s="46">
        <f>+'1996'!$H87</f>
        <v>0</v>
      </c>
      <c r="J87" s="46">
        <f>+'1997'!$H87</f>
        <v>0</v>
      </c>
      <c r="K87" s="46">
        <f>+'1998'!$H87</f>
        <v>0</v>
      </c>
      <c r="L87" s="46">
        <f>+'1999'!$H87</f>
        <v>0</v>
      </c>
      <c r="M87" s="46">
        <f>+'2000'!$H87</f>
        <v>0</v>
      </c>
      <c r="N87" s="46">
        <f>+'2001'!$H87</f>
        <v>0</v>
      </c>
      <c r="O87" s="46">
        <f>+'2002'!$H87</f>
        <v>0</v>
      </c>
      <c r="P87" s="46">
        <f>+'2003'!$H87</f>
        <v>0</v>
      </c>
      <c r="Q87" s="46">
        <f>+'2004'!$H87</f>
        <v>0</v>
      </c>
      <c r="R87" s="46">
        <f>+'2005'!$H87</f>
        <v>0</v>
      </c>
      <c r="S87" s="46">
        <f>+'2006'!$H87</f>
        <v>0</v>
      </c>
      <c r="T87" s="46">
        <f>+'2007'!$H87</f>
        <v>0</v>
      </c>
      <c r="U87" s="46">
        <f>+'2008'!$H87</f>
        <v>0</v>
      </c>
      <c r="V87" s="46">
        <f>+'2009'!$H87</f>
        <v>0</v>
      </c>
      <c r="W87" s="46">
        <f>+'2010'!$H87</f>
        <v>0</v>
      </c>
      <c r="X87" s="46">
        <f>+'2011'!$H87</f>
        <v>0</v>
      </c>
      <c r="Y87" s="46">
        <f>+'2012'!$H87</f>
        <v>0</v>
      </c>
      <c r="Z87" s="46">
        <f>+'2013'!$H87</f>
        <v>0</v>
      </c>
      <c r="AA87" s="46">
        <f>+'2014'!$H87</f>
        <v>0</v>
      </c>
      <c r="AB87" s="46">
        <f>+'2015'!$H87</f>
        <v>0</v>
      </c>
      <c r="AC87" s="46">
        <f>+'2016'!$H87</f>
        <v>0</v>
      </c>
      <c r="AD87" s="46">
        <f>+'2017'!$H87</f>
        <v>0</v>
      </c>
      <c r="AE87" s="46">
        <f>+'2018'!$H87</f>
        <v>0</v>
      </c>
      <c r="AF87" s="46">
        <f>+'2019'!$H87</f>
        <v>0</v>
      </c>
      <c r="AG87" s="46">
        <f>+'2020'!$H87</f>
        <v>0</v>
      </c>
      <c r="AH87" s="46">
        <f>+'2021'!$H87</f>
        <v>0</v>
      </c>
      <c r="AI87" s="27"/>
      <c r="AJ87" s="46" t="e">
        <f t="shared" si="11"/>
        <v>#DIV/0!</v>
      </c>
    </row>
    <row r="88" spans="1:36" x14ac:dyDescent="0.35">
      <c r="A88" s="24" t="s">
        <v>422</v>
      </c>
      <c r="B88" s="25" t="s">
        <v>423</v>
      </c>
      <c r="C88" s="46">
        <f>+'1990'!$H88</f>
        <v>0</v>
      </c>
      <c r="D88" s="46">
        <f>+'1991'!$H88</f>
        <v>0</v>
      </c>
      <c r="E88" s="46">
        <f>+'1992'!$H88</f>
        <v>0</v>
      </c>
      <c r="F88" s="46">
        <f>+'1993'!$H88</f>
        <v>0</v>
      </c>
      <c r="G88" s="46">
        <f>+'1994'!$H88</f>
        <v>0</v>
      </c>
      <c r="H88" s="46">
        <f>+'1995'!$H88</f>
        <v>0</v>
      </c>
      <c r="I88" s="46">
        <f>+'1996'!$H88</f>
        <v>0</v>
      </c>
      <c r="J88" s="46">
        <f>+'1997'!$H88</f>
        <v>0</v>
      </c>
      <c r="K88" s="46">
        <f>+'1998'!$H88</f>
        <v>0</v>
      </c>
      <c r="L88" s="46">
        <f>+'1999'!$H88</f>
        <v>0</v>
      </c>
      <c r="M88" s="46">
        <f>+'2000'!$H88</f>
        <v>0</v>
      </c>
      <c r="N88" s="46">
        <f>+'2001'!$H88</f>
        <v>0</v>
      </c>
      <c r="O88" s="46">
        <f>+'2002'!$H88</f>
        <v>0</v>
      </c>
      <c r="P88" s="46">
        <f>+'2003'!$H88</f>
        <v>0</v>
      </c>
      <c r="Q88" s="46">
        <f>+'2004'!$H88</f>
        <v>0</v>
      </c>
      <c r="R88" s="46">
        <f>+'2005'!$H88</f>
        <v>0</v>
      </c>
      <c r="S88" s="46">
        <f>+'2006'!$H88</f>
        <v>0</v>
      </c>
      <c r="T88" s="46">
        <f>+'2007'!$H88</f>
        <v>0</v>
      </c>
      <c r="U88" s="46">
        <f>+'2008'!$H88</f>
        <v>0</v>
      </c>
      <c r="V88" s="46">
        <f>+'2009'!$H88</f>
        <v>0</v>
      </c>
      <c r="W88" s="46">
        <f>+'2010'!$H88</f>
        <v>0</v>
      </c>
      <c r="X88" s="46">
        <f>+'2011'!$H88</f>
        <v>0</v>
      </c>
      <c r="Y88" s="46">
        <f>+'2012'!$H88</f>
        <v>0</v>
      </c>
      <c r="Z88" s="46">
        <f>+'2013'!$H88</f>
        <v>0</v>
      </c>
      <c r="AA88" s="46">
        <f>+'2014'!$H88</f>
        <v>0</v>
      </c>
      <c r="AB88" s="46">
        <f>+'2015'!$H88</f>
        <v>0</v>
      </c>
      <c r="AC88" s="46">
        <f>+'2016'!$H88</f>
        <v>0</v>
      </c>
      <c r="AD88" s="46">
        <f>+'2017'!$H88</f>
        <v>0</v>
      </c>
      <c r="AE88" s="46">
        <f>+'2018'!$H88</f>
        <v>0</v>
      </c>
      <c r="AF88" s="46">
        <f>+'2019'!$H88</f>
        <v>0</v>
      </c>
      <c r="AG88" s="46">
        <f>+'2020'!$H88</f>
        <v>0</v>
      </c>
      <c r="AH88" s="46">
        <f>+'2021'!$H88</f>
        <v>0</v>
      </c>
      <c r="AI88" s="27"/>
      <c r="AJ88" s="46" t="e">
        <f t="shared" si="11"/>
        <v>#DIV/0!</v>
      </c>
    </row>
    <row r="89" spans="1:36" x14ac:dyDescent="0.35">
      <c r="A89" s="24" t="s">
        <v>424</v>
      </c>
      <c r="B89" s="25" t="s">
        <v>425</v>
      </c>
      <c r="C89" s="26">
        <f t="shared" ref="C89:AE89" si="17">+SUM(C90:C93)</f>
        <v>0</v>
      </c>
      <c r="D89" s="26">
        <f t="shared" si="17"/>
        <v>0</v>
      </c>
      <c r="E89" s="26">
        <f t="shared" si="17"/>
        <v>0</v>
      </c>
      <c r="F89" s="26">
        <f t="shared" si="17"/>
        <v>0</v>
      </c>
      <c r="G89" s="26">
        <f t="shared" si="17"/>
        <v>0</v>
      </c>
      <c r="H89" s="26">
        <f t="shared" si="17"/>
        <v>0</v>
      </c>
      <c r="I89" s="26">
        <f t="shared" si="17"/>
        <v>0</v>
      </c>
      <c r="J89" s="26">
        <f t="shared" si="17"/>
        <v>0</v>
      </c>
      <c r="K89" s="26">
        <f t="shared" si="17"/>
        <v>0</v>
      </c>
      <c r="L89" s="26">
        <f t="shared" si="17"/>
        <v>0</v>
      </c>
      <c r="M89" s="26">
        <f t="shared" si="17"/>
        <v>4.2473946719999995</v>
      </c>
      <c r="N89" s="26">
        <f t="shared" si="17"/>
        <v>3.7721483699591833</v>
      </c>
      <c r="O89" s="26">
        <f t="shared" si="17"/>
        <v>4.1595365129795914</v>
      </c>
      <c r="P89" s="26">
        <f t="shared" si="17"/>
        <v>4.265399921959184</v>
      </c>
      <c r="Q89" s="26">
        <f t="shared" si="17"/>
        <v>5.0245323059591849</v>
      </c>
      <c r="R89" s="26">
        <f t="shared" si="17"/>
        <v>5.2035579059591841</v>
      </c>
      <c r="S89" s="26">
        <f t="shared" si="17"/>
        <v>5.2211595059591831</v>
      </c>
      <c r="T89" s="26">
        <f t="shared" si="17"/>
        <v>5.5851387059591842</v>
      </c>
      <c r="U89" s="26">
        <f t="shared" si="17"/>
        <v>5.6682127859591835</v>
      </c>
      <c r="V89" s="26">
        <f t="shared" si="17"/>
        <v>5.9806348019591837</v>
      </c>
      <c r="W89" s="26">
        <f t="shared" si="17"/>
        <v>6.3562788467591842</v>
      </c>
      <c r="X89" s="26">
        <f t="shared" si="17"/>
        <v>6.6265487243591839</v>
      </c>
      <c r="Y89" s="26">
        <f t="shared" si="17"/>
        <v>6.9221316179591827</v>
      </c>
      <c r="Z89" s="26">
        <f t="shared" si="17"/>
        <v>7.9954148507591807</v>
      </c>
      <c r="AA89" s="26">
        <f t="shared" si="17"/>
        <v>9.2547925049795854</v>
      </c>
      <c r="AB89" s="26">
        <f t="shared" si="17"/>
        <v>10.021074694759177</v>
      </c>
      <c r="AC89" s="26">
        <f t="shared" si="17"/>
        <v>10.454163430759174</v>
      </c>
      <c r="AD89" s="26">
        <f t="shared" si="17"/>
        <v>10.786134622759169</v>
      </c>
      <c r="AE89" s="26">
        <f t="shared" si="17"/>
        <v>12.704044265959171</v>
      </c>
      <c r="AF89" s="26">
        <f t="shared" ref="AF89:AH89" si="18">+SUM(AF90:AF93)</f>
        <v>13.343754490759171</v>
      </c>
      <c r="AG89" s="26">
        <f t="shared" si="18"/>
        <v>13.58395714195917</v>
      </c>
      <c r="AH89" s="26">
        <f t="shared" si="18"/>
        <v>13.810669215559169</v>
      </c>
      <c r="AI89" s="27"/>
      <c r="AJ89" s="23">
        <f t="shared" si="11"/>
        <v>2.2515624946753645</v>
      </c>
    </row>
    <row r="90" spans="1:36" x14ac:dyDescent="0.35">
      <c r="A90" s="24" t="s">
        <v>426</v>
      </c>
      <c r="B90" s="25" t="s">
        <v>427</v>
      </c>
      <c r="C90" s="46">
        <f>+'1990'!$H90</f>
        <v>0</v>
      </c>
      <c r="D90" s="46">
        <f>+'1991'!$H90</f>
        <v>0</v>
      </c>
      <c r="E90" s="46">
        <f>+'1992'!$H90</f>
        <v>0</v>
      </c>
      <c r="F90" s="46">
        <f>+'1993'!$H90</f>
        <v>0</v>
      </c>
      <c r="G90" s="46">
        <f>+'1994'!$H90</f>
        <v>0</v>
      </c>
      <c r="H90" s="46">
        <f>+'1995'!$H90</f>
        <v>0</v>
      </c>
      <c r="I90" s="46">
        <f>+'1996'!$H90</f>
        <v>0</v>
      </c>
      <c r="J90" s="46">
        <f>+'1997'!$H90</f>
        <v>0</v>
      </c>
      <c r="K90" s="46">
        <f>+'1998'!$H90</f>
        <v>0</v>
      </c>
      <c r="L90" s="46">
        <f>+'1999'!$H90</f>
        <v>0</v>
      </c>
      <c r="M90" s="46">
        <f>+'2000'!$H90</f>
        <v>4.2473946719999995</v>
      </c>
      <c r="N90" s="46">
        <f>+'2001'!$H90</f>
        <v>3.7721483699591833</v>
      </c>
      <c r="O90" s="46">
        <f>+'2002'!$H90</f>
        <v>4.1595365129795914</v>
      </c>
      <c r="P90" s="46">
        <f>+'2003'!$H90</f>
        <v>4.265399921959184</v>
      </c>
      <c r="Q90" s="46">
        <f>+'2004'!$H90</f>
        <v>5.0245323059591849</v>
      </c>
      <c r="R90" s="46">
        <f>+'2005'!$H90</f>
        <v>5.2035579059591841</v>
      </c>
      <c r="S90" s="46">
        <f>+'2006'!$H90</f>
        <v>5.2211595059591831</v>
      </c>
      <c r="T90" s="46">
        <f>+'2007'!$H90</f>
        <v>5.5851387059591842</v>
      </c>
      <c r="U90" s="46">
        <f>+'2008'!$H90</f>
        <v>5.6682127859591835</v>
      </c>
      <c r="V90" s="46">
        <f>+'2009'!$H90</f>
        <v>5.9806348019591837</v>
      </c>
      <c r="W90" s="46">
        <f>+'2010'!$H90</f>
        <v>6.3562788467591842</v>
      </c>
      <c r="X90" s="46">
        <f>+'2011'!$H90</f>
        <v>6.6265487243591839</v>
      </c>
      <c r="Y90" s="46">
        <f>+'2012'!$H90</f>
        <v>6.9221316179591827</v>
      </c>
      <c r="Z90" s="46">
        <f>+'2013'!$H90</f>
        <v>7.9954148507591807</v>
      </c>
      <c r="AA90" s="46">
        <f>+'2014'!$H90</f>
        <v>9.2547925049795854</v>
      </c>
      <c r="AB90" s="46">
        <f>+'2015'!$H90</f>
        <v>10.021074694759177</v>
      </c>
      <c r="AC90" s="46">
        <f>+'2016'!$H90</f>
        <v>10.454163430759174</v>
      </c>
      <c r="AD90" s="46">
        <f>+'2017'!$H90</f>
        <v>10.786134622759169</v>
      </c>
      <c r="AE90" s="46">
        <f>+'2018'!$H90</f>
        <v>12.704044265959171</v>
      </c>
      <c r="AF90" s="46">
        <f>+'2019'!$H90</f>
        <v>13.343754490759171</v>
      </c>
      <c r="AG90" s="46">
        <f>+'2020'!$H90</f>
        <v>13.58395714195917</v>
      </c>
      <c r="AH90" s="46">
        <f>+'2021'!$H90</f>
        <v>13.810669215559169</v>
      </c>
      <c r="AI90" s="27"/>
      <c r="AJ90" s="46">
        <f t="shared" si="11"/>
        <v>2.2515624946753645</v>
      </c>
    </row>
    <row r="91" spans="1:36" ht="13" x14ac:dyDescent="0.35">
      <c r="A91" s="24" t="s">
        <v>428</v>
      </c>
      <c r="B91" s="25" t="s">
        <v>429</v>
      </c>
      <c r="C91" s="46">
        <f>+'1990'!$H91</f>
        <v>0</v>
      </c>
      <c r="D91" s="46">
        <f>+'1991'!$H91</f>
        <v>0</v>
      </c>
      <c r="E91" s="46">
        <f>+'1992'!$H91</f>
        <v>0</v>
      </c>
      <c r="F91" s="46">
        <f>+'1993'!$H91</f>
        <v>0</v>
      </c>
      <c r="G91" s="46">
        <f>+'1994'!$H91</f>
        <v>0</v>
      </c>
      <c r="H91" s="46">
        <f>+'1995'!$H91</f>
        <v>0</v>
      </c>
      <c r="I91" s="46">
        <f>+'1996'!$H91</f>
        <v>0</v>
      </c>
      <c r="J91" s="46">
        <f>+'1997'!$H91</f>
        <v>0</v>
      </c>
      <c r="K91" s="46">
        <f>+'1998'!$H91</f>
        <v>0</v>
      </c>
      <c r="L91" s="46">
        <f>+'1999'!$H91</f>
        <v>0</v>
      </c>
      <c r="M91" s="46">
        <f>+'2000'!$H91</f>
        <v>0</v>
      </c>
      <c r="N91" s="46">
        <f>+'2001'!$H91</f>
        <v>0</v>
      </c>
      <c r="O91" s="46">
        <f>+'2002'!$H91</f>
        <v>0</v>
      </c>
      <c r="P91" s="46">
        <f>+'2003'!$H91</f>
        <v>0</v>
      </c>
      <c r="Q91" s="46">
        <f>+'2004'!$H91</f>
        <v>0</v>
      </c>
      <c r="R91" s="46">
        <f>+'2005'!$H91</f>
        <v>0</v>
      </c>
      <c r="S91" s="46">
        <f>+'2006'!$H91</f>
        <v>0</v>
      </c>
      <c r="T91" s="46">
        <f>+'2007'!$H91</f>
        <v>0</v>
      </c>
      <c r="U91" s="46">
        <f>+'2008'!$H91</f>
        <v>0</v>
      </c>
      <c r="V91" s="46">
        <f>+'2009'!$H91</f>
        <v>0</v>
      </c>
      <c r="W91" s="46">
        <f>+'2010'!$H91</f>
        <v>0</v>
      </c>
      <c r="X91" s="46">
        <f>+'2011'!$H91</f>
        <v>0</v>
      </c>
      <c r="Y91" s="46">
        <f>+'2012'!$H91</f>
        <v>0</v>
      </c>
      <c r="Z91" s="46">
        <f>+'2013'!$H91</f>
        <v>0</v>
      </c>
      <c r="AA91" s="46">
        <f>+'2014'!$H91</f>
        <v>0</v>
      </c>
      <c r="AB91" s="46">
        <f>+'2015'!$H91</f>
        <v>0</v>
      </c>
      <c r="AC91" s="46">
        <f>+'2016'!$H91</f>
        <v>0</v>
      </c>
      <c r="AD91" s="46">
        <f>+'2017'!$H91</f>
        <v>0</v>
      </c>
      <c r="AE91" s="46">
        <f>+'2018'!$H91</f>
        <v>0</v>
      </c>
      <c r="AF91" s="46">
        <f>+'2019'!$H91</f>
        <v>0</v>
      </c>
      <c r="AG91" s="46">
        <f>+'2020'!$H91</f>
        <v>0</v>
      </c>
      <c r="AH91" s="46">
        <f>+'2021'!$H91</f>
        <v>0</v>
      </c>
      <c r="AI91" s="27"/>
      <c r="AJ91" s="46" t="e">
        <f t="shared" si="11"/>
        <v>#DIV/0!</v>
      </c>
    </row>
    <row r="92" spans="1:36" ht="13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46" t="e">
        <f t="shared" si="11"/>
        <v>#DIV/0!</v>
      </c>
    </row>
    <row r="93" spans="1:36" x14ac:dyDescent="0.35">
      <c r="A93" s="24" t="s">
        <v>432</v>
      </c>
      <c r="B93" s="25" t="s">
        <v>342</v>
      </c>
      <c r="C93" s="46">
        <f>+'1990'!$H93</f>
        <v>0</v>
      </c>
      <c r="D93" s="46">
        <f>+'1991'!$H93</f>
        <v>0</v>
      </c>
      <c r="E93" s="46">
        <f>+'1992'!$H93</f>
        <v>0</v>
      </c>
      <c r="F93" s="46">
        <f>+'1993'!$H93</f>
        <v>0</v>
      </c>
      <c r="G93" s="46">
        <f>+'1994'!$H93</f>
        <v>0</v>
      </c>
      <c r="H93" s="46">
        <f>+'1995'!$H93</f>
        <v>0</v>
      </c>
      <c r="I93" s="46">
        <f>+'1996'!$H93</f>
        <v>0</v>
      </c>
      <c r="J93" s="46">
        <f>+'1997'!$H93</f>
        <v>0</v>
      </c>
      <c r="K93" s="46">
        <f>+'1998'!$H93</f>
        <v>0</v>
      </c>
      <c r="L93" s="46">
        <f>+'1999'!$H93</f>
        <v>0</v>
      </c>
      <c r="M93" s="46">
        <f>+'2000'!$H93</f>
        <v>0</v>
      </c>
      <c r="N93" s="46">
        <f>+'2001'!$H93</f>
        <v>0</v>
      </c>
      <c r="O93" s="46">
        <f>+'2002'!$H93</f>
        <v>0</v>
      </c>
      <c r="P93" s="46">
        <f>+'2003'!$H93</f>
        <v>0</v>
      </c>
      <c r="Q93" s="46">
        <f>+'2004'!$H93</f>
        <v>0</v>
      </c>
      <c r="R93" s="46">
        <f>+'2005'!$H93</f>
        <v>0</v>
      </c>
      <c r="S93" s="46">
        <f>+'2006'!$H93</f>
        <v>0</v>
      </c>
      <c r="T93" s="46">
        <f>+'2007'!$H93</f>
        <v>0</v>
      </c>
      <c r="U93" s="46">
        <f>+'2008'!$H93</f>
        <v>0</v>
      </c>
      <c r="V93" s="46">
        <f>+'2009'!$H93</f>
        <v>0</v>
      </c>
      <c r="W93" s="46">
        <f>+'2010'!$H93</f>
        <v>0</v>
      </c>
      <c r="X93" s="46">
        <f>+'2011'!$H93</f>
        <v>0</v>
      </c>
      <c r="Y93" s="46">
        <f>+'2012'!$H93</f>
        <v>0</v>
      </c>
      <c r="Z93" s="46">
        <f>+'2013'!$H93</f>
        <v>0</v>
      </c>
      <c r="AA93" s="46">
        <f>+'2014'!$H93</f>
        <v>0</v>
      </c>
      <c r="AB93" s="46">
        <f>+'2015'!$H93</f>
        <v>0</v>
      </c>
      <c r="AC93" s="46">
        <f>+'2016'!$H93</f>
        <v>0</v>
      </c>
      <c r="AD93" s="46">
        <f>+'2017'!$H93</f>
        <v>0</v>
      </c>
      <c r="AE93" s="46">
        <f>+'2018'!$H93</f>
        <v>0</v>
      </c>
      <c r="AF93" s="46">
        <f>+'2019'!$H93</f>
        <v>0</v>
      </c>
      <c r="AG93" s="46">
        <f>+'2020'!$H93</f>
        <v>0</v>
      </c>
      <c r="AH93" s="46">
        <f>+'2021'!$H93</f>
        <v>0</v>
      </c>
      <c r="AI93" s="27"/>
      <c r="AJ93" s="46" t="e">
        <f t="shared" si="11"/>
        <v>#DIV/0!</v>
      </c>
    </row>
    <row r="94" spans="1:36" x14ac:dyDescent="0.35">
      <c r="A94" s="24" t="s">
        <v>433</v>
      </c>
      <c r="B94" s="25" t="s">
        <v>291</v>
      </c>
      <c r="C94" s="46">
        <f>+'1990'!$H94</f>
        <v>0</v>
      </c>
      <c r="D94" s="46">
        <f>+'1991'!$H94</f>
        <v>0</v>
      </c>
      <c r="E94" s="46">
        <f>+'1992'!$H94</f>
        <v>0</v>
      </c>
      <c r="F94" s="46">
        <f>+'1993'!$H94</f>
        <v>0</v>
      </c>
      <c r="G94" s="46">
        <f>+'1994'!$H94</f>
        <v>0</v>
      </c>
      <c r="H94" s="46">
        <f>+'1995'!$H94</f>
        <v>0</v>
      </c>
      <c r="I94" s="46">
        <f>+'1996'!$H94</f>
        <v>0</v>
      </c>
      <c r="J94" s="46">
        <f>+'1997'!$H94</f>
        <v>0</v>
      </c>
      <c r="K94" s="46">
        <f>+'1998'!$H94</f>
        <v>0</v>
      </c>
      <c r="L94" s="46">
        <f>+'1999'!$H94</f>
        <v>0</v>
      </c>
      <c r="M94" s="46">
        <f>+'2000'!$H94</f>
        <v>0</v>
      </c>
      <c r="N94" s="46">
        <f>+'2001'!$H94</f>
        <v>0</v>
      </c>
      <c r="O94" s="46">
        <f>+'2002'!$H94</f>
        <v>0</v>
      </c>
      <c r="P94" s="46">
        <f>+'2003'!$H94</f>
        <v>0</v>
      </c>
      <c r="Q94" s="46">
        <f>+'2004'!$H94</f>
        <v>0</v>
      </c>
      <c r="R94" s="46">
        <f>+'2005'!$H94</f>
        <v>0</v>
      </c>
      <c r="S94" s="46">
        <f>+'2006'!$H94</f>
        <v>0</v>
      </c>
      <c r="T94" s="46">
        <f>+'2007'!$H94</f>
        <v>0</v>
      </c>
      <c r="U94" s="46">
        <f>+'2008'!$H94</f>
        <v>0</v>
      </c>
      <c r="V94" s="46">
        <f>+'2009'!$H94</f>
        <v>0</v>
      </c>
      <c r="W94" s="46">
        <f>+'2010'!$H94</f>
        <v>0</v>
      </c>
      <c r="X94" s="46">
        <f>+'2011'!$H94</f>
        <v>0</v>
      </c>
      <c r="Y94" s="46">
        <f>+'2012'!$H94</f>
        <v>0</v>
      </c>
      <c r="Z94" s="46">
        <f>+'2013'!$H94</f>
        <v>0</v>
      </c>
      <c r="AA94" s="46">
        <f>+'2014'!$H94</f>
        <v>0</v>
      </c>
      <c r="AB94" s="46">
        <f>+'2015'!$H94</f>
        <v>0</v>
      </c>
      <c r="AC94" s="46">
        <f>+'2016'!$H94</f>
        <v>0</v>
      </c>
      <c r="AD94" s="46">
        <f>+'2017'!$H94</f>
        <v>0</v>
      </c>
      <c r="AE94" s="46">
        <f>+'2018'!$H94</f>
        <v>0</v>
      </c>
      <c r="AF94" s="46">
        <f>+'2019'!$H94</f>
        <v>0</v>
      </c>
      <c r="AG94" s="46">
        <f>+'2020'!$H94</f>
        <v>0</v>
      </c>
      <c r="AH94" s="46">
        <f>+'2021'!$H94</f>
        <v>0</v>
      </c>
      <c r="AI94" s="27"/>
      <c r="AJ94" s="46" t="e">
        <f t="shared" si="11"/>
        <v>#DIV/0!</v>
      </c>
    </row>
    <row r="95" spans="1:36" s="13" customFormat="1" x14ac:dyDescent="0.35">
      <c r="A95" s="19" t="s">
        <v>434</v>
      </c>
      <c r="B95" s="20" t="s">
        <v>435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22"/>
      <c r="AJ95" s="23" t="e">
        <f t="shared" si="11"/>
        <v>#DIV/0!</v>
      </c>
    </row>
    <row r="96" spans="1:36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23" t="e">
        <f t="shared" si="11"/>
        <v>#DIV/0!</v>
      </c>
    </row>
    <row r="97" spans="1:36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23" t="e">
        <f t="shared" si="11"/>
        <v>#DIV/0!</v>
      </c>
    </row>
    <row r="98" spans="1:36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46" t="e">
        <f t="shared" si="11"/>
        <v>#DIV/0!</v>
      </c>
    </row>
    <row r="99" spans="1:36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46" t="e">
        <f t="shared" si="11"/>
        <v>#DIV/0!</v>
      </c>
    </row>
    <row r="100" spans="1:36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46" t="e">
        <f t="shared" si="11"/>
        <v>#DIV/0!</v>
      </c>
    </row>
    <row r="101" spans="1:36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46" t="e">
        <f t="shared" si="11"/>
        <v>#DIV/0!</v>
      </c>
    </row>
    <row r="102" spans="1:36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23" t="e">
        <f t="shared" si="11"/>
        <v>#DIV/0!</v>
      </c>
    </row>
    <row r="103" spans="1:36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46" t="e">
        <f t="shared" si="11"/>
        <v>#DIV/0!</v>
      </c>
    </row>
    <row r="104" spans="1:36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46" t="e">
        <f t="shared" si="11"/>
        <v>#DIV/0!</v>
      </c>
    </row>
    <row r="105" spans="1:36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46" t="e">
        <f t="shared" si="11"/>
        <v>#DIV/0!</v>
      </c>
    </row>
    <row r="106" spans="1:36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46" t="e">
        <f t="shared" si="11"/>
        <v>#DIV/0!</v>
      </c>
    </row>
    <row r="107" spans="1:36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46" t="e">
        <f t="shared" si="11"/>
        <v>#DIV/0!</v>
      </c>
    </row>
    <row r="108" spans="1:36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46" t="e">
        <f t="shared" si="11"/>
        <v>#DIV/0!</v>
      </c>
    </row>
    <row r="109" spans="1:36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46" t="e">
        <f t="shared" si="11"/>
        <v>#DIV/0!</v>
      </c>
    </row>
    <row r="110" spans="1:36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46" t="e">
        <f t="shared" si="11"/>
        <v>#DIV/0!</v>
      </c>
    </row>
    <row r="111" spans="1:36" x14ac:dyDescent="0.35">
      <c r="A111" s="24" t="s">
        <v>466</v>
      </c>
      <c r="B111" s="25" t="s">
        <v>467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27"/>
      <c r="AJ111" s="23" t="e">
        <f t="shared" si="11"/>
        <v>#DIV/0!</v>
      </c>
    </row>
    <row r="112" spans="1:36" x14ac:dyDescent="0.35">
      <c r="A112" s="24" t="s">
        <v>468</v>
      </c>
      <c r="B112" s="25" t="s">
        <v>439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27"/>
      <c r="AJ112" s="23" t="e">
        <f t="shared" si="11"/>
        <v>#DIV/0!</v>
      </c>
    </row>
    <row r="113" spans="1:36" x14ac:dyDescent="0.35">
      <c r="A113" s="24" t="s">
        <v>469</v>
      </c>
      <c r="B113" s="25" t="s">
        <v>441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27"/>
      <c r="AJ113" s="46" t="e">
        <f t="shared" si="11"/>
        <v>#DIV/0!</v>
      </c>
    </row>
    <row r="114" spans="1:36" x14ac:dyDescent="0.35">
      <c r="A114" s="24" t="s">
        <v>470</v>
      </c>
      <c r="B114" s="25" t="s">
        <v>443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27"/>
      <c r="AJ114" s="46" t="e">
        <f t="shared" si="11"/>
        <v>#DIV/0!</v>
      </c>
    </row>
    <row r="115" spans="1:36" x14ac:dyDescent="0.35">
      <c r="A115" s="24" t="s">
        <v>471</v>
      </c>
      <c r="B115" s="25" t="s">
        <v>445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27"/>
      <c r="AJ115" s="46" t="e">
        <f t="shared" si="11"/>
        <v>#DIV/0!</v>
      </c>
    </row>
    <row r="116" spans="1:36" x14ac:dyDescent="0.35">
      <c r="A116" s="24" t="s">
        <v>472</v>
      </c>
      <c r="B116" s="25" t="s">
        <v>447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27"/>
      <c r="AJ116" s="46" t="e">
        <f t="shared" si="11"/>
        <v>#DIV/0!</v>
      </c>
    </row>
    <row r="117" spans="1:36" x14ac:dyDescent="0.35">
      <c r="A117" s="24" t="s">
        <v>473</v>
      </c>
      <c r="B117" s="25" t="s">
        <v>449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27"/>
      <c r="AJ117" s="23" t="e">
        <f t="shared" si="11"/>
        <v>#DIV/0!</v>
      </c>
    </row>
    <row r="118" spans="1:36" x14ac:dyDescent="0.35">
      <c r="A118" s="24" t="s">
        <v>474</v>
      </c>
      <c r="B118" s="25" t="s">
        <v>451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27"/>
      <c r="AJ118" s="46" t="e">
        <f t="shared" si="11"/>
        <v>#DIV/0!</v>
      </c>
    </row>
    <row r="119" spans="1:36" x14ac:dyDescent="0.35">
      <c r="A119" s="24" t="s">
        <v>475</v>
      </c>
      <c r="B119" s="25" t="s">
        <v>453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27"/>
      <c r="AJ119" s="46" t="e">
        <f t="shared" si="11"/>
        <v>#DIV/0!</v>
      </c>
    </row>
    <row r="120" spans="1:36" x14ac:dyDescent="0.35">
      <c r="A120" s="24" t="s">
        <v>476</v>
      </c>
      <c r="B120" s="25" t="s">
        <v>455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27"/>
      <c r="AJ120" s="46" t="e">
        <f t="shared" si="11"/>
        <v>#DIV/0!</v>
      </c>
    </row>
    <row r="121" spans="1:36" x14ac:dyDescent="0.35">
      <c r="A121" s="24" t="s">
        <v>477</v>
      </c>
      <c r="B121" s="25" t="s">
        <v>457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27"/>
      <c r="AJ121" s="46" t="e">
        <f t="shared" si="11"/>
        <v>#DIV/0!</v>
      </c>
    </row>
    <row r="122" spans="1:36" x14ac:dyDescent="0.35">
      <c r="A122" s="24" t="s">
        <v>478</v>
      </c>
      <c r="B122" s="25" t="s">
        <v>459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27"/>
      <c r="AJ122" s="46" t="e">
        <f t="shared" si="11"/>
        <v>#DIV/0!</v>
      </c>
    </row>
    <row r="123" spans="1:36" x14ac:dyDescent="0.35">
      <c r="A123" s="24" t="s">
        <v>479</v>
      </c>
      <c r="B123" s="25" t="s">
        <v>461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27"/>
      <c r="AJ123" s="46" t="e">
        <f t="shared" si="11"/>
        <v>#DIV/0!</v>
      </c>
    </row>
    <row r="124" spans="1:36" x14ac:dyDescent="0.35">
      <c r="A124" s="24" t="s">
        <v>480</v>
      </c>
      <c r="B124" s="25" t="s">
        <v>463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27"/>
      <c r="AJ124" s="46" t="e">
        <f t="shared" si="11"/>
        <v>#DIV/0!</v>
      </c>
    </row>
    <row r="125" spans="1:36" x14ac:dyDescent="0.35">
      <c r="A125" s="24" t="s">
        <v>481</v>
      </c>
      <c r="B125" s="25" t="s">
        <v>465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27"/>
      <c r="AJ125" s="46" t="e">
        <f t="shared" si="11"/>
        <v>#DIV/0!</v>
      </c>
    </row>
    <row r="126" spans="1:36" ht="13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2" t="e">
        <f t="shared" si="11"/>
        <v>#DIV/0!</v>
      </c>
    </row>
    <row r="127" spans="1:36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23" t="e">
        <f t="shared" si="11"/>
        <v>#DIV/0!</v>
      </c>
    </row>
    <row r="128" spans="1:36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46" t="e">
        <f t="shared" si="11"/>
        <v>#DIV/0!</v>
      </c>
    </row>
    <row r="129" spans="1:36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46" t="e">
        <f t="shared" si="11"/>
        <v>#DIV/0!</v>
      </c>
    </row>
    <row r="130" spans="1:36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46" t="e">
        <f t="shared" si="11"/>
        <v>#DIV/0!</v>
      </c>
    </row>
    <row r="131" spans="1:36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46" t="e">
        <f t="shared" si="11"/>
        <v>#DIV/0!</v>
      </c>
    </row>
    <row r="132" spans="1:36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2" t="e">
        <f t="shared" si="11"/>
        <v>#DIV/0!</v>
      </c>
    </row>
    <row r="133" spans="1:36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2" t="e">
        <f t="shared" ref="AJ133:AJ196" si="19">+(AH133/M133)-1</f>
        <v>#DIV/0!</v>
      </c>
    </row>
    <row r="134" spans="1:36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2" t="e">
        <f t="shared" si="19"/>
        <v>#DIV/0!</v>
      </c>
    </row>
    <row r="135" spans="1:36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2" t="e">
        <f t="shared" si="19"/>
        <v>#DIV/0!</v>
      </c>
    </row>
    <row r="136" spans="1:36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2" t="e">
        <f t="shared" si="19"/>
        <v>#DIV/0!</v>
      </c>
    </row>
    <row r="137" spans="1:36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2" t="e">
        <f t="shared" si="19"/>
        <v>#DIV/0!</v>
      </c>
    </row>
    <row r="138" spans="1:36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2" t="e">
        <f t="shared" si="19"/>
        <v>#DIV/0!</v>
      </c>
    </row>
    <row r="139" spans="1:36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2" t="e">
        <f t="shared" si="19"/>
        <v>#DIV/0!</v>
      </c>
    </row>
    <row r="140" spans="1:36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2" t="e">
        <f t="shared" si="19"/>
        <v>#DIV/0!</v>
      </c>
    </row>
    <row r="141" spans="1:36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2" t="e">
        <f t="shared" si="19"/>
        <v>#DIV/0!</v>
      </c>
    </row>
    <row r="142" spans="1:36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2" t="e">
        <f t="shared" si="19"/>
        <v>#DIV/0!</v>
      </c>
    </row>
    <row r="143" spans="1:36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2" t="e">
        <f t="shared" si="19"/>
        <v>#DIV/0!</v>
      </c>
    </row>
    <row r="144" spans="1:36" x14ac:dyDescent="0.35">
      <c r="A144" s="24" t="s">
        <v>516</v>
      </c>
      <c r="B144" s="25" t="s">
        <v>517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27"/>
      <c r="AJ144" s="32" t="e">
        <f t="shared" si="19"/>
        <v>#DIV/0!</v>
      </c>
    </row>
    <row r="145" spans="1:36" x14ac:dyDescent="0.35">
      <c r="A145" s="24" t="s">
        <v>518</v>
      </c>
      <c r="B145" s="25" t="s">
        <v>519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27"/>
      <c r="AJ145" s="23" t="e">
        <f t="shared" si="19"/>
        <v>#DIV/0!</v>
      </c>
    </row>
    <row r="146" spans="1:36" x14ac:dyDescent="0.35">
      <c r="A146" s="24" t="s">
        <v>520</v>
      </c>
      <c r="B146" s="25" t="s">
        <v>521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27"/>
      <c r="AJ146" s="32" t="e">
        <f t="shared" si="19"/>
        <v>#DIV/0!</v>
      </c>
    </row>
    <row r="147" spans="1:36" x14ac:dyDescent="0.35">
      <c r="A147" s="24" t="s">
        <v>522</v>
      </c>
      <c r="B147" s="25" t="s">
        <v>523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27"/>
      <c r="AJ147" s="32" t="e">
        <f t="shared" si="19"/>
        <v>#DIV/0!</v>
      </c>
    </row>
    <row r="148" spans="1:36" x14ac:dyDescent="0.35">
      <c r="A148" s="24" t="s">
        <v>524</v>
      </c>
      <c r="B148" s="25" t="s">
        <v>525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27"/>
      <c r="AJ148" s="32" t="e">
        <f t="shared" si="19"/>
        <v>#DIV/0!</v>
      </c>
    </row>
    <row r="149" spans="1:36" x14ac:dyDescent="0.35">
      <c r="A149" s="24" t="s">
        <v>526</v>
      </c>
      <c r="B149" s="25" t="s">
        <v>527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27"/>
      <c r="AJ149" s="32" t="e">
        <f t="shared" si="19"/>
        <v>#DIV/0!</v>
      </c>
    </row>
    <row r="150" spans="1:36" x14ac:dyDescent="0.35">
      <c r="A150" s="24" t="s">
        <v>528</v>
      </c>
      <c r="B150" s="25" t="s">
        <v>291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27"/>
      <c r="AJ150" s="32" t="e">
        <f t="shared" si="19"/>
        <v>#DIV/0!</v>
      </c>
    </row>
    <row r="151" spans="1:36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2" t="e">
        <f t="shared" si="19"/>
        <v>#DIV/0!</v>
      </c>
    </row>
    <row r="152" spans="1:36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2" t="e">
        <f t="shared" si="19"/>
        <v>#DIV/0!</v>
      </c>
    </row>
    <row r="153" spans="1:36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2" t="e">
        <f t="shared" si="19"/>
        <v>#DIV/0!</v>
      </c>
    </row>
    <row r="154" spans="1:36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2" t="e">
        <f t="shared" si="19"/>
        <v>#DIV/0!</v>
      </c>
    </row>
    <row r="155" spans="1:36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2" t="e">
        <f t="shared" si="19"/>
        <v>#DIV/0!</v>
      </c>
    </row>
    <row r="156" spans="1:36" x14ac:dyDescent="0.35">
      <c r="A156" s="24" t="s">
        <v>539</v>
      </c>
      <c r="B156" s="25" t="s">
        <v>291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27"/>
      <c r="AJ156" s="32" t="e">
        <f t="shared" si="19"/>
        <v>#DIV/0!</v>
      </c>
    </row>
    <row r="157" spans="1:36" s="13" customFormat="1" x14ac:dyDescent="0.35">
      <c r="A157" s="19" t="s">
        <v>540</v>
      </c>
      <c r="B157" s="20" t="s">
        <v>541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22"/>
      <c r="AJ157" s="23" t="e">
        <f t="shared" si="19"/>
        <v>#DIV/0!</v>
      </c>
    </row>
    <row r="158" spans="1:36" x14ac:dyDescent="0.35">
      <c r="A158" s="24" t="s">
        <v>542</v>
      </c>
      <c r="B158" s="25" t="s">
        <v>543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27"/>
      <c r="AJ158" s="23" t="e">
        <f t="shared" si="19"/>
        <v>#DIV/0!</v>
      </c>
    </row>
    <row r="159" spans="1:36" x14ac:dyDescent="0.35">
      <c r="A159" s="24" t="s">
        <v>544</v>
      </c>
      <c r="B159" s="25" t="s">
        <v>545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27"/>
      <c r="AJ159" s="32" t="e">
        <f t="shared" si="19"/>
        <v>#DIV/0!</v>
      </c>
    </row>
    <row r="160" spans="1:36" x14ac:dyDescent="0.35">
      <c r="A160" s="24" t="s">
        <v>546</v>
      </c>
      <c r="B160" s="25" t="s">
        <v>547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27"/>
      <c r="AJ160" s="23" t="e">
        <f t="shared" si="19"/>
        <v>#DIV/0!</v>
      </c>
    </row>
    <row r="161" spans="1:36" x14ac:dyDescent="0.35">
      <c r="A161" s="24" t="s">
        <v>548</v>
      </c>
      <c r="B161" s="25" t="s">
        <v>549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27"/>
      <c r="AJ161" s="32" t="e">
        <f t="shared" si="19"/>
        <v>#DIV/0!</v>
      </c>
    </row>
    <row r="162" spans="1:36" x14ac:dyDescent="0.35">
      <c r="A162" s="24" t="s">
        <v>550</v>
      </c>
      <c r="B162" s="25" t="s">
        <v>551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27"/>
      <c r="AJ162" s="32" t="e">
        <f t="shared" si="19"/>
        <v>#DIV/0!</v>
      </c>
    </row>
    <row r="163" spans="1:36" x14ac:dyDescent="0.35">
      <c r="A163" s="24" t="s">
        <v>552</v>
      </c>
      <c r="B163" s="25" t="s">
        <v>553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27"/>
      <c r="AJ163" s="32" t="e">
        <f t="shared" si="19"/>
        <v>#DIV/0!</v>
      </c>
    </row>
    <row r="164" spans="1:36" x14ac:dyDescent="0.35">
      <c r="A164" s="24" t="s">
        <v>554</v>
      </c>
      <c r="B164" s="25" t="s">
        <v>555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27"/>
      <c r="AJ164" s="32" t="e">
        <f t="shared" si="19"/>
        <v>#DIV/0!</v>
      </c>
    </row>
    <row r="165" spans="1:36" x14ac:dyDescent="0.35">
      <c r="A165" s="24" t="s">
        <v>556</v>
      </c>
      <c r="B165" s="25" t="s">
        <v>557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27"/>
      <c r="AJ165" s="32" t="e">
        <f t="shared" si="19"/>
        <v>#DIV/0!</v>
      </c>
    </row>
    <row r="166" spans="1:36" x14ac:dyDescent="0.35">
      <c r="A166" s="24" t="s">
        <v>558</v>
      </c>
      <c r="B166" s="25" t="s">
        <v>559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27"/>
      <c r="AJ166" s="23" t="e">
        <f t="shared" si="19"/>
        <v>#DIV/0!</v>
      </c>
    </row>
    <row r="167" spans="1:36" x14ac:dyDescent="0.35">
      <c r="A167" s="24" t="s">
        <v>560</v>
      </c>
      <c r="B167" s="25" t="s">
        <v>561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27"/>
      <c r="AJ167" s="32" t="e">
        <f t="shared" si="19"/>
        <v>#DIV/0!</v>
      </c>
    </row>
    <row r="168" spans="1:36" x14ac:dyDescent="0.35">
      <c r="A168" s="24" t="s">
        <v>562</v>
      </c>
      <c r="B168" s="25" t="s">
        <v>563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27"/>
      <c r="AJ168" s="23" t="e">
        <f t="shared" si="19"/>
        <v>#DIV/0!</v>
      </c>
    </row>
    <row r="169" spans="1:36" x14ac:dyDescent="0.35">
      <c r="A169" s="24" t="s">
        <v>564</v>
      </c>
      <c r="B169" s="25" t="s">
        <v>565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27"/>
      <c r="AJ169" s="32" t="e">
        <f t="shared" si="19"/>
        <v>#DIV/0!</v>
      </c>
    </row>
    <row r="170" spans="1:36" x14ac:dyDescent="0.35">
      <c r="A170" s="24" t="s">
        <v>566</v>
      </c>
      <c r="B170" s="25" t="s">
        <v>567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27"/>
      <c r="AJ170" s="32" t="e">
        <f t="shared" si="19"/>
        <v>#DIV/0!</v>
      </c>
    </row>
    <row r="171" spans="1:36" x14ac:dyDescent="0.35">
      <c r="A171" s="24" t="s">
        <v>568</v>
      </c>
      <c r="B171" s="25" t="s">
        <v>569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27"/>
      <c r="AJ171" s="32" t="e">
        <f t="shared" si="19"/>
        <v>#DIV/0!</v>
      </c>
    </row>
    <row r="172" spans="1:36" x14ac:dyDescent="0.35">
      <c r="A172" s="24" t="s">
        <v>570</v>
      </c>
      <c r="B172" s="25" t="s">
        <v>571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27"/>
      <c r="AJ172" s="32" t="e">
        <f t="shared" si="19"/>
        <v>#DIV/0!</v>
      </c>
    </row>
    <row r="173" spans="1:36" x14ac:dyDescent="0.35">
      <c r="A173" s="24" t="s">
        <v>572</v>
      </c>
      <c r="B173" s="25" t="s">
        <v>573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27"/>
      <c r="AJ173" s="32" t="e">
        <f t="shared" si="19"/>
        <v>#DIV/0!</v>
      </c>
    </row>
    <row r="174" spans="1:36" x14ac:dyDescent="0.35">
      <c r="A174" s="24" t="s">
        <v>574</v>
      </c>
      <c r="B174" s="25" t="s">
        <v>575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27"/>
      <c r="AJ174" s="23" t="e">
        <f t="shared" si="19"/>
        <v>#DIV/0!</v>
      </c>
    </row>
    <row r="175" spans="1:36" x14ac:dyDescent="0.35">
      <c r="A175" s="24" t="s">
        <v>576</v>
      </c>
      <c r="B175" s="25" t="s">
        <v>577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27"/>
      <c r="AJ175" s="32" t="e">
        <f t="shared" si="19"/>
        <v>#DIV/0!</v>
      </c>
    </row>
    <row r="176" spans="1:36" x14ac:dyDescent="0.35">
      <c r="A176" s="24" t="s">
        <v>578</v>
      </c>
      <c r="B176" s="25" t="s">
        <v>579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27"/>
      <c r="AJ176" s="23" t="e">
        <f t="shared" si="19"/>
        <v>#DIV/0!</v>
      </c>
    </row>
    <row r="177" spans="1:36" x14ac:dyDescent="0.35">
      <c r="A177" s="24" t="s">
        <v>580</v>
      </c>
      <c r="B177" s="25" t="s">
        <v>581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27"/>
      <c r="AJ177" s="32" t="e">
        <f t="shared" si="19"/>
        <v>#DIV/0!</v>
      </c>
    </row>
    <row r="178" spans="1:36" x14ac:dyDescent="0.35">
      <c r="A178" s="24" t="s">
        <v>582</v>
      </c>
      <c r="B178" s="25" t="s">
        <v>583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27"/>
      <c r="AJ178" s="32" t="e">
        <f t="shared" si="19"/>
        <v>#DIV/0!</v>
      </c>
    </row>
    <row r="179" spans="1:36" x14ac:dyDescent="0.35">
      <c r="A179" s="24" t="s">
        <v>584</v>
      </c>
      <c r="B179" s="25" t="s">
        <v>585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27"/>
      <c r="AJ179" s="32" t="e">
        <f t="shared" si="19"/>
        <v>#DIV/0!</v>
      </c>
    </row>
    <row r="180" spans="1:36" x14ac:dyDescent="0.35">
      <c r="A180" s="24" t="s">
        <v>586</v>
      </c>
      <c r="B180" s="25" t="s">
        <v>587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27"/>
      <c r="AJ180" s="32" t="e">
        <f t="shared" si="19"/>
        <v>#DIV/0!</v>
      </c>
    </row>
    <row r="181" spans="1:36" x14ac:dyDescent="0.35">
      <c r="A181" s="24" t="s">
        <v>588</v>
      </c>
      <c r="B181" s="25" t="s">
        <v>589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27"/>
      <c r="AJ181" s="32" t="e">
        <f t="shared" si="19"/>
        <v>#DIV/0!</v>
      </c>
    </row>
    <row r="182" spans="1:36" x14ac:dyDescent="0.35">
      <c r="A182" s="24" t="s">
        <v>590</v>
      </c>
      <c r="B182" s="25" t="s">
        <v>591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27"/>
      <c r="AJ182" s="23" t="e">
        <f t="shared" si="19"/>
        <v>#DIV/0!</v>
      </c>
    </row>
    <row r="183" spans="1:36" x14ac:dyDescent="0.35">
      <c r="A183" s="24" t="s">
        <v>592</v>
      </c>
      <c r="B183" s="25" t="s">
        <v>593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27"/>
      <c r="AJ183" s="32" t="e">
        <f t="shared" si="19"/>
        <v>#DIV/0!</v>
      </c>
    </row>
    <row r="184" spans="1:36" x14ac:dyDescent="0.35">
      <c r="A184" s="24" t="s">
        <v>594</v>
      </c>
      <c r="B184" s="25" t="s">
        <v>595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27"/>
      <c r="AJ184" s="23" t="e">
        <f t="shared" si="19"/>
        <v>#DIV/0!</v>
      </c>
    </row>
    <row r="185" spans="1:36" x14ac:dyDescent="0.35">
      <c r="A185" s="24" t="s">
        <v>596</v>
      </c>
      <c r="B185" s="25" t="s">
        <v>597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27"/>
      <c r="AJ185" s="32" t="e">
        <f t="shared" si="19"/>
        <v>#DIV/0!</v>
      </c>
    </row>
    <row r="186" spans="1:36" x14ac:dyDescent="0.35">
      <c r="A186" s="24" t="s">
        <v>598</v>
      </c>
      <c r="B186" s="25" t="s">
        <v>599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27"/>
      <c r="AJ186" s="32" t="e">
        <f t="shared" si="19"/>
        <v>#DIV/0!</v>
      </c>
    </row>
    <row r="187" spans="1:36" x14ac:dyDescent="0.35">
      <c r="A187" s="24" t="s">
        <v>600</v>
      </c>
      <c r="B187" s="25" t="s">
        <v>601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27"/>
      <c r="AJ187" s="32" t="e">
        <f t="shared" si="19"/>
        <v>#DIV/0!</v>
      </c>
    </row>
    <row r="188" spans="1:36" x14ac:dyDescent="0.35">
      <c r="A188" s="24" t="s">
        <v>602</v>
      </c>
      <c r="B188" s="25" t="s">
        <v>603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27"/>
      <c r="AJ188" s="32" t="e">
        <f t="shared" si="19"/>
        <v>#DIV/0!</v>
      </c>
    </row>
    <row r="189" spans="1:36" x14ac:dyDescent="0.35">
      <c r="A189" s="24" t="s">
        <v>604</v>
      </c>
      <c r="B189" s="25" t="s">
        <v>605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27"/>
      <c r="AJ189" s="32" t="e">
        <f t="shared" si="19"/>
        <v>#DIV/0!</v>
      </c>
    </row>
    <row r="190" spans="1:36" x14ac:dyDescent="0.35">
      <c r="A190" s="24" t="s">
        <v>606</v>
      </c>
      <c r="B190" s="25" t="s">
        <v>607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27"/>
      <c r="AJ190" s="23" t="e">
        <f t="shared" si="19"/>
        <v>#DIV/0!</v>
      </c>
    </row>
    <row r="191" spans="1:36" x14ac:dyDescent="0.35">
      <c r="A191" s="24" t="s">
        <v>608</v>
      </c>
      <c r="B191" s="25" t="s">
        <v>609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27"/>
      <c r="AJ191" s="32" t="e">
        <f t="shared" si="19"/>
        <v>#DIV/0!</v>
      </c>
    </row>
    <row r="192" spans="1:36" x14ac:dyDescent="0.35">
      <c r="A192" s="24" t="s">
        <v>610</v>
      </c>
      <c r="B192" s="25" t="s">
        <v>611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27"/>
      <c r="AJ192" s="23" t="e">
        <f t="shared" si="19"/>
        <v>#DIV/0!</v>
      </c>
    </row>
    <row r="193" spans="1:36" x14ac:dyDescent="0.35">
      <c r="A193" s="24" t="s">
        <v>612</v>
      </c>
      <c r="B193" s="25" t="s">
        <v>613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27"/>
      <c r="AJ193" s="32" t="e">
        <f t="shared" si="19"/>
        <v>#DIV/0!</v>
      </c>
    </row>
    <row r="194" spans="1:36" x14ac:dyDescent="0.35">
      <c r="A194" s="24" t="s">
        <v>614</v>
      </c>
      <c r="B194" s="25" t="s">
        <v>615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27"/>
      <c r="AJ194" s="32" t="e">
        <f t="shared" si="19"/>
        <v>#DIV/0!</v>
      </c>
    </row>
    <row r="195" spans="1:36" x14ac:dyDescent="0.35">
      <c r="A195" s="24" t="s">
        <v>616</v>
      </c>
      <c r="B195" s="25" t="s">
        <v>617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27"/>
      <c r="AJ195" s="32" t="e">
        <f t="shared" si="19"/>
        <v>#DIV/0!</v>
      </c>
    </row>
    <row r="196" spans="1:36" x14ac:dyDescent="0.35">
      <c r="A196" s="24" t="s">
        <v>618</v>
      </c>
      <c r="B196" s="25" t="s">
        <v>619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27"/>
      <c r="AJ196" s="32" t="e">
        <f t="shared" si="19"/>
        <v>#DIV/0!</v>
      </c>
    </row>
    <row r="197" spans="1:36" x14ac:dyDescent="0.35">
      <c r="A197" s="24" t="s">
        <v>620</v>
      </c>
      <c r="B197" s="25" t="s">
        <v>621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27"/>
      <c r="AJ197" s="32" t="e">
        <f t="shared" ref="AJ197:AJ237" si="20">+(AH197/M197)-1</f>
        <v>#DIV/0!</v>
      </c>
    </row>
    <row r="198" spans="1:36" x14ac:dyDescent="0.35">
      <c r="A198" s="24" t="s">
        <v>622</v>
      </c>
      <c r="B198" s="25" t="s">
        <v>623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27"/>
      <c r="AJ198" s="23" t="e">
        <f t="shared" si="20"/>
        <v>#DIV/0!</v>
      </c>
    </row>
    <row r="199" spans="1:36" x14ac:dyDescent="0.35">
      <c r="A199" s="24" t="s">
        <v>624</v>
      </c>
      <c r="B199" s="25" t="s">
        <v>625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27"/>
      <c r="AJ199" s="32" t="e">
        <f t="shared" si="20"/>
        <v>#DIV/0!</v>
      </c>
    </row>
    <row r="200" spans="1:36" x14ac:dyDescent="0.35">
      <c r="A200" s="24" t="s">
        <v>626</v>
      </c>
      <c r="B200" s="25" t="s">
        <v>627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27"/>
      <c r="AJ200" s="23" t="e">
        <f t="shared" si="20"/>
        <v>#DIV/0!</v>
      </c>
    </row>
    <row r="201" spans="1:36" x14ac:dyDescent="0.35">
      <c r="A201" s="24" t="s">
        <v>628</v>
      </c>
      <c r="B201" s="25" t="s">
        <v>629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27"/>
      <c r="AJ201" s="32" t="e">
        <f t="shared" si="20"/>
        <v>#DIV/0!</v>
      </c>
    </row>
    <row r="202" spans="1:36" x14ac:dyDescent="0.35">
      <c r="A202" s="24" t="s">
        <v>630</v>
      </c>
      <c r="B202" s="25" t="s">
        <v>631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27"/>
      <c r="AJ202" s="32" t="e">
        <f t="shared" si="20"/>
        <v>#DIV/0!</v>
      </c>
    </row>
    <row r="203" spans="1:36" x14ac:dyDescent="0.35">
      <c r="A203" s="24" t="s">
        <v>632</v>
      </c>
      <c r="B203" s="25" t="s">
        <v>633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27"/>
      <c r="AJ203" s="32" t="e">
        <f t="shared" si="20"/>
        <v>#DIV/0!</v>
      </c>
    </row>
    <row r="204" spans="1:36" x14ac:dyDescent="0.35">
      <c r="A204" s="24" t="s">
        <v>634</v>
      </c>
      <c r="B204" s="25" t="s">
        <v>635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27"/>
      <c r="AJ204" s="32" t="e">
        <f t="shared" si="20"/>
        <v>#DIV/0!</v>
      </c>
    </row>
    <row r="205" spans="1:36" x14ac:dyDescent="0.35">
      <c r="A205" s="24" t="s">
        <v>636</v>
      </c>
      <c r="B205" s="25" t="s">
        <v>637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27"/>
      <c r="AJ205" s="32" t="e">
        <f t="shared" si="20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2" t="e">
        <f t="shared" si="20"/>
        <v>#DIV/0!</v>
      </c>
    </row>
    <row r="207" spans="1:36" x14ac:dyDescent="0.35">
      <c r="A207" s="24" t="s">
        <v>640</v>
      </c>
      <c r="B207" s="25" t="s">
        <v>291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27"/>
      <c r="AJ207" s="32" t="e">
        <f t="shared" si="20"/>
        <v>#DIV/0!</v>
      </c>
    </row>
    <row r="208" spans="1:36" ht="13" x14ac:dyDescent="0.35">
      <c r="A208" s="24" t="s">
        <v>696</v>
      </c>
      <c r="B208" s="25" t="s">
        <v>697</v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27"/>
      <c r="AJ208" s="32" t="e">
        <f t="shared" si="20"/>
        <v>#DIV/0!</v>
      </c>
    </row>
    <row r="209" spans="1:36" s="13" customFormat="1" x14ac:dyDescent="0.35">
      <c r="A209" s="19" t="s">
        <v>641</v>
      </c>
      <c r="B209" s="20" t="s">
        <v>642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22"/>
      <c r="AJ209" s="23" t="e">
        <f t="shared" si="20"/>
        <v>#DIV/0!</v>
      </c>
    </row>
    <row r="210" spans="1:36" x14ac:dyDescent="0.35">
      <c r="A210" s="24" t="s">
        <v>643</v>
      </c>
      <c r="B210" s="25" t="s">
        <v>644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27"/>
      <c r="AJ210" s="23" t="e">
        <f t="shared" si="20"/>
        <v>#DIV/0!</v>
      </c>
    </row>
    <row r="211" spans="1:36" x14ac:dyDescent="0.35">
      <c r="A211" s="24" t="s">
        <v>645</v>
      </c>
      <c r="B211" s="25" t="s">
        <v>646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27"/>
      <c r="AJ211" s="32" t="e">
        <f t="shared" si="20"/>
        <v>#DIV/0!</v>
      </c>
    </row>
    <row r="212" spans="1:36" x14ac:dyDescent="0.35">
      <c r="A212" s="24" t="s">
        <v>647</v>
      </c>
      <c r="B212" s="25" t="s">
        <v>648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27"/>
      <c r="AJ212" s="32" t="e">
        <f t="shared" si="20"/>
        <v>#DIV/0!</v>
      </c>
    </row>
    <row r="213" spans="1:36" x14ac:dyDescent="0.35">
      <c r="A213" s="24" t="s">
        <v>649</v>
      </c>
      <c r="B213" s="25" t="s">
        <v>650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27"/>
      <c r="AJ213" s="32" t="e">
        <f t="shared" si="20"/>
        <v>#DIV/0!</v>
      </c>
    </row>
    <row r="214" spans="1:36" x14ac:dyDescent="0.35">
      <c r="A214" s="24" t="s">
        <v>651</v>
      </c>
      <c r="B214" s="25" t="s">
        <v>652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27"/>
      <c r="AJ214" s="23" t="e">
        <f t="shared" si="20"/>
        <v>#DIV/0!</v>
      </c>
    </row>
    <row r="215" spans="1:36" x14ac:dyDescent="0.35">
      <c r="A215" s="24" t="s">
        <v>653</v>
      </c>
      <c r="B215" s="25" t="s">
        <v>654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27"/>
      <c r="AJ215" s="32" t="e">
        <f t="shared" si="20"/>
        <v>#DIV/0!</v>
      </c>
    </row>
    <row r="216" spans="1:36" x14ac:dyDescent="0.35">
      <c r="A216" s="24" t="s">
        <v>655</v>
      </c>
      <c r="B216" s="25" t="s">
        <v>656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27"/>
      <c r="AJ216" s="32" t="e">
        <f t="shared" si="20"/>
        <v>#DIV/0!</v>
      </c>
    </row>
    <row r="217" spans="1:36" x14ac:dyDescent="0.35">
      <c r="A217" s="24" t="s">
        <v>657</v>
      </c>
      <c r="B217" s="25" t="s">
        <v>658</v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27"/>
      <c r="AJ217" s="23" t="e">
        <f t="shared" si="20"/>
        <v>#DIV/0!</v>
      </c>
    </row>
    <row r="218" spans="1:36" x14ac:dyDescent="0.35">
      <c r="A218" s="24" t="s">
        <v>659</v>
      </c>
      <c r="B218" s="25" t="s">
        <v>660</v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27"/>
      <c r="AJ218" s="32" t="e">
        <f t="shared" si="20"/>
        <v>#DIV/0!</v>
      </c>
    </row>
    <row r="219" spans="1:36" x14ac:dyDescent="0.35">
      <c r="A219" s="24" t="s">
        <v>661</v>
      </c>
      <c r="B219" s="25" t="s">
        <v>662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27"/>
      <c r="AJ219" s="32" t="e">
        <f t="shared" si="20"/>
        <v>#DIV/0!</v>
      </c>
    </row>
    <row r="220" spans="1:36" x14ac:dyDescent="0.35">
      <c r="A220" s="24" t="s">
        <v>663</v>
      </c>
      <c r="B220" s="25" t="s">
        <v>664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27"/>
      <c r="AJ220" s="23" t="e">
        <f t="shared" si="20"/>
        <v>#DIV/0!</v>
      </c>
    </row>
    <row r="221" spans="1:36" x14ac:dyDescent="0.35">
      <c r="A221" s="24" t="s">
        <v>665</v>
      </c>
      <c r="B221" s="25" t="s">
        <v>666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27"/>
      <c r="AJ221" s="32" t="e">
        <f t="shared" si="20"/>
        <v>#DIV/0!</v>
      </c>
    </row>
    <row r="222" spans="1:36" x14ac:dyDescent="0.35">
      <c r="A222" s="24" t="s">
        <v>667</v>
      </c>
      <c r="B222" s="25" t="s">
        <v>668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27"/>
      <c r="AJ222" s="32" t="e">
        <f t="shared" si="20"/>
        <v>#DIV/0!</v>
      </c>
    </row>
    <row r="223" spans="1:36" x14ac:dyDescent="0.35">
      <c r="A223" s="24" t="s">
        <v>669</v>
      </c>
      <c r="B223" s="25" t="s">
        <v>291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27"/>
      <c r="AJ223" s="32" t="e">
        <f t="shared" si="20"/>
        <v>#DIV/0!</v>
      </c>
    </row>
    <row r="224" spans="1:36" x14ac:dyDescent="0.35">
      <c r="A224" s="24" t="s">
        <v>670</v>
      </c>
      <c r="B224" s="25" t="s">
        <v>291</v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27"/>
      <c r="AJ224" s="32" t="e">
        <f t="shared" si="20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39" t="e">
        <f t="shared" si="20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2" t="e">
        <f t="shared" si="20"/>
        <v>#DIV/0!</v>
      </c>
    </row>
    <row r="227" spans="1:38" x14ac:dyDescent="0.35">
      <c r="A227" s="24"/>
      <c r="B227" s="25" t="s">
        <v>673</v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27"/>
      <c r="AJ227" s="23" t="e">
        <f t="shared" si="20"/>
        <v>#DIV/0!</v>
      </c>
    </row>
    <row r="228" spans="1:38" x14ac:dyDescent="0.35">
      <c r="A228" s="24"/>
      <c r="B228" s="44" t="s">
        <v>674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27"/>
      <c r="AJ228" s="32" t="e">
        <f t="shared" si="20"/>
        <v>#DIV/0!</v>
      </c>
    </row>
    <row r="229" spans="1:38" x14ac:dyDescent="0.35">
      <c r="A229" s="24"/>
      <c r="B229" s="44" t="s">
        <v>675</v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27"/>
      <c r="AJ229" s="32" t="e">
        <f t="shared" si="20"/>
        <v>#DIV/0!</v>
      </c>
    </row>
    <row r="230" spans="1:38" x14ac:dyDescent="0.3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27"/>
      <c r="AJ230" s="32" t="e">
        <f t="shared" si="20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2" t="e">
        <f t="shared" si="20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2" t="e">
        <f t="shared" si="20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2" t="e">
        <f t="shared" si="20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2" t="e">
        <f t="shared" si="20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2" t="e">
        <f t="shared" si="20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2" t="e">
        <f t="shared" si="20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2" t="e">
        <f t="shared" si="20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1">+C4-C242</f>
        <v>0</v>
      </c>
      <c r="D240" s="45">
        <f t="shared" si="21"/>
        <v>0</v>
      </c>
      <c r="E240" s="45">
        <f t="shared" si="21"/>
        <v>0</v>
      </c>
      <c r="F240" s="45">
        <f t="shared" si="21"/>
        <v>0</v>
      </c>
      <c r="G240" s="45">
        <f t="shared" si="21"/>
        <v>0</v>
      </c>
      <c r="H240" s="45">
        <f t="shared" si="21"/>
        <v>0</v>
      </c>
      <c r="I240" s="45">
        <f t="shared" si="21"/>
        <v>0</v>
      </c>
      <c r="J240" s="45">
        <f t="shared" si="21"/>
        <v>0</v>
      </c>
      <c r="K240" s="45">
        <f t="shared" si="21"/>
        <v>0</v>
      </c>
      <c r="L240" s="45">
        <f t="shared" si="21"/>
        <v>0</v>
      </c>
      <c r="M240" s="45">
        <f t="shared" si="21"/>
        <v>0</v>
      </c>
      <c r="N240" s="45">
        <f t="shared" si="21"/>
        <v>0</v>
      </c>
      <c r="O240" s="45">
        <f t="shared" si="21"/>
        <v>0</v>
      </c>
      <c r="P240" s="45">
        <f t="shared" si="21"/>
        <v>0</v>
      </c>
      <c r="Q240" s="45">
        <f t="shared" si="21"/>
        <v>0</v>
      </c>
      <c r="R240" s="45">
        <f t="shared" si="21"/>
        <v>0</v>
      </c>
      <c r="S240" s="45">
        <f t="shared" si="21"/>
        <v>0</v>
      </c>
      <c r="T240" s="45">
        <f t="shared" si="21"/>
        <v>0</v>
      </c>
      <c r="U240" s="45">
        <f t="shared" si="21"/>
        <v>0</v>
      </c>
      <c r="V240" s="45">
        <f t="shared" si="21"/>
        <v>0</v>
      </c>
      <c r="W240" s="45">
        <f t="shared" si="21"/>
        <v>0</v>
      </c>
      <c r="X240" s="45">
        <f t="shared" si="21"/>
        <v>0</v>
      </c>
      <c r="Y240" s="45">
        <f t="shared" si="21"/>
        <v>0</v>
      </c>
      <c r="Z240" s="45">
        <f t="shared" si="21"/>
        <v>0</v>
      </c>
      <c r="AA240" s="45">
        <f t="shared" si="21"/>
        <v>0</v>
      </c>
      <c r="AB240" s="45">
        <f t="shared" si="21"/>
        <v>0</v>
      </c>
      <c r="AC240" s="45">
        <f t="shared" si="21"/>
        <v>0</v>
      </c>
      <c r="AD240" s="45">
        <f t="shared" si="21"/>
        <v>0</v>
      </c>
      <c r="AE240" s="45">
        <f t="shared" si="21"/>
        <v>0</v>
      </c>
      <c r="AF240" s="45">
        <f t="shared" si="21"/>
        <v>0</v>
      </c>
      <c r="AG240" s="45">
        <f t="shared" si="21"/>
        <v>0</v>
      </c>
      <c r="AH240" s="45">
        <f t="shared" si="21"/>
        <v>0</v>
      </c>
      <c r="AJ240" s="55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2">+C243+C254+C263+C274+C283</f>
        <v>0</v>
      </c>
      <c r="D242" s="21">
        <f t="shared" si="22"/>
        <v>0</v>
      </c>
      <c r="E242" s="21">
        <f t="shared" si="22"/>
        <v>0</v>
      </c>
      <c r="F242" s="21">
        <f t="shared" si="22"/>
        <v>0</v>
      </c>
      <c r="G242" s="21">
        <f t="shared" si="22"/>
        <v>0</v>
      </c>
      <c r="H242" s="21">
        <f t="shared" si="22"/>
        <v>0</v>
      </c>
      <c r="I242" s="21">
        <f t="shared" si="22"/>
        <v>0</v>
      </c>
      <c r="J242" s="21">
        <f t="shared" si="22"/>
        <v>0</v>
      </c>
      <c r="K242" s="21">
        <f t="shared" si="22"/>
        <v>0</v>
      </c>
      <c r="L242" s="21">
        <f t="shared" si="22"/>
        <v>0</v>
      </c>
      <c r="M242" s="21">
        <f t="shared" si="22"/>
        <v>4.2473946719999995</v>
      </c>
      <c r="N242" s="21">
        <f t="shared" si="22"/>
        <v>3.7721483699591833</v>
      </c>
      <c r="O242" s="21">
        <f t="shared" si="22"/>
        <v>4.1595365129795914</v>
      </c>
      <c r="P242" s="21">
        <f t="shared" si="22"/>
        <v>4.265399921959184</v>
      </c>
      <c r="Q242" s="21">
        <f t="shared" si="22"/>
        <v>5.0245323059591849</v>
      </c>
      <c r="R242" s="21">
        <f t="shared" si="22"/>
        <v>5.2035579059591841</v>
      </c>
      <c r="S242" s="21">
        <f t="shared" si="22"/>
        <v>5.2211595059591831</v>
      </c>
      <c r="T242" s="21">
        <f t="shared" si="22"/>
        <v>5.5851387059591842</v>
      </c>
      <c r="U242" s="21">
        <f t="shared" si="22"/>
        <v>5.6682127859591835</v>
      </c>
      <c r="V242" s="21">
        <f t="shared" si="22"/>
        <v>5.9806348019591837</v>
      </c>
      <c r="W242" s="21">
        <f t="shared" si="22"/>
        <v>6.3562788467591842</v>
      </c>
      <c r="X242" s="21">
        <f t="shared" si="22"/>
        <v>6.6265487243591839</v>
      </c>
      <c r="Y242" s="21">
        <f t="shared" si="22"/>
        <v>6.9221316179591827</v>
      </c>
      <c r="Z242" s="21">
        <f t="shared" si="22"/>
        <v>7.9954148507591807</v>
      </c>
      <c r="AA242" s="21">
        <f t="shared" si="22"/>
        <v>9.2547925049795854</v>
      </c>
      <c r="AB242" s="21">
        <f t="shared" si="22"/>
        <v>10.021074694759177</v>
      </c>
      <c r="AC242" s="21">
        <f t="shared" si="22"/>
        <v>10.454163430759174</v>
      </c>
      <c r="AD242" s="21">
        <f t="shared" si="22"/>
        <v>10.786134622759169</v>
      </c>
      <c r="AE242" s="21">
        <f t="shared" si="22"/>
        <v>12.704044265959171</v>
      </c>
      <c r="AF242" s="21">
        <f t="shared" ref="AF242" si="23">+AF243+AF254+AF263+AF274+AF283</f>
        <v>13.343754490759171</v>
      </c>
      <c r="AG242" s="21">
        <f t="shared" ref="AG242:AH242" si="24">+AG243+AG254+AG263+AG274+AG283</f>
        <v>13.58395714195917</v>
      </c>
      <c r="AH242" s="21">
        <f t="shared" si="24"/>
        <v>13.810669215559169</v>
      </c>
      <c r="AI242" s="22"/>
      <c r="AJ242" s="23">
        <f>+(AH242/M242)-1</f>
        <v>2.2515624946753645</v>
      </c>
    </row>
    <row r="243" spans="1:36" s="13" customFormat="1" x14ac:dyDescent="0.35">
      <c r="A243" s="19" t="s">
        <v>264</v>
      </c>
      <c r="B243" s="20" t="s">
        <v>265</v>
      </c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22"/>
      <c r="AJ243" s="36" t="e">
        <f>+(AH243/M243)-1</f>
        <v>#DIV/0!</v>
      </c>
    </row>
    <row r="244" spans="1:36" x14ac:dyDescent="0.35">
      <c r="A244" s="24" t="s">
        <v>266</v>
      </c>
      <c r="B244" s="25" t="s">
        <v>267</v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27"/>
      <c r="AJ244" s="33" t="e">
        <f>+(AH244/M244)-1</f>
        <v>#DIV/0!</v>
      </c>
    </row>
    <row r="245" spans="1:36" x14ac:dyDescent="0.35">
      <c r="A245" s="24" t="s">
        <v>268</v>
      </c>
      <c r="B245" s="25" t="s">
        <v>269</v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27"/>
      <c r="AJ245" s="33" t="e">
        <f>+(AH245/M245)-1</f>
        <v>#DIV/0!</v>
      </c>
    </row>
    <row r="246" spans="1:36" x14ac:dyDescent="0.35">
      <c r="A246" s="24" t="s">
        <v>276</v>
      </c>
      <c r="B246" s="25" t="s">
        <v>277</v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27"/>
      <c r="AJ246" s="33" t="e">
        <f t="shared" ref="AJ246:AJ299" si="25">+(AH246/M246)-1</f>
        <v>#DIV/0!</v>
      </c>
    </row>
    <row r="247" spans="1:36" x14ac:dyDescent="0.35">
      <c r="A247" s="24" t="s">
        <v>292</v>
      </c>
      <c r="B247" s="25" t="s">
        <v>293</v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27"/>
      <c r="AJ247" s="33" t="e">
        <f t="shared" si="25"/>
        <v>#DIV/0!</v>
      </c>
    </row>
    <row r="248" spans="1:36" x14ac:dyDescent="0.35">
      <c r="A248" s="24" t="s">
        <v>304</v>
      </c>
      <c r="B248" s="25" t="s">
        <v>305</v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27"/>
      <c r="AJ248" s="33" t="e">
        <f t="shared" si="25"/>
        <v>#DIV/0!</v>
      </c>
    </row>
    <row r="249" spans="1:36" x14ac:dyDescent="0.35">
      <c r="A249" s="24" t="s">
        <v>312</v>
      </c>
      <c r="B249" s="25" t="s">
        <v>291</v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27"/>
      <c r="AJ249" s="33" t="e">
        <f t="shared" si="25"/>
        <v>#DIV/0!</v>
      </c>
    </row>
    <row r="250" spans="1:36" x14ac:dyDescent="0.35">
      <c r="A250" s="24" t="s">
        <v>317</v>
      </c>
      <c r="B250" s="25" t="s">
        <v>318</v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27"/>
      <c r="AJ250" s="36" t="e">
        <f t="shared" si="25"/>
        <v>#DIV/0!</v>
      </c>
    </row>
    <row r="251" spans="1:36" x14ac:dyDescent="0.35">
      <c r="A251" s="24" t="s">
        <v>319</v>
      </c>
      <c r="B251" s="25" t="s">
        <v>320</v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27"/>
      <c r="AJ251" s="33" t="e">
        <f t="shared" si="25"/>
        <v>#DIV/0!</v>
      </c>
    </row>
    <row r="252" spans="1:36" x14ac:dyDescent="0.35">
      <c r="A252" s="24" t="s">
        <v>326</v>
      </c>
      <c r="B252" s="34" t="s">
        <v>327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27"/>
      <c r="AJ252" s="33" t="e">
        <f t="shared" si="25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33" t="e">
        <f t="shared" si="25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 t="shared" ref="C254:AE254" si="26">+SUM(C255:C262)</f>
        <v>0</v>
      </c>
      <c r="D254" s="21">
        <f t="shared" si="26"/>
        <v>0</v>
      </c>
      <c r="E254" s="21">
        <f t="shared" si="26"/>
        <v>0</v>
      </c>
      <c r="F254" s="21">
        <f t="shared" si="26"/>
        <v>0</v>
      </c>
      <c r="G254" s="21">
        <f t="shared" si="26"/>
        <v>0</v>
      </c>
      <c r="H254" s="21">
        <f t="shared" si="26"/>
        <v>0</v>
      </c>
      <c r="I254" s="21">
        <f t="shared" si="26"/>
        <v>0</v>
      </c>
      <c r="J254" s="21">
        <f t="shared" si="26"/>
        <v>0</v>
      </c>
      <c r="K254" s="21">
        <f t="shared" si="26"/>
        <v>0</v>
      </c>
      <c r="L254" s="21">
        <f t="shared" si="26"/>
        <v>0</v>
      </c>
      <c r="M254" s="21">
        <f t="shared" si="26"/>
        <v>4.2473946719999995</v>
      </c>
      <c r="N254" s="21">
        <f t="shared" si="26"/>
        <v>3.7721483699591833</v>
      </c>
      <c r="O254" s="21">
        <f t="shared" si="26"/>
        <v>4.1595365129795914</v>
      </c>
      <c r="P254" s="21">
        <f t="shared" si="26"/>
        <v>4.265399921959184</v>
      </c>
      <c r="Q254" s="21">
        <f t="shared" si="26"/>
        <v>5.0245323059591849</v>
      </c>
      <c r="R254" s="21">
        <f t="shared" si="26"/>
        <v>5.2035579059591841</v>
      </c>
      <c r="S254" s="21">
        <f t="shared" si="26"/>
        <v>5.2211595059591831</v>
      </c>
      <c r="T254" s="21">
        <f t="shared" si="26"/>
        <v>5.5851387059591842</v>
      </c>
      <c r="U254" s="21">
        <f t="shared" si="26"/>
        <v>5.6682127859591835</v>
      </c>
      <c r="V254" s="21">
        <f t="shared" si="26"/>
        <v>5.9806348019591837</v>
      </c>
      <c r="W254" s="21">
        <f t="shared" si="26"/>
        <v>6.3562788467591842</v>
      </c>
      <c r="X254" s="21">
        <f t="shared" si="26"/>
        <v>6.6265487243591839</v>
      </c>
      <c r="Y254" s="21">
        <f t="shared" si="26"/>
        <v>6.9221316179591827</v>
      </c>
      <c r="Z254" s="21">
        <f t="shared" si="26"/>
        <v>7.9954148507591807</v>
      </c>
      <c r="AA254" s="21">
        <f t="shared" si="26"/>
        <v>9.2547925049795854</v>
      </c>
      <c r="AB254" s="21">
        <f t="shared" si="26"/>
        <v>10.021074694759177</v>
      </c>
      <c r="AC254" s="21">
        <f t="shared" si="26"/>
        <v>10.454163430759174</v>
      </c>
      <c r="AD254" s="21">
        <f t="shared" si="26"/>
        <v>10.786134622759169</v>
      </c>
      <c r="AE254" s="21">
        <f t="shared" si="26"/>
        <v>12.704044265959171</v>
      </c>
      <c r="AF254" s="21">
        <f t="shared" ref="AF254" si="27">+SUM(AF255:AF262)</f>
        <v>13.343754490759171</v>
      </c>
      <c r="AG254" s="21">
        <f t="shared" ref="AG254:AH254" si="28">+SUM(AG255:AG262)</f>
        <v>13.58395714195917</v>
      </c>
      <c r="AH254" s="21">
        <f t="shared" si="28"/>
        <v>13.810669215559169</v>
      </c>
      <c r="AI254" s="22"/>
      <c r="AJ254" s="36">
        <f t="shared" si="25"/>
        <v>2.2515624946753645</v>
      </c>
    </row>
    <row r="255" spans="1:36" x14ac:dyDescent="0.35">
      <c r="A255" s="24" t="s">
        <v>345</v>
      </c>
      <c r="B255" s="25" t="s">
        <v>346</v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27"/>
      <c r="AJ255" s="33" t="e">
        <f t="shared" si="25"/>
        <v>#DIV/0!</v>
      </c>
    </row>
    <row r="256" spans="1:36" x14ac:dyDescent="0.35">
      <c r="A256" s="24" t="s">
        <v>356</v>
      </c>
      <c r="B256" s="25" t="s">
        <v>357</v>
      </c>
      <c r="C256" s="46">
        <f>+'1990'!$H255</f>
        <v>0</v>
      </c>
      <c r="D256" s="46">
        <f>+'1991'!$H255</f>
        <v>0</v>
      </c>
      <c r="E256" s="46">
        <f>+'1992'!$H255</f>
        <v>0</v>
      </c>
      <c r="F256" s="46">
        <f>+'1993'!$H255</f>
        <v>0</v>
      </c>
      <c r="G256" s="46">
        <f>+'1994'!$H255</f>
        <v>0</v>
      </c>
      <c r="H256" s="46">
        <f>+'1995'!$H255</f>
        <v>0</v>
      </c>
      <c r="I256" s="46">
        <f>+'1996'!$H255</f>
        <v>0</v>
      </c>
      <c r="J256" s="46">
        <f>+'1997'!$H255</f>
        <v>0</v>
      </c>
      <c r="K256" s="46">
        <f>+'1998'!$H255</f>
        <v>0</v>
      </c>
      <c r="L256" s="46">
        <f>+'1999'!$H255</f>
        <v>0</v>
      </c>
      <c r="M256" s="46">
        <f>+'2000'!$H256</f>
        <v>0</v>
      </c>
      <c r="N256" s="46">
        <f>+'2001'!$H256</f>
        <v>0</v>
      </c>
      <c r="O256" s="46">
        <f>+'2002'!$H256</f>
        <v>0</v>
      </c>
      <c r="P256" s="46">
        <f>+'2003'!$H256</f>
        <v>0</v>
      </c>
      <c r="Q256" s="46">
        <f>+'2004'!$H256</f>
        <v>0</v>
      </c>
      <c r="R256" s="46">
        <f>+'2005'!$H256</f>
        <v>0</v>
      </c>
      <c r="S256" s="46">
        <f>+'2006'!$H256</f>
        <v>0</v>
      </c>
      <c r="T256" s="46">
        <f>+'2007'!$H256</f>
        <v>0</v>
      </c>
      <c r="U256" s="46">
        <f>+'2008'!$H256</f>
        <v>0</v>
      </c>
      <c r="V256" s="46">
        <f>+'2009'!$H256</f>
        <v>0</v>
      </c>
      <c r="W256" s="46">
        <f>+'2010'!$H256</f>
        <v>0</v>
      </c>
      <c r="X256" s="46">
        <f>+'2011'!$H256</f>
        <v>0</v>
      </c>
      <c r="Y256" s="46">
        <f>+'2012'!$H256</f>
        <v>0</v>
      </c>
      <c r="Z256" s="46">
        <f>+'2013'!$H256</f>
        <v>0</v>
      </c>
      <c r="AA256" s="46">
        <f>+'2014'!$H256</f>
        <v>0</v>
      </c>
      <c r="AB256" s="46">
        <f>+'2015'!$H256</f>
        <v>0</v>
      </c>
      <c r="AC256" s="46">
        <f>+'2016'!$H256</f>
        <v>0</v>
      </c>
      <c r="AD256" s="46">
        <f>+'2017'!$H256</f>
        <v>0</v>
      </c>
      <c r="AE256" s="46">
        <f>+'2018'!$H256</f>
        <v>0</v>
      </c>
      <c r="AF256" s="46">
        <f>+'2019'!$H256</f>
        <v>0</v>
      </c>
      <c r="AG256" s="46">
        <f>+'2020'!$H256</f>
        <v>0</v>
      </c>
      <c r="AH256" s="46">
        <f>+'2021'!$H256</f>
        <v>0</v>
      </c>
      <c r="AI256" s="27"/>
      <c r="AJ256" s="33" t="e">
        <f t="shared" si="25"/>
        <v>#DIV/0!</v>
      </c>
    </row>
    <row r="257" spans="1:36" x14ac:dyDescent="0.35">
      <c r="A257" s="24" t="s">
        <v>377</v>
      </c>
      <c r="B257" s="25" t="s">
        <v>378</v>
      </c>
      <c r="C257" s="46">
        <f>+'1990'!$H256</f>
        <v>0</v>
      </c>
      <c r="D257" s="46">
        <f>+'1991'!$H256</f>
        <v>0</v>
      </c>
      <c r="E257" s="46">
        <f>+'1992'!$H256</f>
        <v>0</v>
      </c>
      <c r="F257" s="46">
        <f>+'1993'!$H256</f>
        <v>0</v>
      </c>
      <c r="G257" s="46">
        <f>+'1994'!$H256</f>
        <v>0</v>
      </c>
      <c r="H257" s="46">
        <f>+'1995'!$H256</f>
        <v>0</v>
      </c>
      <c r="I257" s="46">
        <f>+'1996'!$H256</f>
        <v>0</v>
      </c>
      <c r="J257" s="46">
        <f>+'1997'!$H256</f>
        <v>0</v>
      </c>
      <c r="K257" s="46">
        <f>+'1998'!$H256</f>
        <v>0</v>
      </c>
      <c r="L257" s="46">
        <f>+'1999'!$H256</f>
        <v>0</v>
      </c>
      <c r="M257" s="46">
        <f>+'2000'!$H257</f>
        <v>0</v>
      </c>
      <c r="N257" s="46">
        <f>+'2001'!$H257</f>
        <v>0</v>
      </c>
      <c r="O257" s="46">
        <f>+'2002'!$H257</f>
        <v>0</v>
      </c>
      <c r="P257" s="46">
        <f>+'2003'!$H257</f>
        <v>0</v>
      </c>
      <c r="Q257" s="46">
        <f>+'2004'!$H257</f>
        <v>0</v>
      </c>
      <c r="R257" s="46">
        <f>+'2005'!$H257</f>
        <v>0</v>
      </c>
      <c r="S257" s="46">
        <f>+'2006'!$H257</f>
        <v>0</v>
      </c>
      <c r="T257" s="46">
        <f>+'2007'!$H257</f>
        <v>0</v>
      </c>
      <c r="U257" s="46">
        <f>+'2008'!$H257</f>
        <v>0</v>
      </c>
      <c r="V257" s="46">
        <f>+'2009'!$H257</f>
        <v>0</v>
      </c>
      <c r="W257" s="46">
        <f>+'2010'!$H257</f>
        <v>0</v>
      </c>
      <c r="X257" s="46">
        <f>+'2011'!$H257</f>
        <v>0</v>
      </c>
      <c r="Y257" s="46">
        <f>+'2012'!$H257</f>
        <v>0</v>
      </c>
      <c r="Z257" s="46">
        <f>+'2013'!$H257</f>
        <v>0</v>
      </c>
      <c r="AA257" s="46">
        <f>+'2014'!$H257</f>
        <v>0</v>
      </c>
      <c r="AB257" s="46">
        <f>+'2015'!$H257</f>
        <v>0</v>
      </c>
      <c r="AC257" s="46">
        <f>+'2016'!$H257</f>
        <v>0</v>
      </c>
      <c r="AD257" s="46">
        <f>+'2017'!$H257</f>
        <v>0</v>
      </c>
      <c r="AE257" s="46">
        <f>+'2018'!$H257</f>
        <v>0</v>
      </c>
      <c r="AF257" s="46">
        <f>+'2019'!$H257</f>
        <v>0</v>
      </c>
      <c r="AG257" s="46">
        <f>+'2020'!$H257</f>
        <v>0</v>
      </c>
      <c r="AH257" s="46">
        <f>+'2021'!$H257</f>
        <v>0</v>
      </c>
      <c r="AI257" s="27"/>
      <c r="AJ257" s="33" t="e">
        <f t="shared" si="25"/>
        <v>#DIV/0!</v>
      </c>
    </row>
    <row r="258" spans="1:36" x14ac:dyDescent="0.35">
      <c r="A258" s="24" t="s">
        <v>392</v>
      </c>
      <c r="B258" s="25" t="s">
        <v>393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27"/>
      <c r="AJ258" s="33" t="e">
        <f t="shared" si="25"/>
        <v>#DIV/0!</v>
      </c>
    </row>
    <row r="259" spans="1:36" x14ac:dyDescent="0.35">
      <c r="A259" s="24" t="s">
        <v>399</v>
      </c>
      <c r="B259" s="25" t="s">
        <v>400</v>
      </c>
      <c r="C259" s="46">
        <f>+'1990'!$H258</f>
        <v>0</v>
      </c>
      <c r="D259" s="46">
        <f>+'1991'!$H258</f>
        <v>0</v>
      </c>
      <c r="E259" s="46">
        <f>+'1992'!$H258</f>
        <v>0</v>
      </c>
      <c r="F259" s="46">
        <f>+'1993'!$H258</f>
        <v>0</v>
      </c>
      <c r="G259" s="46">
        <f>+'1994'!$H258</f>
        <v>0</v>
      </c>
      <c r="H259" s="46">
        <f>+'1995'!$H258</f>
        <v>0</v>
      </c>
      <c r="I259" s="46">
        <f>+'1996'!$H258</f>
        <v>0</v>
      </c>
      <c r="J259" s="46">
        <f>+'1997'!$H258</f>
        <v>0</v>
      </c>
      <c r="K259" s="46">
        <f>+'1998'!$H258</f>
        <v>0</v>
      </c>
      <c r="L259" s="46">
        <f>+'1999'!$H258</f>
        <v>0</v>
      </c>
      <c r="M259" s="46">
        <f>+'2000'!$H259</f>
        <v>0</v>
      </c>
      <c r="N259" s="46">
        <f>+'2001'!$H259</f>
        <v>0</v>
      </c>
      <c r="O259" s="46">
        <f>+'2002'!$H259</f>
        <v>0</v>
      </c>
      <c r="P259" s="46">
        <f>+'2003'!$H259</f>
        <v>0</v>
      </c>
      <c r="Q259" s="46">
        <f>+'2004'!$H259</f>
        <v>0</v>
      </c>
      <c r="R259" s="46">
        <f>+'2005'!$H259</f>
        <v>0</v>
      </c>
      <c r="S259" s="46">
        <f>+'2006'!$H259</f>
        <v>0</v>
      </c>
      <c r="T259" s="46">
        <f>+'2007'!$H259</f>
        <v>0</v>
      </c>
      <c r="U259" s="46">
        <f>+'2008'!$H259</f>
        <v>0</v>
      </c>
      <c r="V259" s="46">
        <f>+'2009'!$H259</f>
        <v>0</v>
      </c>
      <c r="W259" s="46">
        <f>+'2010'!$H259</f>
        <v>0</v>
      </c>
      <c r="X259" s="46">
        <f>+'2011'!$H259</f>
        <v>0</v>
      </c>
      <c r="Y259" s="46">
        <f>+'2012'!$H259</f>
        <v>0</v>
      </c>
      <c r="Z259" s="46">
        <f>+'2013'!$H259</f>
        <v>0</v>
      </c>
      <c r="AA259" s="46">
        <f>+'2014'!$H259</f>
        <v>0</v>
      </c>
      <c r="AB259" s="46">
        <f>+'2015'!$H259</f>
        <v>0</v>
      </c>
      <c r="AC259" s="46">
        <f>+'2016'!$H259</f>
        <v>0</v>
      </c>
      <c r="AD259" s="46">
        <f>+'2017'!$H259</f>
        <v>0</v>
      </c>
      <c r="AE259" s="46">
        <f>+'2018'!$H259</f>
        <v>0</v>
      </c>
      <c r="AF259" s="46">
        <f>+'2019'!$H259</f>
        <v>0</v>
      </c>
      <c r="AG259" s="46">
        <f>+'2020'!$H259</f>
        <v>0</v>
      </c>
      <c r="AH259" s="46">
        <f>+'2021'!$H259</f>
        <v>0</v>
      </c>
      <c r="AI259" s="27"/>
      <c r="AJ259" s="33" t="e">
        <f t="shared" si="25"/>
        <v>#DIV/0!</v>
      </c>
    </row>
    <row r="260" spans="1:36" x14ac:dyDescent="0.35">
      <c r="A260" s="24" t="s">
        <v>410</v>
      </c>
      <c r="B260" s="25" t="s">
        <v>411</v>
      </c>
      <c r="C260" s="46">
        <f>+'1990'!$H259</f>
        <v>0</v>
      </c>
      <c r="D260" s="46">
        <f>+'1991'!$H259</f>
        <v>0</v>
      </c>
      <c r="E260" s="46">
        <f>+'1992'!$H259</f>
        <v>0</v>
      </c>
      <c r="F260" s="46">
        <f>+'1993'!$H259</f>
        <v>0</v>
      </c>
      <c r="G260" s="46">
        <f>+'1994'!$H259</f>
        <v>0</v>
      </c>
      <c r="H260" s="46">
        <f>+'1995'!$H259</f>
        <v>0</v>
      </c>
      <c r="I260" s="46">
        <f>+'1996'!$H259</f>
        <v>0</v>
      </c>
      <c r="J260" s="46">
        <f>+'1997'!$H259</f>
        <v>0</v>
      </c>
      <c r="K260" s="46">
        <f>+'1998'!$H259</f>
        <v>0</v>
      </c>
      <c r="L260" s="46">
        <f>+'1999'!$H259</f>
        <v>0</v>
      </c>
      <c r="M260" s="46">
        <f>+'2000'!$H260</f>
        <v>0</v>
      </c>
      <c r="N260" s="46">
        <f>+'2001'!$H260</f>
        <v>0</v>
      </c>
      <c r="O260" s="46">
        <f>+'2002'!$H260</f>
        <v>0</v>
      </c>
      <c r="P260" s="46">
        <f>+'2003'!$H260</f>
        <v>0</v>
      </c>
      <c r="Q260" s="46">
        <f>+'2004'!$H260</f>
        <v>0</v>
      </c>
      <c r="R260" s="46">
        <f>+'2005'!$H260</f>
        <v>0</v>
      </c>
      <c r="S260" s="46">
        <f>+'2006'!$H260</f>
        <v>0</v>
      </c>
      <c r="T260" s="46">
        <f>+'2007'!$H260</f>
        <v>0</v>
      </c>
      <c r="U260" s="46">
        <f>+'2008'!$H260</f>
        <v>0</v>
      </c>
      <c r="V260" s="46">
        <f>+'2009'!$H260</f>
        <v>0</v>
      </c>
      <c r="W260" s="46">
        <f>+'2010'!$H260</f>
        <v>0</v>
      </c>
      <c r="X260" s="46">
        <f>+'2011'!$H260</f>
        <v>0</v>
      </c>
      <c r="Y260" s="46">
        <f>+'2012'!$H260</f>
        <v>0</v>
      </c>
      <c r="Z260" s="46">
        <f>+'2013'!$H260</f>
        <v>0</v>
      </c>
      <c r="AA260" s="46">
        <f>+'2014'!$H260</f>
        <v>0</v>
      </c>
      <c r="AB260" s="46">
        <f>+'2015'!$H260</f>
        <v>0</v>
      </c>
      <c r="AC260" s="46">
        <f>+'2016'!$H260</f>
        <v>0</v>
      </c>
      <c r="AD260" s="46">
        <f>+'2017'!$H260</f>
        <v>0</v>
      </c>
      <c r="AE260" s="46">
        <f>+'2018'!$H260</f>
        <v>0</v>
      </c>
      <c r="AF260" s="46">
        <f>+'2019'!$H260</f>
        <v>0</v>
      </c>
      <c r="AG260" s="46">
        <f>+'2020'!$H260</f>
        <v>0</v>
      </c>
      <c r="AH260" s="46">
        <f>+'2021'!$H260</f>
        <v>0</v>
      </c>
      <c r="AI260" s="27"/>
      <c r="AJ260" s="33" t="e">
        <f t="shared" si="25"/>
        <v>#DIV/0!</v>
      </c>
    </row>
    <row r="261" spans="1:36" x14ac:dyDescent="0.35">
      <c r="A261" s="24" t="s">
        <v>424</v>
      </c>
      <c r="B261" s="25" t="s">
        <v>425</v>
      </c>
      <c r="C261" s="46">
        <f>+'1990'!$H260</f>
        <v>0</v>
      </c>
      <c r="D261" s="46">
        <f>+'1991'!$H260</f>
        <v>0</v>
      </c>
      <c r="E261" s="46">
        <f>+'1992'!$H260</f>
        <v>0</v>
      </c>
      <c r="F261" s="46">
        <f>+'1993'!$H260</f>
        <v>0</v>
      </c>
      <c r="G261" s="46">
        <f>+'1994'!$H260</f>
        <v>0</v>
      </c>
      <c r="H261" s="46">
        <f>+'1995'!$H260</f>
        <v>0</v>
      </c>
      <c r="I261" s="46">
        <f>+'1996'!$H260</f>
        <v>0</v>
      </c>
      <c r="J261" s="46">
        <f>+'1997'!$H260</f>
        <v>0</v>
      </c>
      <c r="K261" s="46">
        <f>+'1998'!$H260</f>
        <v>0</v>
      </c>
      <c r="L261" s="46">
        <f>+'1999'!$H260</f>
        <v>0</v>
      </c>
      <c r="M261" s="46">
        <f>+'2000'!$H261</f>
        <v>4.2473946719999995</v>
      </c>
      <c r="N261" s="46">
        <f>+'2001'!$H261</f>
        <v>3.7721483699591833</v>
      </c>
      <c r="O261" s="46">
        <f>+'2002'!$H261</f>
        <v>4.1595365129795914</v>
      </c>
      <c r="P261" s="46">
        <f>+'2003'!$H261</f>
        <v>4.265399921959184</v>
      </c>
      <c r="Q261" s="46">
        <f>+'2004'!$H261</f>
        <v>5.0245323059591849</v>
      </c>
      <c r="R261" s="46">
        <f>+'2005'!$H261</f>
        <v>5.2035579059591841</v>
      </c>
      <c r="S261" s="46">
        <f>+'2006'!$H261</f>
        <v>5.2211595059591831</v>
      </c>
      <c r="T261" s="46">
        <f>+'2007'!$H261</f>
        <v>5.5851387059591842</v>
      </c>
      <c r="U261" s="46">
        <f>+'2008'!$H261</f>
        <v>5.6682127859591835</v>
      </c>
      <c r="V261" s="46">
        <f>+'2009'!$H261</f>
        <v>5.9806348019591837</v>
      </c>
      <c r="W261" s="46">
        <f>+'2010'!$H261</f>
        <v>6.3562788467591842</v>
      </c>
      <c r="X261" s="46">
        <f>+'2011'!$H261</f>
        <v>6.6265487243591839</v>
      </c>
      <c r="Y261" s="46">
        <f>+'2012'!$H261</f>
        <v>6.9221316179591827</v>
      </c>
      <c r="Z261" s="46">
        <f>+'2013'!$H261</f>
        <v>7.9954148507591807</v>
      </c>
      <c r="AA261" s="46">
        <f>+'2014'!$H261</f>
        <v>9.2547925049795854</v>
      </c>
      <c r="AB261" s="46">
        <f>+'2015'!$H261</f>
        <v>10.021074694759177</v>
      </c>
      <c r="AC261" s="46">
        <f>+'2016'!$H261</f>
        <v>10.454163430759174</v>
      </c>
      <c r="AD261" s="46">
        <f>+'2017'!$H261</f>
        <v>10.786134622759169</v>
      </c>
      <c r="AE261" s="46">
        <f>+'2018'!$H261</f>
        <v>12.704044265959171</v>
      </c>
      <c r="AF261" s="46">
        <f>+'2019'!$H261</f>
        <v>13.343754490759171</v>
      </c>
      <c r="AG261" s="46">
        <f>+'2020'!$H261</f>
        <v>13.58395714195917</v>
      </c>
      <c r="AH261" s="46">
        <f>+'2021'!$H261</f>
        <v>13.810669215559169</v>
      </c>
      <c r="AI261" s="27"/>
      <c r="AJ261" s="33">
        <f t="shared" si="25"/>
        <v>2.2515624946753645</v>
      </c>
    </row>
    <row r="262" spans="1:36" x14ac:dyDescent="0.35">
      <c r="A262" s="24" t="s">
        <v>433</v>
      </c>
      <c r="B262" s="25" t="s">
        <v>291</v>
      </c>
      <c r="C262" s="46">
        <f>+'1990'!$H261</f>
        <v>0</v>
      </c>
      <c r="D262" s="46">
        <f>+'1991'!$H261</f>
        <v>0</v>
      </c>
      <c r="E262" s="46">
        <f>+'1992'!$H261</f>
        <v>0</v>
      </c>
      <c r="F262" s="46">
        <f>+'1993'!$H261</f>
        <v>0</v>
      </c>
      <c r="G262" s="46">
        <f>+'1994'!$H261</f>
        <v>0</v>
      </c>
      <c r="H262" s="46">
        <f>+'1995'!$H261</f>
        <v>0</v>
      </c>
      <c r="I262" s="46">
        <f>+'1996'!$H261</f>
        <v>0</v>
      </c>
      <c r="J262" s="46">
        <f>+'1997'!$H261</f>
        <v>0</v>
      </c>
      <c r="K262" s="46">
        <f>+'1998'!$H261</f>
        <v>0</v>
      </c>
      <c r="L262" s="46">
        <f>+'1999'!$H261</f>
        <v>0</v>
      </c>
      <c r="M262" s="46">
        <f>+'2000'!$H262</f>
        <v>0</v>
      </c>
      <c r="N262" s="46">
        <f>+'2001'!$H262</f>
        <v>0</v>
      </c>
      <c r="O262" s="46">
        <f>+'2002'!$H262</f>
        <v>0</v>
      </c>
      <c r="P262" s="46">
        <f>+'2003'!$H262</f>
        <v>0</v>
      </c>
      <c r="Q262" s="46">
        <f>+'2004'!$H262</f>
        <v>0</v>
      </c>
      <c r="R262" s="46">
        <f>+'2005'!$H262</f>
        <v>0</v>
      </c>
      <c r="S262" s="46">
        <f>+'2006'!$H262</f>
        <v>0</v>
      </c>
      <c r="T262" s="46">
        <f>+'2007'!$H262</f>
        <v>0</v>
      </c>
      <c r="U262" s="46">
        <f>+'2008'!$H262</f>
        <v>0</v>
      </c>
      <c r="V262" s="46">
        <f>+'2009'!$H262</f>
        <v>0</v>
      </c>
      <c r="W262" s="46">
        <f>+'2010'!$H262</f>
        <v>0</v>
      </c>
      <c r="X262" s="46">
        <f>+'2011'!$H262</f>
        <v>0</v>
      </c>
      <c r="Y262" s="46">
        <f>+'2012'!$H262</f>
        <v>0</v>
      </c>
      <c r="Z262" s="46">
        <f>+'2013'!$H262</f>
        <v>0</v>
      </c>
      <c r="AA262" s="46">
        <f>+'2014'!$H262</f>
        <v>0</v>
      </c>
      <c r="AB262" s="46">
        <f>+'2015'!$H262</f>
        <v>0</v>
      </c>
      <c r="AC262" s="46">
        <f>+'2016'!$H262</f>
        <v>0</v>
      </c>
      <c r="AD262" s="46">
        <f>+'2017'!$H262</f>
        <v>0</v>
      </c>
      <c r="AE262" s="46">
        <f>+'2018'!$H262</f>
        <v>0</v>
      </c>
      <c r="AF262" s="46">
        <f>+'2019'!$H262</f>
        <v>0</v>
      </c>
      <c r="AG262" s="46">
        <f>+'2020'!$H262</f>
        <v>0</v>
      </c>
      <c r="AH262" s="46">
        <f>+'2021'!$H262</f>
        <v>0</v>
      </c>
      <c r="AI262" s="27"/>
      <c r="AJ262" s="33" t="e">
        <f t="shared" si="25"/>
        <v>#DIV/0!</v>
      </c>
    </row>
    <row r="263" spans="1:36" s="13" customFormat="1" x14ac:dyDescent="0.35">
      <c r="A263" s="19" t="s">
        <v>434</v>
      </c>
      <c r="B263" s="20" t="s">
        <v>435</v>
      </c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22"/>
      <c r="AJ263" s="36" t="e">
        <f t="shared" si="25"/>
        <v>#DIV/0!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33" t="e">
        <f t="shared" si="25"/>
        <v>#DIV/0!</v>
      </c>
    </row>
    <row r="265" spans="1:36" x14ac:dyDescent="0.35">
      <c r="A265" s="24" t="s">
        <v>466</v>
      </c>
      <c r="B265" s="25" t="s">
        <v>467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27"/>
      <c r="AJ265" s="33" t="e">
        <f t="shared" si="25"/>
        <v>#DIV/0!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33" t="e">
        <f t="shared" si="25"/>
        <v>#DIV/0!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33" t="e">
        <f t="shared" si="25"/>
        <v>#DIV/0!</v>
      </c>
    </row>
    <row r="268" spans="1:36" x14ac:dyDescent="0.35">
      <c r="A268" s="24" t="s">
        <v>516</v>
      </c>
      <c r="B268" s="25" t="s">
        <v>517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27"/>
      <c r="AJ268" s="33" t="e">
        <f t="shared" si="25"/>
        <v>#DIV/0!</v>
      </c>
    </row>
    <row r="269" spans="1:36" x14ac:dyDescent="0.35">
      <c r="A269" s="24" t="s">
        <v>518</v>
      </c>
      <c r="B269" s="25" t="s">
        <v>519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27"/>
      <c r="AJ269" s="33" t="e">
        <f t="shared" si="25"/>
        <v>#DIV/0!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33" t="e">
        <f t="shared" si="25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33" t="e">
        <f t="shared" si="25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33" t="e">
        <f t="shared" si="25"/>
        <v>#DIV/0!</v>
      </c>
    </row>
    <row r="273" spans="1:36" x14ac:dyDescent="0.35">
      <c r="A273" s="24" t="s">
        <v>539</v>
      </c>
      <c r="B273" s="25" t="s">
        <v>291</v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27"/>
      <c r="AJ273" s="33" t="e">
        <f t="shared" si="25"/>
        <v>#DIV/0!</v>
      </c>
    </row>
    <row r="274" spans="1:36" s="13" customFormat="1" x14ac:dyDescent="0.35">
      <c r="A274" s="19" t="s">
        <v>540</v>
      </c>
      <c r="B274" s="20" t="s">
        <v>541</v>
      </c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22"/>
      <c r="AJ274" s="36" t="e">
        <f t="shared" si="25"/>
        <v>#DIV/0!</v>
      </c>
    </row>
    <row r="275" spans="1:36" x14ac:dyDescent="0.35">
      <c r="A275" s="24" t="s">
        <v>542</v>
      </c>
      <c r="B275" s="25" t="s">
        <v>543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27"/>
      <c r="AJ275" s="33" t="e">
        <f t="shared" si="25"/>
        <v>#DIV/0!</v>
      </c>
    </row>
    <row r="276" spans="1:36" x14ac:dyDescent="0.35">
      <c r="A276" s="24" t="s">
        <v>558</v>
      </c>
      <c r="B276" s="25" t="s">
        <v>559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27"/>
      <c r="AJ276" s="33" t="e">
        <f t="shared" si="25"/>
        <v>#DIV/0!</v>
      </c>
    </row>
    <row r="277" spans="1:36" x14ac:dyDescent="0.35">
      <c r="A277" s="24" t="s">
        <v>574</v>
      </c>
      <c r="B277" s="25" t="s">
        <v>575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27"/>
      <c r="AJ277" s="33" t="e">
        <f t="shared" si="25"/>
        <v>#DIV/0!</v>
      </c>
    </row>
    <row r="278" spans="1:36" x14ac:dyDescent="0.35">
      <c r="A278" s="24" t="s">
        <v>590</v>
      </c>
      <c r="B278" s="25" t="s">
        <v>591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27"/>
      <c r="AJ278" s="33" t="e">
        <f t="shared" si="25"/>
        <v>#DIV/0!</v>
      </c>
    </row>
    <row r="279" spans="1:36" x14ac:dyDescent="0.35">
      <c r="A279" s="24" t="s">
        <v>606</v>
      </c>
      <c r="B279" s="25" t="s">
        <v>607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27"/>
      <c r="AJ279" s="33" t="e">
        <f t="shared" si="25"/>
        <v>#DIV/0!</v>
      </c>
    </row>
    <row r="280" spans="1:36" x14ac:dyDescent="0.35">
      <c r="A280" s="24" t="s">
        <v>622</v>
      </c>
      <c r="B280" s="25" t="s">
        <v>623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27"/>
      <c r="AJ280" s="33" t="e">
        <f t="shared" si="25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33" t="e">
        <f t="shared" si="25"/>
        <v>#DIV/0!</v>
      </c>
    </row>
    <row r="282" spans="1:36" x14ac:dyDescent="0.35">
      <c r="A282" s="24" t="s">
        <v>640</v>
      </c>
      <c r="B282" s="25" t="s">
        <v>291</v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27"/>
      <c r="AJ282" s="33" t="e">
        <f t="shared" si="25"/>
        <v>#DIV/0!</v>
      </c>
    </row>
    <row r="283" spans="1:36" s="13" customFormat="1" x14ac:dyDescent="0.35">
      <c r="A283" s="19" t="s">
        <v>641</v>
      </c>
      <c r="B283" s="20" t="s">
        <v>642</v>
      </c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22"/>
      <c r="AJ283" s="36" t="e">
        <f t="shared" si="25"/>
        <v>#DIV/0!</v>
      </c>
    </row>
    <row r="284" spans="1:36" x14ac:dyDescent="0.35">
      <c r="A284" s="24" t="s">
        <v>643</v>
      </c>
      <c r="B284" s="25" t="s">
        <v>644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27"/>
      <c r="AJ284" s="33" t="e">
        <f t="shared" si="25"/>
        <v>#DIV/0!</v>
      </c>
    </row>
    <row r="285" spans="1:36" x14ac:dyDescent="0.35">
      <c r="A285" s="24" t="s">
        <v>651</v>
      </c>
      <c r="B285" s="25" t="s">
        <v>652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27"/>
      <c r="AJ285" s="33" t="e">
        <f t="shared" si="25"/>
        <v>#DIV/0!</v>
      </c>
    </row>
    <row r="286" spans="1:36" x14ac:dyDescent="0.35">
      <c r="A286" s="24" t="s">
        <v>657</v>
      </c>
      <c r="B286" s="25" t="s">
        <v>658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27"/>
      <c r="AJ286" s="33" t="e">
        <f t="shared" si="25"/>
        <v>#DIV/0!</v>
      </c>
    </row>
    <row r="287" spans="1:36" x14ac:dyDescent="0.35">
      <c r="A287" s="24" t="s">
        <v>663</v>
      </c>
      <c r="B287" s="25" t="s">
        <v>664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27"/>
      <c r="AJ287" s="33" t="e">
        <f t="shared" si="25"/>
        <v>#DIV/0!</v>
      </c>
    </row>
    <row r="288" spans="1:36" x14ac:dyDescent="0.35">
      <c r="A288" s="24" t="s">
        <v>670</v>
      </c>
      <c r="B288" s="25" t="s">
        <v>291</v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27"/>
      <c r="AJ288" s="33" t="e">
        <f t="shared" si="25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39" t="e">
        <f t="shared" si="25"/>
        <v>#DIV/0!</v>
      </c>
    </row>
    <row r="290" spans="1:38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2" t="e">
        <f t="shared" si="25"/>
        <v>#DIV/0!</v>
      </c>
    </row>
    <row r="291" spans="1:38" x14ac:dyDescent="0.35">
      <c r="A291" s="24"/>
      <c r="B291" s="25" t="s">
        <v>673</v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27"/>
      <c r="AJ291" s="32" t="e">
        <f t="shared" si="25"/>
        <v>#DIV/0!</v>
      </c>
    </row>
    <row r="292" spans="1:38" x14ac:dyDescent="0.35">
      <c r="A292" s="24"/>
      <c r="B292" s="44" t="s">
        <v>674</v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27"/>
      <c r="AJ292" s="33" t="e">
        <f t="shared" si="25"/>
        <v>#DIV/0!</v>
      </c>
    </row>
    <row r="293" spans="1:38" x14ac:dyDescent="0.35">
      <c r="A293" s="24"/>
      <c r="B293" s="44" t="s">
        <v>675</v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27"/>
      <c r="AJ293" s="33" t="e">
        <f t="shared" si="25"/>
        <v>#DIV/0!</v>
      </c>
    </row>
    <row r="294" spans="1:38" x14ac:dyDescent="0.3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27"/>
      <c r="AJ294" s="33" t="e">
        <f t="shared" si="25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33" t="e">
        <f t="shared" si="25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33" t="e">
        <f t="shared" si="25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33" t="e">
        <f t="shared" si="25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33" t="e">
        <f t="shared" si="25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33" t="e">
        <f t="shared" si="25"/>
        <v>#DIV/0!</v>
      </c>
    </row>
    <row r="300" spans="1:38" x14ac:dyDescent="0.35"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J300" s="57"/>
    </row>
    <row r="302" spans="1:38" s="13" customFormat="1" x14ac:dyDescent="0.35">
      <c r="A302" s="11" t="s">
        <v>723</v>
      </c>
      <c r="B302" s="11"/>
      <c r="C302" s="45">
        <f t="shared" ref="C302:AE302" si="29">C242-C304</f>
        <v>0</v>
      </c>
      <c r="D302" s="45">
        <f t="shared" si="29"/>
        <v>0</v>
      </c>
      <c r="E302" s="45">
        <f t="shared" si="29"/>
        <v>0</v>
      </c>
      <c r="F302" s="45">
        <f t="shared" si="29"/>
        <v>0</v>
      </c>
      <c r="G302" s="45">
        <f t="shared" si="29"/>
        <v>0</v>
      </c>
      <c r="H302" s="45">
        <f t="shared" si="29"/>
        <v>0</v>
      </c>
      <c r="I302" s="45">
        <f t="shared" si="29"/>
        <v>0</v>
      </c>
      <c r="J302" s="45">
        <f t="shared" si="29"/>
        <v>0</v>
      </c>
      <c r="K302" s="45">
        <f t="shared" si="29"/>
        <v>0</v>
      </c>
      <c r="L302" s="45">
        <f t="shared" si="29"/>
        <v>0</v>
      </c>
      <c r="M302" s="45">
        <f t="shared" si="29"/>
        <v>0</v>
      </c>
      <c r="N302" s="45">
        <f t="shared" si="29"/>
        <v>0</v>
      </c>
      <c r="O302" s="45">
        <f t="shared" si="29"/>
        <v>0</v>
      </c>
      <c r="P302" s="45">
        <f t="shared" si="29"/>
        <v>0</v>
      </c>
      <c r="Q302" s="45">
        <f t="shared" si="29"/>
        <v>0</v>
      </c>
      <c r="R302" s="45">
        <f t="shared" si="29"/>
        <v>0</v>
      </c>
      <c r="S302" s="45">
        <f t="shared" si="29"/>
        <v>0</v>
      </c>
      <c r="T302" s="45">
        <f t="shared" si="29"/>
        <v>0</v>
      </c>
      <c r="U302" s="45">
        <f t="shared" si="29"/>
        <v>0</v>
      </c>
      <c r="V302" s="45">
        <f t="shared" si="29"/>
        <v>0</v>
      </c>
      <c r="W302" s="45">
        <f t="shared" si="29"/>
        <v>0</v>
      </c>
      <c r="X302" s="45">
        <f t="shared" si="29"/>
        <v>0</v>
      </c>
      <c r="Y302" s="45">
        <f t="shared" si="29"/>
        <v>0</v>
      </c>
      <c r="Z302" s="45">
        <f t="shared" si="29"/>
        <v>0</v>
      </c>
      <c r="AA302" s="45">
        <f t="shared" si="29"/>
        <v>0</v>
      </c>
      <c r="AB302" s="45">
        <f t="shared" si="29"/>
        <v>0</v>
      </c>
      <c r="AC302" s="45">
        <f t="shared" si="29"/>
        <v>0</v>
      </c>
      <c r="AD302" s="45">
        <f t="shared" si="29"/>
        <v>0</v>
      </c>
      <c r="AE302" s="45">
        <f t="shared" si="29"/>
        <v>0</v>
      </c>
      <c r="AF302" s="45">
        <f t="shared" ref="AF302:AH302" si="30">AF242-AF304</f>
        <v>0</v>
      </c>
      <c r="AG302" s="45">
        <f>AG242-AG304</f>
        <v>0</v>
      </c>
      <c r="AH302" s="45">
        <f t="shared" si="30"/>
        <v>0</v>
      </c>
      <c r="AJ302" s="55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 t="shared" ref="C304:AE304" si="31">+SUM(C305:C309)</f>
        <v>0</v>
      </c>
      <c r="D304" s="21">
        <f t="shared" si="31"/>
        <v>0</v>
      </c>
      <c r="E304" s="21">
        <f t="shared" si="31"/>
        <v>0</v>
      </c>
      <c r="F304" s="21">
        <f t="shared" si="31"/>
        <v>0</v>
      </c>
      <c r="G304" s="21">
        <f t="shared" si="31"/>
        <v>0</v>
      </c>
      <c r="H304" s="21">
        <f t="shared" si="31"/>
        <v>0</v>
      </c>
      <c r="I304" s="21">
        <f t="shared" si="31"/>
        <v>0</v>
      </c>
      <c r="J304" s="21">
        <f t="shared" si="31"/>
        <v>0</v>
      </c>
      <c r="K304" s="21">
        <f t="shared" si="31"/>
        <v>0</v>
      </c>
      <c r="L304" s="21">
        <f t="shared" si="31"/>
        <v>0</v>
      </c>
      <c r="M304" s="21">
        <f t="shared" si="31"/>
        <v>4.2473946719999995</v>
      </c>
      <c r="N304" s="21">
        <f t="shared" si="31"/>
        <v>3.7721483699591833</v>
      </c>
      <c r="O304" s="21">
        <f t="shared" si="31"/>
        <v>4.1595365129795914</v>
      </c>
      <c r="P304" s="21">
        <f t="shared" si="31"/>
        <v>4.265399921959184</v>
      </c>
      <c r="Q304" s="21">
        <f t="shared" si="31"/>
        <v>5.0245323059591849</v>
      </c>
      <c r="R304" s="21">
        <f t="shared" si="31"/>
        <v>5.2035579059591841</v>
      </c>
      <c r="S304" s="21">
        <f t="shared" si="31"/>
        <v>5.2211595059591831</v>
      </c>
      <c r="T304" s="21">
        <f t="shared" si="31"/>
        <v>5.5851387059591842</v>
      </c>
      <c r="U304" s="21">
        <f t="shared" si="31"/>
        <v>5.6682127859591835</v>
      </c>
      <c r="V304" s="21">
        <f t="shared" si="31"/>
        <v>5.9806348019591837</v>
      </c>
      <c r="W304" s="21">
        <f t="shared" si="31"/>
        <v>6.3562788467591842</v>
      </c>
      <c r="X304" s="21">
        <f t="shared" si="31"/>
        <v>6.6265487243591839</v>
      </c>
      <c r="Y304" s="21">
        <f t="shared" si="31"/>
        <v>6.9221316179591827</v>
      </c>
      <c r="Z304" s="21">
        <f t="shared" si="31"/>
        <v>7.9954148507591807</v>
      </c>
      <c r="AA304" s="21">
        <f t="shared" si="31"/>
        <v>9.2547925049795854</v>
      </c>
      <c r="AB304" s="21">
        <f t="shared" si="31"/>
        <v>10.021074694759177</v>
      </c>
      <c r="AC304" s="21">
        <f t="shared" si="31"/>
        <v>10.454163430759174</v>
      </c>
      <c r="AD304" s="21">
        <f t="shared" si="31"/>
        <v>10.786134622759169</v>
      </c>
      <c r="AE304" s="21">
        <f t="shared" si="31"/>
        <v>12.704044265959171</v>
      </c>
      <c r="AF304" s="21">
        <f t="shared" ref="AF304" si="32">+SUM(AF305:AF309)</f>
        <v>13.343754490759171</v>
      </c>
      <c r="AG304" s="21">
        <f t="shared" ref="AG304:AH304" si="33">+SUM(AG305:AG309)</f>
        <v>13.58395714195917</v>
      </c>
      <c r="AH304" s="21">
        <f t="shared" si="33"/>
        <v>13.810669215559169</v>
      </c>
      <c r="AI304" s="22"/>
      <c r="AJ304" s="23">
        <f>+(AH304/M304)-1</f>
        <v>2.2515624946753645</v>
      </c>
    </row>
    <row r="305" spans="1:36" x14ac:dyDescent="0.35">
      <c r="A305" s="48" t="s">
        <v>264</v>
      </c>
      <c r="B305" s="49" t="s">
        <v>265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27"/>
      <c r="AJ305" s="33" t="e">
        <f>+(AH305/M305)-1</f>
        <v>#DIV/0!</v>
      </c>
    </row>
    <row r="306" spans="1:36" x14ac:dyDescent="0.35">
      <c r="A306" s="48" t="s">
        <v>343</v>
      </c>
      <c r="B306" s="49" t="s">
        <v>344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46">
        <f>+M254</f>
        <v>4.2473946719999995</v>
      </c>
      <c r="N306" s="46">
        <f>+N254</f>
        <v>3.7721483699591833</v>
      </c>
      <c r="O306" s="46">
        <f t="shared" ref="O306:AC306" si="34">+O254</f>
        <v>4.1595365129795914</v>
      </c>
      <c r="P306" s="46">
        <f t="shared" si="34"/>
        <v>4.265399921959184</v>
      </c>
      <c r="Q306" s="46">
        <f t="shared" si="34"/>
        <v>5.0245323059591849</v>
      </c>
      <c r="R306" s="46">
        <f t="shared" si="34"/>
        <v>5.2035579059591841</v>
      </c>
      <c r="S306" s="46">
        <f t="shared" si="34"/>
        <v>5.2211595059591831</v>
      </c>
      <c r="T306" s="46">
        <f t="shared" si="34"/>
        <v>5.5851387059591842</v>
      </c>
      <c r="U306" s="46">
        <f t="shared" si="34"/>
        <v>5.6682127859591835</v>
      </c>
      <c r="V306" s="46">
        <f t="shared" si="34"/>
        <v>5.9806348019591837</v>
      </c>
      <c r="W306" s="46">
        <f t="shared" si="34"/>
        <v>6.3562788467591842</v>
      </c>
      <c r="X306" s="46">
        <f t="shared" si="34"/>
        <v>6.6265487243591839</v>
      </c>
      <c r="Y306" s="46">
        <f t="shared" si="34"/>
        <v>6.9221316179591827</v>
      </c>
      <c r="Z306" s="46">
        <f t="shared" si="34"/>
        <v>7.9954148507591807</v>
      </c>
      <c r="AA306" s="46">
        <f t="shared" si="34"/>
        <v>9.2547925049795854</v>
      </c>
      <c r="AB306" s="46">
        <f t="shared" si="34"/>
        <v>10.021074694759177</v>
      </c>
      <c r="AC306" s="46">
        <f t="shared" si="34"/>
        <v>10.454163430759174</v>
      </c>
      <c r="AD306" s="46">
        <f>+AD254</f>
        <v>10.786134622759169</v>
      </c>
      <c r="AE306" s="46">
        <f>+AE254</f>
        <v>12.704044265959171</v>
      </c>
      <c r="AF306" s="46">
        <f t="shared" ref="AF306:AH306" si="35">+AF254</f>
        <v>13.343754490759171</v>
      </c>
      <c r="AG306" s="46">
        <f t="shared" si="35"/>
        <v>13.58395714195917</v>
      </c>
      <c r="AH306" s="46">
        <f t="shared" si="35"/>
        <v>13.810669215559169</v>
      </c>
      <c r="AI306" s="27"/>
      <c r="AJ306" s="33">
        <f t="shared" ref="AJ306:AJ309" si="36">+(AH306/M306)-1</f>
        <v>2.2515624946753645</v>
      </c>
    </row>
    <row r="307" spans="1:36" x14ac:dyDescent="0.35">
      <c r="A307" s="48" t="s">
        <v>434</v>
      </c>
      <c r="B307" s="49" t="s">
        <v>435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27"/>
      <c r="AJ307" s="33" t="e">
        <f t="shared" si="36"/>
        <v>#DIV/0!</v>
      </c>
    </row>
    <row r="308" spans="1:36" x14ac:dyDescent="0.35">
      <c r="A308" s="48" t="s">
        <v>540</v>
      </c>
      <c r="B308" s="49" t="s">
        <v>541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27"/>
      <c r="AJ308" s="33" t="e">
        <f t="shared" si="36"/>
        <v>#DIV/0!</v>
      </c>
    </row>
    <row r="309" spans="1:36" x14ac:dyDescent="0.35">
      <c r="A309" s="48" t="s">
        <v>641</v>
      </c>
      <c r="B309" s="49" t="s">
        <v>642</v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27"/>
      <c r="AJ309" s="33" t="e">
        <f t="shared" si="36"/>
        <v>#DIV/0!</v>
      </c>
    </row>
  </sheetData>
  <conditionalFormatting sqref="C240:AH240">
    <cfRule type="cellIs" dxfId="11" priority="2" operator="equal">
      <formula>0</formula>
    </cfRule>
  </conditionalFormatting>
  <conditionalFormatting sqref="C302:AH302">
    <cfRule type="cellIs" dxfId="10" priority="1" operator="equal">
      <formula>0</formula>
    </cfRule>
  </conditionalFormatting>
  <dataValidations count="1">
    <dataValidation allowBlank="1" showInputMessage="1" showErrorMessage="1" sqref="B144:B157 B136 A226:B237 B268:B274 A290:B300 B308" xr:uid="{C0767118-D1D4-4F4B-BECA-6E2FC140211C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C58D6E33-03C1-4D0A-95CC-3A89EB1C5D9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'SF6'!C242:AH242</xm:f>
              <xm:sqref>AL242</xm:sqref>
            </x14:sparkline>
            <x14:sparkline>
              <xm:f>'SF6'!C243:AH243</xm:f>
              <xm:sqref>AL243</xm:sqref>
            </x14:sparkline>
            <x14:sparkline>
              <xm:f>'SF6'!C244:AH244</xm:f>
              <xm:sqref>AL244</xm:sqref>
            </x14:sparkline>
            <x14:sparkline>
              <xm:f>'SF6'!C245:AH245</xm:f>
              <xm:sqref>AL245</xm:sqref>
            </x14:sparkline>
            <x14:sparkline>
              <xm:f>'SF6'!C246:AH246</xm:f>
              <xm:sqref>AL246</xm:sqref>
            </x14:sparkline>
            <x14:sparkline>
              <xm:f>'SF6'!C247:AH247</xm:f>
              <xm:sqref>AL247</xm:sqref>
            </x14:sparkline>
            <x14:sparkline>
              <xm:f>'SF6'!C248:AH248</xm:f>
              <xm:sqref>AL248</xm:sqref>
            </x14:sparkline>
            <x14:sparkline>
              <xm:f>'SF6'!C249:AH249</xm:f>
              <xm:sqref>AL249</xm:sqref>
            </x14:sparkline>
            <x14:sparkline>
              <xm:f>'SF6'!C250:AH250</xm:f>
              <xm:sqref>AL250</xm:sqref>
            </x14:sparkline>
            <x14:sparkline>
              <xm:f>'SF6'!C251:AH251</xm:f>
              <xm:sqref>AL251</xm:sqref>
            </x14:sparkline>
            <x14:sparkline>
              <xm:f>'SF6'!C252:AH252</xm:f>
              <xm:sqref>AL252</xm:sqref>
            </x14:sparkline>
            <x14:sparkline>
              <xm:f>'SF6'!C253:AH253</xm:f>
              <xm:sqref>AL253</xm:sqref>
            </x14:sparkline>
            <x14:sparkline>
              <xm:f>'SF6'!C254:AH254</xm:f>
              <xm:sqref>AL254</xm:sqref>
            </x14:sparkline>
            <x14:sparkline>
              <xm:f>'SF6'!C255:AH255</xm:f>
              <xm:sqref>AL255</xm:sqref>
            </x14:sparkline>
            <x14:sparkline>
              <xm:f>'SF6'!C256:AH256</xm:f>
              <xm:sqref>AL256</xm:sqref>
            </x14:sparkline>
            <x14:sparkline>
              <xm:f>'SF6'!C257:AH257</xm:f>
              <xm:sqref>AL257</xm:sqref>
            </x14:sparkline>
            <x14:sparkline>
              <xm:f>'SF6'!C258:AH258</xm:f>
              <xm:sqref>AL258</xm:sqref>
            </x14:sparkline>
            <x14:sparkline>
              <xm:f>'SF6'!C259:AH259</xm:f>
              <xm:sqref>AL259</xm:sqref>
            </x14:sparkline>
            <x14:sparkline>
              <xm:f>'SF6'!C260:AH260</xm:f>
              <xm:sqref>AL260</xm:sqref>
            </x14:sparkline>
            <x14:sparkline>
              <xm:f>'SF6'!C261:AH261</xm:f>
              <xm:sqref>AL261</xm:sqref>
            </x14:sparkline>
            <x14:sparkline>
              <xm:f>'SF6'!C262:AH262</xm:f>
              <xm:sqref>AL262</xm:sqref>
            </x14:sparkline>
            <x14:sparkline>
              <xm:f>'SF6'!C263:AH263</xm:f>
              <xm:sqref>AL263</xm:sqref>
            </x14:sparkline>
            <x14:sparkline>
              <xm:f>'SF6'!C264:AH264</xm:f>
              <xm:sqref>AL264</xm:sqref>
            </x14:sparkline>
            <x14:sparkline>
              <xm:f>'SF6'!C265:AH265</xm:f>
              <xm:sqref>AL265</xm:sqref>
            </x14:sparkline>
            <x14:sparkline>
              <xm:f>'SF6'!C266:AH266</xm:f>
              <xm:sqref>AL266</xm:sqref>
            </x14:sparkline>
            <x14:sparkline>
              <xm:f>'SF6'!C267:AH267</xm:f>
              <xm:sqref>AL267</xm:sqref>
            </x14:sparkline>
            <x14:sparkline>
              <xm:f>'SF6'!C268:AH268</xm:f>
              <xm:sqref>AL268</xm:sqref>
            </x14:sparkline>
            <x14:sparkline>
              <xm:f>'SF6'!C269:AH269</xm:f>
              <xm:sqref>AL269</xm:sqref>
            </x14:sparkline>
            <x14:sparkline>
              <xm:f>'SF6'!C270:AH270</xm:f>
              <xm:sqref>AL270</xm:sqref>
            </x14:sparkline>
            <x14:sparkline>
              <xm:f>'SF6'!C271:AH271</xm:f>
              <xm:sqref>AL271</xm:sqref>
            </x14:sparkline>
            <x14:sparkline>
              <xm:f>'SF6'!C272:AH272</xm:f>
              <xm:sqref>AL272</xm:sqref>
            </x14:sparkline>
            <x14:sparkline>
              <xm:f>'SF6'!C273:AH273</xm:f>
              <xm:sqref>AL273</xm:sqref>
            </x14:sparkline>
            <x14:sparkline>
              <xm:f>'SF6'!C274:AH274</xm:f>
              <xm:sqref>AL274</xm:sqref>
            </x14:sparkline>
            <x14:sparkline>
              <xm:f>'SF6'!C275:AH275</xm:f>
              <xm:sqref>AL275</xm:sqref>
            </x14:sparkline>
            <x14:sparkline>
              <xm:f>'SF6'!C276:AH276</xm:f>
              <xm:sqref>AL276</xm:sqref>
            </x14:sparkline>
            <x14:sparkline>
              <xm:f>'SF6'!C277:AH277</xm:f>
              <xm:sqref>AL277</xm:sqref>
            </x14:sparkline>
            <x14:sparkline>
              <xm:f>'SF6'!C278:AH278</xm:f>
              <xm:sqref>AL278</xm:sqref>
            </x14:sparkline>
            <x14:sparkline>
              <xm:f>'SF6'!C279:AH279</xm:f>
              <xm:sqref>AL279</xm:sqref>
            </x14:sparkline>
            <x14:sparkline>
              <xm:f>'SF6'!C280:AH280</xm:f>
              <xm:sqref>AL280</xm:sqref>
            </x14:sparkline>
            <x14:sparkline>
              <xm:f>'SF6'!C281:AH281</xm:f>
              <xm:sqref>AL281</xm:sqref>
            </x14:sparkline>
            <x14:sparkline>
              <xm:f>'SF6'!C282:AH282</xm:f>
              <xm:sqref>AL282</xm:sqref>
            </x14:sparkline>
            <x14:sparkline>
              <xm:f>'SF6'!C283:AH283</xm:f>
              <xm:sqref>AL283</xm:sqref>
            </x14:sparkline>
            <x14:sparkline>
              <xm:f>'SF6'!C284:AH284</xm:f>
              <xm:sqref>AL284</xm:sqref>
            </x14:sparkline>
            <x14:sparkline>
              <xm:f>'SF6'!C285:AH285</xm:f>
              <xm:sqref>AL285</xm:sqref>
            </x14:sparkline>
            <x14:sparkline>
              <xm:f>'SF6'!C286:AH286</xm:f>
              <xm:sqref>AL286</xm:sqref>
            </x14:sparkline>
            <x14:sparkline>
              <xm:f>'SF6'!C287:AH287</xm:f>
              <xm:sqref>AL287</xm:sqref>
            </x14:sparkline>
            <x14:sparkline>
              <xm:f>'SF6'!C288:AH288</xm:f>
              <xm:sqref>AL288</xm:sqref>
            </x14:sparkline>
            <x14:sparkline>
              <xm:f>'SF6'!C289:AH289</xm:f>
              <xm:sqref>AL289</xm:sqref>
            </x14:sparkline>
            <x14:sparkline>
              <xm:f>'SF6'!C290:AH290</xm:f>
              <xm:sqref>AL290</xm:sqref>
            </x14:sparkline>
            <x14:sparkline>
              <xm:f>'SF6'!C291:AH291</xm:f>
              <xm:sqref>AL291</xm:sqref>
            </x14:sparkline>
            <x14:sparkline>
              <xm:f>'SF6'!C292:AH292</xm:f>
              <xm:sqref>AL292</xm:sqref>
            </x14:sparkline>
            <x14:sparkline>
              <xm:f>'SF6'!C293:AH293</xm:f>
              <xm:sqref>AL293</xm:sqref>
            </x14:sparkline>
            <x14:sparkline>
              <xm:f>'SF6'!C294:AH294</xm:f>
              <xm:sqref>AL294</xm:sqref>
            </x14:sparkline>
            <x14:sparkline>
              <xm:f>'SF6'!C295:AH295</xm:f>
              <xm:sqref>AL295</xm:sqref>
            </x14:sparkline>
            <x14:sparkline>
              <xm:f>'SF6'!C296:AH296</xm:f>
              <xm:sqref>AL296</xm:sqref>
            </x14:sparkline>
            <x14:sparkline>
              <xm:f>'SF6'!C297:AH297</xm:f>
              <xm:sqref>AL297</xm:sqref>
            </x14:sparkline>
            <x14:sparkline>
              <xm:f>'SF6'!C298:AH298</xm:f>
              <xm:sqref>AL298</xm:sqref>
            </x14:sparkline>
            <x14:sparkline>
              <xm:f>'SF6'!C299:AH299</xm:f>
              <xm:sqref>AL299</xm:sqref>
            </x14:sparkline>
          </x14:sparklines>
        </x14:sparklineGroup>
        <x14:sparklineGroup displayEmptyCellsAs="gap" xr2:uid="{265AEC10-A677-42CC-9428-D815F1588A7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'SF6'!C304:AH304</xm:f>
              <xm:sqref>AL304</xm:sqref>
            </x14:sparkline>
            <x14:sparkline>
              <xm:f>'SF6'!C305:AH305</xm:f>
              <xm:sqref>AL305</xm:sqref>
            </x14:sparkline>
            <x14:sparkline>
              <xm:f>'SF6'!C306:AH306</xm:f>
              <xm:sqref>AL306</xm:sqref>
            </x14:sparkline>
            <x14:sparkline>
              <xm:f>'SF6'!C307:AH307</xm:f>
              <xm:sqref>AL307</xm:sqref>
            </x14:sparkline>
            <x14:sparkline>
              <xm:f>'SF6'!C308:AH308</xm:f>
              <xm:sqref>AL308</xm:sqref>
            </x14:sparkline>
            <x14:sparkline>
              <xm:f>'SF6'!C309:AH309</xm:f>
              <xm:sqref>AL309</xm:sqref>
            </x14:sparkline>
          </x14:sparklines>
        </x14:sparklineGroup>
        <x14:sparklineGroup displayEmptyCellsAs="gap" xr2:uid="{CE4A59AD-9553-4EC4-8221-9D91C2426E3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'SF6'!C4:AH4</xm:f>
              <xm:sqref>AL4</xm:sqref>
            </x14:sparkline>
            <x14:sparkline>
              <xm:f>'SF6'!C5:AH5</xm:f>
              <xm:sqref>AL5</xm:sqref>
            </x14:sparkline>
            <x14:sparkline>
              <xm:f>'SF6'!C6:AH6</xm:f>
              <xm:sqref>AL6</xm:sqref>
            </x14:sparkline>
            <x14:sparkline>
              <xm:f>'SF6'!C7:AH7</xm:f>
              <xm:sqref>AL7</xm:sqref>
            </x14:sparkline>
            <x14:sparkline>
              <xm:f>'SF6'!C8:AH8</xm:f>
              <xm:sqref>AL8</xm:sqref>
            </x14:sparkline>
            <x14:sparkline>
              <xm:f>'SF6'!C9:AH9</xm:f>
              <xm:sqref>AL9</xm:sqref>
            </x14:sparkline>
            <x14:sparkline>
              <xm:f>'SF6'!C10:AH10</xm:f>
              <xm:sqref>AL10</xm:sqref>
            </x14:sparkline>
            <x14:sparkline>
              <xm:f>'SF6'!C11:AH11</xm:f>
              <xm:sqref>AL11</xm:sqref>
            </x14:sparkline>
            <x14:sparkline>
              <xm:f>'SF6'!C12:AH12</xm:f>
              <xm:sqref>AL12</xm:sqref>
            </x14:sparkline>
            <x14:sparkline>
              <xm:f>'SF6'!C13:AH13</xm:f>
              <xm:sqref>AL13</xm:sqref>
            </x14:sparkline>
            <x14:sparkline>
              <xm:f>'SF6'!C14:AH14</xm:f>
              <xm:sqref>AL14</xm:sqref>
            </x14:sparkline>
            <x14:sparkline>
              <xm:f>'SF6'!C15:AH15</xm:f>
              <xm:sqref>AL15</xm:sqref>
            </x14:sparkline>
            <x14:sparkline>
              <xm:f>'SF6'!C16:AH16</xm:f>
              <xm:sqref>AL16</xm:sqref>
            </x14:sparkline>
            <x14:sparkline>
              <xm:f>'SF6'!C17:AH17</xm:f>
              <xm:sqref>AL17</xm:sqref>
            </x14:sparkline>
            <x14:sparkline>
              <xm:f>'SF6'!C18:AH18</xm:f>
              <xm:sqref>AL18</xm:sqref>
            </x14:sparkline>
            <x14:sparkline>
              <xm:f>'SF6'!C19:AH19</xm:f>
              <xm:sqref>AL19</xm:sqref>
            </x14:sparkline>
            <x14:sparkline>
              <xm:f>'SF6'!C20:AH20</xm:f>
              <xm:sqref>AL20</xm:sqref>
            </x14:sparkline>
            <x14:sparkline>
              <xm:f>'SF6'!C21:AH21</xm:f>
              <xm:sqref>AL21</xm:sqref>
            </x14:sparkline>
            <x14:sparkline>
              <xm:f>'SF6'!C22:AH22</xm:f>
              <xm:sqref>AL22</xm:sqref>
            </x14:sparkline>
            <x14:sparkline>
              <xm:f>'SF6'!C23:AH23</xm:f>
              <xm:sqref>AL23</xm:sqref>
            </x14:sparkline>
            <x14:sparkline>
              <xm:f>'SF6'!C24:AH24</xm:f>
              <xm:sqref>AL24</xm:sqref>
            </x14:sparkline>
            <x14:sparkline>
              <xm:f>'SF6'!C25:AH25</xm:f>
              <xm:sqref>AL25</xm:sqref>
            </x14:sparkline>
            <x14:sparkline>
              <xm:f>'SF6'!C26:AH26</xm:f>
              <xm:sqref>AL26</xm:sqref>
            </x14:sparkline>
            <x14:sparkline>
              <xm:f>'SF6'!C27:AH27</xm:f>
              <xm:sqref>AL27</xm:sqref>
            </x14:sparkline>
            <x14:sparkline>
              <xm:f>'SF6'!C28:AH28</xm:f>
              <xm:sqref>AL28</xm:sqref>
            </x14:sparkline>
            <x14:sparkline>
              <xm:f>'SF6'!C29:AH29</xm:f>
              <xm:sqref>AL29</xm:sqref>
            </x14:sparkline>
            <x14:sparkline>
              <xm:f>'SF6'!C30:AH30</xm:f>
              <xm:sqref>AL30</xm:sqref>
            </x14:sparkline>
            <x14:sparkline>
              <xm:f>'SF6'!C31:AH31</xm:f>
              <xm:sqref>AL31</xm:sqref>
            </x14:sparkline>
            <x14:sparkline>
              <xm:f>'SF6'!C32:AH32</xm:f>
              <xm:sqref>AL32</xm:sqref>
            </x14:sparkline>
            <x14:sparkline>
              <xm:f>'SF6'!C33:AH33</xm:f>
              <xm:sqref>AL33</xm:sqref>
            </x14:sparkline>
            <x14:sparkline>
              <xm:f>'SF6'!C34:AH34</xm:f>
              <xm:sqref>AL34</xm:sqref>
            </x14:sparkline>
            <x14:sparkline>
              <xm:f>'SF6'!C35:AH35</xm:f>
              <xm:sqref>AL35</xm:sqref>
            </x14:sparkline>
            <x14:sparkline>
              <xm:f>'SF6'!C36:AH36</xm:f>
              <xm:sqref>AL36</xm:sqref>
            </x14:sparkline>
            <x14:sparkline>
              <xm:f>'SF6'!C37:AH37</xm:f>
              <xm:sqref>AL37</xm:sqref>
            </x14:sparkline>
            <x14:sparkline>
              <xm:f>'SF6'!C38:AH38</xm:f>
              <xm:sqref>AL38</xm:sqref>
            </x14:sparkline>
            <x14:sparkline>
              <xm:f>'SF6'!C39:AH39</xm:f>
              <xm:sqref>AL39</xm:sqref>
            </x14:sparkline>
            <x14:sparkline>
              <xm:f>'SF6'!C40:AH40</xm:f>
              <xm:sqref>AL40</xm:sqref>
            </x14:sparkline>
            <x14:sparkline>
              <xm:f>'SF6'!C41:AH41</xm:f>
              <xm:sqref>AL41</xm:sqref>
            </x14:sparkline>
            <x14:sparkline>
              <xm:f>'SF6'!C42:AH42</xm:f>
              <xm:sqref>AL42</xm:sqref>
            </x14:sparkline>
            <x14:sparkline>
              <xm:f>'SF6'!C43:AH43</xm:f>
              <xm:sqref>AL43</xm:sqref>
            </x14:sparkline>
            <x14:sparkline>
              <xm:f>'SF6'!C44:AH44</xm:f>
              <xm:sqref>AL44</xm:sqref>
            </x14:sparkline>
            <x14:sparkline>
              <xm:f>'SF6'!C45:AH45</xm:f>
              <xm:sqref>AL45</xm:sqref>
            </x14:sparkline>
            <x14:sparkline>
              <xm:f>'SF6'!C46:AH46</xm:f>
              <xm:sqref>AL46</xm:sqref>
            </x14:sparkline>
            <x14:sparkline>
              <xm:f>'SF6'!C47:AH47</xm:f>
              <xm:sqref>AL47</xm:sqref>
            </x14:sparkline>
            <x14:sparkline>
              <xm:f>'SF6'!C48:AH48</xm:f>
              <xm:sqref>AL48</xm:sqref>
            </x14:sparkline>
            <x14:sparkline>
              <xm:f>'SF6'!C49:AH49</xm:f>
              <xm:sqref>AL49</xm:sqref>
            </x14:sparkline>
            <x14:sparkline>
              <xm:f>'SF6'!C50:AH50</xm:f>
              <xm:sqref>AL50</xm:sqref>
            </x14:sparkline>
            <x14:sparkline>
              <xm:f>'SF6'!C51:AH51</xm:f>
              <xm:sqref>AL51</xm:sqref>
            </x14:sparkline>
            <x14:sparkline>
              <xm:f>'SF6'!C52:AH52</xm:f>
              <xm:sqref>AL52</xm:sqref>
            </x14:sparkline>
            <x14:sparkline>
              <xm:f>'SF6'!C53:AH53</xm:f>
              <xm:sqref>AL53</xm:sqref>
            </x14:sparkline>
            <x14:sparkline>
              <xm:f>'SF6'!C54:AH54</xm:f>
              <xm:sqref>AL54</xm:sqref>
            </x14:sparkline>
            <x14:sparkline>
              <xm:f>'SF6'!C55:AH55</xm:f>
              <xm:sqref>AL55</xm:sqref>
            </x14:sparkline>
            <x14:sparkline>
              <xm:f>'SF6'!C56:AH56</xm:f>
              <xm:sqref>AL56</xm:sqref>
            </x14:sparkline>
            <x14:sparkline>
              <xm:f>'SF6'!C57:AH57</xm:f>
              <xm:sqref>AL57</xm:sqref>
            </x14:sparkline>
            <x14:sparkline>
              <xm:f>'SF6'!C58:AH58</xm:f>
              <xm:sqref>AL58</xm:sqref>
            </x14:sparkline>
            <x14:sparkline>
              <xm:f>'SF6'!C59:AH59</xm:f>
              <xm:sqref>AL59</xm:sqref>
            </x14:sparkline>
            <x14:sparkline>
              <xm:f>'SF6'!C60:AH60</xm:f>
              <xm:sqref>AL60</xm:sqref>
            </x14:sparkline>
            <x14:sparkline>
              <xm:f>'SF6'!C61:AH61</xm:f>
              <xm:sqref>AL61</xm:sqref>
            </x14:sparkline>
            <x14:sparkline>
              <xm:f>'SF6'!C62:AH62</xm:f>
              <xm:sqref>AL62</xm:sqref>
            </x14:sparkline>
            <x14:sparkline>
              <xm:f>'SF6'!C63:AH63</xm:f>
              <xm:sqref>AL63</xm:sqref>
            </x14:sparkline>
            <x14:sparkline>
              <xm:f>'SF6'!C64:AH64</xm:f>
              <xm:sqref>AL64</xm:sqref>
            </x14:sparkline>
            <x14:sparkline>
              <xm:f>'SF6'!C65:AH65</xm:f>
              <xm:sqref>AL65</xm:sqref>
            </x14:sparkline>
            <x14:sparkline>
              <xm:f>'SF6'!C66:AH66</xm:f>
              <xm:sqref>AL66</xm:sqref>
            </x14:sparkline>
            <x14:sparkline>
              <xm:f>'SF6'!C67:AH67</xm:f>
              <xm:sqref>AL67</xm:sqref>
            </x14:sparkline>
            <x14:sparkline>
              <xm:f>'SF6'!C68:AH68</xm:f>
              <xm:sqref>AL68</xm:sqref>
            </x14:sparkline>
            <x14:sparkline>
              <xm:f>'SF6'!C69:AH69</xm:f>
              <xm:sqref>AL69</xm:sqref>
            </x14:sparkline>
            <x14:sparkline>
              <xm:f>'SF6'!C70:AH70</xm:f>
              <xm:sqref>AL70</xm:sqref>
            </x14:sparkline>
            <x14:sparkline>
              <xm:f>'SF6'!C71:AH71</xm:f>
              <xm:sqref>AL71</xm:sqref>
            </x14:sparkline>
            <x14:sparkline>
              <xm:f>'SF6'!C72:AH72</xm:f>
              <xm:sqref>AL72</xm:sqref>
            </x14:sparkline>
            <x14:sparkline>
              <xm:f>'SF6'!C73:AH73</xm:f>
              <xm:sqref>AL73</xm:sqref>
            </x14:sparkline>
            <x14:sparkline>
              <xm:f>'SF6'!C74:AH74</xm:f>
              <xm:sqref>AL74</xm:sqref>
            </x14:sparkline>
            <x14:sparkline>
              <xm:f>'SF6'!C75:AH75</xm:f>
              <xm:sqref>AL75</xm:sqref>
            </x14:sparkline>
            <x14:sparkline>
              <xm:f>'SF6'!C76:AH76</xm:f>
              <xm:sqref>AL76</xm:sqref>
            </x14:sparkline>
            <x14:sparkline>
              <xm:f>'SF6'!C77:AH77</xm:f>
              <xm:sqref>AL77</xm:sqref>
            </x14:sparkline>
            <x14:sparkline>
              <xm:f>'SF6'!C78:AH78</xm:f>
              <xm:sqref>AL78</xm:sqref>
            </x14:sparkline>
            <x14:sparkline>
              <xm:f>'SF6'!C79:AH79</xm:f>
              <xm:sqref>AL79</xm:sqref>
            </x14:sparkline>
            <x14:sparkline>
              <xm:f>'SF6'!C80:AH80</xm:f>
              <xm:sqref>AL80</xm:sqref>
            </x14:sparkline>
            <x14:sparkline>
              <xm:f>'SF6'!C81:AH81</xm:f>
              <xm:sqref>AL81</xm:sqref>
            </x14:sparkline>
            <x14:sparkline>
              <xm:f>'SF6'!C82:AH82</xm:f>
              <xm:sqref>AL82</xm:sqref>
            </x14:sparkline>
            <x14:sparkline>
              <xm:f>'SF6'!C83:AH83</xm:f>
              <xm:sqref>AL83</xm:sqref>
            </x14:sparkline>
            <x14:sparkline>
              <xm:f>'SF6'!C84:AH84</xm:f>
              <xm:sqref>AL84</xm:sqref>
            </x14:sparkline>
            <x14:sparkline>
              <xm:f>'SF6'!C85:AH85</xm:f>
              <xm:sqref>AL85</xm:sqref>
            </x14:sparkline>
            <x14:sparkline>
              <xm:f>'SF6'!C86:AH86</xm:f>
              <xm:sqref>AL86</xm:sqref>
            </x14:sparkline>
            <x14:sparkline>
              <xm:f>'SF6'!C87:AH87</xm:f>
              <xm:sqref>AL87</xm:sqref>
            </x14:sparkline>
            <x14:sparkline>
              <xm:f>'SF6'!C88:AH88</xm:f>
              <xm:sqref>AL88</xm:sqref>
            </x14:sparkline>
            <x14:sparkline>
              <xm:f>'SF6'!C89:AH89</xm:f>
              <xm:sqref>AL89</xm:sqref>
            </x14:sparkline>
            <x14:sparkline>
              <xm:f>'SF6'!C90:AH90</xm:f>
              <xm:sqref>AL90</xm:sqref>
            </x14:sparkline>
            <x14:sparkline>
              <xm:f>'SF6'!C91:AH91</xm:f>
              <xm:sqref>AL91</xm:sqref>
            </x14:sparkline>
            <x14:sparkline>
              <xm:f>'SF6'!C92:AH92</xm:f>
              <xm:sqref>AL92</xm:sqref>
            </x14:sparkline>
            <x14:sparkline>
              <xm:f>'SF6'!C93:AH93</xm:f>
              <xm:sqref>AL93</xm:sqref>
            </x14:sparkline>
            <x14:sparkline>
              <xm:f>'SF6'!C94:AH94</xm:f>
              <xm:sqref>AL94</xm:sqref>
            </x14:sparkline>
            <x14:sparkline>
              <xm:f>'SF6'!C95:AH95</xm:f>
              <xm:sqref>AL95</xm:sqref>
            </x14:sparkline>
            <x14:sparkline>
              <xm:f>'SF6'!C96:AH96</xm:f>
              <xm:sqref>AL96</xm:sqref>
            </x14:sparkline>
            <x14:sparkline>
              <xm:f>'SF6'!C97:AH97</xm:f>
              <xm:sqref>AL97</xm:sqref>
            </x14:sparkline>
            <x14:sparkline>
              <xm:f>'SF6'!C98:AH98</xm:f>
              <xm:sqref>AL98</xm:sqref>
            </x14:sparkline>
            <x14:sparkline>
              <xm:f>'SF6'!C99:AH99</xm:f>
              <xm:sqref>AL99</xm:sqref>
            </x14:sparkline>
            <x14:sparkline>
              <xm:f>'SF6'!C100:AH100</xm:f>
              <xm:sqref>AL100</xm:sqref>
            </x14:sparkline>
            <x14:sparkline>
              <xm:f>'SF6'!C101:AH101</xm:f>
              <xm:sqref>AL101</xm:sqref>
            </x14:sparkline>
            <x14:sparkline>
              <xm:f>'SF6'!C102:AH102</xm:f>
              <xm:sqref>AL102</xm:sqref>
            </x14:sparkline>
            <x14:sparkline>
              <xm:f>'SF6'!C103:AH103</xm:f>
              <xm:sqref>AL103</xm:sqref>
            </x14:sparkline>
            <x14:sparkline>
              <xm:f>'SF6'!C104:AH104</xm:f>
              <xm:sqref>AL104</xm:sqref>
            </x14:sparkline>
            <x14:sparkline>
              <xm:f>'SF6'!C105:AH105</xm:f>
              <xm:sqref>AL105</xm:sqref>
            </x14:sparkline>
            <x14:sparkline>
              <xm:f>'SF6'!C106:AH106</xm:f>
              <xm:sqref>AL106</xm:sqref>
            </x14:sparkline>
            <x14:sparkline>
              <xm:f>'SF6'!C107:AH107</xm:f>
              <xm:sqref>AL107</xm:sqref>
            </x14:sparkline>
            <x14:sparkline>
              <xm:f>'SF6'!C108:AH108</xm:f>
              <xm:sqref>AL108</xm:sqref>
            </x14:sparkline>
            <x14:sparkline>
              <xm:f>'SF6'!C109:AH109</xm:f>
              <xm:sqref>AL109</xm:sqref>
            </x14:sparkline>
            <x14:sparkline>
              <xm:f>'SF6'!C110:AH110</xm:f>
              <xm:sqref>AL110</xm:sqref>
            </x14:sparkline>
            <x14:sparkline>
              <xm:f>'SF6'!C111:AH111</xm:f>
              <xm:sqref>AL111</xm:sqref>
            </x14:sparkline>
            <x14:sparkline>
              <xm:f>'SF6'!C112:AH112</xm:f>
              <xm:sqref>AL112</xm:sqref>
            </x14:sparkline>
            <x14:sparkline>
              <xm:f>'SF6'!C113:AH113</xm:f>
              <xm:sqref>AL113</xm:sqref>
            </x14:sparkline>
            <x14:sparkline>
              <xm:f>'SF6'!C114:AH114</xm:f>
              <xm:sqref>AL114</xm:sqref>
            </x14:sparkline>
            <x14:sparkline>
              <xm:f>'SF6'!C115:AH115</xm:f>
              <xm:sqref>AL115</xm:sqref>
            </x14:sparkline>
            <x14:sparkline>
              <xm:f>'SF6'!C116:AH116</xm:f>
              <xm:sqref>AL116</xm:sqref>
            </x14:sparkline>
            <x14:sparkline>
              <xm:f>'SF6'!C117:AH117</xm:f>
              <xm:sqref>AL117</xm:sqref>
            </x14:sparkline>
            <x14:sparkline>
              <xm:f>'SF6'!C118:AH118</xm:f>
              <xm:sqref>AL118</xm:sqref>
            </x14:sparkline>
            <x14:sparkline>
              <xm:f>'SF6'!C119:AH119</xm:f>
              <xm:sqref>AL119</xm:sqref>
            </x14:sparkline>
            <x14:sparkline>
              <xm:f>'SF6'!C120:AH120</xm:f>
              <xm:sqref>AL120</xm:sqref>
            </x14:sparkline>
            <x14:sparkline>
              <xm:f>'SF6'!C121:AH121</xm:f>
              <xm:sqref>AL121</xm:sqref>
            </x14:sparkline>
            <x14:sparkline>
              <xm:f>'SF6'!C122:AH122</xm:f>
              <xm:sqref>AL122</xm:sqref>
            </x14:sparkline>
            <x14:sparkline>
              <xm:f>'SF6'!C123:AH123</xm:f>
              <xm:sqref>AL123</xm:sqref>
            </x14:sparkline>
            <x14:sparkline>
              <xm:f>'SF6'!C124:AH124</xm:f>
              <xm:sqref>AL124</xm:sqref>
            </x14:sparkline>
            <x14:sparkline>
              <xm:f>'SF6'!C125:AH125</xm:f>
              <xm:sqref>AL125</xm:sqref>
            </x14:sparkline>
            <x14:sparkline>
              <xm:f>'SF6'!C126:AH126</xm:f>
              <xm:sqref>AL126</xm:sqref>
            </x14:sparkline>
            <x14:sparkline>
              <xm:f>'SF6'!C127:AH127</xm:f>
              <xm:sqref>AL127</xm:sqref>
            </x14:sparkline>
            <x14:sparkline>
              <xm:f>'SF6'!C128:AH128</xm:f>
              <xm:sqref>AL128</xm:sqref>
            </x14:sparkline>
            <x14:sparkline>
              <xm:f>'SF6'!C129:AH129</xm:f>
              <xm:sqref>AL129</xm:sqref>
            </x14:sparkline>
            <x14:sparkline>
              <xm:f>'SF6'!C130:AH130</xm:f>
              <xm:sqref>AL130</xm:sqref>
            </x14:sparkline>
            <x14:sparkline>
              <xm:f>'SF6'!C131:AH131</xm:f>
              <xm:sqref>AL131</xm:sqref>
            </x14:sparkline>
            <x14:sparkline>
              <xm:f>'SF6'!C132:AH132</xm:f>
              <xm:sqref>AL132</xm:sqref>
            </x14:sparkline>
            <x14:sparkline>
              <xm:f>'SF6'!C133:AH133</xm:f>
              <xm:sqref>AL133</xm:sqref>
            </x14:sparkline>
            <x14:sparkline>
              <xm:f>'SF6'!C134:AH134</xm:f>
              <xm:sqref>AL134</xm:sqref>
            </x14:sparkline>
            <x14:sparkline>
              <xm:f>'SF6'!C135:AH135</xm:f>
              <xm:sqref>AL135</xm:sqref>
            </x14:sparkline>
            <x14:sparkline>
              <xm:f>'SF6'!C136:AH136</xm:f>
              <xm:sqref>AL136</xm:sqref>
            </x14:sparkline>
            <x14:sparkline>
              <xm:f>'SF6'!C137:AH137</xm:f>
              <xm:sqref>AL137</xm:sqref>
            </x14:sparkline>
            <x14:sparkline>
              <xm:f>'SF6'!C138:AH138</xm:f>
              <xm:sqref>AL138</xm:sqref>
            </x14:sparkline>
            <x14:sparkline>
              <xm:f>'SF6'!C139:AH139</xm:f>
              <xm:sqref>AL139</xm:sqref>
            </x14:sparkline>
            <x14:sparkline>
              <xm:f>'SF6'!C140:AH140</xm:f>
              <xm:sqref>AL140</xm:sqref>
            </x14:sparkline>
            <x14:sparkline>
              <xm:f>'SF6'!C141:AH141</xm:f>
              <xm:sqref>AL141</xm:sqref>
            </x14:sparkline>
            <x14:sparkline>
              <xm:f>'SF6'!C142:AH142</xm:f>
              <xm:sqref>AL142</xm:sqref>
            </x14:sparkline>
            <x14:sparkline>
              <xm:f>'SF6'!C143:AH143</xm:f>
              <xm:sqref>AL143</xm:sqref>
            </x14:sparkline>
            <x14:sparkline>
              <xm:f>'SF6'!C144:AH144</xm:f>
              <xm:sqref>AL144</xm:sqref>
            </x14:sparkline>
            <x14:sparkline>
              <xm:f>'SF6'!C145:AH145</xm:f>
              <xm:sqref>AL145</xm:sqref>
            </x14:sparkline>
            <x14:sparkline>
              <xm:f>'SF6'!C146:AH146</xm:f>
              <xm:sqref>AL146</xm:sqref>
            </x14:sparkline>
            <x14:sparkline>
              <xm:f>'SF6'!C147:AH147</xm:f>
              <xm:sqref>AL147</xm:sqref>
            </x14:sparkline>
            <x14:sparkline>
              <xm:f>'SF6'!C148:AH148</xm:f>
              <xm:sqref>AL148</xm:sqref>
            </x14:sparkline>
            <x14:sparkline>
              <xm:f>'SF6'!C149:AH149</xm:f>
              <xm:sqref>AL149</xm:sqref>
            </x14:sparkline>
            <x14:sparkline>
              <xm:f>'SF6'!C150:AH150</xm:f>
              <xm:sqref>AL150</xm:sqref>
            </x14:sparkline>
            <x14:sparkline>
              <xm:f>'SF6'!C151:AH151</xm:f>
              <xm:sqref>AL151</xm:sqref>
            </x14:sparkline>
            <x14:sparkline>
              <xm:f>'SF6'!C152:AH152</xm:f>
              <xm:sqref>AL152</xm:sqref>
            </x14:sparkline>
            <x14:sparkline>
              <xm:f>'SF6'!C153:AH153</xm:f>
              <xm:sqref>AL153</xm:sqref>
            </x14:sparkline>
            <x14:sparkline>
              <xm:f>'SF6'!C154:AH154</xm:f>
              <xm:sqref>AL154</xm:sqref>
            </x14:sparkline>
            <x14:sparkline>
              <xm:f>'SF6'!C155:AH155</xm:f>
              <xm:sqref>AL155</xm:sqref>
            </x14:sparkline>
            <x14:sparkline>
              <xm:f>'SF6'!C156:AH156</xm:f>
              <xm:sqref>AL156</xm:sqref>
            </x14:sparkline>
            <x14:sparkline>
              <xm:f>'SF6'!C157:AH157</xm:f>
              <xm:sqref>AL157</xm:sqref>
            </x14:sparkline>
            <x14:sparkline>
              <xm:f>'SF6'!C158:AH158</xm:f>
              <xm:sqref>AL158</xm:sqref>
            </x14:sparkline>
            <x14:sparkline>
              <xm:f>'SF6'!C159:AH159</xm:f>
              <xm:sqref>AL159</xm:sqref>
            </x14:sparkline>
            <x14:sparkline>
              <xm:f>'SF6'!C160:AH160</xm:f>
              <xm:sqref>AL160</xm:sqref>
            </x14:sparkline>
            <x14:sparkline>
              <xm:f>'SF6'!C161:AH161</xm:f>
              <xm:sqref>AL161</xm:sqref>
            </x14:sparkline>
            <x14:sparkline>
              <xm:f>'SF6'!C162:AH162</xm:f>
              <xm:sqref>AL162</xm:sqref>
            </x14:sparkline>
            <x14:sparkline>
              <xm:f>'SF6'!C163:AH163</xm:f>
              <xm:sqref>AL163</xm:sqref>
            </x14:sparkline>
            <x14:sparkline>
              <xm:f>'SF6'!C164:AH164</xm:f>
              <xm:sqref>AL164</xm:sqref>
            </x14:sparkline>
            <x14:sparkline>
              <xm:f>'SF6'!C165:AH165</xm:f>
              <xm:sqref>AL165</xm:sqref>
            </x14:sparkline>
            <x14:sparkline>
              <xm:f>'SF6'!C166:AH166</xm:f>
              <xm:sqref>AL166</xm:sqref>
            </x14:sparkline>
            <x14:sparkline>
              <xm:f>'SF6'!C167:AH167</xm:f>
              <xm:sqref>AL167</xm:sqref>
            </x14:sparkline>
            <x14:sparkline>
              <xm:f>'SF6'!C168:AH168</xm:f>
              <xm:sqref>AL168</xm:sqref>
            </x14:sparkline>
            <x14:sparkline>
              <xm:f>'SF6'!C169:AH169</xm:f>
              <xm:sqref>AL169</xm:sqref>
            </x14:sparkline>
            <x14:sparkline>
              <xm:f>'SF6'!C170:AH170</xm:f>
              <xm:sqref>AL170</xm:sqref>
            </x14:sparkline>
            <x14:sparkline>
              <xm:f>'SF6'!C171:AH171</xm:f>
              <xm:sqref>AL171</xm:sqref>
            </x14:sparkline>
            <x14:sparkline>
              <xm:f>'SF6'!C172:AH172</xm:f>
              <xm:sqref>AL172</xm:sqref>
            </x14:sparkline>
            <x14:sparkline>
              <xm:f>'SF6'!C173:AH173</xm:f>
              <xm:sqref>AL173</xm:sqref>
            </x14:sparkline>
            <x14:sparkline>
              <xm:f>'SF6'!C174:AH174</xm:f>
              <xm:sqref>AL174</xm:sqref>
            </x14:sparkline>
            <x14:sparkline>
              <xm:f>'SF6'!C175:AH175</xm:f>
              <xm:sqref>AL175</xm:sqref>
            </x14:sparkline>
            <x14:sparkline>
              <xm:f>'SF6'!C176:AH176</xm:f>
              <xm:sqref>AL176</xm:sqref>
            </x14:sparkline>
            <x14:sparkline>
              <xm:f>'SF6'!C177:AH177</xm:f>
              <xm:sqref>AL177</xm:sqref>
            </x14:sparkline>
            <x14:sparkline>
              <xm:f>'SF6'!C178:AH178</xm:f>
              <xm:sqref>AL178</xm:sqref>
            </x14:sparkline>
            <x14:sparkline>
              <xm:f>'SF6'!C179:AH179</xm:f>
              <xm:sqref>AL179</xm:sqref>
            </x14:sparkline>
            <x14:sparkline>
              <xm:f>'SF6'!C180:AH180</xm:f>
              <xm:sqref>AL180</xm:sqref>
            </x14:sparkline>
            <x14:sparkline>
              <xm:f>'SF6'!C181:AH181</xm:f>
              <xm:sqref>AL181</xm:sqref>
            </x14:sparkline>
            <x14:sparkline>
              <xm:f>'SF6'!C182:AH182</xm:f>
              <xm:sqref>AL182</xm:sqref>
            </x14:sparkline>
            <x14:sparkline>
              <xm:f>'SF6'!C183:AH183</xm:f>
              <xm:sqref>AL183</xm:sqref>
            </x14:sparkline>
            <x14:sparkline>
              <xm:f>'SF6'!C184:AH184</xm:f>
              <xm:sqref>AL184</xm:sqref>
            </x14:sparkline>
            <x14:sparkline>
              <xm:f>'SF6'!C185:AH185</xm:f>
              <xm:sqref>AL185</xm:sqref>
            </x14:sparkline>
            <x14:sparkline>
              <xm:f>'SF6'!C186:AH186</xm:f>
              <xm:sqref>AL186</xm:sqref>
            </x14:sparkline>
            <x14:sparkline>
              <xm:f>'SF6'!C187:AH187</xm:f>
              <xm:sqref>AL187</xm:sqref>
            </x14:sparkline>
            <x14:sparkline>
              <xm:f>'SF6'!C188:AH188</xm:f>
              <xm:sqref>AL188</xm:sqref>
            </x14:sparkline>
            <x14:sparkline>
              <xm:f>'SF6'!C189:AH189</xm:f>
              <xm:sqref>AL189</xm:sqref>
            </x14:sparkline>
            <x14:sparkline>
              <xm:f>'SF6'!C190:AH190</xm:f>
              <xm:sqref>AL190</xm:sqref>
            </x14:sparkline>
            <x14:sparkline>
              <xm:f>'SF6'!C191:AH191</xm:f>
              <xm:sqref>AL191</xm:sqref>
            </x14:sparkline>
            <x14:sparkline>
              <xm:f>'SF6'!C192:AH192</xm:f>
              <xm:sqref>AL192</xm:sqref>
            </x14:sparkline>
            <x14:sparkline>
              <xm:f>'SF6'!C193:AH193</xm:f>
              <xm:sqref>AL193</xm:sqref>
            </x14:sparkline>
            <x14:sparkline>
              <xm:f>'SF6'!C194:AH194</xm:f>
              <xm:sqref>AL194</xm:sqref>
            </x14:sparkline>
            <x14:sparkline>
              <xm:f>'SF6'!C195:AH195</xm:f>
              <xm:sqref>AL195</xm:sqref>
            </x14:sparkline>
            <x14:sparkline>
              <xm:f>'SF6'!C196:AH196</xm:f>
              <xm:sqref>AL196</xm:sqref>
            </x14:sparkline>
            <x14:sparkline>
              <xm:f>'SF6'!C197:AH197</xm:f>
              <xm:sqref>AL197</xm:sqref>
            </x14:sparkline>
            <x14:sparkline>
              <xm:f>'SF6'!C198:AH198</xm:f>
              <xm:sqref>AL198</xm:sqref>
            </x14:sparkline>
            <x14:sparkline>
              <xm:f>'SF6'!C199:AH199</xm:f>
              <xm:sqref>AL199</xm:sqref>
            </x14:sparkline>
            <x14:sparkline>
              <xm:f>'SF6'!C200:AH200</xm:f>
              <xm:sqref>AL200</xm:sqref>
            </x14:sparkline>
            <x14:sparkline>
              <xm:f>'SF6'!C201:AH201</xm:f>
              <xm:sqref>AL201</xm:sqref>
            </x14:sparkline>
            <x14:sparkline>
              <xm:f>'SF6'!C202:AH202</xm:f>
              <xm:sqref>AL202</xm:sqref>
            </x14:sparkline>
            <x14:sparkline>
              <xm:f>'SF6'!C203:AH203</xm:f>
              <xm:sqref>AL203</xm:sqref>
            </x14:sparkline>
            <x14:sparkline>
              <xm:f>'SF6'!C204:AH204</xm:f>
              <xm:sqref>AL204</xm:sqref>
            </x14:sparkline>
            <x14:sparkline>
              <xm:f>'SF6'!C205:AH205</xm:f>
              <xm:sqref>AL205</xm:sqref>
            </x14:sparkline>
            <x14:sparkline>
              <xm:f>'SF6'!C206:AH206</xm:f>
              <xm:sqref>AL206</xm:sqref>
            </x14:sparkline>
            <x14:sparkline>
              <xm:f>'SF6'!C207:AH207</xm:f>
              <xm:sqref>AL207</xm:sqref>
            </x14:sparkline>
            <x14:sparkline>
              <xm:f>'SF6'!C208:AH208</xm:f>
              <xm:sqref>AL208</xm:sqref>
            </x14:sparkline>
            <x14:sparkline>
              <xm:f>'SF6'!C209:AH209</xm:f>
              <xm:sqref>AL209</xm:sqref>
            </x14:sparkline>
            <x14:sparkline>
              <xm:f>'SF6'!C210:AH210</xm:f>
              <xm:sqref>AL210</xm:sqref>
            </x14:sparkline>
            <x14:sparkline>
              <xm:f>'SF6'!C211:AH211</xm:f>
              <xm:sqref>AL211</xm:sqref>
            </x14:sparkline>
            <x14:sparkline>
              <xm:f>'SF6'!C212:AH212</xm:f>
              <xm:sqref>AL212</xm:sqref>
            </x14:sparkline>
            <x14:sparkline>
              <xm:f>'SF6'!C213:AH213</xm:f>
              <xm:sqref>AL213</xm:sqref>
            </x14:sparkline>
            <x14:sparkline>
              <xm:f>'SF6'!C214:AH214</xm:f>
              <xm:sqref>AL214</xm:sqref>
            </x14:sparkline>
            <x14:sparkline>
              <xm:f>'SF6'!C215:AH215</xm:f>
              <xm:sqref>AL215</xm:sqref>
            </x14:sparkline>
            <x14:sparkline>
              <xm:f>'SF6'!C216:AH216</xm:f>
              <xm:sqref>AL216</xm:sqref>
            </x14:sparkline>
            <x14:sparkline>
              <xm:f>'SF6'!C217:AH217</xm:f>
              <xm:sqref>AL217</xm:sqref>
            </x14:sparkline>
            <x14:sparkline>
              <xm:f>'SF6'!C218:AH218</xm:f>
              <xm:sqref>AL218</xm:sqref>
            </x14:sparkline>
            <x14:sparkline>
              <xm:f>'SF6'!C219:AH219</xm:f>
              <xm:sqref>AL219</xm:sqref>
            </x14:sparkline>
            <x14:sparkline>
              <xm:f>'SF6'!C220:AH220</xm:f>
              <xm:sqref>AL220</xm:sqref>
            </x14:sparkline>
            <x14:sparkline>
              <xm:f>'SF6'!C221:AH221</xm:f>
              <xm:sqref>AL221</xm:sqref>
            </x14:sparkline>
            <x14:sparkline>
              <xm:f>'SF6'!C222:AH222</xm:f>
              <xm:sqref>AL222</xm:sqref>
            </x14:sparkline>
            <x14:sparkline>
              <xm:f>'SF6'!C223:AH223</xm:f>
              <xm:sqref>AL223</xm:sqref>
            </x14:sparkline>
            <x14:sparkline>
              <xm:f>'SF6'!C224:AH224</xm:f>
              <xm:sqref>AL224</xm:sqref>
            </x14:sparkline>
            <x14:sparkline>
              <xm:f>'SF6'!C225:AH225</xm:f>
              <xm:sqref>AL225</xm:sqref>
            </x14:sparkline>
            <x14:sparkline>
              <xm:f>'SF6'!C226:AH226</xm:f>
              <xm:sqref>AL226</xm:sqref>
            </x14:sparkline>
            <x14:sparkline>
              <xm:f>'SF6'!C227:AH227</xm:f>
              <xm:sqref>AL227</xm:sqref>
            </x14:sparkline>
            <x14:sparkline>
              <xm:f>'SF6'!C228:AH228</xm:f>
              <xm:sqref>AL228</xm:sqref>
            </x14:sparkline>
            <x14:sparkline>
              <xm:f>'SF6'!C229:AH229</xm:f>
              <xm:sqref>AL229</xm:sqref>
            </x14:sparkline>
            <x14:sparkline>
              <xm:f>'SF6'!C230:AH230</xm:f>
              <xm:sqref>AL230</xm:sqref>
            </x14:sparkline>
            <x14:sparkline>
              <xm:f>'SF6'!C231:AH231</xm:f>
              <xm:sqref>AL231</xm:sqref>
            </x14:sparkline>
            <x14:sparkline>
              <xm:f>'SF6'!C232:AH232</xm:f>
              <xm:sqref>AL232</xm:sqref>
            </x14:sparkline>
            <x14:sparkline>
              <xm:f>'SF6'!C233:AH233</xm:f>
              <xm:sqref>AL233</xm:sqref>
            </x14:sparkline>
            <x14:sparkline>
              <xm:f>'SF6'!C234:AH234</xm:f>
              <xm:sqref>AL234</xm:sqref>
            </x14:sparkline>
            <x14:sparkline>
              <xm:f>'SF6'!C235:AH235</xm:f>
              <xm:sqref>AL235</xm:sqref>
            </x14:sparkline>
            <x14:sparkline>
              <xm:f>'SF6'!C236:AH236</xm:f>
              <xm:sqref>AL236</xm:sqref>
            </x14:sparkline>
            <x14:sparkline>
              <xm:f>'SF6'!C237:AH237</xm:f>
              <xm:sqref>AL237</xm:sqref>
            </x14:sparkline>
          </x14:sparklines>
        </x14:sparklineGroup>
      </x14:sparklineGroup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BD06A-3ED0-4071-9A3E-E94EC12596C2}">
  <dimension ref="A2:AL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6" width="11.453125" style="52" hidden="1" customWidth="1"/>
    <col min="7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si="0"/>
        <v>0</v>
      </c>
      <c r="AG4" s="21">
        <f t="shared" si="0"/>
        <v>13.58395714195917</v>
      </c>
      <c r="AH4" s="21">
        <f t="shared" si="0"/>
        <v>0</v>
      </c>
      <c r="AI4" s="22"/>
      <c r="AJ4" s="23" t="e">
        <f>+(AF4/M4)-1</f>
        <v>#DIV/0!</v>
      </c>
    </row>
    <row r="5" spans="1:38" s="13" customFormat="1" x14ac:dyDescent="0.35">
      <c r="A5" s="19" t="s">
        <v>264</v>
      </c>
      <c r="B5" s="20" t="s">
        <v>265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22"/>
      <c r="AJ5" s="36" t="e">
        <f t="shared" ref="AJ5:AJ68" si="1">+(AF5/M5)-1</f>
        <v>#DIV/0!</v>
      </c>
    </row>
    <row r="6" spans="1:38" hidden="1" x14ac:dyDescent="0.35">
      <c r="A6" s="24" t="s">
        <v>266</v>
      </c>
      <c r="B6" s="25" t="s">
        <v>267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27"/>
      <c r="AJ6" s="33" t="e">
        <f t="shared" si="1"/>
        <v>#DIV/0!</v>
      </c>
    </row>
    <row r="7" spans="1:38" hidden="1" x14ac:dyDescent="0.35">
      <c r="A7" s="24" t="s">
        <v>268</v>
      </c>
      <c r="B7" s="25" t="s">
        <v>269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27"/>
      <c r="AJ7" s="33" t="e">
        <f t="shared" si="1"/>
        <v>#DIV/0!</v>
      </c>
    </row>
    <row r="8" spans="1:38" hidden="1" x14ac:dyDescent="0.35">
      <c r="A8" s="24" t="s">
        <v>270</v>
      </c>
      <c r="B8" s="25" t="s">
        <v>271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27"/>
      <c r="AJ8" s="33" t="e">
        <f t="shared" si="1"/>
        <v>#DIV/0!</v>
      </c>
    </row>
    <row r="9" spans="1:38" hidden="1" x14ac:dyDescent="0.35">
      <c r="A9" s="24" t="s">
        <v>272</v>
      </c>
      <c r="B9" s="25" t="s">
        <v>273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27"/>
      <c r="AJ9" s="33" t="e">
        <f t="shared" si="1"/>
        <v>#DIV/0!</v>
      </c>
    </row>
    <row r="10" spans="1:38" hidden="1" x14ac:dyDescent="0.35">
      <c r="A10" s="24" t="s">
        <v>274</v>
      </c>
      <c r="B10" s="25" t="s">
        <v>275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27"/>
      <c r="AJ10" s="33" t="e">
        <f t="shared" si="1"/>
        <v>#DIV/0!</v>
      </c>
    </row>
    <row r="11" spans="1:38" hidden="1" x14ac:dyDescent="0.35">
      <c r="A11" s="24" t="s">
        <v>276</v>
      </c>
      <c r="B11" s="25" t="s">
        <v>277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27"/>
      <c r="AJ11" s="33" t="e">
        <f t="shared" si="1"/>
        <v>#DIV/0!</v>
      </c>
    </row>
    <row r="12" spans="1:38" hidden="1" x14ac:dyDescent="0.35">
      <c r="A12" s="24" t="s">
        <v>278</v>
      </c>
      <c r="B12" s="25" t="s">
        <v>279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27"/>
      <c r="AJ12" s="33" t="e">
        <f t="shared" si="1"/>
        <v>#DIV/0!</v>
      </c>
    </row>
    <row r="13" spans="1:38" hidden="1" x14ac:dyDescent="0.35">
      <c r="A13" s="24" t="s">
        <v>280</v>
      </c>
      <c r="B13" s="25" t="s">
        <v>281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27"/>
      <c r="AJ13" s="33" t="e">
        <f t="shared" si="1"/>
        <v>#DIV/0!</v>
      </c>
    </row>
    <row r="14" spans="1:38" hidden="1" x14ac:dyDescent="0.35">
      <c r="A14" s="24" t="s">
        <v>282</v>
      </c>
      <c r="B14" s="25" t="s">
        <v>283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27"/>
      <c r="AJ14" s="33" t="e">
        <f t="shared" si="1"/>
        <v>#DIV/0!</v>
      </c>
    </row>
    <row r="15" spans="1:38" hidden="1" x14ac:dyDescent="0.35">
      <c r="A15" s="24" t="s">
        <v>284</v>
      </c>
      <c r="B15" s="25" t="s">
        <v>285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27"/>
      <c r="AJ15" s="33" t="e">
        <f t="shared" si="1"/>
        <v>#DIV/0!</v>
      </c>
    </row>
    <row r="16" spans="1:38" hidden="1" x14ac:dyDescent="0.35">
      <c r="A16" s="24" t="s">
        <v>286</v>
      </c>
      <c r="B16" s="25" t="s">
        <v>287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27"/>
      <c r="AJ16" s="33" t="e">
        <f t="shared" si="1"/>
        <v>#DIV/0!</v>
      </c>
    </row>
    <row r="17" spans="1:36" hidden="1" x14ac:dyDescent="0.35">
      <c r="A17" s="24" t="s">
        <v>288</v>
      </c>
      <c r="B17" s="25" t="s">
        <v>289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27"/>
      <c r="AJ17" s="33" t="e">
        <f t="shared" si="1"/>
        <v>#DIV/0!</v>
      </c>
    </row>
    <row r="18" spans="1:36" hidden="1" x14ac:dyDescent="0.35">
      <c r="A18" s="24" t="s">
        <v>290</v>
      </c>
      <c r="B18" s="25" t="s">
        <v>291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27"/>
      <c r="AJ18" s="33" t="e">
        <f t="shared" si="1"/>
        <v>#DIV/0!</v>
      </c>
    </row>
    <row r="19" spans="1:36" hidden="1" x14ac:dyDescent="0.35">
      <c r="A19" s="24" t="s">
        <v>292</v>
      </c>
      <c r="B19" s="25" t="s">
        <v>293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27"/>
      <c r="AJ19" s="33" t="e">
        <f t="shared" si="1"/>
        <v>#DIV/0!</v>
      </c>
    </row>
    <row r="20" spans="1:36" hidden="1" x14ac:dyDescent="0.35">
      <c r="A20" s="24" t="s">
        <v>294</v>
      </c>
      <c r="B20" s="25" t="s">
        <v>295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27"/>
      <c r="AJ20" s="33" t="e">
        <f t="shared" si="1"/>
        <v>#DIV/0!</v>
      </c>
    </row>
    <row r="21" spans="1:36" hidden="1" x14ac:dyDescent="0.35">
      <c r="A21" s="24" t="s">
        <v>296</v>
      </c>
      <c r="B21" s="25" t="s">
        <v>297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27"/>
      <c r="AJ21" s="33" t="e">
        <f t="shared" si="1"/>
        <v>#DIV/0!</v>
      </c>
    </row>
    <row r="22" spans="1:36" hidden="1" x14ac:dyDescent="0.35">
      <c r="A22" s="24" t="s">
        <v>298</v>
      </c>
      <c r="B22" s="25" t="s">
        <v>299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27"/>
      <c r="AJ22" s="33" t="e">
        <f t="shared" si="1"/>
        <v>#DIV/0!</v>
      </c>
    </row>
    <row r="23" spans="1:36" hidden="1" x14ac:dyDescent="0.35">
      <c r="A23" s="24" t="s">
        <v>300</v>
      </c>
      <c r="B23" s="25" t="s">
        <v>301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27"/>
      <c r="AJ23" s="33" t="e">
        <f t="shared" si="1"/>
        <v>#DIV/0!</v>
      </c>
    </row>
    <row r="24" spans="1:36" hidden="1" x14ac:dyDescent="0.35">
      <c r="A24" s="24" t="s">
        <v>302</v>
      </c>
      <c r="B24" s="25" t="s">
        <v>303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27"/>
      <c r="AJ24" s="33" t="e">
        <f t="shared" si="1"/>
        <v>#DIV/0!</v>
      </c>
    </row>
    <row r="25" spans="1:36" hidden="1" x14ac:dyDescent="0.35">
      <c r="A25" s="24" t="s">
        <v>304</v>
      </c>
      <c r="B25" s="25" t="s">
        <v>305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27"/>
      <c r="AJ25" s="33" t="e">
        <f t="shared" si="1"/>
        <v>#DIV/0!</v>
      </c>
    </row>
    <row r="26" spans="1:36" hidden="1" x14ac:dyDescent="0.35">
      <c r="A26" s="24" t="s">
        <v>306</v>
      </c>
      <c r="B26" s="25" t="s">
        <v>307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27"/>
      <c r="AJ26" s="33" t="e">
        <f t="shared" si="1"/>
        <v>#DIV/0!</v>
      </c>
    </row>
    <row r="27" spans="1:36" hidden="1" x14ac:dyDescent="0.35">
      <c r="A27" s="24" t="s">
        <v>308</v>
      </c>
      <c r="B27" s="25" t="s">
        <v>309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27"/>
      <c r="AJ27" s="33" t="e">
        <f t="shared" si="1"/>
        <v>#DIV/0!</v>
      </c>
    </row>
    <row r="28" spans="1:36" hidden="1" x14ac:dyDescent="0.35">
      <c r="A28" s="24" t="s">
        <v>310</v>
      </c>
      <c r="B28" s="25" t="s">
        <v>311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27"/>
      <c r="AJ28" s="33" t="e">
        <f t="shared" si="1"/>
        <v>#DIV/0!</v>
      </c>
    </row>
    <row r="29" spans="1:36" hidden="1" x14ac:dyDescent="0.35">
      <c r="A29" s="24" t="s">
        <v>312</v>
      </c>
      <c r="B29" s="25" t="s">
        <v>291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27"/>
      <c r="AJ29" s="33" t="e">
        <f t="shared" si="1"/>
        <v>#DIV/0!</v>
      </c>
    </row>
    <row r="30" spans="1:36" hidden="1" x14ac:dyDescent="0.35">
      <c r="A30" s="24" t="s">
        <v>313</v>
      </c>
      <c r="B30" s="25" t="s">
        <v>314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27"/>
      <c r="AJ30" s="33" t="e">
        <f t="shared" si="1"/>
        <v>#DIV/0!</v>
      </c>
    </row>
    <row r="31" spans="1:36" hidden="1" x14ac:dyDescent="0.35">
      <c r="A31" s="24" t="s">
        <v>315</v>
      </c>
      <c r="B31" s="25" t="s">
        <v>316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27"/>
      <c r="AJ31" s="33" t="e">
        <f t="shared" si="1"/>
        <v>#DIV/0!</v>
      </c>
    </row>
    <row r="32" spans="1:36" hidden="1" x14ac:dyDescent="0.35">
      <c r="A32" s="24" t="s">
        <v>317</v>
      </c>
      <c r="B32" s="25" t="s">
        <v>318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27"/>
      <c r="AJ32" s="33" t="e">
        <f t="shared" si="1"/>
        <v>#DIV/0!</v>
      </c>
    </row>
    <row r="33" spans="1:36" hidden="1" x14ac:dyDescent="0.35">
      <c r="A33" s="24" t="s">
        <v>319</v>
      </c>
      <c r="B33" s="25" t="s">
        <v>320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27"/>
      <c r="AJ33" s="33" t="e">
        <f t="shared" si="1"/>
        <v>#DIV/0!</v>
      </c>
    </row>
    <row r="34" spans="1:36" hidden="1" x14ac:dyDescent="0.35">
      <c r="A34" s="24" t="s">
        <v>321</v>
      </c>
      <c r="B34" s="25" t="s">
        <v>322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27"/>
      <c r="AJ34" s="33" t="e">
        <f t="shared" si="1"/>
        <v>#DIV/0!</v>
      </c>
    </row>
    <row r="35" spans="1:36" hidden="1" x14ac:dyDescent="0.35">
      <c r="A35" s="24" t="s">
        <v>323</v>
      </c>
      <c r="B35" s="34" t="s">
        <v>324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27"/>
      <c r="AJ35" s="33" t="e">
        <f t="shared" si="1"/>
        <v>#DIV/0!</v>
      </c>
    </row>
    <row r="36" spans="1:36" hidden="1" x14ac:dyDescent="0.35">
      <c r="A36" s="24" t="s">
        <v>325</v>
      </c>
      <c r="B36" s="34" t="s">
        <v>291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27"/>
      <c r="AJ36" s="33" t="e">
        <f t="shared" si="1"/>
        <v>#DIV/0!</v>
      </c>
    </row>
    <row r="37" spans="1:36" hidden="1" x14ac:dyDescent="0.35">
      <c r="A37" s="24" t="s">
        <v>326</v>
      </c>
      <c r="B37" s="34" t="s">
        <v>327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27"/>
      <c r="AJ37" s="33" t="e">
        <f t="shared" si="1"/>
        <v>#DIV/0!</v>
      </c>
    </row>
    <row r="38" spans="1:36" hidden="1" x14ac:dyDescent="0.35">
      <c r="A38" s="24" t="s">
        <v>328</v>
      </c>
      <c r="B38" s="25" t="s">
        <v>329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27"/>
      <c r="AJ38" s="33" t="e">
        <f t="shared" si="1"/>
        <v>#DIV/0!</v>
      </c>
    </row>
    <row r="39" spans="1:36" hidden="1" x14ac:dyDescent="0.35">
      <c r="A39" s="24" t="s">
        <v>330</v>
      </c>
      <c r="B39" s="25" t="s">
        <v>331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27"/>
      <c r="AJ39" s="33" t="e">
        <f t="shared" si="1"/>
        <v>#DIV/0!</v>
      </c>
    </row>
    <row r="40" spans="1:36" hidden="1" x14ac:dyDescent="0.35">
      <c r="A40" s="24" t="s">
        <v>332</v>
      </c>
      <c r="B40" s="25" t="s">
        <v>333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27"/>
      <c r="AJ40" s="33" t="e">
        <f t="shared" si="1"/>
        <v>#DIV/0!</v>
      </c>
    </row>
    <row r="41" spans="1:36" hidden="1" x14ac:dyDescent="0.35">
      <c r="A41" s="24" t="s">
        <v>334</v>
      </c>
      <c r="B41" s="25" t="s">
        <v>291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27"/>
      <c r="AJ41" s="33" t="e">
        <f t="shared" si="1"/>
        <v>#DIV/0!</v>
      </c>
    </row>
    <row r="42" spans="1:36" ht="13" hidden="1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3" t="e">
        <f t="shared" si="1"/>
        <v>#DIV/0!</v>
      </c>
    </row>
    <row r="43" spans="1:36" ht="13" hidden="1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3" t="e">
        <f t="shared" si="1"/>
        <v>#DIV/0!</v>
      </c>
    </row>
    <row r="44" spans="1:36" hidden="1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3" t="e">
        <f t="shared" si="1"/>
        <v>#DIV/0!</v>
      </c>
    </row>
    <row r="45" spans="1:36" hidden="1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3" t="e">
        <f t="shared" si="1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">+C47+C53+C64+C72+C76+C82+C89+C94</f>
        <v>0</v>
      </c>
      <c r="D46" s="21">
        <f t="shared" si="2"/>
        <v>0</v>
      </c>
      <c r="E46" s="21">
        <f t="shared" si="2"/>
        <v>0</v>
      </c>
      <c r="F46" s="21">
        <f t="shared" si="2"/>
        <v>0</v>
      </c>
      <c r="G46" s="21">
        <f t="shared" si="2"/>
        <v>0</v>
      </c>
      <c r="H46" s="21">
        <f t="shared" si="2"/>
        <v>0</v>
      </c>
      <c r="I46" s="21">
        <f t="shared" si="2"/>
        <v>0</v>
      </c>
      <c r="J46" s="21">
        <f t="shared" si="2"/>
        <v>0</v>
      </c>
      <c r="K46" s="21">
        <f t="shared" si="2"/>
        <v>0</v>
      </c>
      <c r="L46" s="21">
        <f t="shared" si="2"/>
        <v>0</v>
      </c>
      <c r="M46" s="21">
        <f t="shared" si="2"/>
        <v>0</v>
      </c>
      <c r="N46" s="21">
        <f t="shared" si="2"/>
        <v>0</v>
      </c>
      <c r="O46" s="21">
        <f t="shared" si="2"/>
        <v>0</v>
      </c>
      <c r="P46" s="21">
        <f t="shared" si="2"/>
        <v>0</v>
      </c>
      <c r="Q46" s="21">
        <f t="shared" si="2"/>
        <v>0</v>
      </c>
      <c r="R46" s="21">
        <f t="shared" si="2"/>
        <v>0</v>
      </c>
      <c r="S46" s="21">
        <f t="shared" si="2"/>
        <v>0</v>
      </c>
      <c r="T46" s="21">
        <f t="shared" si="2"/>
        <v>0</v>
      </c>
      <c r="U46" s="21">
        <f t="shared" si="2"/>
        <v>0</v>
      </c>
      <c r="V46" s="21">
        <f t="shared" si="2"/>
        <v>0</v>
      </c>
      <c r="W46" s="21">
        <f t="shared" si="2"/>
        <v>0</v>
      </c>
      <c r="X46" s="21">
        <f t="shared" si="2"/>
        <v>0</v>
      </c>
      <c r="Y46" s="21">
        <f t="shared" si="2"/>
        <v>0</v>
      </c>
      <c r="Z46" s="21">
        <f t="shared" si="2"/>
        <v>0</v>
      </c>
      <c r="AA46" s="21">
        <f t="shared" si="2"/>
        <v>0</v>
      </c>
      <c r="AB46" s="21">
        <f t="shared" si="2"/>
        <v>0</v>
      </c>
      <c r="AC46" s="21">
        <f t="shared" si="2"/>
        <v>0</v>
      </c>
      <c r="AD46" s="21">
        <f t="shared" si="2"/>
        <v>0</v>
      </c>
      <c r="AE46" s="21">
        <f t="shared" si="2"/>
        <v>0</v>
      </c>
      <c r="AF46" s="21">
        <f t="shared" ref="AF46" si="3">+AF47+AF53+AF64+AF72+AF76+AF82+AF89+AF94</f>
        <v>0</v>
      </c>
      <c r="AG46" s="21">
        <f t="shared" ref="AG46:AH46" si="4">+AG47+AG53+AG64+AG72+AG76+AG82+AG89+AG94</f>
        <v>13.58395714195917</v>
      </c>
      <c r="AH46" s="21">
        <f t="shared" si="4"/>
        <v>0</v>
      </c>
      <c r="AI46" s="22"/>
      <c r="AJ46" s="23" t="e">
        <f t="shared" si="1"/>
        <v>#DIV/0!</v>
      </c>
    </row>
    <row r="47" spans="1:36" hidden="1" x14ac:dyDescent="0.35">
      <c r="A47" s="24" t="s">
        <v>345</v>
      </c>
      <c r="B47" s="25" t="s">
        <v>346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27"/>
      <c r="AJ47" s="33" t="e">
        <f t="shared" si="1"/>
        <v>#DIV/0!</v>
      </c>
    </row>
    <row r="48" spans="1:36" hidden="1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3" t="e">
        <f t="shared" si="1"/>
        <v>#DIV/0!</v>
      </c>
    </row>
    <row r="49" spans="1:36" hidden="1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3" t="e">
        <f t="shared" si="1"/>
        <v>#DIV/0!</v>
      </c>
    </row>
    <row r="50" spans="1:36" hidden="1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3" t="e">
        <f t="shared" si="1"/>
        <v>#DIV/0!</v>
      </c>
    </row>
    <row r="51" spans="1:36" hidden="1" x14ac:dyDescent="0.35">
      <c r="A51" s="24" t="s">
        <v>353</v>
      </c>
      <c r="B51" s="25" t="s">
        <v>354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27"/>
      <c r="AJ51" s="33" t="e">
        <f t="shared" si="1"/>
        <v>#DIV/0!</v>
      </c>
    </row>
    <row r="52" spans="1:36" hidden="1" x14ac:dyDescent="0.35">
      <c r="A52" s="24" t="s">
        <v>355</v>
      </c>
      <c r="B52" s="25" t="s">
        <v>291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27"/>
      <c r="AJ52" s="33" t="e">
        <f t="shared" si="1"/>
        <v>#DIV/0!</v>
      </c>
    </row>
    <row r="53" spans="1:36" hidden="1" x14ac:dyDescent="0.35">
      <c r="A53" s="24" t="s">
        <v>356</v>
      </c>
      <c r="B53" s="25" t="s">
        <v>357</v>
      </c>
      <c r="C53" s="26">
        <f t="shared" ref="C53:AE53" si="5">+SUM(C54:C63)</f>
        <v>0</v>
      </c>
      <c r="D53" s="26">
        <f t="shared" si="5"/>
        <v>0</v>
      </c>
      <c r="E53" s="26">
        <f t="shared" si="5"/>
        <v>0</v>
      </c>
      <c r="F53" s="26">
        <f t="shared" si="5"/>
        <v>0</v>
      </c>
      <c r="G53" s="26">
        <f t="shared" si="5"/>
        <v>0</v>
      </c>
      <c r="H53" s="26">
        <f t="shared" si="5"/>
        <v>0</v>
      </c>
      <c r="I53" s="26">
        <f t="shared" si="5"/>
        <v>0</v>
      </c>
      <c r="J53" s="26">
        <f t="shared" si="5"/>
        <v>0</v>
      </c>
      <c r="K53" s="26">
        <f t="shared" si="5"/>
        <v>0</v>
      </c>
      <c r="L53" s="26">
        <f t="shared" si="5"/>
        <v>0</v>
      </c>
      <c r="M53" s="26">
        <f t="shared" si="5"/>
        <v>0</v>
      </c>
      <c r="N53" s="26">
        <f t="shared" si="5"/>
        <v>0</v>
      </c>
      <c r="O53" s="26">
        <f t="shared" si="5"/>
        <v>0</v>
      </c>
      <c r="P53" s="26">
        <f t="shared" si="5"/>
        <v>0</v>
      </c>
      <c r="Q53" s="26">
        <f t="shared" si="5"/>
        <v>0</v>
      </c>
      <c r="R53" s="26">
        <f t="shared" si="5"/>
        <v>0</v>
      </c>
      <c r="S53" s="26">
        <f t="shared" si="5"/>
        <v>0</v>
      </c>
      <c r="T53" s="26">
        <f t="shared" si="5"/>
        <v>0</v>
      </c>
      <c r="U53" s="26">
        <f t="shared" si="5"/>
        <v>0</v>
      </c>
      <c r="V53" s="26">
        <f t="shared" si="5"/>
        <v>0</v>
      </c>
      <c r="W53" s="26">
        <f t="shared" si="5"/>
        <v>0</v>
      </c>
      <c r="X53" s="26">
        <f t="shared" si="5"/>
        <v>0</v>
      </c>
      <c r="Y53" s="26">
        <f t="shared" si="5"/>
        <v>0</v>
      </c>
      <c r="Z53" s="26">
        <f t="shared" si="5"/>
        <v>0</v>
      </c>
      <c r="AA53" s="26">
        <f t="shared" si="5"/>
        <v>0</v>
      </c>
      <c r="AB53" s="26">
        <f t="shared" si="5"/>
        <v>0</v>
      </c>
      <c r="AC53" s="26">
        <f t="shared" si="5"/>
        <v>0</v>
      </c>
      <c r="AD53" s="26">
        <f t="shared" si="5"/>
        <v>0</v>
      </c>
      <c r="AE53" s="26">
        <f t="shared" si="5"/>
        <v>0</v>
      </c>
      <c r="AF53" s="26">
        <f t="shared" ref="AF53" si="6">+SUM(AF54:AF63)</f>
        <v>0</v>
      </c>
      <c r="AG53" s="26">
        <f t="shared" ref="AG53:AH53" si="7">+SUM(AG54:AG63)</f>
        <v>0</v>
      </c>
      <c r="AH53" s="26">
        <f t="shared" si="7"/>
        <v>0</v>
      </c>
      <c r="AI53" s="27"/>
      <c r="AJ53" s="28" t="e">
        <f t="shared" si="1"/>
        <v>#DIV/0!</v>
      </c>
    </row>
    <row r="54" spans="1:36" hidden="1" x14ac:dyDescent="0.35">
      <c r="A54" s="24" t="s">
        <v>358</v>
      </c>
      <c r="B54" s="25" t="s">
        <v>359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27"/>
      <c r="AJ54" s="33" t="e">
        <f t="shared" si="1"/>
        <v>#DIV/0!</v>
      </c>
    </row>
    <row r="55" spans="1:36" hidden="1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33" t="e">
        <f t="shared" si="1"/>
        <v>#DIV/0!</v>
      </c>
    </row>
    <row r="56" spans="1:36" hidden="1" x14ac:dyDescent="0.35">
      <c r="A56" s="24" t="s">
        <v>362</v>
      </c>
      <c r="B56" s="25" t="s">
        <v>363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27"/>
      <c r="AJ56" s="33" t="e">
        <f t="shared" si="1"/>
        <v>#DIV/0!</v>
      </c>
    </row>
    <row r="57" spans="1:36" hidden="1" x14ac:dyDescent="0.35">
      <c r="A57" s="24" t="s">
        <v>364</v>
      </c>
      <c r="B57" s="25" t="s">
        <v>365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27"/>
      <c r="AJ57" s="33" t="e">
        <f t="shared" si="1"/>
        <v>#DIV/0!</v>
      </c>
    </row>
    <row r="58" spans="1:36" hidden="1" x14ac:dyDescent="0.35">
      <c r="A58" s="24" t="s">
        <v>366</v>
      </c>
      <c r="B58" s="25" t="s">
        <v>367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27"/>
      <c r="AJ58" s="33" t="e">
        <f t="shared" si="1"/>
        <v>#DIV/0!</v>
      </c>
    </row>
    <row r="59" spans="1:36" hidden="1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3" t="e">
        <f t="shared" si="1"/>
        <v>#DIV/0!</v>
      </c>
    </row>
    <row r="60" spans="1:36" hidden="1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3" t="e">
        <f t="shared" si="1"/>
        <v>#DIV/0!</v>
      </c>
    </row>
    <row r="61" spans="1:36" hidden="1" x14ac:dyDescent="0.35">
      <c r="A61" s="24" t="s">
        <v>372</v>
      </c>
      <c r="B61" s="25" t="s">
        <v>373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27"/>
      <c r="AJ61" s="33" t="e">
        <f t="shared" si="1"/>
        <v>#DIV/0!</v>
      </c>
    </row>
    <row r="62" spans="1:36" hidden="1" x14ac:dyDescent="0.35">
      <c r="A62" s="24" t="s">
        <v>374</v>
      </c>
      <c r="B62" s="25" t="s">
        <v>375</v>
      </c>
      <c r="C62" s="46">
        <f>+'1990'!$I62</f>
        <v>0</v>
      </c>
      <c r="D62" s="46">
        <f>+'1991'!$I62</f>
        <v>0</v>
      </c>
      <c r="E62" s="46">
        <f>+'1992'!$I62</f>
        <v>0</v>
      </c>
      <c r="F62" s="46">
        <f>+'1993'!$I62</f>
        <v>0</v>
      </c>
      <c r="G62" s="46">
        <f>+'1994'!$I62</f>
        <v>0</v>
      </c>
      <c r="H62" s="46">
        <f>+'1995'!$I62</f>
        <v>0</v>
      </c>
      <c r="I62" s="46">
        <f>+'1996'!$I62</f>
        <v>0</v>
      </c>
      <c r="J62" s="46">
        <f>+'1997'!$I62</f>
        <v>0</v>
      </c>
      <c r="K62" s="46">
        <f>+'1998'!$I62</f>
        <v>0</v>
      </c>
      <c r="L62" s="46">
        <f>+'1999'!$I62</f>
        <v>0</v>
      </c>
      <c r="M62" s="46">
        <f>+'2000'!$I62</f>
        <v>0</v>
      </c>
      <c r="N62" s="46">
        <f>+'2001'!$I62</f>
        <v>0</v>
      </c>
      <c r="O62" s="46">
        <f>+'2002'!$I62</f>
        <v>0</v>
      </c>
      <c r="P62" s="46">
        <f>+'2003'!$I62</f>
        <v>0</v>
      </c>
      <c r="Q62" s="46">
        <f>+'2004'!$I62</f>
        <v>0</v>
      </c>
      <c r="R62" s="46">
        <f>+'2005'!$I62</f>
        <v>0</v>
      </c>
      <c r="S62" s="46">
        <f>+'2006'!$I62</f>
        <v>0</v>
      </c>
      <c r="T62" s="46">
        <f>+'2007'!$I62</f>
        <v>0</v>
      </c>
      <c r="U62" s="46">
        <f>+'2008'!$I62</f>
        <v>0</v>
      </c>
      <c r="V62" s="46">
        <f>+'2009'!$I62</f>
        <v>0</v>
      </c>
      <c r="W62" s="46">
        <f>+'2010'!$I62</f>
        <v>0</v>
      </c>
      <c r="X62" s="46">
        <f>+'2011'!$I62</f>
        <v>0</v>
      </c>
      <c r="Y62" s="46">
        <f>+'2012'!$I62</f>
        <v>0</v>
      </c>
      <c r="Z62" s="46">
        <f>+'2013'!$I62</f>
        <v>0</v>
      </c>
      <c r="AA62" s="46">
        <f>+'2014'!$I62</f>
        <v>0</v>
      </c>
      <c r="AB62" s="46">
        <f>+'2015'!$I62</f>
        <v>0</v>
      </c>
      <c r="AC62" s="46">
        <f>+'2016'!$I62</f>
        <v>0</v>
      </c>
      <c r="AD62" s="46">
        <f>+'2017'!$I62</f>
        <v>0</v>
      </c>
      <c r="AE62" s="46">
        <f>+'2018'!$I62</f>
        <v>0</v>
      </c>
      <c r="AF62" s="46">
        <f>+'2019'!$I62</f>
        <v>0</v>
      </c>
      <c r="AG62" s="46">
        <f>+'2020'!$I62</f>
        <v>0</v>
      </c>
      <c r="AH62" s="46">
        <f>+'2021'!$I62</f>
        <v>0</v>
      </c>
      <c r="AI62" s="27"/>
      <c r="AJ62" s="47" t="e">
        <f t="shared" si="1"/>
        <v>#DIV/0!</v>
      </c>
    </row>
    <row r="63" spans="1:36" hidden="1" x14ac:dyDescent="0.35">
      <c r="A63" s="24" t="s">
        <v>376</v>
      </c>
      <c r="B63" s="25" t="s">
        <v>291</v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27"/>
      <c r="AJ63" s="33" t="e">
        <f t="shared" si="1"/>
        <v>#DIV/0!</v>
      </c>
    </row>
    <row r="64" spans="1:36" hidden="1" x14ac:dyDescent="0.35">
      <c r="A64" s="24" t="s">
        <v>377</v>
      </c>
      <c r="B64" s="25" t="s">
        <v>378</v>
      </c>
      <c r="C64" s="26">
        <f t="shared" ref="C64:AE64" si="8">+SUM(C65:C71)</f>
        <v>0</v>
      </c>
      <c r="D64" s="26">
        <f t="shared" si="8"/>
        <v>0</v>
      </c>
      <c r="E64" s="26">
        <f t="shared" si="8"/>
        <v>0</v>
      </c>
      <c r="F64" s="26">
        <f t="shared" si="8"/>
        <v>0</v>
      </c>
      <c r="G64" s="26">
        <f t="shared" si="8"/>
        <v>0</v>
      </c>
      <c r="H64" s="26">
        <f t="shared" si="8"/>
        <v>0</v>
      </c>
      <c r="I64" s="26">
        <f t="shared" si="8"/>
        <v>0</v>
      </c>
      <c r="J64" s="26">
        <f t="shared" si="8"/>
        <v>0</v>
      </c>
      <c r="K64" s="26">
        <f t="shared" si="8"/>
        <v>0</v>
      </c>
      <c r="L64" s="26">
        <f t="shared" si="8"/>
        <v>0</v>
      </c>
      <c r="M64" s="26">
        <f t="shared" si="8"/>
        <v>0</v>
      </c>
      <c r="N64" s="26">
        <f t="shared" si="8"/>
        <v>0</v>
      </c>
      <c r="O64" s="26">
        <f t="shared" si="8"/>
        <v>0</v>
      </c>
      <c r="P64" s="26">
        <f t="shared" si="8"/>
        <v>0</v>
      </c>
      <c r="Q64" s="26">
        <f t="shared" si="8"/>
        <v>0</v>
      </c>
      <c r="R64" s="26">
        <f t="shared" si="8"/>
        <v>0</v>
      </c>
      <c r="S64" s="26">
        <f t="shared" si="8"/>
        <v>0</v>
      </c>
      <c r="T64" s="26">
        <f t="shared" si="8"/>
        <v>0</v>
      </c>
      <c r="U64" s="26">
        <f t="shared" si="8"/>
        <v>0</v>
      </c>
      <c r="V64" s="26">
        <f t="shared" si="8"/>
        <v>0</v>
      </c>
      <c r="W64" s="26">
        <f t="shared" si="8"/>
        <v>0</v>
      </c>
      <c r="X64" s="26">
        <f t="shared" si="8"/>
        <v>0</v>
      </c>
      <c r="Y64" s="26">
        <f t="shared" si="8"/>
        <v>0</v>
      </c>
      <c r="Z64" s="26">
        <f t="shared" si="8"/>
        <v>0</v>
      </c>
      <c r="AA64" s="26">
        <f t="shared" si="8"/>
        <v>0</v>
      </c>
      <c r="AB64" s="26">
        <f t="shared" si="8"/>
        <v>0</v>
      </c>
      <c r="AC64" s="26">
        <f t="shared" si="8"/>
        <v>0</v>
      </c>
      <c r="AD64" s="26">
        <f t="shared" si="8"/>
        <v>0</v>
      </c>
      <c r="AE64" s="26">
        <f t="shared" si="8"/>
        <v>0</v>
      </c>
      <c r="AF64" s="26">
        <f t="shared" ref="AF64" si="9">+SUM(AF65:AF71)</f>
        <v>0</v>
      </c>
      <c r="AG64" s="26">
        <f t="shared" ref="AG64:AH64" si="10">+SUM(AG65:AG71)</f>
        <v>0</v>
      </c>
      <c r="AH64" s="26">
        <f t="shared" si="10"/>
        <v>0</v>
      </c>
      <c r="AI64" s="27"/>
      <c r="AJ64" s="28" t="e">
        <f t="shared" si="1"/>
        <v>#DIV/0!</v>
      </c>
    </row>
    <row r="65" spans="1:36" hidden="1" x14ac:dyDescent="0.35">
      <c r="A65" s="24" t="s">
        <v>379</v>
      </c>
      <c r="B65" s="25" t="s">
        <v>380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27"/>
      <c r="AJ65" s="33" t="e">
        <f t="shared" si="1"/>
        <v>#DIV/0!</v>
      </c>
    </row>
    <row r="66" spans="1:36" hidden="1" x14ac:dyDescent="0.35">
      <c r="A66" s="24" t="s">
        <v>381</v>
      </c>
      <c r="B66" s="25" t="s">
        <v>382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27"/>
      <c r="AJ66" s="33" t="e">
        <f t="shared" si="1"/>
        <v>#DIV/0!</v>
      </c>
    </row>
    <row r="67" spans="1:36" hidden="1" x14ac:dyDescent="0.35">
      <c r="A67" s="24" t="s">
        <v>383</v>
      </c>
      <c r="B67" s="25" t="s">
        <v>384</v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27"/>
      <c r="AJ67" s="33" t="e">
        <f t="shared" si="1"/>
        <v>#DIV/0!</v>
      </c>
    </row>
    <row r="68" spans="1:36" hidden="1" x14ac:dyDescent="0.35">
      <c r="A68" s="24" t="s">
        <v>385</v>
      </c>
      <c r="B68" s="25" t="s">
        <v>386</v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27"/>
      <c r="AJ68" s="33" t="e">
        <f t="shared" si="1"/>
        <v>#DIV/0!</v>
      </c>
    </row>
    <row r="69" spans="1:36" hidden="1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27"/>
      <c r="AJ69" s="33" t="e">
        <f t="shared" ref="AJ69:AJ132" si="11">+(AF69/M69)-1</f>
        <v>#DIV/0!</v>
      </c>
    </row>
    <row r="70" spans="1:36" hidden="1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27"/>
      <c r="AJ70" s="33" t="e">
        <f t="shared" si="11"/>
        <v>#DIV/0!</v>
      </c>
    </row>
    <row r="71" spans="1:36" hidden="1" x14ac:dyDescent="0.35">
      <c r="A71" s="24" t="s">
        <v>391</v>
      </c>
      <c r="B71" s="25" t="s">
        <v>291</v>
      </c>
      <c r="C71" s="46">
        <f>+'1990'!$I71</f>
        <v>0</v>
      </c>
      <c r="D71" s="46">
        <f>+'1991'!$I71</f>
        <v>0</v>
      </c>
      <c r="E71" s="46">
        <f>+'1992'!$I71</f>
        <v>0</v>
      </c>
      <c r="F71" s="46">
        <f>+'1993'!$I71</f>
        <v>0</v>
      </c>
      <c r="G71" s="46">
        <f>+'1994'!$I71</f>
        <v>0</v>
      </c>
      <c r="H71" s="46">
        <f>+'1995'!$I71</f>
        <v>0</v>
      </c>
      <c r="I71" s="46">
        <f>+'1996'!$I71</f>
        <v>0</v>
      </c>
      <c r="J71" s="46">
        <f>+'1997'!$I71</f>
        <v>0</v>
      </c>
      <c r="K71" s="46">
        <f>+'1998'!$I71</f>
        <v>0</v>
      </c>
      <c r="L71" s="46">
        <f>+'1999'!$I71</f>
        <v>0</v>
      </c>
      <c r="M71" s="46">
        <f>+'2000'!$I71</f>
        <v>0</v>
      </c>
      <c r="N71" s="46">
        <f>+'2001'!$I71</f>
        <v>0</v>
      </c>
      <c r="O71" s="46">
        <f>+'2002'!$I71</f>
        <v>0</v>
      </c>
      <c r="P71" s="46">
        <f>+'2003'!$I71</f>
        <v>0</v>
      </c>
      <c r="Q71" s="46">
        <f>+'2004'!$I71</f>
        <v>0</v>
      </c>
      <c r="R71" s="46">
        <f>+'2005'!$I71</f>
        <v>0</v>
      </c>
      <c r="S71" s="46">
        <f>+'2006'!$I71</f>
        <v>0</v>
      </c>
      <c r="T71" s="46">
        <f>+'2007'!$I71</f>
        <v>0</v>
      </c>
      <c r="U71" s="46">
        <f>+'2008'!$I71</f>
        <v>0</v>
      </c>
      <c r="V71" s="46">
        <f>+'2009'!$I71</f>
        <v>0</v>
      </c>
      <c r="W71" s="46">
        <f>+'2010'!$I71</f>
        <v>0</v>
      </c>
      <c r="X71" s="46">
        <f>+'2011'!$I71</f>
        <v>0</v>
      </c>
      <c r="Y71" s="46">
        <f>+'2012'!$I71</f>
        <v>0</v>
      </c>
      <c r="Z71" s="46">
        <f>+'2013'!$I71</f>
        <v>0</v>
      </c>
      <c r="AA71" s="46">
        <f>+'2014'!$I71</f>
        <v>0</v>
      </c>
      <c r="AB71" s="46">
        <f>+'2015'!$I71</f>
        <v>0</v>
      </c>
      <c r="AC71" s="46">
        <f>+'2016'!$I71</f>
        <v>0</v>
      </c>
      <c r="AD71" s="46">
        <f>+'2017'!$I71</f>
        <v>0</v>
      </c>
      <c r="AE71" s="46">
        <f>+'2018'!$I71</f>
        <v>0</v>
      </c>
      <c r="AF71" s="46">
        <f>+'2019'!$I71</f>
        <v>0</v>
      </c>
      <c r="AG71" s="46">
        <f>+'2020'!$I71</f>
        <v>0</v>
      </c>
      <c r="AH71" s="46">
        <f>+'2021'!$I71</f>
        <v>0</v>
      </c>
      <c r="AI71" s="27"/>
      <c r="AJ71" s="47" t="e">
        <f t="shared" si="11"/>
        <v>#DIV/0!</v>
      </c>
    </row>
    <row r="72" spans="1:36" hidden="1" x14ac:dyDescent="0.35">
      <c r="A72" s="24" t="s">
        <v>392</v>
      </c>
      <c r="B72" s="25" t="s">
        <v>393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27"/>
      <c r="AJ72" s="33" t="e">
        <f t="shared" si="11"/>
        <v>#DIV/0!</v>
      </c>
    </row>
    <row r="73" spans="1:36" hidden="1" x14ac:dyDescent="0.35">
      <c r="A73" s="24" t="s">
        <v>394</v>
      </c>
      <c r="B73" s="25" t="s">
        <v>395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27"/>
      <c r="AJ73" s="33" t="e">
        <f t="shared" si="11"/>
        <v>#DIV/0!</v>
      </c>
    </row>
    <row r="74" spans="1:36" hidden="1" x14ac:dyDescent="0.35">
      <c r="A74" s="24" t="s">
        <v>396</v>
      </c>
      <c r="B74" s="25" t="s">
        <v>397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27"/>
      <c r="AJ74" s="33" t="e">
        <f t="shared" si="11"/>
        <v>#DIV/0!</v>
      </c>
    </row>
    <row r="75" spans="1:36" hidden="1" x14ac:dyDescent="0.35">
      <c r="A75" s="24" t="s">
        <v>398</v>
      </c>
      <c r="B75" s="25" t="s">
        <v>291</v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27"/>
      <c r="AJ75" s="33" t="e">
        <f t="shared" si="11"/>
        <v>#DIV/0!</v>
      </c>
    </row>
    <row r="76" spans="1:36" hidden="1" x14ac:dyDescent="0.35">
      <c r="A76" s="24" t="s">
        <v>399</v>
      </c>
      <c r="B76" s="25" t="s">
        <v>400</v>
      </c>
      <c r="C76" s="26">
        <f t="shared" ref="C76:AE76" si="12">+SUM(C77:C81)</f>
        <v>0</v>
      </c>
      <c r="D76" s="26">
        <f t="shared" si="12"/>
        <v>0</v>
      </c>
      <c r="E76" s="26">
        <f t="shared" si="12"/>
        <v>0</v>
      </c>
      <c r="F76" s="26">
        <f t="shared" si="12"/>
        <v>0</v>
      </c>
      <c r="G76" s="26">
        <f t="shared" si="12"/>
        <v>0</v>
      </c>
      <c r="H76" s="26">
        <f t="shared" si="12"/>
        <v>0</v>
      </c>
      <c r="I76" s="26">
        <f t="shared" si="12"/>
        <v>0</v>
      </c>
      <c r="J76" s="26">
        <f t="shared" si="12"/>
        <v>0</v>
      </c>
      <c r="K76" s="26">
        <f t="shared" si="12"/>
        <v>0</v>
      </c>
      <c r="L76" s="26">
        <f t="shared" si="12"/>
        <v>0</v>
      </c>
      <c r="M76" s="26">
        <f t="shared" si="12"/>
        <v>0</v>
      </c>
      <c r="N76" s="26">
        <f t="shared" si="12"/>
        <v>0</v>
      </c>
      <c r="O76" s="26">
        <f t="shared" si="12"/>
        <v>0</v>
      </c>
      <c r="P76" s="26">
        <f t="shared" si="12"/>
        <v>0</v>
      </c>
      <c r="Q76" s="26">
        <f t="shared" si="12"/>
        <v>0</v>
      </c>
      <c r="R76" s="26">
        <f t="shared" si="12"/>
        <v>0</v>
      </c>
      <c r="S76" s="26">
        <f t="shared" si="12"/>
        <v>0</v>
      </c>
      <c r="T76" s="26">
        <f t="shared" si="12"/>
        <v>0</v>
      </c>
      <c r="U76" s="26">
        <f t="shared" si="12"/>
        <v>0</v>
      </c>
      <c r="V76" s="26">
        <f t="shared" si="12"/>
        <v>0</v>
      </c>
      <c r="W76" s="26">
        <f t="shared" si="12"/>
        <v>0</v>
      </c>
      <c r="X76" s="26">
        <f t="shared" si="12"/>
        <v>0</v>
      </c>
      <c r="Y76" s="26">
        <f t="shared" si="12"/>
        <v>0</v>
      </c>
      <c r="Z76" s="26">
        <f t="shared" si="12"/>
        <v>0</v>
      </c>
      <c r="AA76" s="26">
        <f t="shared" si="12"/>
        <v>0</v>
      </c>
      <c r="AB76" s="26">
        <f t="shared" si="12"/>
        <v>0</v>
      </c>
      <c r="AC76" s="26">
        <f t="shared" si="12"/>
        <v>0</v>
      </c>
      <c r="AD76" s="26">
        <f t="shared" si="12"/>
        <v>0</v>
      </c>
      <c r="AE76" s="26">
        <f t="shared" si="12"/>
        <v>0</v>
      </c>
      <c r="AF76" s="26">
        <f t="shared" ref="AF76" si="13">+SUM(AF77:AF81)</f>
        <v>0</v>
      </c>
      <c r="AG76" s="26">
        <f t="shared" ref="AG76:AH76" si="14">+SUM(AG77:AG81)</f>
        <v>0</v>
      </c>
      <c r="AH76" s="26">
        <f t="shared" si="14"/>
        <v>0</v>
      </c>
      <c r="AI76" s="27"/>
      <c r="AJ76" s="28" t="e">
        <f t="shared" si="11"/>
        <v>#DIV/0!</v>
      </c>
    </row>
    <row r="77" spans="1:36" hidden="1" x14ac:dyDescent="0.35">
      <c r="A77" s="24" t="s">
        <v>401</v>
      </c>
      <c r="B77" s="25" t="s">
        <v>402</v>
      </c>
      <c r="C77" s="46">
        <f>+'1990'!$I77</f>
        <v>0</v>
      </c>
      <c r="D77" s="46">
        <f>+'1991'!$I77</f>
        <v>0</v>
      </c>
      <c r="E77" s="46">
        <f>+'1992'!$I77</f>
        <v>0</v>
      </c>
      <c r="F77" s="46">
        <f>+'1993'!$I77</f>
        <v>0</v>
      </c>
      <c r="G77" s="46">
        <f>+'1994'!$I77</f>
        <v>0</v>
      </c>
      <c r="H77" s="46">
        <f>+'1995'!$I77</f>
        <v>0</v>
      </c>
      <c r="I77" s="46">
        <f>+'1996'!$I77</f>
        <v>0</v>
      </c>
      <c r="J77" s="46">
        <f>+'1997'!$I77</f>
        <v>0</v>
      </c>
      <c r="K77" s="46">
        <f>+'1998'!$I77</f>
        <v>0</v>
      </c>
      <c r="L77" s="46">
        <f>+'1999'!$I77</f>
        <v>0</v>
      </c>
      <c r="M77" s="46">
        <f>+'2000'!$I77</f>
        <v>0</v>
      </c>
      <c r="N77" s="46">
        <f>+'2001'!$I77</f>
        <v>0</v>
      </c>
      <c r="O77" s="46">
        <f>+'2002'!$I77</f>
        <v>0</v>
      </c>
      <c r="P77" s="46">
        <f>+'2003'!$I77</f>
        <v>0</v>
      </c>
      <c r="Q77" s="46">
        <f>+'2004'!$I77</f>
        <v>0</v>
      </c>
      <c r="R77" s="46">
        <f>+'2005'!$I77</f>
        <v>0</v>
      </c>
      <c r="S77" s="46">
        <f>+'2006'!$I77</f>
        <v>0</v>
      </c>
      <c r="T77" s="46">
        <f>+'2007'!$I77</f>
        <v>0</v>
      </c>
      <c r="U77" s="46">
        <f>+'2008'!$I77</f>
        <v>0</v>
      </c>
      <c r="V77" s="46">
        <f>+'2009'!$I77</f>
        <v>0</v>
      </c>
      <c r="W77" s="46">
        <f>+'2010'!$I77</f>
        <v>0</v>
      </c>
      <c r="X77" s="46">
        <f>+'2011'!$I77</f>
        <v>0</v>
      </c>
      <c r="Y77" s="46">
        <f>+'2012'!$I77</f>
        <v>0</v>
      </c>
      <c r="Z77" s="46">
        <f>+'2013'!$I77</f>
        <v>0</v>
      </c>
      <c r="AA77" s="46">
        <f>+'2014'!$I77</f>
        <v>0</v>
      </c>
      <c r="AB77" s="46">
        <f>+'2015'!$I77</f>
        <v>0</v>
      </c>
      <c r="AC77" s="46">
        <f>+'2016'!$I77</f>
        <v>0</v>
      </c>
      <c r="AD77" s="46">
        <f>+'2017'!$I77</f>
        <v>0</v>
      </c>
      <c r="AE77" s="46">
        <f>+'2018'!$I77</f>
        <v>0</v>
      </c>
      <c r="AF77" s="46">
        <f>+'2019'!$I77</f>
        <v>0</v>
      </c>
      <c r="AG77" s="46">
        <f>+'2020'!$I77</f>
        <v>0</v>
      </c>
      <c r="AH77" s="46">
        <f>+'2021'!$I77</f>
        <v>0</v>
      </c>
      <c r="AI77" s="27"/>
      <c r="AJ77" s="47" t="e">
        <f t="shared" si="11"/>
        <v>#DIV/0!</v>
      </c>
    </row>
    <row r="78" spans="1:36" hidden="1" x14ac:dyDescent="0.35">
      <c r="A78" s="24" t="s">
        <v>403</v>
      </c>
      <c r="B78" s="25" t="s">
        <v>404</v>
      </c>
      <c r="C78" s="46">
        <f>+'1990'!$I78</f>
        <v>0</v>
      </c>
      <c r="D78" s="46">
        <f>+'1991'!$I78</f>
        <v>0</v>
      </c>
      <c r="E78" s="46">
        <f>+'1992'!$I78</f>
        <v>0</v>
      </c>
      <c r="F78" s="46">
        <f>+'1993'!$I78</f>
        <v>0</v>
      </c>
      <c r="G78" s="46">
        <f>+'1994'!$I78</f>
        <v>0</v>
      </c>
      <c r="H78" s="46">
        <f>+'1995'!$I78</f>
        <v>0</v>
      </c>
      <c r="I78" s="46">
        <f>+'1996'!$I78</f>
        <v>0</v>
      </c>
      <c r="J78" s="46">
        <f>+'1997'!$I78</f>
        <v>0</v>
      </c>
      <c r="K78" s="46">
        <f>+'1998'!$I78</f>
        <v>0</v>
      </c>
      <c r="L78" s="46">
        <f>+'1999'!$I78</f>
        <v>0</v>
      </c>
      <c r="M78" s="46">
        <f>+'2000'!$I78</f>
        <v>0</v>
      </c>
      <c r="N78" s="46">
        <f>+'2001'!$I78</f>
        <v>0</v>
      </c>
      <c r="O78" s="46">
        <f>+'2002'!$I78</f>
        <v>0</v>
      </c>
      <c r="P78" s="46">
        <f>+'2003'!$I78</f>
        <v>0</v>
      </c>
      <c r="Q78" s="46">
        <f>+'2004'!$I78</f>
        <v>0</v>
      </c>
      <c r="R78" s="46">
        <f>+'2005'!$I78</f>
        <v>0</v>
      </c>
      <c r="S78" s="46">
        <f>+'2006'!$I78</f>
        <v>0</v>
      </c>
      <c r="T78" s="46">
        <f>+'2007'!$I78</f>
        <v>0</v>
      </c>
      <c r="U78" s="46">
        <f>+'2008'!$I78</f>
        <v>0</v>
      </c>
      <c r="V78" s="46">
        <f>+'2009'!$I78</f>
        <v>0</v>
      </c>
      <c r="W78" s="46">
        <f>+'2010'!$I78</f>
        <v>0</v>
      </c>
      <c r="X78" s="46">
        <f>+'2011'!$I78</f>
        <v>0</v>
      </c>
      <c r="Y78" s="46">
        <f>+'2012'!$I78</f>
        <v>0</v>
      </c>
      <c r="Z78" s="46">
        <f>+'2013'!$I78</f>
        <v>0</v>
      </c>
      <c r="AA78" s="46">
        <f>+'2014'!$I78</f>
        <v>0</v>
      </c>
      <c r="AB78" s="46">
        <f>+'2015'!$I78</f>
        <v>0</v>
      </c>
      <c r="AC78" s="46">
        <f>+'2016'!$I78</f>
        <v>0</v>
      </c>
      <c r="AD78" s="46">
        <f>+'2017'!$I78</f>
        <v>0</v>
      </c>
      <c r="AE78" s="46">
        <f>+'2018'!$I78</f>
        <v>0</v>
      </c>
      <c r="AF78" s="46">
        <f>+'2019'!$I78</f>
        <v>0</v>
      </c>
      <c r="AG78" s="46">
        <f>+'2020'!$I78</f>
        <v>0</v>
      </c>
      <c r="AH78" s="46">
        <f>+'2021'!$I78</f>
        <v>0</v>
      </c>
      <c r="AI78" s="27"/>
      <c r="AJ78" s="47" t="e">
        <f t="shared" si="11"/>
        <v>#DIV/0!</v>
      </c>
    </row>
    <row r="79" spans="1:36" hidden="1" x14ac:dyDescent="0.35">
      <c r="A79" s="24" t="s">
        <v>405</v>
      </c>
      <c r="B79" s="25" t="s">
        <v>406</v>
      </c>
      <c r="C79" s="46">
        <f>+'1990'!$I79</f>
        <v>0</v>
      </c>
      <c r="D79" s="46">
        <f>+'1991'!$I79</f>
        <v>0</v>
      </c>
      <c r="E79" s="46">
        <f>+'1992'!$I79</f>
        <v>0</v>
      </c>
      <c r="F79" s="46">
        <f>+'1993'!$I79</f>
        <v>0</v>
      </c>
      <c r="G79" s="46">
        <f>+'1994'!$I79</f>
        <v>0</v>
      </c>
      <c r="H79" s="46">
        <f>+'1995'!$I79</f>
        <v>0</v>
      </c>
      <c r="I79" s="46">
        <f>+'1996'!$I79</f>
        <v>0</v>
      </c>
      <c r="J79" s="46">
        <f>+'1997'!$I79</f>
        <v>0</v>
      </c>
      <c r="K79" s="46">
        <f>+'1998'!$I79</f>
        <v>0</v>
      </c>
      <c r="L79" s="46">
        <f>+'1999'!$I79</f>
        <v>0</v>
      </c>
      <c r="M79" s="46">
        <f>+'2000'!$I79</f>
        <v>0</v>
      </c>
      <c r="N79" s="46">
        <f>+'2001'!$I79</f>
        <v>0</v>
      </c>
      <c r="O79" s="46">
        <f>+'2002'!$I79</f>
        <v>0</v>
      </c>
      <c r="P79" s="46">
        <f>+'2003'!$I79</f>
        <v>0</v>
      </c>
      <c r="Q79" s="46">
        <f>+'2004'!$I79</f>
        <v>0</v>
      </c>
      <c r="R79" s="46">
        <f>+'2005'!$I79</f>
        <v>0</v>
      </c>
      <c r="S79" s="46">
        <f>+'2006'!$I79</f>
        <v>0</v>
      </c>
      <c r="T79" s="46">
        <f>+'2007'!$I79</f>
        <v>0</v>
      </c>
      <c r="U79" s="46">
        <f>+'2008'!$I79</f>
        <v>0</v>
      </c>
      <c r="V79" s="46">
        <f>+'2009'!$I79</f>
        <v>0</v>
      </c>
      <c r="W79" s="46">
        <f>+'2010'!$I79</f>
        <v>0</v>
      </c>
      <c r="X79" s="46">
        <f>+'2011'!$I79</f>
        <v>0</v>
      </c>
      <c r="Y79" s="46">
        <f>+'2012'!$I79</f>
        <v>0</v>
      </c>
      <c r="Z79" s="46">
        <f>+'2013'!$I79</f>
        <v>0</v>
      </c>
      <c r="AA79" s="46">
        <f>+'2014'!$I79</f>
        <v>0</v>
      </c>
      <c r="AB79" s="46">
        <f>+'2015'!$I79</f>
        <v>0</v>
      </c>
      <c r="AC79" s="46">
        <f>+'2016'!$I79</f>
        <v>0</v>
      </c>
      <c r="AD79" s="46">
        <f>+'2017'!$I79</f>
        <v>0</v>
      </c>
      <c r="AE79" s="46">
        <f>+'2018'!$I79</f>
        <v>0</v>
      </c>
      <c r="AF79" s="46">
        <f>+'2019'!$I79</f>
        <v>0</v>
      </c>
      <c r="AG79" s="46">
        <f>+'2020'!$I79</f>
        <v>0</v>
      </c>
      <c r="AH79" s="46">
        <f>+'2021'!$I79</f>
        <v>0</v>
      </c>
      <c r="AI79" s="27"/>
      <c r="AJ79" s="47" t="e">
        <f t="shared" si="11"/>
        <v>#DIV/0!</v>
      </c>
    </row>
    <row r="80" spans="1:36" hidden="1" x14ac:dyDescent="0.35">
      <c r="A80" s="24" t="s">
        <v>407</v>
      </c>
      <c r="B80" s="25" t="s">
        <v>408</v>
      </c>
      <c r="C80" s="46">
        <f>+'1990'!$I80</f>
        <v>0</v>
      </c>
      <c r="D80" s="46">
        <f>+'1991'!$I80</f>
        <v>0</v>
      </c>
      <c r="E80" s="46">
        <f>+'1992'!$I80</f>
        <v>0</v>
      </c>
      <c r="F80" s="46">
        <f>+'1993'!$I80</f>
        <v>0</v>
      </c>
      <c r="G80" s="46">
        <f>+'1994'!$I80</f>
        <v>0</v>
      </c>
      <c r="H80" s="46">
        <f>+'1995'!$I80</f>
        <v>0</v>
      </c>
      <c r="I80" s="46">
        <f>+'1996'!$I80</f>
        <v>0</v>
      </c>
      <c r="J80" s="46">
        <f>+'1997'!$I80</f>
        <v>0</v>
      </c>
      <c r="K80" s="46">
        <f>+'1998'!$I80</f>
        <v>0</v>
      </c>
      <c r="L80" s="46">
        <f>+'1999'!$I80</f>
        <v>0</v>
      </c>
      <c r="M80" s="46">
        <f>+'2000'!$I80</f>
        <v>0</v>
      </c>
      <c r="N80" s="46">
        <f>+'2001'!$I80</f>
        <v>0</v>
      </c>
      <c r="O80" s="46">
        <f>+'2002'!$I80</f>
        <v>0</v>
      </c>
      <c r="P80" s="46">
        <f>+'2003'!$I80</f>
        <v>0</v>
      </c>
      <c r="Q80" s="46">
        <f>+'2004'!$I80</f>
        <v>0</v>
      </c>
      <c r="R80" s="46">
        <f>+'2005'!$I80</f>
        <v>0</v>
      </c>
      <c r="S80" s="46">
        <f>+'2006'!$I80</f>
        <v>0</v>
      </c>
      <c r="T80" s="46">
        <f>+'2007'!$I80</f>
        <v>0</v>
      </c>
      <c r="U80" s="46">
        <f>+'2008'!$I80</f>
        <v>0</v>
      </c>
      <c r="V80" s="46">
        <f>+'2009'!$I80</f>
        <v>0</v>
      </c>
      <c r="W80" s="46">
        <f>+'2010'!$I80</f>
        <v>0</v>
      </c>
      <c r="X80" s="46">
        <f>+'2011'!$I80</f>
        <v>0</v>
      </c>
      <c r="Y80" s="46">
        <f>+'2012'!$I80</f>
        <v>0</v>
      </c>
      <c r="Z80" s="46">
        <f>+'2013'!$I80</f>
        <v>0</v>
      </c>
      <c r="AA80" s="46">
        <f>+'2014'!$I80</f>
        <v>0</v>
      </c>
      <c r="AB80" s="46">
        <f>+'2015'!$I80</f>
        <v>0</v>
      </c>
      <c r="AC80" s="46">
        <f>+'2016'!$I80</f>
        <v>0</v>
      </c>
      <c r="AD80" s="46">
        <f>+'2017'!$I80</f>
        <v>0</v>
      </c>
      <c r="AE80" s="46">
        <f>+'2018'!$I80</f>
        <v>0</v>
      </c>
      <c r="AF80" s="46">
        <f>+'2019'!$I80</f>
        <v>0</v>
      </c>
      <c r="AG80" s="46">
        <f>+'2020'!$I80</f>
        <v>0</v>
      </c>
      <c r="AH80" s="46">
        <f>+'2021'!$I80</f>
        <v>0</v>
      </c>
      <c r="AI80" s="27"/>
      <c r="AJ80" s="47" t="e">
        <f t="shared" si="11"/>
        <v>#DIV/0!</v>
      </c>
    </row>
    <row r="81" spans="1:36" hidden="1" x14ac:dyDescent="0.35">
      <c r="A81" s="24" t="s">
        <v>409</v>
      </c>
      <c r="B81" s="25" t="s">
        <v>291</v>
      </c>
      <c r="C81" s="46">
        <f>+'1990'!$I81</f>
        <v>0</v>
      </c>
      <c r="D81" s="46">
        <f>+'1991'!$I81</f>
        <v>0</v>
      </c>
      <c r="E81" s="46">
        <f>+'1992'!$I81</f>
        <v>0</v>
      </c>
      <c r="F81" s="46">
        <f>+'1993'!$I81</f>
        <v>0</v>
      </c>
      <c r="G81" s="46">
        <f>+'1994'!$I81</f>
        <v>0</v>
      </c>
      <c r="H81" s="46">
        <f>+'1995'!$I81</f>
        <v>0</v>
      </c>
      <c r="I81" s="46">
        <f>+'1996'!$I81</f>
        <v>0</v>
      </c>
      <c r="J81" s="46">
        <f>+'1997'!$I81</f>
        <v>0</v>
      </c>
      <c r="K81" s="46">
        <f>+'1998'!$I81</f>
        <v>0</v>
      </c>
      <c r="L81" s="46">
        <f>+'1999'!$I81</f>
        <v>0</v>
      </c>
      <c r="M81" s="46">
        <f>+'2000'!$I81</f>
        <v>0</v>
      </c>
      <c r="N81" s="46">
        <f>+'2001'!$I81</f>
        <v>0</v>
      </c>
      <c r="O81" s="46">
        <f>+'2002'!$I81</f>
        <v>0</v>
      </c>
      <c r="P81" s="46">
        <f>+'2003'!$I81</f>
        <v>0</v>
      </c>
      <c r="Q81" s="46">
        <f>+'2004'!$I81</f>
        <v>0</v>
      </c>
      <c r="R81" s="46">
        <f>+'2005'!$I81</f>
        <v>0</v>
      </c>
      <c r="S81" s="46">
        <f>+'2006'!$I81</f>
        <v>0</v>
      </c>
      <c r="T81" s="46">
        <f>+'2007'!$I81</f>
        <v>0</v>
      </c>
      <c r="U81" s="46">
        <f>+'2008'!$I81</f>
        <v>0</v>
      </c>
      <c r="V81" s="46">
        <f>+'2009'!$I81</f>
        <v>0</v>
      </c>
      <c r="W81" s="46">
        <f>+'2010'!$I81</f>
        <v>0</v>
      </c>
      <c r="X81" s="46">
        <f>+'2011'!$I81</f>
        <v>0</v>
      </c>
      <c r="Y81" s="46">
        <f>+'2012'!$I81</f>
        <v>0</v>
      </c>
      <c r="Z81" s="46">
        <f>+'2013'!$I81</f>
        <v>0</v>
      </c>
      <c r="AA81" s="46">
        <f>+'2014'!$I81</f>
        <v>0</v>
      </c>
      <c r="AB81" s="46">
        <f>+'2015'!$I81</f>
        <v>0</v>
      </c>
      <c r="AC81" s="46">
        <f>+'2016'!$I81</f>
        <v>0</v>
      </c>
      <c r="AD81" s="46">
        <f>+'2017'!$I81</f>
        <v>0</v>
      </c>
      <c r="AE81" s="46">
        <f>+'2018'!$I81</f>
        <v>0</v>
      </c>
      <c r="AF81" s="46">
        <f>+'2019'!$I81</f>
        <v>0</v>
      </c>
      <c r="AG81" s="46">
        <f>+'2020'!$I81</f>
        <v>0</v>
      </c>
      <c r="AH81" s="46">
        <f>+'2021'!$I81</f>
        <v>0</v>
      </c>
      <c r="AI81" s="27"/>
      <c r="AJ81" s="47" t="e">
        <f t="shared" si="11"/>
        <v>#DIV/0!</v>
      </c>
    </row>
    <row r="82" spans="1:36" hidden="1" x14ac:dyDescent="0.35">
      <c r="A82" s="24" t="s">
        <v>410</v>
      </c>
      <c r="B82" s="25" t="s">
        <v>411</v>
      </c>
      <c r="C82" s="26">
        <f t="shared" ref="C82:AE82" si="15">+SUM(C83:C88)</f>
        <v>0</v>
      </c>
      <c r="D82" s="26">
        <f t="shared" si="15"/>
        <v>0</v>
      </c>
      <c r="E82" s="26">
        <f t="shared" si="15"/>
        <v>0</v>
      </c>
      <c r="F82" s="26">
        <f t="shared" si="15"/>
        <v>0</v>
      </c>
      <c r="G82" s="26">
        <f t="shared" si="15"/>
        <v>0</v>
      </c>
      <c r="H82" s="26">
        <f t="shared" si="15"/>
        <v>0</v>
      </c>
      <c r="I82" s="26">
        <f t="shared" si="15"/>
        <v>0</v>
      </c>
      <c r="J82" s="26">
        <f t="shared" si="15"/>
        <v>0</v>
      </c>
      <c r="K82" s="26">
        <f t="shared" si="15"/>
        <v>0</v>
      </c>
      <c r="L82" s="26">
        <f t="shared" si="15"/>
        <v>0</v>
      </c>
      <c r="M82" s="26">
        <f t="shared" si="15"/>
        <v>0</v>
      </c>
      <c r="N82" s="26">
        <f t="shared" si="15"/>
        <v>0</v>
      </c>
      <c r="O82" s="26">
        <f t="shared" si="15"/>
        <v>0</v>
      </c>
      <c r="P82" s="26">
        <f t="shared" si="15"/>
        <v>0</v>
      </c>
      <c r="Q82" s="26">
        <f t="shared" si="15"/>
        <v>0</v>
      </c>
      <c r="R82" s="26">
        <f t="shared" si="15"/>
        <v>0</v>
      </c>
      <c r="S82" s="26">
        <f t="shared" si="15"/>
        <v>0</v>
      </c>
      <c r="T82" s="26">
        <f t="shared" si="15"/>
        <v>0</v>
      </c>
      <c r="U82" s="26">
        <f t="shared" si="15"/>
        <v>0</v>
      </c>
      <c r="V82" s="26">
        <f t="shared" si="15"/>
        <v>0</v>
      </c>
      <c r="W82" s="26">
        <f t="shared" si="15"/>
        <v>0</v>
      </c>
      <c r="X82" s="26">
        <f t="shared" si="15"/>
        <v>0</v>
      </c>
      <c r="Y82" s="26">
        <f t="shared" si="15"/>
        <v>0</v>
      </c>
      <c r="Z82" s="26">
        <f t="shared" si="15"/>
        <v>0</v>
      </c>
      <c r="AA82" s="26">
        <f t="shared" si="15"/>
        <v>0</v>
      </c>
      <c r="AB82" s="26">
        <f t="shared" si="15"/>
        <v>0</v>
      </c>
      <c r="AC82" s="26">
        <f t="shared" si="15"/>
        <v>0</v>
      </c>
      <c r="AD82" s="26">
        <f t="shared" si="15"/>
        <v>0</v>
      </c>
      <c r="AE82" s="26">
        <f t="shared" si="15"/>
        <v>0</v>
      </c>
      <c r="AF82" s="26">
        <f t="shared" ref="AF82:AH82" si="16">+SUM(AF83:AF88)</f>
        <v>0</v>
      </c>
      <c r="AG82" s="26">
        <f t="shared" si="16"/>
        <v>0</v>
      </c>
      <c r="AH82" s="26">
        <f t="shared" si="16"/>
        <v>0</v>
      </c>
      <c r="AI82" s="27"/>
      <c r="AJ82" s="28" t="e">
        <f t="shared" si="11"/>
        <v>#DIV/0!</v>
      </c>
    </row>
    <row r="83" spans="1:36" hidden="1" x14ac:dyDescent="0.35">
      <c r="A83" s="24" t="s">
        <v>412</v>
      </c>
      <c r="B83" s="25" t="s">
        <v>413</v>
      </c>
      <c r="C83" s="46">
        <f>+'1990'!$I83</f>
        <v>0</v>
      </c>
      <c r="D83" s="46">
        <f>+'1991'!$I83</f>
        <v>0</v>
      </c>
      <c r="E83" s="46">
        <f>+'1992'!$I83</f>
        <v>0</v>
      </c>
      <c r="F83" s="46">
        <f>+'1993'!$I83</f>
        <v>0</v>
      </c>
      <c r="G83" s="46">
        <f>+'1994'!$I83</f>
        <v>0</v>
      </c>
      <c r="H83" s="46">
        <f>+'1995'!$I83</f>
        <v>0</v>
      </c>
      <c r="I83" s="46">
        <f>+'1996'!$I83</f>
        <v>0</v>
      </c>
      <c r="J83" s="46">
        <f>+'1997'!$I83</f>
        <v>0</v>
      </c>
      <c r="K83" s="46">
        <f>+'1998'!$I83</f>
        <v>0</v>
      </c>
      <c r="L83" s="46">
        <f>+'1999'!$I83</f>
        <v>0</v>
      </c>
      <c r="M83" s="46">
        <f>+'2000'!$I83</f>
        <v>0</v>
      </c>
      <c r="N83" s="46">
        <f>+'2001'!$I83</f>
        <v>0</v>
      </c>
      <c r="O83" s="46">
        <f>+'2002'!$I83</f>
        <v>0</v>
      </c>
      <c r="P83" s="46">
        <f>+'2003'!$I83</f>
        <v>0</v>
      </c>
      <c r="Q83" s="46">
        <f>+'2004'!$I83</f>
        <v>0</v>
      </c>
      <c r="R83" s="46">
        <f>+'2005'!$I83</f>
        <v>0</v>
      </c>
      <c r="S83" s="46">
        <f>+'2006'!$I83</f>
        <v>0</v>
      </c>
      <c r="T83" s="46">
        <f>+'2007'!$I83</f>
        <v>0</v>
      </c>
      <c r="U83" s="46">
        <f>+'2008'!$I83</f>
        <v>0</v>
      </c>
      <c r="V83" s="46">
        <f>+'2009'!$I83</f>
        <v>0</v>
      </c>
      <c r="W83" s="46">
        <f>+'2010'!$I83</f>
        <v>0</v>
      </c>
      <c r="X83" s="46">
        <f>+'2011'!$I83</f>
        <v>0</v>
      </c>
      <c r="Y83" s="46">
        <f>+'2012'!$I83</f>
        <v>0</v>
      </c>
      <c r="Z83" s="46">
        <f>+'2013'!$I83</f>
        <v>0</v>
      </c>
      <c r="AA83" s="46">
        <f>+'2014'!$I83</f>
        <v>0</v>
      </c>
      <c r="AB83" s="46">
        <f>+'2015'!$I83</f>
        <v>0</v>
      </c>
      <c r="AC83" s="46">
        <f>+'2016'!$I83</f>
        <v>0</v>
      </c>
      <c r="AD83" s="46">
        <f>+'2017'!$I83</f>
        <v>0</v>
      </c>
      <c r="AE83" s="46">
        <f>+'2018'!$I83</f>
        <v>0</v>
      </c>
      <c r="AF83" s="46">
        <f>+'2019'!$I83</f>
        <v>0</v>
      </c>
      <c r="AG83" s="46">
        <f>+'2020'!$I83</f>
        <v>0</v>
      </c>
      <c r="AH83" s="46">
        <f>+'2021'!$I83</f>
        <v>0</v>
      </c>
      <c r="AI83" s="27"/>
      <c r="AJ83" s="47" t="e">
        <f t="shared" si="11"/>
        <v>#DIV/0!</v>
      </c>
    </row>
    <row r="84" spans="1:36" hidden="1" x14ac:dyDescent="0.35">
      <c r="A84" s="24" t="s">
        <v>414</v>
      </c>
      <c r="B84" s="25" t="s">
        <v>415</v>
      </c>
      <c r="C84" s="46">
        <f>+'1990'!$I84</f>
        <v>0</v>
      </c>
      <c r="D84" s="46">
        <f>+'1991'!$I84</f>
        <v>0</v>
      </c>
      <c r="E84" s="46">
        <f>+'1992'!$I84</f>
        <v>0</v>
      </c>
      <c r="F84" s="46">
        <f>+'1993'!$I84</f>
        <v>0</v>
      </c>
      <c r="G84" s="46">
        <f>+'1994'!$I84</f>
        <v>0</v>
      </c>
      <c r="H84" s="46">
        <f>+'1995'!$I84</f>
        <v>0</v>
      </c>
      <c r="I84" s="46">
        <f>+'1996'!$I84</f>
        <v>0</v>
      </c>
      <c r="J84" s="46">
        <f>+'1997'!$I84</f>
        <v>0</v>
      </c>
      <c r="K84" s="46">
        <f>+'1998'!$I84</f>
        <v>0</v>
      </c>
      <c r="L84" s="46">
        <f>+'1999'!$I84</f>
        <v>0</v>
      </c>
      <c r="M84" s="46">
        <f>+'2000'!$I84</f>
        <v>0</v>
      </c>
      <c r="N84" s="46">
        <f>+'2001'!$I84</f>
        <v>0</v>
      </c>
      <c r="O84" s="46">
        <f>+'2002'!$I84</f>
        <v>0</v>
      </c>
      <c r="P84" s="46">
        <f>+'2003'!$I84</f>
        <v>0</v>
      </c>
      <c r="Q84" s="46">
        <f>+'2004'!$I84</f>
        <v>0</v>
      </c>
      <c r="R84" s="46">
        <f>+'2005'!$I84</f>
        <v>0</v>
      </c>
      <c r="S84" s="46">
        <f>+'2006'!$I84</f>
        <v>0</v>
      </c>
      <c r="T84" s="46">
        <f>+'2007'!$I84</f>
        <v>0</v>
      </c>
      <c r="U84" s="46">
        <f>+'2008'!$I84</f>
        <v>0</v>
      </c>
      <c r="V84" s="46">
        <f>+'2009'!$I84</f>
        <v>0</v>
      </c>
      <c r="W84" s="46">
        <f>+'2010'!$I84</f>
        <v>0</v>
      </c>
      <c r="X84" s="46">
        <f>+'2011'!$I84</f>
        <v>0</v>
      </c>
      <c r="Y84" s="46">
        <f>+'2012'!$I84</f>
        <v>0</v>
      </c>
      <c r="Z84" s="46">
        <f>+'2013'!$I84</f>
        <v>0</v>
      </c>
      <c r="AA84" s="46">
        <f>+'2014'!$I84</f>
        <v>0</v>
      </c>
      <c r="AB84" s="46">
        <f>+'2015'!$I84</f>
        <v>0</v>
      </c>
      <c r="AC84" s="46">
        <f>+'2016'!$I84</f>
        <v>0</v>
      </c>
      <c r="AD84" s="46">
        <f>+'2017'!$I84</f>
        <v>0</v>
      </c>
      <c r="AE84" s="46">
        <f>+'2018'!$I84</f>
        <v>0</v>
      </c>
      <c r="AF84" s="46">
        <f>+'2019'!$I84</f>
        <v>0</v>
      </c>
      <c r="AG84" s="46">
        <f>+'2020'!$I84</f>
        <v>0</v>
      </c>
      <c r="AH84" s="46">
        <f>+'2021'!$I84</f>
        <v>0</v>
      </c>
      <c r="AI84" s="27"/>
      <c r="AJ84" s="47" t="e">
        <f t="shared" si="11"/>
        <v>#DIV/0!</v>
      </c>
    </row>
    <row r="85" spans="1:36" hidden="1" x14ac:dyDescent="0.35">
      <c r="A85" s="24" t="s">
        <v>416</v>
      </c>
      <c r="B85" s="25" t="s">
        <v>417</v>
      </c>
      <c r="C85" s="46">
        <f>+'1990'!$I85</f>
        <v>0</v>
      </c>
      <c r="D85" s="46">
        <f>+'1991'!$I85</f>
        <v>0</v>
      </c>
      <c r="E85" s="46">
        <f>+'1992'!$I85</f>
        <v>0</v>
      </c>
      <c r="F85" s="46">
        <f>+'1993'!$I85</f>
        <v>0</v>
      </c>
      <c r="G85" s="46">
        <f>+'1994'!$I85</f>
        <v>0</v>
      </c>
      <c r="H85" s="46">
        <f>+'1995'!$I85</f>
        <v>0</v>
      </c>
      <c r="I85" s="46">
        <f>+'1996'!$I85</f>
        <v>0</v>
      </c>
      <c r="J85" s="46">
        <f>+'1997'!$I85</f>
        <v>0</v>
      </c>
      <c r="K85" s="46">
        <f>+'1998'!$I85</f>
        <v>0</v>
      </c>
      <c r="L85" s="46">
        <f>+'1999'!$I85</f>
        <v>0</v>
      </c>
      <c r="M85" s="46">
        <f>+'2000'!$I85</f>
        <v>0</v>
      </c>
      <c r="N85" s="46">
        <f>+'2001'!$I85</f>
        <v>0</v>
      </c>
      <c r="O85" s="46">
        <f>+'2002'!$I85</f>
        <v>0</v>
      </c>
      <c r="P85" s="46">
        <f>+'2003'!$I85</f>
        <v>0</v>
      </c>
      <c r="Q85" s="46">
        <f>+'2004'!$I85</f>
        <v>0</v>
      </c>
      <c r="R85" s="46">
        <f>+'2005'!$I85</f>
        <v>0</v>
      </c>
      <c r="S85" s="46">
        <f>+'2006'!$I85</f>
        <v>0</v>
      </c>
      <c r="T85" s="46">
        <f>+'2007'!$I85</f>
        <v>0</v>
      </c>
      <c r="U85" s="46">
        <f>+'2008'!$I85</f>
        <v>0</v>
      </c>
      <c r="V85" s="46">
        <f>+'2009'!$I85</f>
        <v>0</v>
      </c>
      <c r="W85" s="46">
        <f>+'2010'!$I85</f>
        <v>0</v>
      </c>
      <c r="X85" s="46">
        <f>+'2011'!$I85</f>
        <v>0</v>
      </c>
      <c r="Y85" s="46">
        <f>+'2012'!$I85</f>
        <v>0</v>
      </c>
      <c r="Z85" s="46">
        <f>+'2013'!$I85</f>
        <v>0</v>
      </c>
      <c r="AA85" s="46">
        <f>+'2014'!$I85</f>
        <v>0</v>
      </c>
      <c r="AB85" s="46">
        <f>+'2015'!$I85</f>
        <v>0</v>
      </c>
      <c r="AC85" s="46">
        <f>+'2016'!$I85</f>
        <v>0</v>
      </c>
      <c r="AD85" s="46">
        <f>+'2017'!$I85</f>
        <v>0</v>
      </c>
      <c r="AE85" s="46">
        <f>+'2018'!$I85</f>
        <v>0</v>
      </c>
      <c r="AF85" s="46">
        <f>+'2019'!$I85</f>
        <v>0</v>
      </c>
      <c r="AG85" s="46">
        <f>+'2020'!$I85</f>
        <v>0</v>
      </c>
      <c r="AH85" s="46">
        <f>+'2021'!$I85</f>
        <v>0</v>
      </c>
      <c r="AI85" s="27"/>
      <c r="AJ85" s="47" t="e">
        <f t="shared" si="11"/>
        <v>#DIV/0!</v>
      </c>
    </row>
    <row r="86" spans="1:36" hidden="1" x14ac:dyDescent="0.35">
      <c r="A86" s="24" t="s">
        <v>418</v>
      </c>
      <c r="B86" s="25" t="s">
        <v>419</v>
      </c>
      <c r="C86" s="46">
        <f>+'1990'!$I86</f>
        <v>0</v>
      </c>
      <c r="D86" s="46">
        <f>+'1991'!$I86</f>
        <v>0</v>
      </c>
      <c r="E86" s="46">
        <f>+'1992'!$I86</f>
        <v>0</v>
      </c>
      <c r="F86" s="46">
        <f>+'1993'!$I86</f>
        <v>0</v>
      </c>
      <c r="G86" s="46">
        <f>+'1994'!$I86</f>
        <v>0</v>
      </c>
      <c r="H86" s="46">
        <f>+'1995'!$I86</f>
        <v>0</v>
      </c>
      <c r="I86" s="46">
        <f>+'1996'!$I86</f>
        <v>0</v>
      </c>
      <c r="J86" s="46">
        <f>+'1997'!$I86</f>
        <v>0</v>
      </c>
      <c r="K86" s="46">
        <f>+'1998'!$I86</f>
        <v>0</v>
      </c>
      <c r="L86" s="46">
        <f>+'1999'!$I86</f>
        <v>0</v>
      </c>
      <c r="M86" s="46">
        <f>+'2000'!$I86</f>
        <v>0</v>
      </c>
      <c r="N86" s="46">
        <f>+'2001'!$I86</f>
        <v>0</v>
      </c>
      <c r="O86" s="46">
        <f>+'2002'!$I86</f>
        <v>0</v>
      </c>
      <c r="P86" s="46">
        <f>+'2003'!$I86</f>
        <v>0</v>
      </c>
      <c r="Q86" s="46">
        <f>+'2004'!$I86</f>
        <v>0</v>
      </c>
      <c r="R86" s="46">
        <f>+'2005'!$I86</f>
        <v>0</v>
      </c>
      <c r="S86" s="46">
        <f>+'2006'!$I86</f>
        <v>0</v>
      </c>
      <c r="T86" s="46">
        <f>+'2007'!$I86</f>
        <v>0</v>
      </c>
      <c r="U86" s="46">
        <f>+'2008'!$I86</f>
        <v>0</v>
      </c>
      <c r="V86" s="46">
        <f>+'2009'!$I86</f>
        <v>0</v>
      </c>
      <c r="W86" s="46">
        <f>+'2010'!$I86</f>
        <v>0</v>
      </c>
      <c r="X86" s="46">
        <f>+'2011'!$I86</f>
        <v>0</v>
      </c>
      <c r="Y86" s="46">
        <f>+'2012'!$I86</f>
        <v>0</v>
      </c>
      <c r="Z86" s="46">
        <f>+'2013'!$I86</f>
        <v>0</v>
      </c>
      <c r="AA86" s="46">
        <f>+'2014'!$I86</f>
        <v>0</v>
      </c>
      <c r="AB86" s="46">
        <f>+'2015'!$I86</f>
        <v>0</v>
      </c>
      <c r="AC86" s="46">
        <f>+'2016'!$I86</f>
        <v>0</v>
      </c>
      <c r="AD86" s="46">
        <f>+'2017'!$I86</f>
        <v>0</v>
      </c>
      <c r="AE86" s="46">
        <f>+'2018'!$I86</f>
        <v>0</v>
      </c>
      <c r="AF86" s="46">
        <f>+'2019'!$I86</f>
        <v>0</v>
      </c>
      <c r="AG86" s="46">
        <f>+'2020'!$I86</f>
        <v>0</v>
      </c>
      <c r="AH86" s="46">
        <f>+'2021'!$I86</f>
        <v>0</v>
      </c>
      <c r="AI86" s="27"/>
      <c r="AJ86" s="47" t="e">
        <f t="shared" si="11"/>
        <v>#DIV/0!</v>
      </c>
    </row>
    <row r="87" spans="1:36" hidden="1" x14ac:dyDescent="0.35">
      <c r="A87" s="24" t="s">
        <v>420</v>
      </c>
      <c r="B87" s="25" t="s">
        <v>421</v>
      </c>
      <c r="C87" s="46">
        <f>+'1990'!$I87</f>
        <v>0</v>
      </c>
      <c r="D87" s="46">
        <f>+'1991'!$I87</f>
        <v>0</v>
      </c>
      <c r="E87" s="46">
        <f>+'1992'!$I87</f>
        <v>0</v>
      </c>
      <c r="F87" s="46">
        <f>+'1993'!$I87</f>
        <v>0</v>
      </c>
      <c r="G87" s="46">
        <f>+'1994'!$I87</f>
        <v>0</v>
      </c>
      <c r="H87" s="46">
        <f>+'1995'!$I87</f>
        <v>0</v>
      </c>
      <c r="I87" s="46">
        <f>+'1996'!$I87</f>
        <v>0</v>
      </c>
      <c r="J87" s="46">
        <f>+'1997'!$I87</f>
        <v>0</v>
      </c>
      <c r="K87" s="46">
        <f>+'1998'!$I87</f>
        <v>0</v>
      </c>
      <c r="L87" s="46">
        <f>+'1999'!$I87</f>
        <v>0</v>
      </c>
      <c r="M87" s="46">
        <f>+'2000'!$I87</f>
        <v>0</v>
      </c>
      <c r="N87" s="46">
        <f>+'2001'!$I87</f>
        <v>0</v>
      </c>
      <c r="O87" s="46">
        <f>+'2002'!$I87</f>
        <v>0</v>
      </c>
      <c r="P87" s="46">
        <f>+'2003'!$I87</f>
        <v>0</v>
      </c>
      <c r="Q87" s="46">
        <f>+'2004'!$I87</f>
        <v>0</v>
      </c>
      <c r="R87" s="46">
        <f>+'2005'!$I87</f>
        <v>0</v>
      </c>
      <c r="S87" s="46">
        <f>+'2006'!$I87</f>
        <v>0</v>
      </c>
      <c r="T87" s="46">
        <f>+'2007'!$I87</f>
        <v>0</v>
      </c>
      <c r="U87" s="46">
        <f>+'2008'!$I87</f>
        <v>0</v>
      </c>
      <c r="V87" s="46">
        <f>+'2009'!$I87</f>
        <v>0</v>
      </c>
      <c r="W87" s="46">
        <f>+'2010'!$I87</f>
        <v>0</v>
      </c>
      <c r="X87" s="46">
        <f>+'2011'!$I87</f>
        <v>0</v>
      </c>
      <c r="Y87" s="46">
        <f>+'2012'!$I87</f>
        <v>0</v>
      </c>
      <c r="Z87" s="46">
        <f>+'2013'!$I87</f>
        <v>0</v>
      </c>
      <c r="AA87" s="46">
        <f>+'2014'!$I87</f>
        <v>0</v>
      </c>
      <c r="AB87" s="46">
        <f>+'2015'!$I87</f>
        <v>0</v>
      </c>
      <c r="AC87" s="46">
        <f>+'2016'!$I87</f>
        <v>0</v>
      </c>
      <c r="AD87" s="46">
        <f>+'2017'!$I87</f>
        <v>0</v>
      </c>
      <c r="AE87" s="46">
        <f>+'2018'!$I87</f>
        <v>0</v>
      </c>
      <c r="AF87" s="46">
        <f>+'2019'!$I87</f>
        <v>0</v>
      </c>
      <c r="AG87" s="46">
        <f>+'2020'!$I87</f>
        <v>0</v>
      </c>
      <c r="AH87" s="46">
        <f>+'2021'!$I87</f>
        <v>0</v>
      </c>
      <c r="AI87" s="27"/>
      <c r="AJ87" s="47" t="e">
        <f t="shared" si="11"/>
        <v>#DIV/0!</v>
      </c>
    </row>
    <row r="88" spans="1:36" hidden="1" x14ac:dyDescent="0.35">
      <c r="A88" s="24" t="s">
        <v>422</v>
      </c>
      <c r="B88" s="25" t="s">
        <v>423</v>
      </c>
      <c r="C88" s="46">
        <f>+'1990'!$I88</f>
        <v>0</v>
      </c>
      <c r="D88" s="46">
        <f>+'1991'!$I88</f>
        <v>0</v>
      </c>
      <c r="E88" s="46">
        <f>+'1992'!$I88</f>
        <v>0</v>
      </c>
      <c r="F88" s="46">
        <f>+'1993'!$I88</f>
        <v>0</v>
      </c>
      <c r="G88" s="46">
        <f>+'1994'!$I88</f>
        <v>0</v>
      </c>
      <c r="H88" s="46">
        <f>+'1995'!$I88</f>
        <v>0</v>
      </c>
      <c r="I88" s="46">
        <f>+'1996'!$I88</f>
        <v>0</v>
      </c>
      <c r="J88" s="46">
        <f>+'1997'!$I88</f>
        <v>0</v>
      </c>
      <c r="K88" s="46">
        <f>+'1998'!$I88</f>
        <v>0</v>
      </c>
      <c r="L88" s="46">
        <f>+'1999'!$I88</f>
        <v>0</v>
      </c>
      <c r="M88" s="46">
        <f>+'2000'!$I88</f>
        <v>0</v>
      </c>
      <c r="N88" s="46">
        <f>+'2001'!$I88</f>
        <v>0</v>
      </c>
      <c r="O88" s="46">
        <f>+'2002'!$I88</f>
        <v>0</v>
      </c>
      <c r="P88" s="46">
        <f>+'2003'!$I88</f>
        <v>0</v>
      </c>
      <c r="Q88" s="46">
        <f>+'2004'!$I88</f>
        <v>0</v>
      </c>
      <c r="R88" s="46">
        <f>+'2005'!$I88</f>
        <v>0</v>
      </c>
      <c r="S88" s="46">
        <f>+'2006'!$I88</f>
        <v>0</v>
      </c>
      <c r="T88" s="46">
        <f>+'2007'!$I88</f>
        <v>0</v>
      </c>
      <c r="U88" s="46">
        <f>+'2008'!$I88</f>
        <v>0</v>
      </c>
      <c r="V88" s="46">
        <f>+'2009'!$I88</f>
        <v>0</v>
      </c>
      <c r="W88" s="46">
        <f>+'2010'!$I88</f>
        <v>0</v>
      </c>
      <c r="X88" s="46">
        <f>+'2011'!$I88</f>
        <v>0</v>
      </c>
      <c r="Y88" s="46">
        <f>+'2012'!$I88</f>
        <v>0</v>
      </c>
      <c r="Z88" s="46">
        <f>+'2013'!$I88</f>
        <v>0</v>
      </c>
      <c r="AA88" s="46">
        <f>+'2014'!$I88</f>
        <v>0</v>
      </c>
      <c r="AB88" s="46">
        <f>+'2015'!$I88</f>
        <v>0</v>
      </c>
      <c r="AC88" s="46">
        <f>+'2016'!$I88</f>
        <v>0</v>
      </c>
      <c r="AD88" s="46">
        <f>+'2017'!$I88</f>
        <v>0</v>
      </c>
      <c r="AE88" s="46">
        <f>+'2018'!$I88</f>
        <v>0</v>
      </c>
      <c r="AF88" s="46">
        <f>+'2019'!$I88</f>
        <v>0</v>
      </c>
      <c r="AG88" s="46">
        <f>+'2020'!$I88</f>
        <v>0</v>
      </c>
      <c r="AH88" s="46">
        <f>+'2021'!$I88</f>
        <v>0</v>
      </c>
      <c r="AI88" s="27"/>
      <c r="AJ88" s="47" t="e">
        <f t="shared" si="11"/>
        <v>#DIV/0!</v>
      </c>
    </row>
    <row r="89" spans="1:36" hidden="1" x14ac:dyDescent="0.35">
      <c r="A89" s="24" t="s">
        <v>424</v>
      </c>
      <c r="B89" s="25" t="s">
        <v>425</v>
      </c>
      <c r="C89" s="26">
        <f t="shared" ref="C89:AE89" si="17">+SUM(C90:C93)</f>
        <v>0</v>
      </c>
      <c r="D89" s="26">
        <f t="shared" si="17"/>
        <v>0</v>
      </c>
      <c r="E89" s="26">
        <f t="shared" si="17"/>
        <v>0</v>
      </c>
      <c r="F89" s="26">
        <f t="shared" si="17"/>
        <v>0</v>
      </c>
      <c r="G89" s="26">
        <f t="shared" si="17"/>
        <v>0</v>
      </c>
      <c r="H89" s="26">
        <f t="shared" si="17"/>
        <v>0</v>
      </c>
      <c r="I89" s="26">
        <f t="shared" si="17"/>
        <v>0</v>
      </c>
      <c r="J89" s="26">
        <f t="shared" si="17"/>
        <v>0</v>
      </c>
      <c r="K89" s="26">
        <f t="shared" si="17"/>
        <v>0</v>
      </c>
      <c r="L89" s="26">
        <f t="shared" si="17"/>
        <v>0</v>
      </c>
      <c r="M89" s="26">
        <f t="shared" si="17"/>
        <v>0</v>
      </c>
      <c r="N89" s="26">
        <f t="shared" si="17"/>
        <v>0</v>
      </c>
      <c r="O89" s="26">
        <f t="shared" si="17"/>
        <v>0</v>
      </c>
      <c r="P89" s="26">
        <f t="shared" si="17"/>
        <v>0</v>
      </c>
      <c r="Q89" s="26">
        <f t="shared" si="17"/>
        <v>0</v>
      </c>
      <c r="R89" s="26">
        <f t="shared" si="17"/>
        <v>0</v>
      </c>
      <c r="S89" s="26">
        <f t="shared" si="17"/>
        <v>0</v>
      </c>
      <c r="T89" s="26">
        <f t="shared" si="17"/>
        <v>0</v>
      </c>
      <c r="U89" s="26">
        <f t="shared" si="17"/>
        <v>0</v>
      </c>
      <c r="V89" s="26">
        <f t="shared" si="17"/>
        <v>0</v>
      </c>
      <c r="W89" s="26">
        <f t="shared" si="17"/>
        <v>0</v>
      </c>
      <c r="X89" s="26">
        <f t="shared" si="17"/>
        <v>0</v>
      </c>
      <c r="Y89" s="26">
        <f t="shared" si="17"/>
        <v>0</v>
      </c>
      <c r="Z89" s="26">
        <f t="shared" si="17"/>
        <v>0</v>
      </c>
      <c r="AA89" s="26">
        <f t="shared" si="17"/>
        <v>0</v>
      </c>
      <c r="AB89" s="26">
        <f t="shared" si="17"/>
        <v>0</v>
      </c>
      <c r="AC89" s="26">
        <f t="shared" si="17"/>
        <v>0</v>
      </c>
      <c r="AD89" s="26">
        <f t="shared" si="17"/>
        <v>0</v>
      </c>
      <c r="AE89" s="26">
        <f t="shared" si="17"/>
        <v>0</v>
      </c>
      <c r="AF89" s="26">
        <f t="shared" ref="AF89:AH89" si="18">+SUM(AF90:AF93)</f>
        <v>0</v>
      </c>
      <c r="AG89" s="26">
        <f t="shared" si="18"/>
        <v>13.58395714195917</v>
      </c>
      <c r="AH89" s="26">
        <f t="shared" si="18"/>
        <v>0</v>
      </c>
      <c r="AI89" s="27"/>
      <c r="AJ89" s="28" t="e">
        <f t="shared" si="11"/>
        <v>#DIV/0!</v>
      </c>
    </row>
    <row r="90" spans="1:36" hidden="1" x14ac:dyDescent="0.35">
      <c r="A90" s="24" t="s">
        <v>426</v>
      </c>
      <c r="B90" s="25" t="s">
        <v>427</v>
      </c>
      <c r="C90" s="46">
        <f>+'1990'!$I90</f>
        <v>0</v>
      </c>
      <c r="D90" s="46">
        <f>+'1991'!$I90</f>
        <v>0</v>
      </c>
      <c r="E90" s="46">
        <f>+'1992'!$I90</f>
        <v>0</v>
      </c>
      <c r="F90" s="46">
        <f>+'1993'!$I90</f>
        <v>0</v>
      </c>
      <c r="G90" s="46">
        <f>+'1994'!$I90</f>
        <v>0</v>
      </c>
      <c r="H90" s="46">
        <f>+'1995'!$I90</f>
        <v>0</v>
      </c>
      <c r="I90" s="46">
        <f>+'1996'!$I90</f>
        <v>0</v>
      </c>
      <c r="J90" s="46">
        <f>+'1997'!$I90</f>
        <v>0</v>
      </c>
      <c r="K90" s="46">
        <f>+'1998'!$I90</f>
        <v>0</v>
      </c>
      <c r="L90" s="46">
        <f>+'1999'!$I90</f>
        <v>0</v>
      </c>
      <c r="M90" s="46">
        <f>+'2000'!$I90</f>
        <v>0</v>
      </c>
      <c r="N90" s="46">
        <f>+'2001'!$I90</f>
        <v>0</v>
      </c>
      <c r="O90" s="46">
        <f>+'2002'!$I90</f>
        <v>0</v>
      </c>
      <c r="P90" s="46">
        <f>+'2003'!$I90</f>
        <v>0</v>
      </c>
      <c r="Q90" s="46">
        <f>+'2004'!$I90</f>
        <v>0</v>
      </c>
      <c r="R90" s="46">
        <f>+'2005'!$I90</f>
        <v>0</v>
      </c>
      <c r="S90" s="46">
        <f>+'2006'!$I90</f>
        <v>0</v>
      </c>
      <c r="T90" s="46">
        <f>+'2007'!$I90</f>
        <v>0</v>
      </c>
      <c r="U90" s="46">
        <f>+'2008'!$I90</f>
        <v>0</v>
      </c>
      <c r="V90" s="46">
        <f>+'2009'!$I90</f>
        <v>0</v>
      </c>
      <c r="W90" s="46">
        <f>+'2010'!$I90</f>
        <v>0</v>
      </c>
      <c r="X90" s="46">
        <f>+'2011'!$I90</f>
        <v>0</v>
      </c>
      <c r="Y90" s="46">
        <f>+'2012'!$I90</f>
        <v>0</v>
      </c>
      <c r="Z90" s="46">
        <f>+'2013'!$I90</f>
        <v>0</v>
      </c>
      <c r="AA90" s="46">
        <f>+'2014'!$I90</f>
        <v>0</v>
      </c>
      <c r="AB90" s="46">
        <f>+'2015'!$I90</f>
        <v>0</v>
      </c>
      <c r="AC90" s="46">
        <f>+'2016'!$I90</f>
        <v>0</v>
      </c>
      <c r="AD90" s="46">
        <f>+'2017'!$I90</f>
        <v>0</v>
      </c>
      <c r="AE90" s="46">
        <f>+'2018'!$I90</f>
        <v>0</v>
      </c>
      <c r="AF90" s="46">
        <f>+'2019'!$I90</f>
        <v>0</v>
      </c>
      <c r="AG90" s="46">
        <f>+'2020'!$O90</f>
        <v>13.58395714195917</v>
      </c>
      <c r="AH90" s="46">
        <f>+'2021'!$I90</f>
        <v>0</v>
      </c>
      <c r="AI90" s="27"/>
      <c r="AJ90" s="47" t="e">
        <f t="shared" si="11"/>
        <v>#DIV/0!</v>
      </c>
    </row>
    <row r="91" spans="1:36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3" t="e">
        <f t="shared" si="11"/>
        <v>#DIV/0!</v>
      </c>
    </row>
    <row r="92" spans="1:36" ht="13" hidden="1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33" t="e">
        <f t="shared" si="11"/>
        <v>#DIV/0!</v>
      </c>
    </row>
    <row r="93" spans="1:36" hidden="1" x14ac:dyDescent="0.35">
      <c r="A93" s="24" t="s">
        <v>432</v>
      </c>
      <c r="B93" s="25" t="s">
        <v>342</v>
      </c>
      <c r="C93" s="46">
        <f>+'1990'!$I93</f>
        <v>0</v>
      </c>
      <c r="D93" s="46">
        <f>+'1991'!$I93</f>
        <v>0</v>
      </c>
      <c r="E93" s="46">
        <f>+'1992'!$I93</f>
        <v>0</v>
      </c>
      <c r="F93" s="46">
        <f>+'1993'!$I93</f>
        <v>0</v>
      </c>
      <c r="G93" s="46">
        <f>+'1994'!$I93</f>
        <v>0</v>
      </c>
      <c r="H93" s="46">
        <f>+'1995'!$I93</f>
        <v>0</v>
      </c>
      <c r="I93" s="46">
        <f>+'1996'!$I93</f>
        <v>0</v>
      </c>
      <c r="J93" s="46">
        <f>+'1997'!$I93</f>
        <v>0</v>
      </c>
      <c r="K93" s="46">
        <f>+'1998'!$I93</f>
        <v>0</v>
      </c>
      <c r="L93" s="46">
        <f>+'1999'!$I93</f>
        <v>0</v>
      </c>
      <c r="M93" s="46">
        <f>+'2000'!$I93</f>
        <v>0</v>
      </c>
      <c r="N93" s="46">
        <f>+'2001'!$I93</f>
        <v>0</v>
      </c>
      <c r="O93" s="46">
        <f>+'2002'!$I93</f>
        <v>0</v>
      </c>
      <c r="P93" s="46">
        <f>+'2003'!$I93</f>
        <v>0</v>
      </c>
      <c r="Q93" s="46">
        <f>+'2004'!$I93</f>
        <v>0</v>
      </c>
      <c r="R93" s="46">
        <f>+'2005'!$I93</f>
        <v>0</v>
      </c>
      <c r="S93" s="46">
        <f>+'2006'!$I93</f>
        <v>0</v>
      </c>
      <c r="T93" s="46">
        <f>+'2007'!$I93</f>
        <v>0</v>
      </c>
      <c r="U93" s="46">
        <f>+'2008'!$I93</f>
        <v>0</v>
      </c>
      <c r="V93" s="46">
        <f>+'2009'!$I93</f>
        <v>0</v>
      </c>
      <c r="W93" s="46">
        <f>+'2010'!$I93</f>
        <v>0</v>
      </c>
      <c r="X93" s="46">
        <f>+'2011'!$I93</f>
        <v>0</v>
      </c>
      <c r="Y93" s="46">
        <f>+'2012'!$I93</f>
        <v>0</v>
      </c>
      <c r="Z93" s="46">
        <f>+'2013'!$I93</f>
        <v>0</v>
      </c>
      <c r="AA93" s="46">
        <f>+'2014'!$I93</f>
        <v>0</v>
      </c>
      <c r="AB93" s="46">
        <f>+'2015'!$I93</f>
        <v>0</v>
      </c>
      <c r="AC93" s="46">
        <f>+'2016'!$I93</f>
        <v>0</v>
      </c>
      <c r="AD93" s="46">
        <f>+'2017'!$I93</f>
        <v>0</v>
      </c>
      <c r="AE93" s="46">
        <f>+'2018'!$I93</f>
        <v>0</v>
      </c>
      <c r="AF93" s="46">
        <f>+'2019'!$I93</f>
        <v>0</v>
      </c>
      <c r="AG93" s="46">
        <f>+'2020'!$O93</f>
        <v>0</v>
      </c>
      <c r="AH93" s="46">
        <f>+'2021'!$I93</f>
        <v>0</v>
      </c>
      <c r="AI93" s="27"/>
      <c r="AJ93" s="47" t="e">
        <f t="shared" si="11"/>
        <v>#DIV/0!</v>
      </c>
    </row>
    <row r="94" spans="1:36" hidden="1" x14ac:dyDescent="0.35">
      <c r="A94" s="24" t="s">
        <v>433</v>
      </c>
      <c r="B94" s="25" t="s">
        <v>291</v>
      </c>
      <c r="C94" s="46">
        <f>+'1990'!$I94</f>
        <v>0</v>
      </c>
      <c r="D94" s="46">
        <f>+'1991'!$I94</f>
        <v>0</v>
      </c>
      <c r="E94" s="46">
        <f>+'1992'!$I94</f>
        <v>0</v>
      </c>
      <c r="F94" s="46">
        <f>+'1993'!$I94</f>
        <v>0</v>
      </c>
      <c r="G94" s="46">
        <f>+'1994'!$I94</f>
        <v>0</v>
      </c>
      <c r="H94" s="46">
        <f>+'1995'!$I94</f>
        <v>0</v>
      </c>
      <c r="I94" s="46">
        <f>+'1996'!$I94</f>
        <v>0</v>
      </c>
      <c r="J94" s="46">
        <f>+'1997'!$I94</f>
        <v>0</v>
      </c>
      <c r="K94" s="46">
        <f>+'1998'!$I94</f>
        <v>0</v>
      </c>
      <c r="L94" s="46">
        <f>+'1999'!$I94</f>
        <v>0</v>
      </c>
      <c r="M94" s="46">
        <f>+'2000'!$I94</f>
        <v>0</v>
      </c>
      <c r="N94" s="46">
        <f>+'2001'!$I94</f>
        <v>0</v>
      </c>
      <c r="O94" s="46">
        <f>+'2002'!$I94</f>
        <v>0</v>
      </c>
      <c r="P94" s="46">
        <f>+'2003'!$I94</f>
        <v>0</v>
      </c>
      <c r="Q94" s="46">
        <f>+'2004'!$I94</f>
        <v>0</v>
      </c>
      <c r="R94" s="46">
        <f>+'2005'!$I94</f>
        <v>0</v>
      </c>
      <c r="S94" s="46">
        <f>+'2006'!$I94</f>
        <v>0</v>
      </c>
      <c r="T94" s="46">
        <f>+'2007'!$I94</f>
        <v>0</v>
      </c>
      <c r="U94" s="46">
        <f>+'2008'!$I94</f>
        <v>0</v>
      </c>
      <c r="V94" s="46">
        <f>+'2009'!$I94</f>
        <v>0</v>
      </c>
      <c r="W94" s="46">
        <f>+'2010'!$I94</f>
        <v>0</v>
      </c>
      <c r="X94" s="46">
        <f>+'2011'!$I94</f>
        <v>0</v>
      </c>
      <c r="Y94" s="46">
        <f>+'2012'!$I94</f>
        <v>0</v>
      </c>
      <c r="Z94" s="46">
        <f>+'2013'!$I94</f>
        <v>0</v>
      </c>
      <c r="AA94" s="46">
        <f>+'2014'!$I94</f>
        <v>0</v>
      </c>
      <c r="AB94" s="46">
        <f>+'2015'!$I94</f>
        <v>0</v>
      </c>
      <c r="AC94" s="46">
        <f>+'2016'!$I94</f>
        <v>0</v>
      </c>
      <c r="AD94" s="46">
        <f>+'2017'!$I94</f>
        <v>0</v>
      </c>
      <c r="AE94" s="46">
        <f>+'2018'!$I94</f>
        <v>0</v>
      </c>
      <c r="AF94" s="46">
        <f>+'2019'!$I94</f>
        <v>0</v>
      </c>
      <c r="AG94" s="46">
        <f>+'2020'!$O94</f>
        <v>0</v>
      </c>
      <c r="AH94" s="46">
        <f>+'2021'!$I94</f>
        <v>0</v>
      </c>
      <c r="AI94" s="27"/>
      <c r="AJ94" s="47" t="e">
        <f t="shared" si="11"/>
        <v>#DIV/0!</v>
      </c>
    </row>
    <row r="95" spans="1:36" s="13" customFormat="1" x14ac:dyDescent="0.35">
      <c r="A95" s="19" t="s">
        <v>434</v>
      </c>
      <c r="B95" s="20" t="s">
        <v>435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22"/>
      <c r="AJ95" s="36" t="e">
        <f t="shared" si="11"/>
        <v>#DIV/0!</v>
      </c>
    </row>
    <row r="96" spans="1:36" hidden="1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33" t="e">
        <f t="shared" si="11"/>
        <v>#DIV/0!</v>
      </c>
    </row>
    <row r="97" spans="1:36" hidden="1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33" t="e">
        <f t="shared" si="11"/>
        <v>#DIV/0!</v>
      </c>
    </row>
    <row r="98" spans="1:36" hidden="1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33" t="e">
        <f t="shared" si="11"/>
        <v>#DIV/0!</v>
      </c>
    </row>
    <row r="99" spans="1:36" hidden="1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33" t="e">
        <f t="shared" si="11"/>
        <v>#DIV/0!</v>
      </c>
    </row>
    <row r="100" spans="1:36" hidden="1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33" t="e">
        <f t="shared" si="11"/>
        <v>#DIV/0!</v>
      </c>
    </row>
    <row r="101" spans="1:36" hidden="1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33" t="e">
        <f t="shared" si="11"/>
        <v>#DIV/0!</v>
      </c>
    </row>
    <row r="102" spans="1:36" hidden="1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33" t="e">
        <f t="shared" si="11"/>
        <v>#DIV/0!</v>
      </c>
    </row>
    <row r="103" spans="1:36" hidden="1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33" t="e">
        <f t="shared" si="11"/>
        <v>#DIV/0!</v>
      </c>
    </row>
    <row r="104" spans="1:36" hidden="1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33" t="e">
        <f t="shared" si="11"/>
        <v>#DIV/0!</v>
      </c>
    </row>
    <row r="105" spans="1:36" hidden="1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33" t="e">
        <f t="shared" si="11"/>
        <v>#DIV/0!</v>
      </c>
    </row>
    <row r="106" spans="1:36" hidden="1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33" t="e">
        <f t="shared" si="11"/>
        <v>#DIV/0!</v>
      </c>
    </row>
    <row r="107" spans="1:36" hidden="1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33" t="e">
        <f t="shared" si="11"/>
        <v>#DIV/0!</v>
      </c>
    </row>
    <row r="108" spans="1:36" hidden="1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33" t="e">
        <f t="shared" si="11"/>
        <v>#DIV/0!</v>
      </c>
    </row>
    <row r="109" spans="1:36" hidden="1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33" t="e">
        <f t="shared" si="11"/>
        <v>#DIV/0!</v>
      </c>
    </row>
    <row r="110" spans="1:36" hidden="1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33" t="e">
        <f t="shared" si="11"/>
        <v>#DIV/0!</v>
      </c>
    </row>
    <row r="111" spans="1:36" hidden="1" x14ac:dyDescent="0.35">
      <c r="A111" s="24" t="s">
        <v>466</v>
      </c>
      <c r="B111" s="25" t="s">
        <v>467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27"/>
      <c r="AJ111" s="33" t="e">
        <f t="shared" si="11"/>
        <v>#DIV/0!</v>
      </c>
    </row>
    <row r="112" spans="1:36" hidden="1" x14ac:dyDescent="0.35">
      <c r="A112" s="24" t="s">
        <v>468</v>
      </c>
      <c r="B112" s="25" t="s">
        <v>439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27"/>
      <c r="AJ112" s="33" t="e">
        <f t="shared" si="11"/>
        <v>#DIV/0!</v>
      </c>
    </row>
    <row r="113" spans="1:36" hidden="1" x14ac:dyDescent="0.35">
      <c r="A113" s="24" t="s">
        <v>469</v>
      </c>
      <c r="B113" s="25" t="s">
        <v>441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27"/>
      <c r="AJ113" s="33" t="e">
        <f t="shared" si="11"/>
        <v>#DIV/0!</v>
      </c>
    </row>
    <row r="114" spans="1:36" hidden="1" x14ac:dyDescent="0.35">
      <c r="A114" s="24" t="s">
        <v>470</v>
      </c>
      <c r="B114" s="25" t="s">
        <v>443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27"/>
      <c r="AJ114" s="33" t="e">
        <f t="shared" si="11"/>
        <v>#DIV/0!</v>
      </c>
    </row>
    <row r="115" spans="1:36" hidden="1" x14ac:dyDescent="0.35">
      <c r="A115" s="24" t="s">
        <v>471</v>
      </c>
      <c r="B115" s="25" t="s">
        <v>445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27"/>
      <c r="AJ115" s="33" t="e">
        <f t="shared" si="11"/>
        <v>#DIV/0!</v>
      </c>
    </row>
    <row r="116" spans="1:36" hidden="1" x14ac:dyDescent="0.35">
      <c r="A116" s="24" t="s">
        <v>472</v>
      </c>
      <c r="B116" s="25" t="s">
        <v>447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27"/>
      <c r="AJ116" s="33" t="e">
        <f t="shared" si="11"/>
        <v>#DIV/0!</v>
      </c>
    </row>
    <row r="117" spans="1:36" hidden="1" x14ac:dyDescent="0.35">
      <c r="A117" s="24" t="s">
        <v>473</v>
      </c>
      <c r="B117" s="25" t="s">
        <v>449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27"/>
      <c r="AJ117" s="33" t="e">
        <f t="shared" si="11"/>
        <v>#DIV/0!</v>
      </c>
    </row>
    <row r="118" spans="1:36" hidden="1" x14ac:dyDescent="0.35">
      <c r="A118" s="24" t="s">
        <v>474</v>
      </c>
      <c r="B118" s="25" t="s">
        <v>451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27"/>
      <c r="AJ118" s="33" t="e">
        <f t="shared" si="11"/>
        <v>#DIV/0!</v>
      </c>
    </row>
    <row r="119" spans="1:36" hidden="1" x14ac:dyDescent="0.35">
      <c r="A119" s="24" t="s">
        <v>475</v>
      </c>
      <c r="B119" s="25" t="s">
        <v>453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27"/>
      <c r="AJ119" s="33" t="e">
        <f t="shared" si="11"/>
        <v>#DIV/0!</v>
      </c>
    </row>
    <row r="120" spans="1:36" hidden="1" x14ac:dyDescent="0.35">
      <c r="A120" s="24" t="s">
        <v>476</v>
      </c>
      <c r="B120" s="25" t="s">
        <v>455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27"/>
      <c r="AJ120" s="33" t="e">
        <f t="shared" si="11"/>
        <v>#DIV/0!</v>
      </c>
    </row>
    <row r="121" spans="1:36" hidden="1" x14ac:dyDescent="0.35">
      <c r="A121" s="24" t="s">
        <v>477</v>
      </c>
      <c r="B121" s="25" t="s">
        <v>457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27"/>
      <c r="AJ121" s="33" t="e">
        <f t="shared" si="11"/>
        <v>#DIV/0!</v>
      </c>
    </row>
    <row r="122" spans="1:36" hidden="1" x14ac:dyDescent="0.35">
      <c r="A122" s="24" t="s">
        <v>478</v>
      </c>
      <c r="B122" s="25" t="s">
        <v>459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27"/>
      <c r="AJ122" s="33" t="e">
        <f t="shared" si="11"/>
        <v>#DIV/0!</v>
      </c>
    </row>
    <row r="123" spans="1:36" hidden="1" x14ac:dyDescent="0.35">
      <c r="A123" s="24" t="s">
        <v>479</v>
      </c>
      <c r="B123" s="25" t="s">
        <v>461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27"/>
      <c r="AJ123" s="33" t="e">
        <f t="shared" si="11"/>
        <v>#DIV/0!</v>
      </c>
    </row>
    <row r="124" spans="1:36" hidden="1" x14ac:dyDescent="0.35">
      <c r="A124" s="24" t="s">
        <v>480</v>
      </c>
      <c r="B124" s="25" t="s">
        <v>463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27"/>
      <c r="AJ124" s="33" t="e">
        <f t="shared" si="11"/>
        <v>#DIV/0!</v>
      </c>
    </row>
    <row r="125" spans="1:36" hidden="1" x14ac:dyDescent="0.35">
      <c r="A125" s="24" t="s">
        <v>481</v>
      </c>
      <c r="B125" s="25" t="s">
        <v>465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27"/>
      <c r="AJ125" s="33" t="e">
        <f t="shared" si="11"/>
        <v>#DIV/0!</v>
      </c>
    </row>
    <row r="126" spans="1:36" ht="13" hidden="1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3" t="e">
        <f t="shared" si="11"/>
        <v>#DIV/0!</v>
      </c>
    </row>
    <row r="127" spans="1:36" hidden="1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33" t="e">
        <f t="shared" si="11"/>
        <v>#DIV/0!</v>
      </c>
    </row>
    <row r="128" spans="1:36" hidden="1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33" t="e">
        <f t="shared" si="11"/>
        <v>#DIV/0!</v>
      </c>
    </row>
    <row r="129" spans="1:36" hidden="1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33" t="e">
        <f t="shared" si="11"/>
        <v>#DIV/0!</v>
      </c>
    </row>
    <row r="130" spans="1:36" hidden="1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33" t="e">
        <f t="shared" si="11"/>
        <v>#DIV/0!</v>
      </c>
    </row>
    <row r="131" spans="1:36" hidden="1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33" t="e">
        <f t="shared" si="11"/>
        <v>#DIV/0!</v>
      </c>
    </row>
    <row r="132" spans="1:36" hidden="1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3" t="e">
        <f t="shared" si="11"/>
        <v>#DIV/0!</v>
      </c>
    </row>
    <row r="133" spans="1:36" hidden="1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3" t="e">
        <f t="shared" ref="AJ133:AJ196" si="19">+(AF133/M133)-1</f>
        <v>#DIV/0!</v>
      </c>
    </row>
    <row r="134" spans="1:36" hidden="1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3" t="e">
        <f t="shared" si="19"/>
        <v>#DIV/0!</v>
      </c>
    </row>
    <row r="135" spans="1:36" hidden="1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3" t="e">
        <f t="shared" si="19"/>
        <v>#DIV/0!</v>
      </c>
    </row>
    <row r="136" spans="1:36" hidden="1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3" t="e">
        <f t="shared" si="19"/>
        <v>#DIV/0!</v>
      </c>
    </row>
    <row r="137" spans="1:36" hidden="1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3" t="e">
        <f t="shared" si="19"/>
        <v>#DIV/0!</v>
      </c>
    </row>
    <row r="138" spans="1:36" hidden="1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3" t="e">
        <f t="shared" si="19"/>
        <v>#DIV/0!</v>
      </c>
    </row>
    <row r="139" spans="1:36" hidden="1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3" t="e">
        <f t="shared" si="19"/>
        <v>#DIV/0!</v>
      </c>
    </row>
    <row r="140" spans="1:36" hidden="1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3" t="e">
        <f t="shared" si="19"/>
        <v>#DIV/0!</v>
      </c>
    </row>
    <row r="141" spans="1:36" hidden="1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3" t="e">
        <f t="shared" si="19"/>
        <v>#DIV/0!</v>
      </c>
    </row>
    <row r="142" spans="1:36" hidden="1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3" t="e">
        <f t="shared" si="19"/>
        <v>#DIV/0!</v>
      </c>
    </row>
    <row r="143" spans="1:36" hidden="1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3" t="e">
        <f t="shared" si="19"/>
        <v>#DIV/0!</v>
      </c>
    </row>
    <row r="144" spans="1:36" hidden="1" x14ac:dyDescent="0.35">
      <c r="A144" s="24" t="s">
        <v>516</v>
      </c>
      <c r="B144" s="25" t="s">
        <v>517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27"/>
      <c r="AJ144" s="33" t="e">
        <f t="shared" si="19"/>
        <v>#DIV/0!</v>
      </c>
    </row>
    <row r="145" spans="1:36" hidden="1" x14ac:dyDescent="0.35">
      <c r="A145" s="24" t="s">
        <v>518</v>
      </c>
      <c r="B145" s="25" t="s">
        <v>519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27"/>
      <c r="AJ145" s="33" t="e">
        <f t="shared" si="19"/>
        <v>#DIV/0!</v>
      </c>
    </row>
    <row r="146" spans="1:36" hidden="1" x14ac:dyDescent="0.35">
      <c r="A146" s="24" t="s">
        <v>520</v>
      </c>
      <c r="B146" s="25" t="s">
        <v>521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27"/>
      <c r="AJ146" s="33" t="e">
        <f t="shared" si="19"/>
        <v>#DIV/0!</v>
      </c>
    </row>
    <row r="147" spans="1:36" hidden="1" x14ac:dyDescent="0.35">
      <c r="A147" s="24" t="s">
        <v>522</v>
      </c>
      <c r="B147" s="25" t="s">
        <v>523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27"/>
      <c r="AJ147" s="33" t="e">
        <f t="shared" si="19"/>
        <v>#DIV/0!</v>
      </c>
    </row>
    <row r="148" spans="1:36" hidden="1" x14ac:dyDescent="0.35">
      <c r="A148" s="24" t="s">
        <v>524</v>
      </c>
      <c r="B148" s="25" t="s">
        <v>525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27"/>
      <c r="AJ148" s="33" t="e">
        <f t="shared" si="19"/>
        <v>#DIV/0!</v>
      </c>
    </row>
    <row r="149" spans="1:36" hidden="1" x14ac:dyDescent="0.35">
      <c r="A149" s="24" t="s">
        <v>526</v>
      </c>
      <c r="B149" s="25" t="s">
        <v>527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27"/>
      <c r="AJ149" s="33" t="e">
        <f t="shared" si="19"/>
        <v>#DIV/0!</v>
      </c>
    </row>
    <row r="150" spans="1:36" hidden="1" x14ac:dyDescent="0.35">
      <c r="A150" s="24" t="s">
        <v>528</v>
      </c>
      <c r="B150" s="25" t="s">
        <v>291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27"/>
      <c r="AJ150" s="33" t="e">
        <f t="shared" si="19"/>
        <v>#DIV/0!</v>
      </c>
    </row>
    <row r="151" spans="1:36" hidden="1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3" t="e">
        <f t="shared" si="19"/>
        <v>#DIV/0!</v>
      </c>
    </row>
    <row r="152" spans="1:36" hidden="1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3" t="e">
        <f t="shared" si="19"/>
        <v>#DIV/0!</v>
      </c>
    </row>
    <row r="153" spans="1:36" hidden="1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3" t="e">
        <f t="shared" si="19"/>
        <v>#DIV/0!</v>
      </c>
    </row>
    <row r="154" spans="1:36" hidden="1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3" t="e">
        <f t="shared" si="19"/>
        <v>#DIV/0!</v>
      </c>
    </row>
    <row r="155" spans="1:36" hidden="1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3" t="e">
        <f t="shared" si="19"/>
        <v>#DIV/0!</v>
      </c>
    </row>
    <row r="156" spans="1:36" hidden="1" x14ac:dyDescent="0.35">
      <c r="A156" s="24" t="s">
        <v>539</v>
      </c>
      <c r="B156" s="25" t="s">
        <v>291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27"/>
      <c r="AJ156" s="33" t="e">
        <f t="shared" si="19"/>
        <v>#DIV/0!</v>
      </c>
    </row>
    <row r="157" spans="1:36" s="13" customFormat="1" x14ac:dyDescent="0.35">
      <c r="A157" s="19" t="s">
        <v>540</v>
      </c>
      <c r="B157" s="20" t="s">
        <v>541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22"/>
      <c r="AJ157" s="36" t="e">
        <f t="shared" si="19"/>
        <v>#DIV/0!</v>
      </c>
    </row>
    <row r="158" spans="1:36" x14ac:dyDescent="0.35">
      <c r="A158" s="24" t="s">
        <v>542</v>
      </c>
      <c r="B158" s="25" t="s">
        <v>543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27"/>
      <c r="AJ158" s="33" t="e">
        <f t="shared" si="19"/>
        <v>#DIV/0!</v>
      </c>
    </row>
    <row r="159" spans="1:36" x14ac:dyDescent="0.35">
      <c r="A159" s="24" t="s">
        <v>544</v>
      </c>
      <c r="B159" s="25" t="s">
        <v>545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27"/>
      <c r="AJ159" s="33" t="e">
        <f t="shared" si="19"/>
        <v>#DIV/0!</v>
      </c>
    </row>
    <row r="160" spans="1:36" x14ac:dyDescent="0.35">
      <c r="A160" s="24" t="s">
        <v>546</v>
      </c>
      <c r="B160" s="25" t="s">
        <v>547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27"/>
      <c r="AJ160" s="33" t="e">
        <f t="shared" si="19"/>
        <v>#DIV/0!</v>
      </c>
    </row>
    <row r="161" spans="1:36" x14ac:dyDescent="0.35">
      <c r="A161" s="24" t="s">
        <v>548</v>
      </c>
      <c r="B161" s="25" t="s">
        <v>549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27"/>
      <c r="AJ161" s="33" t="e">
        <f t="shared" si="19"/>
        <v>#DIV/0!</v>
      </c>
    </row>
    <row r="162" spans="1:36" x14ac:dyDescent="0.35">
      <c r="A162" s="24" t="s">
        <v>550</v>
      </c>
      <c r="B162" s="25" t="s">
        <v>551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27"/>
      <c r="AJ162" s="33" t="e">
        <f t="shared" si="19"/>
        <v>#DIV/0!</v>
      </c>
    </row>
    <row r="163" spans="1:36" x14ac:dyDescent="0.35">
      <c r="A163" s="24" t="s">
        <v>552</v>
      </c>
      <c r="B163" s="25" t="s">
        <v>553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27"/>
      <c r="AJ163" s="33" t="e">
        <f t="shared" si="19"/>
        <v>#DIV/0!</v>
      </c>
    </row>
    <row r="164" spans="1:36" x14ac:dyDescent="0.35">
      <c r="A164" s="24" t="s">
        <v>554</v>
      </c>
      <c r="B164" s="25" t="s">
        <v>555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27"/>
      <c r="AJ164" s="33" t="e">
        <f t="shared" si="19"/>
        <v>#DIV/0!</v>
      </c>
    </row>
    <row r="165" spans="1:36" x14ac:dyDescent="0.35">
      <c r="A165" s="24" t="s">
        <v>556</v>
      </c>
      <c r="B165" s="25" t="s">
        <v>557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27"/>
      <c r="AJ165" s="33" t="e">
        <f t="shared" si="19"/>
        <v>#DIV/0!</v>
      </c>
    </row>
    <row r="166" spans="1:36" x14ac:dyDescent="0.35">
      <c r="A166" s="24" t="s">
        <v>558</v>
      </c>
      <c r="B166" s="25" t="s">
        <v>559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27"/>
      <c r="AJ166" s="33" t="e">
        <f t="shared" si="19"/>
        <v>#DIV/0!</v>
      </c>
    </row>
    <row r="167" spans="1:36" x14ac:dyDescent="0.35">
      <c r="A167" s="24" t="s">
        <v>560</v>
      </c>
      <c r="B167" s="25" t="s">
        <v>561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27"/>
      <c r="AJ167" s="33" t="e">
        <f t="shared" si="19"/>
        <v>#DIV/0!</v>
      </c>
    </row>
    <row r="168" spans="1:36" x14ac:dyDescent="0.35">
      <c r="A168" s="24" t="s">
        <v>562</v>
      </c>
      <c r="B168" s="25" t="s">
        <v>563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27"/>
      <c r="AJ168" s="33" t="e">
        <f t="shared" si="19"/>
        <v>#DIV/0!</v>
      </c>
    </row>
    <row r="169" spans="1:36" x14ac:dyDescent="0.35">
      <c r="A169" s="24" t="s">
        <v>564</v>
      </c>
      <c r="B169" s="25" t="s">
        <v>565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27"/>
      <c r="AJ169" s="33" t="e">
        <f t="shared" si="19"/>
        <v>#DIV/0!</v>
      </c>
    </row>
    <row r="170" spans="1:36" x14ac:dyDescent="0.35">
      <c r="A170" s="24" t="s">
        <v>566</v>
      </c>
      <c r="B170" s="25" t="s">
        <v>567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27"/>
      <c r="AJ170" s="33" t="e">
        <f t="shared" si="19"/>
        <v>#DIV/0!</v>
      </c>
    </row>
    <row r="171" spans="1:36" x14ac:dyDescent="0.35">
      <c r="A171" s="24" t="s">
        <v>568</v>
      </c>
      <c r="B171" s="25" t="s">
        <v>569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27"/>
      <c r="AJ171" s="33" t="e">
        <f t="shared" si="19"/>
        <v>#DIV/0!</v>
      </c>
    </row>
    <row r="172" spans="1:36" x14ac:dyDescent="0.35">
      <c r="A172" s="24" t="s">
        <v>570</v>
      </c>
      <c r="B172" s="25" t="s">
        <v>571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27"/>
      <c r="AJ172" s="33" t="e">
        <f t="shared" si="19"/>
        <v>#DIV/0!</v>
      </c>
    </row>
    <row r="173" spans="1:36" x14ac:dyDescent="0.35">
      <c r="A173" s="24" t="s">
        <v>572</v>
      </c>
      <c r="B173" s="25" t="s">
        <v>573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27"/>
      <c r="AJ173" s="33" t="e">
        <f t="shared" si="19"/>
        <v>#DIV/0!</v>
      </c>
    </row>
    <row r="174" spans="1:36" x14ac:dyDescent="0.35">
      <c r="A174" s="24" t="s">
        <v>574</v>
      </c>
      <c r="B174" s="25" t="s">
        <v>575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27"/>
      <c r="AJ174" s="33" t="e">
        <f t="shared" si="19"/>
        <v>#DIV/0!</v>
      </c>
    </row>
    <row r="175" spans="1:36" x14ac:dyDescent="0.35">
      <c r="A175" s="24" t="s">
        <v>576</v>
      </c>
      <c r="B175" s="25" t="s">
        <v>577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27"/>
      <c r="AJ175" s="33" t="e">
        <f t="shared" si="19"/>
        <v>#DIV/0!</v>
      </c>
    </row>
    <row r="176" spans="1:36" x14ac:dyDescent="0.35">
      <c r="A176" s="24" t="s">
        <v>578</v>
      </c>
      <c r="B176" s="25" t="s">
        <v>579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27"/>
      <c r="AJ176" s="33" t="e">
        <f t="shared" si="19"/>
        <v>#DIV/0!</v>
      </c>
    </row>
    <row r="177" spans="1:36" x14ac:dyDescent="0.35">
      <c r="A177" s="24" t="s">
        <v>580</v>
      </c>
      <c r="B177" s="25" t="s">
        <v>581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27"/>
      <c r="AJ177" s="33" t="e">
        <f t="shared" si="19"/>
        <v>#DIV/0!</v>
      </c>
    </row>
    <row r="178" spans="1:36" x14ac:dyDescent="0.35">
      <c r="A178" s="24" t="s">
        <v>582</v>
      </c>
      <c r="B178" s="25" t="s">
        <v>583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27"/>
      <c r="AJ178" s="33" t="e">
        <f t="shared" si="19"/>
        <v>#DIV/0!</v>
      </c>
    </row>
    <row r="179" spans="1:36" x14ac:dyDescent="0.35">
      <c r="A179" s="24" t="s">
        <v>584</v>
      </c>
      <c r="B179" s="25" t="s">
        <v>585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27"/>
      <c r="AJ179" s="33" t="e">
        <f t="shared" si="19"/>
        <v>#DIV/0!</v>
      </c>
    </row>
    <row r="180" spans="1:36" x14ac:dyDescent="0.35">
      <c r="A180" s="24" t="s">
        <v>586</v>
      </c>
      <c r="B180" s="25" t="s">
        <v>587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27"/>
      <c r="AJ180" s="33" t="e">
        <f t="shared" si="19"/>
        <v>#DIV/0!</v>
      </c>
    </row>
    <row r="181" spans="1:36" x14ac:dyDescent="0.35">
      <c r="A181" s="24" t="s">
        <v>588</v>
      </c>
      <c r="B181" s="25" t="s">
        <v>589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27"/>
      <c r="AJ181" s="33" t="e">
        <f t="shared" si="19"/>
        <v>#DIV/0!</v>
      </c>
    </row>
    <row r="182" spans="1:36" x14ac:dyDescent="0.35">
      <c r="A182" s="24" t="s">
        <v>590</v>
      </c>
      <c r="B182" s="25" t="s">
        <v>591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27"/>
      <c r="AJ182" s="33" t="e">
        <f t="shared" si="19"/>
        <v>#DIV/0!</v>
      </c>
    </row>
    <row r="183" spans="1:36" x14ac:dyDescent="0.35">
      <c r="A183" s="24" t="s">
        <v>592</v>
      </c>
      <c r="B183" s="25" t="s">
        <v>593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27"/>
      <c r="AJ183" s="33" t="e">
        <f t="shared" si="19"/>
        <v>#DIV/0!</v>
      </c>
    </row>
    <row r="184" spans="1:36" x14ac:dyDescent="0.35">
      <c r="A184" s="24" t="s">
        <v>594</v>
      </c>
      <c r="B184" s="25" t="s">
        <v>595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27"/>
      <c r="AJ184" s="33" t="e">
        <f t="shared" si="19"/>
        <v>#DIV/0!</v>
      </c>
    </row>
    <row r="185" spans="1:36" x14ac:dyDescent="0.35">
      <c r="A185" s="24" t="s">
        <v>596</v>
      </c>
      <c r="B185" s="25" t="s">
        <v>597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27"/>
      <c r="AJ185" s="33" t="e">
        <f t="shared" si="19"/>
        <v>#DIV/0!</v>
      </c>
    </row>
    <row r="186" spans="1:36" x14ac:dyDescent="0.35">
      <c r="A186" s="24" t="s">
        <v>598</v>
      </c>
      <c r="B186" s="25" t="s">
        <v>599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27"/>
      <c r="AJ186" s="33" t="e">
        <f t="shared" si="19"/>
        <v>#DIV/0!</v>
      </c>
    </row>
    <row r="187" spans="1:36" x14ac:dyDescent="0.35">
      <c r="A187" s="24" t="s">
        <v>600</v>
      </c>
      <c r="B187" s="25" t="s">
        <v>601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27"/>
      <c r="AJ187" s="33" t="e">
        <f t="shared" si="19"/>
        <v>#DIV/0!</v>
      </c>
    </row>
    <row r="188" spans="1:36" x14ac:dyDescent="0.35">
      <c r="A188" s="24" t="s">
        <v>602</v>
      </c>
      <c r="B188" s="25" t="s">
        <v>603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27"/>
      <c r="AJ188" s="33" t="e">
        <f t="shared" si="19"/>
        <v>#DIV/0!</v>
      </c>
    </row>
    <row r="189" spans="1:36" x14ac:dyDescent="0.35">
      <c r="A189" s="24" t="s">
        <v>604</v>
      </c>
      <c r="B189" s="25" t="s">
        <v>605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27"/>
      <c r="AJ189" s="33" t="e">
        <f t="shared" si="19"/>
        <v>#DIV/0!</v>
      </c>
    </row>
    <row r="190" spans="1:36" x14ac:dyDescent="0.35">
      <c r="A190" s="24" t="s">
        <v>606</v>
      </c>
      <c r="B190" s="25" t="s">
        <v>607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27"/>
      <c r="AJ190" s="33" t="e">
        <f t="shared" si="19"/>
        <v>#DIV/0!</v>
      </c>
    </row>
    <row r="191" spans="1:36" x14ac:dyDescent="0.35">
      <c r="A191" s="24" t="s">
        <v>608</v>
      </c>
      <c r="B191" s="25" t="s">
        <v>609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27"/>
      <c r="AJ191" s="33" t="e">
        <f t="shared" si="19"/>
        <v>#DIV/0!</v>
      </c>
    </row>
    <row r="192" spans="1:36" x14ac:dyDescent="0.35">
      <c r="A192" s="24" t="s">
        <v>610</v>
      </c>
      <c r="B192" s="25" t="s">
        <v>611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27"/>
      <c r="AJ192" s="33" t="e">
        <f t="shared" si="19"/>
        <v>#DIV/0!</v>
      </c>
    </row>
    <row r="193" spans="1:36" x14ac:dyDescent="0.35">
      <c r="A193" s="24" t="s">
        <v>612</v>
      </c>
      <c r="B193" s="25" t="s">
        <v>613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27"/>
      <c r="AJ193" s="33" t="e">
        <f t="shared" si="19"/>
        <v>#DIV/0!</v>
      </c>
    </row>
    <row r="194" spans="1:36" x14ac:dyDescent="0.35">
      <c r="A194" s="24" t="s">
        <v>614</v>
      </c>
      <c r="B194" s="25" t="s">
        <v>615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27"/>
      <c r="AJ194" s="33" t="e">
        <f t="shared" si="19"/>
        <v>#DIV/0!</v>
      </c>
    </row>
    <row r="195" spans="1:36" x14ac:dyDescent="0.35">
      <c r="A195" s="24" t="s">
        <v>616</v>
      </c>
      <c r="B195" s="25" t="s">
        <v>617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27"/>
      <c r="AJ195" s="33" t="e">
        <f t="shared" si="19"/>
        <v>#DIV/0!</v>
      </c>
    </row>
    <row r="196" spans="1:36" x14ac:dyDescent="0.35">
      <c r="A196" s="24" t="s">
        <v>618</v>
      </c>
      <c r="B196" s="25" t="s">
        <v>619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27"/>
      <c r="AJ196" s="33" t="e">
        <f t="shared" si="19"/>
        <v>#DIV/0!</v>
      </c>
    </row>
    <row r="197" spans="1:36" x14ac:dyDescent="0.35">
      <c r="A197" s="24" t="s">
        <v>620</v>
      </c>
      <c r="B197" s="25" t="s">
        <v>621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27"/>
      <c r="AJ197" s="33" t="e">
        <f t="shared" ref="AJ197:AJ237" si="20">+(AF197/M197)-1</f>
        <v>#DIV/0!</v>
      </c>
    </row>
    <row r="198" spans="1:36" x14ac:dyDescent="0.35">
      <c r="A198" s="24" t="s">
        <v>622</v>
      </c>
      <c r="B198" s="25" t="s">
        <v>623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27"/>
      <c r="AJ198" s="33" t="e">
        <f t="shared" si="20"/>
        <v>#DIV/0!</v>
      </c>
    </row>
    <row r="199" spans="1:36" x14ac:dyDescent="0.35">
      <c r="A199" s="24" t="s">
        <v>624</v>
      </c>
      <c r="B199" s="25" t="s">
        <v>625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27"/>
      <c r="AJ199" s="33" t="e">
        <f t="shared" si="20"/>
        <v>#DIV/0!</v>
      </c>
    </row>
    <row r="200" spans="1:36" x14ac:dyDescent="0.35">
      <c r="A200" s="24" t="s">
        <v>626</v>
      </c>
      <c r="B200" s="25" t="s">
        <v>627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27"/>
      <c r="AJ200" s="33" t="e">
        <f t="shared" si="20"/>
        <v>#DIV/0!</v>
      </c>
    </row>
    <row r="201" spans="1:36" x14ac:dyDescent="0.35">
      <c r="A201" s="24" t="s">
        <v>628</v>
      </c>
      <c r="B201" s="25" t="s">
        <v>629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27"/>
      <c r="AJ201" s="33" t="e">
        <f t="shared" si="20"/>
        <v>#DIV/0!</v>
      </c>
    </row>
    <row r="202" spans="1:36" x14ac:dyDescent="0.35">
      <c r="A202" s="24" t="s">
        <v>630</v>
      </c>
      <c r="B202" s="25" t="s">
        <v>631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27"/>
      <c r="AJ202" s="33" t="e">
        <f t="shared" si="20"/>
        <v>#DIV/0!</v>
      </c>
    </row>
    <row r="203" spans="1:36" x14ac:dyDescent="0.35">
      <c r="A203" s="24" t="s">
        <v>632</v>
      </c>
      <c r="B203" s="25" t="s">
        <v>633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27"/>
      <c r="AJ203" s="33" t="e">
        <f t="shared" si="20"/>
        <v>#DIV/0!</v>
      </c>
    </row>
    <row r="204" spans="1:36" x14ac:dyDescent="0.35">
      <c r="A204" s="24" t="s">
        <v>634</v>
      </c>
      <c r="B204" s="25" t="s">
        <v>635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27"/>
      <c r="AJ204" s="33" t="e">
        <f t="shared" si="20"/>
        <v>#DIV/0!</v>
      </c>
    </row>
    <row r="205" spans="1:36" x14ac:dyDescent="0.35">
      <c r="A205" s="24" t="s">
        <v>636</v>
      </c>
      <c r="B205" s="25" t="s">
        <v>637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27"/>
      <c r="AJ205" s="33" t="e">
        <f t="shared" si="20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3" t="e">
        <f t="shared" si="20"/>
        <v>#DIV/0!</v>
      </c>
    </row>
    <row r="207" spans="1:36" x14ac:dyDescent="0.35">
      <c r="A207" s="24" t="s">
        <v>640</v>
      </c>
      <c r="B207" s="25" t="s">
        <v>291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27"/>
      <c r="AJ207" s="33" t="e">
        <f t="shared" si="20"/>
        <v>#DIV/0!</v>
      </c>
    </row>
    <row r="208" spans="1:36" ht="13" x14ac:dyDescent="0.35">
      <c r="A208" s="24" t="s">
        <v>696</v>
      </c>
      <c r="B208" s="25" t="s">
        <v>697</v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27"/>
      <c r="AJ208" s="33"/>
    </row>
    <row r="209" spans="1:36" s="13" customFormat="1" x14ac:dyDescent="0.35">
      <c r="A209" s="19" t="s">
        <v>641</v>
      </c>
      <c r="B209" s="20" t="s">
        <v>642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22"/>
      <c r="AJ209" s="36" t="e">
        <f t="shared" si="20"/>
        <v>#DIV/0!</v>
      </c>
    </row>
    <row r="210" spans="1:36" x14ac:dyDescent="0.35">
      <c r="A210" s="24" t="s">
        <v>643</v>
      </c>
      <c r="B210" s="25" t="s">
        <v>644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27"/>
      <c r="AJ210" s="33" t="e">
        <f t="shared" si="20"/>
        <v>#DIV/0!</v>
      </c>
    </row>
    <row r="211" spans="1:36" x14ac:dyDescent="0.35">
      <c r="A211" s="24" t="s">
        <v>645</v>
      </c>
      <c r="B211" s="25" t="s">
        <v>646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27"/>
      <c r="AJ211" s="33" t="e">
        <f t="shared" si="20"/>
        <v>#DIV/0!</v>
      </c>
    </row>
    <row r="212" spans="1:36" x14ac:dyDescent="0.35">
      <c r="A212" s="24" t="s">
        <v>647</v>
      </c>
      <c r="B212" s="25" t="s">
        <v>648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27"/>
      <c r="AJ212" s="33" t="e">
        <f t="shared" si="20"/>
        <v>#DIV/0!</v>
      </c>
    </row>
    <row r="213" spans="1:36" x14ac:dyDescent="0.35">
      <c r="A213" s="24" t="s">
        <v>649</v>
      </c>
      <c r="B213" s="25" t="s">
        <v>650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27"/>
      <c r="AJ213" s="33" t="e">
        <f t="shared" si="20"/>
        <v>#DIV/0!</v>
      </c>
    </row>
    <row r="214" spans="1:36" x14ac:dyDescent="0.35">
      <c r="A214" s="24" t="s">
        <v>651</v>
      </c>
      <c r="B214" s="25" t="s">
        <v>652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27"/>
      <c r="AJ214" s="33" t="e">
        <f t="shared" si="20"/>
        <v>#DIV/0!</v>
      </c>
    </row>
    <row r="215" spans="1:36" x14ac:dyDescent="0.35">
      <c r="A215" s="24" t="s">
        <v>653</v>
      </c>
      <c r="B215" s="25" t="s">
        <v>654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27"/>
      <c r="AJ215" s="33" t="e">
        <f t="shared" si="20"/>
        <v>#DIV/0!</v>
      </c>
    </row>
    <row r="216" spans="1:36" x14ac:dyDescent="0.35">
      <c r="A216" s="24" t="s">
        <v>655</v>
      </c>
      <c r="B216" s="25" t="s">
        <v>656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27"/>
      <c r="AJ216" s="33" t="e">
        <f t="shared" si="20"/>
        <v>#DIV/0!</v>
      </c>
    </row>
    <row r="217" spans="1:36" x14ac:dyDescent="0.35">
      <c r="A217" s="24" t="s">
        <v>657</v>
      </c>
      <c r="B217" s="25" t="s">
        <v>658</v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27"/>
      <c r="AJ217" s="33" t="e">
        <f t="shared" si="20"/>
        <v>#DIV/0!</v>
      </c>
    </row>
    <row r="218" spans="1:36" x14ac:dyDescent="0.35">
      <c r="A218" s="24" t="s">
        <v>659</v>
      </c>
      <c r="B218" s="25" t="s">
        <v>660</v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27"/>
      <c r="AJ218" s="33" t="e">
        <f t="shared" si="20"/>
        <v>#DIV/0!</v>
      </c>
    </row>
    <row r="219" spans="1:36" x14ac:dyDescent="0.35">
      <c r="A219" s="24" t="s">
        <v>661</v>
      </c>
      <c r="B219" s="25" t="s">
        <v>662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27"/>
      <c r="AJ219" s="33" t="e">
        <f t="shared" si="20"/>
        <v>#DIV/0!</v>
      </c>
    </row>
    <row r="220" spans="1:36" x14ac:dyDescent="0.35">
      <c r="A220" s="24" t="s">
        <v>663</v>
      </c>
      <c r="B220" s="25" t="s">
        <v>664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27"/>
      <c r="AJ220" s="33" t="e">
        <f t="shared" si="20"/>
        <v>#DIV/0!</v>
      </c>
    </row>
    <row r="221" spans="1:36" x14ac:dyDescent="0.35">
      <c r="A221" s="24" t="s">
        <v>665</v>
      </c>
      <c r="B221" s="25" t="s">
        <v>666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27"/>
      <c r="AJ221" s="33" t="e">
        <f t="shared" si="20"/>
        <v>#DIV/0!</v>
      </c>
    </row>
    <row r="222" spans="1:36" x14ac:dyDescent="0.35">
      <c r="A222" s="24" t="s">
        <v>667</v>
      </c>
      <c r="B222" s="25" t="s">
        <v>668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27"/>
      <c r="AJ222" s="33" t="e">
        <f t="shared" si="20"/>
        <v>#DIV/0!</v>
      </c>
    </row>
    <row r="223" spans="1:36" x14ac:dyDescent="0.35">
      <c r="A223" s="24" t="s">
        <v>669</v>
      </c>
      <c r="B223" s="25" t="s">
        <v>291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27"/>
      <c r="AJ223" s="33" t="e">
        <f t="shared" si="20"/>
        <v>#DIV/0!</v>
      </c>
    </row>
    <row r="224" spans="1:36" x14ac:dyDescent="0.35">
      <c r="A224" s="24" t="s">
        <v>670</v>
      </c>
      <c r="B224" s="25" t="s">
        <v>291</v>
      </c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27"/>
      <c r="AJ224" s="33" t="e">
        <f t="shared" si="20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40" t="e">
        <f t="shared" si="20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3" t="e">
        <f t="shared" si="20"/>
        <v>#DIV/0!</v>
      </c>
    </row>
    <row r="227" spans="1:38" x14ac:dyDescent="0.35">
      <c r="A227" s="24"/>
      <c r="B227" s="25" t="s">
        <v>673</v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27"/>
      <c r="AJ227" s="33" t="e">
        <f t="shared" si="20"/>
        <v>#DIV/0!</v>
      </c>
    </row>
    <row r="228" spans="1:38" x14ac:dyDescent="0.35">
      <c r="A228" s="24"/>
      <c r="B228" s="44" t="s">
        <v>674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27"/>
      <c r="AJ228" s="33" t="e">
        <f t="shared" si="20"/>
        <v>#DIV/0!</v>
      </c>
    </row>
    <row r="229" spans="1:38" x14ac:dyDescent="0.35">
      <c r="A229" s="24"/>
      <c r="B229" s="44" t="s">
        <v>675</v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27"/>
      <c r="AJ229" s="33" t="e">
        <f t="shared" si="20"/>
        <v>#DIV/0!</v>
      </c>
    </row>
    <row r="230" spans="1:38" x14ac:dyDescent="0.3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27"/>
      <c r="AJ230" s="33" t="e">
        <f t="shared" si="20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3" t="e">
        <f t="shared" si="20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3" t="e">
        <f t="shared" si="20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3" t="e">
        <f t="shared" si="20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3" t="e">
        <f t="shared" si="20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3" t="e">
        <f t="shared" si="20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3" t="e">
        <f t="shared" si="20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3" t="e">
        <f t="shared" si="20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1">+C4-C242</f>
        <v>0</v>
      </c>
      <c r="D240" s="45">
        <f t="shared" si="21"/>
        <v>0</v>
      </c>
      <c r="E240" s="45">
        <f t="shared" si="21"/>
        <v>0</v>
      </c>
      <c r="F240" s="45">
        <f t="shared" si="21"/>
        <v>0</v>
      </c>
      <c r="G240" s="45">
        <f t="shared" si="21"/>
        <v>0</v>
      </c>
      <c r="H240" s="45">
        <f t="shared" si="21"/>
        <v>0</v>
      </c>
      <c r="I240" s="45">
        <f t="shared" si="21"/>
        <v>0</v>
      </c>
      <c r="J240" s="45">
        <f t="shared" si="21"/>
        <v>0</v>
      </c>
      <c r="K240" s="45">
        <f t="shared" si="21"/>
        <v>0</v>
      </c>
      <c r="L240" s="45">
        <f t="shared" si="21"/>
        <v>0</v>
      </c>
      <c r="M240" s="45">
        <f t="shared" si="21"/>
        <v>0</v>
      </c>
      <c r="N240" s="45">
        <f t="shared" si="21"/>
        <v>0</v>
      </c>
      <c r="O240" s="45">
        <f t="shared" si="21"/>
        <v>0</v>
      </c>
      <c r="P240" s="45">
        <f t="shared" si="21"/>
        <v>0</v>
      </c>
      <c r="Q240" s="45">
        <f t="shared" si="21"/>
        <v>0</v>
      </c>
      <c r="R240" s="45">
        <f t="shared" si="21"/>
        <v>0</v>
      </c>
      <c r="S240" s="45">
        <f t="shared" si="21"/>
        <v>0</v>
      </c>
      <c r="T240" s="45">
        <f t="shared" si="21"/>
        <v>0</v>
      </c>
      <c r="U240" s="45">
        <f t="shared" si="21"/>
        <v>0</v>
      </c>
      <c r="V240" s="45">
        <f t="shared" si="21"/>
        <v>0</v>
      </c>
      <c r="W240" s="45">
        <f t="shared" si="21"/>
        <v>0</v>
      </c>
      <c r="X240" s="45">
        <f t="shared" si="21"/>
        <v>0</v>
      </c>
      <c r="Y240" s="45">
        <f t="shared" si="21"/>
        <v>0</v>
      </c>
      <c r="Z240" s="45">
        <f t="shared" si="21"/>
        <v>0</v>
      </c>
      <c r="AA240" s="45">
        <f t="shared" si="21"/>
        <v>0</v>
      </c>
      <c r="AB240" s="45">
        <f t="shared" si="21"/>
        <v>0</v>
      </c>
      <c r="AC240" s="45">
        <f t="shared" si="21"/>
        <v>0</v>
      </c>
      <c r="AD240" s="45">
        <f t="shared" si="21"/>
        <v>0</v>
      </c>
      <c r="AE240" s="45">
        <f t="shared" si="21"/>
        <v>0</v>
      </c>
      <c r="AF240" s="45">
        <f t="shared" si="21"/>
        <v>0</v>
      </c>
      <c r="AG240" s="45">
        <f t="shared" si="21"/>
        <v>13.58395714195917</v>
      </c>
      <c r="AH240" s="45">
        <f t="shared" si="21"/>
        <v>0</v>
      </c>
      <c r="AJ240" s="55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2">+C243+C254+C263+C274+C283</f>
        <v>0</v>
      </c>
      <c r="D242" s="21">
        <f t="shared" si="22"/>
        <v>0</v>
      </c>
      <c r="E242" s="21">
        <f t="shared" si="22"/>
        <v>0</v>
      </c>
      <c r="F242" s="21">
        <f t="shared" si="22"/>
        <v>0</v>
      </c>
      <c r="G242" s="21">
        <f t="shared" si="22"/>
        <v>0</v>
      </c>
      <c r="H242" s="21">
        <f t="shared" si="22"/>
        <v>0</v>
      </c>
      <c r="I242" s="21">
        <f t="shared" si="22"/>
        <v>0</v>
      </c>
      <c r="J242" s="21">
        <f t="shared" si="22"/>
        <v>0</v>
      </c>
      <c r="K242" s="21">
        <f t="shared" si="22"/>
        <v>0</v>
      </c>
      <c r="L242" s="21">
        <f t="shared" si="22"/>
        <v>0</v>
      </c>
      <c r="M242" s="21">
        <f t="shared" si="22"/>
        <v>0</v>
      </c>
      <c r="N242" s="21">
        <f t="shared" si="22"/>
        <v>0</v>
      </c>
      <c r="O242" s="21">
        <f t="shared" si="22"/>
        <v>0</v>
      </c>
      <c r="P242" s="21">
        <f t="shared" si="22"/>
        <v>0</v>
      </c>
      <c r="Q242" s="21">
        <f t="shared" si="22"/>
        <v>0</v>
      </c>
      <c r="R242" s="21">
        <f t="shared" si="22"/>
        <v>0</v>
      </c>
      <c r="S242" s="21">
        <f t="shared" si="22"/>
        <v>0</v>
      </c>
      <c r="T242" s="21">
        <f t="shared" si="22"/>
        <v>0</v>
      </c>
      <c r="U242" s="21">
        <f t="shared" si="22"/>
        <v>0</v>
      </c>
      <c r="V242" s="21">
        <f t="shared" si="22"/>
        <v>0</v>
      </c>
      <c r="W242" s="21">
        <f t="shared" si="22"/>
        <v>0</v>
      </c>
      <c r="X242" s="21">
        <f t="shared" si="22"/>
        <v>0</v>
      </c>
      <c r="Y242" s="21">
        <f t="shared" si="22"/>
        <v>0</v>
      </c>
      <c r="Z242" s="21">
        <f t="shared" si="22"/>
        <v>0</v>
      </c>
      <c r="AA242" s="21">
        <f t="shared" si="22"/>
        <v>0</v>
      </c>
      <c r="AB242" s="21">
        <f t="shared" si="22"/>
        <v>0</v>
      </c>
      <c r="AC242" s="21">
        <f t="shared" si="22"/>
        <v>0</v>
      </c>
      <c r="AD242" s="21">
        <f t="shared" si="22"/>
        <v>0</v>
      </c>
      <c r="AE242" s="21">
        <f t="shared" si="22"/>
        <v>0</v>
      </c>
      <c r="AF242" s="21">
        <f t="shared" ref="AF242" si="23">+AF243+AF254+AF263+AF274+AF283</f>
        <v>0</v>
      </c>
      <c r="AG242" s="21">
        <f t="shared" ref="AG242:AH242" si="24">+AG243+AG254+AG263+AG274+AG283</f>
        <v>0</v>
      </c>
      <c r="AH242" s="21">
        <f t="shared" si="24"/>
        <v>0</v>
      </c>
      <c r="AI242" s="22"/>
      <c r="AJ242" s="23" t="e">
        <f t="shared" ref="AJ242:AJ299" si="25">+(AF242/M242)-1</f>
        <v>#DIV/0!</v>
      </c>
    </row>
    <row r="243" spans="1:36" s="13" customFormat="1" x14ac:dyDescent="0.35">
      <c r="A243" s="19" t="s">
        <v>264</v>
      </c>
      <c r="B243" s="20" t="s">
        <v>265</v>
      </c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22"/>
      <c r="AJ243" s="36" t="e">
        <f t="shared" si="25"/>
        <v>#DIV/0!</v>
      </c>
    </row>
    <row r="244" spans="1:36" x14ac:dyDescent="0.35">
      <c r="A244" s="24" t="s">
        <v>266</v>
      </c>
      <c r="B244" s="25" t="s">
        <v>267</v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27"/>
      <c r="AJ244" s="33" t="e">
        <f t="shared" si="25"/>
        <v>#DIV/0!</v>
      </c>
    </row>
    <row r="245" spans="1:36" x14ac:dyDescent="0.35">
      <c r="A245" s="24" t="s">
        <v>268</v>
      </c>
      <c r="B245" s="25" t="s">
        <v>269</v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27"/>
      <c r="AJ245" s="33" t="e">
        <f t="shared" si="25"/>
        <v>#DIV/0!</v>
      </c>
    </row>
    <row r="246" spans="1:36" x14ac:dyDescent="0.35">
      <c r="A246" s="24" t="s">
        <v>276</v>
      </c>
      <c r="B246" s="25" t="s">
        <v>277</v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27"/>
      <c r="AJ246" s="33" t="e">
        <f t="shared" si="25"/>
        <v>#DIV/0!</v>
      </c>
    </row>
    <row r="247" spans="1:36" x14ac:dyDescent="0.35">
      <c r="A247" s="24" t="s">
        <v>292</v>
      </c>
      <c r="B247" s="25" t="s">
        <v>293</v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27"/>
      <c r="AJ247" s="33" t="e">
        <f t="shared" si="25"/>
        <v>#DIV/0!</v>
      </c>
    </row>
    <row r="248" spans="1:36" x14ac:dyDescent="0.35">
      <c r="A248" s="24" t="s">
        <v>304</v>
      </c>
      <c r="B248" s="25" t="s">
        <v>305</v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27"/>
      <c r="AJ248" s="33" t="e">
        <f t="shared" si="25"/>
        <v>#DIV/0!</v>
      </c>
    </row>
    <row r="249" spans="1:36" x14ac:dyDescent="0.35">
      <c r="A249" s="24" t="s">
        <v>312</v>
      </c>
      <c r="B249" s="25" t="s">
        <v>291</v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27"/>
      <c r="AJ249" s="33" t="e">
        <f t="shared" si="25"/>
        <v>#DIV/0!</v>
      </c>
    </row>
    <row r="250" spans="1:36" x14ac:dyDescent="0.35">
      <c r="A250" s="24" t="s">
        <v>317</v>
      </c>
      <c r="B250" s="25" t="s">
        <v>318</v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27"/>
      <c r="AJ250" s="33" t="e">
        <f t="shared" si="25"/>
        <v>#DIV/0!</v>
      </c>
    </row>
    <row r="251" spans="1:36" x14ac:dyDescent="0.35">
      <c r="A251" s="24" t="s">
        <v>319</v>
      </c>
      <c r="B251" s="25" t="s">
        <v>320</v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27"/>
      <c r="AJ251" s="33" t="e">
        <f t="shared" si="25"/>
        <v>#DIV/0!</v>
      </c>
    </row>
    <row r="252" spans="1:36" x14ac:dyDescent="0.35">
      <c r="A252" s="24" t="s">
        <v>326</v>
      </c>
      <c r="B252" s="34" t="s">
        <v>327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27"/>
      <c r="AJ252" s="33" t="e">
        <f t="shared" si="25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33" t="e">
        <f t="shared" si="25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 t="shared" ref="C254:AE254" si="26">+SUM(C255:C262)</f>
        <v>0</v>
      </c>
      <c r="D254" s="21">
        <f t="shared" si="26"/>
        <v>0</v>
      </c>
      <c r="E254" s="21">
        <f t="shared" si="26"/>
        <v>0</v>
      </c>
      <c r="F254" s="21">
        <f t="shared" si="26"/>
        <v>0</v>
      </c>
      <c r="G254" s="21">
        <f t="shared" si="26"/>
        <v>0</v>
      </c>
      <c r="H254" s="21">
        <f t="shared" si="26"/>
        <v>0</v>
      </c>
      <c r="I254" s="21">
        <f t="shared" si="26"/>
        <v>0</v>
      </c>
      <c r="J254" s="21">
        <f t="shared" si="26"/>
        <v>0</v>
      </c>
      <c r="K254" s="21">
        <f t="shared" si="26"/>
        <v>0</v>
      </c>
      <c r="L254" s="21">
        <f t="shared" si="26"/>
        <v>0</v>
      </c>
      <c r="M254" s="21">
        <f t="shared" si="26"/>
        <v>0</v>
      </c>
      <c r="N254" s="21">
        <f t="shared" si="26"/>
        <v>0</v>
      </c>
      <c r="O254" s="21">
        <f t="shared" si="26"/>
        <v>0</v>
      </c>
      <c r="P254" s="21">
        <f t="shared" si="26"/>
        <v>0</v>
      </c>
      <c r="Q254" s="21">
        <f t="shared" si="26"/>
        <v>0</v>
      </c>
      <c r="R254" s="21">
        <f t="shared" si="26"/>
        <v>0</v>
      </c>
      <c r="S254" s="21">
        <f t="shared" si="26"/>
        <v>0</v>
      </c>
      <c r="T254" s="21">
        <f t="shared" si="26"/>
        <v>0</v>
      </c>
      <c r="U254" s="21">
        <f t="shared" si="26"/>
        <v>0</v>
      </c>
      <c r="V254" s="21">
        <f t="shared" si="26"/>
        <v>0</v>
      </c>
      <c r="W254" s="21">
        <f t="shared" si="26"/>
        <v>0</v>
      </c>
      <c r="X254" s="21">
        <f t="shared" si="26"/>
        <v>0</v>
      </c>
      <c r="Y254" s="21">
        <f t="shared" si="26"/>
        <v>0</v>
      </c>
      <c r="Z254" s="21">
        <f t="shared" si="26"/>
        <v>0</v>
      </c>
      <c r="AA254" s="21">
        <f t="shared" si="26"/>
        <v>0</v>
      </c>
      <c r="AB254" s="21">
        <f t="shared" si="26"/>
        <v>0</v>
      </c>
      <c r="AC254" s="21">
        <f t="shared" si="26"/>
        <v>0</v>
      </c>
      <c r="AD254" s="21">
        <f t="shared" si="26"/>
        <v>0</v>
      </c>
      <c r="AE254" s="21">
        <f t="shared" si="26"/>
        <v>0</v>
      </c>
      <c r="AF254" s="21">
        <f t="shared" ref="AF254" si="27">+SUM(AF255:AF262)</f>
        <v>0</v>
      </c>
      <c r="AG254" s="21">
        <f t="shared" ref="AG254:AH254" si="28">+SUM(AG255:AG262)</f>
        <v>0</v>
      </c>
      <c r="AH254" s="21">
        <f t="shared" si="28"/>
        <v>0</v>
      </c>
      <c r="AI254" s="22"/>
      <c r="AJ254" s="23" t="e">
        <f t="shared" si="25"/>
        <v>#DIV/0!</v>
      </c>
    </row>
    <row r="255" spans="1:36" x14ac:dyDescent="0.35">
      <c r="A255" s="24" t="s">
        <v>345</v>
      </c>
      <c r="B255" s="25" t="s">
        <v>346</v>
      </c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27"/>
      <c r="AJ255" s="33" t="e">
        <f t="shared" si="25"/>
        <v>#DIV/0!</v>
      </c>
    </row>
    <row r="256" spans="1:36" x14ac:dyDescent="0.35">
      <c r="A256" s="24" t="s">
        <v>356</v>
      </c>
      <c r="B256" s="25" t="s">
        <v>357</v>
      </c>
      <c r="C256" s="46">
        <f>+'1990'!$I255</f>
        <v>0</v>
      </c>
      <c r="D256" s="46">
        <f>+'1991'!$I255</f>
        <v>0</v>
      </c>
      <c r="E256" s="46">
        <f>+'1992'!$I255</f>
        <v>0</v>
      </c>
      <c r="F256" s="46">
        <f>+'1993'!$I255</f>
        <v>0</v>
      </c>
      <c r="G256" s="46">
        <f>+'1994'!$I255</f>
        <v>0</v>
      </c>
      <c r="H256" s="46">
        <f>+'1995'!$I255</f>
        <v>0</v>
      </c>
      <c r="I256" s="46">
        <f>+'1996'!$I255</f>
        <v>0</v>
      </c>
      <c r="J256" s="46">
        <f>+'1997'!$I255</f>
        <v>0</v>
      </c>
      <c r="K256" s="46">
        <f>+'1998'!$I255</f>
        <v>0</v>
      </c>
      <c r="L256" s="46">
        <f>+'1999'!$I255</f>
        <v>0</v>
      </c>
      <c r="M256" s="46">
        <f>+'2000'!$I256</f>
        <v>0</v>
      </c>
      <c r="N256" s="46">
        <f>+'2001'!$I256</f>
        <v>0</v>
      </c>
      <c r="O256" s="46">
        <f>+'2002'!$I256</f>
        <v>0</v>
      </c>
      <c r="P256" s="46">
        <f>+'2003'!$I256</f>
        <v>0</v>
      </c>
      <c r="Q256" s="46">
        <f>+'2004'!$I256</f>
        <v>0</v>
      </c>
      <c r="R256" s="46">
        <f>+'2005'!$I256</f>
        <v>0</v>
      </c>
      <c r="S256" s="46">
        <f>+'2006'!$I256</f>
        <v>0</v>
      </c>
      <c r="T256" s="46">
        <f>+'2007'!$I256</f>
        <v>0</v>
      </c>
      <c r="U256" s="46">
        <f>+'2008'!$I256</f>
        <v>0</v>
      </c>
      <c r="V256" s="46">
        <f>+'2009'!$I256</f>
        <v>0</v>
      </c>
      <c r="W256" s="46">
        <f>+'2010'!$I256</f>
        <v>0</v>
      </c>
      <c r="X256" s="46">
        <f>+'2011'!$I256</f>
        <v>0</v>
      </c>
      <c r="Y256" s="46">
        <f>+'2012'!$I256</f>
        <v>0</v>
      </c>
      <c r="Z256" s="46">
        <f>+'2013'!$I256</f>
        <v>0</v>
      </c>
      <c r="AA256" s="46">
        <f>+'2014'!$I256</f>
        <v>0</v>
      </c>
      <c r="AB256" s="46">
        <f>+'2015'!$I256</f>
        <v>0</v>
      </c>
      <c r="AC256" s="46">
        <f>+'2016'!$I256</f>
        <v>0</v>
      </c>
      <c r="AD256" s="46">
        <f>+'2017'!$I256</f>
        <v>0</v>
      </c>
      <c r="AE256" s="46">
        <f>+'2018'!$I256</f>
        <v>0</v>
      </c>
      <c r="AF256" s="46">
        <f>+'2019'!$I256</f>
        <v>0</v>
      </c>
      <c r="AG256" s="46">
        <f>+'2020'!$I256</f>
        <v>0</v>
      </c>
      <c r="AH256" s="46">
        <f>+'2021'!$I256</f>
        <v>0</v>
      </c>
      <c r="AI256" s="27"/>
      <c r="AJ256" s="47" t="e">
        <f t="shared" si="25"/>
        <v>#DIV/0!</v>
      </c>
    </row>
    <row r="257" spans="1:36" x14ac:dyDescent="0.35">
      <c r="A257" s="24" t="s">
        <v>377</v>
      </c>
      <c r="B257" s="25" t="s">
        <v>378</v>
      </c>
      <c r="C257" s="46">
        <f>+'1990'!$I256</f>
        <v>0</v>
      </c>
      <c r="D257" s="46">
        <f>+'1991'!$I256</f>
        <v>0</v>
      </c>
      <c r="E257" s="46">
        <f>+'1992'!$I256</f>
        <v>0</v>
      </c>
      <c r="F257" s="46">
        <f>+'1993'!$I256</f>
        <v>0</v>
      </c>
      <c r="G257" s="46">
        <f>+'1994'!$I256</f>
        <v>0</v>
      </c>
      <c r="H257" s="46">
        <f>+'1995'!$I256</f>
        <v>0</v>
      </c>
      <c r="I257" s="46">
        <f>+'1996'!$I256</f>
        <v>0</v>
      </c>
      <c r="J257" s="46">
        <f>+'1997'!$I256</f>
        <v>0</v>
      </c>
      <c r="K257" s="46">
        <f>+'1998'!$I256</f>
        <v>0</v>
      </c>
      <c r="L257" s="46">
        <f>+'1999'!$I256</f>
        <v>0</v>
      </c>
      <c r="M257" s="46">
        <f>+'2000'!$I257</f>
        <v>0</v>
      </c>
      <c r="N257" s="46">
        <f>+'2001'!$I257</f>
        <v>0</v>
      </c>
      <c r="O257" s="46">
        <f>+'2002'!$I257</f>
        <v>0</v>
      </c>
      <c r="P257" s="46">
        <f>+'2003'!$I257</f>
        <v>0</v>
      </c>
      <c r="Q257" s="46">
        <f>+'2004'!$I257</f>
        <v>0</v>
      </c>
      <c r="R257" s="46">
        <f>+'2005'!$I257</f>
        <v>0</v>
      </c>
      <c r="S257" s="46">
        <f>+'2006'!$I257</f>
        <v>0</v>
      </c>
      <c r="T257" s="46">
        <f>+'2007'!$I257</f>
        <v>0</v>
      </c>
      <c r="U257" s="46">
        <f>+'2008'!$I257</f>
        <v>0</v>
      </c>
      <c r="V257" s="46">
        <f>+'2009'!$I257</f>
        <v>0</v>
      </c>
      <c r="W257" s="46">
        <f>+'2010'!$I257</f>
        <v>0</v>
      </c>
      <c r="X257" s="46">
        <f>+'2011'!$I257</f>
        <v>0</v>
      </c>
      <c r="Y257" s="46">
        <f>+'2012'!$I257</f>
        <v>0</v>
      </c>
      <c r="Z257" s="46">
        <f>+'2013'!$I257</f>
        <v>0</v>
      </c>
      <c r="AA257" s="46">
        <f>+'2014'!$I257</f>
        <v>0</v>
      </c>
      <c r="AB257" s="46">
        <f>+'2015'!$I257</f>
        <v>0</v>
      </c>
      <c r="AC257" s="46">
        <f>+'2016'!$I257</f>
        <v>0</v>
      </c>
      <c r="AD257" s="46">
        <f>+'2017'!$I257</f>
        <v>0</v>
      </c>
      <c r="AE257" s="46">
        <f>+'2018'!$I257</f>
        <v>0</v>
      </c>
      <c r="AF257" s="46">
        <f>+'2019'!$I257</f>
        <v>0</v>
      </c>
      <c r="AG257" s="46">
        <f>+'2020'!$I257</f>
        <v>0</v>
      </c>
      <c r="AH257" s="46">
        <f>+'2021'!$I257</f>
        <v>0</v>
      </c>
      <c r="AI257" s="27"/>
      <c r="AJ257" s="47" t="e">
        <f t="shared" si="25"/>
        <v>#DIV/0!</v>
      </c>
    </row>
    <row r="258" spans="1:36" x14ac:dyDescent="0.35">
      <c r="A258" s="24" t="s">
        <v>392</v>
      </c>
      <c r="B258" s="25" t="s">
        <v>393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27"/>
      <c r="AJ258" s="33" t="e">
        <f t="shared" si="25"/>
        <v>#DIV/0!</v>
      </c>
    </row>
    <row r="259" spans="1:36" x14ac:dyDescent="0.35">
      <c r="A259" s="24" t="s">
        <v>399</v>
      </c>
      <c r="B259" s="25" t="s">
        <v>400</v>
      </c>
      <c r="C259" s="46">
        <f>+'1990'!$I258</f>
        <v>0</v>
      </c>
      <c r="D259" s="46">
        <f>+'1991'!$I258</f>
        <v>0</v>
      </c>
      <c r="E259" s="46">
        <f>+'1992'!$I258</f>
        <v>0</v>
      </c>
      <c r="F259" s="46">
        <f>+'1993'!$I258</f>
        <v>0</v>
      </c>
      <c r="G259" s="46">
        <f>+'1994'!$I258</f>
        <v>0</v>
      </c>
      <c r="H259" s="46">
        <f>+'1995'!$I258</f>
        <v>0</v>
      </c>
      <c r="I259" s="46">
        <f>+'1996'!$I258</f>
        <v>0</v>
      </c>
      <c r="J259" s="46">
        <f>+'1997'!$I258</f>
        <v>0</v>
      </c>
      <c r="K259" s="46">
        <f>+'1998'!$I258</f>
        <v>0</v>
      </c>
      <c r="L259" s="46">
        <f>+'1999'!$I258</f>
        <v>0</v>
      </c>
      <c r="M259" s="46">
        <f>+'2000'!$I259</f>
        <v>0</v>
      </c>
      <c r="N259" s="46">
        <f>+'2001'!$I259</f>
        <v>0</v>
      </c>
      <c r="O259" s="46">
        <f>+'2002'!$I259</f>
        <v>0</v>
      </c>
      <c r="P259" s="46">
        <f>+'2003'!$I259</f>
        <v>0</v>
      </c>
      <c r="Q259" s="46">
        <f>+'2004'!$I259</f>
        <v>0</v>
      </c>
      <c r="R259" s="46">
        <f>+'2005'!$I259</f>
        <v>0</v>
      </c>
      <c r="S259" s="46">
        <f>+'2006'!$I259</f>
        <v>0</v>
      </c>
      <c r="T259" s="46">
        <f>+'2007'!$I259</f>
        <v>0</v>
      </c>
      <c r="U259" s="46">
        <f>+'2008'!$I259</f>
        <v>0</v>
      </c>
      <c r="V259" s="46">
        <f>+'2009'!$I259</f>
        <v>0</v>
      </c>
      <c r="W259" s="46">
        <f>+'2010'!$I259</f>
        <v>0</v>
      </c>
      <c r="X259" s="46">
        <f>+'2011'!$I259</f>
        <v>0</v>
      </c>
      <c r="Y259" s="46">
        <f>+'2012'!$I259</f>
        <v>0</v>
      </c>
      <c r="Z259" s="46">
        <f>+'2013'!$I259</f>
        <v>0</v>
      </c>
      <c r="AA259" s="46">
        <f>+'2014'!$I259</f>
        <v>0</v>
      </c>
      <c r="AB259" s="46">
        <f>+'2015'!$I259</f>
        <v>0</v>
      </c>
      <c r="AC259" s="46">
        <f>+'2016'!$I259</f>
        <v>0</v>
      </c>
      <c r="AD259" s="46">
        <f>+'2017'!$I259</f>
        <v>0</v>
      </c>
      <c r="AE259" s="46">
        <f>+'2018'!$I259</f>
        <v>0</v>
      </c>
      <c r="AF259" s="46">
        <f>+'2019'!$I259</f>
        <v>0</v>
      </c>
      <c r="AG259" s="46">
        <f>+'2020'!$I259</f>
        <v>0</v>
      </c>
      <c r="AH259" s="46">
        <f>+'2021'!$I259</f>
        <v>0</v>
      </c>
      <c r="AI259" s="27"/>
      <c r="AJ259" s="47" t="e">
        <f t="shared" si="25"/>
        <v>#DIV/0!</v>
      </c>
    </row>
    <row r="260" spans="1:36" x14ac:dyDescent="0.35">
      <c r="A260" s="24" t="s">
        <v>410</v>
      </c>
      <c r="B260" s="25" t="s">
        <v>411</v>
      </c>
      <c r="C260" s="46">
        <f>+'1990'!$I259</f>
        <v>0</v>
      </c>
      <c r="D260" s="46">
        <f>+'1991'!$I259</f>
        <v>0</v>
      </c>
      <c r="E260" s="46">
        <f>+'1992'!$I259</f>
        <v>0</v>
      </c>
      <c r="F260" s="46">
        <f>+'1993'!$I259</f>
        <v>0</v>
      </c>
      <c r="G260" s="46">
        <f>+'1994'!$I259</f>
        <v>0</v>
      </c>
      <c r="H260" s="46">
        <f>+'1995'!$I259</f>
        <v>0</v>
      </c>
      <c r="I260" s="46">
        <f>+'1996'!$I259</f>
        <v>0</v>
      </c>
      <c r="J260" s="46">
        <f>+'1997'!$I259</f>
        <v>0</v>
      </c>
      <c r="K260" s="46">
        <f>+'1998'!$I259</f>
        <v>0</v>
      </c>
      <c r="L260" s="46">
        <f>+'1999'!$I259</f>
        <v>0</v>
      </c>
      <c r="M260" s="46">
        <f>+'2000'!$I260</f>
        <v>0</v>
      </c>
      <c r="N260" s="46">
        <f>+'2001'!$I260</f>
        <v>0</v>
      </c>
      <c r="O260" s="46">
        <f>+'2002'!$I260</f>
        <v>0</v>
      </c>
      <c r="P260" s="46">
        <f>+'2003'!$I260</f>
        <v>0</v>
      </c>
      <c r="Q260" s="46">
        <f>+'2004'!$I260</f>
        <v>0</v>
      </c>
      <c r="R260" s="46">
        <f>+'2005'!$I260</f>
        <v>0</v>
      </c>
      <c r="S260" s="46">
        <f>+'2006'!$I260</f>
        <v>0</v>
      </c>
      <c r="T260" s="46">
        <f>+'2007'!$I260</f>
        <v>0</v>
      </c>
      <c r="U260" s="46">
        <f>+'2008'!$I260</f>
        <v>0</v>
      </c>
      <c r="V260" s="46">
        <f>+'2009'!$I260</f>
        <v>0</v>
      </c>
      <c r="W260" s="46">
        <f>+'2010'!$I260</f>
        <v>0</v>
      </c>
      <c r="X260" s="46">
        <f>+'2011'!$I260</f>
        <v>0</v>
      </c>
      <c r="Y260" s="46">
        <f>+'2012'!$I260</f>
        <v>0</v>
      </c>
      <c r="Z260" s="46">
        <f>+'2013'!$I260</f>
        <v>0</v>
      </c>
      <c r="AA260" s="46">
        <f>+'2014'!$I260</f>
        <v>0</v>
      </c>
      <c r="AB260" s="46">
        <f>+'2015'!$I260</f>
        <v>0</v>
      </c>
      <c r="AC260" s="46">
        <f>+'2016'!$I260</f>
        <v>0</v>
      </c>
      <c r="AD260" s="46">
        <f>+'2017'!$I260</f>
        <v>0</v>
      </c>
      <c r="AE260" s="46">
        <f>+'2018'!$I260</f>
        <v>0</v>
      </c>
      <c r="AF260" s="46">
        <f>+'2019'!$I260</f>
        <v>0</v>
      </c>
      <c r="AG260" s="46">
        <f>+'2020'!$I260</f>
        <v>0</v>
      </c>
      <c r="AH260" s="46">
        <f>+'2021'!$I260</f>
        <v>0</v>
      </c>
      <c r="AI260" s="27"/>
      <c r="AJ260" s="47" t="e">
        <f t="shared" si="25"/>
        <v>#DIV/0!</v>
      </c>
    </row>
    <row r="261" spans="1:36" x14ac:dyDescent="0.35">
      <c r="A261" s="24" t="s">
        <v>424</v>
      </c>
      <c r="B261" s="25" t="s">
        <v>425</v>
      </c>
      <c r="C261" s="46">
        <f>+'1990'!$I260</f>
        <v>0</v>
      </c>
      <c r="D261" s="46">
        <f>+'1991'!$I260</f>
        <v>0</v>
      </c>
      <c r="E261" s="46">
        <f>+'1992'!$I260</f>
        <v>0</v>
      </c>
      <c r="F261" s="46">
        <f>+'1993'!$I260</f>
        <v>0</v>
      </c>
      <c r="G261" s="46">
        <f>+'1994'!$I260</f>
        <v>0</v>
      </c>
      <c r="H261" s="46">
        <f>+'1995'!$I260</f>
        <v>0</v>
      </c>
      <c r="I261" s="46">
        <f>+'1996'!$I260</f>
        <v>0</v>
      </c>
      <c r="J261" s="46">
        <f>+'1997'!$I260</f>
        <v>0</v>
      </c>
      <c r="K261" s="46">
        <f>+'1998'!$I260</f>
        <v>0</v>
      </c>
      <c r="L261" s="46">
        <f>+'1999'!$I260</f>
        <v>0</v>
      </c>
      <c r="M261" s="46">
        <f>+'2000'!$I261</f>
        <v>0</v>
      </c>
      <c r="N261" s="46">
        <f>+'2001'!$I261</f>
        <v>0</v>
      </c>
      <c r="O261" s="46">
        <f>+'2002'!$I261</f>
        <v>0</v>
      </c>
      <c r="P261" s="46">
        <f>+'2003'!$I261</f>
        <v>0</v>
      </c>
      <c r="Q261" s="46">
        <f>+'2004'!$I261</f>
        <v>0</v>
      </c>
      <c r="R261" s="46">
        <f>+'2005'!$I261</f>
        <v>0</v>
      </c>
      <c r="S261" s="46">
        <f>+'2006'!$I261</f>
        <v>0</v>
      </c>
      <c r="T261" s="46">
        <f>+'2007'!$I261</f>
        <v>0</v>
      </c>
      <c r="U261" s="46">
        <f>+'2008'!$I261</f>
        <v>0</v>
      </c>
      <c r="V261" s="46">
        <f>+'2009'!$I261</f>
        <v>0</v>
      </c>
      <c r="W261" s="46">
        <f>+'2010'!$I261</f>
        <v>0</v>
      </c>
      <c r="X261" s="46">
        <f>+'2011'!$I261</f>
        <v>0</v>
      </c>
      <c r="Y261" s="46">
        <f>+'2012'!$I261</f>
        <v>0</v>
      </c>
      <c r="Z261" s="46">
        <f>+'2013'!$I261</f>
        <v>0</v>
      </c>
      <c r="AA261" s="46">
        <f>+'2014'!$I261</f>
        <v>0</v>
      </c>
      <c r="AB261" s="46">
        <f>+'2015'!$I261</f>
        <v>0</v>
      </c>
      <c r="AC261" s="46">
        <f>+'2016'!$I261</f>
        <v>0</v>
      </c>
      <c r="AD261" s="46">
        <f>+'2017'!$I261</f>
        <v>0</v>
      </c>
      <c r="AE261" s="46">
        <f>+'2018'!$I261</f>
        <v>0</v>
      </c>
      <c r="AF261" s="46">
        <f>+'2019'!$I261</f>
        <v>0</v>
      </c>
      <c r="AG261" s="46">
        <f>+'2020'!$I261</f>
        <v>0</v>
      </c>
      <c r="AH261" s="46">
        <f>+'2021'!$I261</f>
        <v>0</v>
      </c>
      <c r="AI261" s="27"/>
      <c r="AJ261" s="47" t="e">
        <f t="shared" si="25"/>
        <v>#DIV/0!</v>
      </c>
    </row>
    <row r="262" spans="1:36" x14ac:dyDescent="0.35">
      <c r="A262" s="24" t="s">
        <v>433</v>
      </c>
      <c r="B262" s="25" t="s">
        <v>291</v>
      </c>
      <c r="C262" s="46">
        <f>+'1990'!$I261</f>
        <v>0</v>
      </c>
      <c r="D262" s="46">
        <f>+'1991'!$I261</f>
        <v>0</v>
      </c>
      <c r="E262" s="46">
        <f>+'1992'!$I261</f>
        <v>0</v>
      </c>
      <c r="F262" s="46">
        <f>+'1993'!$I261</f>
        <v>0</v>
      </c>
      <c r="G262" s="46">
        <f>+'1994'!$I261</f>
        <v>0</v>
      </c>
      <c r="H262" s="46">
        <f>+'1995'!$I261</f>
        <v>0</v>
      </c>
      <c r="I262" s="46">
        <f>+'1996'!$I261</f>
        <v>0</v>
      </c>
      <c r="J262" s="46">
        <f>+'1997'!$I261</f>
        <v>0</v>
      </c>
      <c r="K262" s="46">
        <f>+'1998'!$I261</f>
        <v>0</v>
      </c>
      <c r="L262" s="46">
        <f>+'1999'!$I261</f>
        <v>0</v>
      </c>
      <c r="M262" s="46">
        <f>+'2000'!$I262</f>
        <v>0</v>
      </c>
      <c r="N262" s="46">
        <f>+'2001'!$I262</f>
        <v>0</v>
      </c>
      <c r="O262" s="46">
        <f>+'2002'!$I262</f>
        <v>0</v>
      </c>
      <c r="P262" s="46">
        <f>+'2003'!$I262</f>
        <v>0</v>
      </c>
      <c r="Q262" s="46">
        <f>+'2004'!$I262</f>
        <v>0</v>
      </c>
      <c r="R262" s="46">
        <f>+'2005'!$I262</f>
        <v>0</v>
      </c>
      <c r="S262" s="46">
        <f>+'2006'!$I262</f>
        <v>0</v>
      </c>
      <c r="T262" s="46">
        <f>+'2007'!$I262</f>
        <v>0</v>
      </c>
      <c r="U262" s="46">
        <f>+'2008'!$I262</f>
        <v>0</v>
      </c>
      <c r="V262" s="46">
        <f>+'2009'!$I262</f>
        <v>0</v>
      </c>
      <c r="W262" s="46">
        <f>+'2010'!$I262</f>
        <v>0</v>
      </c>
      <c r="X262" s="46">
        <f>+'2011'!$I262</f>
        <v>0</v>
      </c>
      <c r="Y262" s="46">
        <f>+'2012'!$I262</f>
        <v>0</v>
      </c>
      <c r="Z262" s="46">
        <f>+'2013'!$I262</f>
        <v>0</v>
      </c>
      <c r="AA262" s="46">
        <f>+'2014'!$I262</f>
        <v>0</v>
      </c>
      <c r="AB262" s="46">
        <f>+'2015'!$I262</f>
        <v>0</v>
      </c>
      <c r="AC262" s="46">
        <f>+'2016'!$I262</f>
        <v>0</v>
      </c>
      <c r="AD262" s="46">
        <f>+'2017'!$I262</f>
        <v>0</v>
      </c>
      <c r="AE262" s="46">
        <f>+'2018'!$I262</f>
        <v>0</v>
      </c>
      <c r="AF262" s="46">
        <f>+'2019'!$I262</f>
        <v>0</v>
      </c>
      <c r="AG262" s="46">
        <f>+'2020'!$I262</f>
        <v>0</v>
      </c>
      <c r="AH262" s="46">
        <f>+'2021'!$I262</f>
        <v>0</v>
      </c>
      <c r="AI262" s="27"/>
      <c r="AJ262" s="47" t="e">
        <f t="shared" si="25"/>
        <v>#DIV/0!</v>
      </c>
    </row>
    <row r="263" spans="1:36" s="13" customFormat="1" x14ac:dyDescent="0.35">
      <c r="A263" s="19" t="s">
        <v>434</v>
      </c>
      <c r="B263" s="20" t="s">
        <v>435</v>
      </c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22"/>
      <c r="AJ263" s="36" t="e">
        <f t="shared" si="25"/>
        <v>#DIV/0!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33" t="e">
        <f t="shared" si="25"/>
        <v>#DIV/0!</v>
      </c>
    </row>
    <row r="265" spans="1:36" x14ac:dyDescent="0.35">
      <c r="A265" s="24" t="s">
        <v>466</v>
      </c>
      <c r="B265" s="25" t="s">
        <v>467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27"/>
      <c r="AJ265" s="33" t="e">
        <f t="shared" si="25"/>
        <v>#DIV/0!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33" t="e">
        <f t="shared" si="25"/>
        <v>#DIV/0!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33" t="e">
        <f t="shared" si="25"/>
        <v>#DIV/0!</v>
      </c>
    </row>
    <row r="268" spans="1:36" x14ac:dyDescent="0.35">
      <c r="A268" s="24" t="s">
        <v>516</v>
      </c>
      <c r="B268" s="25" t="s">
        <v>517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27"/>
      <c r="AJ268" s="33" t="e">
        <f t="shared" si="25"/>
        <v>#DIV/0!</v>
      </c>
    </row>
    <row r="269" spans="1:36" x14ac:dyDescent="0.35">
      <c r="A269" s="24" t="s">
        <v>518</v>
      </c>
      <c r="B269" s="25" t="s">
        <v>519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27"/>
      <c r="AJ269" s="33" t="e">
        <f t="shared" si="25"/>
        <v>#DIV/0!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33" t="e">
        <f t="shared" si="25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33" t="e">
        <f t="shared" si="25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33" t="e">
        <f t="shared" si="25"/>
        <v>#DIV/0!</v>
      </c>
    </row>
    <row r="273" spans="1:36" x14ac:dyDescent="0.35">
      <c r="A273" s="24" t="s">
        <v>539</v>
      </c>
      <c r="B273" s="25" t="s">
        <v>291</v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27"/>
      <c r="AJ273" s="33" t="e">
        <f t="shared" si="25"/>
        <v>#DIV/0!</v>
      </c>
    </row>
    <row r="274" spans="1:36" s="13" customFormat="1" x14ac:dyDescent="0.35">
      <c r="A274" s="19" t="s">
        <v>540</v>
      </c>
      <c r="B274" s="20" t="s">
        <v>541</v>
      </c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22"/>
      <c r="AJ274" s="36" t="e">
        <f t="shared" si="25"/>
        <v>#DIV/0!</v>
      </c>
    </row>
    <row r="275" spans="1:36" x14ac:dyDescent="0.35">
      <c r="A275" s="24" t="s">
        <v>542</v>
      </c>
      <c r="B275" s="25" t="s">
        <v>543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27"/>
      <c r="AJ275" s="33" t="e">
        <f t="shared" si="25"/>
        <v>#DIV/0!</v>
      </c>
    </row>
    <row r="276" spans="1:36" x14ac:dyDescent="0.35">
      <c r="A276" s="24" t="s">
        <v>558</v>
      </c>
      <c r="B276" s="25" t="s">
        <v>559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27"/>
      <c r="AJ276" s="33" t="e">
        <f t="shared" si="25"/>
        <v>#DIV/0!</v>
      </c>
    </row>
    <row r="277" spans="1:36" x14ac:dyDescent="0.35">
      <c r="A277" s="24" t="s">
        <v>574</v>
      </c>
      <c r="B277" s="25" t="s">
        <v>575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27"/>
      <c r="AJ277" s="33" t="e">
        <f t="shared" si="25"/>
        <v>#DIV/0!</v>
      </c>
    </row>
    <row r="278" spans="1:36" x14ac:dyDescent="0.35">
      <c r="A278" s="24" t="s">
        <v>590</v>
      </c>
      <c r="B278" s="25" t="s">
        <v>591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27"/>
      <c r="AJ278" s="33" t="e">
        <f t="shared" si="25"/>
        <v>#DIV/0!</v>
      </c>
    </row>
    <row r="279" spans="1:36" x14ac:dyDescent="0.35">
      <c r="A279" s="24" t="s">
        <v>606</v>
      </c>
      <c r="B279" s="25" t="s">
        <v>607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27"/>
      <c r="AJ279" s="33" t="e">
        <f t="shared" si="25"/>
        <v>#DIV/0!</v>
      </c>
    </row>
    <row r="280" spans="1:36" x14ac:dyDescent="0.35">
      <c r="A280" s="24" t="s">
        <v>622</v>
      </c>
      <c r="B280" s="25" t="s">
        <v>623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27"/>
      <c r="AJ280" s="33" t="e">
        <f t="shared" si="25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33" t="e">
        <f t="shared" si="25"/>
        <v>#DIV/0!</v>
      </c>
    </row>
    <row r="282" spans="1:36" x14ac:dyDescent="0.35">
      <c r="A282" s="24" t="s">
        <v>640</v>
      </c>
      <c r="B282" s="25" t="s">
        <v>291</v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27"/>
      <c r="AJ282" s="33" t="e">
        <f t="shared" si="25"/>
        <v>#DIV/0!</v>
      </c>
    </row>
    <row r="283" spans="1:36" s="13" customFormat="1" x14ac:dyDescent="0.35">
      <c r="A283" s="19" t="s">
        <v>641</v>
      </c>
      <c r="B283" s="20" t="s">
        <v>642</v>
      </c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22"/>
      <c r="AJ283" s="36" t="e">
        <f t="shared" si="25"/>
        <v>#DIV/0!</v>
      </c>
    </row>
    <row r="284" spans="1:36" x14ac:dyDescent="0.35">
      <c r="A284" s="24" t="s">
        <v>643</v>
      </c>
      <c r="B284" s="25" t="s">
        <v>644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27"/>
      <c r="AJ284" s="33" t="e">
        <f t="shared" si="25"/>
        <v>#DIV/0!</v>
      </c>
    </row>
    <row r="285" spans="1:36" x14ac:dyDescent="0.35">
      <c r="A285" s="24" t="s">
        <v>651</v>
      </c>
      <c r="B285" s="25" t="s">
        <v>652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27"/>
      <c r="AJ285" s="33" t="e">
        <f t="shared" si="25"/>
        <v>#DIV/0!</v>
      </c>
    </row>
    <row r="286" spans="1:36" x14ac:dyDescent="0.35">
      <c r="A286" s="24" t="s">
        <v>657</v>
      </c>
      <c r="B286" s="25" t="s">
        <v>658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27"/>
      <c r="AJ286" s="33" t="e">
        <f t="shared" si="25"/>
        <v>#DIV/0!</v>
      </c>
    </row>
    <row r="287" spans="1:36" x14ac:dyDescent="0.35">
      <c r="A287" s="24" t="s">
        <v>663</v>
      </c>
      <c r="B287" s="25" t="s">
        <v>664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27"/>
      <c r="AJ287" s="33" t="e">
        <f t="shared" si="25"/>
        <v>#DIV/0!</v>
      </c>
    </row>
    <row r="288" spans="1:36" x14ac:dyDescent="0.35">
      <c r="A288" s="24" t="s">
        <v>670</v>
      </c>
      <c r="B288" s="25" t="s">
        <v>291</v>
      </c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27"/>
      <c r="AJ288" s="33" t="e">
        <f t="shared" si="25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40" t="e">
        <f t="shared" si="25"/>
        <v>#DIV/0!</v>
      </c>
    </row>
    <row r="290" spans="1:38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3" t="e">
        <f t="shared" si="25"/>
        <v>#DIV/0!</v>
      </c>
    </row>
    <row r="291" spans="1:38" x14ac:dyDescent="0.35">
      <c r="A291" s="24"/>
      <c r="B291" s="25" t="s">
        <v>673</v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27"/>
      <c r="AJ291" s="33" t="e">
        <f t="shared" si="25"/>
        <v>#DIV/0!</v>
      </c>
    </row>
    <row r="292" spans="1:38" x14ac:dyDescent="0.35">
      <c r="A292" s="24"/>
      <c r="B292" s="44" t="s">
        <v>674</v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27"/>
      <c r="AJ292" s="33" t="e">
        <f t="shared" si="25"/>
        <v>#DIV/0!</v>
      </c>
    </row>
    <row r="293" spans="1:38" x14ac:dyDescent="0.35">
      <c r="A293" s="24"/>
      <c r="B293" s="44" t="s">
        <v>675</v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27"/>
      <c r="AJ293" s="33" t="e">
        <f t="shared" si="25"/>
        <v>#DIV/0!</v>
      </c>
    </row>
    <row r="294" spans="1:38" x14ac:dyDescent="0.3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27"/>
      <c r="AJ294" s="33" t="e">
        <f t="shared" si="25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33" t="e">
        <f t="shared" si="25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33" t="e">
        <f t="shared" si="25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33" t="e">
        <f t="shared" si="25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33" t="e">
        <f t="shared" si="25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33" t="e">
        <f t="shared" si="25"/>
        <v>#DIV/0!</v>
      </c>
    </row>
    <row r="300" spans="1:38" x14ac:dyDescent="0.35"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J300" s="57"/>
    </row>
    <row r="302" spans="1:38" s="13" customFormat="1" x14ac:dyDescent="0.35">
      <c r="A302" s="11" t="s">
        <v>723</v>
      </c>
      <c r="B302" s="11"/>
      <c r="C302" s="45">
        <f t="shared" ref="C302:AE302" si="29">C242-C304</f>
        <v>0</v>
      </c>
      <c r="D302" s="45">
        <f t="shared" si="29"/>
        <v>0</v>
      </c>
      <c r="E302" s="45">
        <f t="shared" si="29"/>
        <v>0</v>
      </c>
      <c r="F302" s="45">
        <f t="shared" si="29"/>
        <v>0</v>
      </c>
      <c r="G302" s="45">
        <f t="shared" si="29"/>
        <v>0</v>
      </c>
      <c r="H302" s="45">
        <f t="shared" si="29"/>
        <v>0</v>
      </c>
      <c r="I302" s="45">
        <f t="shared" si="29"/>
        <v>0</v>
      </c>
      <c r="J302" s="45">
        <f t="shared" si="29"/>
        <v>0</v>
      </c>
      <c r="K302" s="45">
        <f t="shared" si="29"/>
        <v>0</v>
      </c>
      <c r="L302" s="45">
        <f t="shared" si="29"/>
        <v>0</v>
      </c>
      <c r="M302" s="45">
        <f t="shared" si="29"/>
        <v>0</v>
      </c>
      <c r="N302" s="45">
        <f t="shared" si="29"/>
        <v>0</v>
      </c>
      <c r="O302" s="45">
        <f t="shared" si="29"/>
        <v>0</v>
      </c>
      <c r="P302" s="45">
        <f t="shared" si="29"/>
        <v>0</v>
      </c>
      <c r="Q302" s="45">
        <f t="shared" si="29"/>
        <v>0</v>
      </c>
      <c r="R302" s="45">
        <f t="shared" si="29"/>
        <v>0</v>
      </c>
      <c r="S302" s="45">
        <f t="shared" si="29"/>
        <v>0</v>
      </c>
      <c r="T302" s="45">
        <f t="shared" si="29"/>
        <v>0</v>
      </c>
      <c r="U302" s="45">
        <f t="shared" si="29"/>
        <v>0</v>
      </c>
      <c r="V302" s="45">
        <f t="shared" si="29"/>
        <v>0</v>
      </c>
      <c r="W302" s="45">
        <f t="shared" si="29"/>
        <v>0</v>
      </c>
      <c r="X302" s="45">
        <f t="shared" si="29"/>
        <v>0</v>
      </c>
      <c r="Y302" s="45">
        <f t="shared" si="29"/>
        <v>0</v>
      </c>
      <c r="Z302" s="45">
        <f t="shared" si="29"/>
        <v>0</v>
      </c>
      <c r="AA302" s="45">
        <f t="shared" si="29"/>
        <v>0</v>
      </c>
      <c r="AB302" s="45">
        <f t="shared" si="29"/>
        <v>0</v>
      </c>
      <c r="AC302" s="45">
        <f t="shared" si="29"/>
        <v>0</v>
      </c>
      <c r="AD302" s="45">
        <f t="shared" si="29"/>
        <v>0</v>
      </c>
      <c r="AE302" s="45">
        <f t="shared" si="29"/>
        <v>0</v>
      </c>
      <c r="AF302" s="45">
        <f t="shared" ref="AF302" si="30">AF242-AF304</f>
        <v>0</v>
      </c>
      <c r="AG302" s="45">
        <f t="shared" ref="AG302:AH302" si="31">AG242-AG304</f>
        <v>0</v>
      </c>
      <c r="AH302" s="45">
        <f t="shared" si="31"/>
        <v>0</v>
      </c>
      <c r="AJ302" s="55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 t="shared" ref="C304:AE304" si="32">+SUM(C305:C309)</f>
        <v>0</v>
      </c>
      <c r="D304" s="21">
        <f t="shared" si="32"/>
        <v>0</v>
      </c>
      <c r="E304" s="21">
        <f t="shared" si="32"/>
        <v>0</v>
      </c>
      <c r="F304" s="21">
        <f t="shared" si="32"/>
        <v>0</v>
      </c>
      <c r="G304" s="21">
        <f t="shared" si="32"/>
        <v>0</v>
      </c>
      <c r="H304" s="21">
        <f t="shared" si="32"/>
        <v>0</v>
      </c>
      <c r="I304" s="21">
        <f t="shared" si="32"/>
        <v>0</v>
      </c>
      <c r="J304" s="21">
        <f t="shared" si="32"/>
        <v>0</v>
      </c>
      <c r="K304" s="21">
        <f t="shared" si="32"/>
        <v>0</v>
      </c>
      <c r="L304" s="21">
        <f t="shared" si="32"/>
        <v>0</v>
      </c>
      <c r="M304" s="21">
        <f t="shared" si="32"/>
        <v>0</v>
      </c>
      <c r="N304" s="21">
        <f t="shared" si="32"/>
        <v>0</v>
      </c>
      <c r="O304" s="21">
        <f t="shared" si="32"/>
        <v>0</v>
      </c>
      <c r="P304" s="21">
        <f t="shared" si="32"/>
        <v>0</v>
      </c>
      <c r="Q304" s="21">
        <f t="shared" si="32"/>
        <v>0</v>
      </c>
      <c r="R304" s="21">
        <f t="shared" si="32"/>
        <v>0</v>
      </c>
      <c r="S304" s="21">
        <f t="shared" si="32"/>
        <v>0</v>
      </c>
      <c r="T304" s="21">
        <f t="shared" si="32"/>
        <v>0</v>
      </c>
      <c r="U304" s="21">
        <f t="shared" si="32"/>
        <v>0</v>
      </c>
      <c r="V304" s="21">
        <f t="shared" si="32"/>
        <v>0</v>
      </c>
      <c r="W304" s="21">
        <f t="shared" si="32"/>
        <v>0</v>
      </c>
      <c r="X304" s="21">
        <f t="shared" si="32"/>
        <v>0</v>
      </c>
      <c r="Y304" s="21">
        <f t="shared" si="32"/>
        <v>0</v>
      </c>
      <c r="Z304" s="21">
        <f t="shared" si="32"/>
        <v>0</v>
      </c>
      <c r="AA304" s="21">
        <f t="shared" si="32"/>
        <v>0</v>
      </c>
      <c r="AB304" s="21">
        <f t="shared" si="32"/>
        <v>0</v>
      </c>
      <c r="AC304" s="21">
        <f t="shared" si="32"/>
        <v>0</v>
      </c>
      <c r="AD304" s="21">
        <f t="shared" si="32"/>
        <v>0</v>
      </c>
      <c r="AE304" s="21">
        <f t="shared" si="32"/>
        <v>0</v>
      </c>
      <c r="AF304" s="21">
        <f t="shared" ref="AF304" si="33">+SUM(AF305:AF309)</f>
        <v>0</v>
      </c>
      <c r="AG304" s="21">
        <f t="shared" ref="AG304:AH304" si="34">+SUM(AG305:AG309)</f>
        <v>0</v>
      </c>
      <c r="AH304" s="21">
        <f t="shared" si="34"/>
        <v>0</v>
      </c>
      <c r="AI304" s="22"/>
      <c r="AJ304" s="23" t="e">
        <f t="shared" ref="AJ304:AJ309" si="35">+(AF304/M304)-1</f>
        <v>#DIV/0!</v>
      </c>
    </row>
    <row r="305" spans="1:36" x14ac:dyDescent="0.35">
      <c r="A305" s="48" t="s">
        <v>264</v>
      </c>
      <c r="B305" s="49" t="s">
        <v>265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27"/>
      <c r="AJ305" s="33" t="e">
        <f t="shared" si="35"/>
        <v>#DIV/0!</v>
      </c>
    </row>
    <row r="306" spans="1:36" x14ac:dyDescent="0.35">
      <c r="A306" s="48" t="s">
        <v>343</v>
      </c>
      <c r="B306" s="49" t="s">
        <v>344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27"/>
      <c r="AJ306" s="47" t="e">
        <f t="shared" si="35"/>
        <v>#DIV/0!</v>
      </c>
    </row>
    <row r="307" spans="1:36" x14ac:dyDescent="0.35">
      <c r="A307" s="48" t="s">
        <v>434</v>
      </c>
      <c r="B307" s="49" t="s">
        <v>435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27"/>
      <c r="AJ307" s="33" t="e">
        <f t="shared" si="35"/>
        <v>#DIV/0!</v>
      </c>
    </row>
    <row r="308" spans="1:36" x14ac:dyDescent="0.35">
      <c r="A308" s="48" t="s">
        <v>540</v>
      </c>
      <c r="B308" s="49" t="s">
        <v>541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27"/>
      <c r="AJ308" s="33" t="e">
        <f t="shared" si="35"/>
        <v>#DIV/0!</v>
      </c>
    </row>
    <row r="309" spans="1:36" x14ac:dyDescent="0.35">
      <c r="A309" s="48" t="s">
        <v>641</v>
      </c>
      <c r="B309" s="49" t="s">
        <v>642</v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27"/>
      <c r="AJ309" s="33" t="e">
        <f t="shared" si="35"/>
        <v>#DIV/0!</v>
      </c>
    </row>
  </sheetData>
  <conditionalFormatting sqref="C240:AH240">
    <cfRule type="cellIs" dxfId="9" priority="2" operator="equal">
      <formula>0</formula>
    </cfRule>
  </conditionalFormatting>
  <conditionalFormatting sqref="C302:AH302">
    <cfRule type="cellIs" dxfId="8" priority="1" operator="equal">
      <formula>0</formula>
    </cfRule>
  </conditionalFormatting>
  <dataValidations count="1">
    <dataValidation allowBlank="1" showInputMessage="1" showErrorMessage="1" sqref="B144:B157 B136 A226:B237 B268:B274 A290:B300 B308" xr:uid="{1A1D4738-A32F-43AA-821B-476DD2713CFF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1B57C81-C202-435C-BF6D-C33B14E1EAE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'NF3'!C242:AH242</xm:f>
              <xm:sqref>AL242</xm:sqref>
            </x14:sparkline>
            <x14:sparkline>
              <xm:f>'NF3'!C243:AH243</xm:f>
              <xm:sqref>AL243</xm:sqref>
            </x14:sparkline>
            <x14:sparkline>
              <xm:f>'NF3'!C244:AH244</xm:f>
              <xm:sqref>AL244</xm:sqref>
            </x14:sparkline>
            <x14:sparkline>
              <xm:f>'NF3'!C245:AH245</xm:f>
              <xm:sqref>AL245</xm:sqref>
            </x14:sparkline>
            <x14:sparkline>
              <xm:f>'NF3'!C246:AH246</xm:f>
              <xm:sqref>AL246</xm:sqref>
            </x14:sparkline>
            <x14:sparkline>
              <xm:f>'NF3'!C247:AH247</xm:f>
              <xm:sqref>AL247</xm:sqref>
            </x14:sparkline>
            <x14:sparkline>
              <xm:f>'NF3'!C248:AH248</xm:f>
              <xm:sqref>AL248</xm:sqref>
            </x14:sparkline>
            <x14:sparkline>
              <xm:f>'NF3'!C249:AH249</xm:f>
              <xm:sqref>AL249</xm:sqref>
            </x14:sparkline>
            <x14:sparkline>
              <xm:f>'NF3'!C250:AH250</xm:f>
              <xm:sqref>AL250</xm:sqref>
            </x14:sparkline>
            <x14:sparkline>
              <xm:f>'NF3'!C251:AH251</xm:f>
              <xm:sqref>AL251</xm:sqref>
            </x14:sparkline>
            <x14:sparkline>
              <xm:f>'NF3'!C252:AH252</xm:f>
              <xm:sqref>AL252</xm:sqref>
            </x14:sparkline>
            <x14:sparkline>
              <xm:f>'NF3'!C253:AH253</xm:f>
              <xm:sqref>AL253</xm:sqref>
            </x14:sparkline>
            <x14:sparkline>
              <xm:f>'NF3'!C254:AH254</xm:f>
              <xm:sqref>AL254</xm:sqref>
            </x14:sparkline>
            <x14:sparkline>
              <xm:f>'NF3'!C255:AH255</xm:f>
              <xm:sqref>AL255</xm:sqref>
            </x14:sparkline>
            <x14:sparkline>
              <xm:f>'NF3'!C256:AH256</xm:f>
              <xm:sqref>AL256</xm:sqref>
            </x14:sparkline>
            <x14:sparkline>
              <xm:f>'NF3'!C257:AH257</xm:f>
              <xm:sqref>AL257</xm:sqref>
            </x14:sparkline>
            <x14:sparkline>
              <xm:f>'NF3'!C258:AH258</xm:f>
              <xm:sqref>AL258</xm:sqref>
            </x14:sparkline>
            <x14:sparkline>
              <xm:f>'NF3'!C259:AH259</xm:f>
              <xm:sqref>AL259</xm:sqref>
            </x14:sparkline>
            <x14:sparkline>
              <xm:f>'NF3'!C260:AH260</xm:f>
              <xm:sqref>AL260</xm:sqref>
            </x14:sparkline>
            <x14:sparkline>
              <xm:f>'NF3'!C261:AH261</xm:f>
              <xm:sqref>AL261</xm:sqref>
            </x14:sparkline>
            <x14:sparkline>
              <xm:f>'NF3'!C262:AH262</xm:f>
              <xm:sqref>AL262</xm:sqref>
            </x14:sparkline>
            <x14:sparkline>
              <xm:f>'NF3'!C263:AH263</xm:f>
              <xm:sqref>AL263</xm:sqref>
            </x14:sparkline>
            <x14:sparkline>
              <xm:f>'NF3'!C264:AH264</xm:f>
              <xm:sqref>AL264</xm:sqref>
            </x14:sparkline>
            <x14:sparkline>
              <xm:f>'NF3'!C265:AH265</xm:f>
              <xm:sqref>AL265</xm:sqref>
            </x14:sparkline>
            <x14:sparkline>
              <xm:f>'NF3'!C266:AH266</xm:f>
              <xm:sqref>AL266</xm:sqref>
            </x14:sparkline>
            <x14:sparkline>
              <xm:f>'NF3'!C267:AH267</xm:f>
              <xm:sqref>AL267</xm:sqref>
            </x14:sparkline>
            <x14:sparkline>
              <xm:f>'NF3'!C268:AH268</xm:f>
              <xm:sqref>AL268</xm:sqref>
            </x14:sparkline>
            <x14:sparkline>
              <xm:f>'NF3'!C269:AH269</xm:f>
              <xm:sqref>AL269</xm:sqref>
            </x14:sparkline>
            <x14:sparkline>
              <xm:f>'NF3'!C270:AH270</xm:f>
              <xm:sqref>AL270</xm:sqref>
            </x14:sparkline>
            <x14:sparkline>
              <xm:f>'NF3'!C271:AH271</xm:f>
              <xm:sqref>AL271</xm:sqref>
            </x14:sparkline>
            <x14:sparkline>
              <xm:f>'NF3'!C272:AH272</xm:f>
              <xm:sqref>AL272</xm:sqref>
            </x14:sparkline>
            <x14:sparkline>
              <xm:f>'NF3'!C273:AH273</xm:f>
              <xm:sqref>AL273</xm:sqref>
            </x14:sparkline>
            <x14:sparkline>
              <xm:f>'NF3'!C274:AH274</xm:f>
              <xm:sqref>AL274</xm:sqref>
            </x14:sparkline>
            <x14:sparkline>
              <xm:f>'NF3'!C275:AH275</xm:f>
              <xm:sqref>AL275</xm:sqref>
            </x14:sparkline>
            <x14:sparkline>
              <xm:f>'NF3'!C276:AH276</xm:f>
              <xm:sqref>AL276</xm:sqref>
            </x14:sparkline>
            <x14:sparkline>
              <xm:f>'NF3'!C277:AH277</xm:f>
              <xm:sqref>AL277</xm:sqref>
            </x14:sparkline>
            <x14:sparkline>
              <xm:f>'NF3'!C278:AH278</xm:f>
              <xm:sqref>AL278</xm:sqref>
            </x14:sparkline>
            <x14:sparkline>
              <xm:f>'NF3'!C279:AH279</xm:f>
              <xm:sqref>AL279</xm:sqref>
            </x14:sparkline>
            <x14:sparkline>
              <xm:f>'NF3'!C280:AH280</xm:f>
              <xm:sqref>AL280</xm:sqref>
            </x14:sparkline>
            <x14:sparkline>
              <xm:f>'NF3'!C281:AH281</xm:f>
              <xm:sqref>AL281</xm:sqref>
            </x14:sparkline>
            <x14:sparkline>
              <xm:f>'NF3'!C282:AH282</xm:f>
              <xm:sqref>AL282</xm:sqref>
            </x14:sparkline>
            <x14:sparkline>
              <xm:f>'NF3'!C283:AH283</xm:f>
              <xm:sqref>AL283</xm:sqref>
            </x14:sparkline>
            <x14:sparkline>
              <xm:f>'NF3'!C284:AH284</xm:f>
              <xm:sqref>AL284</xm:sqref>
            </x14:sparkline>
            <x14:sparkline>
              <xm:f>'NF3'!C285:AH285</xm:f>
              <xm:sqref>AL285</xm:sqref>
            </x14:sparkline>
            <x14:sparkline>
              <xm:f>'NF3'!C286:AH286</xm:f>
              <xm:sqref>AL286</xm:sqref>
            </x14:sparkline>
            <x14:sparkline>
              <xm:f>'NF3'!C287:AH287</xm:f>
              <xm:sqref>AL287</xm:sqref>
            </x14:sparkline>
            <x14:sparkline>
              <xm:f>'NF3'!C288:AH288</xm:f>
              <xm:sqref>AL288</xm:sqref>
            </x14:sparkline>
            <x14:sparkline>
              <xm:f>'NF3'!C289:AH289</xm:f>
              <xm:sqref>AL289</xm:sqref>
            </x14:sparkline>
            <x14:sparkline>
              <xm:f>'NF3'!C290:AH290</xm:f>
              <xm:sqref>AL290</xm:sqref>
            </x14:sparkline>
            <x14:sparkline>
              <xm:f>'NF3'!C291:AH291</xm:f>
              <xm:sqref>AL291</xm:sqref>
            </x14:sparkline>
            <x14:sparkline>
              <xm:f>'NF3'!C292:AH292</xm:f>
              <xm:sqref>AL292</xm:sqref>
            </x14:sparkline>
            <x14:sparkline>
              <xm:f>'NF3'!C293:AH293</xm:f>
              <xm:sqref>AL293</xm:sqref>
            </x14:sparkline>
            <x14:sparkline>
              <xm:f>'NF3'!C294:AH294</xm:f>
              <xm:sqref>AL294</xm:sqref>
            </x14:sparkline>
            <x14:sparkline>
              <xm:f>'NF3'!C295:AH295</xm:f>
              <xm:sqref>AL295</xm:sqref>
            </x14:sparkline>
            <x14:sparkline>
              <xm:f>'NF3'!C296:AH296</xm:f>
              <xm:sqref>AL296</xm:sqref>
            </x14:sparkline>
            <x14:sparkline>
              <xm:f>'NF3'!C297:AH297</xm:f>
              <xm:sqref>AL297</xm:sqref>
            </x14:sparkline>
            <x14:sparkline>
              <xm:f>'NF3'!C298:AH298</xm:f>
              <xm:sqref>AL298</xm:sqref>
            </x14:sparkline>
            <x14:sparkline>
              <xm:f>'NF3'!C299:AH299</xm:f>
              <xm:sqref>AL299</xm:sqref>
            </x14:sparkline>
          </x14:sparklines>
        </x14:sparklineGroup>
        <x14:sparklineGroup displayEmptyCellsAs="gap" xr2:uid="{591DB103-474F-4756-9BC0-A62AE7FCF81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'NF3'!C304:AH304</xm:f>
              <xm:sqref>AL304</xm:sqref>
            </x14:sparkline>
            <x14:sparkline>
              <xm:f>'NF3'!C305:AH305</xm:f>
              <xm:sqref>AL305</xm:sqref>
            </x14:sparkline>
            <x14:sparkline>
              <xm:f>'NF3'!C306:AH306</xm:f>
              <xm:sqref>AL306</xm:sqref>
            </x14:sparkline>
            <x14:sparkline>
              <xm:f>'NF3'!C307:AH307</xm:f>
              <xm:sqref>AL307</xm:sqref>
            </x14:sparkline>
            <x14:sparkline>
              <xm:f>'NF3'!C308:AH308</xm:f>
              <xm:sqref>AL308</xm:sqref>
            </x14:sparkline>
            <x14:sparkline>
              <xm:f>'NF3'!C309:AH309</xm:f>
              <xm:sqref>AL309</xm:sqref>
            </x14:sparkline>
          </x14:sparklines>
        </x14:sparklineGroup>
        <x14:sparklineGroup displayEmptyCellsAs="gap" xr2:uid="{B08FA616-FE26-4B28-B79A-E9AD45C88EF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'NF3'!C4:AH4</xm:f>
              <xm:sqref>AL4</xm:sqref>
            </x14:sparkline>
            <x14:sparkline>
              <xm:f>'NF3'!C5:AH5</xm:f>
              <xm:sqref>AL5</xm:sqref>
            </x14:sparkline>
            <x14:sparkline>
              <xm:f>'NF3'!C6:AH6</xm:f>
              <xm:sqref>AL6</xm:sqref>
            </x14:sparkline>
            <x14:sparkline>
              <xm:f>'NF3'!C7:AH7</xm:f>
              <xm:sqref>AL7</xm:sqref>
            </x14:sparkline>
            <x14:sparkline>
              <xm:f>'NF3'!C8:AH8</xm:f>
              <xm:sqref>AL8</xm:sqref>
            </x14:sparkline>
            <x14:sparkline>
              <xm:f>'NF3'!C9:AH9</xm:f>
              <xm:sqref>AL9</xm:sqref>
            </x14:sparkline>
            <x14:sparkline>
              <xm:f>'NF3'!C10:AH10</xm:f>
              <xm:sqref>AL10</xm:sqref>
            </x14:sparkline>
            <x14:sparkline>
              <xm:f>'NF3'!C11:AH11</xm:f>
              <xm:sqref>AL11</xm:sqref>
            </x14:sparkline>
            <x14:sparkline>
              <xm:f>'NF3'!C12:AH12</xm:f>
              <xm:sqref>AL12</xm:sqref>
            </x14:sparkline>
            <x14:sparkline>
              <xm:f>'NF3'!C13:AH13</xm:f>
              <xm:sqref>AL13</xm:sqref>
            </x14:sparkline>
            <x14:sparkline>
              <xm:f>'NF3'!C14:AH14</xm:f>
              <xm:sqref>AL14</xm:sqref>
            </x14:sparkline>
            <x14:sparkline>
              <xm:f>'NF3'!C15:AH15</xm:f>
              <xm:sqref>AL15</xm:sqref>
            </x14:sparkline>
            <x14:sparkline>
              <xm:f>'NF3'!C16:AH16</xm:f>
              <xm:sqref>AL16</xm:sqref>
            </x14:sparkline>
            <x14:sparkline>
              <xm:f>'NF3'!C17:AH17</xm:f>
              <xm:sqref>AL17</xm:sqref>
            </x14:sparkline>
            <x14:sparkline>
              <xm:f>'NF3'!C18:AH18</xm:f>
              <xm:sqref>AL18</xm:sqref>
            </x14:sparkline>
            <x14:sparkline>
              <xm:f>'NF3'!C19:AH19</xm:f>
              <xm:sqref>AL19</xm:sqref>
            </x14:sparkline>
            <x14:sparkline>
              <xm:f>'NF3'!C20:AH20</xm:f>
              <xm:sqref>AL20</xm:sqref>
            </x14:sparkline>
            <x14:sparkline>
              <xm:f>'NF3'!C21:AH21</xm:f>
              <xm:sqref>AL21</xm:sqref>
            </x14:sparkline>
            <x14:sparkline>
              <xm:f>'NF3'!C22:AH22</xm:f>
              <xm:sqref>AL22</xm:sqref>
            </x14:sparkline>
            <x14:sparkline>
              <xm:f>'NF3'!C23:AH23</xm:f>
              <xm:sqref>AL23</xm:sqref>
            </x14:sparkline>
            <x14:sparkline>
              <xm:f>'NF3'!C24:AH24</xm:f>
              <xm:sqref>AL24</xm:sqref>
            </x14:sparkline>
            <x14:sparkline>
              <xm:f>'NF3'!C25:AH25</xm:f>
              <xm:sqref>AL25</xm:sqref>
            </x14:sparkline>
            <x14:sparkline>
              <xm:f>'NF3'!C26:AH26</xm:f>
              <xm:sqref>AL26</xm:sqref>
            </x14:sparkline>
            <x14:sparkline>
              <xm:f>'NF3'!C27:AH27</xm:f>
              <xm:sqref>AL27</xm:sqref>
            </x14:sparkline>
            <x14:sparkline>
              <xm:f>'NF3'!C28:AH28</xm:f>
              <xm:sqref>AL28</xm:sqref>
            </x14:sparkline>
            <x14:sparkline>
              <xm:f>'NF3'!C29:AH29</xm:f>
              <xm:sqref>AL29</xm:sqref>
            </x14:sparkline>
            <x14:sparkline>
              <xm:f>'NF3'!C30:AH30</xm:f>
              <xm:sqref>AL30</xm:sqref>
            </x14:sparkline>
            <x14:sparkline>
              <xm:f>'NF3'!C31:AH31</xm:f>
              <xm:sqref>AL31</xm:sqref>
            </x14:sparkline>
            <x14:sparkline>
              <xm:f>'NF3'!C32:AH32</xm:f>
              <xm:sqref>AL32</xm:sqref>
            </x14:sparkline>
            <x14:sparkline>
              <xm:f>'NF3'!C33:AH33</xm:f>
              <xm:sqref>AL33</xm:sqref>
            </x14:sparkline>
            <x14:sparkline>
              <xm:f>'NF3'!C34:AH34</xm:f>
              <xm:sqref>AL34</xm:sqref>
            </x14:sparkline>
            <x14:sparkline>
              <xm:f>'NF3'!C35:AH35</xm:f>
              <xm:sqref>AL35</xm:sqref>
            </x14:sparkline>
            <x14:sparkline>
              <xm:f>'NF3'!C36:AH36</xm:f>
              <xm:sqref>AL36</xm:sqref>
            </x14:sparkline>
            <x14:sparkline>
              <xm:f>'NF3'!C37:AH37</xm:f>
              <xm:sqref>AL37</xm:sqref>
            </x14:sparkline>
            <x14:sparkline>
              <xm:f>'NF3'!C38:AH38</xm:f>
              <xm:sqref>AL38</xm:sqref>
            </x14:sparkline>
            <x14:sparkline>
              <xm:f>'NF3'!C39:AH39</xm:f>
              <xm:sqref>AL39</xm:sqref>
            </x14:sparkline>
            <x14:sparkline>
              <xm:f>'NF3'!C40:AH40</xm:f>
              <xm:sqref>AL40</xm:sqref>
            </x14:sparkline>
            <x14:sparkline>
              <xm:f>'NF3'!C41:AH41</xm:f>
              <xm:sqref>AL41</xm:sqref>
            </x14:sparkline>
            <x14:sparkline>
              <xm:f>'NF3'!C42:AH42</xm:f>
              <xm:sqref>AL42</xm:sqref>
            </x14:sparkline>
            <x14:sparkline>
              <xm:f>'NF3'!C43:AH43</xm:f>
              <xm:sqref>AL43</xm:sqref>
            </x14:sparkline>
            <x14:sparkline>
              <xm:f>'NF3'!C44:AH44</xm:f>
              <xm:sqref>AL44</xm:sqref>
            </x14:sparkline>
            <x14:sparkline>
              <xm:f>'NF3'!C45:AH45</xm:f>
              <xm:sqref>AL45</xm:sqref>
            </x14:sparkline>
            <x14:sparkline>
              <xm:f>'NF3'!C46:AH46</xm:f>
              <xm:sqref>AL46</xm:sqref>
            </x14:sparkline>
            <x14:sparkline>
              <xm:f>'NF3'!C47:AH47</xm:f>
              <xm:sqref>AL47</xm:sqref>
            </x14:sparkline>
            <x14:sparkline>
              <xm:f>'NF3'!C48:AH48</xm:f>
              <xm:sqref>AL48</xm:sqref>
            </x14:sparkline>
            <x14:sparkline>
              <xm:f>'NF3'!C49:AH49</xm:f>
              <xm:sqref>AL49</xm:sqref>
            </x14:sparkline>
            <x14:sparkline>
              <xm:f>'NF3'!C50:AH50</xm:f>
              <xm:sqref>AL50</xm:sqref>
            </x14:sparkline>
            <x14:sparkline>
              <xm:f>'NF3'!C51:AH51</xm:f>
              <xm:sqref>AL51</xm:sqref>
            </x14:sparkline>
            <x14:sparkline>
              <xm:f>'NF3'!C52:AH52</xm:f>
              <xm:sqref>AL52</xm:sqref>
            </x14:sparkline>
            <x14:sparkline>
              <xm:f>'NF3'!C53:AH53</xm:f>
              <xm:sqref>AL53</xm:sqref>
            </x14:sparkline>
            <x14:sparkline>
              <xm:f>'NF3'!C54:AH54</xm:f>
              <xm:sqref>AL54</xm:sqref>
            </x14:sparkline>
            <x14:sparkline>
              <xm:f>'NF3'!C55:AH55</xm:f>
              <xm:sqref>AL55</xm:sqref>
            </x14:sparkline>
            <x14:sparkline>
              <xm:f>'NF3'!C56:AH56</xm:f>
              <xm:sqref>AL56</xm:sqref>
            </x14:sparkline>
            <x14:sparkline>
              <xm:f>'NF3'!C57:AH57</xm:f>
              <xm:sqref>AL57</xm:sqref>
            </x14:sparkline>
            <x14:sparkline>
              <xm:f>'NF3'!C58:AH58</xm:f>
              <xm:sqref>AL58</xm:sqref>
            </x14:sparkline>
            <x14:sparkline>
              <xm:f>'NF3'!C59:AH59</xm:f>
              <xm:sqref>AL59</xm:sqref>
            </x14:sparkline>
            <x14:sparkline>
              <xm:f>'NF3'!C60:AH60</xm:f>
              <xm:sqref>AL60</xm:sqref>
            </x14:sparkline>
            <x14:sparkline>
              <xm:f>'NF3'!C61:AH61</xm:f>
              <xm:sqref>AL61</xm:sqref>
            </x14:sparkline>
            <x14:sparkline>
              <xm:f>'NF3'!C62:AH62</xm:f>
              <xm:sqref>AL62</xm:sqref>
            </x14:sparkline>
            <x14:sparkline>
              <xm:f>'NF3'!C63:AH63</xm:f>
              <xm:sqref>AL63</xm:sqref>
            </x14:sparkline>
            <x14:sparkline>
              <xm:f>'NF3'!C64:AH64</xm:f>
              <xm:sqref>AL64</xm:sqref>
            </x14:sparkline>
            <x14:sparkline>
              <xm:f>'NF3'!C65:AH65</xm:f>
              <xm:sqref>AL65</xm:sqref>
            </x14:sparkline>
            <x14:sparkline>
              <xm:f>'NF3'!C66:AH66</xm:f>
              <xm:sqref>AL66</xm:sqref>
            </x14:sparkline>
            <x14:sparkline>
              <xm:f>'NF3'!C67:AH67</xm:f>
              <xm:sqref>AL67</xm:sqref>
            </x14:sparkline>
            <x14:sparkline>
              <xm:f>'NF3'!C68:AH68</xm:f>
              <xm:sqref>AL68</xm:sqref>
            </x14:sparkline>
            <x14:sparkline>
              <xm:f>'NF3'!C69:AH69</xm:f>
              <xm:sqref>AL69</xm:sqref>
            </x14:sparkline>
            <x14:sparkline>
              <xm:f>'NF3'!C70:AH70</xm:f>
              <xm:sqref>AL70</xm:sqref>
            </x14:sparkline>
            <x14:sparkline>
              <xm:f>'NF3'!C71:AH71</xm:f>
              <xm:sqref>AL71</xm:sqref>
            </x14:sparkline>
            <x14:sparkline>
              <xm:f>'NF3'!C72:AH72</xm:f>
              <xm:sqref>AL72</xm:sqref>
            </x14:sparkline>
            <x14:sparkline>
              <xm:f>'NF3'!C73:AH73</xm:f>
              <xm:sqref>AL73</xm:sqref>
            </x14:sparkline>
            <x14:sparkline>
              <xm:f>'NF3'!C74:AH74</xm:f>
              <xm:sqref>AL74</xm:sqref>
            </x14:sparkline>
            <x14:sparkline>
              <xm:f>'NF3'!C75:AH75</xm:f>
              <xm:sqref>AL75</xm:sqref>
            </x14:sparkline>
            <x14:sparkline>
              <xm:f>'NF3'!C76:AH76</xm:f>
              <xm:sqref>AL76</xm:sqref>
            </x14:sparkline>
            <x14:sparkline>
              <xm:f>'NF3'!C77:AH77</xm:f>
              <xm:sqref>AL77</xm:sqref>
            </x14:sparkline>
            <x14:sparkline>
              <xm:f>'NF3'!C78:AH78</xm:f>
              <xm:sqref>AL78</xm:sqref>
            </x14:sparkline>
            <x14:sparkline>
              <xm:f>'NF3'!C79:AH79</xm:f>
              <xm:sqref>AL79</xm:sqref>
            </x14:sparkline>
            <x14:sparkline>
              <xm:f>'NF3'!C80:AH80</xm:f>
              <xm:sqref>AL80</xm:sqref>
            </x14:sparkline>
            <x14:sparkline>
              <xm:f>'NF3'!C81:AH81</xm:f>
              <xm:sqref>AL81</xm:sqref>
            </x14:sparkline>
            <x14:sparkline>
              <xm:f>'NF3'!C82:AH82</xm:f>
              <xm:sqref>AL82</xm:sqref>
            </x14:sparkline>
            <x14:sparkline>
              <xm:f>'NF3'!C83:AH83</xm:f>
              <xm:sqref>AL83</xm:sqref>
            </x14:sparkline>
            <x14:sparkline>
              <xm:f>'NF3'!C84:AH84</xm:f>
              <xm:sqref>AL84</xm:sqref>
            </x14:sparkline>
            <x14:sparkline>
              <xm:f>'NF3'!C85:AH85</xm:f>
              <xm:sqref>AL85</xm:sqref>
            </x14:sparkline>
            <x14:sparkline>
              <xm:f>'NF3'!C86:AH86</xm:f>
              <xm:sqref>AL86</xm:sqref>
            </x14:sparkline>
            <x14:sparkline>
              <xm:f>'NF3'!C87:AH87</xm:f>
              <xm:sqref>AL87</xm:sqref>
            </x14:sparkline>
            <x14:sparkline>
              <xm:f>'NF3'!C88:AH88</xm:f>
              <xm:sqref>AL88</xm:sqref>
            </x14:sparkline>
            <x14:sparkline>
              <xm:f>'NF3'!C89:AH89</xm:f>
              <xm:sqref>AL89</xm:sqref>
            </x14:sparkline>
            <x14:sparkline>
              <xm:f>'NF3'!C90:AH90</xm:f>
              <xm:sqref>AL90</xm:sqref>
            </x14:sparkline>
            <x14:sparkline>
              <xm:f>'NF3'!C91:AH91</xm:f>
              <xm:sqref>AL91</xm:sqref>
            </x14:sparkline>
            <x14:sparkline>
              <xm:f>'NF3'!C92:AH92</xm:f>
              <xm:sqref>AL92</xm:sqref>
            </x14:sparkline>
            <x14:sparkline>
              <xm:f>'NF3'!C93:AH93</xm:f>
              <xm:sqref>AL93</xm:sqref>
            </x14:sparkline>
            <x14:sparkline>
              <xm:f>'NF3'!C94:AH94</xm:f>
              <xm:sqref>AL94</xm:sqref>
            </x14:sparkline>
            <x14:sparkline>
              <xm:f>'NF3'!C95:AH95</xm:f>
              <xm:sqref>AL95</xm:sqref>
            </x14:sparkline>
            <x14:sparkline>
              <xm:f>'NF3'!C96:AH96</xm:f>
              <xm:sqref>AL96</xm:sqref>
            </x14:sparkline>
            <x14:sparkline>
              <xm:f>'NF3'!C97:AH97</xm:f>
              <xm:sqref>AL97</xm:sqref>
            </x14:sparkline>
            <x14:sparkline>
              <xm:f>'NF3'!C98:AH98</xm:f>
              <xm:sqref>AL98</xm:sqref>
            </x14:sparkline>
            <x14:sparkline>
              <xm:f>'NF3'!C99:AH99</xm:f>
              <xm:sqref>AL99</xm:sqref>
            </x14:sparkline>
            <x14:sparkline>
              <xm:f>'NF3'!C100:AH100</xm:f>
              <xm:sqref>AL100</xm:sqref>
            </x14:sparkline>
            <x14:sparkline>
              <xm:f>'NF3'!C101:AH101</xm:f>
              <xm:sqref>AL101</xm:sqref>
            </x14:sparkline>
            <x14:sparkline>
              <xm:f>'NF3'!C102:AH102</xm:f>
              <xm:sqref>AL102</xm:sqref>
            </x14:sparkline>
            <x14:sparkline>
              <xm:f>'NF3'!C103:AH103</xm:f>
              <xm:sqref>AL103</xm:sqref>
            </x14:sparkline>
            <x14:sparkline>
              <xm:f>'NF3'!C104:AH104</xm:f>
              <xm:sqref>AL104</xm:sqref>
            </x14:sparkline>
            <x14:sparkline>
              <xm:f>'NF3'!C105:AH105</xm:f>
              <xm:sqref>AL105</xm:sqref>
            </x14:sparkline>
            <x14:sparkline>
              <xm:f>'NF3'!C106:AH106</xm:f>
              <xm:sqref>AL106</xm:sqref>
            </x14:sparkline>
            <x14:sparkline>
              <xm:f>'NF3'!C107:AH107</xm:f>
              <xm:sqref>AL107</xm:sqref>
            </x14:sparkline>
            <x14:sparkline>
              <xm:f>'NF3'!C108:AH108</xm:f>
              <xm:sqref>AL108</xm:sqref>
            </x14:sparkline>
            <x14:sparkline>
              <xm:f>'NF3'!C109:AH109</xm:f>
              <xm:sqref>AL109</xm:sqref>
            </x14:sparkline>
            <x14:sparkline>
              <xm:f>'NF3'!C110:AH110</xm:f>
              <xm:sqref>AL110</xm:sqref>
            </x14:sparkline>
            <x14:sparkline>
              <xm:f>'NF3'!C111:AH111</xm:f>
              <xm:sqref>AL111</xm:sqref>
            </x14:sparkline>
            <x14:sparkline>
              <xm:f>'NF3'!C112:AH112</xm:f>
              <xm:sqref>AL112</xm:sqref>
            </x14:sparkline>
            <x14:sparkline>
              <xm:f>'NF3'!C113:AH113</xm:f>
              <xm:sqref>AL113</xm:sqref>
            </x14:sparkline>
            <x14:sparkline>
              <xm:f>'NF3'!C114:AH114</xm:f>
              <xm:sqref>AL114</xm:sqref>
            </x14:sparkline>
            <x14:sparkline>
              <xm:f>'NF3'!C115:AH115</xm:f>
              <xm:sqref>AL115</xm:sqref>
            </x14:sparkline>
            <x14:sparkline>
              <xm:f>'NF3'!C116:AH116</xm:f>
              <xm:sqref>AL116</xm:sqref>
            </x14:sparkline>
            <x14:sparkline>
              <xm:f>'NF3'!C117:AH117</xm:f>
              <xm:sqref>AL117</xm:sqref>
            </x14:sparkline>
            <x14:sparkline>
              <xm:f>'NF3'!C118:AH118</xm:f>
              <xm:sqref>AL118</xm:sqref>
            </x14:sparkline>
            <x14:sparkline>
              <xm:f>'NF3'!C119:AH119</xm:f>
              <xm:sqref>AL119</xm:sqref>
            </x14:sparkline>
            <x14:sparkline>
              <xm:f>'NF3'!C120:AH120</xm:f>
              <xm:sqref>AL120</xm:sqref>
            </x14:sparkline>
            <x14:sparkline>
              <xm:f>'NF3'!C121:AH121</xm:f>
              <xm:sqref>AL121</xm:sqref>
            </x14:sparkline>
            <x14:sparkline>
              <xm:f>'NF3'!C122:AH122</xm:f>
              <xm:sqref>AL122</xm:sqref>
            </x14:sparkline>
            <x14:sparkline>
              <xm:f>'NF3'!C123:AH123</xm:f>
              <xm:sqref>AL123</xm:sqref>
            </x14:sparkline>
            <x14:sparkline>
              <xm:f>'NF3'!C124:AH124</xm:f>
              <xm:sqref>AL124</xm:sqref>
            </x14:sparkline>
            <x14:sparkline>
              <xm:f>'NF3'!C125:AH125</xm:f>
              <xm:sqref>AL125</xm:sqref>
            </x14:sparkline>
            <x14:sparkline>
              <xm:f>'NF3'!C126:AH126</xm:f>
              <xm:sqref>AL126</xm:sqref>
            </x14:sparkline>
            <x14:sparkline>
              <xm:f>'NF3'!C127:AH127</xm:f>
              <xm:sqref>AL127</xm:sqref>
            </x14:sparkline>
            <x14:sparkline>
              <xm:f>'NF3'!C128:AH128</xm:f>
              <xm:sqref>AL128</xm:sqref>
            </x14:sparkline>
            <x14:sparkline>
              <xm:f>'NF3'!C129:AH129</xm:f>
              <xm:sqref>AL129</xm:sqref>
            </x14:sparkline>
            <x14:sparkline>
              <xm:f>'NF3'!C130:AH130</xm:f>
              <xm:sqref>AL130</xm:sqref>
            </x14:sparkline>
            <x14:sparkline>
              <xm:f>'NF3'!C131:AH131</xm:f>
              <xm:sqref>AL131</xm:sqref>
            </x14:sparkline>
            <x14:sparkline>
              <xm:f>'NF3'!C132:AH132</xm:f>
              <xm:sqref>AL132</xm:sqref>
            </x14:sparkline>
            <x14:sparkline>
              <xm:f>'NF3'!C133:AH133</xm:f>
              <xm:sqref>AL133</xm:sqref>
            </x14:sparkline>
            <x14:sparkline>
              <xm:f>'NF3'!C134:AH134</xm:f>
              <xm:sqref>AL134</xm:sqref>
            </x14:sparkline>
            <x14:sparkline>
              <xm:f>'NF3'!C135:AH135</xm:f>
              <xm:sqref>AL135</xm:sqref>
            </x14:sparkline>
            <x14:sparkline>
              <xm:f>'NF3'!C136:AH136</xm:f>
              <xm:sqref>AL136</xm:sqref>
            </x14:sparkline>
            <x14:sparkline>
              <xm:f>'NF3'!C137:AH137</xm:f>
              <xm:sqref>AL137</xm:sqref>
            </x14:sparkline>
            <x14:sparkline>
              <xm:f>'NF3'!C138:AH138</xm:f>
              <xm:sqref>AL138</xm:sqref>
            </x14:sparkline>
            <x14:sparkline>
              <xm:f>'NF3'!C139:AH139</xm:f>
              <xm:sqref>AL139</xm:sqref>
            </x14:sparkline>
            <x14:sparkline>
              <xm:f>'NF3'!C140:AH140</xm:f>
              <xm:sqref>AL140</xm:sqref>
            </x14:sparkline>
            <x14:sparkline>
              <xm:f>'NF3'!C141:AH141</xm:f>
              <xm:sqref>AL141</xm:sqref>
            </x14:sparkline>
            <x14:sparkline>
              <xm:f>'NF3'!C142:AH142</xm:f>
              <xm:sqref>AL142</xm:sqref>
            </x14:sparkline>
            <x14:sparkline>
              <xm:f>'NF3'!C143:AH143</xm:f>
              <xm:sqref>AL143</xm:sqref>
            </x14:sparkline>
            <x14:sparkline>
              <xm:f>'NF3'!C144:AH144</xm:f>
              <xm:sqref>AL144</xm:sqref>
            </x14:sparkline>
            <x14:sparkline>
              <xm:f>'NF3'!C145:AH145</xm:f>
              <xm:sqref>AL145</xm:sqref>
            </x14:sparkline>
            <x14:sparkline>
              <xm:f>'NF3'!C146:AH146</xm:f>
              <xm:sqref>AL146</xm:sqref>
            </x14:sparkline>
            <x14:sparkline>
              <xm:f>'NF3'!C147:AH147</xm:f>
              <xm:sqref>AL147</xm:sqref>
            </x14:sparkline>
            <x14:sparkline>
              <xm:f>'NF3'!C148:AH148</xm:f>
              <xm:sqref>AL148</xm:sqref>
            </x14:sparkline>
            <x14:sparkline>
              <xm:f>'NF3'!C149:AH149</xm:f>
              <xm:sqref>AL149</xm:sqref>
            </x14:sparkline>
            <x14:sparkline>
              <xm:f>'NF3'!C150:AH150</xm:f>
              <xm:sqref>AL150</xm:sqref>
            </x14:sparkline>
            <x14:sparkline>
              <xm:f>'NF3'!C151:AH151</xm:f>
              <xm:sqref>AL151</xm:sqref>
            </x14:sparkline>
            <x14:sparkline>
              <xm:f>'NF3'!C152:AH152</xm:f>
              <xm:sqref>AL152</xm:sqref>
            </x14:sparkline>
            <x14:sparkline>
              <xm:f>'NF3'!C153:AH153</xm:f>
              <xm:sqref>AL153</xm:sqref>
            </x14:sparkline>
            <x14:sparkline>
              <xm:f>'NF3'!C154:AH154</xm:f>
              <xm:sqref>AL154</xm:sqref>
            </x14:sparkline>
            <x14:sparkline>
              <xm:f>'NF3'!C155:AH155</xm:f>
              <xm:sqref>AL155</xm:sqref>
            </x14:sparkline>
            <x14:sparkline>
              <xm:f>'NF3'!C156:AH156</xm:f>
              <xm:sqref>AL156</xm:sqref>
            </x14:sparkline>
            <x14:sparkline>
              <xm:f>'NF3'!C157:AH157</xm:f>
              <xm:sqref>AL157</xm:sqref>
            </x14:sparkline>
            <x14:sparkline>
              <xm:f>'NF3'!C158:AH158</xm:f>
              <xm:sqref>AL158</xm:sqref>
            </x14:sparkline>
            <x14:sparkline>
              <xm:f>'NF3'!C159:AH159</xm:f>
              <xm:sqref>AL159</xm:sqref>
            </x14:sparkline>
            <x14:sparkline>
              <xm:f>'NF3'!C160:AH160</xm:f>
              <xm:sqref>AL160</xm:sqref>
            </x14:sparkline>
            <x14:sparkline>
              <xm:f>'NF3'!C161:AH161</xm:f>
              <xm:sqref>AL161</xm:sqref>
            </x14:sparkline>
            <x14:sparkline>
              <xm:f>'NF3'!C162:AH162</xm:f>
              <xm:sqref>AL162</xm:sqref>
            </x14:sparkline>
            <x14:sparkline>
              <xm:f>'NF3'!C163:AH163</xm:f>
              <xm:sqref>AL163</xm:sqref>
            </x14:sparkline>
            <x14:sparkline>
              <xm:f>'NF3'!C164:AH164</xm:f>
              <xm:sqref>AL164</xm:sqref>
            </x14:sparkline>
            <x14:sparkline>
              <xm:f>'NF3'!C165:AH165</xm:f>
              <xm:sqref>AL165</xm:sqref>
            </x14:sparkline>
            <x14:sparkline>
              <xm:f>'NF3'!C166:AH166</xm:f>
              <xm:sqref>AL166</xm:sqref>
            </x14:sparkline>
            <x14:sparkline>
              <xm:f>'NF3'!C167:AH167</xm:f>
              <xm:sqref>AL167</xm:sqref>
            </x14:sparkline>
            <x14:sparkline>
              <xm:f>'NF3'!C168:AH168</xm:f>
              <xm:sqref>AL168</xm:sqref>
            </x14:sparkline>
            <x14:sparkline>
              <xm:f>'NF3'!C169:AH169</xm:f>
              <xm:sqref>AL169</xm:sqref>
            </x14:sparkline>
            <x14:sparkline>
              <xm:f>'NF3'!C170:AH170</xm:f>
              <xm:sqref>AL170</xm:sqref>
            </x14:sparkline>
            <x14:sparkline>
              <xm:f>'NF3'!C171:AH171</xm:f>
              <xm:sqref>AL171</xm:sqref>
            </x14:sparkline>
            <x14:sparkline>
              <xm:f>'NF3'!C172:AH172</xm:f>
              <xm:sqref>AL172</xm:sqref>
            </x14:sparkline>
            <x14:sparkline>
              <xm:f>'NF3'!C173:AH173</xm:f>
              <xm:sqref>AL173</xm:sqref>
            </x14:sparkline>
            <x14:sparkline>
              <xm:f>'NF3'!C174:AH174</xm:f>
              <xm:sqref>AL174</xm:sqref>
            </x14:sparkline>
            <x14:sparkline>
              <xm:f>'NF3'!C175:AH175</xm:f>
              <xm:sqref>AL175</xm:sqref>
            </x14:sparkline>
            <x14:sparkline>
              <xm:f>'NF3'!C176:AH176</xm:f>
              <xm:sqref>AL176</xm:sqref>
            </x14:sparkline>
            <x14:sparkline>
              <xm:f>'NF3'!C177:AH177</xm:f>
              <xm:sqref>AL177</xm:sqref>
            </x14:sparkline>
            <x14:sparkline>
              <xm:f>'NF3'!C178:AH178</xm:f>
              <xm:sqref>AL178</xm:sqref>
            </x14:sparkline>
            <x14:sparkline>
              <xm:f>'NF3'!C179:AH179</xm:f>
              <xm:sqref>AL179</xm:sqref>
            </x14:sparkline>
            <x14:sparkline>
              <xm:f>'NF3'!C180:AH180</xm:f>
              <xm:sqref>AL180</xm:sqref>
            </x14:sparkline>
            <x14:sparkline>
              <xm:f>'NF3'!C181:AH181</xm:f>
              <xm:sqref>AL181</xm:sqref>
            </x14:sparkline>
            <x14:sparkline>
              <xm:f>'NF3'!C182:AH182</xm:f>
              <xm:sqref>AL182</xm:sqref>
            </x14:sparkline>
            <x14:sparkline>
              <xm:f>'NF3'!C183:AH183</xm:f>
              <xm:sqref>AL183</xm:sqref>
            </x14:sparkline>
            <x14:sparkline>
              <xm:f>'NF3'!C184:AH184</xm:f>
              <xm:sqref>AL184</xm:sqref>
            </x14:sparkline>
            <x14:sparkline>
              <xm:f>'NF3'!C185:AH185</xm:f>
              <xm:sqref>AL185</xm:sqref>
            </x14:sparkline>
            <x14:sparkline>
              <xm:f>'NF3'!C186:AH186</xm:f>
              <xm:sqref>AL186</xm:sqref>
            </x14:sparkline>
            <x14:sparkline>
              <xm:f>'NF3'!C187:AH187</xm:f>
              <xm:sqref>AL187</xm:sqref>
            </x14:sparkline>
            <x14:sparkline>
              <xm:f>'NF3'!C188:AH188</xm:f>
              <xm:sqref>AL188</xm:sqref>
            </x14:sparkline>
            <x14:sparkline>
              <xm:f>'NF3'!C189:AH189</xm:f>
              <xm:sqref>AL189</xm:sqref>
            </x14:sparkline>
            <x14:sparkline>
              <xm:f>'NF3'!C190:AH190</xm:f>
              <xm:sqref>AL190</xm:sqref>
            </x14:sparkline>
            <x14:sparkline>
              <xm:f>'NF3'!C191:AH191</xm:f>
              <xm:sqref>AL191</xm:sqref>
            </x14:sparkline>
            <x14:sparkline>
              <xm:f>'NF3'!C192:AH192</xm:f>
              <xm:sqref>AL192</xm:sqref>
            </x14:sparkline>
            <x14:sparkline>
              <xm:f>'NF3'!C193:AH193</xm:f>
              <xm:sqref>AL193</xm:sqref>
            </x14:sparkline>
            <x14:sparkline>
              <xm:f>'NF3'!C194:AH194</xm:f>
              <xm:sqref>AL194</xm:sqref>
            </x14:sparkline>
            <x14:sparkline>
              <xm:f>'NF3'!C195:AH195</xm:f>
              <xm:sqref>AL195</xm:sqref>
            </x14:sparkline>
            <x14:sparkline>
              <xm:f>'NF3'!C196:AH196</xm:f>
              <xm:sqref>AL196</xm:sqref>
            </x14:sparkline>
            <x14:sparkline>
              <xm:f>'NF3'!C197:AH197</xm:f>
              <xm:sqref>AL197</xm:sqref>
            </x14:sparkline>
            <x14:sparkline>
              <xm:f>'NF3'!C198:AH198</xm:f>
              <xm:sqref>AL198</xm:sqref>
            </x14:sparkline>
            <x14:sparkline>
              <xm:f>'NF3'!C199:AH199</xm:f>
              <xm:sqref>AL199</xm:sqref>
            </x14:sparkline>
            <x14:sparkline>
              <xm:f>'NF3'!C200:AH200</xm:f>
              <xm:sqref>AL200</xm:sqref>
            </x14:sparkline>
            <x14:sparkline>
              <xm:f>'NF3'!C201:AH201</xm:f>
              <xm:sqref>AL201</xm:sqref>
            </x14:sparkline>
            <x14:sparkline>
              <xm:f>'NF3'!C202:AH202</xm:f>
              <xm:sqref>AL202</xm:sqref>
            </x14:sparkline>
            <x14:sparkline>
              <xm:f>'NF3'!C203:AH203</xm:f>
              <xm:sqref>AL203</xm:sqref>
            </x14:sparkline>
            <x14:sparkline>
              <xm:f>'NF3'!C204:AH204</xm:f>
              <xm:sqref>AL204</xm:sqref>
            </x14:sparkline>
            <x14:sparkline>
              <xm:f>'NF3'!C205:AH205</xm:f>
              <xm:sqref>AL205</xm:sqref>
            </x14:sparkline>
            <x14:sparkline>
              <xm:f>'NF3'!C206:AH206</xm:f>
              <xm:sqref>AL206</xm:sqref>
            </x14:sparkline>
            <x14:sparkline>
              <xm:f>'NF3'!C207:AH207</xm:f>
              <xm:sqref>AL207</xm:sqref>
            </x14:sparkline>
            <x14:sparkline>
              <xm:f>'NF3'!C208:AH208</xm:f>
              <xm:sqref>AL208</xm:sqref>
            </x14:sparkline>
            <x14:sparkline>
              <xm:f>'NF3'!C209:AH209</xm:f>
              <xm:sqref>AL209</xm:sqref>
            </x14:sparkline>
            <x14:sparkline>
              <xm:f>'NF3'!C210:AH210</xm:f>
              <xm:sqref>AL210</xm:sqref>
            </x14:sparkline>
            <x14:sparkline>
              <xm:f>'NF3'!C211:AH211</xm:f>
              <xm:sqref>AL211</xm:sqref>
            </x14:sparkline>
            <x14:sparkline>
              <xm:f>'NF3'!C212:AH212</xm:f>
              <xm:sqref>AL212</xm:sqref>
            </x14:sparkline>
            <x14:sparkline>
              <xm:f>'NF3'!C213:AH213</xm:f>
              <xm:sqref>AL213</xm:sqref>
            </x14:sparkline>
            <x14:sparkline>
              <xm:f>'NF3'!C214:AH214</xm:f>
              <xm:sqref>AL214</xm:sqref>
            </x14:sparkline>
            <x14:sparkline>
              <xm:f>'NF3'!C215:AH215</xm:f>
              <xm:sqref>AL215</xm:sqref>
            </x14:sparkline>
            <x14:sparkline>
              <xm:f>'NF3'!C216:AH216</xm:f>
              <xm:sqref>AL216</xm:sqref>
            </x14:sparkline>
            <x14:sparkline>
              <xm:f>'NF3'!C217:AH217</xm:f>
              <xm:sqref>AL217</xm:sqref>
            </x14:sparkline>
            <x14:sparkline>
              <xm:f>'NF3'!C218:AH218</xm:f>
              <xm:sqref>AL218</xm:sqref>
            </x14:sparkline>
            <x14:sparkline>
              <xm:f>'NF3'!C219:AH219</xm:f>
              <xm:sqref>AL219</xm:sqref>
            </x14:sparkline>
            <x14:sparkline>
              <xm:f>'NF3'!C220:AH220</xm:f>
              <xm:sqref>AL220</xm:sqref>
            </x14:sparkline>
            <x14:sparkline>
              <xm:f>'NF3'!C221:AH221</xm:f>
              <xm:sqref>AL221</xm:sqref>
            </x14:sparkline>
            <x14:sparkline>
              <xm:f>'NF3'!C222:AH222</xm:f>
              <xm:sqref>AL222</xm:sqref>
            </x14:sparkline>
            <x14:sparkline>
              <xm:f>'NF3'!C223:AH223</xm:f>
              <xm:sqref>AL223</xm:sqref>
            </x14:sparkline>
            <x14:sparkline>
              <xm:f>'NF3'!C224:AH224</xm:f>
              <xm:sqref>AL224</xm:sqref>
            </x14:sparkline>
            <x14:sparkline>
              <xm:f>'NF3'!C225:AH225</xm:f>
              <xm:sqref>AL225</xm:sqref>
            </x14:sparkline>
            <x14:sparkline>
              <xm:f>'NF3'!C226:AH226</xm:f>
              <xm:sqref>AL226</xm:sqref>
            </x14:sparkline>
            <x14:sparkline>
              <xm:f>'NF3'!C227:AH227</xm:f>
              <xm:sqref>AL227</xm:sqref>
            </x14:sparkline>
            <x14:sparkline>
              <xm:f>'NF3'!C228:AH228</xm:f>
              <xm:sqref>AL228</xm:sqref>
            </x14:sparkline>
            <x14:sparkline>
              <xm:f>'NF3'!C229:AH229</xm:f>
              <xm:sqref>AL229</xm:sqref>
            </x14:sparkline>
            <x14:sparkline>
              <xm:f>'NF3'!C230:AH230</xm:f>
              <xm:sqref>AL230</xm:sqref>
            </x14:sparkline>
            <x14:sparkline>
              <xm:f>'NF3'!C231:AH231</xm:f>
              <xm:sqref>AL231</xm:sqref>
            </x14:sparkline>
            <x14:sparkline>
              <xm:f>'NF3'!C232:AH232</xm:f>
              <xm:sqref>AL232</xm:sqref>
            </x14:sparkline>
            <x14:sparkline>
              <xm:f>'NF3'!C233:AH233</xm:f>
              <xm:sqref>AL233</xm:sqref>
            </x14:sparkline>
            <x14:sparkline>
              <xm:f>'NF3'!C234:AH234</xm:f>
              <xm:sqref>AL234</xm:sqref>
            </x14:sparkline>
            <x14:sparkline>
              <xm:f>'NF3'!C235:AH235</xm:f>
              <xm:sqref>AL235</xm:sqref>
            </x14:sparkline>
            <x14:sparkline>
              <xm:f>'NF3'!C236:AH236</xm:f>
              <xm:sqref>AL236</xm:sqref>
            </x14:sparkline>
            <x14:sparkline>
              <xm:f>'NF3'!C237:AH237</xm:f>
              <xm:sqref>AL237</xm:sqref>
            </x14:sparkline>
          </x14:sparklines>
        </x14:sparklineGroup>
      </x14:sparklineGroup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B5C18-38AF-4EAD-8D18-DE3C92A1F0A3}">
  <dimension ref="A2:AL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5" width="11.453125" style="52" hidden="1" customWidth="1"/>
    <col min="6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0.49066266217292803</v>
      </c>
      <c r="H4" s="21">
        <f t="shared" si="0"/>
        <v>0.46865272189823998</v>
      </c>
      <c r="I4" s="21">
        <f t="shared" si="0"/>
        <v>0.28797174999999997</v>
      </c>
      <c r="J4" s="21">
        <f t="shared" si="0"/>
        <v>0.51939763069068812</v>
      </c>
      <c r="K4" s="21">
        <f t="shared" si="0"/>
        <v>0.55138716860723191</v>
      </c>
      <c r="L4" s="21">
        <f t="shared" si="0"/>
        <v>0.53056163009087998</v>
      </c>
      <c r="M4" s="21">
        <f t="shared" si="0"/>
        <v>3.7407742270703546</v>
      </c>
      <c r="N4" s="21">
        <f t="shared" si="0"/>
        <v>5.3759625328195897</v>
      </c>
      <c r="O4" s="21">
        <f t="shared" si="0"/>
        <v>7.3688864528756559</v>
      </c>
      <c r="P4" s="21">
        <f t="shared" si="0"/>
        <v>7.7840723817931456</v>
      </c>
      <c r="Q4" s="21">
        <f t="shared" si="0"/>
        <v>5.3119318300117637</v>
      </c>
      <c r="R4" s="21">
        <f t="shared" si="0"/>
        <v>10.101379284603722</v>
      </c>
      <c r="S4" s="21">
        <f t="shared" si="0"/>
        <v>6.3808378532183845</v>
      </c>
      <c r="T4" s="21">
        <f t="shared" si="0"/>
        <v>7.3807407485756951</v>
      </c>
      <c r="U4" s="21">
        <f t="shared" si="0"/>
        <v>7.7866752129699126</v>
      </c>
      <c r="V4" s="21">
        <f t="shared" si="0"/>
        <v>5.5195441596512635</v>
      </c>
      <c r="W4" s="21">
        <f t="shared" si="0"/>
        <v>4.5968350043566506</v>
      </c>
      <c r="X4" s="21">
        <f t="shared" si="0"/>
        <v>5.8110479259065198</v>
      </c>
      <c r="Y4" s="21">
        <f t="shared" si="0"/>
        <v>4.8647924624205023</v>
      </c>
      <c r="Z4" s="21">
        <f t="shared" si="0"/>
        <v>4.7044917361008407</v>
      </c>
      <c r="AA4" s="21">
        <f t="shared" si="0"/>
        <v>5.5472699586645691</v>
      </c>
      <c r="AB4" s="21">
        <f t="shared" si="0"/>
        <v>8.220598972601211</v>
      </c>
      <c r="AC4" s="21">
        <f t="shared" si="0"/>
        <v>12.127795354733042</v>
      </c>
      <c r="AD4" s="21">
        <f t="shared" si="0"/>
        <v>5.4845446822161845</v>
      </c>
      <c r="AE4" s="21">
        <f t="shared" si="0"/>
        <v>5.5268146378008627</v>
      </c>
      <c r="AF4" s="21">
        <f t="shared" si="0"/>
        <v>9.190892156650218</v>
      </c>
      <c r="AG4" s="21">
        <f t="shared" si="0"/>
        <v>8.8248252300907826</v>
      </c>
      <c r="AH4" s="21">
        <f t="shared" si="0"/>
        <v>8.9263456471555394</v>
      </c>
      <c r="AI4" s="22"/>
      <c r="AJ4" s="23">
        <f>+(AF4/M4)-1</f>
        <v>1.4569491764939282</v>
      </c>
    </row>
    <row r="5" spans="1:38" s="13" customFormat="1" x14ac:dyDescent="0.35">
      <c r="A5" s="19" t="s">
        <v>264</v>
      </c>
      <c r="B5" s="20" t="s">
        <v>265</v>
      </c>
      <c r="C5" s="21">
        <f t="shared" ref="C5:AE5" si="1">+C6+C32+C42</f>
        <v>0</v>
      </c>
      <c r="D5" s="21">
        <f t="shared" si="1"/>
        <v>0</v>
      </c>
      <c r="E5" s="21">
        <f t="shared" si="1"/>
        <v>0</v>
      </c>
      <c r="F5" s="21">
        <f t="shared" si="1"/>
        <v>0</v>
      </c>
      <c r="G5" s="21">
        <f t="shared" si="1"/>
        <v>0</v>
      </c>
      <c r="H5" s="21">
        <f t="shared" si="1"/>
        <v>0</v>
      </c>
      <c r="I5" s="21">
        <f t="shared" si="1"/>
        <v>0</v>
      </c>
      <c r="J5" s="21">
        <f t="shared" si="1"/>
        <v>0</v>
      </c>
      <c r="K5" s="21">
        <f t="shared" si="1"/>
        <v>0</v>
      </c>
      <c r="L5" s="21">
        <f t="shared" si="1"/>
        <v>0</v>
      </c>
      <c r="M5" s="21">
        <f t="shared" si="1"/>
        <v>0</v>
      </c>
      <c r="N5" s="21">
        <f t="shared" si="1"/>
        <v>0</v>
      </c>
      <c r="O5" s="21">
        <f t="shared" si="1"/>
        <v>0</v>
      </c>
      <c r="P5" s="21">
        <f t="shared" si="1"/>
        <v>0</v>
      </c>
      <c r="Q5" s="21">
        <f t="shared" si="1"/>
        <v>0</v>
      </c>
      <c r="R5" s="21">
        <f t="shared" si="1"/>
        <v>0</v>
      </c>
      <c r="S5" s="21">
        <f t="shared" si="1"/>
        <v>0</v>
      </c>
      <c r="T5" s="21">
        <f t="shared" si="1"/>
        <v>0</v>
      </c>
      <c r="U5" s="21">
        <f t="shared" si="1"/>
        <v>0</v>
      </c>
      <c r="V5" s="21">
        <f t="shared" si="1"/>
        <v>0</v>
      </c>
      <c r="W5" s="21">
        <f t="shared" si="1"/>
        <v>0</v>
      </c>
      <c r="X5" s="21">
        <f t="shared" si="1"/>
        <v>0</v>
      </c>
      <c r="Y5" s="21">
        <f t="shared" si="1"/>
        <v>0</v>
      </c>
      <c r="Z5" s="21">
        <f t="shared" si="1"/>
        <v>0</v>
      </c>
      <c r="AA5" s="21">
        <f t="shared" si="1"/>
        <v>0</v>
      </c>
      <c r="AB5" s="21">
        <f t="shared" si="1"/>
        <v>0</v>
      </c>
      <c r="AC5" s="21">
        <f t="shared" si="1"/>
        <v>0</v>
      </c>
      <c r="AD5" s="21">
        <f t="shared" si="1"/>
        <v>0</v>
      </c>
      <c r="AE5" s="21">
        <f t="shared" si="1"/>
        <v>0</v>
      </c>
      <c r="AF5" s="21">
        <f t="shared" ref="AF5" si="2">+AF6+AF32+AF42</f>
        <v>0</v>
      </c>
      <c r="AG5" s="21">
        <f t="shared" ref="AG5:AH5" si="3">+AG6+AG32+AG42</f>
        <v>0</v>
      </c>
      <c r="AH5" s="21">
        <f t="shared" si="3"/>
        <v>0</v>
      </c>
      <c r="AI5" s="22"/>
      <c r="AJ5" s="23" t="e">
        <f t="shared" ref="AJ5:AJ68" si="4">+(AF5/M5)-1</f>
        <v>#DIV/0!</v>
      </c>
    </row>
    <row r="6" spans="1:38" hidden="1" x14ac:dyDescent="0.35">
      <c r="A6" s="24" t="s">
        <v>266</v>
      </c>
      <c r="B6" s="25" t="s">
        <v>267</v>
      </c>
      <c r="C6" s="26">
        <f t="shared" ref="C6:AE6" si="5">+C7+C11+C19+C25+C29</f>
        <v>0</v>
      </c>
      <c r="D6" s="26">
        <f t="shared" si="5"/>
        <v>0</v>
      </c>
      <c r="E6" s="26">
        <f t="shared" si="5"/>
        <v>0</v>
      </c>
      <c r="F6" s="26">
        <f t="shared" si="5"/>
        <v>0</v>
      </c>
      <c r="G6" s="26">
        <f t="shared" si="5"/>
        <v>0</v>
      </c>
      <c r="H6" s="26">
        <f t="shared" si="5"/>
        <v>0</v>
      </c>
      <c r="I6" s="26">
        <f t="shared" si="5"/>
        <v>0</v>
      </c>
      <c r="J6" s="26">
        <f t="shared" si="5"/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26">
        <f t="shared" si="5"/>
        <v>0</v>
      </c>
      <c r="O6" s="26">
        <f t="shared" si="5"/>
        <v>0</v>
      </c>
      <c r="P6" s="26">
        <f t="shared" si="5"/>
        <v>0</v>
      </c>
      <c r="Q6" s="26">
        <f t="shared" si="5"/>
        <v>0</v>
      </c>
      <c r="R6" s="26">
        <f t="shared" si="5"/>
        <v>0</v>
      </c>
      <c r="S6" s="26">
        <f t="shared" si="5"/>
        <v>0</v>
      </c>
      <c r="T6" s="26">
        <f t="shared" si="5"/>
        <v>0</v>
      </c>
      <c r="U6" s="26">
        <f t="shared" si="5"/>
        <v>0</v>
      </c>
      <c r="V6" s="26">
        <f t="shared" si="5"/>
        <v>0</v>
      </c>
      <c r="W6" s="26">
        <f t="shared" si="5"/>
        <v>0</v>
      </c>
      <c r="X6" s="26">
        <f t="shared" si="5"/>
        <v>0</v>
      </c>
      <c r="Y6" s="26">
        <f t="shared" si="5"/>
        <v>0</v>
      </c>
      <c r="Z6" s="26">
        <f t="shared" si="5"/>
        <v>0</v>
      </c>
      <c r="AA6" s="26">
        <f t="shared" si="5"/>
        <v>0</v>
      </c>
      <c r="AB6" s="26">
        <f t="shared" si="5"/>
        <v>0</v>
      </c>
      <c r="AC6" s="26">
        <f t="shared" si="5"/>
        <v>0</v>
      </c>
      <c r="AD6" s="26">
        <f t="shared" si="5"/>
        <v>0</v>
      </c>
      <c r="AE6" s="26">
        <f t="shared" si="5"/>
        <v>0</v>
      </c>
      <c r="AF6" s="26">
        <f t="shared" ref="AF6" si="6">+AF7+AF11+AF19+AF25+AF29</f>
        <v>0</v>
      </c>
      <c r="AG6" s="26">
        <f t="shared" ref="AG6:AH6" si="7">+AG7+AG11+AG19+AG25+AG29</f>
        <v>0</v>
      </c>
      <c r="AH6" s="26">
        <f t="shared" si="7"/>
        <v>0</v>
      </c>
      <c r="AI6" s="27"/>
      <c r="AJ6" s="28" t="e">
        <f t="shared" si="4"/>
        <v>#DIV/0!</v>
      </c>
    </row>
    <row r="7" spans="1:38" hidden="1" x14ac:dyDescent="0.35">
      <c r="A7" s="24" t="s">
        <v>268</v>
      </c>
      <c r="B7" s="25" t="s">
        <v>269</v>
      </c>
      <c r="C7" s="26">
        <f t="shared" ref="C7:AE7" si="8">+SUM(C8:C10)</f>
        <v>0</v>
      </c>
      <c r="D7" s="26">
        <f t="shared" si="8"/>
        <v>0</v>
      </c>
      <c r="E7" s="26">
        <f t="shared" si="8"/>
        <v>0</v>
      </c>
      <c r="F7" s="26">
        <f t="shared" si="8"/>
        <v>0</v>
      </c>
      <c r="G7" s="26">
        <f t="shared" si="8"/>
        <v>0</v>
      </c>
      <c r="H7" s="26">
        <f t="shared" si="8"/>
        <v>0</v>
      </c>
      <c r="I7" s="26">
        <f t="shared" si="8"/>
        <v>0</v>
      </c>
      <c r="J7" s="26">
        <f t="shared" si="8"/>
        <v>0</v>
      </c>
      <c r="K7" s="26">
        <f t="shared" si="8"/>
        <v>0</v>
      </c>
      <c r="L7" s="26">
        <f t="shared" si="8"/>
        <v>0</v>
      </c>
      <c r="M7" s="26">
        <f t="shared" si="8"/>
        <v>0</v>
      </c>
      <c r="N7" s="26">
        <f t="shared" si="8"/>
        <v>0</v>
      </c>
      <c r="O7" s="26">
        <f t="shared" si="8"/>
        <v>0</v>
      </c>
      <c r="P7" s="26">
        <f t="shared" si="8"/>
        <v>0</v>
      </c>
      <c r="Q7" s="26">
        <f t="shared" si="8"/>
        <v>0</v>
      </c>
      <c r="R7" s="26">
        <f t="shared" si="8"/>
        <v>0</v>
      </c>
      <c r="S7" s="26">
        <f t="shared" si="8"/>
        <v>0</v>
      </c>
      <c r="T7" s="26">
        <f t="shared" si="8"/>
        <v>0</v>
      </c>
      <c r="U7" s="26">
        <f t="shared" si="8"/>
        <v>0</v>
      </c>
      <c r="V7" s="26">
        <f t="shared" si="8"/>
        <v>0</v>
      </c>
      <c r="W7" s="26">
        <f t="shared" si="8"/>
        <v>0</v>
      </c>
      <c r="X7" s="26">
        <f t="shared" si="8"/>
        <v>0</v>
      </c>
      <c r="Y7" s="26">
        <f t="shared" si="8"/>
        <v>0</v>
      </c>
      <c r="Z7" s="26">
        <f t="shared" si="8"/>
        <v>0</v>
      </c>
      <c r="AA7" s="26">
        <f t="shared" si="8"/>
        <v>0</v>
      </c>
      <c r="AB7" s="26">
        <f t="shared" si="8"/>
        <v>0</v>
      </c>
      <c r="AC7" s="26">
        <f t="shared" si="8"/>
        <v>0</v>
      </c>
      <c r="AD7" s="26">
        <f t="shared" si="8"/>
        <v>0</v>
      </c>
      <c r="AE7" s="26">
        <f t="shared" si="8"/>
        <v>0</v>
      </c>
      <c r="AF7" s="26">
        <f t="shared" ref="AF7" si="9">+SUM(AF8:AF10)</f>
        <v>0</v>
      </c>
      <c r="AG7" s="26">
        <f t="shared" ref="AG7:AH7" si="10">+SUM(AG8:AG10)</f>
        <v>0</v>
      </c>
      <c r="AH7" s="26">
        <f t="shared" si="10"/>
        <v>0</v>
      </c>
      <c r="AI7" s="27"/>
      <c r="AJ7" s="28" t="e">
        <f t="shared" si="4"/>
        <v>#DIV/0!</v>
      </c>
    </row>
    <row r="8" spans="1:38" hidden="1" x14ac:dyDescent="0.35">
      <c r="A8" s="24" t="s">
        <v>270</v>
      </c>
      <c r="B8" s="25" t="s">
        <v>271</v>
      </c>
      <c r="C8" s="30">
        <f>+'1990'!$J8</f>
        <v>0</v>
      </c>
      <c r="D8" s="30">
        <f>+'1991'!$J8</f>
        <v>0</v>
      </c>
      <c r="E8" s="30">
        <f>+'1992'!$J8</f>
        <v>0</v>
      </c>
      <c r="F8" s="30">
        <f>+'1993'!$J8</f>
        <v>0</v>
      </c>
      <c r="G8" s="30">
        <f>+'1994'!$J8</f>
        <v>0</v>
      </c>
      <c r="H8" s="30">
        <f>+'1995'!$J8</f>
        <v>0</v>
      </c>
      <c r="I8" s="30">
        <f>+'1996'!$J8</f>
        <v>0</v>
      </c>
      <c r="J8" s="30">
        <f>+'1997'!$J8</f>
        <v>0</v>
      </c>
      <c r="K8" s="30">
        <f>+'1998'!$J8</f>
        <v>0</v>
      </c>
      <c r="L8" s="30">
        <f>+'1999'!$J8</f>
        <v>0</v>
      </c>
      <c r="M8" s="30">
        <f>+'2000'!$J8</f>
        <v>0</v>
      </c>
      <c r="N8" s="30">
        <f>+'2001'!$J8</f>
        <v>0</v>
      </c>
      <c r="O8" s="30">
        <f>+'2002'!$J8</f>
        <v>0</v>
      </c>
      <c r="P8" s="30">
        <f>+'2003'!$J8</f>
        <v>0</v>
      </c>
      <c r="Q8" s="30">
        <f>+'2004'!$J8</f>
        <v>0</v>
      </c>
      <c r="R8" s="30">
        <f>+'2005'!$J8</f>
        <v>0</v>
      </c>
      <c r="S8" s="30">
        <f>+'2006'!$J8</f>
        <v>0</v>
      </c>
      <c r="T8" s="30">
        <f>+'2007'!$J8</f>
        <v>0</v>
      </c>
      <c r="U8" s="30">
        <f>+'2008'!$J8</f>
        <v>0</v>
      </c>
      <c r="V8" s="30">
        <f>+'2009'!$J8</f>
        <v>0</v>
      </c>
      <c r="W8" s="30">
        <f>+'2010'!$J8</f>
        <v>0</v>
      </c>
      <c r="X8" s="30">
        <f>+'2011'!$J8</f>
        <v>0</v>
      </c>
      <c r="Y8" s="30">
        <f>+'2012'!$J8</f>
        <v>0</v>
      </c>
      <c r="Z8" s="30">
        <f>+'2013'!$J8</f>
        <v>0</v>
      </c>
      <c r="AA8" s="30">
        <f>+'2014'!$J8</f>
        <v>0</v>
      </c>
      <c r="AB8" s="30">
        <f>+'2015'!$J8</f>
        <v>0</v>
      </c>
      <c r="AC8" s="30">
        <f>+'2016'!$J8</f>
        <v>0</v>
      </c>
      <c r="AD8" s="30">
        <f>+'2017'!$J8</f>
        <v>0</v>
      </c>
      <c r="AE8" s="30">
        <f>+'2018'!$J8</f>
        <v>0</v>
      </c>
      <c r="AF8" s="30">
        <f>+'2019'!$J8</f>
        <v>0</v>
      </c>
      <c r="AG8" s="30">
        <f>+'2020'!$J8</f>
        <v>0</v>
      </c>
      <c r="AH8" s="30">
        <f>+'2021'!$J8</f>
        <v>0</v>
      </c>
      <c r="AI8" s="27"/>
      <c r="AJ8" s="31" t="e">
        <f t="shared" si="4"/>
        <v>#DIV/0!</v>
      </c>
    </row>
    <row r="9" spans="1:38" hidden="1" x14ac:dyDescent="0.35">
      <c r="A9" s="24" t="s">
        <v>272</v>
      </c>
      <c r="B9" s="25" t="s">
        <v>273</v>
      </c>
      <c r="C9" s="30">
        <f>+'1990'!$J9</f>
        <v>0</v>
      </c>
      <c r="D9" s="30">
        <f>+'1991'!$J9</f>
        <v>0</v>
      </c>
      <c r="E9" s="30">
        <f>+'1992'!$J9</f>
        <v>0</v>
      </c>
      <c r="F9" s="30">
        <f>+'1993'!$J9</f>
        <v>0</v>
      </c>
      <c r="G9" s="30">
        <f>+'1994'!$J9</f>
        <v>0</v>
      </c>
      <c r="H9" s="30">
        <f>+'1995'!$J9</f>
        <v>0</v>
      </c>
      <c r="I9" s="30">
        <f>+'1996'!$J9</f>
        <v>0</v>
      </c>
      <c r="J9" s="30">
        <f>+'1997'!$J9</f>
        <v>0</v>
      </c>
      <c r="K9" s="30">
        <f>+'1998'!$J9</f>
        <v>0</v>
      </c>
      <c r="L9" s="30">
        <f>+'1999'!$J9</f>
        <v>0</v>
      </c>
      <c r="M9" s="30">
        <f>+'2000'!$J9</f>
        <v>0</v>
      </c>
      <c r="N9" s="30">
        <f>+'2001'!$J9</f>
        <v>0</v>
      </c>
      <c r="O9" s="30">
        <f>+'2002'!$J9</f>
        <v>0</v>
      </c>
      <c r="P9" s="30">
        <f>+'2003'!$J9</f>
        <v>0</v>
      </c>
      <c r="Q9" s="30">
        <f>+'2004'!$J9</f>
        <v>0</v>
      </c>
      <c r="R9" s="30">
        <f>+'2005'!$J9</f>
        <v>0</v>
      </c>
      <c r="S9" s="30">
        <f>+'2006'!$J9</f>
        <v>0</v>
      </c>
      <c r="T9" s="30">
        <f>+'2007'!$J9</f>
        <v>0</v>
      </c>
      <c r="U9" s="30">
        <f>+'2008'!$J9</f>
        <v>0</v>
      </c>
      <c r="V9" s="30">
        <f>+'2009'!$J9</f>
        <v>0</v>
      </c>
      <c r="W9" s="30">
        <f>+'2010'!$J9</f>
        <v>0</v>
      </c>
      <c r="X9" s="30">
        <f>+'2011'!$J9</f>
        <v>0</v>
      </c>
      <c r="Y9" s="30">
        <f>+'2012'!$J9</f>
        <v>0</v>
      </c>
      <c r="Z9" s="30">
        <f>+'2013'!$J9</f>
        <v>0</v>
      </c>
      <c r="AA9" s="30">
        <f>+'2014'!$J9</f>
        <v>0</v>
      </c>
      <c r="AB9" s="30">
        <f>+'2015'!$J9</f>
        <v>0</v>
      </c>
      <c r="AC9" s="30">
        <f>+'2016'!$J9</f>
        <v>0</v>
      </c>
      <c r="AD9" s="30">
        <f>+'2017'!$J9</f>
        <v>0</v>
      </c>
      <c r="AE9" s="30">
        <f>+'2018'!$J9</f>
        <v>0</v>
      </c>
      <c r="AF9" s="30">
        <f>+'2019'!$J9</f>
        <v>0</v>
      </c>
      <c r="AG9" s="30">
        <f>+'2020'!$J9</f>
        <v>0</v>
      </c>
      <c r="AH9" s="30">
        <f>+'2021'!$J9</f>
        <v>0</v>
      </c>
      <c r="AI9" s="27"/>
      <c r="AJ9" s="31" t="e">
        <f t="shared" si="4"/>
        <v>#DIV/0!</v>
      </c>
    </row>
    <row r="10" spans="1:38" hidden="1" x14ac:dyDescent="0.35">
      <c r="A10" s="24" t="s">
        <v>274</v>
      </c>
      <c r="B10" s="25" t="s">
        <v>275</v>
      </c>
      <c r="C10" s="30">
        <f>+'1990'!$J10</f>
        <v>0</v>
      </c>
      <c r="D10" s="30">
        <f>+'1991'!$J10</f>
        <v>0</v>
      </c>
      <c r="E10" s="30">
        <f>+'1992'!$J10</f>
        <v>0</v>
      </c>
      <c r="F10" s="30">
        <f>+'1993'!$J10</f>
        <v>0</v>
      </c>
      <c r="G10" s="30">
        <f>+'1994'!$J10</f>
        <v>0</v>
      </c>
      <c r="H10" s="30">
        <f>+'1995'!$J10</f>
        <v>0</v>
      </c>
      <c r="I10" s="30">
        <f>+'1996'!$J10</f>
        <v>0</v>
      </c>
      <c r="J10" s="30">
        <f>+'1997'!$J10</f>
        <v>0</v>
      </c>
      <c r="K10" s="30">
        <f>+'1998'!$J10</f>
        <v>0</v>
      </c>
      <c r="L10" s="30">
        <f>+'1999'!$J10</f>
        <v>0</v>
      </c>
      <c r="M10" s="30">
        <f>+'2000'!$J10</f>
        <v>0</v>
      </c>
      <c r="N10" s="30">
        <f>+'2001'!$J10</f>
        <v>0</v>
      </c>
      <c r="O10" s="30">
        <f>+'2002'!$J10</f>
        <v>0</v>
      </c>
      <c r="P10" s="30">
        <f>+'2003'!$J10</f>
        <v>0</v>
      </c>
      <c r="Q10" s="30">
        <f>+'2004'!$J10</f>
        <v>0</v>
      </c>
      <c r="R10" s="30">
        <f>+'2005'!$J10</f>
        <v>0</v>
      </c>
      <c r="S10" s="30">
        <f>+'2006'!$J10</f>
        <v>0</v>
      </c>
      <c r="T10" s="30">
        <f>+'2007'!$J10</f>
        <v>0</v>
      </c>
      <c r="U10" s="30">
        <f>+'2008'!$J10</f>
        <v>0</v>
      </c>
      <c r="V10" s="30">
        <f>+'2009'!$J10</f>
        <v>0</v>
      </c>
      <c r="W10" s="30">
        <f>+'2010'!$J10</f>
        <v>0</v>
      </c>
      <c r="X10" s="30">
        <f>+'2011'!$J10</f>
        <v>0</v>
      </c>
      <c r="Y10" s="30">
        <f>+'2012'!$J10</f>
        <v>0</v>
      </c>
      <c r="Z10" s="30">
        <f>+'2013'!$J10</f>
        <v>0</v>
      </c>
      <c r="AA10" s="30">
        <f>+'2014'!$J10</f>
        <v>0</v>
      </c>
      <c r="AB10" s="30">
        <f>+'2015'!$J10</f>
        <v>0</v>
      </c>
      <c r="AC10" s="30">
        <f>+'2016'!$J10</f>
        <v>0</v>
      </c>
      <c r="AD10" s="30">
        <f>+'2017'!$J10</f>
        <v>0</v>
      </c>
      <c r="AE10" s="30">
        <f>+'2018'!$J10</f>
        <v>0</v>
      </c>
      <c r="AF10" s="30">
        <f>+'2019'!$J10</f>
        <v>0</v>
      </c>
      <c r="AG10" s="30">
        <f>+'2020'!$J10</f>
        <v>0</v>
      </c>
      <c r="AH10" s="30">
        <f>+'2021'!$J10</f>
        <v>0</v>
      </c>
      <c r="AI10" s="27"/>
      <c r="AJ10" s="31" t="e">
        <f t="shared" si="4"/>
        <v>#DIV/0!</v>
      </c>
    </row>
    <row r="11" spans="1:38" hidden="1" x14ac:dyDescent="0.35">
      <c r="A11" s="24" t="s">
        <v>276</v>
      </c>
      <c r="B11" s="25" t="s">
        <v>277</v>
      </c>
      <c r="C11" s="26">
        <f t="shared" ref="C11:AE11" si="11">+SUM(C12:C18)</f>
        <v>0</v>
      </c>
      <c r="D11" s="26">
        <f t="shared" si="11"/>
        <v>0</v>
      </c>
      <c r="E11" s="26">
        <f t="shared" si="11"/>
        <v>0</v>
      </c>
      <c r="F11" s="26">
        <f t="shared" si="11"/>
        <v>0</v>
      </c>
      <c r="G11" s="26">
        <f t="shared" si="11"/>
        <v>0</v>
      </c>
      <c r="H11" s="26">
        <f t="shared" si="11"/>
        <v>0</v>
      </c>
      <c r="I11" s="26">
        <f t="shared" si="11"/>
        <v>0</v>
      </c>
      <c r="J11" s="26">
        <f t="shared" si="11"/>
        <v>0</v>
      </c>
      <c r="K11" s="26">
        <f t="shared" si="11"/>
        <v>0</v>
      </c>
      <c r="L11" s="26">
        <f t="shared" si="11"/>
        <v>0</v>
      </c>
      <c r="M11" s="26">
        <f t="shared" si="11"/>
        <v>0</v>
      </c>
      <c r="N11" s="26">
        <f t="shared" si="11"/>
        <v>0</v>
      </c>
      <c r="O11" s="26">
        <f t="shared" si="11"/>
        <v>0</v>
      </c>
      <c r="P11" s="26">
        <f t="shared" si="11"/>
        <v>0</v>
      </c>
      <c r="Q11" s="26">
        <f t="shared" si="11"/>
        <v>0</v>
      </c>
      <c r="R11" s="26">
        <f t="shared" si="11"/>
        <v>0</v>
      </c>
      <c r="S11" s="26">
        <f t="shared" si="11"/>
        <v>0</v>
      </c>
      <c r="T11" s="26">
        <f t="shared" si="11"/>
        <v>0</v>
      </c>
      <c r="U11" s="26">
        <f t="shared" si="11"/>
        <v>0</v>
      </c>
      <c r="V11" s="26">
        <f t="shared" si="11"/>
        <v>0</v>
      </c>
      <c r="W11" s="26">
        <f t="shared" si="11"/>
        <v>0</v>
      </c>
      <c r="X11" s="26">
        <f t="shared" si="11"/>
        <v>0</v>
      </c>
      <c r="Y11" s="26">
        <f t="shared" si="11"/>
        <v>0</v>
      </c>
      <c r="Z11" s="26">
        <f t="shared" si="11"/>
        <v>0</v>
      </c>
      <c r="AA11" s="26">
        <f t="shared" si="11"/>
        <v>0</v>
      </c>
      <c r="AB11" s="26">
        <f t="shared" si="11"/>
        <v>0</v>
      </c>
      <c r="AC11" s="26">
        <f t="shared" si="11"/>
        <v>0</v>
      </c>
      <c r="AD11" s="26">
        <f t="shared" si="11"/>
        <v>0</v>
      </c>
      <c r="AE11" s="26">
        <f t="shared" si="11"/>
        <v>0</v>
      </c>
      <c r="AF11" s="26">
        <f t="shared" ref="AF11:AH11" si="12">+SUM(AF12:AF18)</f>
        <v>0</v>
      </c>
      <c r="AG11" s="26">
        <f t="shared" si="12"/>
        <v>0</v>
      </c>
      <c r="AH11" s="26">
        <f t="shared" si="12"/>
        <v>0</v>
      </c>
      <c r="AI11" s="27"/>
      <c r="AJ11" s="28" t="e">
        <f t="shared" si="4"/>
        <v>#DIV/0!</v>
      </c>
    </row>
    <row r="12" spans="1:38" hidden="1" x14ac:dyDescent="0.35">
      <c r="A12" s="24" t="s">
        <v>278</v>
      </c>
      <c r="B12" s="25" t="s">
        <v>279</v>
      </c>
      <c r="C12" s="30">
        <f>+'1990'!$J12</f>
        <v>0</v>
      </c>
      <c r="D12" s="30">
        <f>+'1991'!$J12</f>
        <v>0</v>
      </c>
      <c r="E12" s="30">
        <f>+'1992'!$J12</f>
        <v>0</v>
      </c>
      <c r="F12" s="30">
        <f>+'1993'!$J12</f>
        <v>0</v>
      </c>
      <c r="G12" s="30">
        <f>+'1994'!$J12</f>
        <v>0</v>
      </c>
      <c r="H12" s="30">
        <f>+'1995'!$J12</f>
        <v>0</v>
      </c>
      <c r="I12" s="30">
        <f>+'1996'!$J12</f>
        <v>0</v>
      </c>
      <c r="J12" s="30">
        <f>+'1997'!$J12</f>
        <v>0</v>
      </c>
      <c r="K12" s="30">
        <f>+'1998'!$J12</f>
        <v>0</v>
      </c>
      <c r="L12" s="30">
        <f>+'1999'!$J12</f>
        <v>0</v>
      </c>
      <c r="M12" s="30">
        <f>+'2000'!$J12</f>
        <v>0</v>
      </c>
      <c r="N12" s="30">
        <f>+'2001'!$J12</f>
        <v>0</v>
      </c>
      <c r="O12" s="30">
        <f>+'2002'!$J12</f>
        <v>0</v>
      </c>
      <c r="P12" s="30">
        <f>+'2003'!$J12</f>
        <v>0</v>
      </c>
      <c r="Q12" s="30">
        <f>+'2004'!$J12</f>
        <v>0</v>
      </c>
      <c r="R12" s="30">
        <f>+'2005'!$J12</f>
        <v>0</v>
      </c>
      <c r="S12" s="30">
        <f>+'2006'!$J12</f>
        <v>0</v>
      </c>
      <c r="T12" s="30">
        <f>+'2007'!$J12</f>
        <v>0</v>
      </c>
      <c r="U12" s="30">
        <f>+'2008'!$J12</f>
        <v>0</v>
      </c>
      <c r="V12" s="30">
        <f>+'2009'!$J12</f>
        <v>0</v>
      </c>
      <c r="W12" s="30">
        <f>+'2010'!$J12</f>
        <v>0</v>
      </c>
      <c r="X12" s="30">
        <f>+'2011'!$J12</f>
        <v>0</v>
      </c>
      <c r="Y12" s="30">
        <f>+'2012'!$J12</f>
        <v>0</v>
      </c>
      <c r="Z12" s="30">
        <f>+'2013'!$J12</f>
        <v>0</v>
      </c>
      <c r="AA12" s="30">
        <f>+'2014'!$J12</f>
        <v>0</v>
      </c>
      <c r="AB12" s="30">
        <f>+'2015'!$J12</f>
        <v>0</v>
      </c>
      <c r="AC12" s="30">
        <f>+'2016'!$J12</f>
        <v>0</v>
      </c>
      <c r="AD12" s="30">
        <f>+'2017'!$J12</f>
        <v>0</v>
      </c>
      <c r="AE12" s="30">
        <f>+'2018'!$J12</f>
        <v>0</v>
      </c>
      <c r="AF12" s="30">
        <f>+'2019'!$J12</f>
        <v>0</v>
      </c>
      <c r="AG12" s="30">
        <f>+'2020'!$J12</f>
        <v>0</v>
      </c>
      <c r="AH12" s="30">
        <f>+'2021'!$J12</f>
        <v>0</v>
      </c>
      <c r="AI12" s="27"/>
      <c r="AJ12" s="31" t="e">
        <f t="shared" si="4"/>
        <v>#DIV/0!</v>
      </c>
    </row>
    <row r="13" spans="1:38" hidden="1" x14ac:dyDescent="0.35">
      <c r="A13" s="24" t="s">
        <v>280</v>
      </c>
      <c r="B13" s="25" t="s">
        <v>281</v>
      </c>
      <c r="C13" s="30">
        <f>+'1990'!$J13</f>
        <v>0</v>
      </c>
      <c r="D13" s="30">
        <f>+'1991'!$J13</f>
        <v>0</v>
      </c>
      <c r="E13" s="30">
        <f>+'1992'!$J13</f>
        <v>0</v>
      </c>
      <c r="F13" s="30">
        <f>+'1993'!$J13</f>
        <v>0</v>
      </c>
      <c r="G13" s="30">
        <f>+'1994'!$J13</f>
        <v>0</v>
      </c>
      <c r="H13" s="30">
        <f>+'1995'!$J13</f>
        <v>0</v>
      </c>
      <c r="I13" s="30">
        <f>+'1996'!$J13</f>
        <v>0</v>
      </c>
      <c r="J13" s="30">
        <f>+'1997'!$J13</f>
        <v>0</v>
      </c>
      <c r="K13" s="30">
        <f>+'1998'!$J13</f>
        <v>0</v>
      </c>
      <c r="L13" s="30">
        <f>+'1999'!$J13</f>
        <v>0</v>
      </c>
      <c r="M13" s="30">
        <f>+'2000'!$J13</f>
        <v>0</v>
      </c>
      <c r="N13" s="30">
        <f>+'2001'!$J13</f>
        <v>0</v>
      </c>
      <c r="O13" s="30">
        <f>+'2002'!$J13</f>
        <v>0</v>
      </c>
      <c r="P13" s="30">
        <f>+'2003'!$J13</f>
        <v>0</v>
      </c>
      <c r="Q13" s="30">
        <f>+'2004'!$J13</f>
        <v>0</v>
      </c>
      <c r="R13" s="30">
        <f>+'2005'!$J13</f>
        <v>0</v>
      </c>
      <c r="S13" s="30">
        <f>+'2006'!$J13</f>
        <v>0</v>
      </c>
      <c r="T13" s="30">
        <f>+'2007'!$J13</f>
        <v>0</v>
      </c>
      <c r="U13" s="30">
        <f>+'2008'!$J13</f>
        <v>0</v>
      </c>
      <c r="V13" s="30">
        <f>+'2009'!$J13</f>
        <v>0</v>
      </c>
      <c r="W13" s="30">
        <f>+'2010'!$J13</f>
        <v>0</v>
      </c>
      <c r="X13" s="30">
        <f>+'2011'!$J13</f>
        <v>0</v>
      </c>
      <c r="Y13" s="30">
        <f>+'2012'!$J13</f>
        <v>0</v>
      </c>
      <c r="Z13" s="30">
        <f>+'2013'!$J13</f>
        <v>0</v>
      </c>
      <c r="AA13" s="30">
        <f>+'2014'!$J13</f>
        <v>0</v>
      </c>
      <c r="AB13" s="30">
        <f>+'2015'!$J13</f>
        <v>0</v>
      </c>
      <c r="AC13" s="30">
        <f>+'2016'!$J13</f>
        <v>0</v>
      </c>
      <c r="AD13" s="30">
        <f>+'2017'!$J13</f>
        <v>0</v>
      </c>
      <c r="AE13" s="30">
        <f>+'2018'!$J13</f>
        <v>0</v>
      </c>
      <c r="AF13" s="30">
        <f>+'2019'!$J13</f>
        <v>0</v>
      </c>
      <c r="AG13" s="30">
        <f>+'2020'!$J13</f>
        <v>0</v>
      </c>
      <c r="AH13" s="30">
        <f>+'2021'!$J13</f>
        <v>0</v>
      </c>
      <c r="AI13" s="27"/>
      <c r="AJ13" s="31" t="e">
        <f t="shared" si="4"/>
        <v>#DIV/0!</v>
      </c>
    </row>
    <row r="14" spans="1:38" hidden="1" x14ac:dyDescent="0.35">
      <c r="A14" s="24" t="s">
        <v>282</v>
      </c>
      <c r="B14" s="25" t="s">
        <v>283</v>
      </c>
      <c r="C14" s="30">
        <f>+'1990'!$J14</f>
        <v>0</v>
      </c>
      <c r="D14" s="30">
        <f>+'1991'!$J14</f>
        <v>0</v>
      </c>
      <c r="E14" s="30">
        <f>+'1992'!$J14</f>
        <v>0</v>
      </c>
      <c r="F14" s="30">
        <f>+'1993'!$J14</f>
        <v>0</v>
      </c>
      <c r="G14" s="30">
        <f>+'1994'!$J14</f>
        <v>0</v>
      </c>
      <c r="H14" s="30">
        <f>+'1995'!$J14</f>
        <v>0</v>
      </c>
      <c r="I14" s="30">
        <f>+'1996'!$J14</f>
        <v>0</v>
      </c>
      <c r="J14" s="30">
        <f>+'1997'!$J14</f>
        <v>0</v>
      </c>
      <c r="K14" s="30">
        <f>+'1998'!$J14</f>
        <v>0</v>
      </c>
      <c r="L14" s="30">
        <f>+'1999'!$J14</f>
        <v>0</v>
      </c>
      <c r="M14" s="30">
        <f>+'2000'!$J14</f>
        <v>0</v>
      </c>
      <c r="N14" s="30">
        <f>+'2001'!$J14</f>
        <v>0</v>
      </c>
      <c r="O14" s="30">
        <f>+'2002'!$J14</f>
        <v>0</v>
      </c>
      <c r="P14" s="30">
        <f>+'2003'!$J14</f>
        <v>0</v>
      </c>
      <c r="Q14" s="30">
        <f>+'2004'!$J14</f>
        <v>0</v>
      </c>
      <c r="R14" s="30">
        <f>+'2005'!$J14</f>
        <v>0</v>
      </c>
      <c r="S14" s="30">
        <f>+'2006'!$J14</f>
        <v>0</v>
      </c>
      <c r="T14" s="30">
        <f>+'2007'!$J14</f>
        <v>0</v>
      </c>
      <c r="U14" s="30">
        <f>+'2008'!$J14</f>
        <v>0</v>
      </c>
      <c r="V14" s="30">
        <f>+'2009'!$J14</f>
        <v>0</v>
      </c>
      <c r="W14" s="30">
        <f>+'2010'!$J14</f>
        <v>0</v>
      </c>
      <c r="X14" s="30">
        <f>+'2011'!$J14</f>
        <v>0</v>
      </c>
      <c r="Y14" s="30">
        <f>+'2012'!$J14</f>
        <v>0</v>
      </c>
      <c r="Z14" s="30">
        <f>+'2013'!$J14</f>
        <v>0</v>
      </c>
      <c r="AA14" s="30">
        <f>+'2014'!$J14</f>
        <v>0</v>
      </c>
      <c r="AB14" s="30">
        <f>+'2015'!$J14</f>
        <v>0</v>
      </c>
      <c r="AC14" s="30">
        <f>+'2016'!$J14</f>
        <v>0</v>
      </c>
      <c r="AD14" s="30">
        <f>+'2017'!$J14</f>
        <v>0</v>
      </c>
      <c r="AE14" s="30">
        <f>+'2018'!$J14</f>
        <v>0</v>
      </c>
      <c r="AF14" s="30">
        <f>+'2019'!$J14</f>
        <v>0</v>
      </c>
      <c r="AG14" s="30">
        <f>+'2020'!$J14</f>
        <v>0</v>
      </c>
      <c r="AH14" s="30">
        <f>+'2021'!$J14</f>
        <v>0</v>
      </c>
      <c r="AI14" s="27"/>
      <c r="AJ14" s="31" t="e">
        <f t="shared" si="4"/>
        <v>#DIV/0!</v>
      </c>
    </row>
    <row r="15" spans="1:38" hidden="1" x14ac:dyDescent="0.35">
      <c r="A15" s="24" t="s">
        <v>284</v>
      </c>
      <c r="B15" s="25" t="s">
        <v>285</v>
      </c>
      <c r="C15" s="30">
        <f>+'1990'!$J15</f>
        <v>0</v>
      </c>
      <c r="D15" s="30">
        <f>+'1991'!$J15</f>
        <v>0</v>
      </c>
      <c r="E15" s="30">
        <f>+'1992'!$J15</f>
        <v>0</v>
      </c>
      <c r="F15" s="30">
        <f>+'1993'!$J15</f>
        <v>0</v>
      </c>
      <c r="G15" s="30">
        <f>+'1994'!$J15</f>
        <v>0</v>
      </c>
      <c r="H15" s="30">
        <f>+'1995'!$J15</f>
        <v>0</v>
      </c>
      <c r="I15" s="30">
        <f>+'1996'!$J15</f>
        <v>0</v>
      </c>
      <c r="J15" s="30">
        <f>+'1997'!$J15</f>
        <v>0</v>
      </c>
      <c r="K15" s="30">
        <f>+'1998'!$J15</f>
        <v>0</v>
      </c>
      <c r="L15" s="30">
        <f>+'1999'!$J15</f>
        <v>0</v>
      </c>
      <c r="M15" s="30">
        <f>+'2000'!$J15</f>
        <v>0</v>
      </c>
      <c r="N15" s="30">
        <f>+'2001'!$J15</f>
        <v>0</v>
      </c>
      <c r="O15" s="30">
        <f>+'2002'!$J15</f>
        <v>0</v>
      </c>
      <c r="P15" s="30">
        <f>+'2003'!$J15</f>
        <v>0</v>
      </c>
      <c r="Q15" s="30">
        <f>+'2004'!$J15</f>
        <v>0</v>
      </c>
      <c r="R15" s="30">
        <f>+'2005'!$J15</f>
        <v>0</v>
      </c>
      <c r="S15" s="30">
        <f>+'2006'!$J15</f>
        <v>0</v>
      </c>
      <c r="T15" s="30">
        <f>+'2007'!$J15</f>
        <v>0</v>
      </c>
      <c r="U15" s="30">
        <f>+'2008'!$J15</f>
        <v>0</v>
      </c>
      <c r="V15" s="30">
        <f>+'2009'!$J15</f>
        <v>0</v>
      </c>
      <c r="W15" s="30">
        <f>+'2010'!$J15</f>
        <v>0</v>
      </c>
      <c r="X15" s="30">
        <f>+'2011'!$J15</f>
        <v>0</v>
      </c>
      <c r="Y15" s="30">
        <f>+'2012'!$J15</f>
        <v>0</v>
      </c>
      <c r="Z15" s="30">
        <f>+'2013'!$J15</f>
        <v>0</v>
      </c>
      <c r="AA15" s="30">
        <f>+'2014'!$J15</f>
        <v>0</v>
      </c>
      <c r="AB15" s="30">
        <f>+'2015'!$J15</f>
        <v>0</v>
      </c>
      <c r="AC15" s="30">
        <f>+'2016'!$J15</f>
        <v>0</v>
      </c>
      <c r="AD15" s="30">
        <f>+'2017'!$J15</f>
        <v>0</v>
      </c>
      <c r="AE15" s="30">
        <f>+'2018'!$J15</f>
        <v>0</v>
      </c>
      <c r="AF15" s="30">
        <f>+'2019'!$J15</f>
        <v>0</v>
      </c>
      <c r="AG15" s="30">
        <f>+'2020'!$J15</f>
        <v>0</v>
      </c>
      <c r="AH15" s="30">
        <f>+'2021'!$J15</f>
        <v>0</v>
      </c>
      <c r="AI15" s="27"/>
      <c r="AJ15" s="31" t="e">
        <f t="shared" si="4"/>
        <v>#DIV/0!</v>
      </c>
    </row>
    <row r="16" spans="1:38" hidden="1" x14ac:dyDescent="0.35">
      <c r="A16" s="24" t="s">
        <v>286</v>
      </c>
      <c r="B16" s="25" t="s">
        <v>287</v>
      </c>
      <c r="C16" s="30">
        <f>+'1990'!$J16</f>
        <v>0</v>
      </c>
      <c r="D16" s="30">
        <f>+'1991'!$J16</f>
        <v>0</v>
      </c>
      <c r="E16" s="30">
        <f>+'1992'!$J16</f>
        <v>0</v>
      </c>
      <c r="F16" s="30">
        <f>+'1993'!$J16</f>
        <v>0</v>
      </c>
      <c r="G16" s="30">
        <f>+'1994'!$J16</f>
        <v>0</v>
      </c>
      <c r="H16" s="30">
        <f>+'1995'!$J16</f>
        <v>0</v>
      </c>
      <c r="I16" s="30">
        <f>+'1996'!$J16</f>
        <v>0</v>
      </c>
      <c r="J16" s="30">
        <f>+'1997'!$J16</f>
        <v>0</v>
      </c>
      <c r="K16" s="30">
        <f>+'1998'!$J16</f>
        <v>0</v>
      </c>
      <c r="L16" s="30">
        <f>+'1999'!$J16</f>
        <v>0</v>
      </c>
      <c r="M16" s="30">
        <f>+'2000'!$J16</f>
        <v>0</v>
      </c>
      <c r="N16" s="30">
        <f>+'2001'!$J16</f>
        <v>0</v>
      </c>
      <c r="O16" s="30">
        <f>+'2002'!$J16</f>
        <v>0</v>
      </c>
      <c r="P16" s="30">
        <f>+'2003'!$J16</f>
        <v>0</v>
      </c>
      <c r="Q16" s="30">
        <f>+'2004'!$J16</f>
        <v>0</v>
      </c>
      <c r="R16" s="30">
        <f>+'2005'!$J16</f>
        <v>0</v>
      </c>
      <c r="S16" s="30">
        <f>+'2006'!$J16</f>
        <v>0</v>
      </c>
      <c r="T16" s="30">
        <f>+'2007'!$J16</f>
        <v>0</v>
      </c>
      <c r="U16" s="30">
        <f>+'2008'!$J16</f>
        <v>0</v>
      </c>
      <c r="V16" s="30">
        <f>+'2009'!$J16</f>
        <v>0</v>
      </c>
      <c r="W16" s="30">
        <f>+'2010'!$J16</f>
        <v>0</v>
      </c>
      <c r="X16" s="30">
        <f>+'2011'!$J16</f>
        <v>0</v>
      </c>
      <c r="Y16" s="30">
        <f>+'2012'!$J16</f>
        <v>0</v>
      </c>
      <c r="Z16" s="30">
        <f>+'2013'!$J16</f>
        <v>0</v>
      </c>
      <c r="AA16" s="30">
        <f>+'2014'!$J16</f>
        <v>0</v>
      </c>
      <c r="AB16" s="30">
        <f>+'2015'!$J16</f>
        <v>0</v>
      </c>
      <c r="AC16" s="30">
        <f>+'2016'!$J16</f>
        <v>0</v>
      </c>
      <c r="AD16" s="30">
        <f>+'2017'!$J16</f>
        <v>0</v>
      </c>
      <c r="AE16" s="30">
        <f>+'2018'!$J16</f>
        <v>0</v>
      </c>
      <c r="AF16" s="30">
        <f>+'2019'!$J16</f>
        <v>0</v>
      </c>
      <c r="AG16" s="30">
        <f>+'2020'!$J16</f>
        <v>0</v>
      </c>
      <c r="AH16" s="30">
        <f>+'2021'!$J16</f>
        <v>0</v>
      </c>
      <c r="AI16" s="27"/>
      <c r="AJ16" s="31" t="e">
        <f t="shared" si="4"/>
        <v>#DIV/0!</v>
      </c>
    </row>
    <row r="17" spans="1:36" hidden="1" x14ac:dyDescent="0.35">
      <c r="A17" s="24" t="s">
        <v>288</v>
      </c>
      <c r="B17" s="25" t="s">
        <v>289</v>
      </c>
      <c r="C17" s="30">
        <f>+'1990'!$J17</f>
        <v>0</v>
      </c>
      <c r="D17" s="30">
        <f>+'1991'!$J17</f>
        <v>0</v>
      </c>
      <c r="E17" s="30">
        <f>+'1992'!$J17</f>
        <v>0</v>
      </c>
      <c r="F17" s="30">
        <f>+'1993'!$J17</f>
        <v>0</v>
      </c>
      <c r="G17" s="30">
        <f>+'1994'!$J17</f>
        <v>0</v>
      </c>
      <c r="H17" s="30">
        <f>+'1995'!$J17</f>
        <v>0</v>
      </c>
      <c r="I17" s="30">
        <f>+'1996'!$J17</f>
        <v>0</v>
      </c>
      <c r="J17" s="30">
        <f>+'1997'!$J17</f>
        <v>0</v>
      </c>
      <c r="K17" s="30">
        <f>+'1998'!$J17</f>
        <v>0</v>
      </c>
      <c r="L17" s="30">
        <f>+'1999'!$J17</f>
        <v>0</v>
      </c>
      <c r="M17" s="30">
        <f>+'2000'!$J17</f>
        <v>0</v>
      </c>
      <c r="N17" s="30">
        <f>+'2001'!$J17</f>
        <v>0</v>
      </c>
      <c r="O17" s="30">
        <f>+'2002'!$J17</f>
        <v>0</v>
      </c>
      <c r="P17" s="30">
        <f>+'2003'!$J17</f>
        <v>0</v>
      </c>
      <c r="Q17" s="30">
        <f>+'2004'!$J17</f>
        <v>0</v>
      </c>
      <c r="R17" s="30">
        <f>+'2005'!$J17</f>
        <v>0</v>
      </c>
      <c r="S17" s="30">
        <f>+'2006'!$J17</f>
        <v>0</v>
      </c>
      <c r="T17" s="30">
        <f>+'2007'!$J17</f>
        <v>0</v>
      </c>
      <c r="U17" s="30">
        <f>+'2008'!$J17</f>
        <v>0</v>
      </c>
      <c r="V17" s="30">
        <f>+'2009'!$J17</f>
        <v>0</v>
      </c>
      <c r="W17" s="30">
        <f>+'2010'!$J17</f>
        <v>0</v>
      </c>
      <c r="X17" s="30">
        <f>+'2011'!$J17</f>
        <v>0</v>
      </c>
      <c r="Y17" s="30">
        <f>+'2012'!$J17</f>
        <v>0</v>
      </c>
      <c r="Z17" s="30">
        <f>+'2013'!$J17</f>
        <v>0</v>
      </c>
      <c r="AA17" s="30">
        <f>+'2014'!$J17</f>
        <v>0</v>
      </c>
      <c r="AB17" s="30">
        <f>+'2015'!$J17</f>
        <v>0</v>
      </c>
      <c r="AC17" s="30">
        <f>+'2016'!$J17</f>
        <v>0</v>
      </c>
      <c r="AD17" s="30">
        <f>+'2017'!$J17</f>
        <v>0</v>
      </c>
      <c r="AE17" s="30">
        <f>+'2018'!$J17</f>
        <v>0</v>
      </c>
      <c r="AF17" s="30">
        <f>+'2019'!$J17</f>
        <v>0</v>
      </c>
      <c r="AG17" s="30">
        <f>+'2020'!$J17</f>
        <v>0</v>
      </c>
      <c r="AH17" s="30">
        <f>+'2021'!$J17</f>
        <v>0</v>
      </c>
      <c r="AI17" s="27"/>
      <c r="AJ17" s="31" t="e">
        <f t="shared" si="4"/>
        <v>#DIV/0!</v>
      </c>
    </row>
    <row r="18" spans="1:36" hidden="1" x14ac:dyDescent="0.35">
      <c r="A18" s="24" t="s">
        <v>290</v>
      </c>
      <c r="B18" s="25" t="s">
        <v>291</v>
      </c>
      <c r="C18" s="30">
        <f>+'1990'!$J18</f>
        <v>0</v>
      </c>
      <c r="D18" s="30">
        <f>+'1991'!$J18</f>
        <v>0</v>
      </c>
      <c r="E18" s="30">
        <f>+'1992'!$J18</f>
        <v>0</v>
      </c>
      <c r="F18" s="30">
        <f>+'1993'!$J18</f>
        <v>0</v>
      </c>
      <c r="G18" s="30">
        <f>+'1994'!$J18</f>
        <v>0</v>
      </c>
      <c r="H18" s="30">
        <f>+'1995'!$J18</f>
        <v>0</v>
      </c>
      <c r="I18" s="30">
        <f>+'1996'!$J18</f>
        <v>0</v>
      </c>
      <c r="J18" s="30">
        <f>+'1997'!$J18</f>
        <v>0</v>
      </c>
      <c r="K18" s="30">
        <f>+'1998'!$J18</f>
        <v>0</v>
      </c>
      <c r="L18" s="30">
        <f>+'1999'!$J18</f>
        <v>0</v>
      </c>
      <c r="M18" s="30">
        <f>+'2000'!$J18</f>
        <v>0</v>
      </c>
      <c r="N18" s="30">
        <f>+'2001'!$J18</f>
        <v>0</v>
      </c>
      <c r="O18" s="30">
        <f>+'2002'!$J18</f>
        <v>0</v>
      </c>
      <c r="P18" s="30">
        <f>+'2003'!$J18</f>
        <v>0</v>
      </c>
      <c r="Q18" s="30">
        <f>+'2004'!$J18</f>
        <v>0</v>
      </c>
      <c r="R18" s="30">
        <f>+'2005'!$J18</f>
        <v>0</v>
      </c>
      <c r="S18" s="30">
        <f>+'2006'!$J18</f>
        <v>0</v>
      </c>
      <c r="T18" s="30">
        <f>+'2007'!$J18</f>
        <v>0</v>
      </c>
      <c r="U18" s="30">
        <f>+'2008'!$J18</f>
        <v>0</v>
      </c>
      <c r="V18" s="30">
        <f>+'2009'!$J18</f>
        <v>0</v>
      </c>
      <c r="W18" s="30">
        <f>+'2010'!$J18</f>
        <v>0</v>
      </c>
      <c r="X18" s="30">
        <f>+'2011'!$J18</f>
        <v>0</v>
      </c>
      <c r="Y18" s="30">
        <f>+'2012'!$J18</f>
        <v>0</v>
      </c>
      <c r="Z18" s="30">
        <f>+'2013'!$J18</f>
        <v>0</v>
      </c>
      <c r="AA18" s="30">
        <f>+'2014'!$J18</f>
        <v>0</v>
      </c>
      <c r="AB18" s="30">
        <f>+'2015'!$J18</f>
        <v>0</v>
      </c>
      <c r="AC18" s="30">
        <f>+'2016'!$J18</f>
        <v>0</v>
      </c>
      <c r="AD18" s="30">
        <f>+'2017'!$J18</f>
        <v>0</v>
      </c>
      <c r="AE18" s="30">
        <f>+'2018'!$J18</f>
        <v>0</v>
      </c>
      <c r="AF18" s="30">
        <f>+'2019'!$J18</f>
        <v>0</v>
      </c>
      <c r="AG18" s="30">
        <f>+'2020'!$J18</f>
        <v>0</v>
      </c>
      <c r="AH18" s="30">
        <f>+'2021'!$J18</f>
        <v>0</v>
      </c>
      <c r="AI18" s="27"/>
      <c r="AJ18" s="31" t="e">
        <f t="shared" si="4"/>
        <v>#DIV/0!</v>
      </c>
    </row>
    <row r="19" spans="1:36" hidden="1" x14ac:dyDescent="0.35">
      <c r="A19" s="24" t="s">
        <v>292</v>
      </c>
      <c r="B19" s="25" t="s">
        <v>293</v>
      </c>
      <c r="C19" s="26">
        <f t="shared" ref="C19:AE19" si="13">+SUM(C20:C24)</f>
        <v>0</v>
      </c>
      <c r="D19" s="26">
        <f t="shared" si="13"/>
        <v>0</v>
      </c>
      <c r="E19" s="26">
        <f t="shared" si="13"/>
        <v>0</v>
      </c>
      <c r="F19" s="26">
        <f t="shared" si="13"/>
        <v>0</v>
      </c>
      <c r="G19" s="26">
        <f t="shared" si="13"/>
        <v>0</v>
      </c>
      <c r="H19" s="26">
        <f t="shared" si="13"/>
        <v>0</v>
      </c>
      <c r="I19" s="26">
        <f t="shared" si="13"/>
        <v>0</v>
      </c>
      <c r="J19" s="26">
        <f t="shared" si="13"/>
        <v>0</v>
      </c>
      <c r="K19" s="26">
        <f t="shared" si="13"/>
        <v>0</v>
      </c>
      <c r="L19" s="26">
        <f t="shared" si="13"/>
        <v>0</v>
      </c>
      <c r="M19" s="26">
        <f t="shared" si="13"/>
        <v>0</v>
      </c>
      <c r="N19" s="26">
        <f t="shared" si="13"/>
        <v>0</v>
      </c>
      <c r="O19" s="26">
        <f t="shared" si="13"/>
        <v>0</v>
      </c>
      <c r="P19" s="26">
        <f t="shared" si="13"/>
        <v>0</v>
      </c>
      <c r="Q19" s="26">
        <f t="shared" si="13"/>
        <v>0</v>
      </c>
      <c r="R19" s="26">
        <f t="shared" si="13"/>
        <v>0</v>
      </c>
      <c r="S19" s="26">
        <f t="shared" si="13"/>
        <v>0</v>
      </c>
      <c r="T19" s="26">
        <f t="shared" si="13"/>
        <v>0</v>
      </c>
      <c r="U19" s="26">
        <f t="shared" si="13"/>
        <v>0</v>
      </c>
      <c r="V19" s="26">
        <f t="shared" si="13"/>
        <v>0</v>
      </c>
      <c r="W19" s="26">
        <f t="shared" si="13"/>
        <v>0</v>
      </c>
      <c r="X19" s="26">
        <f t="shared" si="13"/>
        <v>0</v>
      </c>
      <c r="Y19" s="26">
        <f t="shared" si="13"/>
        <v>0</v>
      </c>
      <c r="Z19" s="26">
        <f t="shared" si="13"/>
        <v>0</v>
      </c>
      <c r="AA19" s="26">
        <f t="shared" si="13"/>
        <v>0</v>
      </c>
      <c r="AB19" s="26">
        <f t="shared" si="13"/>
        <v>0</v>
      </c>
      <c r="AC19" s="26">
        <f t="shared" si="13"/>
        <v>0</v>
      </c>
      <c r="AD19" s="26">
        <f t="shared" si="13"/>
        <v>0</v>
      </c>
      <c r="AE19" s="26">
        <f t="shared" si="13"/>
        <v>0</v>
      </c>
      <c r="AF19" s="26">
        <f t="shared" ref="AF19:AH19" si="14">+SUM(AF20:AF24)</f>
        <v>0</v>
      </c>
      <c r="AG19" s="26">
        <f t="shared" si="14"/>
        <v>0</v>
      </c>
      <c r="AH19" s="26">
        <f t="shared" si="14"/>
        <v>0</v>
      </c>
      <c r="AI19" s="27"/>
      <c r="AJ19" s="28" t="e">
        <f t="shared" si="4"/>
        <v>#DIV/0!</v>
      </c>
    </row>
    <row r="20" spans="1:36" hidden="1" x14ac:dyDescent="0.35">
      <c r="A20" s="24" t="s">
        <v>294</v>
      </c>
      <c r="B20" s="25" t="s">
        <v>295</v>
      </c>
      <c r="C20" s="30">
        <f>+'1990'!$J20</f>
        <v>0</v>
      </c>
      <c r="D20" s="30">
        <f>+'1991'!$J20</f>
        <v>0</v>
      </c>
      <c r="E20" s="30">
        <f>+'1992'!$J20</f>
        <v>0</v>
      </c>
      <c r="F20" s="30">
        <f>+'1993'!$J20</f>
        <v>0</v>
      </c>
      <c r="G20" s="30">
        <f>+'1994'!$J20</f>
        <v>0</v>
      </c>
      <c r="H20" s="30">
        <f>+'1995'!$J20</f>
        <v>0</v>
      </c>
      <c r="I20" s="30">
        <f>+'1996'!$J20</f>
        <v>0</v>
      </c>
      <c r="J20" s="30">
        <f>+'1997'!$J20</f>
        <v>0</v>
      </c>
      <c r="K20" s="30">
        <f>+'1998'!$J20</f>
        <v>0</v>
      </c>
      <c r="L20" s="30">
        <f>+'1999'!$J20</f>
        <v>0</v>
      </c>
      <c r="M20" s="30">
        <f>+'2000'!$J20</f>
        <v>0</v>
      </c>
      <c r="N20" s="30">
        <f>+'2001'!$J20</f>
        <v>0</v>
      </c>
      <c r="O20" s="30">
        <f>+'2002'!$J20</f>
        <v>0</v>
      </c>
      <c r="P20" s="30">
        <f>+'2003'!$J20</f>
        <v>0</v>
      </c>
      <c r="Q20" s="30">
        <f>+'2004'!$J20</f>
        <v>0</v>
      </c>
      <c r="R20" s="30">
        <f>+'2005'!$J20</f>
        <v>0</v>
      </c>
      <c r="S20" s="30">
        <f>+'2006'!$J20</f>
        <v>0</v>
      </c>
      <c r="T20" s="30">
        <f>+'2007'!$J20</f>
        <v>0</v>
      </c>
      <c r="U20" s="30">
        <f>+'2008'!$J20</f>
        <v>0</v>
      </c>
      <c r="V20" s="30">
        <f>+'2009'!$J20</f>
        <v>0</v>
      </c>
      <c r="W20" s="30">
        <f>+'2010'!$J20</f>
        <v>0</v>
      </c>
      <c r="X20" s="30">
        <f>+'2011'!$J20</f>
        <v>0</v>
      </c>
      <c r="Y20" s="30">
        <f>+'2012'!$J20</f>
        <v>0</v>
      </c>
      <c r="Z20" s="30">
        <f>+'2013'!$J20</f>
        <v>0</v>
      </c>
      <c r="AA20" s="30">
        <f>+'2014'!$J20</f>
        <v>0</v>
      </c>
      <c r="AB20" s="30">
        <f>+'2015'!$J20</f>
        <v>0</v>
      </c>
      <c r="AC20" s="30">
        <f>+'2016'!$J20</f>
        <v>0</v>
      </c>
      <c r="AD20" s="30">
        <f>+'2017'!$J20</f>
        <v>0</v>
      </c>
      <c r="AE20" s="30">
        <f>+'2018'!$J20</f>
        <v>0</v>
      </c>
      <c r="AF20" s="30">
        <f>+'2019'!$J20</f>
        <v>0</v>
      </c>
      <c r="AG20" s="30">
        <f>+'2020'!$J20</f>
        <v>0</v>
      </c>
      <c r="AH20" s="30">
        <f>+'2021'!$J20</f>
        <v>0</v>
      </c>
      <c r="AI20" s="27"/>
      <c r="AJ20" s="31" t="e">
        <f t="shared" si="4"/>
        <v>#DIV/0!</v>
      </c>
    </row>
    <row r="21" spans="1:36" hidden="1" x14ac:dyDescent="0.35">
      <c r="A21" s="24" t="s">
        <v>296</v>
      </c>
      <c r="B21" s="25" t="s">
        <v>297</v>
      </c>
      <c r="C21" s="30">
        <f>+'1990'!$J21</f>
        <v>0</v>
      </c>
      <c r="D21" s="30">
        <f>+'1991'!$J21</f>
        <v>0</v>
      </c>
      <c r="E21" s="30">
        <f>+'1992'!$J21</f>
        <v>0</v>
      </c>
      <c r="F21" s="30">
        <f>+'1993'!$J21</f>
        <v>0</v>
      </c>
      <c r="G21" s="30">
        <f>+'1994'!$J21</f>
        <v>0</v>
      </c>
      <c r="H21" s="30">
        <f>+'1995'!$J21</f>
        <v>0</v>
      </c>
      <c r="I21" s="30">
        <f>+'1996'!$J21</f>
        <v>0</v>
      </c>
      <c r="J21" s="30">
        <f>+'1997'!$J21</f>
        <v>0</v>
      </c>
      <c r="K21" s="30">
        <f>+'1998'!$J21</f>
        <v>0</v>
      </c>
      <c r="L21" s="30">
        <f>+'1999'!$J21</f>
        <v>0</v>
      </c>
      <c r="M21" s="30">
        <f>+'2000'!$J21</f>
        <v>0</v>
      </c>
      <c r="N21" s="30">
        <f>+'2001'!$J21</f>
        <v>0</v>
      </c>
      <c r="O21" s="30">
        <f>+'2002'!$J21</f>
        <v>0</v>
      </c>
      <c r="P21" s="30">
        <f>+'2003'!$J21</f>
        <v>0</v>
      </c>
      <c r="Q21" s="30">
        <f>+'2004'!$J21</f>
        <v>0</v>
      </c>
      <c r="R21" s="30">
        <f>+'2005'!$J21</f>
        <v>0</v>
      </c>
      <c r="S21" s="30">
        <f>+'2006'!$J21</f>
        <v>0</v>
      </c>
      <c r="T21" s="30">
        <f>+'2007'!$J21</f>
        <v>0</v>
      </c>
      <c r="U21" s="30">
        <f>+'2008'!$J21</f>
        <v>0</v>
      </c>
      <c r="V21" s="30">
        <f>+'2009'!$J21</f>
        <v>0</v>
      </c>
      <c r="W21" s="30">
        <f>+'2010'!$J21</f>
        <v>0</v>
      </c>
      <c r="X21" s="30">
        <f>+'2011'!$J21</f>
        <v>0</v>
      </c>
      <c r="Y21" s="30">
        <f>+'2012'!$J21</f>
        <v>0</v>
      </c>
      <c r="Z21" s="30">
        <f>+'2013'!$J21</f>
        <v>0</v>
      </c>
      <c r="AA21" s="30">
        <f>+'2014'!$J21</f>
        <v>0</v>
      </c>
      <c r="AB21" s="30">
        <f>+'2015'!$J21</f>
        <v>0</v>
      </c>
      <c r="AC21" s="30">
        <f>+'2016'!$J21</f>
        <v>0</v>
      </c>
      <c r="AD21" s="30">
        <f>+'2017'!$J21</f>
        <v>0</v>
      </c>
      <c r="AE21" s="30">
        <f>+'2018'!$J21</f>
        <v>0</v>
      </c>
      <c r="AF21" s="30">
        <f>+'2019'!$J21</f>
        <v>0</v>
      </c>
      <c r="AG21" s="30">
        <f>+'2020'!$J21</f>
        <v>0</v>
      </c>
      <c r="AH21" s="30">
        <f>+'2021'!$J21</f>
        <v>0</v>
      </c>
      <c r="AI21" s="27"/>
      <c r="AJ21" s="31" t="e">
        <f t="shared" si="4"/>
        <v>#DIV/0!</v>
      </c>
    </row>
    <row r="22" spans="1:36" hidden="1" x14ac:dyDescent="0.35">
      <c r="A22" s="24" t="s">
        <v>298</v>
      </c>
      <c r="B22" s="25" t="s">
        <v>299</v>
      </c>
      <c r="C22" s="30">
        <f>+'1990'!$J22</f>
        <v>0</v>
      </c>
      <c r="D22" s="30">
        <f>+'1991'!$J22</f>
        <v>0</v>
      </c>
      <c r="E22" s="30">
        <f>+'1992'!$J22</f>
        <v>0</v>
      </c>
      <c r="F22" s="30">
        <f>+'1993'!$J22</f>
        <v>0</v>
      </c>
      <c r="G22" s="30">
        <f>+'1994'!$J22</f>
        <v>0</v>
      </c>
      <c r="H22" s="30">
        <f>+'1995'!$J22</f>
        <v>0</v>
      </c>
      <c r="I22" s="30">
        <f>+'1996'!$J22</f>
        <v>0</v>
      </c>
      <c r="J22" s="30">
        <f>+'1997'!$J22</f>
        <v>0</v>
      </c>
      <c r="K22" s="30">
        <f>+'1998'!$J22</f>
        <v>0</v>
      </c>
      <c r="L22" s="30">
        <f>+'1999'!$J22</f>
        <v>0</v>
      </c>
      <c r="M22" s="30">
        <f>+'2000'!$J22</f>
        <v>0</v>
      </c>
      <c r="N22" s="30">
        <f>+'2001'!$J22</f>
        <v>0</v>
      </c>
      <c r="O22" s="30">
        <f>+'2002'!$J22</f>
        <v>0</v>
      </c>
      <c r="P22" s="30">
        <f>+'2003'!$J22</f>
        <v>0</v>
      </c>
      <c r="Q22" s="30">
        <f>+'2004'!$J22</f>
        <v>0</v>
      </c>
      <c r="R22" s="30">
        <f>+'2005'!$J22</f>
        <v>0</v>
      </c>
      <c r="S22" s="30">
        <f>+'2006'!$J22</f>
        <v>0</v>
      </c>
      <c r="T22" s="30">
        <f>+'2007'!$J22</f>
        <v>0</v>
      </c>
      <c r="U22" s="30">
        <f>+'2008'!$J22</f>
        <v>0</v>
      </c>
      <c r="V22" s="30">
        <f>+'2009'!$J22</f>
        <v>0</v>
      </c>
      <c r="W22" s="30">
        <f>+'2010'!$J22</f>
        <v>0</v>
      </c>
      <c r="X22" s="30">
        <f>+'2011'!$J22</f>
        <v>0</v>
      </c>
      <c r="Y22" s="30">
        <f>+'2012'!$J22</f>
        <v>0</v>
      </c>
      <c r="Z22" s="30">
        <f>+'2013'!$J22</f>
        <v>0</v>
      </c>
      <c r="AA22" s="30">
        <f>+'2014'!$J22</f>
        <v>0</v>
      </c>
      <c r="AB22" s="30">
        <f>+'2015'!$J22</f>
        <v>0</v>
      </c>
      <c r="AC22" s="30">
        <f>+'2016'!$J22</f>
        <v>0</v>
      </c>
      <c r="AD22" s="30">
        <f>+'2017'!$J22</f>
        <v>0</v>
      </c>
      <c r="AE22" s="30">
        <f>+'2018'!$J22</f>
        <v>0</v>
      </c>
      <c r="AF22" s="30">
        <f>+'2019'!$J22</f>
        <v>0</v>
      </c>
      <c r="AG22" s="30">
        <f>+'2020'!$J22</f>
        <v>0</v>
      </c>
      <c r="AH22" s="30">
        <f>+'2021'!$J22</f>
        <v>0</v>
      </c>
      <c r="AI22" s="27"/>
      <c r="AJ22" s="31" t="e">
        <f t="shared" si="4"/>
        <v>#DIV/0!</v>
      </c>
    </row>
    <row r="23" spans="1:36" hidden="1" x14ac:dyDescent="0.35">
      <c r="A23" s="24" t="s">
        <v>300</v>
      </c>
      <c r="B23" s="25" t="s">
        <v>301</v>
      </c>
      <c r="C23" s="30">
        <f>+'1990'!$J23</f>
        <v>0</v>
      </c>
      <c r="D23" s="30">
        <f>+'1991'!$J23</f>
        <v>0</v>
      </c>
      <c r="E23" s="30">
        <f>+'1992'!$J23</f>
        <v>0</v>
      </c>
      <c r="F23" s="30">
        <f>+'1993'!$J23</f>
        <v>0</v>
      </c>
      <c r="G23" s="30">
        <f>+'1994'!$J23</f>
        <v>0</v>
      </c>
      <c r="H23" s="30">
        <f>+'1995'!$J23</f>
        <v>0</v>
      </c>
      <c r="I23" s="30">
        <f>+'1996'!$J23</f>
        <v>0</v>
      </c>
      <c r="J23" s="30">
        <f>+'1997'!$J23</f>
        <v>0</v>
      </c>
      <c r="K23" s="30">
        <f>+'1998'!$J23</f>
        <v>0</v>
      </c>
      <c r="L23" s="30">
        <f>+'1999'!$J23</f>
        <v>0</v>
      </c>
      <c r="M23" s="30">
        <f>+'2000'!$J23</f>
        <v>0</v>
      </c>
      <c r="N23" s="30">
        <f>+'2001'!$J23</f>
        <v>0</v>
      </c>
      <c r="O23" s="30">
        <f>+'2002'!$J23</f>
        <v>0</v>
      </c>
      <c r="P23" s="30">
        <f>+'2003'!$J23</f>
        <v>0</v>
      </c>
      <c r="Q23" s="30">
        <f>+'2004'!$J23</f>
        <v>0</v>
      </c>
      <c r="R23" s="30">
        <f>+'2005'!$J23</f>
        <v>0</v>
      </c>
      <c r="S23" s="30">
        <f>+'2006'!$J23</f>
        <v>0</v>
      </c>
      <c r="T23" s="30">
        <f>+'2007'!$J23</f>
        <v>0</v>
      </c>
      <c r="U23" s="30">
        <f>+'2008'!$J23</f>
        <v>0</v>
      </c>
      <c r="V23" s="30">
        <f>+'2009'!$J23</f>
        <v>0</v>
      </c>
      <c r="W23" s="30">
        <f>+'2010'!$J23</f>
        <v>0</v>
      </c>
      <c r="X23" s="30">
        <f>+'2011'!$J23</f>
        <v>0</v>
      </c>
      <c r="Y23" s="30">
        <f>+'2012'!$J23</f>
        <v>0</v>
      </c>
      <c r="Z23" s="30">
        <f>+'2013'!$J23</f>
        <v>0</v>
      </c>
      <c r="AA23" s="30">
        <f>+'2014'!$J23</f>
        <v>0</v>
      </c>
      <c r="AB23" s="30">
        <f>+'2015'!$J23</f>
        <v>0</v>
      </c>
      <c r="AC23" s="30">
        <f>+'2016'!$J23</f>
        <v>0</v>
      </c>
      <c r="AD23" s="30">
        <f>+'2017'!$J23</f>
        <v>0</v>
      </c>
      <c r="AE23" s="30">
        <f>+'2018'!$J23</f>
        <v>0</v>
      </c>
      <c r="AF23" s="30">
        <f>+'2019'!$J23</f>
        <v>0</v>
      </c>
      <c r="AG23" s="30">
        <f>+'2020'!$J23</f>
        <v>0</v>
      </c>
      <c r="AH23" s="30">
        <f>+'2021'!$J23</f>
        <v>0</v>
      </c>
      <c r="AI23" s="27"/>
      <c r="AJ23" s="31" t="e">
        <f t="shared" si="4"/>
        <v>#DIV/0!</v>
      </c>
    </row>
    <row r="24" spans="1:36" hidden="1" x14ac:dyDescent="0.35">
      <c r="A24" s="24" t="s">
        <v>302</v>
      </c>
      <c r="B24" s="25" t="s">
        <v>303</v>
      </c>
      <c r="C24" s="30">
        <f>+'1990'!$J24</f>
        <v>0</v>
      </c>
      <c r="D24" s="30">
        <f>+'1991'!$J24</f>
        <v>0</v>
      </c>
      <c r="E24" s="30">
        <f>+'1992'!$J24</f>
        <v>0</v>
      </c>
      <c r="F24" s="30">
        <f>+'1993'!$J24</f>
        <v>0</v>
      </c>
      <c r="G24" s="30">
        <f>+'1994'!$J24</f>
        <v>0</v>
      </c>
      <c r="H24" s="30">
        <f>+'1995'!$J24</f>
        <v>0</v>
      </c>
      <c r="I24" s="30">
        <f>+'1996'!$J24</f>
        <v>0</v>
      </c>
      <c r="J24" s="30">
        <f>+'1997'!$J24</f>
        <v>0</v>
      </c>
      <c r="K24" s="30">
        <f>+'1998'!$J24</f>
        <v>0</v>
      </c>
      <c r="L24" s="30">
        <f>+'1999'!$J24</f>
        <v>0</v>
      </c>
      <c r="M24" s="30">
        <f>+'2000'!$J24</f>
        <v>0</v>
      </c>
      <c r="N24" s="30">
        <f>+'2001'!$J24</f>
        <v>0</v>
      </c>
      <c r="O24" s="30">
        <f>+'2002'!$J24</f>
        <v>0</v>
      </c>
      <c r="P24" s="30">
        <f>+'2003'!$J24</f>
        <v>0</v>
      </c>
      <c r="Q24" s="30">
        <f>+'2004'!$J24</f>
        <v>0</v>
      </c>
      <c r="R24" s="30">
        <f>+'2005'!$J24</f>
        <v>0</v>
      </c>
      <c r="S24" s="30">
        <f>+'2006'!$J24</f>
        <v>0</v>
      </c>
      <c r="T24" s="30">
        <f>+'2007'!$J24</f>
        <v>0</v>
      </c>
      <c r="U24" s="30">
        <f>+'2008'!$J24</f>
        <v>0</v>
      </c>
      <c r="V24" s="30">
        <f>+'2009'!$J24</f>
        <v>0</v>
      </c>
      <c r="W24" s="30">
        <f>+'2010'!$J24</f>
        <v>0</v>
      </c>
      <c r="X24" s="30">
        <f>+'2011'!$J24</f>
        <v>0</v>
      </c>
      <c r="Y24" s="30">
        <f>+'2012'!$J24</f>
        <v>0</v>
      </c>
      <c r="Z24" s="30">
        <f>+'2013'!$J24</f>
        <v>0</v>
      </c>
      <c r="AA24" s="30">
        <f>+'2014'!$J24</f>
        <v>0</v>
      </c>
      <c r="AB24" s="30">
        <f>+'2015'!$J24</f>
        <v>0</v>
      </c>
      <c r="AC24" s="30">
        <f>+'2016'!$J24</f>
        <v>0</v>
      </c>
      <c r="AD24" s="30">
        <f>+'2017'!$J24</f>
        <v>0</v>
      </c>
      <c r="AE24" s="30">
        <f>+'2018'!$J24</f>
        <v>0</v>
      </c>
      <c r="AF24" s="30">
        <f>+'2019'!$J24</f>
        <v>0</v>
      </c>
      <c r="AG24" s="30">
        <f>+'2020'!$J24</f>
        <v>0</v>
      </c>
      <c r="AH24" s="30">
        <f>+'2021'!$J24</f>
        <v>0</v>
      </c>
      <c r="AI24" s="27"/>
      <c r="AJ24" s="31" t="e">
        <f t="shared" si="4"/>
        <v>#DIV/0!</v>
      </c>
    </row>
    <row r="25" spans="1:36" hidden="1" x14ac:dyDescent="0.35">
      <c r="A25" s="24" t="s">
        <v>304</v>
      </c>
      <c r="B25" s="25" t="s">
        <v>305</v>
      </c>
      <c r="C25" s="26">
        <f t="shared" ref="C25:AE25" si="15">+SUM(C26:C28)</f>
        <v>0</v>
      </c>
      <c r="D25" s="26">
        <f t="shared" si="15"/>
        <v>0</v>
      </c>
      <c r="E25" s="26">
        <f t="shared" si="15"/>
        <v>0</v>
      </c>
      <c r="F25" s="26">
        <f t="shared" si="15"/>
        <v>0</v>
      </c>
      <c r="G25" s="26">
        <f t="shared" si="15"/>
        <v>0</v>
      </c>
      <c r="H25" s="26">
        <f t="shared" si="15"/>
        <v>0</v>
      </c>
      <c r="I25" s="26">
        <f t="shared" si="15"/>
        <v>0</v>
      </c>
      <c r="J25" s="26">
        <f t="shared" si="15"/>
        <v>0</v>
      </c>
      <c r="K25" s="26">
        <f t="shared" si="15"/>
        <v>0</v>
      </c>
      <c r="L25" s="26">
        <f t="shared" si="15"/>
        <v>0</v>
      </c>
      <c r="M25" s="26">
        <f t="shared" si="15"/>
        <v>0</v>
      </c>
      <c r="N25" s="26">
        <f t="shared" si="15"/>
        <v>0</v>
      </c>
      <c r="O25" s="26">
        <f t="shared" si="15"/>
        <v>0</v>
      </c>
      <c r="P25" s="26">
        <f t="shared" si="15"/>
        <v>0</v>
      </c>
      <c r="Q25" s="26">
        <f t="shared" si="15"/>
        <v>0</v>
      </c>
      <c r="R25" s="26">
        <f t="shared" si="15"/>
        <v>0</v>
      </c>
      <c r="S25" s="26">
        <f t="shared" si="15"/>
        <v>0</v>
      </c>
      <c r="T25" s="26">
        <f t="shared" si="15"/>
        <v>0</v>
      </c>
      <c r="U25" s="26">
        <f t="shared" si="15"/>
        <v>0</v>
      </c>
      <c r="V25" s="26">
        <f t="shared" si="15"/>
        <v>0</v>
      </c>
      <c r="W25" s="26">
        <f t="shared" si="15"/>
        <v>0</v>
      </c>
      <c r="X25" s="26">
        <f t="shared" si="15"/>
        <v>0</v>
      </c>
      <c r="Y25" s="26">
        <f t="shared" si="15"/>
        <v>0</v>
      </c>
      <c r="Z25" s="26">
        <f t="shared" si="15"/>
        <v>0</v>
      </c>
      <c r="AA25" s="26">
        <f t="shared" si="15"/>
        <v>0</v>
      </c>
      <c r="AB25" s="26">
        <f t="shared" si="15"/>
        <v>0</v>
      </c>
      <c r="AC25" s="26">
        <f t="shared" si="15"/>
        <v>0</v>
      </c>
      <c r="AD25" s="26">
        <f t="shared" si="15"/>
        <v>0</v>
      </c>
      <c r="AE25" s="26">
        <f t="shared" si="15"/>
        <v>0</v>
      </c>
      <c r="AF25" s="26">
        <f t="shared" ref="AF25:AH25" si="16">+SUM(AF26:AF28)</f>
        <v>0</v>
      </c>
      <c r="AG25" s="26">
        <f t="shared" si="16"/>
        <v>0</v>
      </c>
      <c r="AH25" s="26">
        <f t="shared" si="16"/>
        <v>0</v>
      </c>
      <c r="AI25" s="27"/>
      <c r="AJ25" s="28" t="e">
        <f t="shared" si="4"/>
        <v>#DIV/0!</v>
      </c>
    </row>
    <row r="26" spans="1:36" hidden="1" x14ac:dyDescent="0.35">
      <c r="A26" s="24" t="s">
        <v>306</v>
      </c>
      <c r="B26" s="25" t="s">
        <v>307</v>
      </c>
      <c r="C26" s="30">
        <f>+'1990'!$J26</f>
        <v>0</v>
      </c>
      <c r="D26" s="30">
        <f>+'1991'!$J26</f>
        <v>0</v>
      </c>
      <c r="E26" s="30">
        <f>+'1992'!$J26</f>
        <v>0</v>
      </c>
      <c r="F26" s="30">
        <f>+'1993'!$J26</f>
        <v>0</v>
      </c>
      <c r="G26" s="30">
        <f>+'1994'!$J26</f>
        <v>0</v>
      </c>
      <c r="H26" s="30">
        <f>+'1995'!$J26</f>
        <v>0</v>
      </c>
      <c r="I26" s="30">
        <f>+'1996'!$J26</f>
        <v>0</v>
      </c>
      <c r="J26" s="30">
        <f>+'1997'!$J26</f>
        <v>0</v>
      </c>
      <c r="K26" s="30">
        <f>+'1998'!$J26</f>
        <v>0</v>
      </c>
      <c r="L26" s="30">
        <f>+'1999'!$J26</f>
        <v>0</v>
      </c>
      <c r="M26" s="30">
        <f>+'2000'!$J26</f>
        <v>0</v>
      </c>
      <c r="N26" s="30">
        <f>+'2001'!$J26</f>
        <v>0</v>
      </c>
      <c r="O26" s="30">
        <f>+'2002'!$J26</f>
        <v>0</v>
      </c>
      <c r="P26" s="30">
        <f>+'2003'!$J26</f>
        <v>0</v>
      </c>
      <c r="Q26" s="30">
        <f>+'2004'!$J26</f>
        <v>0</v>
      </c>
      <c r="R26" s="30">
        <f>+'2005'!$J26</f>
        <v>0</v>
      </c>
      <c r="S26" s="30">
        <f>+'2006'!$J26</f>
        <v>0</v>
      </c>
      <c r="T26" s="30">
        <f>+'2007'!$J26</f>
        <v>0</v>
      </c>
      <c r="U26" s="30">
        <f>+'2008'!$J26</f>
        <v>0</v>
      </c>
      <c r="V26" s="30">
        <f>+'2009'!$J26</f>
        <v>0</v>
      </c>
      <c r="W26" s="30">
        <f>+'2010'!$J26</f>
        <v>0</v>
      </c>
      <c r="X26" s="30">
        <f>+'2011'!$J26</f>
        <v>0</v>
      </c>
      <c r="Y26" s="30">
        <f>+'2012'!$J26</f>
        <v>0</v>
      </c>
      <c r="Z26" s="30">
        <f>+'2013'!$J26</f>
        <v>0</v>
      </c>
      <c r="AA26" s="30">
        <f>+'2014'!$J26</f>
        <v>0</v>
      </c>
      <c r="AB26" s="30">
        <f>+'2015'!$J26</f>
        <v>0</v>
      </c>
      <c r="AC26" s="30">
        <f>+'2016'!$J26</f>
        <v>0</v>
      </c>
      <c r="AD26" s="30">
        <f>+'2017'!$J26</f>
        <v>0</v>
      </c>
      <c r="AE26" s="30">
        <f>+'2018'!$J26</f>
        <v>0</v>
      </c>
      <c r="AF26" s="30">
        <f>+'2019'!$J26</f>
        <v>0</v>
      </c>
      <c r="AG26" s="30">
        <f>+'2020'!$J26</f>
        <v>0</v>
      </c>
      <c r="AH26" s="30">
        <f>+'2021'!$J26</f>
        <v>0</v>
      </c>
      <c r="AI26" s="27"/>
      <c r="AJ26" s="31" t="e">
        <f t="shared" si="4"/>
        <v>#DIV/0!</v>
      </c>
    </row>
    <row r="27" spans="1:36" hidden="1" x14ac:dyDescent="0.35">
      <c r="A27" s="24" t="s">
        <v>308</v>
      </c>
      <c r="B27" s="25" t="s">
        <v>309</v>
      </c>
      <c r="C27" s="30">
        <f>+'1990'!$J27</f>
        <v>0</v>
      </c>
      <c r="D27" s="30">
        <f>+'1991'!$J27</f>
        <v>0</v>
      </c>
      <c r="E27" s="30">
        <f>+'1992'!$J27</f>
        <v>0</v>
      </c>
      <c r="F27" s="30">
        <f>+'1993'!$J27</f>
        <v>0</v>
      </c>
      <c r="G27" s="30">
        <f>+'1994'!$J27</f>
        <v>0</v>
      </c>
      <c r="H27" s="30">
        <f>+'1995'!$J27</f>
        <v>0</v>
      </c>
      <c r="I27" s="30">
        <f>+'1996'!$J27</f>
        <v>0</v>
      </c>
      <c r="J27" s="30">
        <f>+'1997'!$J27</f>
        <v>0</v>
      </c>
      <c r="K27" s="30">
        <f>+'1998'!$J27</f>
        <v>0</v>
      </c>
      <c r="L27" s="30">
        <f>+'1999'!$J27</f>
        <v>0</v>
      </c>
      <c r="M27" s="30">
        <f>+'2000'!$J27</f>
        <v>0</v>
      </c>
      <c r="N27" s="30">
        <f>+'2001'!$J27</f>
        <v>0</v>
      </c>
      <c r="O27" s="30">
        <f>+'2002'!$J27</f>
        <v>0</v>
      </c>
      <c r="P27" s="30">
        <f>+'2003'!$J27</f>
        <v>0</v>
      </c>
      <c r="Q27" s="30">
        <f>+'2004'!$J27</f>
        <v>0</v>
      </c>
      <c r="R27" s="30">
        <f>+'2005'!$J27</f>
        <v>0</v>
      </c>
      <c r="S27" s="30">
        <f>+'2006'!$J27</f>
        <v>0</v>
      </c>
      <c r="T27" s="30">
        <f>+'2007'!$J27</f>
        <v>0</v>
      </c>
      <c r="U27" s="30">
        <f>+'2008'!$J27</f>
        <v>0</v>
      </c>
      <c r="V27" s="30">
        <f>+'2009'!$J27</f>
        <v>0</v>
      </c>
      <c r="W27" s="30">
        <f>+'2010'!$J27</f>
        <v>0</v>
      </c>
      <c r="X27" s="30">
        <f>+'2011'!$J27</f>
        <v>0</v>
      </c>
      <c r="Y27" s="30">
        <f>+'2012'!$J27</f>
        <v>0</v>
      </c>
      <c r="Z27" s="30">
        <f>+'2013'!$J27</f>
        <v>0</v>
      </c>
      <c r="AA27" s="30">
        <f>+'2014'!$J27</f>
        <v>0</v>
      </c>
      <c r="AB27" s="30">
        <f>+'2015'!$J27</f>
        <v>0</v>
      </c>
      <c r="AC27" s="30">
        <f>+'2016'!$J27</f>
        <v>0</v>
      </c>
      <c r="AD27" s="30">
        <f>+'2017'!$J27</f>
        <v>0</v>
      </c>
      <c r="AE27" s="30">
        <f>+'2018'!$J27</f>
        <v>0</v>
      </c>
      <c r="AF27" s="30">
        <f>+'2019'!$J27</f>
        <v>0</v>
      </c>
      <c r="AG27" s="30">
        <f>+'2020'!$J27</f>
        <v>0</v>
      </c>
      <c r="AH27" s="30">
        <f>+'2021'!$J27</f>
        <v>0</v>
      </c>
      <c r="AI27" s="27"/>
      <c r="AJ27" s="31" t="e">
        <f t="shared" si="4"/>
        <v>#DIV/0!</v>
      </c>
    </row>
    <row r="28" spans="1:36" hidden="1" x14ac:dyDescent="0.35">
      <c r="A28" s="24" t="s">
        <v>310</v>
      </c>
      <c r="B28" s="25" t="s">
        <v>311</v>
      </c>
      <c r="C28" s="30">
        <f>+'1990'!$J28</f>
        <v>0</v>
      </c>
      <c r="D28" s="30">
        <f>+'1991'!$J28</f>
        <v>0</v>
      </c>
      <c r="E28" s="30">
        <f>+'1992'!$J28</f>
        <v>0</v>
      </c>
      <c r="F28" s="30">
        <f>+'1993'!$J28</f>
        <v>0</v>
      </c>
      <c r="G28" s="30">
        <f>+'1994'!$J28</f>
        <v>0</v>
      </c>
      <c r="H28" s="30">
        <f>+'1995'!$J28</f>
        <v>0</v>
      </c>
      <c r="I28" s="30">
        <f>+'1996'!$J28</f>
        <v>0</v>
      </c>
      <c r="J28" s="30">
        <f>+'1997'!$J28</f>
        <v>0</v>
      </c>
      <c r="K28" s="30">
        <f>+'1998'!$J28</f>
        <v>0</v>
      </c>
      <c r="L28" s="30">
        <f>+'1999'!$J28</f>
        <v>0</v>
      </c>
      <c r="M28" s="30">
        <f>+'2000'!$J28</f>
        <v>0</v>
      </c>
      <c r="N28" s="30">
        <f>+'2001'!$J28</f>
        <v>0</v>
      </c>
      <c r="O28" s="30">
        <f>+'2002'!$J28</f>
        <v>0</v>
      </c>
      <c r="P28" s="30">
        <f>+'2003'!$J28</f>
        <v>0</v>
      </c>
      <c r="Q28" s="30">
        <f>+'2004'!$J28</f>
        <v>0</v>
      </c>
      <c r="R28" s="30">
        <f>+'2005'!$J28</f>
        <v>0</v>
      </c>
      <c r="S28" s="30">
        <f>+'2006'!$J28</f>
        <v>0</v>
      </c>
      <c r="T28" s="30">
        <f>+'2007'!$J28</f>
        <v>0</v>
      </c>
      <c r="U28" s="30">
        <f>+'2008'!$J28</f>
        <v>0</v>
      </c>
      <c r="V28" s="30">
        <f>+'2009'!$J28</f>
        <v>0</v>
      </c>
      <c r="W28" s="30">
        <f>+'2010'!$J28</f>
        <v>0</v>
      </c>
      <c r="X28" s="30">
        <f>+'2011'!$J28</f>
        <v>0</v>
      </c>
      <c r="Y28" s="30">
        <f>+'2012'!$J28</f>
        <v>0</v>
      </c>
      <c r="Z28" s="30">
        <f>+'2013'!$J28</f>
        <v>0</v>
      </c>
      <c r="AA28" s="30">
        <f>+'2014'!$J28</f>
        <v>0</v>
      </c>
      <c r="AB28" s="30">
        <f>+'2015'!$J28</f>
        <v>0</v>
      </c>
      <c r="AC28" s="30">
        <f>+'2016'!$J28</f>
        <v>0</v>
      </c>
      <c r="AD28" s="30">
        <f>+'2017'!$J28</f>
        <v>0</v>
      </c>
      <c r="AE28" s="30">
        <f>+'2018'!$J28</f>
        <v>0</v>
      </c>
      <c r="AF28" s="30">
        <f>+'2019'!$J28</f>
        <v>0</v>
      </c>
      <c r="AG28" s="30">
        <f>+'2020'!$J28</f>
        <v>0</v>
      </c>
      <c r="AH28" s="30">
        <f>+'2021'!$J28</f>
        <v>0</v>
      </c>
      <c r="AI28" s="27"/>
      <c r="AJ28" s="31" t="e">
        <f t="shared" si="4"/>
        <v>#DIV/0!</v>
      </c>
    </row>
    <row r="29" spans="1:36" hidden="1" x14ac:dyDescent="0.35">
      <c r="A29" s="24" t="s">
        <v>312</v>
      </c>
      <c r="B29" s="25" t="s">
        <v>291</v>
      </c>
      <c r="C29" s="26">
        <f t="shared" ref="C29:AE29" si="17">+SUM(C30:C31)</f>
        <v>0</v>
      </c>
      <c r="D29" s="26">
        <f t="shared" si="17"/>
        <v>0</v>
      </c>
      <c r="E29" s="26">
        <f t="shared" si="17"/>
        <v>0</v>
      </c>
      <c r="F29" s="26">
        <f t="shared" si="17"/>
        <v>0</v>
      </c>
      <c r="G29" s="26">
        <f t="shared" si="17"/>
        <v>0</v>
      </c>
      <c r="H29" s="26">
        <f t="shared" si="17"/>
        <v>0</v>
      </c>
      <c r="I29" s="26">
        <f t="shared" si="17"/>
        <v>0</v>
      </c>
      <c r="J29" s="26">
        <f t="shared" si="17"/>
        <v>0</v>
      </c>
      <c r="K29" s="26">
        <f t="shared" si="17"/>
        <v>0</v>
      </c>
      <c r="L29" s="26">
        <f t="shared" si="17"/>
        <v>0</v>
      </c>
      <c r="M29" s="26">
        <f t="shared" si="17"/>
        <v>0</v>
      </c>
      <c r="N29" s="26">
        <f t="shared" si="17"/>
        <v>0</v>
      </c>
      <c r="O29" s="26">
        <f t="shared" si="17"/>
        <v>0</v>
      </c>
      <c r="P29" s="26">
        <f t="shared" si="17"/>
        <v>0</v>
      </c>
      <c r="Q29" s="26">
        <f t="shared" si="17"/>
        <v>0</v>
      </c>
      <c r="R29" s="26">
        <f t="shared" si="17"/>
        <v>0</v>
      </c>
      <c r="S29" s="26">
        <f t="shared" si="17"/>
        <v>0</v>
      </c>
      <c r="T29" s="26">
        <f t="shared" si="17"/>
        <v>0</v>
      </c>
      <c r="U29" s="26">
        <f t="shared" si="17"/>
        <v>0</v>
      </c>
      <c r="V29" s="26">
        <f t="shared" si="17"/>
        <v>0</v>
      </c>
      <c r="W29" s="26">
        <f t="shared" si="17"/>
        <v>0</v>
      </c>
      <c r="X29" s="26">
        <f t="shared" si="17"/>
        <v>0</v>
      </c>
      <c r="Y29" s="26">
        <f t="shared" si="17"/>
        <v>0</v>
      </c>
      <c r="Z29" s="26">
        <f t="shared" si="17"/>
        <v>0</v>
      </c>
      <c r="AA29" s="26">
        <f t="shared" si="17"/>
        <v>0</v>
      </c>
      <c r="AB29" s="26">
        <f t="shared" si="17"/>
        <v>0</v>
      </c>
      <c r="AC29" s="26">
        <f t="shared" si="17"/>
        <v>0</v>
      </c>
      <c r="AD29" s="26">
        <f t="shared" si="17"/>
        <v>0</v>
      </c>
      <c r="AE29" s="26">
        <f t="shared" si="17"/>
        <v>0</v>
      </c>
      <c r="AF29" s="26">
        <f t="shared" ref="AF29:AH29" si="18">+SUM(AF30:AF31)</f>
        <v>0</v>
      </c>
      <c r="AG29" s="26">
        <f t="shared" si="18"/>
        <v>0</v>
      </c>
      <c r="AH29" s="26">
        <f t="shared" si="18"/>
        <v>0</v>
      </c>
      <c r="AI29" s="27"/>
      <c r="AJ29" s="28" t="e">
        <f t="shared" si="4"/>
        <v>#DIV/0!</v>
      </c>
    </row>
    <row r="30" spans="1:36" hidden="1" x14ac:dyDescent="0.35">
      <c r="A30" s="24" t="s">
        <v>313</v>
      </c>
      <c r="B30" s="25" t="s">
        <v>314</v>
      </c>
      <c r="C30" s="30">
        <f>+'1990'!$J30</f>
        <v>0</v>
      </c>
      <c r="D30" s="30">
        <f>+'1991'!$J30</f>
        <v>0</v>
      </c>
      <c r="E30" s="30">
        <f>+'1992'!$J30</f>
        <v>0</v>
      </c>
      <c r="F30" s="30">
        <f>+'1993'!$J30</f>
        <v>0</v>
      </c>
      <c r="G30" s="30">
        <f>+'1994'!$J30</f>
        <v>0</v>
      </c>
      <c r="H30" s="30">
        <f>+'1995'!$J30</f>
        <v>0</v>
      </c>
      <c r="I30" s="30">
        <f>+'1996'!$J30</f>
        <v>0</v>
      </c>
      <c r="J30" s="30">
        <f>+'1997'!$J30</f>
        <v>0</v>
      </c>
      <c r="K30" s="30">
        <f>+'1998'!$J30</f>
        <v>0</v>
      </c>
      <c r="L30" s="30">
        <f>+'1999'!$J30</f>
        <v>0</v>
      </c>
      <c r="M30" s="30">
        <f>+'2000'!$J30</f>
        <v>0</v>
      </c>
      <c r="N30" s="30">
        <f>+'2001'!$J30</f>
        <v>0</v>
      </c>
      <c r="O30" s="30">
        <f>+'2002'!$J30</f>
        <v>0</v>
      </c>
      <c r="P30" s="30">
        <f>+'2003'!$J30</f>
        <v>0</v>
      </c>
      <c r="Q30" s="30">
        <f>+'2004'!$J30</f>
        <v>0</v>
      </c>
      <c r="R30" s="30">
        <f>+'2005'!$J30</f>
        <v>0</v>
      </c>
      <c r="S30" s="30">
        <f>+'2006'!$J30</f>
        <v>0</v>
      </c>
      <c r="T30" s="30">
        <f>+'2007'!$J30</f>
        <v>0</v>
      </c>
      <c r="U30" s="30">
        <f>+'2008'!$J30</f>
        <v>0</v>
      </c>
      <c r="V30" s="30">
        <f>+'2009'!$J30</f>
        <v>0</v>
      </c>
      <c r="W30" s="30">
        <f>+'2010'!$J30</f>
        <v>0</v>
      </c>
      <c r="X30" s="30">
        <f>+'2011'!$J30</f>
        <v>0</v>
      </c>
      <c r="Y30" s="30">
        <f>+'2012'!$J30</f>
        <v>0</v>
      </c>
      <c r="Z30" s="30">
        <f>+'2013'!$J30</f>
        <v>0</v>
      </c>
      <c r="AA30" s="30">
        <f>+'2014'!$J30</f>
        <v>0</v>
      </c>
      <c r="AB30" s="30">
        <f>+'2015'!$J30</f>
        <v>0</v>
      </c>
      <c r="AC30" s="30">
        <f>+'2016'!$J30</f>
        <v>0</v>
      </c>
      <c r="AD30" s="30">
        <f>+'2017'!$J30</f>
        <v>0</v>
      </c>
      <c r="AE30" s="30">
        <f>+'2018'!$J30</f>
        <v>0</v>
      </c>
      <c r="AF30" s="30">
        <f>+'2019'!$J30</f>
        <v>0</v>
      </c>
      <c r="AG30" s="30">
        <f>+'2020'!$J30</f>
        <v>0</v>
      </c>
      <c r="AH30" s="30">
        <f>+'2021'!$J30</f>
        <v>0</v>
      </c>
      <c r="AI30" s="27"/>
      <c r="AJ30" s="31" t="e">
        <f t="shared" si="4"/>
        <v>#DIV/0!</v>
      </c>
    </row>
    <row r="31" spans="1:36" hidden="1" x14ac:dyDescent="0.35">
      <c r="A31" s="24" t="s">
        <v>315</v>
      </c>
      <c r="B31" s="25" t="s">
        <v>316</v>
      </c>
      <c r="C31" s="30">
        <f>+'1990'!$J31</f>
        <v>0</v>
      </c>
      <c r="D31" s="30">
        <f>+'1991'!$J31</f>
        <v>0</v>
      </c>
      <c r="E31" s="30">
        <f>+'1992'!$J31</f>
        <v>0</v>
      </c>
      <c r="F31" s="30">
        <f>+'1993'!$J31</f>
        <v>0</v>
      </c>
      <c r="G31" s="30">
        <f>+'1994'!$J31</f>
        <v>0</v>
      </c>
      <c r="H31" s="30">
        <f>+'1995'!$J31</f>
        <v>0</v>
      </c>
      <c r="I31" s="30">
        <f>+'1996'!$J31</f>
        <v>0</v>
      </c>
      <c r="J31" s="30">
        <f>+'1997'!$J31</f>
        <v>0</v>
      </c>
      <c r="K31" s="30">
        <f>+'1998'!$J31</f>
        <v>0</v>
      </c>
      <c r="L31" s="30">
        <f>+'1999'!$J31</f>
        <v>0</v>
      </c>
      <c r="M31" s="30">
        <f>+'2000'!$J31</f>
        <v>0</v>
      </c>
      <c r="N31" s="30">
        <f>+'2001'!$J31</f>
        <v>0</v>
      </c>
      <c r="O31" s="30">
        <f>+'2002'!$J31</f>
        <v>0</v>
      </c>
      <c r="P31" s="30">
        <f>+'2003'!$J31</f>
        <v>0</v>
      </c>
      <c r="Q31" s="30">
        <f>+'2004'!$J31</f>
        <v>0</v>
      </c>
      <c r="R31" s="30">
        <f>+'2005'!$J31</f>
        <v>0</v>
      </c>
      <c r="S31" s="30">
        <f>+'2006'!$J31</f>
        <v>0</v>
      </c>
      <c r="T31" s="30">
        <f>+'2007'!$J31</f>
        <v>0</v>
      </c>
      <c r="U31" s="30">
        <f>+'2008'!$J31</f>
        <v>0</v>
      </c>
      <c r="V31" s="30">
        <f>+'2009'!$J31</f>
        <v>0</v>
      </c>
      <c r="W31" s="30">
        <f>+'2010'!$J31</f>
        <v>0</v>
      </c>
      <c r="X31" s="30">
        <f>+'2011'!$J31</f>
        <v>0</v>
      </c>
      <c r="Y31" s="30">
        <f>+'2012'!$J31</f>
        <v>0</v>
      </c>
      <c r="Z31" s="30">
        <f>+'2013'!$J31</f>
        <v>0</v>
      </c>
      <c r="AA31" s="30">
        <f>+'2014'!$J31</f>
        <v>0</v>
      </c>
      <c r="AB31" s="30">
        <f>+'2015'!$J31</f>
        <v>0</v>
      </c>
      <c r="AC31" s="30">
        <f>+'2016'!$J31</f>
        <v>0</v>
      </c>
      <c r="AD31" s="30">
        <f>+'2017'!$J31</f>
        <v>0</v>
      </c>
      <c r="AE31" s="30">
        <f>+'2018'!$J31</f>
        <v>0</v>
      </c>
      <c r="AF31" s="30">
        <f>+'2019'!$J31</f>
        <v>0</v>
      </c>
      <c r="AG31" s="30">
        <f>+'2020'!$J31</f>
        <v>0</v>
      </c>
      <c r="AH31" s="30">
        <f>+'2021'!$J31</f>
        <v>0</v>
      </c>
      <c r="AI31" s="27"/>
      <c r="AJ31" s="31" t="e">
        <f t="shared" si="4"/>
        <v>#DIV/0!</v>
      </c>
    </row>
    <row r="32" spans="1:36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AE32" si="19">+D33+D37</f>
        <v>0</v>
      </c>
      <c r="E32" s="26">
        <f t="shared" si="19"/>
        <v>0</v>
      </c>
      <c r="F32" s="26">
        <f t="shared" si="19"/>
        <v>0</v>
      </c>
      <c r="G32" s="26">
        <f t="shared" si="19"/>
        <v>0</v>
      </c>
      <c r="H32" s="26">
        <f t="shared" si="19"/>
        <v>0</v>
      </c>
      <c r="I32" s="26">
        <f t="shared" si="19"/>
        <v>0</v>
      </c>
      <c r="J32" s="26">
        <f t="shared" si="19"/>
        <v>0</v>
      </c>
      <c r="K32" s="26">
        <f t="shared" si="19"/>
        <v>0</v>
      </c>
      <c r="L32" s="26">
        <f t="shared" si="19"/>
        <v>0</v>
      </c>
      <c r="M32" s="26">
        <f t="shared" si="19"/>
        <v>0</v>
      </c>
      <c r="N32" s="26">
        <f t="shared" si="19"/>
        <v>0</v>
      </c>
      <c r="O32" s="26">
        <f t="shared" si="19"/>
        <v>0</v>
      </c>
      <c r="P32" s="26">
        <f t="shared" si="19"/>
        <v>0</v>
      </c>
      <c r="Q32" s="26">
        <f t="shared" si="19"/>
        <v>0</v>
      </c>
      <c r="R32" s="26">
        <f t="shared" ref="R32" si="20">+R33+R37</f>
        <v>0</v>
      </c>
      <c r="S32" s="26">
        <f t="shared" si="19"/>
        <v>0</v>
      </c>
      <c r="T32" s="26">
        <f t="shared" si="19"/>
        <v>0</v>
      </c>
      <c r="U32" s="26">
        <f t="shared" si="19"/>
        <v>0</v>
      </c>
      <c r="V32" s="26">
        <f t="shared" si="19"/>
        <v>0</v>
      </c>
      <c r="W32" s="26">
        <f t="shared" si="19"/>
        <v>0</v>
      </c>
      <c r="X32" s="26">
        <f t="shared" si="19"/>
        <v>0</v>
      </c>
      <c r="Y32" s="26">
        <f t="shared" si="19"/>
        <v>0</v>
      </c>
      <c r="Z32" s="26">
        <f t="shared" si="19"/>
        <v>0</v>
      </c>
      <c r="AA32" s="26">
        <f t="shared" si="19"/>
        <v>0</v>
      </c>
      <c r="AB32" s="26">
        <f t="shared" si="19"/>
        <v>0</v>
      </c>
      <c r="AC32" s="26">
        <f t="shared" si="19"/>
        <v>0</v>
      </c>
      <c r="AD32" s="26">
        <f t="shared" si="19"/>
        <v>0</v>
      </c>
      <c r="AE32" s="26">
        <f t="shared" si="19"/>
        <v>0</v>
      </c>
      <c r="AF32" s="26">
        <f t="shared" ref="AF32" si="21">+AF33+AF37</f>
        <v>0</v>
      </c>
      <c r="AG32" s="26">
        <f t="shared" ref="AG32:AH32" si="22">+AG33+AG37</f>
        <v>0</v>
      </c>
      <c r="AH32" s="26">
        <f t="shared" si="22"/>
        <v>0</v>
      </c>
      <c r="AI32" s="27"/>
      <c r="AJ32" s="28" t="e">
        <f t="shared" si="4"/>
        <v>#DIV/0!</v>
      </c>
    </row>
    <row r="33" spans="1:36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AE33" si="23">+SUM(D34:D36)</f>
        <v>0</v>
      </c>
      <c r="E33" s="26">
        <f t="shared" si="23"/>
        <v>0</v>
      </c>
      <c r="F33" s="26">
        <f t="shared" si="23"/>
        <v>0</v>
      </c>
      <c r="G33" s="26">
        <f t="shared" si="23"/>
        <v>0</v>
      </c>
      <c r="H33" s="26">
        <f t="shared" si="23"/>
        <v>0</v>
      </c>
      <c r="I33" s="26">
        <f t="shared" si="23"/>
        <v>0</v>
      </c>
      <c r="J33" s="26">
        <f t="shared" si="23"/>
        <v>0</v>
      </c>
      <c r="K33" s="26">
        <f t="shared" si="23"/>
        <v>0</v>
      </c>
      <c r="L33" s="26">
        <f t="shared" si="23"/>
        <v>0</v>
      </c>
      <c r="M33" s="26">
        <f t="shared" si="23"/>
        <v>0</v>
      </c>
      <c r="N33" s="26">
        <f t="shared" si="23"/>
        <v>0</v>
      </c>
      <c r="O33" s="26">
        <f t="shared" si="23"/>
        <v>0</v>
      </c>
      <c r="P33" s="26">
        <f t="shared" si="23"/>
        <v>0</v>
      </c>
      <c r="Q33" s="26">
        <f t="shared" si="23"/>
        <v>0</v>
      </c>
      <c r="R33" s="26">
        <f t="shared" ref="R33" si="24">+SUM(R34:R36)</f>
        <v>0</v>
      </c>
      <c r="S33" s="26">
        <f t="shared" si="23"/>
        <v>0</v>
      </c>
      <c r="T33" s="26">
        <f t="shared" si="23"/>
        <v>0</v>
      </c>
      <c r="U33" s="26">
        <f t="shared" si="23"/>
        <v>0</v>
      </c>
      <c r="V33" s="26">
        <f t="shared" si="23"/>
        <v>0</v>
      </c>
      <c r="W33" s="26">
        <f t="shared" si="23"/>
        <v>0</v>
      </c>
      <c r="X33" s="26">
        <f t="shared" si="23"/>
        <v>0</v>
      </c>
      <c r="Y33" s="26">
        <f t="shared" si="23"/>
        <v>0</v>
      </c>
      <c r="Z33" s="26">
        <f t="shared" si="23"/>
        <v>0</v>
      </c>
      <c r="AA33" s="26">
        <f t="shared" si="23"/>
        <v>0</v>
      </c>
      <c r="AB33" s="26">
        <f t="shared" si="23"/>
        <v>0</v>
      </c>
      <c r="AC33" s="26">
        <f t="shared" si="23"/>
        <v>0</v>
      </c>
      <c r="AD33" s="26">
        <f t="shared" si="23"/>
        <v>0</v>
      </c>
      <c r="AE33" s="26">
        <f t="shared" si="23"/>
        <v>0</v>
      </c>
      <c r="AF33" s="26">
        <f t="shared" ref="AF33" si="25">+SUM(AF34:AF36)</f>
        <v>0</v>
      </c>
      <c r="AG33" s="26">
        <f t="shared" ref="AG33:AH33" si="26">+SUM(AG34:AG36)</f>
        <v>0</v>
      </c>
      <c r="AH33" s="26">
        <f t="shared" si="26"/>
        <v>0</v>
      </c>
      <c r="AI33" s="27"/>
      <c r="AJ33" s="28" t="e">
        <f t="shared" si="4"/>
        <v>#DIV/0!</v>
      </c>
    </row>
    <row r="34" spans="1:36" hidden="1" x14ac:dyDescent="0.35">
      <c r="A34" s="24" t="s">
        <v>321</v>
      </c>
      <c r="B34" s="25" t="s">
        <v>322</v>
      </c>
      <c r="C34" s="30">
        <f>+'1990'!$J34</f>
        <v>0</v>
      </c>
      <c r="D34" s="30">
        <f>+'1991'!$J34</f>
        <v>0</v>
      </c>
      <c r="E34" s="30">
        <f>+'1992'!$J34</f>
        <v>0</v>
      </c>
      <c r="F34" s="30">
        <f>+'1993'!$J34</f>
        <v>0</v>
      </c>
      <c r="G34" s="30">
        <f>+'1994'!$J34</f>
        <v>0</v>
      </c>
      <c r="H34" s="30">
        <f>+'1995'!$J34</f>
        <v>0</v>
      </c>
      <c r="I34" s="30">
        <f>+'1996'!$J34</f>
        <v>0</v>
      </c>
      <c r="J34" s="30">
        <f>+'1997'!$J34</f>
        <v>0</v>
      </c>
      <c r="K34" s="30">
        <f>+'1998'!$J34</f>
        <v>0</v>
      </c>
      <c r="L34" s="30">
        <f>+'1999'!$J34</f>
        <v>0</v>
      </c>
      <c r="M34" s="30">
        <f>+'2000'!$J34</f>
        <v>0</v>
      </c>
      <c r="N34" s="30">
        <f>+'2001'!$J34</f>
        <v>0</v>
      </c>
      <c r="O34" s="30">
        <f>+'2002'!$J34</f>
        <v>0</v>
      </c>
      <c r="P34" s="30">
        <f>+'2003'!$J34</f>
        <v>0</v>
      </c>
      <c r="Q34" s="30">
        <f>+'2004'!$J34</f>
        <v>0</v>
      </c>
      <c r="R34" s="30">
        <f>+'2005'!$J34</f>
        <v>0</v>
      </c>
      <c r="S34" s="30">
        <f>+'2006'!$J34</f>
        <v>0</v>
      </c>
      <c r="T34" s="30">
        <f>+'2007'!$J34</f>
        <v>0</v>
      </c>
      <c r="U34" s="30">
        <f>+'2008'!$J34</f>
        <v>0</v>
      </c>
      <c r="V34" s="30">
        <f>+'2009'!$J34</f>
        <v>0</v>
      </c>
      <c r="W34" s="30">
        <f>+'2010'!$J34</f>
        <v>0</v>
      </c>
      <c r="X34" s="30">
        <f>+'2011'!$J34</f>
        <v>0</v>
      </c>
      <c r="Y34" s="30">
        <f>+'2012'!$J34</f>
        <v>0</v>
      </c>
      <c r="Z34" s="30">
        <f>+'2013'!$J34</f>
        <v>0</v>
      </c>
      <c r="AA34" s="30">
        <f>+'2014'!$J34</f>
        <v>0</v>
      </c>
      <c r="AB34" s="30">
        <f>+'2015'!$J34</f>
        <v>0</v>
      </c>
      <c r="AC34" s="30">
        <f>+'2016'!$J34</f>
        <v>0</v>
      </c>
      <c r="AD34" s="30">
        <f>+'2017'!$J34</f>
        <v>0</v>
      </c>
      <c r="AE34" s="30">
        <f>+'2018'!$J34</f>
        <v>0</v>
      </c>
      <c r="AF34" s="30">
        <f>+'2019'!$J34</f>
        <v>0</v>
      </c>
      <c r="AG34" s="30">
        <f>+'2020'!$J34</f>
        <v>0</v>
      </c>
      <c r="AH34" s="30">
        <f>+'2021'!$J34</f>
        <v>0</v>
      </c>
      <c r="AI34" s="27"/>
      <c r="AJ34" s="31" t="e">
        <f t="shared" si="4"/>
        <v>#DIV/0!</v>
      </c>
    </row>
    <row r="35" spans="1:36" hidden="1" x14ac:dyDescent="0.35">
      <c r="A35" s="24" t="s">
        <v>323</v>
      </c>
      <c r="B35" s="34" t="s">
        <v>324</v>
      </c>
      <c r="C35" s="30">
        <f>+'1990'!$J35</f>
        <v>0</v>
      </c>
      <c r="D35" s="30">
        <f>+'1991'!$J35</f>
        <v>0</v>
      </c>
      <c r="E35" s="30">
        <f>+'1992'!$J35</f>
        <v>0</v>
      </c>
      <c r="F35" s="30">
        <f>+'1993'!$J35</f>
        <v>0</v>
      </c>
      <c r="G35" s="30">
        <f>+'1994'!$J35</f>
        <v>0</v>
      </c>
      <c r="H35" s="30">
        <f>+'1995'!$J35</f>
        <v>0</v>
      </c>
      <c r="I35" s="30">
        <f>+'1996'!$J35</f>
        <v>0</v>
      </c>
      <c r="J35" s="30">
        <f>+'1997'!$J35</f>
        <v>0</v>
      </c>
      <c r="K35" s="30">
        <f>+'1998'!$J35</f>
        <v>0</v>
      </c>
      <c r="L35" s="30">
        <f>+'1999'!$J35</f>
        <v>0</v>
      </c>
      <c r="M35" s="30">
        <f>+'2000'!$J35</f>
        <v>0</v>
      </c>
      <c r="N35" s="30">
        <f>+'2001'!$J35</f>
        <v>0</v>
      </c>
      <c r="O35" s="30">
        <f>+'2002'!$J35</f>
        <v>0</v>
      </c>
      <c r="P35" s="30">
        <f>+'2003'!$J35</f>
        <v>0</v>
      </c>
      <c r="Q35" s="30">
        <f>+'2004'!$J35</f>
        <v>0</v>
      </c>
      <c r="R35" s="30">
        <f>+'2005'!$J35</f>
        <v>0</v>
      </c>
      <c r="S35" s="30">
        <f>+'2006'!$J35</f>
        <v>0</v>
      </c>
      <c r="T35" s="30">
        <f>+'2007'!$J35</f>
        <v>0</v>
      </c>
      <c r="U35" s="30">
        <f>+'2008'!$J35</f>
        <v>0</v>
      </c>
      <c r="V35" s="30">
        <f>+'2009'!$J35</f>
        <v>0</v>
      </c>
      <c r="W35" s="30">
        <f>+'2010'!$J35</f>
        <v>0</v>
      </c>
      <c r="X35" s="30">
        <f>+'2011'!$J35</f>
        <v>0</v>
      </c>
      <c r="Y35" s="30">
        <f>+'2012'!$J35</f>
        <v>0</v>
      </c>
      <c r="Z35" s="30">
        <f>+'2013'!$J35</f>
        <v>0</v>
      </c>
      <c r="AA35" s="30">
        <f>+'2014'!$J35</f>
        <v>0</v>
      </c>
      <c r="AB35" s="30">
        <f>+'2015'!$J35</f>
        <v>0</v>
      </c>
      <c r="AC35" s="30">
        <f>+'2016'!$J35</f>
        <v>0</v>
      </c>
      <c r="AD35" s="30">
        <f>+'2017'!$J35</f>
        <v>0</v>
      </c>
      <c r="AE35" s="30">
        <f>+'2018'!$J35</f>
        <v>0</v>
      </c>
      <c r="AF35" s="30">
        <f>+'2019'!$J35</f>
        <v>0</v>
      </c>
      <c r="AG35" s="30">
        <f>+'2020'!$J35</f>
        <v>0</v>
      </c>
      <c r="AH35" s="30">
        <f>+'2021'!$J35</f>
        <v>0</v>
      </c>
      <c r="AI35" s="27"/>
      <c r="AJ35" s="31" t="e">
        <f t="shared" si="4"/>
        <v>#DIV/0!</v>
      </c>
    </row>
    <row r="36" spans="1:36" hidden="1" x14ac:dyDescent="0.35">
      <c r="A36" s="24" t="s">
        <v>325</v>
      </c>
      <c r="B36" s="34" t="s">
        <v>291</v>
      </c>
      <c r="C36" s="30">
        <f>+'1990'!$J36</f>
        <v>0</v>
      </c>
      <c r="D36" s="30">
        <f>+'1991'!$J36</f>
        <v>0</v>
      </c>
      <c r="E36" s="30">
        <f>+'1992'!$J36</f>
        <v>0</v>
      </c>
      <c r="F36" s="30">
        <f>+'1993'!$J36</f>
        <v>0</v>
      </c>
      <c r="G36" s="30">
        <f>+'1994'!$J36</f>
        <v>0</v>
      </c>
      <c r="H36" s="30">
        <f>+'1995'!$J36</f>
        <v>0</v>
      </c>
      <c r="I36" s="30">
        <f>+'1996'!$J36</f>
        <v>0</v>
      </c>
      <c r="J36" s="30">
        <f>+'1997'!$J36</f>
        <v>0</v>
      </c>
      <c r="K36" s="30">
        <f>+'1998'!$J36</f>
        <v>0</v>
      </c>
      <c r="L36" s="30">
        <f>+'1999'!$J36</f>
        <v>0</v>
      </c>
      <c r="M36" s="30">
        <f>+'2000'!$J36</f>
        <v>0</v>
      </c>
      <c r="N36" s="30">
        <f>+'2001'!$J36</f>
        <v>0</v>
      </c>
      <c r="O36" s="30">
        <f>+'2002'!$J36</f>
        <v>0</v>
      </c>
      <c r="P36" s="30">
        <f>+'2003'!$J36</f>
        <v>0</v>
      </c>
      <c r="Q36" s="30">
        <f>+'2004'!$J36</f>
        <v>0</v>
      </c>
      <c r="R36" s="30">
        <f>+'2005'!$J36</f>
        <v>0</v>
      </c>
      <c r="S36" s="30">
        <f>+'2006'!$J36</f>
        <v>0</v>
      </c>
      <c r="T36" s="30">
        <f>+'2007'!$J36</f>
        <v>0</v>
      </c>
      <c r="U36" s="30">
        <f>+'2008'!$J36</f>
        <v>0</v>
      </c>
      <c r="V36" s="30">
        <f>+'2009'!$J36</f>
        <v>0</v>
      </c>
      <c r="W36" s="30">
        <f>+'2010'!$J36</f>
        <v>0</v>
      </c>
      <c r="X36" s="30">
        <f>+'2011'!$J36</f>
        <v>0</v>
      </c>
      <c r="Y36" s="30">
        <f>+'2012'!$J36</f>
        <v>0</v>
      </c>
      <c r="Z36" s="30">
        <f>+'2013'!$J36</f>
        <v>0</v>
      </c>
      <c r="AA36" s="30">
        <f>+'2014'!$J36</f>
        <v>0</v>
      </c>
      <c r="AB36" s="30">
        <f>+'2015'!$J36</f>
        <v>0</v>
      </c>
      <c r="AC36" s="30">
        <f>+'2016'!$J36</f>
        <v>0</v>
      </c>
      <c r="AD36" s="30">
        <f>+'2017'!$J36</f>
        <v>0</v>
      </c>
      <c r="AE36" s="30">
        <f>+'2018'!$J36</f>
        <v>0</v>
      </c>
      <c r="AF36" s="30">
        <f>+'2019'!$J36</f>
        <v>0</v>
      </c>
      <c r="AG36" s="30">
        <f>+'2020'!$J36</f>
        <v>0</v>
      </c>
      <c r="AH36" s="30">
        <f>+'2021'!$J36</f>
        <v>0</v>
      </c>
      <c r="AI36" s="27"/>
      <c r="AJ36" s="31" t="e">
        <f t="shared" si="4"/>
        <v>#DIV/0!</v>
      </c>
    </row>
    <row r="37" spans="1:36" hidden="1" x14ac:dyDescent="0.35">
      <c r="A37" s="24" t="s">
        <v>326</v>
      </c>
      <c r="B37" s="34" t="s">
        <v>327</v>
      </c>
      <c r="C37" s="26">
        <f t="shared" ref="C37:AE37" si="27">+SUM(C38:C41)</f>
        <v>0</v>
      </c>
      <c r="D37" s="26">
        <f t="shared" si="27"/>
        <v>0</v>
      </c>
      <c r="E37" s="26">
        <f t="shared" si="27"/>
        <v>0</v>
      </c>
      <c r="F37" s="26">
        <f t="shared" si="27"/>
        <v>0</v>
      </c>
      <c r="G37" s="26">
        <f t="shared" si="27"/>
        <v>0</v>
      </c>
      <c r="H37" s="26">
        <f t="shared" si="27"/>
        <v>0</v>
      </c>
      <c r="I37" s="26">
        <f t="shared" si="27"/>
        <v>0</v>
      </c>
      <c r="J37" s="26">
        <f t="shared" si="27"/>
        <v>0</v>
      </c>
      <c r="K37" s="26">
        <f t="shared" si="27"/>
        <v>0</v>
      </c>
      <c r="L37" s="26">
        <f t="shared" si="27"/>
        <v>0</v>
      </c>
      <c r="M37" s="26">
        <f t="shared" si="27"/>
        <v>0</v>
      </c>
      <c r="N37" s="26">
        <f t="shared" si="27"/>
        <v>0</v>
      </c>
      <c r="O37" s="26">
        <f t="shared" si="27"/>
        <v>0</v>
      </c>
      <c r="P37" s="26">
        <f t="shared" si="27"/>
        <v>0</v>
      </c>
      <c r="Q37" s="26">
        <f t="shared" si="27"/>
        <v>0</v>
      </c>
      <c r="R37" s="26">
        <f t="shared" si="27"/>
        <v>0</v>
      </c>
      <c r="S37" s="26">
        <f t="shared" si="27"/>
        <v>0</v>
      </c>
      <c r="T37" s="26">
        <f t="shared" si="27"/>
        <v>0</v>
      </c>
      <c r="U37" s="26">
        <f t="shared" si="27"/>
        <v>0</v>
      </c>
      <c r="V37" s="26">
        <f t="shared" si="27"/>
        <v>0</v>
      </c>
      <c r="W37" s="26">
        <f t="shared" si="27"/>
        <v>0</v>
      </c>
      <c r="X37" s="26">
        <f t="shared" si="27"/>
        <v>0</v>
      </c>
      <c r="Y37" s="26">
        <f t="shared" si="27"/>
        <v>0</v>
      </c>
      <c r="Z37" s="26">
        <f t="shared" si="27"/>
        <v>0</v>
      </c>
      <c r="AA37" s="26">
        <f t="shared" si="27"/>
        <v>0</v>
      </c>
      <c r="AB37" s="26">
        <f t="shared" si="27"/>
        <v>0</v>
      </c>
      <c r="AC37" s="26">
        <f t="shared" si="27"/>
        <v>0</v>
      </c>
      <c r="AD37" s="26">
        <f t="shared" si="27"/>
        <v>0</v>
      </c>
      <c r="AE37" s="26">
        <f t="shared" si="27"/>
        <v>0</v>
      </c>
      <c r="AF37" s="26">
        <f t="shared" ref="AF37:AH37" si="28">+SUM(AF38:AF41)</f>
        <v>0</v>
      </c>
      <c r="AG37" s="26">
        <f t="shared" si="28"/>
        <v>0</v>
      </c>
      <c r="AH37" s="26">
        <f t="shared" si="28"/>
        <v>0</v>
      </c>
      <c r="AI37" s="27"/>
      <c r="AJ37" s="28" t="e">
        <f t="shared" si="4"/>
        <v>#DIV/0!</v>
      </c>
    </row>
    <row r="38" spans="1:36" hidden="1" x14ac:dyDescent="0.35">
      <c r="A38" s="24" t="s">
        <v>328</v>
      </c>
      <c r="B38" s="25" t="s">
        <v>329</v>
      </c>
      <c r="C38" s="30">
        <f>+'1990'!$J38</f>
        <v>0</v>
      </c>
      <c r="D38" s="30">
        <f>+'1991'!$J38</f>
        <v>0</v>
      </c>
      <c r="E38" s="30">
        <f>+'1992'!$J38</f>
        <v>0</v>
      </c>
      <c r="F38" s="30">
        <f>+'1993'!$J38</f>
        <v>0</v>
      </c>
      <c r="G38" s="30">
        <f>+'1994'!$J38</f>
        <v>0</v>
      </c>
      <c r="H38" s="30">
        <f>+'1995'!$J38</f>
        <v>0</v>
      </c>
      <c r="I38" s="30">
        <f>+'1996'!$J38</f>
        <v>0</v>
      </c>
      <c r="J38" s="30">
        <f>+'1997'!$J38</f>
        <v>0</v>
      </c>
      <c r="K38" s="30">
        <f>+'1998'!$J38</f>
        <v>0</v>
      </c>
      <c r="L38" s="30">
        <f>+'1999'!$J38</f>
        <v>0</v>
      </c>
      <c r="M38" s="30">
        <f>+'2000'!$J38</f>
        <v>0</v>
      </c>
      <c r="N38" s="30">
        <f>+'2001'!$J38</f>
        <v>0</v>
      </c>
      <c r="O38" s="30">
        <f>+'2002'!$J38</f>
        <v>0</v>
      </c>
      <c r="P38" s="30">
        <f>+'2003'!$J38</f>
        <v>0</v>
      </c>
      <c r="Q38" s="30">
        <f>+'2004'!$J38</f>
        <v>0</v>
      </c>
      <c r="R38" s="30">
        <f>+'2005'!$J38</f>
        <v>0</v>
      </c>
      <c r="S38" s="30">
        <f>+'2006'!$J38</f>
        <v>0</v>
      </c>
      <c r="T38" s="30">
        <f>+'2007'!$J38</f>
        <v>0</v>
      </c>
      <c r="U38" s="30">
        <f>+'2008'!$J38</f>
        <v>0</v>
      </c>
      <c r="V38" s="30">
        <f>+'2009'!$J38</f>
        <v>0</v>
      </c>
      <c r="W38" s="30">
        <f>+'2010'!$J38</f>
        <v>0</v>
      </c>
      <c r="X38" s="30">
        <f>+'2011'!$J38</f>
        <v>0</v>
      </c>
      <c r="Y38" s="30">
        <f>+'2012'!$J38</f>
        <v>0</v>
      </c>
      <c r="Z38" s="30">
        <f>+'2013'!$J38</f>
        <v>0</v>
      </c>
      <c r="AA38" s="30">
        <f>+'2014'!$J38</f>
        <v>0</v>
      </c>
      <c r="AB38" s="30">
        <f>+'2015'!$J38</f>
        <v>0</v>
      </c>
      <c r="AC38" s="30">
        <f>+'2016'!$J38</f>
        <v>0</v>
      </c>
      <c r="AD38" s="30">
        <f>+'2017'!$J38</f>
        <v>0</v>
      </c>
      <c r="AE38" s="30">
        <f>+'2018'!$J38</f>
        <v>0</v>
      </c>
      <c r="AF38" s="30">
        <f>+'2019'!$J38</f>
        <v>0</v>
      </c>
      <c r="AG38" s="30">
        <f>+'2020'!$J38</f>
        <v>0</v>
      </c>
      <c r="AH38" s="30">
        <f>+'2021'!$J38</f>
        <v>0</v>
      </c>
      <c r="AI38" s="27"/>
      <c r="AJ38" s="31" t="e">
        <f t="shared" si="4"/>
        <v>#DIV/0!</v>
      </c>
    </row>
    <row r="39" spans="1:36" hidden="1" x14ac:dyDescent="0.35">
      <c r="A39" s="24" t="s">
        <v>330</v>
      </c>
      <c r="B39" s="25" t="s">
        <v>331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27"/>
      <c r="AJ39" s="33" t="e">
        <f t="shared" si="4"/>
        <v>#DIV/0!</v>
      </c>
    </row>
    <row r="40" spans="1:36" hidden="1" x14ac:dyDescent="0.35">
      <c r="A40" s="24" t="s">
        <v>332</v>
      </c>
      <c r="B40" s="25" t="s">
        <v>333</v>
      </c>
      <c r="C40" s="30">
        <f>+'1990'!$J40</f>
        <v>0</v>
      </c>
      <c r="D40" s="30">
        <f>+'1991'!$J40</f>
        <v>0</v>
      </c>
      <c r="E40" s="30">
        <f>+'1992'!$J40</f>
        <v>0</v>
      </c>
      <c r="F40" s="30">
        <f>+'1993'!$J40</f>
        <v>0</v>
      </c>
      <c r="G40" s="30">
        <f>+'1994'!$J40</f>
        <v>0</v>
      </c>
      <c r="H40" s="30">
        <f>+'1995'!$J40</f>
        <v>0</v>
      </c>
      <c r="I40" s="30">
        <f>+'1996'!$J40</f>
        <v>0</v>
      </c>
      <c r="J40" s="30">
        <f>+'1997'!$J40</f>
        <v>0</v>
      </c>
      <c r="K40" s="30">
        <f>+'1998'!$J40</f>
        <v>0</v>
      </c>
      <c r="L40" s="30">
        <f>+'1999'!$J40</f>
        <v>0</v>
      </c>
      <c r="M40" s="30">
        <f>+'2000'!$J40</f>
        <v>0</v>
      </c>
      <c r="N40" s="30">
        <f>+'2001'!$J40</f>
        <v>0</v>
      </c>
      <c r="O40" s="30">
        <f>+'2002'!$J40</f>
        <v>0</v>
      </c>
      <c r="P40" s="30">
        <f>+'2003'!$J40</f>
        <v>0</v>
      </c>
      <c r="Q40" s="30">
        <f>+'2004'!$J40</f>
        <v>0</v>
      </c>
      <c r="R40" s="30">
        <f>+'2005'!$J40</f>
        <v>0</v>
      </c>
      <c r="S40" s="30">
        <f>+'2006'!$J40</f>
        <v>0</v>
      </c>
      <c r="T40" s="30">
        <f>+'2007'!$J40</f>
        <v>0</v>
      </c>
      <c r="U40" s="30">
        <f>+'2008'!$J40</f>
        <v>0</v>
      </c>
      <c r="V40" s="30">
        <f>+'2009'!$J40</f>
        <v>0</v>
      </c>
      <c r="W40" s="30">
        <f>+'2010'!$J40</f>
        <v>0</v>
      </c>
      <c r="X40" s="30">
        <f>+'2011'!$J40</f>
        <v>0</v>
      </c>
      <c r="Y40" s="30">
        <f>+'2012'!$J40</f>
        <v>0</v>
      </c>
      <c r="Z40" s="30">
        <f>+'2013'!$J40</f>
        <v>0</v>
      </c>
      <c r="AA40" s="30">
        <f>+'2014'!$J40</f>
        <v>0</v>
      </c>
      <c r="AB40" s="30">
        <f>+'2015'!$J40</f>
        <v>0</v>
      </c>
      <c r="AC40" s="30">
        <f>+'2016'!$J40</f>
        <v>0</v>
      </c>
      <c r="AD40" s="30">
        <f>+'2017'!$J40</f>
        <v>0</v>
      </c>
      <c r="AE40" s="30">
        <f>+'2018'!$J40</f>
        <v>0</v>
      </c>
      <c r="AF40" s="30">
        <f>+'2019'!$J40</f>
        <v>0</v>
      </c>
      <c r="AG40" s="30">
        <f>+'2020'!$J40</f>
        <v>0</v>
      </c>
      <c r="AH40" s="30">
        <f>+'2021'!$J40</f>
        <v>0</v>
      </c>
      <c r="AI40" s="27"/>
      <c r="AJ40" s="31" t="e">
        <f t="shared" si="4"/>
        <v>#DIV/0!</v>
      </c>
    </row>
    <row r="41" spans="1:36" hidden="1" x14ac:dyDescent="0.35">
      <c r="A41" s="24" t="s">
        <v>334</v>
      </c>
      <c r="B41" s="25" t="s">
        <v>291</v>
      </c>
      <c r="C41" s="30">
        <f>+'1990'!$J41</f>
        <v>0</v>
      </c>
      <c r="D41" s="30">
        <f>+'1991'!$J41</f>
        <v>0</v>
      </c>
      <c r="E41" s="30">
        <f>+'1992'!$J41</f>
        <v>0</v>
      </c>
      <c r="F41" s="30">
        <f>+'1993'!$J41</f>
        <v>0</v>
      </c>
      <c r="G41" s="30">
        <f>+'1994'!$J41</f>
        <v>0</v>
      </c>
      <c r="H41" s="30">
        <f>+'1995'!$J41</f>
        <v>0</v>
      </c>
      <c r="I41" s="30">
        <f>+'1996'!$J41</f>
        <v>0</v>
      </c>
      <c r="J41" s="30">
        <f>+'1997'!$J41</f>
        <v>0</v>
      </c>
      <c r="K41" s="30">
        <f>+'1998'!$J41</f>
        <v>0</v>
      </c>
      <c r="L41" s="30">
        <f>+'1999'!$J41</f>
        <v>0</v>
      </c>
      <c r="M41" s="30">
        <f>+'2000'!$J41</f>
        <v>0</v>
      </c>
      <c r="N41" s="30">
        <f>+'2001'!$J41</f>
        <v>0</v>
      </c>
      <c r="O41" s="30">
        <f>+'2002'!$J41</f>
        <v>0</v>
      </c>
      <c r="P41" s="30">
        <f>+'2003'!$J41</f>
        <v>0</v>
      </c>
      <c r="Q41" s="30">
        <f>+'2004'!$J41</f>
        <v>0</v>
      </c>
      <c r="R41" s="30">
        <f>+'2005'!$J41</f>
        <v>0</v>
      </c>
      <c r="S41" s="30">
        <f>+'2006'!$J41</f>
        <v>0</v>
      </c>
      <c r="T41" s="30">
        <f>+'2007'!$J41</f>
        <v>0</v>
      </c>
      <c r="U41" s="30">
        <f>+'2008'!$J41</f>
        <v>0</v>
      </c>
      <c r="V41" s="30">
        <f>+'2009'!$J41</f>
        <v>0</v>
      </c>
      <c r="W41" s="30">
        <f>+'2010'!$J41</f>
        <v>0</v>
      </c>
      <c r="X41" s="30">
        <f>+'2011'!$J41</f>
        <v>0</v>
      </c>
      <c r="Y41" s="30">
        <f>+'2012'!$J41</f>
        <v>0</v>
      </c>
      <c r="Z41" s="30">
        <f>+'2013'!$J41</f>
        <v>0</v>
      </c>
      <c r="AA41" s="30">
        <f>+'2014'!$J41</f>
        <v>0</v>
      </c>
      <c r="AB41" s="30">
        <f>+'2015'!$J41</f>
        <v>0</v>
      </c>
      <c r="AC41" s="30">
        <f>+'2016'!$J41</f>
        <v>0</v>
      </c>
      <c r="AD41" s="30">
        <f>+'2017'!$J41</f>
        <v>0</v>
      </c>
      <c r="AE41" s="30">
        <f>+'2018'!$J41</f>
        <v>0</v>
      </c>
      <c r="AF41" s="30">
        <f>+'2019'!$J41</f>
        <v>0</v>
      </c>
      <c r="AG41" s="30">
        <f>+'2020'!$J41</f>
        <v>0</v>
      </c>
      <c r="AH41" s="30">
        <f>+'2021'!$J41</f>
        <v>0</v>
      </c>
      <c r="AI41" s="27"/>
      <c r="AJ41" s="31" t="e">
        <f t="shared" si="4"/>
        <v>#DIV/0!</v>
      </c>
    </row>
    <row r="42" spans="1:36" ht="13" hidden="1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3" t="e">
        <f t="shared" si="4"/>
        <v>#DIV/0!</v>
      </c>
    </row>
    <row r="43" spans="1:36" ht="13" hidden="1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3" t="e">
        <f t="shared" si="4"/>
        <v>#DIV/0!</v>
      </c>
    </row>
    <row r="44" spans="1:36" hidden="1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3" t="e">
        <f t="shared" si="4"/>
        <v>#DIV/0!</v>
      </c>
    </row>
    <row r="45" spans="1:36" hidden="1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3" t="e">
        <f t="shared" si="4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9">+C47+C53+C64+C72+C76+C82+C89+C94</f>
        <v>0</v>
      </c>
      <c r="D46" s="21">
        <f t="shared" si="29"/>
        <v>0</v>
      </c>
      <c r="E46" s="21">
        <f t="shared" si="29"/>
        <v>0</v>
      </c>
      <c r="F46" s="21">
        <f t="shared" si="29"/>
        <v>0</v>
      </c>
      <c r="G46" s="21">
        <f t="shared" si="29"/>
        <v>0</v>
      </c>
      <c r="H46" s="21">
        <f t="shared" si="29"/>
        <v>0</v>
      </c>
      <c r="I46" s="21">
        <f t="shared" si="29"/>
        <v>0</v>
      </c>
      <c r="J46" s="21">
        <f t="shared" si="29"/>
        <v>0</v>
      </c>
      <c r="K46" s="21">
        <f t="shared" si="29"/>
        <v>0</v>
      </c>
      <c r="L46" s="21">
        <f t="shared" si="29"/>
        <v>0</v>
      </c>
      <c r="M46" s="21">
        <f t="shared" si="29"/>
        <v>0</v>
      </c>
      <c r="N46" s="21">
        <f t="shared" si="29"/>
        <v>0</v>
      </c>
      <c r="O46" s="21">
        <f t="shared" si="29"/>
        <v>0</v>
      </c>
      <c r="P46" s="21">
        <f t="shared" si="29"/>
        <v>0</v>
      </c>
      <c r="Q46" s="21">
        <f t="shared" si="29"/>
        <v>0</v>
      </c>
      <c r="R46" s="21">
        <f t="shared" si="29"/>
        <v>0</v>
      </c>
      <c r="S46" s="21">
        <f t="shared" si="29"/>
        <v>0</v>
      </c>
      <c r="T46" s="21">
        <f t="shared" si="29"/>
        <v>0</v>
      </c>
      <c r="U46" s="21">
        <f t="shared" si="29"/>
        <v>0</v>
      </c>
      <c r="V46" s="21">
        <f t="shared" si="29"/>
        <v>0</v>
      </c>
      <c r="W46" s="21">
        <f t="shared" si="29"/>
        <v>0</v>
      </c>
      <c r="X46" s="21">
        <f t="shared" si="29"/>
        <v>0</v>
      </c>
      <c r="Y46" s="21">
        <f t="shared" si="29"/>
        <v>0</v>
      </c>
      <c r="Z46" s="21">
        <f t="shared" si="29"/>
        <v>0</v>
      </c>
      <c r="AA46" s="21">
        <f t="shared" si="29"/>
        <v>0</v>
      </c>
      <c r="AB46" s="21">
        <f t="shared" si="29"/>
        <v>0</v>
      </c>
      <c r="AC46" s="21">
        <f t="shared" si="29"/>
        <v>0</v>
      </c>
      <c r="AD46" s="21">
        <f t="shared" si="29"/>
        <v>0</v>
      </c>
      <c r="AE46" s="21">
        <f t="shared" si="29"/>
        <v>0</v>
      </c>
      <c r="AF46" s="21">
        <f t="shared" ref="AF46" si="30">+AF47+AF53+AF64+AF72+AF76+AF82+AF89+AF94</f>
        <v>0</v>
      </c>
      <c r="AG46" s="21">
        <f t="shared" ref="AG46:AH46" si="31">+AG47+AG53+AG64+AG72+AG76+AG82+AG89+AG94</f>
        <v>0</v>
      </c>
      <c r="AH46" s="21">
        <f t="shared" si="31"/>
        <v>0</v>
      </c>
      <c r="AI46" s="22"/>
      <c r="AJ46" s="23" t="e">
        <f t="shared" si="4"/>
        <v>#DIV/0!</v>
      </c>
    </row>
    <row r="47" spans="1:36" hidden="1" x14ac:dyDescent="0.35">
      <c r="A47" s="24" t="s">
        <v>345</v>
      </c>
      <c r="B47" s="25" t="s">
        <v>346</v>
      </c>
      <c r="C47" s="26">
        <f t="shared" ref="C47:AE47" si="32">+SUM(C48:C52)</f>
        <v>0</v>
      </c>
      <c r="D47" s="26">
        <f t="shared" si="32"/>
        <v>0</v>
      </c>
      <c r="E47" s="26">
        <f t="shared" si="32"/>
        <v>0</v>
      </c>
      <c r="F47" s="26">
        <f t="shared" si="32"/>
        <v>0</v>
      </c>
      <c r="G47" s="26">
        <f t="shared" si="32"/>
        <v>0</v>
      </c>
      <c r="H47" s="26">
        <f t="shared" si="32"/>
        <v>0</v>
      </c>
      <c r="I47" s="26">
        <f t="shared" si="32"/>
        <v>0</v>
      </c>
      <c r="J47" s="26">
        <f t="shared" si="32"/>
        <v>0</v>
      </c>
      <c r="K47" s="26">
        <f t="shared" si="32"/>
        <v>0</v>
      </c>
      <c r="L47" s="26">
        <f t="shared" si="32"/>
        <v>0</v>
      </c>
      <c r="M47" s="26">
        <f t="shared" si="32"/>
        <v>0</v>
      </c>
      <c r="N47" s="26">
        <f t="shared" si="32"/>
        <v>0</v>
      </c>
      <c r="O47" s="26">
        <f t="shared" si="32"/>
        <v>0</v>
      </c>
      <c r="P47" s="26">
        <f t="shared" si="32"/>
        <v>0</v>
      </c>
      <c r="Q47" s="26">
        <f t="shared" si="32"/>
        <v>0</v>
      </c>
      <c r="R47" s="26">
        <f t="shared" si="32"/>
        <v>0</v>
      </c>
      <c r="S47" s="26">
        <f t="shared" si="32"/>
        <v>0</v>
      </c>
      <c r="T47" s="26">
        <f t="shared" si="32"/>
        <v>0</v>
      </c>
      <c r="U47" s="26">
        <f t="shared" si="32"/>
        <v>0</v>
      </c>
      <c r="V47" s="26">
        <f t="shared" si="32"/>
        <v>0</v>
      </c>
      <c r="W47" s="26">
        <f t="shared" si="32"/>
        <v>0</v>
      </c>
      <c r="X47" s="26">
        <f t="shared" si="32"/>
        <v>0</v>
      </c>
      <c r="Y47" s="26">
        <f t="shared" si="32"/>
        <v>0</v>
      </c>
      <c r="Z47" s="26">
        <f t="shared" si="32"/>
        <v>0</v>
      </c>
      <c r="AA47" s="26">
        <f t="shared" si="32"/>
        <v>0</v>
      </c>
      <c r="AB47" s="26">
        <f t="shared" si="32"/>
        <v>0</v>
      </c>
      <c r="AC47" s="26">
        <f t="shared" si="32"/>
        <v>0</v>
      </c>
      <c r="AD47" s="26">
        <f t="shared" si="32"/>
        <v>0</v>
      </c>
      <c r="AE47" s="26">
        <f t="shared" si="32"/>
        <v>0</v>
      </c>
      <c r="AF47" s="26">
        <f t="shared" ref="AF47" si="33">+SUM(AF48:AF52)</f>
        <v>0</v>
      </c>
      <c r="AG47" s="26">
        <f t="shared" ref="AG47:AH47" si="34">+SUM(AG48:AG52)</f>
        <v>0</v>
      </c>
      <c r="AH47" s="26">
        <f t="shared" si="34"/>
        <v>0</v>
      </c>
      <c r="AI47" s="27"/>
      <c r="AJ47" s="28" t="e">
        <f t="shared" si="4"/>
        <v>#DIV/0!</v>
      </c>
    </row>
    <row r="48" spans="1:36" hidden="1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3" t="e">
        <f t="shared" si="4"/>
        <v>#DIV/0!</v>
      </c>
    </row>
    <row r="49" spans="1:36" hidden="1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3" t="e">
        <f t="shared" si="4"/>
        <v>#DIV/0!</v>
      </c>
    </row>
    <row r="50" spans="1:36" hidden="1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3" t="e">
        <f t="shared" si="4"/>
        <v>#DIV/0!</v>
      </c>
    </row>
    <row r="51" spans="1:36" hidden="1" x14ac:dyDescent="0.35">
      <c r="A51" s="24" t="s">
        <v>353</v>
      </c>
      <c r="B51" s="25" t="s">
        <v>354</v>
      </c>
      <c r="C51" s="30">
        <f>+'1990'!$J51</f>
        <v>0</v>
      </c>
      <c r="D51" s="30">
        <f>+'1991'!$J51</f>
        <v>0</v>
      </c>
      <c r="E51" s="30">
        <f>+'1992'!$J51</f>
        <v>0</v>
      </c>
      <c r="F51" s="30">
        <f>+'1993'!$J51</f>
        <v>0</v>
      </c>
      <c r="G51" s="30">
        <f>+'1994'!$J51</f>
        <v>0</v>
      </c>
      <c r="H51" s="30">
        <f>+'1995'!$J51</f>
        <v>0</v>
      </c>
      <c r="I51" s="30">
        <f>+'1996'!$J51</f>
        <v>0</v>
      </c>
      <c r="J51" s="30">
        <f>+'1997'!$J51</f>
        <v>0</v>
      </c>
      <c r="K51" s="30">
        <f>+'1998'!$J51</f>
        <v>0</v>
      </c>
      <c r="L51" s="30">
        <f>+'1999'!$J51</f>
        <v>0</v>
      </c>
      <c r="M51" s="30">
        <f>+'2000'!$J51</f>
        <v>0</v>
      </c>
      <c r="N51" s="30">
        <f>+'2001'!$J51</f>
        <v>0</v>
      </c>
      <c r="O51" s="30">
        <f>+'2002'!$J51</f>
        <v>0</v>
      </c>
      <c r="P51" s="30">
        <f>+'2003'!$J51</f>
        <v>0</v>
      </c>
      <c r="Q51" s="30">
        <f>+'2004'!$J51</f>
        <v>0</v>
      </c>
      <c r="R51" s="30">
        <f>+'2005'!$J51</f>
        <v>0</v>
      </c>
      <c r="S51" s="30">
        <f>+'2006'!$J51</f>
        <v>0</v>
      </c>
      <c r="T51" s="30">
        <f>+'2007'!$J51</f>
        <v>0</v>
      </c>
      <c r="U51" s="30">
        <f>+'2008'!$J51</f>
        <v>0</v>
      </c>
      <c r="V51" s="30">
        <f>+'2009'!$J51</f>
        <v>0</v>
      </c>
      <c r="W51" s="30">
        <f>+'2010'!$J51</f>
        <v>0</v>
      </c>
      <c r="X51" s="30">
        <f>+'2011'!$J51</f>
        <v>0</v>
      </c>
      <c r="Y51" s="30">
        <f>+'2012'!$J51</f>
        <v>0</v>
      </c>
      <c r="Z51" s="30">
        <f>+'2013'!$J51</f>
        <v>0</v>
      </c>
      <c r="AA51" s="30">
        <f>+'2014'!$J51</f>
        <v>0</v>
      </c>
      <c r="AB51" s="30">
        <f>+'2015'!$J51</f>
        <v>0</v>
      </c>
      <c r="AC51" s="30">
        <f>+'2016'!$J51</f>
        <v>0</v>
      </c>
      <c r="AD51" s="30">
        <f>+'2017'!$J51</f>
        <v>0</v>
      </c>
      <c r="AE51" s="30">
        <f>+'2018'!$J51</f>
        <v>0</v>
      </c>
      <c r="AF51" s="30">
        <f>+'2019'!$J51</f>
        <v>0</v>
      </c>
      <c r="AG51" s="30">
        <f>+'2020'!$J51</f>
        <v>0</v>
      </c>
      <c r="AH51" s="30">
        <f>+'2021'!$J51</f>
        <v>0</v>
      </c>
      <c r="AI51" s="27"/>
      <c r="AJ51" s="31" t="e">
        <f t="shared" si="4"/>
        <v>#DIV/0!</v>
      </c>
    </row>
    <row r="52" spans="1:36" hidden="1" x14ac:dyDescent="0.35">
      <c r="A52" s="24" t="s">
        <v>355</v>
      </c>
      <c r="B52" s="25" t="s">
        <v>291</v>
      </c>
      <c r="C52" s="30">
        <f>+'1990'!$J52</f>
        <v>0</v>
      </c>
      <c r="D52" s="30">
        <f>+'1991'!$J52</f>
        <v>0</v>
      </c>
      <c r="E52" s="30">
        <f>+'1992'!$J52</f>
        <v>0</v>
      </c>
      <c r="F52" s="30">
        <f>+'1993'!$J52</f>
        <v>0</v>
      </c>
      <c r="G52" s="30">
        <f>+'1994'!$J52</f>
        <v>0</v>
      </c>
      <c r="H52" s="30">
        <f>+'1995'!$J52</f>
        <v>0</v>
      </c>
      <c r="I52" s="30">
        <f>+'1996'!$J52</f>
        <v>0</v>
      </c>
      <c r="J52" s="30">
        <f>+'1997'!$J52</f>
        <v>0</v>
      </c>
      <c r="K52" s="30">
        <f>+'1998'!$J52</f>
        <v>0</v>
      </c>
      <c r="L52" s="30">
        <f>+'1999'!$J52</f>
        <v>0</v>
      </c>
      <c r="M52" s="30">
        <f>+'2000'!$J52</f>
        <v>0</v>
      </c>
      <c r="N52" s="30">
        <f>+'2001'!$J52</f>
        <v>0</v>
      </c>
      <c r="O52" s="30">
        <f>+'2002'!$J52</f>
        <v>0</v>
      </c>
      <c r="P52" s="30">
        <f>+'2003'!$J52</f>
        <v>0</v>
      </c>
      <c r="Q52" s="30">
        <f>+'2004'!$J52</f>
        <v>0</v>
      </c>
      <c r="R52" s="30">
        <f>+'2005'!$J52</f>
        <v>0</v>
      </c>
      <c r="S52" s="30">
        <f>+'2006'!$J52</f>
        <v>0</v>
      </c>
      <c r="T52" s="30">
        <f>+'2007'!$J52</f>
        <v>0</v>
      </c>
      <c r="U52" s="30">
        <f>+'2008'!$J52</f>
        <v>0</v>
      </c>
      <c r="V52" s="30">
        <f>+'2009'!$J52</f>
        <v>0</v>
      </c>
      <c r="W52" s="30">
        <f>+'2010'!$J52</f>
        <v>0</v>
      </c>
      <c r="X52" s="30">
        <f>+'2011'!$J52</f>
        <v>0</v>
      </c>
      <c r="Y52" s="30">
        <f>+'2012'!$J52</f>
        <v>0</v>
      </c>
      <c r="Z52" s="30">
        <f>+'2013'!$J52</f>
        <v>0</v>
      </c>
      <c r="AA52" s="30">
        <f>+'2014'!$J52</f>
        <v>0</v>
      </c>
      <c r="AB52" s="30">
        <f>+'2015'!$J52</f>
        <v>0</v>
      </c>
      <c r="AC52" s="30">
        <f>+'2016'!$J52</f>
        <v>0</v>
      </c>
      <c r="AD52" s="30">
        <f>+'2017'!$J52</f>
        <v>0</v>
      </c>
      <c r="AE52" s="30">
        <f>+'2018'!$J52</f>
        <v>0</v>
      </c>
      <c r="AF52" s="30">
        <f>+'2019'!$J52</f>
        <v>0</v>
      </c>
      <c r="AG52" s="30">
        <f>+'2020'!$J52</f>
        <v>0</v>
      </c>
      <c r="AH52" s="30">
        <f>+'2021'!$J52</f>
        <v>0</v>
      </c>
      <c r="AI52" s="27"/>
      <c r="AJ52" s="31" t="e">
        <f t="shared" si="4"/>
        <v>#DIV/0!</v>
      </c>
    </row>
    <row r="53" spans="1:36" hidden="1" x14ac:dyDescent="0.35">
      <c r="A53" s="24" t="s">
        <v>356</v>
      </c>
      <c r="B53" s="25" t="s">
        <v>357</v>
      </c>
      <c r="C53" s="26">
        <f t="shared" ref="C53:AE53" si="35">+SUM(C54:C63)</f>
        <v>0</v>
      </c>
      <c r="D53" s="26">
        <f t="shared" si="35"/>
        <v>0</v>
      </c>
      <c r="E53" s="26">
        <f t="shared" si="35"/>
        <v>0</v>
      </c>
      <c r="F53" s="26">
        <f t="shared" si="35"/>
        <v>0</v>
      </c>
      <c r="G53" s="26">
        <f t="shared" si="35"/>
        <v>0</v>
      </c>
      <c r="H53" s="26">
        <f t="shared" si="35"/>
        <v>0</v>
      </c>
      <c r="I53" s="26">
        <f t="shared" si="35"/>
        <v>0</v>
      </c>
      <c r="J53" s="26">
        <f t="shared" si="35"/>
        <v>0</v>
      </c>
      <c r="K53" s="26">
        <f t="shared" si="35"/>
        <v>0</v>
      </c>
      <c r="L53" s="26">
        <f t="shared" si="35"/>
        <v>0</v>
      </c>
      <c r="M53" s="26">
        <f t="shared" si="35"/>
        <v>0</v>
      </c>
      <c r="N53" s="26">
        <f t="shared" si="35"/>
        <v>0</v>
      </c>
      <c r="O53" s="26">
        <f t="shared" si="35"/>
        <v>0</v>
      </c>
      <c r="P53" s="26">
        <f t="shared" si="35"/>
        <v>0</v>
      </c>
      <c r="Q53" s="26">
        <f t="shared" si="35"/>
        <v>0</v>
      </c>
      <c r="R53" s="26">
        <f t="shared" si="35"/>
        <v>0</v>
      </c>
      <c r="S53" s="26">
        <f t="shared" si="35"/>
        <v>0</v>
      </c>
      <c r="T53" s="26">
        <f t="shared" si="35"/>
        <v>0</v>
      </c>
      <c r="U53" s="26">
        <f t="shared" si="35"/>
        <v>0</v>
      </c>
      <c r="V53" s="26">
        <f t="shared" si="35"/>
        <v>0</v>
      </c>
      <c r="W53" s="26">
        <f t="shared" si="35"/>
        <v>0</v>
      </c>
      <c r="X53" s="26">
        <f t="shared" si="35"/>
        <v>0</v>
      </c>
      <c r="Y53" s="26">
        <f t="shared" si="35"/>
        <v>0</v>
      </c>
      <c r="Z53" s="26">
        <f t="shared" si="35"/>
        <v>0</v>
      </c>
      <c r="AA53" s="26">
        <f t="shared" si="35"/>
        <v>0</v>
      </c>
      <c r="AB53" s="26">
        <f t="shared" si="35"/>
        <v>0</v>
      </c>
      <c r="AC53" s="26">
        <f t="shared" si="35"/>
        <v>0</v>
      </c>
      <c r="AD53" s="26">
        <f t="shared" si="35"/>
        <v>0</v>
      </c>
      <c r="AE53" s="26">
        <f t="shared" si="35"/>
        <v>0</v>
      </c>
      <c r="AF53" s="26">
        <f t="shared" ref="AF53:AH53" si="36">+SUM(AF54:AF63)</f>
        <v>0</v>
      </c>
      <c r="AG53" s="26">
        <f t="shared" si="36"/>
        <v>0</v>
      </c>
      <c r="AH53" s="26">
        <f t="shared" si="36"/>
        <v>0</v>
      </c>
      <c r="AI53" s="27"/>
      <c r="AJ53" s="28" t="e">
        <f t="shared" si="4"/>
        <v>#DIV/0!</v>
      </c>
    </row>
    <row r="54" spans="1:36" hidden="1" x14ac:dyDescent="0.35">
      <c r="A54" s="24" t="s">
        <v>358</v>
      </c>
      <c r="B54" s="25" t="s">
        <v>359</v>
      </c>
      <c r="C54" s="30">
        <f>+'1990'!$J54</f>
        <v>0</v>
      </c>
      <c r="D54" s="30">
        <f>+'1991'!$J54</f>
        <v>0</v>
      </c>
      <c r="E54" s="30">
        <f>+'1992'!$J54</f>
        <v>0</v>
      </c>
      <c r="F54" s="30">
        <f>+'1993'!$J54</f>
        <v>0</v>
      </c>
      <c r="G54" s="30">
        <f>+'1994'!$J54</f>
        <v>0</v>
      </c>
      <c r="H54" s="30">
        <f>+'1995'!$J54</f>
        <v>0</v>
      </c>
      <c r="I54" s="30">
        <f>+'1996'!$J54</f>
        <v>0</v>
      </c>
      <c r="J54" s="30">
        <f>+'1997'!$J54</f>
        <v>0</v>
      </c>
      <c r="K54" s="30">
        <f>+'1998'!$J54</f>
        <v>0</v>
      </c>
      <c r="L54" s="30">
        <f>+'1999'!$J54</f>
        <v>0</v>
      </c>
      <c r="M54" s="30">
        <f>+'2000'!$J54</f>
        <v>0</v>
      </c>
      <c r="N54" s="30">
        <f>+'2001'!$J54</f>
        <v>0</v>
      </c>
      <c r="O54" s="30">
        <f>+'2002'!$J54</f>
        <v>0</v>
      </c>
      <c r="P54" s="30">
        <f>+'2003'!$J54</f>
        <v>0</v>
      </c>
      <c r="Q54" s="30">
        <f>+'2004'!$J54</f>
        <v>0</v>
      </c>
      <c r="R54" s="30">
        <f>+'2005'!$J54</f>
        <v>0</v>
      </c>
      <c r="S54" s="30">
        <f>+'2006'!$J54</f>
        <v>0</v>
      </c>
      <c r="T54" s="30">
        <f>+'2007'!$J54</f>
        <v>0</v>
      </c>
      <c r="U54" s="30">
        <f>+'2008'!$J54</f>
        <v>0</v>
      </c>
      <c r="V54" s="30">
        <f>+'2009'!$J54</f>
        <v>0</v>
      </c>
      <c r="W54" s="30">
        <f>+'2010'!$J54</f>
        <v>0</v>
      </c>
      <c r="X54" s="30">
        <f>+'2011'!$J54</f>
        <v>0</v>
      </c>
      <c r="Y54" s="30">
        <f>+'2012'!$J54</f>
        <v>0</v>
      </c>
      <c r="Z54" s="30">
        <f>+'2013'!$J54</f>
        <v>0</v>
      </c>
      <c r="AA54" s="30">
        <f>+'2014'!$J54</f>
        <v>0</v>
      </c>
      <c r="AB54" s="30">
        <f>+'2015'!$J54</f>
        <v>0</v>
      </c>
      <c r="AC54" s="30">
        <f>+'2016'!$J54</f>
        <v>0</v>
      </c>
      <c r="AD54" s="30">
        <f>+'2017'!$J54</f>
        <v>0</v>
      </c>
      <c r="AE54" s="30">
        <f>+'2018'!$J54</f>
        <v>0</v>
      </c>
      <c r="AF54" s="30">
        <f>+'2019'!$J54</f>
        <v>0</v>
      </c>
      <c r="AG54" s="30">
        <f>+'2020'!$J54</f>
        <v>0</v>
      </c>
      <c r="AH54" s="30">
        <f>+'2021'!$J54</f>
        <v>0</v>
      </c>
      <c r="AI54" s="27"/>
      <c r="AJ54" s="31" t="e">
        <f t="shared" si="4"/>
        <v>#DIV/0!</v>
      </c>
    </row>
    <row r="55" spans="1:36" hidden="1" x14ac:dyDescent="0.35">
      <c r="A55" s="24" t="s">
        <v>360</v>
      </c>
      <c r="B55" s="25" t="s">
        <v>361</v>
      </c>
      <c r="C55" s="30">
        <f>+'1990'!$J55</f>
        <v>0</v>
      </c>
      <c r="D55" s="30">
        <f>+'1991'!$J55</f>
        <v>0</v>
      </c>
      <c r="E55" s="30">
        <f>+'1992'!$J55</f>
        <v>0</v>
      </c>
      <c r="F55" s="30">
        <f>+'1993'!$J55</f>
        <v>0</v>
      </c>
      <c r="G55" s="30">
        <f>+'1994'!$J55</f>
        <v>0</v>
      </c>
      <c r="H55" s="30">
        <f>+'1995'!$J55</f>
        <v>0</v>
      </c>
      <c r="I55" s="30">
        <f>+'1996'!$J55</f>
        <v>0</v>
      </c>
      <c r="J55" s="30">
        <f>+'1997'!$J55</f>
        <v>0</v>
      </c>
      <c r="K55" s="30">
        <f>+'1998'!$J55</f>
        <v>0</v>
      </c>
      <c r="L55" s="30">
        <f>+'1999'!$J55</f>
        <v>0</v>
      </c>
      <c r="M55" s="30">
        <f>+'2000'!$J55</f>
        <v>0</v>
      </c>
      <c r="N55" s="30">
        <f>+'2001'!$J55</f>
        <v>0</v>
      </c>
      <c r="O55" s="30">
        <f>+'2002'!$J55</f>
        <v>0</v>
      </c>
      <c r="P55" s="30">
        <f>+'2003'!$J55</f>
        <v>0</v>
      </c>
      <c r="Q55" s="30">
        <f>+'2004'!$J55</f>
        <v>0</v>
      </c>
      <c r="R55" s="30">
        <f>+'2005'!$J55</f>
        <v>0</v>
      </c>
      <c r="S55" s="30">
        <f>+'2006'!$J55</f>
        <v>0</v>
      </c>
      <c r="T55" s="30">
        <f>+'2007'!$J55</f>
        <v>0</v>
      </c>
      <c r="U55" s="30">
        <f>+'2008'!$J55</f>
        <v>0</v>
      </c>
      <c r="V55" s="30">
        <f>+'2009'!$J55</f>
        <v>0</v>
      </c>
      <c r="W55" s="30">
        <f>+'2010'!$J55</f>
        <v>0</v>
      </c>
      <c r="X55" s="30">
        <f>+'2011'!$J55</f>
        <v>0</v>
      </c>
      <c r="Y55" s="30">
        <f>+'2012'!$J55</f>
        <v>0</v>
      </c>
      <c r="Z55" s="30">
        <f>+'2013'!$J55</f>
        <v>0</v>
      </c>
      <c r="AA55" s="30">
        <f>+'2014'!$J55</f>
        <v>0</v>
      </c>
      <c r="AB55" s="30">
        <f>+'2015'!$J55</f>
        <v>0</v>
      </c>
      <c r="AC55" s="30">
        <f>+'2016'!$J55</f>
        <v>0</v>
      </c>
      <c r="AD55" s="30">
        <f>+'2017'!$J55</f>
        <v>0</v>
      </c>
      <c r="AE55" s="30">
        <f>+'2018'!$J55</f>
        <v>0</v>
      </c>
      <c r="AF55" s="30">
        <f>+'2019'!$J55</f>
        <v>0</v>
      </c>
      <c r="AG55" s="30">
        <f>+'2020'!$J55</f>
        <v>0</v>
      </c>
      <c r="AH55" s="30">
        <f>+'2021'!$J55</f>
        <v>0</v>
      </c>
      <c r="AI55" s="27"/>
      <c r="AJ55" s="31" t="e">
        <f t="shared" si="4"/>
        <v>#DIV/0!</v>
      </c>
    </row>
    <row r="56" spans="1:36" hidden="1" x14ac:dyDescent="0.35">
      <c r="A56" s="24" t="s">
        <v>362</v>
      </c>
      <c r="B56" s="25" t="s">
        <v>363</v>
      </c>
      <c r="C56" s="30">
        <f>+'1990'!$J56</f>
        <v>0</v>
      </c>
      <c r="D56" s="30">
        <f>+'1991'!$J56</f>
        <v>0</v>
      </c>
      <c r="E56" s="30">
        <f>+'1992'!$J56</f>
        <v>0</v>
      </c>
      <c r="F56" s="30">
        <f>+'1993'!$J56</f>
        <v>0</v>
      </c>
      <c r="G56" s="30">
        <f>+'1994'!$J56</f>
        <v>0</v>
      </c>
      <c r="H56" s="30">
        <f>+'1995'!$J56</f>
        <v>0</v>
      </c>
      <c r="I56" s="30">
        <f>+'1996'!$J56</f>
        <v>0</v>
      </c>
      <c r="J56" s="30">
        <f>+'1997'!$J56</f>
        <v>0</v>
      </c>
      <c r="K56" s="30">
        <f>+'1998'!$J56</f>
        <v>0</v>
      </c>
      <c r="L56" s="30">
        <f>+'1999'!$J56</f>
        <v>0</v>
      </c>
      <c r="M56" s="30">
        <f>+'2000'!$J56</f>
        <v>0</v>
      </c>
      <c r="N56" s="30">
        <f>+'2001'!$J56</f>
        <v>0</v>
      </c>
      <c r="O56" s="30">
        <f>+'2002'!$J56</f>
        <v>0</v>
      </c>
      <c r="P56" s="30">
        <f>+'2003'!$J56</f>
        <v>0</v>
      </c>
      <c r="Q56" s="30">
        <f>+'2004'!$J56</f>
        <v>0</v>
      </c>
      <c r="R56" s="30">
        <f>+'2005'!$J56</f>
        <v>0</v>
      </c>
      <c r="S56" s="30">
        <f>+'2006'!$J56</f>
        <v>0</v>
      </c>
      <c r="T56" s="30">
        <f>+'2007'!$J56</f>
        <v>0</v>
      </c>
      <c r="U56" s="30">
        <f>+'2008'!$J56</f>
        <v>0</v>
      </c>
      <c r="V56" s="30">
        <f>+'2009'!$J56</f>
        <v>0</v>
      </c>
      <c r="W56" s="30">
        <f>+'2010'!$J56</f>
        <v>0</v>
      </c>
      <c r="X56" s="30">
        <f>+'2011'!$J56</f>
        <v>0</v>
      </c>
      <c r="Y56" s="30">
        <f>+'2012'!$J56</f>
        <v>0</v>
      </c>
      <c r="Z56" s="30">
        <f>+'2013'!$J56</f>
        <v>0</v>
      </c>
      <c r="AA56" s="30">
        <f>+'2014'!$J56</f>
        <v>0</v>
      </c>
      <c r="AB56" s="30">
        <f>+'2015'!$J56</f>
        <v>0</v>
      </c>
      <c r="AC56" s="30">
        <f>+'2016'!$J56</f>
        <v>0</v>
      </c>
      <c r="AD56" s="30">
        <f>+'2017'!$J56</f>
        <v>0</v>
      </c>
      <c r="AE56" s="30">
        <f>+'2018'!$J56</f>
        <v>0</v>
      </c>
      <c r="AF56" s="30">
        <f>+'2019'!$J56</f>
        <v>0</v>
      </c>
      <c r="AG56" s="30">
        <f>+'2020'!$J56</f>
        <v>0</v>
      </c>
      <c r="AH56" s="30">
        <f>+'2021'!$J56</f>
        <v>0</v>
      </c>
      <c r="AI56" s="27"/>
      <c r="AJ56" s="31" t="e">
        <f t="shared" si="4"/>
        <v>#DIV/0!</v>
      </c>
    </row>
    <row r="57" spans="1:36" hidden="1" x14ac:dyDescent="0.35">
      <c r="A57" s="24" t="s">
        <v>364</v>
      </c>
      <c r="B57" s="25" t="s">
        <v>365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27"/>
      <c r="AJ57" s="33" t="e">
        <f t="shared" si="4"/>
        <v>#DIV/0!</v>
      </c>
    </row>
    <row r="58" spans="1:36" hidden="1" x14ac:dyDescent="0.35">
      <c r="A58" s="24" t="s">
        <v>366</v>
      </c>
      <c r="B58" s="25" t="s">
        <v>367</v>
      </c>
      <c r="C58" s="30">
        <f>+'1990'!$J58</f>
        <v>0</v>
      </c>
      <c r="D58" s="30">
        <f>+'1991'!$J58</f>
        <v>0</v>
      </c>
      <c r="E58" s="30">
        <f>+'1992'!$J58</f>
        <v>0</v>
      </c>
      <c r="F58" s="30">
        <f>+'1993'!$J58</f>
        <v>0</v>
      </c>
      <c r="G58" s="30">
        <f>+'1994'!$J58</f>
        <v>0</v>
      </c>
      <c r="H58" s="30">
        <f>+'1995'!$J58</f>
        <v>0</v>
      </c>
      <c r="I58" s="30">
        <f>+'1996'!$J58</f>
        <v>0</v>
      </c>
      <c r="J58" s="30">
        <f>+'1997'!$J58</f>
        <v>0</v>
      </c>
      <c r="K58" s="30">
        <f>+'1998'!$J58</f>
        <v>0</v>
      </c>
      <c r="L58" s="30">
        <f>+'1999'!$J58</f>
        <v>0</v>
      </c>
      <c r="M58" s="30">
        <f>+'2000'!$J58</f>
        <v>0</v>
      </c>
      <c r="N58" s="30">
        <f>+'2001'!$J58</f>
        <v>0</v>
      </c>
      <c r="O58" s="30">
        <f>+'2002'!$J58</f>
        <v>0</v>
      </c>
      <c r="P58" s="30">
        <f>+'2003'!$J58</f>
        <v>0</v>
      </c>
      <c r="Q58" s="30">
        <f>+'2004'!$J58</f>
        <v>0</v>
      </c>
      <c r="R58" s="30">
        <f>+'2005'!$J58</f>
        <v>0</v>
      </c>
      <c r="S58" s="30">
        <f>+'2006'!$J58</f>
        <v>0</v>
      </c>
      <c r="T58" s="30">
        <f>+'2007'!$J58</f>
        <v>0</v>
      </c>
      <c r="U58" s="30">
        <f>+'2008'!$J58</f>
        <v>0</v>
      </c>
      <c r="V58" s="30">
        <f>+'2009'!$J58</f>
        <v>0</v>
      </c>
      <c r="W58" s="30">
        <f>+'2010'!$J58</f>
        <v>0</v>
      </c>
      <c r="X58" s="30">
        <f>+'2011'!$J58</f>
        <v>0</v>
      </c>
      <c r="Y58" s="30">
        <f>+'2012'!$J58</f>
        <v>0</v>
      </c>
      <c r="Z58" s="30">
        <f>+'2013'!$J58</f>
        <v>0</v>
      </c>
      <c r="AA58" s="30">
        <f>+'2014'!$J58</f>
        <v>0</v>
      </c>
      <c r="AB58" s="30">
        <f>+'2015'!$J58</f>
        <v>0</v>
      </c>
      <c r="AC58" s="30">
        <f>+'2016'!$J58</f>
        <v>0</v>
      </c>
      <c r="AD58" s="30">
        <f>+'2017'!$J58</f>
        <v>0</v>
      </c>
      <c r="AE58" s="30">
        <f>+'2018'!$J58</f>
        <v>0</v>
      </c>
      <c r="AF58" s="30">
        <f>+'2019'!$J58</f>
        <v>0</v>
      </c>
      <c r="AG58" s="30">
        <f>+'2020'!$J58</f>
        <v>0</v>
      </c>
      <c r="AH58" s="30">
        <f>+'2021'!$J58</f>
        <v>0</v>
      </c>
      <c r="AI58" s="27"/>
      <c r="AJ58" s="31" t="e">
        <f t="shared" si="4"/>
        <v>#DIV/0!</v>
      </c>
    </row>
    <row r="59" spans="1:36" hidden="1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3" t="e">
        <f t="shared" si="4"/>
        <v>#DIV/0!</v>
      </c>
    </row>
    <row r="60" spans="1:36" hidden="1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3" t="e">
        <f t="shared" si="4"/>
        <v>#DIV/0!</v>
      </c>
    </row>
    <row r="61" spans="1:36" hidden="1" x14ac:dyDescent="0.35">
      <c r="A61" s="24" t="s">
        <v>372</v>
      </c>
      <c r="B61" s="25" t="s">
        <v>373</v>
      </c>
      <c r="C61" s="30">
        <f>+'1990'!$J61</f>
        <v>0</v>
      </c>
      <c r="D61" s="30">
        <f>+'1991'!$J61</f>
        <v>0</v>
      </c>
      <c r="E61" s="30">
        <f>+'1992'!$J61</f>
        <v>0</v>
      </c>
      <c r="F61" s="30">
        <f>+'1993'!$J61</f>
        <v>0</v>
      </c>
      <c r="G61" s="30">
        <f>+'1994'!$J61</f>
        <v>0</v>
      </c>
      <c r="H61" s="30">
        <f>+'1995'!$J61</f>
        <v>0</v>
      </c>
      <c r="I61" s="30">
        <f>+'1996'!$J61</f>
        <v>0</v>
      </c>
      <c r="J61" s="30">
        <f>+'1997'!$J61</f>
        <v>0</v>
      </c>
      <c r="K61" s="30">
        <f>+'1998'!$J61</f>
        <v>0</v>
      </c>
      <c r="L61" s="30">
        <f>+'1999'!$J61</f>
        <v>0</v>
      </c>
      <c r="M61" s="30">
        <f>+'2000'!$J61</f>
        <v>0</v>
      </c>
      <c r="N61" s="30">
        <f>+'2001'!$J61</f>
        <v>0</v>
      </c>
      <c r="O61" s="30">
        <f>+'2002'!$J61</f>
        <v>0</v>
      </c>
      <c r="P61" s="30">
        <f>+'2003'!$J61</f>
        <v>0</v>
      </c>
      <c r="Q61" s="30">
        <f>+'2004'!$J61</f>
        <v>0</v>
      </c>
      <c r="R61" s="30">
        <f>+'2005'!$J61</f>
        <v>0</v>
      </c>
      <c r="S61" s="30">
        <f>+'2006'!$J61</f>
        <v>0</v>
      </c>
      <c r="T61" s="30">
        <f>+'2007'!$J61</f>
        <v>0</v>
      </c>
      <c r="U61" s="30">
        <f>+'2008'!$J61</f>
        <v>0</v>
      </c>
      <c r="V61" s="30">
        <f>+'2009'!$J61</f>
        <v>0</v>
      </c>
      <c r="W61" s="30">
        <f>+'2010'!$J61</f>
        <v>0</v>
      </c>
      <c r="X61" s="30">
        <f>+'2011'!$J61</f>
        <v>0</v>
      </c>
      <c r="Y61" s="30">
        <f>+'2012'!$J61</f>
        <v>0</v>
      </c>
      <c r="Z61" s="30">
        <f>+'2013'!$J61</f>
        <v>0</v>
      </c>
      <c r="AA61" s="30">
        <f>+'2014'!$J61</f>
        <v>0</v>
      </c>
      <c r="AB61" s="30">
        <f>+'2015'!$J61</f>
        <v>0</v>
      </c>
      <c r="AC61" s="30">
        <f>+'2016'!$J61</f>
        <v>0</v>
      </c>
      <c r="AD61" s="30">
        <f>+'2017'!$J61</f>
        <v>0</v>
      </c>
      <c r="AE61" s="30">
        <f>+'2018'!$J61</f>
        <v>0</v>
      </c>
      <c r="AF61" s="30">
        <f>+'2019'!$J61</f>
        <v>0</v>
      </c>
      <c r="AG61" s="30">
        <f>+'2020'!$J61</f>
        <v>0</v>
      </c>
      <c r="AH61" s="30">
        <f>+'2021'!$J61</f>
        <v>0</v>
      </c>
      <c r="AI61" s="27"/>
      <c r="AJ61" s="31" t="e">
        <f t="shared" si="4"/>
        <v>#DIV/0!</v>
      </c>
    </row>
    <row r="62" spans="1:36" hidden="1" x14ac:dyDescent="0.35">
      <c r="A62" s="24" t="s">
        <v>374</v>
      </c>
      <c r="B62" s="25" t="s">
        <v>375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27"/>
      <c r="AJ62" s="33" t="e">
        <f t="shared" si="4"/>
        <v>#DIV/0!</v>
      </c>
    </row>
    <row r="63" spans="1:36" hidden="1" x14ac:dyDescent="0.35">
      <c r="A63" s="24" t="s">
        <v>376</v>
      </c>
      <c r="B63" s="25" t="s">
        <v>291</v>
      </c>
      <c r="C63" s="30">
        <f>+'1990'!$J63</f>
        <v>0</v>
      </c>
      <c r="D63" s="30">
        <f>+'1991'!$J63</f>
        <v>0</v>
      </c>
      <c r="E63" s="30">
        <f>+'1992'!$J63</f>
        <v>0</v>
      </c>
      <c r="F63" s="30">
        <f>+'1993'!$J63</f>
        <v>0</v>
      </c>
      <c r="G63" s="30">
        <f>+'1994'!$J63</f>
        <v>0</v>
      </c>
      <c r="H63" s="30">
        <f>+'1995'!$J63</f>
        <v>0</v>
      </c>
      <c r="I63" s="30">
        <f>+'1996'!$J63</f>
        <v>0</v>
      </c>
      <c r="J63" s="30">
        <f>+'1997'!$J63</f>
        <v>0</v>
      </c>
      <c r="K63" s="30">
        <f>+'1998'!$J63</f>
        <v>0</v>
      </c>
      <c r="L63" s="30">
        <f>+'1999'!$J63</f>
        <v>0</v>
      </c>
      <c r="M63" s="30">
        <f>+'2000'!$J63</f>
        <v>0</v>
      </c>
      <c r="N63" s="30">
        <f>+'2001'!$J63</f>
        <v>0</v>
      </c>
      <c r="O63" s="30">
        <f>+'2002'!$J63</f>
        <v>0</v>
      </c>
      <c r="P63" s="30">
        <f>+'2003'!$J63</f>
        <v>0</v>
      </c>
      <c r="Q63" s="30">
        <f>+'2004'!$J63</f>
        <v>0</v>
      </c>
      <c r="R63" s="30">
        <f>+'2005'!$J63</f>
        <v>0</v>
      </c>
      <c r="S63" s="30">
        <f>+'2006'!$J63</f>
        <v>0</v>
      </c>
      <c r="T63" s="30">
        <f>+'2007'!$J63</f>
        <v>0</v>
      </c>
      <c r="U63" s="30">
        <f>+'2008'!$J63</f>
        <v>0</v>
      </c>
      <c r="V63" s="30">
        <f>+'2009'!$J63</f>
        <v>0</v>
      </c>
      <c r="W63" s="30">
        <f>+'2010'!$J63</f>
        <v>0</v>
      </c>
      <c r="X63" s="30">
        <f>+'2011'!$J63</f>
        <v>0</v>
      </c>
      <c r="Y63" s="30">
        <f>+'2012'!$J63</f>
        <v>0</v>
      </c>
      <c r="Z63" s="30">
        <f>+'2013'!$J63</f>
        <v>0</v>
      </c>
      <c r="AA63" s="30">
        <f>+'2014'!$J63</f>
        <v>0</v>
      </c>
      <c r="AB63" s="30">
        <f>+'2015'!$J63</f>
        <v>0</v>
      </c>
      <c r="AC63" s="30">
        <f>+'2016'!$J63</f>
        <v>0</v>
      </c>
      <c r="AD63" s="30">
        <f>+'2017'!$J63</f>
        <v>0</v>
      </c>
      <c r="AE63" s="30">
        <f>+'2018'!$J63</f>
        <v>0</v>
      </c>
      <c r="AF63" s="30">
        <f>+'2019'!$J63</f>
        <v>0</v>
      </c>
      <c r="AG63" s="30">
        <f>+'2020'!$J63</f>
        <v>0</v>
      </c>
      <c r="AH63" s="30">
        <f>+'2021'!$J63</f>
        <v>0</v>
      </c>
      <c r="AI63" s="27"/>
      <c r="AJ63" s="31" t="e">
        <f t="shared" si="4"/>
        <v>#DIV/0!</v>
      </c>
    </row>
    <row r="64" spans="1:36" hidden="1" x14ac:dyDescent="0.35">
      <c r="A64" s="24" t="s">
        <v>377</v>
      </c>
      <c r="B64" s="25" t="s">
        <v>378</v>
      </c>
      <c r="C64" s="26">
        <f t="shared" ref="C64:AE64" si="37">+SUM(C65:C71)</f>
        <v>0</v>
      </c>
      <c r="D64" s="26">
        <f t="shared" si="37"/>
        <v>0</v>
      </c>
      <c r="E64" s="26">
        <f t="shared" si="37"/>
        <v>0</v>
      </c>
      <c r="F64" s="26">
        <f t="shared" si="37"/>
        <v>0</v>
      </c>
      <c r="G64" s="26">
        <f t="shared" si="37"/>
        <v>0</v>
      </c>
      <c r="H64" s="26">
        <f t="shared" si="37"/>
        <v>0</v>
      </c>
      <c r="I64" s="26">
        <f t="shared" si="37"/>
        <v>0</v>
      </c>
      <c r="J64" s="26">
        <f t="shared" si="37"/>
        <v>0</v>
      </c>
      <c r="K64" s="26">
        <f t="shared" si="37"/>
        <v>0</v>
      </c>
      <c r="L64" s="26">
        <f t="shared" si="37"/>
        <v>0</v>
      </c>
      <c r="M64" s="26">
        <f t="shared" si="37"/>
        <v>0</v>
      </c>
      <c r="N64" s="26">
        <f t="shared" si="37"/>
        <v>0</v>
      </c>
      <c r="O64" s="26">
        <f t="shared" si="37"/>
        <v>0</v>
      </c>
      <c r="P64" s="26">
        <f t="shared" si="37"/>
        <v>0</v>
      </c>
      <c r="Q64" s="26">
        <f t="shared" si="37"/>
        <v>0</v>
      </c>
      <c r="R64" s="26">
        <f t="shared" si="37"/>
        <v>0</v>
      </c>
      <c r="S64" s="26">
        <f t="shared" si="37"/>
        <v>0</v>
      </c>
      <c r="T64" s="26">
        <f t="shared" si="37"/>
        <v>0</v>
      </c>
      <c r="U64" s="26">
        <f t="shared" si="37"/>
        <v>0</v>
      </c>
      <c r="V64" s="26">
        <f t="shared" si="37"/>
        <v>0</v>
      </c>
      <c r="W64" s="26">
        <f t="shared" si="37"/>
        <v>0</v>
      </c>
      <c r="X64" s="26">
        <f t="shared" si="37"/>
        <v>0</v>
      </c>
      <c r="Y64" s="26">
        <f t="shared" si="37"/>
        <v>0</v>
      </c>
      <c r="Z64" s="26">
        <f t="shared" si="37"/>
        <v>0</v>
      </c>
      <c r="AA64" s="26">
        <f t="shared" si="37"/>
        <v>0</v>
      </c>
      <c r="AB64" s="26">
        <f t="shared" si="37"/>
        <v>0</v>
      </c>
      <c r="AC64" s="26">
        <f t="shared" si="37"/>
        <v>0</v>
      </c>
      <c r="AD64" s="26">
        <f t="shared" si="37"/>
        <v>0</v>
      </c>
      <c r="AE64" s="26">
        <f t="shared" si="37"/>
        <v>0</v>
      </c>
      <c r="AF64" s="26">
        <f t="shared" ref="AF64:AH64" si="38">+SUM(AF65:AF71)</f>
        <v>0</v>
      </c>
      <c r="AG64" s="26">
        <f t="shared" si="38"/>
        <v>0</v>
      </c>
      <c r="AH64" s="26">
        <f t="shared" si="38"/>
        <v>0</v>
      </c>
      <c r="AI64" s="27"/>
      <c r="AJ64" s="28" t="e">
        <f t="shared" si="4"/>
        <v>#DIV/0!</v>
      </c>
    </row>
    <row r="65" spans="1:36" hidden="1" x14ac:dyDescent="0.35">
      <c r="A65" s="24" t="s">
        <v>379</v>
      </c>
      <c r="B65" s="25" t="s">
        <v>380</v>
      </c>
      <c r="C65" s="30">
        <f>+'1990'!$J65</f>
        <v>0</v>
      </c>
      <c r="D65" s="30">
        <f>+'1991'!$J65</f>
        <v>0</v>
      </c>
      <c r="E65" s="30">
        <f>+'1992'!$J65</f>
        <v>0</v>
      </c>
      <c r="F65" s="30">
        <f>+'1993'!$J65</f>
        <v>0</v>
      </c>
      <c r="G65" s="30">
        <f>+'1994'!$J65</f>
        <v>0</v>
      </c>
      <c r="H65" s="30">
        <f>+'1995'!$J65</f>
        <v>0</v>
      </c>
      <c r="I65" s="30">
        <f>+'1996'!$J65</f>
        <v>0</v>
      </c>
      <c r="J65" s="30">
        <f>+'1997'!$J65</f>
        <v>0</v>
      </c>
      <c r="K65" s="30">
        <f>+'1998'!$J65</f>
        <v>0</v>
      </c>
      <c r="L65" s="30">
        <f>+'1999'!$J65</f>
        <v>0</v>
      </c>
      <c r="M65" s="30">
        <f>+'2000'!$J65</f>
        <v>0</v>
      </c>
      <c r="N65" s="30">
        <f>+'2001'!$J65</f>
        <v>0</v>
      </c>
      <c r="O65" s="30">
        <f>+'2002'!$J65</f>
        <v>0</v>
      </c>
      <c r="P65" s="30">
        <f>+'2003'!$J65</f>
        <v>0</v>
      </c>
      <c r="Q65" s="30">
        <f>+'2004'!$J65</f>
        <v>0</v>
      </c>
      <c r="R65" s="30">
        <f>+'2005'!$J65</f>
        <v>0</v>
      </c>
      <c r="S65" s="30">
        <f>+'2006'!$J65</f>
        <v>0</v>
      </c>
      <c r="T65" s="30">
        <f>+'2007'!$J65</f>
        <v>0</v>
      </c>
      <c r="U65" s="30">
        <f>+'2008'!$J65</f>
        <v>0</v>
      </c>
      <c r="V65" s="30">
        <f>+'2009'!$J65</f>
        <v>0</v>
      </c>
      <c r="W65" s="30">
        <f>+'2010'!$J65</f>
        <v>0</v>
      </c>
      <c r="X65" s="30">
        <f>+'2011'!$J65</f>
        <v>0</v>
      </c>
      <c r="Y65" s="30">
        <f>+'2012'!$J65</f>
        <v>0</v>
      </c>
      <c r="Z65" s="30">
        <f>+'2013'!$J65</f>
        <v>0</v>
      </c>
      <c r="AA65" s="30">
        <f>+'2014'!$J65</f>
        <v>0</v>
      </c>
      <c r="AB65" s="30">
        <f>+'2015'!$J65</f>
        <v>0</v>
      </c>
      <c r="AC65" s="30">
        <f>+'2016'!$J65</f>
        <v>0</v>
      </c>
      <c r="AD65" s="30">
        <f>+'2017'!$J65</f>
        <v>0</v>
      </c>
      <c r="AE65" s="30">
        <f>+'2018'!$J65</f>
        <v>0</v>
      </c>
      <c r="AF65" s="30">
        <f>+'2019'!$J65</f>
        <v>0</v>
      </c>
      <c r="AG65" s="30">
        <f>+'2020'!$J65</f>
        <v>0</v>
      </c>
      <c r="AH65" s="30">
        <f>+'2021'!$J65</f>
        <v>0</v>
      </c>
      <c r="AI65" s="27"/>
      <c r="AJ65" s="31" t="e">
        <f t="shared" si="4"/>
        <v>#DIV/0!</v>
      </c>
    </row>
    <row r="66" spans="1:36" hidden="1" x14ac:dyDescent="0.35">
      <c r="A66" s="24" t="s">
        <v>381</v>
      </c>
      <c r="B66" s="25" t="s">
        <v>382</v>
      </c>
      <c r="C66" s="30">
        <f>+'1990'!$J66</f>
        <v>0</v>
      </c>
      <c r="D66" s="30">
        <f>+'1991'!$J66</f>
        <v>0</v>
      </c>
      <c r="E66" s="30">
        <f>+'1992'!$J66</f>
        <v>0</v>
      </c>
      <c r="F66" s="30">
        <f>+'1993'!$J66</f>
        <v>0</v>
      </c>
      <c r="G66" s="30">
        <f>+'1994'!$J66</f>
        <v>0</v>
      </c>
      <c r="H66" s="30">
        <f>+'1995'!$J66</f>
        <v>0</v>
      </c>
      <c r="I66" s="30">
        <f>+'1996'!$J66</f>
        <v>0</v>
      </c>
      <c r="J66" s="30">
        <f>+'1997'!$J66</f>
        <v>0</v>
      </c>
      <c r="K66" s="30">
        <f>+'1998'!$J66</f>
        <v>0</v>
      </c>
      <c r="L66" s="30">
        <f>+'1999'!$J66</f>
        <v>0</v>
      </c>
      <c r="M66" s="30">
        <f>+'2000'!$J66</f>
        <v>0</v>
      </c>
      <c r="N66" s="30">
        <f>+'2001'!$J66</f>
        <v>0</v>
      </c>
      <c r="O66" s="30">
        <f>+'2002'!$J66</f>
        <v>0</v>
      </c>
      <c r="P66" s="30">
        <f>+'2003'!$J66</f>
        <v>0</v>
      </c>
      <c r="Q66" s="30">
        <f>+'2004'!$J66</f>
        <v>0</v>
      </c>
      <c r="R66" s="30">
        <f>+'2005'!$J66</f>
        <v>0</v>
      </c>
      <c r="S66" s="30">
        <f>+'2006'!$J66</f>
        <v>0</v>
      </c>
      <c r="T66" s="30">
        <f>+'2007'!$J66</f>
        <v>0</v>
      </c>
      <c r="U66" s="30">
        <f>+'2008'!$J66</f>
        <v>0</v>
      </c>
      <c r="V66" s="30">
        <f>+'2009'!$J66</f>
        <v>0</v>
      </c>
      <c r="W66" s="30">
        <f>+'2010'!$J66</f>
        <v>0</v>
      </c>
      <c r="X66" s="30">
        <f>+'2011'!$J66</f>
        <v>0</v>
      </c>
      <c r="Y66" s="30">
        <f>+'2012'!$J66</f>
        <v>0</v>
      </c>
      <c r="Z66" s="30">
        <f>+'2013'!$J66</f>
        <v>0</v>
      </c>
      <c r="AA66" s="30">
        <f>+'2014'!$J66</f>
        <v>0</v>
      </c>
      <c r="AB66" s="30">
        <f>+'2015'!$J66</f>
        <v>0</v>
      </c>
      <c r="AC66" s="30">
        <f>+'2016'!$J66</f>
        <v>0</v>
      </c>
      <c r="AD66" s="30">
        <f>+'2017'!$J66</f>
        <v>0</v>
      </c>
      <c r="AE66" s="30">
        <f>+'2018'!$J66</f>
        <v>0</v>
      </c>
      <c r="AF66" s="30">
        <f>+'2019'!$J66</f>
        <v>0</v>
      </c>
      <c r="AG66" s="30">
        <f>+'2020'!$J66</f>
        <v>0</v>
      </c>
      <c r="AH66" s="30">
        <f>+'2021'!$J66</f>
        <v>0</v>
      </c>
      <c r="AI66" s="27"/>
      <c r="AJ66" s="31" t="e">
        <f t="shared" si="4"/>
        <v>#DIV/0!</v>
      </c>
    </row>
    <row r="67" spans="1:36" hidden="1" x14ac:dyDescent="0.35">
      <c r="A67" s="24" t="s">
        <v>383</v>
      </c>
      <c r="B67" s="25" t="s">
        <v>384</v>
      </c>
      <c r="C67" s="30">
        <f>+'1990'!$J67</f>
        <v>0</v>
      </c>
      <c r="D67" s="30">
        <f>+'1991'!$J67</f>
        <v>0</v>
      </c>
      <c r="E67" s="30">
        <f>+'1992'!$J67</f>
        <v>0</v>
      </c>
      <c r="F67" s="30">
        <f>+'1993'!$J67</f>
        <v>0</v>
      </c>
      <c r="G67" s="30">
        <f>+'1994'!$J67</f>
        <v>0</v>
      </c>
      <c r="H67" s="30">
        <f>+'1995'!$J67</f>
        <v>0</v>
      </c>
      <c r="I67" s="30">
        <f>+'1996'!$J67</f>
        <v>0</v>
      </c>
      <c r="J67" s="30">
        <f>+'1997'!$J67</f>
        <v>0</v>
      </c>
      <c r="K67" s="30">
        <f>+'1998'!$J67</f>
        <v>0</v>
      </c>
      <c r="L67" s="30">
        <f>+'1999'!$J67</f>
        <v>0</v>
      </c>
      <c r="M67" s="30">
        <f>+'2000'!$J67</f>
        <v>0</v>
      </c>
      <c r="N67" s="30">
        <f>+'2001'!$J67</f>
        <v>0</v>
      </c>
      <c r="O67" s="30">
        <f>+'2002'!$J67</f>
        <v>0</v>
      </c>
      <c r="P67" s="30">
        <f>+'2003'!$J67</f>
        <v>0</v>
      </c>
      <c r="Q67" s="30">
        <f>+'2004'!$J67</f>
        <v>0</v>
      </c>
      <c r="R67" s="30">
        <f>+'2005'!$J67</f>
        <v>0</v>
      </c>
      <c r="S67" s="30">
        <f>+'2006'!$J67</f>
        <v>0</v>
      </c>
      <c r="T67" s="30">
        <f>+'2007'!$J67</f>
        <v>0</v>
      </c>
      <c r="U67" s="30">
        <f>+'2008'!$J67</f>
        <v>0</v>
      </c>
      <c r="V67" s="30">
        <f>+'2009'!$J67</f>
        <v>0</v>
      </c>
      <c r="W67" s="30">
        <f>+'2010'!$J67</f>
        <v>0</v>
      </c>
      <c r="X67" s="30">
        <f>+'2011'!$J67</f>
        <v>0</v>
      </c>
      <c r="Y67" s="30">
        <f>+'2012'!$J67</f>
        <v>0</v>
      </c>
      <c r="Z67" s="30">
        <f>+'2013'!$J67</f>
        <v>0</v>
      </c>
      <c r="AA67" s="30">
        <f>+'2014'!$J67</f>
        <v>0</v>
      </c>
      <c r="AB67" s="30">
        <f>+'2015'!$J67</f>
        <v>0</v>
      </c>
      <c r="AC67" s="30">
        <f>+'2016'!$J67</f>
        <v>0</v>
      </c>
      <c r="AD67" s="30">
        <f>+'2017'!$J67</f>
        <v>0</v>
      </c>
      <c r="AE67" s="30">
        <f>+'2018'!$J67</f>
        <v>0</v>
      </c>
      <c r="AF67" s="30">
        <f>+'2019'!$J67</f>
        <v>0</v>
      </c>
      <c r="AG67" s="30">
        <f>+'2020'!$J67</f>
        <v>0</v>
      </c>
      <c r="AH67" s="30">
        <f>+'2021'!$J67</f>
        <v>0</v>
      </c>
      <c r="AI67" s="27"/>
      <c r="AJ67" s="31" t="e">
        <f t="shared" si="4"/>
        <v>#DIV/0!</v>
      </c>
    </row>
    <row r="68" spans="1:36" hidden="1" x14ac:dyDescent="0.35">
      <c r="A68" s="24" t="s">
        <v>385</v>
      </c>
      <c r="B68" s="25" t="s">
        <v>386</v>
      </c>
      <c r="C68" s="30">
        <f>+'1990'!$J68</f>
        <v>0</v>
      </c>
      <c r="D68" s="30">
        <f>+'1991'!$J68</f>
        <v>0</v>
      </c>
      <c r="E68" s="30">
        <f>+'1992'!$J68</f>
        <v>0</v>
      </c>
      <c r="F68" s="30">
        <f>+'1993'!$J68</f>
        <v>0</v>
      </c>
      <c r="G68" s="30">
        <f>+'1994'!$J68</f>
        <v>0</v>
      </c>
      <c r="H68" s="30">
        <f>+'1995'!$J68</f>
        <v>0</v>
      </c>
      <c r="I68" s="30">
        <f>+'1996'!$J68</f>
        <v>0</v>
      </c>
      <c r="J68" s="30">
        <f>+'1997'!$J68</f>
        <v>0</v>
      </c>
      <c r="K68" s="30">
        <f>+'1998'!$J68</f>
        <v>0</v>
      </c>
      <c r="L68" s="30">
        <f>+'1999'!$J68</f>
        <v>0</v>
      </c>
      <c r="M68" s="30">
        <f>+'2000'!$J68</f>
        <v>0</v>
      </c>
      <c r="N68" s="30">
        <f>+'2001'!$J68</f>
        <v>0</v>
      </c>
      <c r="O68" s="30">
        <f>+'2002'!$J68</f>
        <v>0</v>
      </c>
      <c r="P68" s="30">
        <f>+'2003'!$J68</f>
        <v>0</v>
      </c>
      <c r="Q68" s="30">
        <f>+'2004'!$J68</f>
        <v>0</v>
      </c>
      <c r="R68" s="30">
        <f>+'2005'!$J68</f>
        <v>0</v>
      </c>
      <c r="S68" s="30">
        <f>+'2006'!$J68</f>
        <v>0</v>
      </c>
      <c r="T68" s="30">
        <f>+'2007'!$J68</f>
        <v>0</v>
      </c>
      <c r="U68" s="30">
        <f>+'2008'!$J68</f>
        <v>0</v>
      </c>
      <c r="V68" s="30">
        <f>+'2009'!$J68</f>
        <v>0</v>
      </c>
      <c r="W68" s="30">
        <f>+'2010'!$J68</f>
        <v>0</v>
      </c>
      <c r="X68" s="30">
        <f>+'2011'!$J68</f>
        <v>0</v>
      </c>
      <c r="Y68" s="30">
        <f>+'2012'!$J68</f>
        <v>0</v>
      </c>
      <c r="Z68" s="30">
        <f>+'2013'!$J68</f>
        <v>0</v>
      </c>
      <c r="AA68" s="30">
        <f>+'2014'!$J68</f>
        <v>0</v>
      </c>
      <c r="AB68" s="30">
        <f>+'2015'!$J68</f>
        <v>0</v>
      </c>
      <c r="AC68" s="30">
        <f>+'2016'!$J68</f>
        <v>0</v>
      </c>
      <c r="AD68" s="30">
        <f>+'2017'!$J68</f>
        <v>0</v>
      </c>
      <c r="AE68" s="30">
        <f>+'2018'!$J68</f>
        <v>0</v>
      </c>
      <c r="AF68" s="30">
        <f>+'2019'!$J68</f>
        <v>0</v>
      </c>
      <c r="AG68" s="30">
        <f>+'2020'!$J68</f>
        <v>0</v>
      </c>
      <c r="AH68" s="30">
        <f>+'2021'!$J68</f>
        <v>0</v>
      </c>
      <c r="AI68" s="27"/>
      <c r="AJ68" s="31" t="e">
        <f t="shared" si="4"/>
        <v>#DIV/0!</v>
      </c>
    </row>
    <row r="69" spans="1:36" hidden="1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27"/>
      <c r="AJ69" s="33" t="e">
        <f t="shared" ref="AJ69:AJ132" si="39">+(AF69/M69)-1</f>
        <v>#DIV/0!</v>
      </c>
    </row>
    <row r="70" spans="1:36" hidden="1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27"/>
      <c r="AJ70" s="33" t="e">
        <f t="shared" si="39"/>
        <v>#DIV/0!</v>
      </c>
    </row>
    <row r="71" spans="1:36" hidden="1" x14ac:dyDescent="0.35">
      <c r="A71" s="24" t="s">
        <v>391</v>
      </c>
      <c r="B71" s="25" t="s">
        <v>291</v>
      </c>
      <c r="C71" s="30">
        <f>+'1990'!$J71</f>
        <v>0</v>
      </c>
      <c r="D71" s="30">
        <f>+'1991'!$J71</f>
        <v>0</v>
      </c>
      <c r="E71" s="30">
        <f>+'1992'!$J71</f>
        <v>0</v>
      </c>
      <c r="F71" s="30">
        <f>+'1993'!$J71</f>
        <v>0</v>
      </c>
      <c r="G71" s="30">
        <f>+'1994'!$J71</f>
        <v>0</v>
      </c>
      <c r="H71" s="30">
        <f>+'1995'!$J71</f>
        <v>0</v>
      </c>
      <c r="I71" s="30">
        <f>+'1996'!$J71</f>
        <v>0</v>
      </c>
      <c r="J71" s="30">
        <f>+'1997'!$J71</f>
        <v>0</v>
      </c>
      <c r="K71" s="30">
        <f>+'1998'!$J71</f>
        <v>0</v>
      </c>
      <c r="L71" s="30">
        <f>+'1999'!$J71</f>
        <v>0</v>
      </c>
      <c r="M71" s="30">
        <f>+'2000'!$J71</f>
        <v>0</v>
      </c>
      <c r="N71" s="30">
        <f>+'2001'!$J71</f>
        <v>0</v>
      </c>
      <c r="O71" s="30">
        <f>+'2002'!$J71</f>
        <v>0</v>
      </c>
      <c r="P71" s="30">
        <f>+'2003'!$J71</f>
        <v>0</v>
      </c>
      <c r="Q71" s="30">
        <f>+'2004'!$J71</f>
        <v>0</v>
      </c>
      <c r="R71" s="30">
        <f>+'2005'!$J71</f>
        <v>0</v>
      </c>
      <c r="S71" s="30">
        <f>+'2006'!$J71</f>
        <v>0</v>
      </c>
      <c r="T71" s="30">
        <f>+'2007'!$J71</f>
        <v>0</v>
      </c>
      <c r="U71" s="30">
        <f>+'2008'!$J71</f>
        <v>0</v>
      </c>
      <c r="V71" s="30">
        <f>+'2009'!$J71</f>
        <v>0</v>
      </c>
      <c r="W71" s="30">
        <f>+'2010'!$J71</f>
        <v>0</v>
      </c>
      <c r="X71" s="30">
        <f>+'2011'!$J71</f>
        <v>0</v>
      </c>
      <c r="Y71" s="30">
        <f>+'2012'!$J71</f>
        <v>0</v>
      </c>
      <c r="Z71" s="30">
        <f>+'2013'!$J71</f>
        <v>0</v>
      </c>
      <c r="AA71" s="30">
        <f>+'2014'!$J71</f>
        <v>0</v>
      </c>
      <c r="AB71" s="30">
        <f>+'2015'!$J71</f>
        <v>0</v>
      </c>
      <c r="AC71" s="30">
        <f>+'2016'!$J71</f>
        <v>0</v>
      </c>
      <c r="AD71" s="30">
        <f>+'2017'!$J71</f>
        <v>0</v>
      </c>
      <c r="AE71" s="30">
        <f>+'2018'!$J71</f>
        <v>0</v>
      </c>
      <c r="AF71" s="30">
        <f>+'2019'!$J71</f>
        <v>0</v>
      </c>
      <c r="AG71" s="30">
        <f>+'2020'!$J71</f>
        <v>0</v>
      </c>
      <c r="AH71" s="30">
        <f>+'2021'!$J71</f>
        <v>0</v>
      </c>
      <c r="AI71" s="27"/>
      <c r="AJ71" s="31" t="e">
        <f t="shared" si="39"/>
        <v>#DIV/0!</v>
      </c>
    </row>
    <row r="72" spans="1:36" hidden="1" x14ac:dyDescent="0.35">
      <c r="A72" s="24" t="s">
        <v>392</v>
      </c>
      <c r="B72" s="25" t="s">
        <v>393</v>
      </c>
      <c r="C72" s="26">
        <f t="shared" ref="C72:AE72" si="40">+SUM(C73:C75)</f>
        <v>0</v>
      </c>
      <c r="D72" s="26">
        <f t="shared" si="40"/>
        <v>0</v>
      </c>
      <c r="E72" s="26">
        <f t="shared" si="40"/>
        <v>0</v>
      </c>
      <c r="F72" s="26">
        <f t="shared" si="40"/>
        <v>0</v>
      </c>
      <c r="G72" s="26">
        <f t="shared" si="40"/>
        <v>0</v>
      </c>
      <c r="H72" s="26">
        <f t="shared" si="40"/>
        <v>0</v>
      </c>
      <c r="I72" s="26">
        <f t="shared" si="40"/>
        <v>0</v>
      </c>
      <c r="J72" s="26">
        <f t="shared" si="40"/>
        <v>0</v>
      </c>
      <c r="K72" s="26">
        <f t="shared" si="40"/>
        <v>0</v>
      </c>
      <c r="L72" s="26">
        <f t="shared" si="40"/>
        <v>0</v>
      </c>
      <c r="M72" s="26">
        <f t="shared" si="40"/>
        <v>0</v>
      </c>
      <c r="N72" s="26">
        <f t="shared" si="40"/>
        <v>0</v>
      </c>
      <c r="O72" s="26">
        <f t="shared" si="40"/>
        <v>0</v>
      </c>
      <c r="P72" s="26">
        <f t="shared" si="40"/>
        <v>0</v>
      </c>
      <c r="Q72" s="26">
        <f t="shared" si="40"/>
        <v>0</v>
      </c>
      <c r="R72" s="26">
        <f t="shared" si="40"/>
        <v>0</v>
      </c>
      <c r="S72" s="26">
        <f t="shared" si="40"/>
        <v>0</v>
      </c>
      <c r="T72" s="26">
        <f t="shared" si="40"/>
        <v>0</v>
      </c>
      <c r="U72" s="26">
        <f t="shared" si="40"/>
        <v>0</v>
      </c>
      <c r="V72" s="26">
        <f t="shared" si="40"/>
        <v>0</v>
      </c>
      <c r="W72" s="26">
        <f t="shared" si="40"/>
        <v>0</v>
      </c>
      <c r="X72" s="26">
        <f t="shared" si="40"/>
        <v>0</v>
      </c>
      <c r="Y72" s="26">
        <f t="shared" si="40"/>
        <v>0</v>
      </c>
      <c r="Z72" s="26">
        <f t="shared" si="40"/>
        <v>0</v>
      </c>
      <c r="AA72" s="26">
        <f t="shared" si="40"/>
        <v>0</v>
      </c>
      <c r="AB72" s="26">
        <f t="shared" si="40"/>
        <v>0</v>
      </c>
      <c r="AC72" s="26">
        <f t="shared" si="40"/>
        <v>0</v>
      </c>
      <c r="AD72" s="26">
        <f t="shared" si="40"/>
        <v>0</v>
      </c>
      <c r="AE72" s="26">
        <f t="shared" si="40"/>
        <v>0</v>
      </c>
      <c r="AF72" s="26">
        <f t="shared" ref="AF72:AH72" si="41">+SUM(AF73:AF75)</f>
        <v>0</v>
      </c>
      <c r="AG72" s="26">
        <f t="shared" si="41"/>
        <v>0</v>
      </c>
      <c r="AH72" s="26">
        <f t="shared" si="41"/>
        <v>0</v>
      </c>
      <c r="AI72" s="27"/>
      <c r="AJ72" s="28" t="e">
        <f t="shared" si="39"/>
        <v>#DIV/0!</v>
      </c>
    </row>
    <row r="73" spans="1:36" hidden="1" x14ac:dyDescent="0.35">
      <c r="A73" s="24" t="s">
        <v>394</v>
      </c>
      <c r="B73" s="25" t="s">
        <v>395</v>
      </c>
      <c r="C73" s="30">
        <f>+'1990'!$J73</f>
        <v>0</v>
      </c>
      <c r="D73" s="30">
        <f>+'1991'!$J73</f>
        <v>0</v>
      </c>
      <c r="E73" s="30">
        <f>+'1992'!$J73</f>
        <v>0</v>
      </c>
      <c r="F73" s="30">
        <f>+'1993'!$J73</f>
        <v>0</v>
      </c>
      <c r="G73" s="30">
        <f>+'1994'!$J73</f>
        <v>0</v>
      </c>
      <c r="H73" s="30">
        <f>+'1995'!$J73</f>
        <v>0</v>
      </c>
      <c r="I73" s="30">
        <f>+'1996'!$J73</f>
        <v>0</v>
      </c>
      <c r="J73" s="30">
        <f>+'1997'!$J73</f>
        <v>0</v>
      </c>
      <c r="K73" s="30">
        <f>+'1998'!$J73</f>
        <v>0</v>
      </c>
      <c r="L73" s="30">
        <f>+'1999'!$J73</f>
        <v>0</v>
      </c>
      <c r="M73" s="30">
        <f>+'2000'!$J73</f>
        <v>0</v>
      </c>
      <c r="N73" s="30">
        <f>+'2001'!$J73</f>
        <v>0</v>
      </c>
      <c r="O73" s="30">
        <f>+'2002'!$J73</f>
        <v>0</v>
      </c>
      <c r="P73" s="30">
        <f>+'2003'!$J73</f>
        <v>0</v>
      </c>
      <c r="Q73" s="30">
        <f>+'2004'!$J73</f>
        <v>0</v>
      </c>
      <c r="R73" s="30">
        <f>+'2005'!$J73</f>
        <v>0</v>
      </c>
      <c r="S73" s="30">
        <f>+'2006'!$J73</f>
        <v>0</v>
      </c>
      <c r="T73" s="30">
        <f>+'2007'!$J73</f>
        <v>0</v>
      </c>
      <c r="U73" s="30">
        <f>+'2008'!$J73</f>
        <v>0</v>
      </c>
      <c r="V73" s="30">
        <f>+'2009'!$J73</f>
        <v>0</v>
      </c>
      <c r="W73" s="30">
        <f>+'2010'!$J73</f>
        <v>0</v>
      </c>
      <c r="X73" s="30">
        <f>+'2011'!$J73</f>
        <v>0</v>
      </c>
      <c r="Y73" s="30">
        <f>+'2012'!$J73</f>
        <v>0</v>
      </c>
      <c r="Z73" s="30">
        <f>+'2013'!$J73</f>
        <v>0</v>
      </c>
      <c r="AA73" s="30">
        <f>+'2014'!$J73</f>
        <v>0</v>
      </c>
      <c r="AB73" s="30">
        <f>+'2015'!$J73</f>
        <v>0</v>
      </c>
      <c r="AC73" s="30">
        <f>+'2016'!$J73</f>
        <v>0</v>
      </c>
      <c r="AD73" s="30">
        <f>+'2017'!$J73</f>
        <v>0</v>
      </c>
      <c r="AE73" s="30">
        <f>+'2018'!$J73</f>
        <v>0</v>
      </c>
      <c r="AF73" s="30">
        <f>+'2019'!$J73</f>
        <v>0</v>
      </c>
      <c r="AG73" s="30">
        <f>+'2020'!$J73</f>
        <v>0</v>
      </c>
      <c r="AH73" s="30">
        <f>+'2021'!$J73</f>
        <v>0</v>
      </c>
      <c r="AI73" s="27"/>
      <c r="AJ73" s="31" t="e">
        <f t="shared" si="39"/>
        <v>#DIV/0!</v>
      </c>
    </row>
    <row r="74" spans="1:36" hidden="1" x14ac:dyDescent="0.35">
      <c r="A74" s="24" t="s">
        <v>396</v>
      </c>
      <c r="B74" s="25" t="s">
        <v>397</v>
      </c>
      <c r="C74" s="30">
        <f>+'1990'!$J74</f>
        <v>0</v>
      </c>
      <c r="D74" s="30">
        <f>+'1991'!$J74</f>
        <v>0</v>
      </c>
      <c r="E74" s="30">
        <f>+'1992'!$J74</f>
        <v>0</v>
      </c>
      <c r="F74" s="30">
        <f>+'1993'!$J74</f>
        <v>0</v>
      </c>
      <c r="G74" s="30">
        <f>+'1994'!$J74</f>
        <v>0</v>
      </c>
      <c r="H74" s="30">
        <f>+'1995'!$J74</f>
        <v>0</v>
      </c>
      <c r="I74" s="30">
        <f>+'1996'!$J74</f>
        <v>0</v>
      </c>
      <c r="J74" s="30">
        <f>+'1997'!$J74</f>
        <v>0</v>
      </c>
      <c r="K74" s="30">
        <f>+'1998'!$J74</f>
        <v>0</v>
      </c>
      <c r="L74" s="30">
        <f>+'1999'!$J74</f>
        <v>0</v>
      </c>
      <c r="M74" s="30">
        <f>+'2000'!$J74</f>
        <v>0</v>
      </c>
      <c r="N74" s="30">
        <f>+'2001'!$J74</f>
        <v>0</v>
      </c>
      <c r="O74" s="30">
        <f>+'2002'!$J74</f>
        <v>0</v>
      </c>
      <c r="P74" s="30">
        <f>+'2003'!$J74</f>
        <v>0</v>
      </c>
      <c r="Q74" s="30">
        <f>+'2004'!$J74</f>
        <v>0</v>
      </c>
      <c r="R74" s="30">
        <f>+'2005'!$J74</f>
        <v>0</v>
      </c>
      <c r="S74" s="30">
        <f>+'2006'!$J74</f>
        <v>0</v>
      </c>
      <c r="T74" s="30">
        <f>+'2007'!$J74</f>
        <v>0</v>
      </c>
      <c r="U74" s="30">
        <f>+'2008'!$J74</f>
        <v>0</v>
      </c>
      <c r="V74" s="30">
        <f>+'2009'!$J74</f>
        <v>0</v>
      </c>
      <c r="W74" s="30">
        <f>+'2010'!$J74</f>
        <v>0</v>
      </c>
      <c r="X74" s="30">
        <f>+'2011'!$J74</f>
        <v>0</v>
      </c>
      <c r="Y74" s="30">
        <f>+'2012'!$J74</f>
        <v>0</v>
      </c>
      <c r="Z74" s="30">
        <f>+'2013'!$J74</f>
        <v>0</v>
      </c>
      <c r="AA74" s="30">
        <f>+'2014'!$J74</f>
        <v>0</v>
      </c>
      <c r="AB74" s="30">
        <f>+'2015'!$J74</f>
        <v>0</v>
      </c>
      <c r="AC74" s="30">
        <f>+'2016'!$J74</f>
        <v>0</v>
      </c>
      <c r="AD74" s="30">
        <f>+'2017'!$J74</f>
        <v>0</v>
      </c>
      <c r="AE74" s="30">
        <f>+'2018'!$J74</f>
        <v>0</v>
      </c>
      <c r="AF74" s="30">
        <f>+'2019'!$J74</f>
        <v>0</v>
      </c>
      <c r="AG74" s="30">
        <f>+'2020'!$J74</f>
        <v>0</v>
      </c>
      <c r="AH74" s="30">
        <f>+'2021'!$J74</f>
        <v>0</v>
      </c>
      <c r="AI74" s="27"/>
      <c r="AJ74" s="31" t="e">
        <f t="shared" si="39"/>
        <v>#DIV/0!</v>
      </c>
    </row>
    <row r="75" spans="1:36" hidden="1" x14ac:dyDescent="0.35">
      <c r="A75" s="24" t="s">
        <v>398</v>
      </c>
      <c r="B75" s="25" t="s">
        <v>291</v>
      </c>
      <c r="C75" s="30">
        <f>+'1990'!$J75</f>
        <v>0</v>
      </c>
      <c r="D75" s="30">
        <f>+'1991'!$J75</f>
        <v>0</v>
      </c>
      <c r="E75" s="30">
        <f>+'1992'!$J75</f>
        <v>0</v>
      </c>
      <c r="F75" s="30">
        <f>+'1993'!$J75</f>
        <v>0</v>
      </c>
      <c r="G75" s="30">
        <f>+'1994'!$J75</f>
        <v>0</v>
      </c>
      <c r="H75" s="30">
        <f>+'1995'!$J75</f>
        <v>0</v>
      </c>
      <c r="I75" s="30">
        <f>+'1996'!$J75</f>
        <v>0</v>
      </c>
      <c r="J75" s="30">
        <f>+'1997'!$J75</f>
        <v>0</v>
      </c>
      <c r="K75" s="30">
        <f>+'1998'!$J75</f>
        <v>0</v>
      </c>
      <c r="L75" s="30">
        <f>+'1999'!$J75</f>
        <v>0</v>
      </c>
      <c r="M75" s="30">
        <f>+'2000'!$J75</f>
        <v>0</v>
      </c>
      <c r="N75" s="30">
        <f>+'2001'!$J75</f>
        <v>0</v>
      </c>
      <c r="O75" s="30">
        <f>+'2002'!$J75</f>
        <v>0</v>
      </c>
      <c r="P75" s="30">
        <f>+'2003'!$J75</f>
        <v>0</v>
      </c>
      <c r="Q75" s="30">
        <f>+'2004'!$J75</f>
        <v>0</v>
      </c>
      <c r="R75" s="30">
        <f>+'2005'!$J75</f>
        <v>0</v>
      </c>
      <c r="S75" s="30">
        <f>+'2006'!$J75</f>
        <v>0</v>
      </c>
      <c r="T75" s="30">
        <f>+'2007'!$J75</f>
        <v>0</v>
      </c>
      <c r="U75" s="30">
        <f>+'2008'!$J75</f>
        <v>0</v>
      </c>
      <c r="V75" s="30">
        <f>+'2009'!$J75</f>
        <v>0</v>
      </c>
      <c r="W75" s="30">
        <f>+'2010'!$J75</f>
        <v>0</v>
      </c>
      <c r="X75" s="30">
        <f>+'2011'!$J75</f>
        <v>0</v>
      </c>
      <c r="Y75" s="30">
        <f>+'2012'!$J75</f>
        <v>0</v>
      </c>
      <c r="Z75" s="30">
        <f>+'2013'!$J75</f>
        <v>0</v>
      </c>
      <c r="AA75" s="30">
        <f>+'2014'!$J75</f>
        <v>0</v>
      </c>
      <c r="AB75" s="30">
        <f>+'2015'!$J75</f>
        <v>0</v>
      </c>
      <c r="AC75" s="30">
        <f>+'2016'!$J75</f>
        <v>0</v>
      </c>
      <c r="AD75" s="30">
        <f>+'2017'!$J75</f>
        <v>0</v>
      </c>
      <c r="AE75" s="30">
        <f>+'2018'!$J75</f>
        <v>0</v>
      </c>
      <c r="AF75" s="30">
        <f>+'2019'!$J75</f>
        <v>0</v>
      </c>
      <c r="AG75" s="30">
        <f>+'2020'!$J75</f>
        <v>0</v>
      </c>
      <c r="AH75" s="30">
        <f>+'2021'!$J75</f>
        <v>0</v>
      </c>
      <c r="AI75" s="27"/>
      <c r="AJ75" s="31" t="e">
        <f t="shared" si="39"/>
        <v>#DIV/0!</v>
      </c>
    </row>
    <row r="76" spans="1:36" hidden="1" x14ac:dyDescent="0.35">
      <c r="A76" s="24" t="s">
        <v>399</v>
      </c>
      <c r="B76" s="25" t="s">
        <v>400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27"/>
      <c r="AJ76" s="33" t="e">
        <f t="shared" si="39"/>
        <v>#DIV/0!</v>
      </c>
    </row>
    <row r="77" spans="1:36" hidden="1" x14ac:dyDescent="0.35">
      <c r="A77" s="24" t="s">
        <v>401</v>
      </c>
      <c r="B77" s="25" t="s">
        <v>402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27"/>
      <c r="AJ77" s="33" t="e">
        <f t="shared" si="39"/>
        <v>#DIV/0!</v>
      </c>
    </row>
    <row r="78" spans="1:36" hidden="1" x14ac:dyDescent="0.35">
      <c r="A78" s="24" t="s">
        <v>403</v>
      </c>
      <c r="B78" s="25" t="s">
        <v>404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27"/>
      <c r="AJ78" s="33" t="e">
        <f t="shared" si="39"/>
        <v>#DIV/0!</v>
      </c>
    </row>
    <row r="79" spans="1:36" hidden="1" x14ac:dyDescent="0.35">
      <c r="A79" s="24" t="s">
        <v>405</v>
      </c>
      <c r="B79" s="25" t="s">
        <v>406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27"/>
      <c r="AJ79" s="33" t="e">
        <f t="shared" si="39"/>
        <v>#DIV/0!</v>
      </c>
    </row>
    <row r="80" spans="1:36" hidden="1" x14ac:dyDescent="0.35">
      <c r="A80" s="24" t="s">
        <v>407</v>
      </c>
      <c r="B80" s="25" t="s">
        <v>408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27"/>
      <c r="AJ80" s="33" t="e">
        <f t="shared" si="39"/>
        <v>#DIV/0!</v>
      </c>
    </row>
    <row r="81" spans="1:36" hidden="1" x14ac:dyDescent="0.35">
      <c r="A81" s="24" t="s">
        <v>409</v>
      </c>
      <c r="B81" s="25" t="s">
        <v>291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27"/>
      <c r="AJ81" s="33" t="e">
        <f t="shared" si="39"/>
        <v>#DIV/0!</v>
      </c>
    </row>
    <row r="82" spans="1:36" hidden="1" x14ac:dyDescent="0.35">
      <c r="A82" s="24" t="s">
        <v>410</v>
      </c>
      <c r="B82" s="25" t="s">
        <v>411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27"/>
      <c r="AJ82" s="33" t="e">
        <f t="shared" si="39"/>
        <v>#DIV/0!</v>
      </c>
    </row>
    <row r="83" spans="1:36" hidden="1" x14ac:dyDescent="0.35">
      <c r="A83" s="24" t="s">
        <v>412</v>
      </c>
      <c r="B83" s="25" t="s">
        <v>413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27"/>
      <c r="AJ83" s="33" t="e">
        <f t="shared" si="39"/>
        <v>#DIV/0!</v>
      </c>
    </row>
    <row r="84" spans="1:36" hidden="1" x14ac:dyDescent="0.35">
      <c r="A84" s="24" t="s">
        <v>414</v>
      </c>
      <c r="B84" s="25" t="s">
        <v>415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27"/>
      <c r="AJ84" s="33" t="e">
        <f t="shared" si="39"/>
        <v>#DIV/0!</v>
      </c>
    </row>
    <row r="85" spans="1:36" hidden="1" x14ac:dyDescent="0.35">
      <c r="A85" s="24" t="s">
        <v>416</v>
      </c>
      <c r="B85" s="25" t="s">
        <v>417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27"/>
      <c r="AJ85" s="33" t="e">
        <f t="shared" si="39"/>
        <v>#DIV/0!</v>
      </c>
    </row>
    <row r="86" spans="1:36" hidden="1" x14ac:dyDescent="0.35">
      <c r="A86" s="24" t="s">
        <v>418</v>
      </c>
      <c r="B86" s="25" t="s">
        <v>419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27"/>
      <c r="AJ86" s="33" t="e">
        <f t="shared" si="39"/>
        <v>#DIV/0!</v>
      </c>
    </row>
    <row r="87" spans="1:36" hidden="1" x14ac:dyDescent="0.35">
      <c r="A87" s="24" t="s">
        <v>420</v>
      </c>
      <c r="B87" s="25" t="s">
        <v>421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27"/>
      <c r="AJ87" s="33" t="e">
        <f t="shared" si="39"/>
        <v>#DIV/0!</v>
      </c>
    </row>
    <row r="88" spans="1:36" hidden="1" x14ac:dyDescent="0.35">
      <c r="A88" s="24" t="s">
        <v>422</v>
      </c>
      <c r="B88" s="25" t="s">
        <v>423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27"/>
      <c r="AJ88" s="33" t="e">
        <f t="shared" si="39"/>
        <v>#DIV/0!</v>
      </c>
    </row>
    <row r="89" spans="1:36" hidden="1" x14ac:dyDescent="0.35">
      <c r="A89" s="24" t="s">
        <v>424</v>
      </c>
      <c r="B89" s="25" t="s">
        <v>425</v>
      </c>
      <c r="C89" s="26">
        <f t="shared" ref="C89:AE89" si="42">+SUM(C90:C93)</f>
        <v>0</v>
      </c>
      <c r="D89" s="26">
        <f t="shared" si="42"/>
        <v>0</v>
      </c>
      <c r="E89" s="26">
        <f t="shared" si="42"/>
        <v>0</v>
      </c>
      <c r="F89" s="26">
        <f t="shared" si="42"/>
        <v>0</v>
      </c>
      <c r="G89" s="26">
        <f t="shared" si="42"/>
        <v>0</v>
      </c>
      <c r="H89" s="26">
        <f t="shared" si="42"/>
        <v>0</v>
      </c>
      <c r="I89" s="26">
        <f t="shared" si="42"/>
        <v>0</v>
      </c>
      <c r="J89" s="26">
        <f t="shared" si="42"/>
        <v>0</v>
      </c>
      <c r="K89" s="26">
        <f t="shared" si="42"/>
        <v>0</v>
      </c>
      <c r="L89" s="26">
        <f t="shared" si="42"/>
        <v>0</v>
      </c>
      <c r="M89" s="26">
        <f t="shared" si="42"/>
        <v>0</v>
      </c>
      <c r="N89" s="26">
        <f t="shared" si="42"/>
        <v>0</v>
      </c>
      <c r="O89" s="26">
        <f t="shared" si="42"/>
        <v>0</v>
      </c>
      <c r="P89" s="26">
        <f t="shared" si="42"/>
        <v>0</v>
      </c>
      <c r="Q89" s="26">
        <f t="shared" si="42"/>
        <v>0</v>
      </c>
      <c r="R89" s="26">
        <f t="shared" si="42"/>
        <v>0</v>
      </c>
      <c r="S89" s="26">
        <f t="shared" si="42"/>
        <v>0</v>
      </c>
      <c r="T89" s="26">
        <f t="shared" si="42"/>
        <v>0</v>
      </c>
      <c r="U89" s="26">
        <f t="shared" si="42"/>
        <v>0</v>
      </c>
      <c r="V89" s="26">
        <f t="shared" si="42"/>
        <v>0</v>
      </c>
      <c r="W89" s="26">
        <f t="shared" si="42"/>
        <v>0</v>
      </c>
      <c r="X89" s="26">
        <f t="shared" si="42"/>
        <v>0</v>
      </c>
      <c r="Y89" s="26">
        <f t="shared" si="42"/>
        <v>0</v>
      </c>
      <c r="Z89" s="26">
        <f t="shared" si="42"/>
        <v>0</v>
      </c>
      <c r="AA89" s="26">
        <f t="shared" si="42"/>
        <v>0</v>
      </c>
      <c r="AB89" s="26">
        <f t="shared" si="42"/>
        <v>0</v>
      </c>
      <c r="AC89" s="26">
        <f t="shared" si="42"/>
        <v>0</v>
      </c>
      <c r="AD89" s="26">
        <f t="shared" si="42"/>
        <v>0</v>
      </c>
      <c r="AE89" s="26">
        <f t="shared" si="42"/>
        <v>0</v>
      </c>
      <c r="AF89" s="26">
        <f t="shared" ref="AF89" si="43">+SUM(AF90:AF93)</f>
        <v>0</v>
      </c>
      <c r="AG89" s="26">
        <f t="shared" ref="AG89:AH89" si="44">+SUM(AG90:AG93)</f>
        <v>0</v>
      </c>
      <c r="AH89" s="26">
        <f t="shared" si="44"/>
        <v>0</v>
      </c>
      <c r="AI89" s="27"/>
      <c r="AJ89" s="28" t="e">
        <f t="shared" si="39"/>
        <v>#DIV/0!</v>
      </c>
    </row>
    <row r="90" spans="1:36" hidden="1" x14ac:dyDescent="0.35">
      <c r="A90" s="24" t="s">
        <v>426</v>
      </c>
      <c r="B90" s="25" t="s">
        <v>427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27"/>
      <c r="AJ90" s="33" t="e">
        <f t="shared" si="39"/>
        <v>#DIV/0!</v>
      </c>
    </row>
    <row r="91" spans="1:36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3" t="e">
        <f t="shared" si="39"/>
        <v>#DIV/0!</v>
      </c>
    </row>
    <row r="92" spans="1:36" ht="13" hidden="1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33" t="e">
        <f t="shared" si="39"/>
        <v>#DIV/0!</v>
      </c>
    </row>
    <row r="93" spans="1:36" hidden="1" x14ac:dyDescent="0.35">
      <c r="A93" s="24" t="s">
        <v>432</v>
      </c>
      <c r="B93" s="25" t="s">
        <v>342</v>
      </c>
      <c r="C93" s="30">
        <f>+'1990'!$J93</f>
        <v>0</v>
      </c>
      <c r="D93" s="30">
        <f>+'1991'!$J93</f>
        <v>0</v>
      </c>
      <c r="E93" s="30">
        <f>+'1992'!$J93</f>
        <v>0</v>
      </c>
      <c r="F93" s="30">
        <f>+'1993'!$J93</f>
        <v>0</v>
      </c>
      <c r="G93" s="30">
        <f>+'1994'!$J93</f>
        <v>0</v>
      </c>
      <c r="H93" s="30">
        <f>+'1995'!$J93</f>
        <v>0</v>
      </c>
      <c r="I93" s="30">
        <f>+'1996'!$J93</f>
        <v>0</v>
      </c>
      <c r="J93" s="30">
        <f>+'1997'!$J93</f>
        <v>0</v>
      </c>
      <c r="K93" s="30">
        <f>+'1998'!$J93</f>
        <v>0</v>
      </c>
      <c r="L93" s="30">
        <f>+'1999'!$J93</f>
        <v>0</v>
      </c>
      <c r="M93" s="30">
        <f>+'2000'!$J93</f>
        <v>0</v>
      </c>
      <c r="N93" s="30">
        <f>+'2001'!$J93</f>
        <v>0</v>
      </c>
      <c r="O93" s="30">
        <f>+'2002'!$J93</f>
        <v>0</v>
      </c>
      <c r="P93" s="30">
        <f>+'2003'!$J93</f>
        <v>0</v>
      </c>
      <c r="Q93" s="30">
        <f>+'2004'!$J93</f>
        <v>0</v>
      </c>
      <c r="R93" s="30">
        <f>+'2005'!$J93</f>
        <v>0</v>
      </c>
      <c r="S93" s="30">
        <f>+'2006'!$J93</f>
        <v>0</v>
      </c>
      <c r="T93" s="30">
        <f>+'2007'!$J93</f>
        <v>0</v>
      </c>
      <c r="U93" s="30">
        <f>+'2008'!$J93</f>
        <v>0</v>
      </c>
      <c r="V93" s="30">
        <f>+'2009'!$J93</f>
        <v>0</v>
      </c>
      <c r="W93" s="30">
        <f>+'2010'!$J93</f>
        <v>0</v>
      </c>
      <c r="X93" s="30">
        <f>+'2011'!$J93</f>
        <v>0</v>
      </c>
      <c r="Y93" s="30">
        <f>+'2012'!$J93</f>
        <v>0</v>
      </c>
      <c r="Z93" s="30">
        <f>+'2013'!$J93</f>
        <v>0</v>
      </c>
      <c r="AA93" s="30">
        <f>+'2014'!$J93</f>
        <v>0</v>
      </c>
      <c r="AB93" s="30">
        <f>+'2015'!$J93</f>
        <v>0</v>
      </c>
      <c r="AC93" s="30">
        <f>+'2016'!$J93</f>
        <v>0</v>
      </c>
      <c r="AD93" s="30">
        <f>+'2017'!$J93</f>
        <v>0</v>
      </c>
      <c r="AE93" s="30">
        <f>+'2018'!$J93</f>
        <v>0</v>
      </c>
      <c r="AF93" s="30">
        <f>+'2019'!$J93</f>
        <v>0</v>
      </c>
      <c r="AG93" s="30">
        <f>+'2020'!$J93</f>
        <v>0</v>
      </c>
      <c r="AH93" s="30">
        <f>+'2021'!$J93</f>
        <v>0</v>
      </c>
      <c r="AI93" s="27"/>
      <c r="AJ93" s="31" t="e">
        <f t="shared" si="39"/>
        <v>#DIV/0!</v>
      </c>
    </row>
    <row r="94" spans="1:36" hidden="1" x14ac:dyDescent="0.35">
      <c r="A94" s="24" t="s">
        <v>433</v>
      </c>
      <c r="B94" s="25" t="s">
        <v>291</v>
      </c>
      <c r="C94" s="30">
        <f>+'1990'!$J94</f>
        <v>0</v>
      </c>
      <c r="D94" s="30">
        <f>+'1991'!$J94</f>
        <v>0</v>
      </c>
      <c r="E94" s="30">
        <f>+'1992'!$J94</f>
        <v>0</v>
      </c>
      <c r="F94" s="30">
        <f>+'1993'!$J94</f>
        <v>0</v>
      </c>
      <c r="G94" s="30">
        <f>+'1994'!$J94</f>
        <v>0</v>
      </c>
      <c r="H94" s="30">
        <f>+'1995'!$J94</f>
        <v>0</v>
      </c>
      <c r="I94" s="30">
        <f>+'1996'!$J94</f>
        <v>0</v>
      </c>
      <c r="J94" s="30">
        <f>+'1997'!$J94</f>
        <v>0</v>
      </c>
      <c r="K94" s="30">
        <f>+'1998'!$J94</f>
        <v>0</v>
      </c>
      <c r="L94" s="30">
        <f>+'1999'!$J94</f>
        <v>0</v>
      </c>
      <c r="M94" s="30">
        <f>+'2000'!$J94</f>
        <v>0</v>
      </c>
      <c r="N94" s="30">
        <f>+'2001'!$J94</f>
        <v>0</v>
      </c>
      <c r="O94" s="30">
        <f>+'2002'!$J94</f>
        <v>0</v>
      </c>
      <c r="P94" s="30">
        <f>+'2003'!$J94</f>
        <v>0</v>
      </c>
      <c r="Q94" s="30">
        <f>+'2004'!$J94</f>
        <v>0</v>
      </c>
      <c r="R94" s="30">
        <f>+'2005'!$J94</f>
        <v>0</v>
      </c>
      <c r="S94" s="30">
        <f>+'2006'!$J94</f>
        <v>0</v>
      </c>
      <c r="T94" s="30">
        <f>+'2007'!$J94</f>
        <v>0</v>
      </c>
      <c r="U94" s="30">
        <f>+'2008'!$J94</f>
        <v>0</v>
      </c>
      <c r="V94" s="30">
        <f>+'2009'!$J94</f>
        <v>0</v>
      </c>
      <c r="W94" s="30">
        <f>+'2010'!$J94</f>
        <v>0</v>
      </c>
      <c r="X94" s="30">
        <f>+'2011'!$J94</f>
        <v>0</v>
      </c>
      <c r="Y94" s="30">
        <f>+'2012'!$J94</f>
        <v>0</v>
      </c>
      <c r="Z94" s="30">
        <f>+'2013'!$J94</f>
        <v>0</v>
      </c>
      <c r="AA94" s="30">
        <f>+'2014'!$J94</f>
        <v>0</v>
      </c>
      <c r="AB94" s="30">
        <f>+'2015'!$J94</f>
        <v>0</v>
      </c>
      <c r="AC94" s="30">
        <f>+'2016'!$J94</f>
        <v>0</v>
      </c>
      <c r="AD94" s="30">
        <f>+'2017'!$J94</f>
        <v>0</v>
      </c>
      <c r="AE94" s="30">
        <f>+'2018'!$J94</f>
        <v>0</v>
      </c>
      <c r="AF94" s="30">
        <f>+'2019'!$J94</f>
        <v>0</v>
      </c>
      <c r="AG94" s="30">
        <f>+'2020'!$J94</f>
        <v>0</v>
      </c>
      <c r="AH94" s="30">
        <f>+'2021'!$J94</f>
        <v>0</v>
      </c>
      <c r="AI94" s="27"/>
      <c r="AJ94" s="31" t="e">
        <f t="shared" si="39"/>
        <v>#DIV/0!</v>
      </c>
    </row>
    <row r="95" spans="1:36" s="13" customFormat="1" x14ac:dyDescent="0.35">
      <c r="A95" s="19" t="s">
        <v>434</v>
      </c>
      <c r="B95" s="20" t="s">
        <v>435</v>
      </c>
      <c r="C95" s="21">
        <f t="shared" ref="C95:AE95" si="45">+C96+C111+C127+C132+C144+C145+C151+C154+C155+C156</f>
        <v>0</v>
      </c>
      <c r="D95" s="21">
        <f t="shared" si="45"/>
        <v>0</v>
      </c>
      <c r="E95" s="21">
        <f t="shared" si="45"/>
        <v>0</v>
      </c>
      <c r="F95" s="21">
        <f t="shared" si="45"/>
        <v>0</v>
      </c>
      <c r="G95" s="21">
        <f t="shared" si="45"/>
        <v>0.49066266217292803</v>
      </c>
      <c r="H95" s="21">
        <f t="shared" si="45"/>
        <v>0.46865272189823998</v>
      </c>
      <c r="I95" s="21">
        <f t="shared" si="45"/>
        <v>0.28797174999999997</v>
      </c>
      <c r="J95" s="21">
        <f t="shared" si="45"/>
        <v>0.51939763069068812</v>
      </c>
      <c r="K95" s="21">
        <f t="shared" si="45"/>
        <v>0.55138716860723191</v>
      </c>
      <c r="L95" s="21">
        <f t="shared" si="45"/>
        <v>0.53056163009087998</v>
      </c>
      <c r="M95" s="21">
        <f t="shared" si="45"/>
        <v>0.28566175019033602</v>
      </c>
      <c r="N95" s="21">
        <f t="shared" si="45"/>
        <v>0.28565964898688001</v>
      </c>
      <c r="O95" s="21">
        <f t="shared" si="45"/>
        <v>0.28663169975859204</v>
      </c>
      <c r="P95" s="21">
        <f t="shared" si="45"/>
        <v>0.28931625000000005</v>
      </c>
      <c r="Q95" s="21">
        <f t="shared" si="45"/>
        <v>0.28566314999999998</v>
      </c>
      <c r="R95" s="21">
        <f t="shared" si="45"/>
        <v>0.28843375000000004</v>
      </c>
      <c r="S95" s="21">
        <f t="shared" si="45"/>
        <v>0.28797174999999997</v>
      </c>
      <c r="T95" s="21">
        <f t="shared" si="45"/>
        <v>0.29309625</v>
      </c>
      <c r="U95" s="21">
        <f t="shared" si="45"/>
        <v>0.30553775000000005</v>
      </c>
      <c r="V95" s="21">
        <f t="shared" si="45"/>
        <v>0.30713040999999996</v>
      </c>
      <c r="W95" s="21">
        <f t="shared" si="45"/>
        <v>0.32335632000000003</v>
      </c>
      <c r="X95" s="21">
        <f t="shared" si="45"/>
        <v>0.36084750000000004</v>
      </c>
      <c r="Y95" s="21">
        <f t="shared" si="45"/>
        <v>0.43159249999999999</v>
      </c>
      <c r="Z95" s="21">
        <f t="shared" si="45"/>
        <v>0.43482493999999999</v>
      </c>
      <c r="AA95" s="21">
        <f t="shared" si="45"/>
        <v>0.47375099999999998</v>
      </c>
      <c r="AB95" s="21">
        <f t="shared" si="45"/>
        <v>0.48114833000000001</v>
      </c>
      <c r="AC95" s="21">
        <f t="shared" si="45"/>
        <v>0.50437145000000005</v>
      </c>
      <c r="AD95" s="21">
        <f t="shared" si="45"/>
        <v>0.48504944999999999</v>
      </c>
      <c r="AE95" s="21">
        <f t="shared" si="45"/>
        <v>0.47524338000000005</v>
      </c>
      <c r="AF95" s="21">
        <f t="shared" ref="AF95:AH95" si="46">+AF96+AF111+AF127+AF132+AF144+AF145+AF151+AF154+AF155+AF156</f>
        <v>0.51635739000000003</v>
      </c>
      <c r="AG95" s="21">
        <f t="shared" si="46"/>
        <v>0.33763947499999997</v>
      </c>
      <c r="AH95" s="21">
        <f t="shared" si="46"/>
        <v>0.33725562250000002</v>
      </c>
      <c r="AI95" s="22"/>
      <c r="AJ95" s="23">
        <f t="shared" si="39"/>
        <v>0.80758323316282921</v>
      </c>
    </row>
    <row r="96" spans="1:36" hidden="1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33" t="e">
        <f t="shared" si="39"/>
        <v>#DIV/0!</v>
      </c>
    </row>
    <row r="97" spans="1:36" hidden="1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33" t="e">
        <f t="shared" si="39"/>
        <v>#DIV/0!</v>
      </c>
    </row>
    <row r="98" spans="1:36" hidden="1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33" t="e">
        <f t="shared" si="39"/>
        <v>#DIV/0!</v>
      </c>
    </row>
    <row r="99" spans="1:36" hidden="1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33" t="e">
        <f t="shared" si="39"/>
        <v>#DIV/0!</v>
      </c>
    </row>
    <row r="100" spans="1:36" hidden="1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33" t="e">
        <f t="shared" si="39"/>
        <v>#DIV/0!</v>
      </c>
    </row>
    <row r="101" spans="1:36" hidden="1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33" t="e">
        <f t="shared" si="39"/>
        <v>#DIV/0!</v>
      </c>
    </row>
    <row r="102" spans="1:36" hidden="1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33" t="e">
        <f t="shared" si="39"/>
        <v>#DIV/0!</v>
      </c>
    </row>
    <row r="103" spans="1:36" hidden="1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33" t="e">
        <f t="shared" si="39"/>
        <v>#DIV/0!</v>
      </c>
    </row>
    <row r="104" spans="1:36" hidden="1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33" t="e">
        <f t="shared" si="39"/>
        <v>#DIV/0!</v>
      </c>
    </row>
    <row r="105" spans="1:36" hidden="1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33" t="e">
        <f t="shared" si="39"/>
        <v>#DIV/0!</v>
      </c>
    </row>
    <row r="106" spans="1:36" hidden="1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33" t="e">
        <f t="shared" si="39"/>
        <v>#DIV/0!</v>
      </c>
    </row>
    <row r="107" spans="1:36" hidden="1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33" t="e">
        <f t="shared" si="39"/>
        <v>#DIV/0!</v>
      </c>
    </row>
    <row r="108" spans="1:36" hidden="1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33" t="e">
        <f t="shared" si="39"/>
        <v>#DIV/0!</v>
      </c>
    </row>
    <row r="109" spans="1:36" hidden="1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33" t="e">
        <f t="shared" si="39"/>
        <v>#DIV/0!</v>
      </c>
    </row>
    <row r="110" spans="1:36" hidden="1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33" t="e">
        <f t="shared" si="39"/>
        <v>#DIV/0!</v>
      </c>
    </row>
    <row r="111" spans="1:36" hidden="1" x14ac:dyDescent="0.35">
      <c r="A111" s="24" t="s">
        <v>466</v>
      </c>
      <c r="B111" s="25" t="s">
        <v>467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27"/>
      <c r="AJ111" s="33" t="e">
        <f t="shared" si="39"/>
        <v>#DIV/0!</v>
      </c>
    </row>
    <row r="112" spans="1:36" hidden="1" x14ac:dyDescent="0.35">
      <c r="A112" s="24" t="s">
        <v>468</v>
      </c>
      <c r="B112" s="25" t="s">
        <v>439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27"/>
      <c r="AJ112" s="33" t="e">
        <f t="shared" si="39"/>
        <v>#DIV/0!</v>
      </c>
    </row>
    <row r="113" spans="1:36" hidden="1" x14ac:dyDescent="0.35">
      <c r="A113" s="24" t="s">
        <v>469</v>
      </c>
      <c r="B113" s="25" t="s">
        <v>441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27"/>
      <c r="AJ113" s="33" t="e">
        <f t="shared" si="39"/>
        <v>#DIV/0!</v>
      </c>
    </row>
    <row r="114" spans="1:36" hidden="1" x14ac:dyDescent="0.35">
      <c r="A114" s="24" t="s">
        <v>470</v>
      </c>
      <c r="B114" s="25" t="s">
        <v>443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27"/>
      <c r="AJ114" s="33" t="e">
        <f t="shared" si="39"/>
        <v>#DIV/0!</v>
      </c>
    </row>
    <row r="115" spans="1:36" hidden="1" x14ac:dyDescent="0.35">
      <c r="A115" s="24" t="s">
        <v>471</v>
      </c>
      <c r="B115" s="25" t="s">
        <v>445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27"/>
      <c r="AJ115" s="33" t="e">
        <f t="shared" si="39"/>
        <v>#DIV/0!</v>
      </c>
    </row>
    <row r="116" spans="1:36" hidden="1" x14ac:dyDescent="0.35">
      <c r="A116" s="24" t="s">
        <v>472</v>
      </c>
      <c r="B116" s="25" t="s">
        <v>447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27"/>
      <c r="AJ116" s="33" t="e">
        <f t="shared" si="39"/>
        <v>#DIV/0!</v>
      </c>
    </row>
    <row r="117" spans="1:36" hidden="1" x14ac:dyDescent="0.35">
      <c r="A117" s="24" t="s">
        <v>473</v>
      </c>
      <c r="B117" s="25" t="s">
        <v>449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27"/>
      <c r="AJ117" s="33" t="e">
        <f t="shared" si="39"/>
        <v>#DIV/0!</v>
      </c>
    </row>
    <row r="118" spans="1:36" hidden="1" x14ac:dyDescent="0.35">
      <c r="A118" s="24" t="s">
        <v>474</v>
      </c>
      <c r="B118" s="25" t="s">
        <v>451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27"/>
      <c r="AJ118" s="33" t="e">
        <f t="shared" si="39"/>
        <v>#DIV/0!</v>
      </c>
    </row>
    <row r="119" spans="1:36" hidden="1" x14ac:dyDescent="0.35">
      <c r="A119" s="24" t="s">
        <v>475</v>
      </c>
      <c r="B119" s="25" t="s">
        <v>453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27"/>
      <c r="AJ119" s="33" t="e">
        <f t="shared" si="39"/>
        <v>#DIV/0!</v>
      </c>
    </row>
    <row r="120" spans="1:36" hidden="1" x14ac:dyDescent="0.35">
      <c r="A120" s="24" t="s">
        <v>476</v>
      </c>
      <c r="B120" s="25" t="s">
        <v>455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27"/>
      <c r="AJ120" s="33" t="e">
        <f t="shared" si="39"/>
        <v>#DIV/0!</v>
      </c>
    </row>
    <row r="121" spans="1:36" hidden="1" x14ac:dyDescent="0.35">
      <c r="A121" s="24" t="s">
        <v>477</v>
      </c>
      <c r="B121" s="25" t="s">
        <v>457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27"/>
      <c r="AJ121" s="33" t="e">
        <f t="shared" si="39"/>
        <v>#DIV/0!</v>
      </c>
    </row>
    <row r="122" spans="1:36" hidden="1" x14ac:dyDescent="0.35">
      <c r="A122" s="24" t="s">
        <v>478</v>
      </c>
      <c r="B122" s="25" t="s">
        <v>459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27"/>
      <c r="AJ122" s="33" t="e">
        <f t="shared" si="39"/>
        <v>#DIV/0!</v>
      </c>
    </row>
    <row r="123" spans="1:36" hidden="1" x14ac:dyDescent="0.35">
      <c r="A123" s="24" t="s">
        <v>479</v>
      </c>
      <c r="B123" s="25" t="s">
        <v>461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27"/>
      <c r="AJ123" s="33" t="e">
        <f t="shared" si="39"/>
        <v>#DIV/0!</v>
      </c>
    </row>
    <row r="124" spans="1:36" hidden="1" x14ac:dyDescent="0.35">
      <c r="A124" s="24" t="s">
        <v>480</v>
      </c>
      <c r="B124" s="25" t="s">
        <v>463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27"/>
      <c r="AJ124" s="33" t="e">
        <f t="shared" si="39"/>
        <v>#DIV/0!</v>
      </c>
    </row>
    <row r="125" spans="1:36" hidden="1" x14ac:dyDescent="0.35">
      <c r="A125" s="24" t="s">
        <v>481</v>
      </c>
      <c r="B125" s="25" t="s">
        <v>465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27"/>
      <c r="AJ125" s="33" t="e">
        <f t="shared" si="39"/>
        <v>#DIV/0!</v>
      </c>
    </row>
    <row r="126" spans="1:36" ht="13" hidden="1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3" t="e">
        <f t="shared" si="39"/>
        <v>#DIV/0!</v>
      </c>
    </row>
    <row r="127" spans="1:36" hidden="1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33" t="e">
        <f t="shared" si="39"/>
        <v>#DIV/0!</v>
      </c>
    </row>
    <row r="128" spans="1:36" hidden="1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33" t="e">
        <f t="shared" si="39"/>
        <v>#DIV/0!</v>
      </c>
    </row>
    <row r="129" spans="1:36" hidden="1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33" t="e">
        <f t="shared" si="39"/>
        <v>#DIV/0!</v>
      </c>
    </row>
    <row r="130" spans="1:36" hidden="1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33" t="e">
        <f t="shared" si="39"/>
        <v>#DIV/0!</v>
      </c>
    </row>
    <row r="131" spans="1:36" hidden="1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33" t="e">
        <f t="shared" si="39"/>
        <v>#DIV/0!</v>
      </c>
    </row>
    <row r="132" spans="1:36" hidden="1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3" t="e">
        <f t="shared" si="39"/>
        <v>#DIV/0!</v>
      </c>
    </row>
    <row r="133" spans="1:36" hidden="1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3" t="e">
        <f t="shared" ref="AJ133:AJ196" si="47">+(AF133/M133)-1</f>
        <v>#DIV/0!</v>
      </c>
    </row>
    <row r="134" spans="1:36" hidden="1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3" t="e">
        <f t="shared" si="47"/>
        <v>#DIV/0!</v>
      </c>
    </row>
    <row r="135" spans="1:36" hidden="1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3" t="e">
        <f t="shared" si="47"/>
        <v>#DIV/0!</v>
      </c>
    </row>
    <row r="136" spans="1:36" hidden="1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3" t="e">
        <f t="shared" si="47"/>
        <v>#DIV/0!</v>
      </c>
    </row>
    <row r="137" spans="1:36" hidden="1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3" t="e">
        <f t="shared" si="47"/>
        <v>#DIV/0!</v>
      </c>
    </row>
    <row r="138" spans="1:36" hidden="1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3" t="e">
        <f t="shared" si="47"/>
        <v>#DIV/0!</v>
      </c>
    </row>
    <row r="139" spans="1:36" hidden="1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3" t="e">
        <f t="shared" si="47"/>
        <v>#DIV/0!</v>
      </c>
    </row>
    <row r="140" spans="1:36" hidden="1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3" t="e">
        <f t="shared" si="47"/>
        <v>#DIV/0!</v>
      </c>
    </row>
    <row r="141" spans="1:36" hidden="1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3" t="e">
        <f t="shared" si="47"/>
        <v>#DIV/0!</v>
      </c>
    </row>
    <row r="142" spans="1:36" hidden="1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3" t="e">
        <f t="shared" si="47"/>
        <v>#DIV/0!</v>
      </c>
    </row>
    <row r="143" spans="1:36" hidden="1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3" t="e">
        <f t="shared" si="47"/>
        <v>#DIV/0!</v>
      </c>
    </row>
    <row r="144" spans="1:36" hidden="1" x14ac:dyDescent="0.35">
      <c r="A144" s="24" t="s">
        <v>516</v>
      </c>
      <c r="B144" s="25" t="s">
        <v>517</v>
      </c>
      <c r="C144" s="30">
        <f>+'1990'!$J144</f>
        <v>0</v>
      </c>
      <c r="D144" s="30">
        <f>+'1991'!$J144</f>
        <v>0</v>
      </c>
      <c r="E144" s="30">
        <f>+'1992'!$J144</f>
        <v>0</v>
      </c>
      <c r="F144" s="30">
        <f>+'1993'!$J144</f>
        <v>0</v>
      </c>
      <c r="G144" s="30">
        <f>+'1994'!$J144</f>
        <v>0</v>
      </c>
      <c r="H144" s="30">
        <f>+'1995'!$J144</f>
        <v>0</v>
      </c>
      <c r="I144" s="30">
        <f>+'1996'!$J144</f>
        <v>0</v>
      </c>
      <c r="J144" s="30">
        <f>+'1997'!$J144</f>
        <v>0</v>
      </c>
      <c r="K144" s="30">
        <f>+'1998'!$J144</f>
        <v>0</v>
      </c>
      <c r="L144" s="30">
        <f>+'1999'!$J144</f>
        <v>0</v>
      </c>
      <c r="M144" s="30">
        <f>+'2000'!$J144</f>
        <v>0</v>
      </c>
      <c r="N144" s="30">
        <f>+'2001'!$J144</f>
        <v>0</v>
      </c>
      <c r="O144" s="30">
        <f>+'2002'!$J144</f>
        <v>0</v>
      </c>
      <c r="P144" s="30">
        <f>+'2003'!$J144</f>
        <v>0</v>
      </c>
      <c r="Q144" s="30">
        <f>+'2004'!$J144</f>
        <v>0</v>
      </c>
      <c r="R144" s="30">
        <f>+'2005'!$J144</f>
        <v>0</v>
      </c>
      <c r="S144" s="30">
        <f>+'2006'!$J144</f>
        <v>0</v>
      </c>
      <c r="T144" s="30">
        <f>+'2007'!$J144</f>
        <v>0</v>
      </c>
      <c r="U144" s="30">
        <f>+'2008'!$J144</f>
        <v>0</v>
      </c>
      <c r="V144" s="30">
        <f>+'2009'!$J144</f>
        <v>0</v>
      </c>
      <c r="W144" s="30">
        <f>+'2010'!$J144</f>
        <v>0</v>
      </c>
      <c r="X144" s="30">
        <f>+'2011'!$J144</f>
        <v>0</v>
      </c>
      <c r="Y144" s="30">
        <f>+'2012'!$J144</f>
        <v>0</v>
      </c>
      <c r="Z144" s="30">
        <f>+'2013'!$J144</f>
        <v>0</v>
      </c>
      <c r="AA144" s="30">
        <f>+'2014'!$J144</f>
        <v>0</v>
      </c>
      <c r="AB144" s="30">
        <f>+'2015'!$J144</f>
        <v>0</v>
      </c>
      <c r="AC144" s="30">
        <f>+'2016'!$J144</f>
        <v>0</v>
      </c>
      <c r="AD144" s="30">
        <f>+'2017'!$J144</f>
        <v>0</v>
      </c>
      <c r="AE144" s="30">
        <f>+'2018'!$J144</f>
        <v>0</v>
      </c>
      <c r="AF144" s="30">
        <f>+'2019'!$J144</f>
        <v>0</v>
      </c>
      <c r="AG144" s="30">
        <f>+'2020'!$J144</f>
        <v>0</v>
      </c>
      <c r="AH144" s="30">
        <f>+'2021'!$J144</f>
        <v>0</v>
      </c>
      <c r="AI144" s="27"/>
      <c r="AJ144" s="31" t="e">
        <f t="shared" si="47"/>
        <v>#DIV/0!</v>
      </c>
    </row>
    <row r="145" spans="1:36" hidden="1" x14ac:dyDescent="0.35">
      <c r="A145" s="24" t="s">
        <v>518</v>
      </c>
      <c r="B145" s="25" t="s">
        <v>519</v>
      </c>
      <c r="C145" s="26">
        <f>+SUM(C146:C150)</f>
        <v>0</v>
      </c>
      <c r="D145" s="26">
        <f t="shared" ref="D145:AE145" si="48">+SUM(D146:D150)</f>
        <v>0</v>
      </c>
      <c r="E145" s="26">
        <f t="shared" si="48"/>
        <v>0</v>
      </c>
      <c r="F145" s="26">
        <f t="shared" si="48"/>
        <v>0</v>
      </c>
      <c r="G145" s="26">
        <f t="shared" si="48"/>
        <v>0.49066266217292803</v>
      </c>
      <c r="H145" s="26">
        <f t="shared" si="48"/>
        <v>0.46865272189823998</v>
      </c>
      <c r="I145" s="26">
        <f t="shared" si="48"/>
        <v>0.28797174999999997</v>
      </c>
      <c r="J145" s="26">
        <f t="shared" si="48"/>
        <v>0.51939763069068812</v>
      </c>
      <c r="K145" s="26">
        <f t="shared" si="48"/>
        <v>0.55138716860723191</v>
      </c>
      <c r="L145" s="26">
        <f t="shared" si="48"/>
        <v>0.53056163009087998</v>
      </c>
      <c r="M145" s="26">
        <f t="shared" si="48"/>
        <v>0.28566175019033602</v>
      </c>
      <c r="N145" s="26">
        <f t="shared" si="48"/>
        <v>0.28565964898688001</v>
      </c>
      <c r="O145" s="26">
        <f t="shared" si="48"/>
        <v>0.28663169975859204</v>
      </c>
      <c r="P145" s="26">
        <f t="shared" si="48"/>
        <v>0.28931625000000005</v>
      </c>
      <c r="Q145" s="26">
        <f t="shared" si="48"/>
        <v>0.28566314999999998</v>
      </c>
      <c r="R145" s="26">
        <f t="shared" si="48"/>
        <v>0.28843375000000004</v>
      </c>
      <c r="S145" s="26">
        <f t="shared" si="48"/>
        <v>0.28797174999999997</v>
      </c>
      <c r="T145" s="26">
        <f t="shared" si="48"/>
        <v>0.29309625</v>
      </c>
      <c r="U145" s="26">
        <f t="shared" si="48"/>
        <v>0.30553775000000005</v>
      </c>
      <c r="V145" s="26">
        <f t="shared" si="48"/>
        <v>0.30713040999999996</v>
      </c>
      <c r="W145" s="26">
        <f t="shared" si="48"/>
        <v>0.32335632000000003</v>
      </c>
      <c r="X145" s="26">
        <f t="shared" si="48"/>
        <v>0.36084750000000004</v>
      </c>
      <c r="Y145" s="26">
        <f t="shared" si="48"/>
        <v>0.43159249999999999</v>
      </c>
      <c r="Z145" s="26">
        <f t="shared" si="48"/>
        <v>0.43482493999999999</v>
      </c>
      <c r="AA145" s="26">
        <f t="shared" si="48"/>
        <v>0.47375099999999998</v>
      </c>
      <c r="AB145" s="26">
        <f t="shared" si="48"/>
        <v>0.48114833000000001</v>
      </c>
      <c r="AC145" s="26">
        <f t="shared" si="48"/>
        <v>0.50437145000000005</v>
      </c>
      <c r="AD145" s="26">
        <f t="shared" si="48"/>
        <v>0.48504944999999999</v>
      </c>
      <c r="AE145" s="26">
        <f t="shared" si="48"/>
        <v>0.47524338000000005</v>
      </c>
      <c r="AF145" s="26">
        <f t="shared" ref="AF145:AH145" si="49">+SUM(AF146:AF150)</f>
        <v>0.51635739000000003</v>
      </c>
      <c r="AG145" s="26">
        <f t="shared" si="49"/>
        <v>0.33763947499999997</v>
      </c>
      <c r="AH145" s="26">
        <f t="shared" si="49"/>
        <v>0.33725562250000002</v>
      </c>
      <c r="AI145" s="27"/>
      <c r="AJ145" s="28">
        <f t="shared" si="47"/>
        <v>0.80758323316282921</v>
      </c>
    </row>
    <row r="146" spans="1:36" hidden="1" x14ac:dyDescent="0.35">
      <c r="A146" s="24" t="s">
        <v>520</v>
      </c>
      <c r="B146" s="25" t="s">
        <v>521</v>
      </c>
      <c r="C146" s="30">
        <f>+'1990'!$J146</f>
        <v>0</v>
      </c>
      <c r="D146" s="30">
        <f>+'1991'!$J146</f>
        <v>0</v>
      </c>
      <c r="E146" s="30">
        <f>+'1992'!$J146</f>
        <v>0</v>
      </c>
      <c r="F146" s="30">
        <f>+'1993'!$J146</f>
        <v>0</v>
      </c>
      <c r="G146" s="30">
        <f>+'1994'!$J146</f>
        <v>7.2516217292799983E-4</v>
      </c>
      <c r="H146" s="30">
        <f>+'1995'!$J146</f>
        <v>3.2636094912000008E-4</v>
      </c>
      <c r="I146" s="30">
        <f>+'1996'!$J146</f>
        <v>8.6399999999999997E-4</v>
      </c>
      <c r="J146" s="30">
        <f>+'1997'!$J146</f>
        <v>1.2019403453439994E-3</v>
      </c>
      <c r="K146" s="30">
        <f>+'1998'!$J146</f>
        <v>5.2420930361600027E-4</v>
      </c>
      <c r="L146" s="30">
        <f>+'1999'!$J146</f>
        <v>4.9519004544000057E-4</v>
      </c>
      <c r="M146" s="30">
        <f>+'2000'!$J146</f>
        <v>8.6275009516799991E-4</v>
      </c>
      <c r="N146" s="30">
        <f>+'2001'!$J146</f>
        <v>8.4544949343999943E-4</v>
      </c>
      <c r="O146" s="30">
        <f>+'2002'!$J146</f>
        <v>1.2908498792960001E-3</v>
      </c>
      <c r="P146" s="30">
        <f>+'2003'!$J146</f>
        <v>2.5600000000000002E-3</v>
      </c>
      <c r="Q146" s="30">
        <f>+'2004'!$J146</f>
        <v>5.8719999999999996E-4</v>
      </c>
      <c r="R146" s="30">
        <f>+'2005'!$J146</f>
        <v>1.6800000000000001E-3</v>
      </c>
      <c r="S146" s="30">
        <f>+'2006'!$J146</f>
        <v>8.6399999999999997E-4</v>
      </c>
      <c r="T146" s="30">
        <f>+'2007'!$J146</f>
        <v>2.2400000000000002E-3</v>
      </c>
      <c r="U146" s="30">
        <f>+'2008'!$J146</f>
        <v>6.0720000000000001E-3</v>
      </c>
      <c r="V146" s="30">
        <f>+'2009'!$J146</f>
        <v>2.7618800000000004E-3</v>
      </c>
      <c r="W146" s="30">
        <f>+'2010'!$J146</f>
        <v>8.8159999999999996E-5</v>
      </c>
      <c r="X146" s="30">
        <f>+'2011'!$J146</f>
        <v>0</v>
      </c>
      <c r="Y146" s="30">
        <f>+'2012'!$J146</f>
        <v>3.3600000000000001E-3</v>
      </c>
      <c r="Z146" s="30">
        <f>+'2013'!$J146</f>
        <v>1.4987200000000005E-3</v>
      </c>
      <c r="AA146" s="30">
        <f>+'2014'!$J146</f>
        <v>1.088E-3</v>
      </c>
      <c r="AB146" s="30">
        <f>+'2015'!$J146</f>
        <v>1.0791040000000002E-2</v>
      </c>
      <c r="AC146" s="30">
        <f>+'2016'!$J146</f>
        <v>2.2337600000000003E-2</v>
      </c>
      <c r="AD146" s="30">
        <f>+'2017'!$J146</f>
        <v>6.2102000000000008E-3</v>
      </c>
      <c r="AE146" s="30">
        <f>+'2018'!$J146</f>
        <v>1.2654400000000003E-3</v>
      </c>
      <c r="AF146" s="30">
        <f>+'2019'!$J146</f>
        <v>1.9084320000000002E-2</v>
      </c>
      <c r="AG146" s="30">
        <f>+'2020'!$J146</f>
        <v>1.116E-3</v>
      </c>
      <c r="AH146" s="30">
        <f>+'2021'!$J146</f>
        <v>9.8684799999999989E-3</v>
      </c>
      <c r="AI146" s="27"/>
      <c r="AJ146" s="31">
        <f t="shared" si="47"/>
        <v>21.120333694409837</v>
      </c>
    </row>
    <row r="147" spans="1:36" hidden="1" x14ac:dyDescent="0.35">
      <c r="A147" s="24" t="s">
        <v>522</v>
      </c>
      <c r="B147" s="25" t="s">
        <v>523</v>
      </c>
      <c r="C147" s="30">
        <f>+'1990'!$J147</f>
        <v>0</v>
      </c>
      <c r="D147" s="30">
        <f>+'1991'!$J147</f>
        <v>0</v>
      </c>
      <c r="E147" s="30">
        <f>+'1992'!$J147</f>
        <v>0</v>
      </c>
      <c r="F147" s="30">
        <f>+'1993'!$J147</f>
        <v>0</v>
      </c>
      <c r="G147" s="30">
        <f>+'1994'!$J147</f>
        <v>0</v>
      </c>
      <c r="H147" s="30">
        <f>+'1995'!$J147</f>
        <v>0</v>
      </c>
      <c r="I147" s="30">
        <f>+'1996'!$J147</f>
        <v>0</v>
      </c>
      <c r="J147" s="30">
        <f>+'1997'!$J147</f>
        <v>0</v>
      </c>
      <c r="K147" s="30">
        <f>+'1998'!$J147</f>
        <v>0</v>
      </c>
      <c r="L147" s="30">
        <f>+'1999'!$J147</f>
        <v>0</v>
      </c>
      <c r="M147" s="30">
        <f>+'2000'!$J147</f>
        <v>0</v>
      </c>
      <c r="N147" s="30">
        <f>+'2001'!$J147</f>
        <v>0</v>
      </c>
      <c r="O147" s="30">
        <f>+'2002'!$J147</f>
        <v>0</v>
      </c>
      <c r="P147" s="30">
        <f>+'2003'!$J147</f>
        <v>0</v>
      </c>
      <c r="Q147" s="30">
        <f>+'2004'!$J147</f>
        <v>0</v>
      </c>
      <c r="R147" s="30">
        <f>+'2005'!$J147</f>
        <v>0</v>
      </c>
      <c r="S147" s="30">
        <f>+'2006'!$J147</f>
        <v>0</v>
      </c>
      <c r="T147" s="30">
        <f>+'2007'!$J147</f>
        <v>0</v>
      </c>
      <c r="U147" s="30">
        <f>+'2008'!$J147</f>
        <v>0</v>
      </c>
      <c r="V147" s="30">
        <f>+'2009'!$J147</f>
        <v>0</v>
      </c>
      <c r="W147" s="30">
        <f>+'2010'!$J147</f>
        <v>0</v>
      </c>
      <c r="X147" s="30">
        <f>+'2011'!$J147</f>
        <v>0</v>
      </c>
      <c r="Y147" s="30">
        <f>+'2012'!$J147</f>
        <v>0</v>
      </c>
      <c r="Z147" s="30">
        <f>+'2013'!$J147</f>
        <v>0</v>
      </c>
      <c r="AA147" s="30">
        <f>+'2014'!$J147</f>
        <v>0</v>
      </c>
      <c r="AB147" s="30">
        <f>+'2015'!$J147</f>
        <v>0</v>
      </c>
      <c r="AC147" s="30">
        <f>+'2016'!$J147</f>
        <v>0</v>
      </c>
      <c r="AD147" s="30">
        <f>+'2017'!$J147</f>
        <v>0</v>
      </c>
      <c r="AE147" s="30">
        <f>+'2018'!$J147</f>
        <v>0</v>
      </c>
      <c r="AF147" s="30">
        <f>+'2019'!$J147</f>
        <v>0</v>
      </c>
      <c r="AG147" s="30">
        <f>+'2020'!$J147</f>
        <v>0</v>
      </c>
      <c r="AH147" s="30">
        <f>+'2021'!$J147</f>
        <v>0</v>
      </c>
      <c r="AI147" s="27"/>
      <c r="AJ147" s="31" t="e">
        <f t="shared" si="47"/>
        <v>#DIV/0!</v>
      </c>
    </row>
    <row r="148" spans="1:36" hidden="1" x14ac:dyDescent="0.35">
      <c r="A148" s="24" t="s">
        <v>524</v>
      </c>
      <c r="B148" s="25" t="s">
        <v>525</v>
      </c>
      <c r="C148" s="30">
        <f>+'1990'!$J148</f>
        <v>0</v>
      </c>
      <c r="D148" s="30">
        <f>+'1991'!$J148</f>
        <v>0</v>
      </c>
      <c r="E148" s="30">
        <f>+'1992'!$J148</f>
        <v>0</v>
      </c>
      <c r="F148" s="30">
        <f>+'1993'!$J148</f>
        <v>0</v>
      </c>
      <c r="G148" s="30">
        <f>+'1994'!$J148</f>
        <v>0</v>
      </c>
      <c r="H148" s="30">
        <f>+'1995'!$J148</f>
        <v>0</v>
      </c>
      <c r="I148" s="30">
        <f>+'1996'!$J148</f>
        <v>0</v>
      </c>
      <c r="J148" s="30">
        <f>+'1997'!$J148</f>
        <v>0</v>
      </c>
      <c r="K148" s="30">
        <f>+'1998'!$J148</f>
        <v>0</v>
      </c>
      <c r="L148" s="30">
        <f>+'1999'!$J148</f>
        <v>0</v>
      </c>
      <c r="M148" s="30">
        <f>+'2000'!$J148</f>
        <v>0</v>
      </c>
      <c r="N148" s="30">
        <f>+'2001'!$J148</f>
        <v>0</v>
      </c>
      <c r="O148" s="30">
        <f>+'2002'!$J148</f>
        <v>0</v>
      </c>
      <c r="P148" s="30">
        <f>+'2003'!$J148</f>
        <v>0</v>
      </c>
      <c r="Q148" s="30">
        <f>+'2004'!$J148</f>
        <v>0</v>
      </c>
      <c r="R148" s="30">
        <f>+'2005'!$J148</f>
        <v>0</v>
      </c>
      <c r="S148" s="30">
        <f>+'2006'!$J148</f>
        <v>0</v>
      </c>
      <c r="T148" s="30">
        <f>+'2007'!$J148</f>
        <v>0</v>
      </c>
      <c r="U148" s="30">
        <f>+'2008'!$J148</f>
        <v>0</v>
      </c>
      <c r="V148" s="30">
        <f>+'2009'!$J148</f>
        <v>0</v>
      </c>
      <c r="W148" s="30">
        <f>+'2010'!$J148</f>
        <v>0</v>
      </c>
      <c r="X148" s="30">
        <f>+'2011'!$J148</f>
        <v>0</v>
      </c>
      <c r="Y148" s="30">
        <f>+'2012'!$J148</f>
        <v>0</v>
      </c>
      <c r="Z148" s="30">
        <f>+'2013'!$J148</f>
        <v>0</v>
      </c>
      <c r="AA148" s="30">
        <f>+'2014'!$J148</f>
        <v>0</v>
      </c>
      <c r="AB148" s="30">
        <f>+'2015'!$J148</f>
        <v>0</v>
      </c>
      <c r="AC148" s="30">
        <f>+'2016'!$J148</f>
        <v>0</v>
      </c>
      <c r="AD148" s="30">
        <f>+'2017'!$J148</f>
        <v>0</v>
      </c>
      <c r="AE148" s="30">
        <f>+'2018'!$J148</f>
        <v>0</v>
      </c>
      <c r="AF148" s="30">
        <f>+'2019'!$J148</f>
        <v>0</v>
      </c>
      <c r="AG148" s="30">
        <f>+'2020'!$J148</f>
        <v>0</v>
      </c>
      <c r="AH148" s="30">
        <f>+'2021'!$J148</f>
        <v>0</v>
      </c>
      <c r="AI148" s="27"/>
      <c r="AJ148" s="31" t="e">
        <f t="shared" si="47"/>
        <v>#DIV/0!</v>
      </c>
    </row>
    <row r="149" spans="1:36" hidden="1" x14ac:dyDescent="0.35">
      <c r="A149" s="24" t="s">
        <v>526</v>
      </c>
      <c r="B149" s="25" t="s">
        <v>527</v>
      </c>
      <c r="C149" s="30">
        <f>+'1990'!$J149</f>
        <v>0</v>
      </c>
      <c r="D149" s="30">
        <f>+'1991'!$J149</f>
        <v>0</v>
      </c>
      <c r="E149" s="30">
        <f>+'1992'!$J149</f>
        <v>0</v>
      </c>
      <c r="F149" s="30">
        <f>+'1993'!$J149</f>
        <v>0</v>
      </c>
      <c r="G149" s="30">
        <f>+'1994'!$J149</f>
        <v>0.48993750000000003</v>
      </c>
      <c r="H149" s="30">
        <f>+'1995'!$J149</f>
        <v>0.46832636094912</v>
      </c>
      <c r="I149" s="30">
        <f>+'1996'!$J149</f>
        <v>0.28710774999999999</v>
      </c>
      <c r="J149" s="30">
        <f>+'1997'!$J149</f>
        <v>0.51819569034534407</v>
      </c>
      <c r="K149" s="30">
        <f>+'1998'!$J149</f>
        <v>0.55086295930361595</v>
      </c>
      <c r="L149" s="30">
        <f>+'1999'!$J149</f>
        <v>0.53006644004544001</v>
      </c>
      <c r="M149" s="30">
        <f>+'2000'!$J149</f>
        <v>0.28479900009516801</v>
      </c>
      <c r="N149" s="30">
        <f>+'2001'!$J149</f>
        <v>0.28481419949344</v>
      </c>
      <c r="O149" s="30">
        <f>+'2002'!$J149</f>
        <v>0.28534084987929603</v>
      </c>
      <c r="P149" s="30">
        <f>+'2003'!$J149</f>
        <v>0.28675625000000005</v>
      </c>
      <c r="Q149" s="30">
        <f>+'2004'!$J149</f>
        <v>0.28507594999999997</v>
      </c>
      <c r="R149" s="30">
        <f>+'2005'!$J149</f>
        <v>0.28675375000000003</v>
      </c>
      <c r="S149" s="30">
        <f>+'2006'!$J149</f>
        <v>0.28710774999999999</v>
      </c>
      <c r="T149" s="30">
        <f>+'2007'!$J149</f>
        <v>0.29085624999999998</v>
      </c>
      <c r="U149" s="30">
        <f>+'2008'!$J149</f>
        <v>0.29946575000000003</v>
      </c>
      <c r="V149" s="30">
        <f>+'2009'!$J149</f>
        <v>0.30436852999999997</v>
      </c>
      <c r="W149" s="30">
        <f>+'2010'!$J149</f>
        <v>0.32326816000000003</v>
      </c>
      <c r="X149" s="30">
        <f>+'2011'!$J149</f>
        <v>0.36084750000000004</v>
      </c>
      <c r="Y149" s="30">
        <f>+'2012'!$J149</f>
        <v>0.42823250000000002</v>
      </c>
      <c r="Z149" s="30">
        <f>+'2013'!$J149</f>
        <v>0.43332621999999998</v>
      </c>
      <c r="AA149" s="30">
        <f>+'2014'!$J149</f>
        <v>0.472663</v>
      </c>
      <c r="AB149" s="30">
        <f>+'2015'!$J149</f>
        <v>0.47035729000000004</v>
      </c>
      <c r="AC149" s="30">
        <f>+'2016'!$J149</f>
        <v>0.48203385000000004</v>
      </c>
      <c r="AD149" s="30">
        <f>+'2017'!$J149</f>
        <v>0.47883924999999999</v>
      </c>
      <c r="AE149" s="30">
        <f>+'2018'!$J149</f>
        <v>0.47397794000000004</v>
      </c>
      <c r="AF149" s="30">
        <f>+'2019'!$J149</f>
        <v>0.49727307000000004</v>
      </c>
      <c r="AG149" s="30">
        <f>+'2020'!$J149</f>
        <v>0.33652347499999996</v>
      </c>
      <c r="AH149" s="30">
        <f>+'2021'!$J149</f>
        <v>0.32738714250000001</v>
      </c>
      <c r="AI149" s="27"/>
      <c r="AJ149" s="31">
        <f t="shared" si="47"/>
        <v>0.74604921307248984</v>
      </c>
    </row>
    <row r="150" spans="1:36" hidden="1" x14ac:dyDescent="0.35">
      <c r="A150" s="24" t="s">
        <v>528</v>
      </c>
      <c r="B150" s="25" t="s">
        <v>291</v>
      </c>
      <c r="C150" s="30">
        <f>+'1990'!$J150</f>
        <v>0</v>
      </c>
      <c r="D150" s="30">
        <f>+'1991'!$J150</f>
        <v>0</v>
      </c>
      <c r="E150" s="30">
        <f>+'1992'!$J150</f>
        <v>0</v>
      </c>
      <c r="F150" s="30">
        <f>+'1993'!$J150</f>
        <v>0</v>
      </c>
      <c r="G150" s="30">
        <f>+'1994'!$J150</f>
        <v>0</v>
      </c>
      <c r="H150" s="30">
        <f>+'1995'!$J150</f>
        <v>0</v>
      </c>
      <c r="I150" s="30">
        <f>+'1996'!$J150</f>
        <v>0</v>
      </c>
      <c r="J150" s="30">
        <f>+'1997'!$J150</f>
        <v>0</v>
      </c>
      <c r="K150" s="30">
        <f>+'1998'!$J150</f>
        <v>0</v>
      </c>
      <c r="L150" s="30">
        <f>+'1999'!$J150</f>
        <v>0</v>
      </c>
      <c r="M150" s="30">
        <f>+'2000'!$J150</f>
        <v>0</v>
      </c>
      <c r="N150" s="30">
        <f>+'2001'!$J150</f>
        <v>0</v>
      </c>
      <c r="O150" s="30">
        <f>+'2002'!$J150</f>
        <v>0</v>
      </c>
      <c r="P150" s="30">
        <f>+'2003'!$J150</f>
        <v>0</v>
      </c>
      <c r="Q150" s="30">
        <f>+'2004'!$J150</f>
        <v>0</v>
      </c>
      <c r="R150" s="30">
        <f>+'2005'!$J150</f>
        <v>0</v>
      </c>
      <c r="S150" s="30">
        <f>+'2006'!$J150</f>
        <v>0</v>
      </c>
      <c r="T150" s="30">
        <f>+'2007'!$J150</f>
        <v>0</v>
      </c>
      <c r="U150" s="30">
        <f>+'2008'!$J150</f>
        <v>0</v>
      </c>
      <c r="V150" s="30">
        <f>+'2009'!$J150</f>
        <v>0</v>
      </c>
      <c r="W150" s="30">
        <f>+'2010'!$J150</f>
        <v>0</v>
      </c>
      <c r="X150" s="30">
        <f>+'2011'!$J150</f>
        <v>0</v>
      </c>
      <c r="Y150" s="30">
        <f>+'2012'!$J150</f>
        <v>0</v>
      </c>
      <c r="Z150" s="30">
        <f>+'2013'!$J150</f>
        <v>0</v>
      </c>
      <c r="AA150" s="30">
        <f>+'2014'!$J150</f>
        <v>0</v>
      </c>
      <c r="AB150" s="30">
        <f>+'2015'!$J150</f>
        <v>0</v>
      </c>
      <c r="AC150" s="30">
        <f>+'2016'!$J150</f>
        <v>0</v>
      </c>
      <c r="AD150" s="30">
        <f>+'2017'!$J150</f>
        <v>0</v>
      </c>
      <c r="AE150" s="30">
        <f>+'2018'!$J150</f>
        <v>0</v>
      </c>
      <c r="AF150" s="30">
        <f>+'2019'!$J150</f>
        <v>0</v>
      </c>
      <c r="AG150" s="30">
        <f>+'2020'!$J150</f>
        <v>0</v>
      </c>
      <c r="AH150" s="30">
        <f>+'2021'!$J150</f>
        <v>0</v>
      </c>
      <c r="AI150" s="27"/>
      <c r="AJ150" s="31" t="e">
        <f t="shared" si="47"/>
        <v>#DIV/0!</v>
      </c>
    </row>
    <row r="151" spans="1:36" hidden="1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3" t="e">
        <f t="shared" si="47"/>
        <v>#DIV/0!</v>
      </c>
    </row>
    <row r="152" spans="1:36" hidden="1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3" t="e">
        <f t="shared" si="47"/>
        <v>#DIV/0!</v>
      </c>
    </row>
    <row r="153" spans="1:36" hidden="1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3" t="e">
        <f t="shared" si="47"/>
        <v>#DIV/0!</v>
      </c>
    </row>
    <row r="154" spans="1:36" hidden="1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3" t="e">
        <f t="shared" si="47"/>
        <v>#DIV/0!</v>
      </c>
    </row>
    <row r="155" spans="1:36" hidden="1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3" t="e">
        <f t="shared" si="47"/>
        <v>#DIV/0!</v>
      </c>
    </row>
    <row r="156" spans="1:36" hidden="1" x14ac:dyDescent="0.35">
      <c r="A156" s="24" t="s">
        <v>539</v>
      </c>
      <c r="B156" s="25" t="s">
        <v>291</v>
      </c>
      <c r="C156" s="30">
        <f>+'1990'!$J156</f>
        <v>0</v>
      </c>
      <c r="D156" s="30">
        <f>+'1991'!$J156</f>
        <v>0</v>
      </c>
      <c r="E156" s="30">
        <f>+'1992'!$J156</f>
        <v>0</v>
      </c>
      <c r="F156" s="30">
        <f>+'1993'!$J156</f>
        <v>0</v>
      </c>
      <c r="G156" s="30">
        <f>+'1994'!$J156</f>
        <v>0</v>
      </c>
      <c r="H156" s="30">
        <f>+'1995'!$J156</f>
        <v>0</v>
      </c>
      <c r="I156" s="30">
        <f>+'1996'!$J156</f>
        <v>0</v>
      </c>
      <c r="J156" s="30">
        <f>+'1997'!$J156</f>
        <v>0</v>
      </c>
      <c r="K156" s="30">
        <f>+'1998'!$J156</f>
        <v>0</v>
      </c>
      <c r="L156" s="30">
        <f>+'1999'!$J156</f>
        <v>0</v>
      </c>
      <c r="M156" s="30">
        <f>+'2000'!$J156</f>
        <v>0</v>
      </c>
      <c r="N156" s="30">
        <f>+'2001'!$J156</f>
        <v>0</v>
      </c>
      <c r="O156" s="30">
        <f>+'2002'!$J156</f>
        <v>0</v>
      </c>
      <c r="P156" s="30">
        <f>+'2003'!$J156</f>
        <v>0</v>
      </c>
      <c r="Q156" s="30">
        <f>+'2004'!$J156</f>
        <v>0</v>
      </c>
      <c r="R156" s="30">
        <f>+'2005'!$J156</f>
        <v>0</v>
      </c>
      <c r="S156" s="30">
        <f>+'2006'!$J156</f>
        <v>0</v>
      </c>
      <c r="T156" s="30">
        <f>+'2007'!$J156</f>
        <v>0</v>
      </c>
      <c r="U156" s="30">
        <f>+'2008'!$J156</f>
        <v>0</v>
      </c>
      <c r="V156" s="30">
        <f>+'2009'!$J156</f>
        <v>0</v>
      </c>
      <c r="W156" s="30">
        <f>+'2010'!$J156</f>
        <v>0</v>
      </c>
      <c r="X156" s="30">
        <f>+'2011'!$J156</f>
        <v>0</v>
      </c>
      <c r="Y156" s="30">
        <f>+'2012'!$J156</f>
        <v>0</v>
      </c>
      <c r="Z156" s="30">
        <f>+'2013'!$J156</f>
        <v>0</v>
      </c>
      <c r="AA156" s="30">
        <f>+'2014'!$J156</f>
        <v>0</v>
      </c>
      <c r="AB156" s="30">
        <f>+'2015'!$J156</f>
        <v>0</v>
      </c>
      <c r="AC156" s="30">
        <f>+'2016'!$J156</f>
        <v>0</v>
      </c>
      <c r="AD156" s="30">
        <f>+'2017'!$J156</f>
        <v>0</v>
      </c>
      <c r="AE156" s="30">
        <f>+'2018'!$J156</f>
        <v>0</v>
      </c>
      <c r="AF156" s="30">
        <f>+'2019'!$J156</f>
        <v>0</v>
      </c>
      <c r="AG156" s="30">
        <f>+'2020'!$J156</f>
        <v>0</v>
      </c>
      <c r="AH156" s="30">
        <f>+'2021'!$J156</f>
        <v>0</v>
      </c>
      <c r="AI156" s="27"/>
      <c r="AJ156" s="31" t="e">
        <f t="shared" si="47"/>
        <v>#DIV/0!</v>
      </c>
    </row>
    <row r="157" spans="1:36" s="13" customFormat="1" x14ac:dyDescent="0.35">
      <c r="A157" s="19" t="s">
        <v>540</v>
      </c>
      <c r="B157" s="20" t="s">
        <v>541</v>
      </c>
      <c r="C157" s="21">
        <f t="shared" ref="C157:AH157" si="50">+C158+C166+C174+C182+C190+C198+C206+C207</f>
        <v>0</v>
      </c>
      <c r="D157" s="21">
        <f t="shared" si="50"/>
        <v>0</v>
      </c>
      <c r="E157" s="21">
        <f t="shared" si="50"/>
        <v>0</v>
      </c>
      <c r="F157" s="21">
        <f t="shared" si="50"/>
        <v>0</v>
      </c>
      <c r="G157" s="21">
        <f t="shared" si="50"/>
        <v>0</v>
      </c>
      <c r="H157" s="21">
        <f t="shared" si="50"/>
        <v>0</v>
      </c>
      <c r="I157" s="21">
        <f t="shared" si="50"/>
        <v>0</v>
      </c>
      <c r="J157" s="21">
        <f t="shared" si="50"/>
        <v>0</v>
      </c>
      <c r="K157" s="21">
        <f t="shared" si="50"/>
        <v>0</v>
      </c>
      <c r="L157" s="21">
        <f t="shared" si="50"/>
        <v>0</v>
      </c>
      <c r="M157" s="21">
        <f t="shared" si="50"/>
        <v>3.4551124768800188</v>
      </c>
      <c r="N157" s="21">
        <f t="shared" si="50"/>
        <v>5.0903028838327096</v>
      </c>
      <c r="O157" s="21">
        <f t="shared" si="50"/>
        <v>7.0822547531170637</v>
      </c>
      <c r="P157" s="21">
        <f t="shared" si="50"/>
        <v>7.4947561317931459</v>
      </c>
      <c r="Q157" s="21">
        <f t="shared" si="50"/>
        <v>5.0262686800117642</v>
      </c>
      <c r="R157" s="21">
        <f t="shared" si="50"/>
        <v>9.8129455346037222</v>
      </c>
      <c r="S157" s="21">
        <f t="shared" si="50"/>
        <v>6.0928661032183848</v>
      </c>
      <c r="T157" s="21">
        <f t="shared" si="50"/>
        <v>7.0876444985756955</v>
      </c>
      <c r="U157" s="21">
        <f t="shared" si="50"/>
        <v>7.4811374629699126</v>
      </c>
      <c r="V157" s="21">
        <f t="shared" si="50"/>
        <v>5.2124137496512635</v>
      </c>
      <c r="W157" s="21">
        <f t="shared" si="50"/>
        <v>4.2734786843566503</v>
      </c>
      <c r="X157" s="21">
        <f t="shared" si="50"/>
        <v>5.4502004259065195</v>
      </c>
      <c r="Y157" s="21">
        <f t="shared" si="50"/>
        <v>4.4331999624205025</v>
      </c>
      <c r="Z157" s="21">
        <f t="shared" si="50"/>
        <v>4.2696667961008403</v>
      </c>
      <c r="AA157" s="21">
        <f t="shared" si="50"/>
        <v>5.073518958664569</v>
      </c>
      <c r="AB157" s="21">
        <f t="shared" si="50"/>
        <v>7.7394506426012111</v>
      </c>
      <c r="AC157" s="21">
        <f t="shared" si="50"/>
        <v>11.623423904733041</v>
      </c>
      <c r="AD157" s="21">
        <f t="shared" si="50"/>
        <v>4.9994952322161845</v>
      </c>
      <c r="AE157" s="21">
        <f t="shared" si="50"/>
        <v>5.0515712578008625</v>
      </c>
      <c r="AF157" s="21">
        <f t="shared" si="50"/>
        <v>8.6745347666502184</v>
      </c>
      <c r="AG157" s="21">
        <f t="shared" si="50"/>
        <v>8.487185755090783</v>
      </c>
      <c r="AH157" s="21">
        <f t="shared" si="50"/>
        <v>8.5890900246555386</v>
      </c>
      <c r="AI157" s="22"/>
      <c r="AJ157" s="23">
        <f t="shared" si="47"/>
        <v>1.5106374465943175</v>
      </c>
    </row>
    <row r="158" spans="1:36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AE158" si="51">+SUM(D159:D160)</f>
        <v>0</v>
      </c>
      <c r="E158" s="26">
        <f t="shared" si="51"/>
        <v>0</v>
      </c>
      <c r="F158" s="26">
        <f t="shared" si="51"/>
        <v>0</v>
      </c>
      <c r="G158" s="26">
        <f t="shared" si="51"/>
        <v>0</v>
      </c>
      <c r="H158" s="26">
        <f t="shared" si="51"/>
        <v>0</v>
      </c>
      <c r="I158" s="26">
        <f t="shared" si="51"/>
        <v>0</v>
      </c>
      <c r="J158" s="26">
        <f t="shared" si="51"/>
        <v>0</v>
      </c>
      <c r="K158" s="26">
        <f t="shared" si="51"/>
        <v>0</v>
      </c>
      <c r="L158" s="26">
        <f t="shared" si="51"/>
        <v>0</v>
      </c>
      <c r="M158" s="26">
        <f t="shared" si="51"/>
        <v>0.12190649276514336</v>
      </c>
      <c r="N158" s="26">
        <f t="shared" si="51"/>
        <v>0.24788940967075923</v>
      </c>
      <c r="O158" s="26">
        <f t="shared" si="51"/>
        <v>0.4006071792502684</v>
      </c>
      <c r="P158" s="26">
        <f t="shared" si="51"/>
        <v>1.4180244662084101</v>
      </c>
      <c r="Q158" s="26">
        <f t="shared" si="51"/>
        <v>0.33996370546360005</v>
      </c>
      <c r="R158" s="26">
        <f t="shared" si="51"/>
        <v>0.63856891119600023</v>
      </c>
      <c r="S158" s="26">
        <f t="shared" si="51"/>
        <v>0.6620558523968002</v>
      </c>
      <c r="T158" s="26">
        <f t="shared" si="51"/>
        <v>0.28941536276860008</v>
      </c>
      <c r="U158" s="26">
        <f t="shared" si="51"/>
        <v>0.10481358060940002</v>
      </c>
      <c r="V158" s="26">
        <f t="shared" si="51"/>
        <v>0.25880167210880006</v>
      </c>
      <c r="W158" s="26">
        <f t="shared" si="51"/>
        <v>7.9870780050200013E-2</v>
      </c>
      <c r="X158" s="26">
        <f t="shared" si="51"/>
        <v>3.8145088515000009E-2</v>
      </c>
      <c r="Y158" s="26">
        <f t="shared" si="51"/>
        <v>0.11812874639340004</v>
      </c>
      <c r="Z158" s="26">
        <f t="shared" si="51"/>
        <v>0.57577556007320019</v>
      </c>
      <c r="AA158" s="26">
        <f t="shared" si="51"/>
        <v>0.13651411297180002</v>
      </c>
      <c r="AB158" s="26">
        <f t="shared" si="51"/>
        <v>1.3031079286990002</v>
      </c>
      <c r="AC158" s="26">
        <f t="shared" si="51"/>
        <v>4.3579823094660002</v>
      </c>
      <c r="AD158" s="26">
        <f t="shared" si="51"/>
        <v>0.17830426473496006</v>
      </c>
      <c r="AE158" s="26">
        <f t="shared" si="51"/>
        <v>0.19628174173360005</v>
      </c>
      <c r="AF158" s="26">
        <f t="shared" ref="AF158" si="52">+SUM(AF159:AF160)</f>
        <v>2.5606728242704002</v>
      </c>
      <c r="AG158" s="26">
        <f t="shared" ref="AG158:AH158" si="53">+SUM(AG159:AG160)</f>
        <v>9.2882016779200036E-2</v>
      </c>
      <c r="AH158" s="26">
        <f t="shared" si="53"/>
        <v>8.8948227887800019E-2</v>
      </c>
      <c r="AI158" s="27"/>
      <c r="AJ158" s="28">
        <f t="shared" si="47"/>
        <v>20.005221019717268</v>
      </c>
    </row>
    <row r="159" spans="1:36" x14ac:dyDescent="0.35">
      <c r="A159" s="24" t="s">
        <v>544</v>
      </c>
      <c r="B159" s="25" t="s">
        <v>545</v>
      </c>
      <c r="C159" s="30">
        <f>+'1990'!$J159</f>
        <v>0</v>
      </c>
      <c r="D159" s="30">
        <f>+'1991'!$J159</f>
        <v>0</v>
      </c>
      <c r="E159" s="30">
        <f>+'1992'!$J159</f>
        <v>0</v>
      </c>
      <c r="F159" s="30">
        <f>+'1993'!$J159</f>
        <v>0</v>
      </c>
      <c r="G159" s="30">
        <f>+'1994'!$J159</f>
        <v>0</v>
      </c>
      <c r="H159" s="30">
        <f>+'1995'!$J159</f>
        <v>0</v>
      </c>
      <c r="I159" s="30">
        <f>+'1996'!$J159</f>
        <v>0</v>
      </c>
      <c r="J159" s="30">
        <f>+'1997'!$J159</f>
        <v>0</v>
      </c>
      <c r="K159" s="30">
        <f>+'1998'!$J159</f>
        <v>0</v>
      </c>
      <c r="L159" s="30">
        <f>+'1999'!$J159</f>
        <v>0</v>
      </c>
      <c r="M159" s="30">
        <f>+'2000'!$J159</f>
        <v>0.12190649276514336</v>
      </c>
      <c r="N159" s="30">
        <f>+'2001'!$J159</f>
        <v>0.24788940967075923</v>
      </c>
      <c r="O159" s="30">
        <f>+'2002'!$J159</f>
        <v>0.4006071792502684</v>
      </c>
      <c r="P159" s="30">
        <f>+'2003'!$J159</f>
        <v>1.4180244662084101</v>
      </c>
      <c r="Q159" s="30">
        <f>+'2004'!$J159</f>
        <v>0.33996370546360005</v>
      </c>
      <c r="R159" s="30">
        <f>+'2005'!$J159</f>
        <v>0.63856891119600023</v>
      </c>
      <c r="S159" s="30">
        <f>+'2006'!$J159</f>
        <v>0.6620558523968002</v>
      </c>
      <c r="T159" s="30">
        <f>+'2007'!$J159</f>
        <v>0.28941536276860008</v>
      </c>
      <c r="U159" s="30">
        <f>+'2008'!$J159</f>
        <v>0.10481358060940002</v>
      </c>
      <c r="V159" s="30">
        <f>+'2009'!$J159</f>
        <v>0.25880167210880006</v>
      </c>
      <c r="W159" s="30">
        <f>+'2010'!$J159</f>
        <v>7.9870780050200013E-2</v>
      </c>
      <c r="X159" s="30">
        <f>+'2011'!$J159</f>
        <v>3.8145088515000009E-2</v>
      </c>
      <c r="Y159" s="30">
        <f>+'2012'!$J159</f>
        <v>0.11812874639340004</v>
      </c>
      <c r="Z159" s="30">
        <f>+'2013'!$J159</f>
        <v>0.57577556007320019</v>
      </c>
      <c r="AA159" s="30">
        <f>+'2014'!$J159</f>
        <v>0.13651411297180002</v>
      </c>
      <c r="AB159" s="30">
        <f>+'2015'!$J159</f>
        <v>1.3031079286990002</v>
      </c>
      <c r="AC159" s="30">
        <f>+'2016'!$J159</f>
        <v>4.3579823094660002</v>
      </c>
      <c r="AD159" s="30">
        <f>+'2017'!$J159</f>
        <v>0.17830426473496006</v>
      </c>
      <c r="AE159" s="30">
        <f>+'2018'!$J159</f>
        <v>0.19628174173360005</v>
      </c>
      <c r="AF159" s="30">
        <f>+'2019'!$J159</f>
        <v>2.5606728242704002</v>
      </c>
      <c r="AG159" s="30">
        <f>+'2020'!$J159</f>
        <v>9.2882016779200036E-2</v>
      </c>
      <c r="AH159" s="30">
        <f>+'2021'!$J159</f>
        <v>8.8948227887800019E-2</v>
      </c>
      <c r="AI159" s="27"/>
      <c r="AJ159" s="31">
        <f t="shared" si="47"/>
        <v>20.005221019717268</v>
      </c>
    </row>
    <row r="160" spans="1:36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:AE160" si="54">+SUM(D161:D165)</f>
        <v>0</v>
      </c>
      <c r="E160" s="26">
        <f t="shared" si="54"/>
        <v>0</v>
      </c>
      <c r="F160" s="26">
        <f t="shared" si="54"/>
        <v>0</v>
      </c>
      <c r="G160" s="26">
        <f t="shared" si="54"/>
        <v>0</v>
      </c>
      <c r="H160" s="26">
        <f t="shared" si="54"/>
        <v>0</v>
      </c>
      <c r="I160" s="26">
        <f t="shared" si="54"/>
        <v>0</v>
      </c>
      <c r="J160" s="26">
        <f t="shared" si="54"/>
        <v>0</v>
      </c>
      <c r="K160" s="26">
        <f t="shared" si="54"/>
        <v>0</v>
      </c>
      <c r="L160" s="26">
        <f t="shared" si="54"/>
        <v>0</v>
      </c>
      <c r="M160" s="26">
        <f t="shared" si="54"/>
        <v>0</v>
      </c>
      <c r="N160" s="26">
        <f t="shared" si="54"/>
        <v>0</v>
      </c>
      <c r="O160" s="26">
        <f t="shared" si="54"/>
        <v>0</v>
      </c>
      <c r="P160" s="26">
        <f t="shared" si="54"/>
        <v>0</v>
      </c>
      <c r="Q160" s="26">
        <f t="shared" si="54"/>
        <v>0</v>
      </c>
      <c r="R160" s="26">
        <f t="shared" si="54"/>
        <v>0</v>
      </c>
      <c r="S160" s="26">
        <f t="shared" si="54"/>
        <v>0</v>
      </c>
      <c r="T160" s="26">
        <f t="shared" si="54"/>
        <v>0</v>
      </c>
      <c r="U160" s="26">
        <f t="shared" si="54"/>
        <v>0</v>
      </c>
      <c r="V160" s="26">
        <f t="shared" si="54"/>
        <v>0</v>
      </c>
      <c r="W160" s="26">
        <f t="shared" si="54"/>
        <v>0</v>
      </c>
      <c r="X160" s="26">
        <f t="shared" si="54"/>
        <v>0</v>
      </c>
      <c r="Y160" s="26">
        <f t="shared" si="54"/>
        <v>0</v>
      </c>
      <c r="Z160" s="26">
        <f t="shared" si="54"/>
        <v>0</v>
      </c>
      <c r="AA160" s="26">
        <f t="shared" si="54"/>
        <v>0</v>
      </c>
      <c r="AB160" s="26">
        <f t="shared" si="54"/>
        <v>0</v>
      </c>
      <c r="AC160" s="26">
        <f t="shared" si="54"/>
        <v>0</v>
      </c>
      <c r="AD160" s="26">
        <f t="shared" si="54"/>
        <v>0</v>
      </c>
      <c r="AE160" s="26">
        <f t="shared" si="54"/>
        <v>0</v>
      </c>
      <c r="AF160" s="26">
        <f t="shared" ref="AF160:AH160" si="55">+SUM(AF161:AF165)</f>
        <v>0</v>
      </c>
      <c r="AG160" s="26">
        <f t="shared" si="55"/>
        <v>0</v>
      </c>
      <c r="AH160" s="26">
        <f t="shared" si="55"/>
        <v>0</v>
      </c>
      <c r="AI160" s="27"/>
      <c r="AJ160" s="28" t="e">
        <f t="shared" si="47"/>
        <v>#DIV/0!</v>
      </c>
    </row>
    <row r="161" spans="1:36" x14ac:dyDescent="0.35">
      <c r="A161" s="24" t="s">
        <v>548</v>
      </c>
      <c r="B161" s="25" t="s">
        <v>549</v>
      </c>
      <c r="C161" s="30">
        <f>+'1990'!$J161</f>
        <v>0</v>
      </c>
      <c r="D161" s="30">
        <f>+'1991'!$J161</f>
        <v>0</v>
      </c>
      <c r="E161" s="30">
        <f>+'1992'!$J161</f>
        <v>0</v>
      </c>
      <c r="F161" s="30">
        <f>+'1993'!$J161</f>
        <v>0</v>
      </c>
      <c r="G161" s="30">
        <f>+'1994'!$J161</f>
        <v>0</v>
      </c>
      <c r="H161" s="30">
        <f>+'1995'!$J161</f>
        <v>0</v>
      </c>
      <c r="I161" s="30">
        <f>+'1996'!$J161</f>
        <v>0</v>
      </c>
      <c r="J161" s="30">
        <f>+'1997'!$J161</f>
        <v>0</v>
      </c>
      <c r="K161" s="30">
        <f>+'1998'!$J161</f>
        <v>0</v>
      </c>
      <c r="L161" s="30">
        <f>+'1999'!$J161</f>
        <v>0</v>
      </c>
      <c r="M161" s="30">
        <f>+'2000'!$J161</f>
        <v>0</v>
      </c>
      <c r="N161" s="30">
        <f>+'2001'!$J161</f>
        <v>0</v>
      </c>
      <c r="O161" s="30">
        <f>+'2002'!$J161</f>
        <v>0</v>
      </c>
      <c r="P161" s="30">
        <f>+'2003'!$J161</f>
        <v>0</v>
      </c>
      <c r="Q161" s="30">
        <f>+'2004'!$J161</f>
        <v>0</v>
      </c>
      <c r="R161" s="30">
        <f>+'2005'!$J161</f>
        <v>0</v>
      </c>
      <c r="S161" s="30">
        <f>+'2006'!$J161</f>
        <v>0</v>
      </c>
      <c r="T161" s="30">
        <f>+'2007'!$J161</f>
        <v>0</v>
      </c>
      <c r="U161" s="30">
        <f>+'2008'!$J161</f>
        <v>0</v>
      </c>
      <c r="V161" s="30">
        <f>+'2009'!$J161</f>
        <v>0</v>
      </c>
      <c r="W161" s="30">
        <f>+'2010'!$J161</f>
        <v>0</v>
      </c>
      <c r="X161" s="30">
        <f>+'2011'!$J161</f>
        <v>0</v>
      </c>
      <c r="Y161" s="30">
        <f>+'2012'!$J161</f>
        <v>0</v>
      </c>
      <c r="Z161" s="30">
        <f>+'2013'!$J161</f>
        <v>0</v>
      </c>
      <c r="AA161" s="30">
        <f>+'2014'!$J161</f>
        <v>0</v>
      </c>
      <c r="AB161" s="30">
        <f>+'2015'!$J161</f>
        <v>0</v>
      </c>
      <c r="AC161" s="30">
        <f>+'2016'!$J161</f>
        <v>0</v>
      </c>
      <c r="AD161" s="30">
        <f>+'2017'!$J161</f>
        <v>0</v>
      </c>
      <c r="AE161" s="30">
        <f>+'2018'!$J161</f>
        <v>0</v>
      </c>
      <c r="AF161" s="30">
        <f>+'2019'!$J161</f>
        <v>0</v>
      </c>
      <c r="AG161" s="30">
        <f>+'2020'!$J161</f>
        <v>0</v>
      </c>
      <c r="AH161" s="30">
        <f>+'2021'!$J161</f>
        <v>0</v>
      </c>
      <c r="AI161" s="27"/>
      <c r="AJ161" s="31" t="e">
        <f t="shared" si="47"/>
        <v>#DIV/0!</v>
      </c>
    </row>
    <row r="162" spans="1:36" x14ac:dyDescent="0.35">
      <c r="A162" s="24" t="s">
        <v>550</v>
      </c>
      <c r="B162" s="25" t="s">
        <v>551</v>
      </c>
      <c r="C162" s="30">
        <f>+'1990'!$J162</f>
        <v>0</v>
      </c>
      <c r="D162" s="30">
        <f>+'1991'!$J162</f>
        <v>0</v>
      </c>
      <c r="E162" s="30">
        <f>+'1992'!$J162</f>
        <v>0</v>
      </c>
      <c r="F162" s="30">
        <f>+'1993'!$J162</f>
        <v>0</v>
      </c>
      <c r="G162" s="30">
        <f>+'1994'!$J162</f>
        <v>0</v>
      </c>
      <c r="H162" s="30">
        <f>+'1995'!$J162</f>
        <v>0</v>
      </c>
      <c r="I162" s="30">
        <f>+'1996'!$J162</f>
        <v>0</v>
      </c>
      <c r="J162" s="30">
        <f>+'1997'!$J162</f>
        <v>0</v>
      </c>
      <c r="K162" s="30">
        <f>+'1998'!$J162</f>
        <v>0</v>
      </c>
      <c r="L162" s="30">
        <f>+'1999'!$J162</f>
        <v>0</v>
      </c>
      <c r="M162" s="30">
        <f>+'2000'!$J162</f>
        <v>0</v>
      </c>
      <c r="N162" s="30">
        <f>+'2001'!$J162</f>
        <v>0</v>
      </c>
      <c r="O162" s="30">
        <f>+'2002'!$J162</f>
        <v>0</v>
      </c>
      <c r="P162" s="30">
        <f>+'2003'!$J162</f>
        <v>0</v>
      </c>
      <c r="Q162" s="30">
        <f>+'2004'!$J162</f>
        <v>0</v>
      </c>
      <c r="R162" s="30">
        <f>+'2005'!$J162</f>
        <v>0</v>
      </c>
      <c r="S162" s="30">
        <f>+'2006'!$J162</f>
        <v>0</v>
      </c>
      <c r="T162" s="30">
        <f>+'2007'!$J162</f>
        <v>0</v>
      </c>
      <c r="U162" s="30">
        <f>+'2008'!$J162</f>
        <v>0</v>
      </c>
      <c r="V162" s="30">
        <f>+'2009'!$J162</f>
        <v>0</v>
      </c>
      <c r="W162" s="30">
        <f>+'2010'!$J162</f>
        <v>0</v>
      </c>
      <c r="X162" s="30">
        <f>+'2011'!$J162</f>
        <v>0</v>
      </c>
      <c r="Y162" s="30">
        <f>+'2012'!$J162</f>
        <v>0</v>
      </c>
      <c r="Z162" s="30">
        <f>+'2013'!$J162</f>
        <v>0</v>
      </c>
      <c r="AA162" s="30">
        <f>+'2014'!$J162</f>
        <v>0</v>
      </c>
      <c r="AB162" s="30">
        <f>+'2015'!$J162</f>
        <v>0</v>
      </c>
      <c r="AC162" s="30">
        <f>+'2016'!$J162</f>
        <v>0</v>
      </c>
      <c r="AD162" s="30">
        <f>+'2017'!$J162</f>
        <v>0</v>
      </c>
      <c r="AE162" s="30">
        <f>+'2018'!$J162</f>
        <v>0</v>
      </c>
      <c r="AF162" s="30">
        <f>+'2019'!$J162</f>
        <v>0</v>
      </c>
      <c r="AG162" s="30">
        <f>+'2020'!$J162</f>
        <v>0</v>
      </c>
      <c r="AH162" s="30">
        <f>+'2021'!$J162</f>
        <v>0</v>
      </c>
      <c r="AI162" s="27"/>
      <c r="AJ162" s="31" t="e">
        <f t="shared" si="47"/>
        <v>#DIV/0!</v>
      </c>
    </row>
    <row r="163" spans="1:36" x14ac:dyDescent="0.35">
      <c r="A163" s="24" t="s">
        <v>552</v>
      </c>
      <c r="B163" s="25" t="s">
        <v>553</v>
      </c>
      <c r="C163" s="30">
        <f>+'1990'!$J163</f>
        <v>0</v>
      </c>
      <c r="D163" s="30">
        <f>+'1991'!$J163</f>
        <v>0</v>
      </c>
      <c r="E163" s="30">
        <f>+'1992'!$J163</f>
        <v>0</v>
      </c>
      <c r="F163" s="30">
        <f>+'1993'!$J163</f>
        <v>0</v>
      </c>
      <c r="G163" s="30">
        <f>+'1994'!$J163</f>
        <v>0</v>
      </c>
      <c r="H163" s="30">
        <f>+'1995'!$J163</f>
        <v>0</v>
      </c>
      <c r="I163" s="30">
        <f>+'1996'!$J163</f>
        <v>0</v>
      </c>
      <c r="J163" s="30">
        <f>+'1997'!$J163</f>
        <v>0</v>
      </c>
      <c r="K163" s="30">
        <f>+'1998'!$J163</f>
        <v>0</v>
      </c>
      <c r="L163" s="30">
        <f>+'1999'!$J163</f>
        <v>0</v>
      </c>
      <c r="M163" s="30">
        <f>+'2000'!$J163</f>
        <v>0</v>
      </c>
      <c r="N163" s="30">
        <f>+'2001'!$J163</f>
        <v>0</v>
      </c>
      <c r="O163" s="30">
        <f>+'2002'!$J163</f>
        <v>0</v>
      </c>
      <c r="P163" s="30">
        <f>+'2003'!$J163</f>
        <v>0</v>
      </c>
      <c r="Q163" s="30">
        <f>+'2004'!$J163</f>
        <v>0</v>
      </c>
      <c r="R163" s="30">
        <f>+'2005'!$J163</f>
        <v>0</v>
      </c>
      <c r="S163" s="30">
        <f>+'2006'!$J163</f>
        <v>0</v>
      </c>
      <c r="T163" s="30">
        <f>+'2007'!$J163</f>
        <v>0</v>
      </c>
      <c r="U163" s="30">
        <f>+'2008'!$J163</f>
        <v>0</v>
      </c>
      <c r="V163" s="30">
        <f>+'2009'!$J163</f>
        <v>0</v>
      </c>
      <c r="W163" s="30">
        <f>+'2010'!$J163</f>
        <v>0</v>
      </c>
      <c r="X163" s="30">
        <f>+'2011'!$J163</f>
        <v>0</v>
      </c>
      <c r="Y163" s="30">
        <f>+'2012'!$J163</f>
        <v>0</v>
      </c>
      <c r="Z163" s="30">
        <f>+'2013'!$J163</f>
        <v>0</v>
      </c>
      <c r="AA163" s="30">
        <f>+'2014'!$J163</f>
        <v>0</v>
      </c>
      <c r="AB163" s="30">
        <f>+'2015'!$J163</f>
        <v>0</v>
      </c>
      <c r="AC163" s="30">
        <f>+'2016'!$J163</f>
        <v>0</v>
      </c>
      <c r="AD163" s="30">
        <f>+'2017'!$J163</f>
        <v>0</v>
      </c>
      <c r="AE163" s="30">
        <f>+'2018'!$J163</f>
        <v>0</v>
      </c>
      <c r="AF163" s="30">
        <f>+'2019'!$J163</f>
        <v>0</v>
      </c>
      <c r="AG163" s="30">
        <f>+'2020'!$J163</f>
        <v>0</v>
      </c>
      <c r="AH163" s="30">
        <f>+'2021'!$J163</f>
        <v>0</v>
      </c>
      <c r="AI163" s="27"/>
      <c r="AJ163" s="31" t="e">
        <f t="shared" si="47"/>
        <v>#DIV/0!</v>
      </c>
    </row>
    <row r="164" spans="1:36" x14ac:dyDescent="0.35">
      <c r="A164" s="24" t="s">
        <v>554</v>
      </c>
      <c r="B164" s="25" t="s">
        <v>555</v>
      </c>
      <c r="C164" s="30">
        <f>+'1990'!$J164</f>
        <v>0</v>
      </c>
      <c r="D164" s="30">
        <f>+'1991'!$J164</f>
        <v>0</v>
      </c>
      <c r="E164" s="30">
        <f>+'1992'!$J164</f>
        <v>0</v>
      </c>
      <c r="F164" s="30">
        <f>+'1993'!$J164</f>
        <v>0</v>
      </c>
      <c r="G164" s="30">
        <f>+'1994'!$J164</f>
        <v>0</v>
      </c>
      <c r="H164" s="30">
        <f>+'1995'!$J164</f>
        <v>0</v>
      </c>
      <c r="I164" s="30">
        <f>+'1996'!$J164</f>
        <v>0</v>
      </c>
      <c r="J164" s="30">
        <f>+'1997'!$J164</f>
        <v>0</v>
      </c>
      <c r="K164" s="30">
        <f>+'1998'!$J164</f>
        <v>0</v>
      </c>
      <c r="L164" s="30">
        <f>+'1999'!$J164</f>
        <v>0</v>
      </c>
      <c r="M164" s="30">
        <f>+'2000'!$J164</f>
        <v>0</v>
      </c>
      <c r="N164" s="30">
        <f>+'2001'!$J164</f>
        <v>0</v>
      </c>
      <c r="O164" s="30">
        <f>+'2002'!$J164</f>
        <v>0</v>
      </c>
      <c r="P164" s="30">
        <f>+'2003'!$J164</f>
        <v>0</v>
      </c>
      <c r="Q164" s="30">
        <f>+'2004'!$J164</f>
        <v>0</v>
      </c>
      <c r="R164" s="30">
        <f>+'2005'!$J164</f>
        <v>0</v>
      </c>
      <c r="S164" s="30">
        <f>+'2006'!$J164</f>
        <v>0</v>
      </c>
      <c r="T164" s="30">
        <f>+'2007'!$J164</f>
        <v>0</v>
      </c>
      <c r="U164" s="30">
        <f>+'2008'!$J164</f>
        <v>0</v>
      </c>
      <c r="V164" s="30">
        <f>+'2009'!$J164</f>
        <v>0</v>
      </c>
      <c r="W164" s="30">
        <f>+'2010'!$J164</f>
        <v>0</v>
      </c>
      <c r="X164" s="30">
        <f>+'2011'!$J164</f>
        <v>0</v>
      </c>
      <c r="Y164" s="30">
        <f>+'2012'!$J164</f>
        <v>0</v>
      </c>
      <c r="Z164" s="30">
        <f>+'2013'!$J164</f>
        <v>0</v>
      </c>
      <c r="AA164" s="30">
        <f>+'2014'!$J164</f>
        <v>0</v>
      </c>
      <c r="AB164" s="30">
        <f>+'2015'!$J164</f>
        <v>0</v>
      </c>
      <c r="AC164" s="30">
        <f>+'2016'!$J164</f>
        <v>0</v>
      </c>
      <c r="AD164" s="30">
        <f>+'2017'!$J164</f>
        <v>0</v>
      </c>
      <c r="AE164" s="30">
        <f>+'2018'!$J164</f>
        <v>0</v>
      </c>
      <c r="AF164" s="30">
        <f>+'2019'!$J164</f>
        <v>0</v>
      </c>
      <c r="AG164" s="30">
        <f>+'2020'!$J164</f>
        <v>0</v>
      </c>
      <c r="AH164" s="30">
        <f>+'2021'!$J164</f>
        <v>0</v>
      </c>
      <c r="AI164" s="27"/>
      <c r="AJ164" s="31" t="e">
        <f t="shared" si="47"/>
        <v>#DIV/0!</v>
      </c>
    </row>
    <row r="165" spans="1:36" x14ac:dyDescent="0.35">
      <c r="A165" s="24" t="s">
        <v>556</v>
      </c>
      <c r="B165" s="25" t="s">
        <v>557</v>
      </c>
      <c r="C165" s="30">
        <f>+'1990'!$J165</f>
        <v>0</v>
      </c>
      <c r="D165" s="30">
        <f>+'1991'!$J165</f>
        <v>0</v>
      </c>
      <c r="E165" s="30">
        <f>+'1992'!$J165</f>
        <v>0</v>
      </c>
      <c r="F165" s="30">
        <f>+'1993'!$J165</f>
        <v>0</v>
      </c>
      <c r="G165" s="30">
        <f>+'1994'!$J165</f>
        <v>0</v>
      </c>
      <c r="H165" s="30">
        <f>+'1995'!$J165</f>
        <v>0</v>
      </c>
      <c r="I165" s="30">
        <f>+'1996'!$J165</f>
        <v>0</v>
      </c>
      <c r="J165" s="30">
        <f>+'1997'!$J165</f>
        <v>0</v>
      </c>
      <c r="K165" s="30">
        <f>+'1998'!$J165</f>
        <v>0</v>
      </c>
      <c r="L165" s="30">
        <f>+'1999'!$J165</f>
        <v>0</v>
      </c>
      <c r="M165" s="30">
        <f>+'2000'!$J165</f>
        <v>0</v>
      </c>
      <c r="N165" s="30">
        <f>+'2001'!$J165</f>
        <v>0</v>
      </c>
      <c r="O165" s="30">
        <f>+'2002'!$J165</f>
        <v>0</v>
      </c>
      <c r="P165" s="30">
        <f>+'2003'!$J165</f>
        <v>0</v>
      </c>
      <c r="Q165" s="30">
        <f>+'2004'!$J165</f>
        <v>0</v>
      </c>
      <c r="R165" s="30">
        <f>+'2005'!$J165</f>
        <v>0</v>
      </c>
      <c r="S165" s="30">
        <f>+'2006'!$J165</f>
        <v>0</v>
      </c>
      <c r="T165" s="30">
        <f>+'2007'!$J165</f>
        <v>0</v>
      </c>
      <c r="U165" s="30">
        <f>+'2008'!$J165</f>
        <v>0</v>
      </c>
      <c r="V165" s="30">
        <f>+'2009'!$J165</f>
        <v>0</v>
      </c>
      <c r="W165" s="30">
        <f>+'2010'!$J165</f>
        <v>0</v>
      </c>
      <c r="X165" s="30">
        <f>+'2011'!$J165</f>
        <v>0</v>
      </c>
      <c r="Y165" s="30">
        <f>+'2012'!$J165</f>
        <v>0</v>
      </c>
      <c r="Z165" s="30">
        <f>+'2013'!$J165</f>
        <v>0</v>
      </c>
      <c r="AA165" s="30">
        <f>+'2014'!$J165</f>
        <v>0</v>
      </c>
      <c r="AB165" s="30">
        <f>+'2015'!$J165</f>
        <v>0</v>
      </c>
      <c r="AC165" s="30">
        <f>+'2016'!$J165</f>
        <v>0</v>
      </c>
      <c r="AD165" s="30">
        <f>+'2017'!$J165</f>
        <v>0</v>
      </c>
      <c r="AE165" s="30">
        <f>+'2018'!$J165</f>
        <v>0</v>
      </c>
      <c r="AF165" s="30">
        <f>+'2019'!$J165</f>
        <v>0</v>
      </c>
      <c r="AG165" s="30">
        <f>+'2020'!$J165</f>
        <v>0</v>
      </c>
      <c r="AH165" s="30">
        <f>+'2021'!$J165</f>
        <v>0</v>
      </c>
      <c r="AI165" s="27"/>
      <c r="AJ165" s="31" t="e">
        <f t="shared" si="47"/>
        <v>#DIV/0!</v>
      </c>
    </row>
    <row r="166" spans="1:36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:AE166" si="56">+SUM(D167:D168)</f>
        <v>0</v>
      </c>
      <c r="E166" s="26">
        <f t="shared" si="56"/>
        <v>0</v>
      </c>
      <c r="F166" s="26">
        <f t="shared" si="56"/>
        <v>0</v>
      </c>
      <c r="G166" s="26">
        <f t="shared" si="56"/>
        <v>0</v>
      </c>
      <c r="H166" s="26">
        <f t="shared" si="56"/>
        <v>0</v>
      </c>
      <c r="I166" s="26">
        <f t="shared" si="56"/>
        <v>0</v>
      </c>
      <c r="J166" s="26">
        <f t="shared" si="56"/>
        <v>0</v>
      </c>
      <c r="K166" s="26">
        <f t="shared" si="56"/>
        <v>0</v>
      </c>
      <c r="L166" s="26">
        <f t="shared" si="56"/>
        <v>0</v>
      </c>
      <c r="M166" s="26">
        <f t="shared" si="56"/>
        <v>0.82462674917059209</v>
      </c>
      <c r="N166" s="26">
        <f t="shared" si="56"/>
        <v>0.770152697902315</v>
      </c>
      <c r="O166" s="26">
        <f t="shared" si="56"/>
        <v>1.0968127313126559</v>
      </c>
      <c r="P166" s="26">
        <f t="shared" si="56"/>
        <v>1.0131578112878241</v>
      </c>
      <c r="Q166" s="26">
        <f t="shared" si="56"/>
        <v>0.5455223259793458</v>
      </c>
      <c r="R166" s="26">
        <f t="shared" si="56"/>
        <v>1.5282708984229549</v>
      </c>
      <c r="S166" s="26">
        <f t="shared" si="56"/>
        <v>0.94160425507726297</v>
      </c>
      <c r="T166" s="26">
        <f t="shared" si="56"/>
        <v>0.78514286226918395</v>
      </c>
      <c r="U166" s="26">
        <f t="shared" si="56"/>
        <v>1.1516020052123364</v>
      </c>
      <c r="V166" s="26">
        <f t="shared" si="56"/>
        <v>1.2084159004123376</v>
      </c>
      <c r="W166" s="26">
        <f t="shared" si="56"/>
        <v>1.0955564775994482</v>
      </c>
      <c r="X166" s="26">
        <f t="shared" si="56"/>
        <v>1.6716508722699914</v>
      </c>
      <c r="Y166" s="26">
        <f t="shared" si="56"/>
        <v>1.4191925871193267</v>
      </c>
      <c r="Z166" s="26">
        <f t="shared" si="56"/>
        <v>0.5873584954618809</v>
      </c>
      <c r="AA166" s="26">
        <f t="shared" si="56"/>
        <v>0.94816945200796066</v>
      </c>
      <c r="AB166" s="26">
        <f t="shared" si="56"/>
        <v>1.1673001574308954</v>
      </c>
      <c r="AC166" s="26">
        <f t="shared" si="56"/>
        <v>1.1812536917827761</v>
      </c>
      <c r="AD166" s="26">
        <f t="shared" si="56"/>
        <v>0.96715579978956434</v>
      </c>
      <c r="AE166" s="26">
        <f t="shared" si="56"/>
        <v>1.0516863202881013</v>
      </c>
      <c r="AF166" s="26">
        <f t="shared" ref="AF166:AH166" si="57">+SUM(AF167:AF168)</f>
        <v>0.4507715370883576</v>
      </c>
      <c r="AG166" s="26">
        <f t="shared" si="57"/>
        <v>0.89755097847836796</v>
      </c>
      <c r="AH166" s="26">
        <f t="shared" si="57"/>
        <v>0.85676354776118357</v>
      </c>
      <c r="AI166" s="27"/>
      <c r="AJ166" s="28">
        <f t="shared" si="47"/>
        <v>-0.45336294566997404</v>
      </c>
    </row>
    <row r="167" spans="1:36" x14ac:dyDescent="0.35">
      <c r="A167" s="24" t="s">
        <v>560</v>
      </c>
      <c r="B167" s="25" t="s">
        <v>561</v>
      </c>
      <c r="C167" s="30">
        <f>+'1990'!$J167</f>
        <v>0</v>
      </c>
      <c r="D167" s="30">
        <f>+'1991'!$J167</f>
        <v>0</v>
      </c>
      <c r="E167" s="30">
        <f>+'1992'!$J167</f>
        <v>0</v>
      </c>
      <c r="F167" s="30">
        <f>+'1993'!$J167</f>
        <v>0</v>
      </c>
      <c r="G167" s="30">
        <f>+'1994'!$J167</f>
        <v>0</v>
      </c>
      <c r="H167" s="30">
        <f>+'1995'!$J167</f>
        <v>0</v>
      </c>
      <c r="I167" s="30">
        <f>+'1996'!$J167</f>
        <v>0</v>
      </c>
      <c r="J167" s="30">
        <f>+'1997'!$J167</f>
        <v>0</v>
      </c>
      <c r="K167" s="30">
        <f>+'1998'!$J167</f>
        <v>0</v>
      </c>
      <c r="L167" s="30">
        <f>+'1999'!$J167</f>
        <v>0</v>
      </c>
      <c r="M167" s="30">
        <f>+'2000'!$J167</f>
        <v>0</v>
      </c>
      <c r="N167" s="30">
        <f>+'2001'!$J167</f>
        <v>0</v>
      </c>
      <c r="O167" s="30">
        <f>+'2002'!$J167</f>
        <v>0</v>
      </c>
      <c r="P167" s="30">
        <f>+'2003'!$J167</f>
        <v>0</v>
      </c>
      <c r="Q167" s="30">
        <f>+'2004'!$J167</f>
        <v>0</v>
      </c>
      <c r="R167" s="30">
        <f>+'2005'!$J167</f>
        <v>0</v>
      </c>
      <c r="S167" s="30">
        <f>+'2006'!$J167</f>
        <v>0</v>
      </c>
      <c r="T167" s="30">
        <f>+'2007'!$J167</f>
        <v>0</v>
      </c>
      <c r="U167" s="30">
        <f>+'2008'!$J167</f>
        <v>0</v>
      </c>
      <c r="V167" s="30">
        <f>+'2009'!$J167</f>
        <v>0</v>
      </c>
      <c r="W167" s="30">
        <f>+'2010'!$J167</f>
        <v>0</v>
      </c>
      <c r="X167" s="30">
        <f>+'2011'!$J167</f>
        <v>0</v>
      </c>
      <c r="Y167" s="30">
        <f>+'2012'!$J167</f>
        <v>0</v>
      </c>
      <c r="Z167" s="30">
        <f>+'2013'!$J167</f>
        <v>0</v>
      </c>
      <c r="AA167" s="30">
        <f>+'2014'!$J167</f>
        <v>0</v>
      </c>
      <c r="AB167" s="30">
        <f>+'2015'!$J167</f>
        <v>0</v>
      </c>
      <c r="AC167" s="30">
        <f>+'2016'!$J167</f>
        <v>0</v>
      </c>
      <c r="AD167" s="30">
        <f>+'2017'!$J167</f>
        <v>0</v>
      </c>
      <c r="AE167" s="30">
        <f>+'2018'!$J167</f>
        <v>0</v>
      </c>
      <c r="AF167" s="30">
        <f>+'2019'!$J167</f>
        <v>0</v>
      </c>
      <c r="AG167" s="30">
        <f>+'2020'!$J167</f>
        <v>0</v>
      </c>
      <c r="AH167" s="30">
        <f>+'2021'!$J167</f>
        <v>0</v>
      </c>
      <c r="AI167" s="27"/>
      <c r="AJ167" s="31" t="e">
        <f t="shared" si="47"/>
        <v>#DIV/0!</v>
      </c>
    </row>
    <row r="168" spans="1:36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58">+SUM(D169:D173)</f>
        <v>0</v>
      </c>
      <c r="E168" s="26">
        <f t="shared" ref="E168" si="59">+SUM(E169:E173)</f>
        <v>0</v>
      </c>
      <c r="F168" s="26">
        <f t="shared" ref="F168" si="60">+SUM(F169:F173)</f>
        <v>0</v>
      </c>
      <c r="G168" s="26">
        <f t="shared" ref="G168" si="61">+SUM(G169:G173)</f>
        <v>0</v>
      </c>
      <c r="H168" s="26">
        <f t="shared" ref="H168" si="62">+SUM(H169:H173)</f>
        <v>0</v>
      </c>
      <c r="I168" s="26">
        <f t="shared" ref="I168" si="63">+SUM(I169:I173)</f>
        <v>0</v>
      </c>
      <c r="J168" s="26">
        <f t="shared" ref="J168" si="64">+SUM(J169:J173)</f>
        <v>0</v>
      </c>
      <c r="K168" s="26">
        <f t="shared" ref="K168" si="65">+SUM(K169:K173)</f>
        <v>0</v>
      </c>
      <c r="L168" s="26">
        <f t="shared" ref="L168" si="66">+SUM(L169:L173)</f>
        <v>0</v>
      </c>
      <c r="M168" s="26">
        <f t="shared" ref="M168" si="67">+SUM(M169:M173)</f>
        <v>0.82462674917059209</v>
      </c>
      <c r="N168" s="26">
        <f t="shared" ref="N168" si="68">+SUM(N169:N173)</f>
        <v>0.770152697902315</v>
      </c>
      <c r="O168" s="26">
        <f t="shared" ref="O168" si="69">+SUM(O169:O173)</f>
        <v>1.0968127313126559</v>
      </c>
      <c r="P168" s="26">
        <f t="shared" ref="P168" si="70">+SUM(P169:P173)</f>
        <v>1.0131578112878241</v>
      </c>
      <c r="Q168" s="26">
        <f t="shared" ref="Q168:R168" si="71">+SUM(Q169:Q173)</f>
        <v>0.5455223259793458</v>
      </c>
      <c r="R168" s="26">
        <f t="shared" si="71"/>
        <v>1.5282708984229549</v>
      </c>
      <c r="S168" s="26">
        <f t="shared" ref="S168" si="72">+SUM(S169:S173)</f>
        <v>0.94160425507726297</v>
      </c>
      <c r="T168" s="26">
        <f t="shared" ref="T168" si="73">+SUM(T169:T173)</f>
        <v>0.78514286226918395</v>
      </c>
      <c r="U168" s="26">
        <f t="shared" ref="U168" si="74">+SUM(U169:U173)</f>
        <v>1.1516020052123364</v>
      </c>
      <c r="V168" s="26">
        <f t="shared" ref="V168" si="75">+SUM(V169:V173)</f>
        <v>1.2084159004123376</v>
      </c>
      <c r="W168" s="26">
        <f t="shared" ref="W168" si="76">+SUM(W169:W173)</f>
        <v>1.0955564775994482</v>
      </c>
      <c r="X168" s="26">
        <f t="shared" ref="X168" si="77">+SUM(X169:X173)</f>
        <v>1.6716508722699914</v>
      </c>
      <c r="Y168" s="26">
        <f t="shared" ref="Y168" si="78">+SUM(Y169:Y173)</f>
        <v>1.4191925871193267</v>
      </c>
      <c r="Z168" s="26">
        <f t="shared" ref="Z168" si="79">+SUM(Z169:Z173)</f>
        <v>0.5873584954618809</v>
      </c>
      <c r="AA168" s="26">
        <f t="shared" ref="AA168" si="80">+SUM(AA169:AA173)</f>
        <v>0.94816945200796066</v>
      </c>
      <c r="AB168" s="26">
        <f t="shared" ref="AB168" si="81">+SUM(AB169:AB173)</f>
        <v>1.1673001574308954</v>
      </c>
      <c r="AC168" s="26">
        <f t="shared" ref="AC168" si="82">+SUM(AC169:AC173)</f>
        <v>1.1812536917827761</v>
      </c>
      <c r="AD168" s="26">
        <f t="shared" ref="AD168" si="83">+SUM(AD169:AD173)</f>
        <v>0.96715579978956434</v>
      </c>
      <c r="AE168" s="26">
        <f t="shared" ref="AE168:AH168" si="84">+SUM(AE169:AE173)</f>
        <v>1.0516863202881013</v>
      </c>
      <c r="AF168" s="26">
        <f t="shared" si="84"/>
        <v>0.4507715370883576</v>
      </c>
      <c r="AG168" s="26">
        <f t="shared" si="84"/>
        <v>0.89755097847836796</v>
      </c>
      <c r="AH168" s="26">
        <f t="shared" si="84"/>
        <v>0.85676354776118357</v>
      </c>
      <c r="AI168" s="27"/>
      <c r="AJ168" s="28">
        <f t="shared" si="47"/>
        <v>-0.45336294566997404</v>
      </c>
    </row>
    <row r="169" spans="1:36" x14ac:dyDescent="0.35">
      <c r="A169" s="24" t="s">
        <v>564</v>
      </c>
      <c r="B169" s="25" t="s">
        <v>565</v>
      </c>
      <c r="C169" s="30">
        <f>+'1990'!$J169</f>
        <v>0</v>
      </c>
      <c r="D169" s="30">
        <f>+'1991'!$J169</f>
        <v>0</v>
      </c>
      <c r="E169" s="30">
        <f>+'1992'!$J169</f>
        <v>0</v>
      </c>
      <c r="F169" s="30">
        <f>+'1993'!$J169</f>
        <v>0</v>
      </c>
      <c r="G169" s="30">
        <f>+'1994'!$J169</f>
        <v>0</v>
      </c>
      <c r="H169" s="30">
        <f>+'1995'!$J169</f>
        <v>0</v>
      </c>
      <c r="I169" s="30">
        <f>+'1996'!$J169</f>
        <v>0</v>
      </c>
      <c r="J169" s="30">
        <f>+'1997'!$J169</f>
        <v>0</v>
      </c>
      <c r="K169" s="30">
        <f>+'1998'!$J169</f>
        <v>0</v>
      </c>
      <c r="L169" s="30">
        <f>+'1999'!$J169</f>
        <v>0</v>
      </c>
      <c r="M169" s="30">
        <f>+'2000'!$J169</f>
        <v>0.79885004493253009</v>
      </c>
      <c r="N169" s="30">
        <f>+'2001'!$J169</f>
        <v>0.65607045599535285</v>
      </c>
      <c r="O169" s="30">
        <f>+'2002'!$J169</f>
        <v>0.97801558597979055</v>
      </c>
      <c r="P169" s="30">
        <f>+'2003'!$J169</f>
        <v>0.88866875482550411</v>
      </c>
      <c r="Q169" s="30">
        <f>+'2004'!$J169</f>
        <v>0.24334241249409128</v>
      </c>
      <c r="R169" s="30">
        <f>+'2005'!$J169</f>
        <v>1.1013000466728706</v>
      </c>
      <c r="S169" s="30">
        <f>+'2006'!$J169</f>
        <v>0.51475459608062979</v>
      </c>
      <c r="T169" s="30">
        <f>+'2007'!$J169</f>
        <v>0.64877431104704764</v>
      </c>
      <c r="U169" s="30">
        <f>+'2008'!$J169</f>
        <v>0.87751219969392458</v>
      </c>
      <c r="V169" s="30">
        <f>+'2009'!$J169</f>
        <v>0.77449398902685496</v>
      </c>
      <c r="W169" s="30">
        <f>+'2010'!$J169</f>
        <v>0.68300099741635789</v>
      </c>
      <c r="X169" s="30">
        <f>+'2011'!$J169</f>
        <v>1.0502359803042347</v>
      </c>
      <c r="Y169" s="30">
        <f>+'2012'!$J169</f>
        <v>0.91167092041913567</v>
      </c>
      <c r="Z169" s="30">
        <f>+'2013'!$J169</f>
        <v>0.33680531118719315</v>
      </c>
      <c r="AA169" s="30">
        <f>+'2014'!$J169</f>
        <v>0.5939016593585813</v>
      </c>
      <c r="AB169" s="30">
        <f>+'2015'!$J169</f>
        <v>0.67806211653473447</v>
      </c>
      <c r="AC169" s="30">
        <f>+'2016'!$J169</f>
        <v>0.78647101233700389</v>
      </c>
      <c r="AD169" s="30">
        <f>+'2017'!$J169</f>
        <v>0.56490546278081855</v>
      </c>
      <c r="AE169" s="30">
        <f>+'2018'!$J169</f>
        <v>0.82932444713880293</v>
      </c>
      <c r="AF169" s="30">
        <f>+'2019'!$J169</f>
        <v>0.33640314887517536</v>
      </c>
      <c r="AG169" s="30">
        <f>+'2020'!$J169</f>
        <v>0.726082516638064</v>
      </c>
      <c r="AH169" s="30">
        <f>+'2021'!$J169</f>
        <v>0.47034251517943837</v>
      </c>
      <c r="AI169" s="27"/>
      <c r="AJ169" s="31">
        <f t="shared" si="47"/>
        <v>-0.57889074300097509</v>
      </c>
    </row>
    <row r="170" spans="1:36" x14ac:dyDescent="0.35">
      <c r="A170" s="24" t="s">
        <v>566</v>
      </c>
      <c r="B170" s="25" t="s">
        <v>567</v>
      </c>
      <c r="C170" s="30">
        <f>+'1990'!$J170</f>
        <v>0</v>
      </c>
      <c r="D170" s="30">
        <f>+'1991'!$J170</f>
        <v>0</v>
      </c>
      <c r="E170" s="30">
        <f>+'1992'!$J170</f>
        <v>0</v>
      </c>
      <c r="F170" s="30">
        <f>+'1993'!$J170</f>
        <v>0</v>
      </c>
      <c r="G170" s="30">
        <f>+'1994'!$J170</f>
        <v>0</v>
      </c>
      <c r="H170" s="30">
        <f>+'1995'!$J170</f>
        <v>0</v>
      </c>
      <c r="I170" s="30">
        <f>+'1996'!$J170</f>
        <v>0</v>
      </c>
      <c r="J170" s="30">
        <f>+'1997'!$J170</f>
        <v>0</v>
      </c>
      <c r="K170" s="30">
        <f>+'1998'!$J170</f>
        <v>0</v>
      </c>
      <c r="L170" s="30">
        <f>+'1999'!$J170</f>
        <v>0</v>
      </c>
      <c r="M170" s="30">
        <f>+'2000'!$J170</f>
        <v>2.5776704238061988E-2</v>
      </c>
      <c r="N170" s="30">
        <f>+'2001'!$J170</f>
        <v>0.11408224190696217</v>
      </c>
      <c r="O170" s="30">
        <f>+'2002'!$J170</f>
        <v>0.11879714533286524</v>
      </c>
      <c r="P170" s="30">
        <f>+'2003'!$J170</f>
        <v>0.12448905646232004</v>
      </c>
      <c r="Q170" s="30">
        <f>+'2004'!$J170</f>
        <v>0.30217991348525458</v>
      </c>
      <c r="R170" s="30">
        <f>+'2005'!$J170</f>
        <v>0.42697085175008426</v>
      </c>
      <c r="S170" s="30">
        <f>+'2006'!$J170</f>
        <v>0.42684965899663313</v>
      </c>
      <c r="T170" s="30">
        <f>+'2007'!$J170</f>
        <v>0.13636855122213631</v>
      </c>
      <c r="U170" s="30">
        <f>+'2008'!$J170</f>
        <v>0.27408980551841183</v>
      </c>
      <c r="V170" s="30">
        <f>+'2009'!$J170</f>
        <v>0.43392191138548269</v>
      </c>
      <c r="W170" s="30">
        <f>+'2010'!$J170</f>
        <v>0.41255548018309018</v>
      </c>
      <c r="X170" s="30">
        <f>+'2011'!$J170</f>
        <v>0.62141489196575661</v>
      </c>
      <c r="Y170" s="30">
        <f>+'2012'!$J170</f>
        <v>0.50752166670019105</v>
      </c>
      <c r="Z170" s="30">
        <f>+'2013'!$J170</f>
        <v>0.2505531842746877</v>
      </c>
      <c r="AA170" s="30">
        <f>+'2014'!$J170</f>
        <v>0.35426779264937941</v>
      </c>
      <c r="AB170" s="30">
        <f>+'2015'!$J170</f>
        <v>0.48923804089616085</v>
      </c>
      <c r="AC170" s="30">
        <f>+'2016'!$J170</f>
        <v>0.39478267944577222</v>
      </c>
      <c r="AD170" s="30">
        <f>+'2017'!$J170</f>
        <v>0.4022503370087458</v>
      </c>
      <c r="AE170" s="30">
        <f>+'2018'!$J170</f>
        <v>0.22236187314929826</v>
      </c>
      <c r="AF170" s="30">
        <f>+'2019'!$J170</f>
        <v>0.11436838821318226</v>
      </c>
      <c r="AG170" s="30">
        <f>+'2020'!$J170</f>
        <v>0.17146846184030401</v>
      </c>
      <c r="AH170" s="30">
        <f>+'2021'!$J170</f>
        <v>0.38642103258174521</v>
      </c>
      <c r="AI170" s="27"/>
      <c r="AJ170" s="31">
        <f t="shared" si="47"/>
        <v>3.4368894935879908</v>
      </c>
    </row>
    <row r="171" spans="1:36" x14ac:dyDescent="0.35">
      <c r="A171" s="24" t="s">
        <v>568</v>
      </c>
      <c r="B171" s="25" t="s">
        <v>569</v>
      </c>
      <c r="C171" s="30">
        <f>+'1990'!$J171</f>
        <v>0</v>
      </c>
      <c r="D171" s="30">
        <f>+'1991'!$J171</f>
        <v>0</v>
      </c>
      <c r="E171" s="30">
        <f>+'1992'!$J171</f>
        <v>0</v>
      </c>
      <c r="F171" s="30">
        <f>+'1993'!$J171</f>
        <v>0</v>
      </c>
      <c r="G171" s="30">
        <f>+'1994'!$J171</f>
        <v>0</v>
      </c>
      <c r="H171" s="30">
        <f>+'1995'!$J171</f>
        <v>0</v>
      </c>
      <c r="I171" s="30">
        <f>+'1996'!$J171</f>
        <v>0</v>
      </c>
      <c r="J171" s="30">
        <f>+'1997'!$J171</f>
        <v>0</v>
      </c>
      <c r="K171" s="30">
        <f>+'1998'!$J171</f>
        <v>0</v>
      </c>
      <c r="L171" s="30">
        <f>+'1999'!$J171</f>
        <v>0</v>
      </c>
      <c r="M171" s="30">
        <f>+'2000'!$J171</f>
        <v>0</v>
      </c>
      <c r="N171" s="30">
        <f>+'2001'!$J171</f>
        <v>0</v>
      </c>
      <c r="O171" s="30">
        <f>+'2002'!$J171</f>
        <v>0</v>
      </c>
      <c r="P171" s="30">
        <f>+'2003'!$J171</f>
        <v>0</v>
      </c>
      <c r="Q171" s="30">
        <f>+'2004'!$J171</f>
        <v>0</v>
      </c>
      <c r="R171" s="30">
        <f>+'2005'!$J171</f>
        <v>0</v>
      </c>
      <c r="S171" s="30">
        <f>+'2006'!$J171</f>
        <v>0</v>
      </c>
      <c r="T171" s="30">
        <f>+'2007'!$J171</f>
        <v>0</v>
      </c>
      <c r="U171" s="30">
        <f>+'2008'!$J171</f>
        <v>0</v>
      </c>
      <c r="V171" s="30">
        <f>+'2009'!$J171</f>
        <v>0</v>
      </c>
      <c r="W171" s="30">
        <f>+'2010'!$J171</f>
        <v>0</v>
      </c>
      <c r="X171" s="30">
        <f>+'2011'!$J171</f>
        <v>0</v>
      </c>
      <c r="Y171" s="30">
        <f>+'2012'!$J171</f>
        <v>0</v>
      </c>
      <c r="Z171" s="30">
        <f>+'2013'!$J171</f>
        <v>0</v>
      </c>
      <c r="AA171" s="30">
        <f>+'2014'!$J171</f>
        <v>0</v>
      </c>
      <c r="AB171" s="30">
        <f>+'2015'!$J171</f>
        <v>0</v>
      </c>
      <c r="AC171" s="30">
        <f>+'2016'!$J171</f>
        <v>0</v>
      </c>
      <c r="AD171" s="30">
        <f>+'2017'!$J171</f>
        <v>0</v>
      </c>
      <c r="AE171" s="30">
        <f>+'2018'!$J171</f>
        <v>0</v>
      </c>
      <c r="AF171" s="30">
        <f>+'2019'!$J171</f>
        <v>0</v>
      </c>
      <c r="AG171" s="30">
        <f>+'2020'!$J171</f>
        <v>0</v>
      </c>
      <c r="AH171" s="30">
        <f>+'2021'!$J171</f>
        <v>0</v>
      </c>
      <c r="AI171" s="27"/>
      <c r="AJ171" s="31" t="e">
        <f t="shared" si="47"/>
        <v>#DIV/0!</v>
      </c>
    </row>
    <row r="172" spans="1:36" x14ac:dyDescent="0.35">
      <c r="A172" s="24" t="s">
        <v>570</v>
      </c>
      <c r="B172" s="25" t="s">
        <v>571</v>
      </c>
      <c r="C172" s="30">
        <f>+'1990'!$J172</f>
        <v>0</v>
      </c>
      <c r="D172" s="30">
        <f>+'1991'!$J172</f>
        <v>0</v>
      </c>
      <c r="E172" s="30">
        <f>+'1992'!$J172</f>
        <v>0</v>
      </c>
      <c r="F172" s="30">
        <f>+'1993'!$J172</f>
        <v>0</v>
      </c>
      <c r="G172" s="30">
        <f>+'1994'!$J172</f>
        <v>0</v>
      </c>
      <c r="H172" s="30">
        <f>+'1995'!$J172</f>
        <v>0</v>
      </c>
      <c r="I172" s="30">
        <f>+'1996'!$J172</f>
        <v>0</v>
      </c>
      <c r="J172" s="30">
        <f>+'1997'!$J172</f>
        <v>0</v>
      </c>
      <c r="K172" s="30">
        <f>+'1998'!$J172</f>
        <v>0</v>
      </c>
      <c r="L172" s="30">
        <f>+'1999'!$J172</f>
        <v>0</v>
      </c>
      <c r="M172" s="30">
        <f>+'2000'!$J172</f>
        <v>0</v>
      </c>
      <c r="N172" s="30">
        <f>+'2001'!$J172</f>
        <v>0</v>
      </c>
      <c r="O172" s="30">
        <f>+'2002'!$J172</f>
        <v>0</v>
      </c>
      <c r="P172" s="30">
        <f>+'2003'!$J172</f>
        <v>0</v>
      </c>
      <c r="Q172" s="30">
        <f>+'2004'!$J172</f>
        <v>0</v>
      </c>
      <c r="R172" s="30">
        <f>+'2005'!$J172</f>
        <v>0</v>
      </c>
      <c r="S172" s="30">
        <f>+'2006'!$J172</f>
        <v>0</v>
      </c>
      <c r="T172" s="30">
        <f>+'2007'!$J172</f>
        <v>0</v>
      </c>
      <c r="U172" s="30">
        <f>+'2008'!$J172</f>
        <v>0</v>
      </c>
      <c r="V172" s="30">
        <f>+'2009'!$J172</f>
        <v>0</v>
      </c>
      <c r="W172" s="30">
        <f>+'2010'!$J172</f>
        <v>0</v>
      </c>
      <c r="X172" s="30">
        <f>+'2011'!$J172</f>
        <v>0</v>
      </c>
      <c r="Y172" s="30">
        <f>+'2012'!$J172</f>
        <v>0</v>
      </c>
      <c r="Z172" s="30">
        <f>+'2013'!$J172</f>
        <v>0</v>
      </c>
      <c r="AA172" s="30">
        <f>+'2014'!$J172</f>
        <v>0</v>
      </c>
      <c r="AB172" s="30">
        <f>+'2015'!$J172</f>
        <v>0</v>
      </c>
      <c r="AC172" s="30">
        <f>+'2016'!$J172</f>
        <v>0</v>
      </c>
      <c r="AD172" s="30">
        <f>+'2017'!$J172</f>
        <v>0</v>
      </c>
      <c r="AE172" s="30">
        <f>+'2018'!$J172</f>
        <v>0</v>
      </c>
      <c r="AF172" s="30">
        <f>+'2019'!$J172</f>
        <v>0</v>
      </c>
      <c r="AG172" s="30">
        <f>+'2020'!$J172</f>
        <v>0</v>
      </c>
      <c r="AH172" s="30">
        <f>+'2021'!$J172</f>
        <v>0</v>
      </c>
      <c r="AI172" s="27"/>
      <c r="AJ172" s="31" t="e">
        <f t="shared" si="47"/>
        <v>#DIV/0!</v>
      </c>
    </row>
    <row r="173" spans="1:36" x14ac:dyDescent="0.35">
      <c r="A173" s="24" t="s">
        <v>572</v>
      </c>
      <c r="B173" s="25" t="s">
        <v>573</v>
      </c>
      <c r="C173" s="30">
        <f>+'1990'!$J173</f>
        <v>0</v>
      </c>
      <c r="D173" s="30">
        <f>+'1991'!$J173</f>
        <v>0</v>
      </c>
      <c r="E173" s="30">
        <f>+'1992'!$J173</f>
        <v>0</v>
      </c>
      <c r="F173" s="30">
        <f>+'1993'!$J173</f>
        <v>0</v>
      </c>
      <c r="G173" s="30">
        <f>+'1994'!$J173</f>
        <v>0</v>
      </c>
      <c r="H173" s="30">
        <f>+'1995'!$J173</f>
        <v>0</v>
      </c>
      <c r="I173" s="30">
        <f>+'1996'!$J173</f>
        <v>0</v>
      </c>
      <c r="J173" s="30">
        <f>+'1997'!$J173</f>
        <v>0</v>
      </c>
      <c r="K173" s="30">
        <f>+'1998'!$J173</f>
        <v>0</v>
      </c>
      <c r="L173" s="30">
        <f>+'1999'!$J173</f>
        <v>0</v>
      </c>
      <c r="M173" s="30">
        <f>+'2000'!$J173</f>
        <v>0</v>
      </c>
      <c r="N173" s="30">
        <f>+'2001'!$J173</f>
        <v>0</v>
      </c>
      <c r="O173" s="30">
        <f>+'2002'!$J173</f>
        <v>0</v>
      </c>
      <c r="P173" s="30">
        <f>+'2003'!$J173</f>
        <v>0</v>
      </c>
      <c r="Q173" s="30">
        <f>+'2004'!$J173</f>
        <v>0</v>
      </c>
      <c r="R173" s="30">
        <f>+'2005'!$J173</f>
        <v>0</v>
      </c>
      <c r="S173" s="30">
        <f>+'2006'!$J173</f>
        <v>0</v>
      </c>
      <c r="T173" s="30">
        <f>+'2007'!$J173</f>
        <v>0</v>
      </c>
      <c r="U173" s="30">
        <f>+'2008'!$J173</f>
        <v>0</v>
      </c>
      <c r="V173" s="30">
        <f>+'2009'!$J173</f>
        <v>0</v>
      </c>
      <c r="W173" s="30">
        <f>+'2010'!$J173</f>
        <v>0</v>
      </c>
      <c r="X173" s="30">
        <f>+'2011'!$J173</f>
        <v>0</v>
      </c>
      <c r="Y173" s="30">
        <f>+'2012'!$J173</f>
        <v>0</v>
      </c>
      <c r="Z173" s="30">
        <f>+'2013'!$J173</f>
        <v>0</v>
      </c>
      <c r="AA173" s="30">
        <f>+'2014'!$J173</f>
        <v>0</v>
      </c>
      <c r="AB173" s="30">
        <f>+'2015'!$J173</f>
        <v>0</v>
      </c>
      <c r="AC173" s="30">
        <f>+'2016'!$J173</f>
        <v>0</v>
      </c>
      <c r="AD173" s="30">
        <f>+'2017'!$J173</f>
        <v>0</v>
      </c>
      <c r="AE173" s="30">
        <f>+'2018'!$J173</f>
        <v>0</v>
      </c>
      <c r="AF173" s="30">
        <f>+'2019'!$J173</f>
        <v>0</v>
      </c>
      <c r="AG173" s="30">
        <f>+'2020'!$J173</f>
        <v>0</v>
      </c>
      <c r="AH173" s="30">
        <f>+'2021'!$J173</f>
        <v>0</v>
      </c>
      <c r="AI173" s="27"/>
      <c r="AJ173" s="31" t="e">
        <f t="shared" si="47"/>
        <v>#DIV/0!</v>
      </c>
    </row>
    <row r="174" spans="1:36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:AE174" si="85">+SUM(D175:D176)</f>
        <v>0</v>
      </c>
      <c r="E174" s="26">
        <f t="shared" si="85"/>
        <v>0</v>
      </c>
      <c r="F174" s="26">
        <f t="shared" si="85"/>
        <v>0</v>
      </c>
      <c r="G174" s="26">
        <f t="shared" si="85"/>
        <v>0</v>
      </c>
      <c r="H174" s="26">
        <f t="shared" si="85"/>
        <v>0</v>
      </c>
      <c r="I174" s="26">
        <f t="shared" si="85"/>
        <v>0</v>
      </c>
      <c r="J174" s="26">
        <f t="shared" si="85"/>
        <v>0</v>
      </c>
      <c r="K174" s="26">
        <f t="shared" si="85"/>
        <v>0</v>
      </c>
      <c r="L174" s="26">
        <f t="shared" si="85"/>
        <v>0</v>
      </c>
      <c r="M174" s="26">
        <f t="shared" si="85"/>
        <v>2.5085792349442833</v>
      </c>
      <c r="N174" s="26">
        <f t="shared" si="85"/>
        <v>4.0722607762596352</v>
      </c>
      <c r="O174" s="26">
        <f t="shared" si="85"/>
        <v>5.5848348425541392</v>
      </c>
      <c r="P174" s="26">
        <f t="shared" si="85"/>
        <v>5.0635738542969122</v>
      </c>
      <c r="Q174" s="26">
        <f t="shared" si="85"/>
        <v>4.1407826485688188</v>
      </c>
      <c r="R174" s="26">
        <f t="shared" si="85"/>
        <v>7.6461057249847668</v>
      </c>
      <c r="S174" s="26">
        <f t="shared" si="85"/>
        <v>4.4892059957443218</v>
      </c>
      <c r="T174" s="26">
        <f t="shared" si="85"/>
        <v>6.0130862735379109</v>
      </c>
      <c r="U174" s="26">
        <f t="shared" si="85"/>
        <v>6.224721877148176</v>
      </c>
      <c r="V174" s="26">
        <f t="shared" si="85"/>
        <v>3.7451961771301261</v>
      </c>
      <c r="W174" s="26">
        <f t="shared" si="85"/>
        <v>3.0980514267070021</v>
      </c>
      <c r="X174" s="26">
        <f t="shared" si="85"/>
        <v>3.7404044651215278</v>
      </c>
      <c r="Y174" s="26">
        <f t="shared" si="85"/>
        <v>2.8958786289077763</v>
      </c>
      <c r="Z174" s="26">
        <f t="shared" si="85"/>
        <v>3.106532740565759</v>
      </c>
      <c r="AA174" s="26">
        <f t="shared" si="85"/>
        <v>3.9888353936848082</v>
      </c>
      <c r="AB174" s="26">
        <f t="shared" si="85"/>
        <v>5.2690425564713159</v>
      </c>
      <c r="AC174" s="26">
        <f t="shared" si="85"/>
        <v>6.0841879034842652</v>
      </c>
      <c r="AD174" s="26">
        <f t="shared" si="85"/>
        <v>3.8540351676916602</v>
      </c>
      <c r="AE174" s="26">
        <f t="shared" si="85"/>
        <v>3.8036031957791612</v>
      </c>
      <c r="AF174" s="26">
        <f t="shared" ref="AF174:AH174" si="86">+SUM(AF175:AF176)</f>
        <v>5.6630904052914595</v>
      </c>
      <c r="AG174" s="26">
        <f t="shared" si="86"/>
        <v>7.4967527598332158</v>
      </c>
      <c r="AH174" s="26">
        <f t="shared" si="86"/>
        <v>7.6433782490065552</v>
      </c>
      <c r="AI174" s="27"/>
      <c r="AJ174" s="28">
        <f t="shared" si="47"/>
        <v>1.2574891501951062</v>
      </c>
    </row>
    <row r="175" spans="1:36" x14ac:dyDescent="0.35">
      <c r="A175" s="24" t="s">
        <v>576</v>
      </c>
      <c r="B175" s="25" t="s">
        <v>577</v>
      </c>
      <c r="C175" s="30">
        <f>+'1990'!$J175</f>
        <v>0</v>
      </c>
      <c r="D175" s="30">
        <f>+'1991'!$J175</f>
        <v>0</v>
      </c>
      <c r="E175" s="30">
        <f>+'1992'!$J175</f>
        <v>0</v>
      </c>
      <c r="F175" s="30">
        <f>+'1993'!$J175</f>
        <v>0</v>
      </c>
      <c r="G175" s="30">
        <f>+'1994'!$J175</f>
        <v>0</v>
      </c>
      <c r="H175" s="30">
        <f>+'1995'!$J175</f>
        <v>0</v>
      </c>
      <c r="I175" s="30">
        <f>+'1996'!$J175</f>
        <v>0</v>
      </c>
      <c r="J175" s="30">
        <f>+'1997'!$J175</f>
        <v>0</v>
      </c>
      <c r="K175" s="30">
        <f>+'1998'!$J175</f>
        <v>0</v>
      </c>
      <c r="L175" s="30">
        <f>+'1999'!$J175</f>
        <v>0</v>
      </c>
      <c r="M175" s="30">
        <f>+'2000'!$J175</f>
        <v>0.14591505466200003</v>
      </c>
      <c r="N175" s="30">
        <f>+'2001'!$J175</f>
        <v>0.18066137922300002</v>
      </c>
      <c r="O175" s="30">
        <f>+'2002'!$J175</f>
        <v>0.15708663627540001</v>
      </c>
      <c r="P175" s="30">
        <f>+'2003'!$J175</f>
        <v>0.40389792654899997</v>
      </c>
      <c r="Q175" s="30">
        <f>+'2004'!$J175</f>
        <v>0.5306547917112</v>
      </c>
      <c r="R175" s="30">
        <f>+'2005'!$J175</f>
        <v>0.24588336450600001</v>
      </c>
      <c r="S175" s="30">
        <f>+'2006'!$J175</f>
        <v>0.38685174359520003</v>
      </c>
      <c r="T175" s="30">
        <f>+'2007'!$J175</f>
        <v>0.52404141217739997</v>
      </c>
      <c r="U175" s="30">
        <f>+'2008'!$J175</f>
        <v>0.21026594326920003</v>
      </c>
      <c r="V175" s="30">
        <f>+'2009'!$J175</f>
        <v>0.24122931634619996</v>
      </c>
      <c r="W175" s="30">
        <f>+'2010'!$J175</f>
        <v>0.13321672132860002</v>
      </c>
      <c r="X175" s="30">
        <f>+'2011'!$J175</f>
        <v>0.13580880647099999</v>
      </c>
      <c r="Y175" s="30">
        <f>+'2012'!$J175</f>
        <v>0.10277414022719999</v>
      </c>
      <c r="Z175" s="30">
        <f>+'2013'!$J175</f>
        <v>0.13670195622720002</v>
      </c>
      <c r="AA175" s="30">
        <f>+'2014'!$J175</f>
        <v>0.24728543150220003</v>
      </c>
      <c r="AB175" s="30">
        <f>+'2015'!$J175</f>
        <v>1.4503479747588002</v>
      </c>
      <c r="AC175" s="30">
        <f>+'2016'!$J175</f>
        <v>3.1299512914020005</v>
      </c>
      <c r="AD175" s="30">
        <f>+'2017'!$J175</f>
        <v>0.59317442644980012</v>
      </c>
      <c r="AE175" s="30">
        <f>+'2018'!$J175</f>
        <v>0.49656072941279999</v>
      </c>
      <c r="AF175" s="30">
        <f>+'2019'!$J175</f>
        <v>3.8440928012135998</v>
      </c>
      <c r="AG175" s="30">
        <f>+'2020'!$J175</f>
        <v>0.22818449519189998</v>
      </c>
      <c r="AH175" s="30">
        <f>+'2021'!$J175</f>
        <v>0.18911759049260998</v>
      </c>
      <c r="AI175" s="27"/>
      <c r="AJ175" s="31">
        <f t="shared" si="47"/>
        <v>25.344730570249368</v>
      </c>
    </row>
    <row r="176" spans="1:36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87">+SUM(D177:D181)</f>
        <v>0</v>
      </c>
      <c r="E176" s="26">
        <f t="shared" ref="E176" si="88">+SUM(E177:E181)</f>
        <v>0</v>
      </c>
      <c r="F176" s="26">
        <f t="shared" ref="F176" si="89">+SUM(F177:F181)</f>
        <v>0</v>
      </c>
      <c r="G176" s="26">
        <f t="shared" ref="G176" si="90">+SUM(G177:G181)</f>
        <v>0</v>
      </c>
      <c r="H176" s="26">
        <f t="shared" ref="H176" si="91">+SUM(H177:H181)</f>
        <v>0</v>
      </c>
      <c r="I176" s="26">
        <f t="shared" ref="I176" si="92">+SUM(I177:I181)</f>
        <v>0</v>
      </c>
      <c r="J176" s="26">
        <f t="shared" ref="J176" si="93">+SUM(J177:J181)</f>
        <v>0</v>
      </c>
      <c r="K176" s="26">
        <f t="shared" ref="K176" si="94">+SUM(K177:K181)</f>
        <v>0</v>
      </c>
      <c r="L176" s="26">
        <f t="shared" ref="L176" si="95">+SUM(L177:L181)</f>
        <v>0</v>
      </c>
      <c r="M176" s="26">
        <f t="shared" ref="M176" si="96">+SUM(M177:M181)</f>
        <v>2.3626641802822834</v>
      </c>
      <c r="N176" s="26">
        <f t="shared" ref="N176" si="97">+SUM(N177:N181)</f>
        <v>3.8915993970366354</v>
      </c>
      <c r="O176" s="26">
        <f t="shared" ref="O176" si="98">+SUM(O177:O181)</f>
        <v>5.4277482062787392</v>
      </c>
      <c r="P176" s="26">
        <f t="shared" ref="P176" si="99">+SUM(P177:P181)</f>
        <v>4.6596759277479123</v>
      </c>
      <c r="Q176" s="26">
        <f t="shared" ref="Q176:R176" si="100">+SUM(Q177:Q181)</f>
        <v>3.6101278568576185</v>
      </c>
      <c r="R176" s="26">
        <f t="shared" si="100"/>
        <v>7.4002223604787671</v>
      </c>
      <c r="S176" s="26">
        <f t="shared" ref="S176" si="101">+SUM(S177:S181)</f>
        <v>4.1023542521491221</v>
      </c>
      <c r="T176" s="26">
        <f t="shared" ref="T176" si="102">+SUM(T177:T181)</f>
        <v>5.4890448613605107</v>
      </c>
      <c r="U176" s="26">
        <f t="shared" ref="U176" si="103">+SUM(U177:U181)</f>
        <v>6.0144559338789758</v>
      </c>
      <c r="V176" s="26">
        <f t="shared" ref="V176" si="104">+SUM(V177:V181)</f>
        <v>3.5039668607839261</v>
      </c>
      <c r="W176" s="26">
        <f t="shared" ref="W176" si="105">+SUM(W177:W181)</f>
        <v>2.9648347053784021</v>
      </c>
      <c r="X176" s="26">
        <f t="shared" ref="X176" si="106">+SUM(X177:X181)</f>
        <v>3.6045956586505277</v>
      </c>
      <c r="Y176" s="26">
        <f t="shared" ref="Y176" si="107">+SUM(Y177:Y181)</f>
        <v>2.793104488680576</v>
      </c>
      <c r="Z176" s="26">
        <f t="shared" ref="Z176" si="108">+SUM(Z177:Z181)</f>
        <v>2.969830784338559</v>
      </c>
      <c r="AA176" s="26">
        <f t="shared" ref="AA176" si="109">+SUM(AA177:AA181)</f>
        <v>3.7415499621826083</v>
      </c>
      <c r="AB176" s="26">
        <f t="shared" ref="AB176" si="110">+SUM(AB177:AB181)</f>
        <v>3.8186945817125162</v>
      </c>
      <c r="AC176" s="26">
        <f t="shared" ref="AC176" si="111">+SUM(AC177:AC181)</f>
        <v>2.9542366120822647</v>
      </c>
      <c r="AD176" s="26">
        <f t="shared" ref="AD176" si="112">+SUM(AD177:AD181)</f>
        <v>3.26086074124186</v>
      </c>
      <c r="AE176" s="26">
        <f t="shared" ref="AE176:AH176" si="113">+SUM(AE177:AE181)</f>
        <v>3.3070424663663611</v>
      </c>
      <c r="AF176" s="26">
        <f t="shared" si="113"/>
        <v>1.8189976040778602</v>
      </c>
      <c r="AG176" s="26">
        <f t="shared" si="113"/>
        <v>7.2685682646413161</v>
      </c>
      <c r="AH176" s="26">
        <f t="shared" si="113"/>
        <v>7.4542606585139453</v>
      </c>
      <c r="AI176" s="27"/>
      <c r="AJ176" s="28">
        <f t="shared" si="47"/>
        <v>-0.23010742734478151</v>
      </c>
    </row>
    <row r="177" spans="1:36" x14ac:dyDescent="0.35">
      <c r="A177" s="24" t="s">
        <v>580</v>
      </c>
      <c r="B177" s="25" t="s">
        <v>581</v>
      </c>
      <c r="C177" s="30">
        <f>+'1990'!$J177</f>
        <v>0</v>
      </c>
      <c r="D177" s="30">
        <f>+'1991'!$J177</f>
        <v>0</v>
      </c>
      <c r="E177" s="30">
        <f>+'1992'!$J177</f>
        <v>0</v>
      </c>
      <c r="F177" s="30">
        <f>+'1993'!$J177</f>
        <v>0</v>
      </c>
      <c r="G177" s="30">
        <f>+'1994'!$J177</f>
        <v>0</v>
      </c>
      <c r="H177" s="30">
        <f>+'1995'!$J177</f>
        <v>0</v>
      </c>
      <c r="I177" s="30">
        <f>+'1996'!$J177</f>
        <v>0</v>
      </c>
      <c r="J177" s="30">
        <f>+'1997'!$J177</f>
        <v>0</v>
      </c>
      <c r="K177" s="30">
        <f>+'1998'!$J177</f>
        <v>0</v>
      </c>
      <c r="L177" s="30">
        <f>+'1999'!$J177</f>
        <v>0</v>
      </c>
      <c r="M177" s="30">
        <f>+'2000'!$J177</f>
        <v>2.3626641802822834</v>
      </c>
      <c r="N177" s="30">
        <f>+'2001'!$J177</f>
        <v>3.8915993970366354</v>
      </c>
      <c r="O177" s="30">
        <f>+'2002'!$J177</f>
        <v>5.4277482062787392</v>
      </c>
      <c r="P177" s="30">
        <f>+'2003'!$J177</f>
        <v>4.6596759277479123</v>
      </c>
      <c r="Q177" s="30">
        <f>+'2004'!$J177</f>
        <v>3.6101278568576185</v>
      </c>
      <c r="R177" s="30">
        <f>+'2005'!$J177</f>
        <v>7.4002223604787671</v>
      </c>
      <c r="S177" s="30">
        <f>+'2006'!$J177</f>
        <v>4.1023542521491221</v>
      </c>
      <c r="T177" s="30">
        <f>+'2007'!$J177</f>
        <v>5.4890448613605107</v>
      </c>
      <c r="U177" s="30">
        <f>+'2008'!$J177</f>
        <v>6.0144559338789758</v>
      </c>
      <c r="V177" s="30">
        <f>+'2009'!$J177</f>
        <v>3.5039668607839261</v>
      </c>
      <c r="W177" s="30">
        <f>+'2010'!$J177</f>
        <v>2.9648347053784021</v>
      </c>
      <c r="X177" s="30">
        <f>+'2011'!$J177</f>
        <v>3.6045956586505277</v>
      </c>
      <c r="Y177" s="30">
        <f>+'2012'!$J177</f>
        <v>2.793104488680576</v>
      </c>
      <c r="Z177" s="30">
        <f>+'2013'!$J177</f>
        <v>2.969830784338559</v>
      </c>
      <c r="AA177" s="30">
        <f>+'2014'!$J177</f>
        <v>3.7415499621826083</v>
      </c>
      <c r="AB177" s="30">
        <f>+'2015'!$J177</f>
        <v>3.8186945817125162</v>
      </c>
      <c r="AC177" s="30">
        <f>+'2016'!$J177</f>
        <v>2.9542366120822647</v>
      </c>
      <c r="AD177" s="30">
        <f>+'2017'!$J177</f>
        <v>3.26086074124186</v>
      </c>
      <c r="AE177" s="30">
        <f>+'2018'!$J177</f>
        <v>3.3070424663663611</v>
      </c>
      <c r="AF177" s="30">
        <f>+'2019'!$J177</f>
        <v>1.8189976040778602</v>
      </c>
      <c r="AG177" s="30">
        <f>+'2020'!$J177</f>
        <v>7.2685682646413161</v>
      </c>
      <c r="AH177" s="30">
        <f>+'2021'!$J177</f>
        <v>7.4542606585139453</v>
      </c>
      <c r="AI177" s="27"/>
      <c r="AJ177" s="31">
        <f t="shared" si="47"/>
        <v>-0.23010742734478151</v>
      </c>
    </row>
    <row r="178" spans="1:36" x14ac:dyDescent="0.35">
      <c r="A178" s="24" t="s">
        <v>582</v>
      </c>
      <c r="B178" s="25" t="s">
        <v>583</v>
      </c>
      <c r="C178" s="30">
        <f>+'1990'!$J178</f>
        <v>0</v>
      </c>
      <c r="D178" s="30">
        <f>+'1991'!$J178</f>
        <v>0</v>
      </c>
      <c r="E178" s="30">
        <f>+'1992'!$J178</f>
        <v>0</v>
      </c>
      <c r="F178" s="30">
        <f>+'1993'!$J178</f>
        <v>0</v>
      </c>
      <c r="G178" s="30">
        <f>+'1994'!$J178</f>
        <v>0</v>
      </c>
      <c r="H178" s="30">
        <f>+'1995'!$J178</f>
        <v>0</v>
      </c>
      <c r="I178" s="30">
        <f>+'1996'!$J178</f>
        <v>0</v>
      </c>
      <c r="J178" s="30">
        <f>+'1997'!$J178</f>
        <v>0</v>
      </c>
      <c r="K178" s="30">
        <f>+'1998'!$J178</f>
        <v>0</v>
      </c>
      <c r="L178" s="30">
        <f>+'1999'!$J178</f>
        <v>0</v>
      </c>
      <c r="M178" s="30">
        <f>+'2000'!$J178</f>
        <v>0</v>
      </c>
      <c r="N178" s="30">
        <f>+'2001'!$J178</f>
        <v>0</v>
      </c>
      <c r="O178" s="30">
        <f>+'2002'!$J178</f>
        <v>0</v>
      </c>
      <c r="P178" s="30">
        <f>+'2003'!$J178</f>
        <v>0</v>
      </c>
      <c r="Q178" s="30">
        <f>+'2004'!$J178</f>
        <v>0</v>
      </c>
      <c r="R178" s="30">
        <f>+'2005'!$J178</f>
        <v>0</v>
      </c>
      <c r="S178" s="30">
        <f>+'2006'!$J178</f>
        <v>0</v>
      </c>
      <c r="T178" s="30">
        <f>+'2007'!$J178</f>
        <v>0</v>
      </c>
      <c r="U178" s="30">
        <f>+'2008'!$J178</f>
        <v>0</v>
      </c>
      <c r="V178" s="30">
        <f>+'2009'!$J178</f>
        <v>0</v>
      </c>
      <c r="W178" s="30">
        <f>+'2010'!$J178</f>
        <v>0</v>
      </c>
      <c r="X178" s="30">
        <f>+'2011'!$J178</f>
        <v>0</v>
      </c>
      <c r="Y178" s="30">
        <f>+'2012'!$J178</f>
        <v>0</v>
      </c>
      <c r="Z178" s="30">
        <f>+'2013'!$J178</f>
        <v>0</v>
      </c>
      <c r="AA178" s="30">
        <f>+'2014'!$J178</f>
        <v>0</v>
      </c>
      <c r="AB178" s="30">
        <f>+'2015'!$J178</f>
        <v>0</v>
      </c>
      <c r="AC178" s="30">
        <f>+'2016'!$J178</f>
        <v>0</v>
      </c>
      <c r="AD178" s="30">
        <f>+'2017'!$J178</f>
        <v>0</v>
      </c>
      <c r="AE178" s="30">
        <f>+'2018'!$J178</f>
        <v>0</v>
      </c>
      <c r="AF178" s="30">
        <f>+'2019'!$J178</f>
        <v>0</v>
      </c>
      <c r="AG178" s="30">
        <f>+'2020'!$J178</f>
        <v>0</v>
      </c>
      <c r="AH178" s="30">
        <f>+'2021'!$J178</f>
        <v>0</v>
      </c>
      <c r="AI178" s="27"/>
      <c r="AJ178" s="31" t="e">
        <f t="shared" si="47"/>
        <v>#DIV/0!</v>
      </c>
    </row>
    <row r="179" spans="1:36" x14ac:dyDescent="0.35">
      <c r="A179" s="24" t="s">
        <v>584</v>
      </c>
      <c r="B179" s="25" t="s">
        <v>585</v>
      </c>
      <c r="C179" s="30">
        <f>+'1990'!$J179</f>
        <v>0</v>
      </c>
      <c r="D179" s="30">
        <f>+'1991'!$J179</f>
        <v>0</v>
      </c>
      <c r="E179" s="30">
        <f>+'1992'!$J179</f>
        <v>0</v>
      </c>
      <c r="F179" s="30">
        <f>+'1993'!$J179</f>
        <v>0</v>
      </c>
      <c r="G179" s="30">
        <f>+'1994'!$J179</f>
        <v>0</v>
      </c>
      <c r="H179" s="30">
        <f>+'1995'!$J179</f>
        <v>0</v>
      </c>
      <c r="I179" s="30">
        <f>+'1996'!$J179</f>
        <v>0</v>
      </c>
      <c r="J179" s="30">
        <f>+'1997'!$J179</f>
        <v>0</v>
      </c>
      <c r="K179" s="30">
        <f>+'1998'!$J179</f>
        <v>0</v>
      </c>
      <c r="L179" s="30">
        <f>+'1999'!$J179</f>
        <v>0</v>
      </c>
      <c r="M179" s="30">
        <f>+'2000'!$J179</f>
        <v>0</v>
      </c>
      <c r="N179" s="30">
        <f>+'2001'!$J179</f>
        <v>0</v>
      </c>
      <c r="O179" s="30">
        <f>+'2002'!$J179</f>
        <v>0</v>
      </c>
      <c r="P179" s="30">
        <f>+'2003'!$J179</f>
        <v>0</v>
      </c>
      <c r="Q179" s="30">
        <f>+'2004'!$J179</f>
        <v>0</v>
      </c>
      <c r="R179" s="30">
        <f>+'2005'!$J179</f>
        <v>0</v>
      </c>
      <c r="S179" s="30">
        <f>+'2006'!$J179</f>
        <v>0</v>
      </c>
      <c r="T179" s="30">
        <f>+'2007'!$J179</f>
        <v>0</v>
      </c>
      <c r="U179" s="30">
        <f>+'2008'!$J179</f>
        <v>0</v>
      </c>
      <c r="V179" s="30">
        <f>+'2009'!$J179</f>
        <v>0</v>
      </c>
      <c r="W179" s="30">
        <f>+'2010'!$J179</f>
        <v>0</v>
      </c>
      <c r="X179" s="30">
        <f>+'2011'!$J179</f>
        <v>0</v>
      </c>
      <c r="Y179" s="30">
        <f>+'2012'!$J179</f>
        <v>0</v>
      </c>
      <c r="Z179" s="30">
        <f>+'2013'!$J179</f>
        <v>0</v>
      </c>
      <c r="AA179" s="30">
        <f>+'2014'!$J179</f>
        <v>0</v>
      </c>
      <c r="AB179" s="30">
        <f>+'2015'!$J179</f>
        <v>0</v>
      </c>
      <c r="AC179" s="30">
        <f>+'2016'!$J179</f>
        <v>0</v>
      </c>
      <c r="AD179" s="30">
        <f>+'2017'!$J179</f>
        <v>0</v>
      </c>
      <c r="AE179" s="30">
        <f>+'2018'!$J179</f>
        <v>0</v>
      </c>
      <c r="AF179" s="30">
        <f>+'2019'!$J179</f>
        <v>0</v>
      </c>
      <c r="AG179" s="30">
        <f>+'2020'!$J179</f>
        <v>0</v>
      </c>
      <c r="AH179" s="30">
        <f>+'2021'!$J179</f>
        <v>0</v>
      </c>
      <c r="AI179" s="27"/>
      <c r="AJ179" s="31" t="e">
        <f t="shared" si="47"/>
        <v>#DIV/0!</v>
      </c>
    </row>
    <row r="180" spans="1:36" x14ac:dyDescent="0.35">
      <c r="A180" s="24" t="s">
        <v>586</v>
      </c>
      <c r="B180" s="25" t="s">
        <v>587</v>
      </c>
      <c r="C180" s="30">
        <f>+'1990'!$J180</f>
        <v>0</v>
      </c>
      <c r="D180" s="30">
        <f>+'1991'!$J180</f>
        <v>0</v>
      </c>
      <c r="E180" s="30">
        <f>+'1992'!$J180</f>
        <v>0</v>
      </c>
      <c r="F180" s="30">
        <f>+'1993'!$J180</f>
        <v>0</v>
      </c>
      <c r="G180" s="30">
        <f>+'1994'!$J180</f>
        <v>0</v>
      </c>
      <c r="H180" s="30">
        <f>+'1995'!$J180</f>
        <v>0</v>
      </c>
      <c r="I180" s="30">
        <f>+'1996'!$J180</f>
        <v>0</v>
      </c>
      <c r="J180" s="30">
        <f>+'1997'!$J180</f>
        <v>0</v>
      </c>
      <c r="K180" s="30">
        <f>+'1998'!$J180</f>
        <v>0</v>
      </c>
      <c r="L180" s="30">
        <f>+'1999'!$J180</f>
        <v>0</v>
      </c>
      <c r="M180" s="30">
        <f>+'2000'!$J180</f>
        <v>0</v>
      </c>
      <c r="N180" s="30">
        <f>+'2001'!$J180</f>
        <v>0</v>
      </c>
      <c r="O180" s="30">
        <f>+'2002'!$J180</f>
        <v>0</v>
      </c>
      <c r="P180" s="30">
        <f>+'2003'!$J180</f>
        <v>0</v>
      </c>
      <c r="Q180" s="30">
        <f>+'2004'!$J180</f>
        <v>0</v>
      </c>
      <c r="R180" s="30">
        <f>+'2005'!$J180</f>
        <v>0</v>
      </c>
      <c r="S180" s="30">
        <f>+'2006'!$J180</f>
        <v>0</v>
      </c>
      <c r="T180" s="30">
        <f>+'2007'!$J180</f>
        <v>0</v>
      </c>
      <c r="U180" s="30">
        <f>+'2008'!$J180</f>
        <v>0</v>
      </c>
      <c r="V180" s="30">
        <f>+'2009'!$J180</f>
        <v>0</v>
      </c>
      <c r="W180" s="30">
        <f>+'2010'!$J180</f>
        <v>0</v>
      </c>
      <c r="X180" s="30">
        <f>+'2011'!$J180</f>
        <v>0</v>
      </c>
      <c r="Y180" s="30">
        <f>+'2012'!$J180</f>
        <v>0</v>
      </c>
      <c r="Z180" s="30">
        <f>+'2013'!$J180</f>
        <v>0</v>
      </c>
      <c r="AA180" s="30">
        <f>+'2014'!$J180</f>
        <v>0</v>
      </c>
      <c r="AB180" s="30">
        <f>+'2015'!$J180</f>
        <v>0</v>
      </c>
      <c r="AC180" s="30">
        <f>+'2016'!$J180</f>
        <v>0</v>
      </c>
      <c r="AD180" s="30">
        <f>+'2017'!$J180</f>
        <v>0</v>
      </c>
      <c r="AE180" s="30">
        <f>+'2018'!$J180</f>
        <v>0</v>
      </c>
      <c r="AF180" s="30">
        <f>+'2019'!$J180</f>
        <v>0</v>
      </c>
      <c r="AG180" s="30">
        <f>+'2020'!$J180</f>
        <v>0</v>
      </c>
      <c r="AH180" s="30">
        <f>+'2021'!$J180</f>
        <v>0</v>
      </c>
      <c r="AI180" s="27"/>
      <c r="AJ180" s="31" t="e">
        <f t="shared" si="47"/>
        <v>#DIV/0!</v>
      </c>
    </row>
    <row r="181" spans="1:36" x14ac:dyDescent="0.35">
      <c r="A181" s="24" t="s">
        <v>588</v>
      </c>
      <c r="B181" s="25" t="s">
        <v>589</v>
      </c>
      <c r="C181" s="30">
        <f>+'1990'!$J181</f>
        <v>0</v>
      </c>
      <c r="D181" s="30">
        <f>+'1991'!$J181</f>
        <v>0</v>
      </c>
      <c r="E181" s="30">
        <f>+'1992'!$J181</f>
        <v>0</v>
      </c>
      <c r="F181" s="30">
        <f>+'1993'!$J181</f>
        <v>0</v>
      </c>
      <c r="G181" s="30">
        <f>+'1994'!$J181</f>
        <v>0</v>
      </c>
      <c r="H181" s="30">
        <f>+'1995'!$J181</f>
        <v>0</v>
      </c>
      <c r="I181" s="30">
        <f>+'1996'!$J181</f>
        <v>0</v>
      </c>
      <c r="J181" s="30">
        <f>+'1997'!$J181</f>
        <v>0</v>
      </c>
      <c r="K181" s="30">
        <f>+'1998'!$J181</f>
        <v>0</v>
      </c>
      <c r="L181" s="30">
        <f>+'1999'!$J181</f>
        <v>0</v>
      </c>
      <c r="M181" s="30">
        <f>+'2000'!$J181</f>
        <v>0</v>
      </c>
      <c r="N181" s="30">
        <f>+'2001'!$J181</f>
        <v>0</v>
      </c>
      <c r="O181" s="30">
        <f>+'2002'!$J181</f>
        <v>0</v>
      </c>
      <c r="P181" s="30">
        <f>+'2003'!$J181</f>
        <v>0</v>
      </c>
      <c r="Q181" s="30">
        <f>+'2004'!$J181</f>
        <v>0</v>
      </c>
      <c r="R181" s="30">
        <f>+'2005'!$J181</f>
        <v>0</v>
      </c>
      <c r="S181" s="30">
        <f>+'2006'!$J181</f>
        <v>0</v>
      </c>
      <c r="T181" s="30">
        <f>+'2007'!$J181</f>
        <v>0</v>
      </c>
      <c r="U181" s="30">
        <f>+'2008'!$J181</f>
        <v>0</v>
      </c>
      <c r="V181" s="30">
        <f>+'2009'!$J181</f>
        <v>0</v>
      </c>
      <c r="W181" s="30">
        <f>+'2010'!$J181</f>
        <v>0</v>
      </c>
      <c r="X181" s="30">
        <f>+'2011'!$J181</f>
        <v>0</v>
      </c>
      <c r="Y181" s="30">
        <f>+'2012'!$J181</f>
        <v>0</v>
      </c>
      <c r="Z181" s="30">
        <f>+'2013'!$J181</f>
        <v>0</v>
      </c>
      <c r="AA181" s="30">
        <f>+'2014'!$J181</f>
        <v>0</v>
      </c>
      <c r="AB181" s="30">
        <f>+'2015'!$J181</f>
        <v>0</v>
      </c>
      <c r="AC181" s="30">
        <f>+'2016'!$J181</f>
        <v>0</v>
      </c>
      <c r="AD181" s="30">
        <f>+'2017'!$J181</f>
        <v>0</v>
      </c>
      <c r="AE181" s="30">
        <f>+'2018'!$J181</f>
        <v>0</v>
      </c>
      <c r="AF181" s="30">
        <f>+'2019'!$J181</f>
        <v>0</v>
      </c>
      <c r="AG181" s="30">
        <f>+'2020'!$J181</f>
        <v>0</v>
      </c>
      <c r="AH181" s="30">
        <f>+'2021'!$J181</f>
        <v>0</v>
      </c>
      <c r="AI181" s="27"/>
      <c r="AJ181" s="31" t="e">
        <f t="shared" si="47"/>
        <v>#DIV/0!</v>
      </c>
    </row>
    <row r="182" spans="1:36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:AE182" si="114">+SUM(D183:D184)</f>
        <v>0</v>
      </c>
      <c r="E182" s="26">
        <f t="shared" si="114"/>
        <v>0</v>
      </c>
      <c r="F182" s="26">
        <f t="shared" si="114"/>
        <v>0</v>
      </c>
      <c r="G182" s="26">
        <f t="shared" si="114"/>
        <v>0</v>
      </c>
      <c r="H182" s="26">
        <f t="shared" si="114"/>
        <v>0</v>
      </c>
      <c r="I182" s="26">
        <f t="shared" si="114"/>
        <v>0</v>
      </c>
      <c r="J182" s="26">
        <f t="shared" si="114"/>
        <v>0</v>
      </c>
      <c r="K182" s="26">
        <f t="shared" si="114"/>
        <v>0</v>
      </c>
      <c r="L182" s="26">
        <f t="shared" si="114"/>
        <v>0</v>
      </c>
      <c r="M182" s="26">
        <f t="shared" si="114"/>
        <v>0</v>
      </c>
      <c r="N182" s="26">
        <f t="shared" si="114"/>
        <v>0</v>
      </c>
      <c r="O182" s="26">
        <f t="shared" si="114"/>
        <v>0</v>
      </c>
      <c r="P182" s="26">
        <f t="shared" si="114"/>
        <v>0</v>
      </c>
      <c r="Q182" s="26">
        <f t="shared" si="114"/>
        <v>0</v>
      </c>
      <c r="R182" s="26">
        <f t="shared" si="114"/>
        <v>0</v>
      </c>
      <c r="S182" s="26">
        <f t="shared" si="114"/>
        <v>0</v>
      </c>
      <c r="T182" s="26">
        <f t="shared" si="114"/>
        <v>0</v>
      </c>
      <c r="U182" s="26">
        <f t="shared" si="114"/>
        <v>0</v>
      </c>
      <c r="V182" s="26">
        <f t="shared" si="114"/>
        <v>0</v>
      </c>
      <c r="W182" s="26">
        <f t="shared" si="114"/>
        <v>0</v>
      </c>
      <c r="X182" s="26">
        <f t="shared" si="114"/>
        <v>0</v>
      </c>
      <c r="Y182" s="26">
        <f t="shared" si="114"/>
        <v>0</v>
      </c>
      <c r="Z182" s="26">
        <f t="shared" si="114"/>
        <v>0</v>
      </c>
      <c r="AA182" s="26">
        <f t="shared" si="114"/>
        <v>0</v>
      </c>
      <c r="AB182" s="26">
        <f t="shared" si="114"/>
        <v>0</v>
      </c>
      <c r="AC182" s="26">
        <f t="shared" si="114"/>
        <v>0</v>
      </c>
      <c r="AD182" s="26">
        <f t="shared" si="114"/>
        <v>0</v>
      </c>
      <c r="AE182" s="26">
        <f t="shared" si="114"/>
        <v>0</v>
      </c>
      <c r="AF182" s="26">
        <f t="shared" ref="AF182:AH182" si="115">+SUM(AF183:AF184)</f>
        <v>0</v>
      </c>
      <c r="AG182" s="26">
        <f t="shared" si="115"/>
        <v>0</v>
      </c>
      <c r="AH182" s="26">
        <f t="shared" si="115"/>
        <v>0</v>
      </c>
      <c r="AI182" s="27"/>
      <c r="AJ182" s="28" t="e">
        <f t="shared" si="47"/>
        <v>#DIV/0!</v>
      </c>
    </row>
    <row r="183" spans="1:36" x14ac:dyDescent="0.35">
      <c r="A183" s="24" t="s">
        <v>592</v>
      </c>
      <c r="B183" s="25" t="s">
        <v>593</v>
      </c>
      <c r="C183" s="30">
        <f>+'1990'!$J183</f>
        <v>0</v>
      </c>
      <c r="D183" s="30">
        <f>+'1991'!$J183</f>
        <v>0</v>
      </c>
      <c r="E183" s="30">
        <f>+'1992'!$J183</f>
        <v>0</v>
      </c>
      <c r="F183" s="30">
        <f>+'1993'!$J183</f>
        <v>0</v>
      </c>
      <c r="G183" s="30">
        <f>+'1994'!$J183</f>
        <v>0</v>
      </c>
      <c r="H183" s="30">
        <f>+'1995'!$J183</f>
        <v>0</v>
      </c>
      <c r="I183" s="30">
        <f>+'1996'!$J183</f>
        <v>0</v>
      </c>
      <c r="J183" s="30">
        <f>+'1997'!$J183</f>
        <v>0</v>
      </c>
      <c r="K183" s="30">
        <f>+'1998'!$J183</f>
        <v>0</v>
      </c>
      <c r="L183" s="30">
        <f>+'1999'!$J183</f>
        <v>0</v>
      </c>
      <c r="M183" s="30">
        <f>+'2000'!$J183</f>
        <v>0</v>
      </c>
      <c r="N183" s="30">
        <f>+'2001'!$J183</f>
        <v>0</v>
      </c>
      <c r="O183" s="30">
        <f>+'2002'!$J183</f>
        <v>0</v>
      </c>
      <c r="P183" s="30">
        <f>+'2003'!$J183</f>
        <v>0</v>
      </c>
      <c r="Q183" s="30">
        <f>+'2004'!$J183</f>
        <v>0</v>
      </c>
      <c r="R183" s="30">
        <f>+'2005'!$J183</f>
        <v>0</v>
      </c>
      <c r="S183" s="30">
        <f>+'2006'!$J183</f>
        <v>0</v>
      </c>
      <c r="T183" s="30">
        <f>+'2007'!$J183</f>
        <v>0</v>
      </c>
      <c r="U183" s="30">
        <f>+'2008'!$J183</f>
        <v>0</v>
      </c>
      <c r="V183" s="30">
        <f>+'2009'!$J183</f>
        <v>0</v>
      </c>
      <c r="W183" s="30">
        <f>+'2010'!$J183</f>
        <v>0</v>
      </c>
      <c r="X183" s="30">
        <f>+'2011'!$J183</f>
        <v>0</v>
      </c>
      <c r="Y183" s="30">
        <f>+'2012'!$J183</f>
        <v>0</v>
      </c>
      <c r="Z183" s="30">
        <f>+'2013'!$J183</f>
        <v>0</v>
      </c>
      <c r="AA183" s="30">
        <f>+'2014'!$J183</f>
        <v>0</v>
      </c>
      <c r="AB183" s="30">
        <f>+'2015'!$J183</f>
        <v>0</v>
      </c>
      <c r="AC183" s="30">
        <f>+'2016'!$J183</f>
        <v>0</v>
      </c>
      <c r="AD183" s="30">
        <f>+'2017'!$J183</f>
        <v>0</v>
      </c>
      <c r="AE183" s="30">
        <f>+'2018'!$J183</f>
        <v>0</v>
      </c>
      <c r="AF183" s="30">
        <f>+'2019'!$J183</f>
        <v>0</v>
      </c>
      <c r="AG183" s="30">
        <f>+'2020'!$J183</f>
        <v>0</v>
      </c>
      <c r="AH183" s="30">
        <f>+'2021'!$J183</f>
        <v>0</v>
      </c>
      <c r="AI183" s="27"/>
      <c r="AJ183" s="31" t="e">
        <f t="shared" si="47"/>
        <v>#DIV/0!</v>
      </c>
    </row>
    <row r="184" spans="1:36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116">+SUM(D185:D189)</f>
        <v>0</v>
      </c>
      <c r="E184" s="26">
        <f t="shared" ref="E184" si="117">+SUM(E185:E189)</f>
        <v>0</v>
      </c>
      <c r="F184" s="26">
        <f t="shared" ref="F184" si="118">+SUM(F185:F189)</f>
        <v>0</v>
      </c>
      <c r="G184" s="26">
        <f t="shared" ref="G184" si="119">+SUM(G185:G189)</f>
        <v>0</v>
      </c>
      <c r="H184" s="26">
        <f t="shared" ref="H184" si="120">+SUM(H185:H189)</f>
        <v>0</v>
      </c>
      <c r="I184" s="26">
        <f t="shared" ref="I184" si="121">+SUM(I185:I189)</f>
        <v>0</v>
      </c>
      <c r="J184" s="26">
        <f t="shared" ref="J184" si="122">+SUM(J185:J189)</f>
        <v>0</v>
      </c>
      <c r="K184" s="26">
        <f t="shared" ref="K184" si="123">+SUM(K185:K189)</f>
        <v>0</v>
      </c>
      <c r="L184" s="26">
        <f t="shared" ref="L184" si="124">+SUM(L185:L189)</f>
        <v>0</v>
      </c>
      <c r="M184" s="26">
        <f t="shared" ref="M184" si="125">+SUM(M185:M189)</f>
        <v>0</v>
      </c>
      <c r="N184" s="26">
        <f t="shared" ref="N184" si="126">+SUM(N185:N189)</f>
        <v>0</v>
      </c>
      <c r="O184" s="26">
        <f t="shared" ref="O184" si="127">+SUM(O185:O189)</f>
        <v>0</v>
      </c>
      <c r="P184" s="26">
        <f t="shared" ref="P184" si="128">+SUM(P185:P189)</f>
        <v>0</v>
      </c>
      <c r="Q184" s="26">
        <f t="shared" ref="Q184:R184" si="129">+SUM(Q185:Q189)</f>
        <v>0</v>
      </c>
      <c r="R184" s="26">
        <f t="shared" si="129"/>
        <v>0</v>
      </c>
      <c r="S184" s="26">
        <f t="shared" ref="S184" si="130">+SUM(S185:S189)</f>
        <v>0</v>
      </c>
      <c r="T184" s="26">
        <f t="shared" ref="T184" si="131">+SUM(T185:T189)</f>
        <v>0</v>
      </c>
      <c r="U184" s="26">
        <f t="shared" ref="U184" si="132">+SUM(U185:U189)</f>
        <v>0</v>
      </c>
      <c r="V184" s="26">
        <f t="shared" ref="V184" si="133">+SUM(V185:V189)</f>
        <v>0</v>
      </c>
      <c r="W184" s="26">
        <f t="shared" ref="W184" si="134">+SUM(W185:W189)</f>
        <v>0</v>
      </c>
      <c r="X184" s="26">
        <f t="shared" ref="X184" si="135">+SUM(X185:X189)</f>
        <v>0</v>
      </c>
      <c r="Y184" s="26">
        <f t="shared" ref="Y184" si="136">+SUM(Y185:Y189)</f>
        <v>0</v>
      </c>
      <c r="Z184" s="26">
        <f t="shared" ref="Z184" si="137">+SUM(Z185:Z189)</f>
        <v>0</v>
      </c>
      <c r="AA184" s="26">
        <f t="shared" ref="AA184" si="138">+SUM(AA185:AA189)</f>
        <v>0</v>
      </c>
      <c r="AB184" s="26">
        <f t="shared" ref="AB184" si="139">+SUM(AB185:AB189)</f>
        <v>0</v>
      </c>
      <c r="AC184" s="26">
        <f t="shared" ref="AC184" si="140">+SUM(AC185:AC189)</f>
        <v>0</v>
      </c>
      <c r="AD184" s="26">
        <f t="shared" ref="AD184" si="141">+SUM(AD185:AD189)</f>
        <v>0</v>
      </c>
      <c r="AE184" s="26">
        <f t="shared" ref="AE184:AH184" si="142">+SUM(AE185:AE189)</f>
        <v>0</v>
      </c>
      <c r="AF184" s="26">
        <f t="shared" si="142"/>
        <v>0</v>
      </c>
      <c r="AG184" s="26">
        <f t="shared" si="142"/>
        <v>0</v>
      </c>
      <c r="AH184" s="26">
        <f t="shared" si="142"/>
        <v>0</v>
      </c>
      <c r="AI184" s="27"/>
      <c r="AJ184" s="28" t="e">
        <f t="shared" si="47"/>
        <v>#DIV/0!</v>
      </c>
    </row>
    <row r="185" spans="1:36" x14ac:dyDescent="0.35">
      <c r="A185" s="24" t="s">
        <v>596</v>
      </c>
      <c r="B185" s="25" t="s">
        <v>597</v>
      </c>
      <c r="C185" s="30">
        <f>+'1990'!$J185</f>
        <v>0</v>
      </c>
      <c r="D185" s="30">
        <f>+'1991'!$J185</f>
        <v>0</v>
      </c>
      <c r="E185" s="30">
        <f>+'1992'!$J185</f>
        <v>0</v>
      </c>
      <c r="F185" s="30">
        <f>+'1993'!$J185</f>
        <v>0</v>
      </c>
      <c r="G185" s="30">
        <f>+'1994'!$J185</f>
        <v>0</v>
      </c>
      <c r="H185" s="30">
        <f>+'1995'!$J185</f>
        <v>0</v>
      </c>
      <c r="I185" s="30">
        <f>+'1996'!$J185</f>
        <v>0</v>
      </c>
      <c r="J185" s="30">
        <f>+'1997'!$J185</f>
        <v>0</v>
      </c>
      <c r="K185" s="30">
        <f>+'1998'!$J185</f>
        <v>0</v>
      </c>
      <c r="L185" s="30">
        <f>+'1999'!$J185</f>
        <v>0</v>
      </c>
      <c r="M185" s="30">
        <f>+'2000'!$J185</f>
        <v>0</v>
      </c>
      <c r="N185" s="30">
        <f>+'2001'!$J185</f>
        <v>0</v>
      </c>
      <c r="O185" s="30">
        <f>+'2002'!$J185</f>
        <v>0</v>
      </c>
      <c r="P185" s="30">
        <f>+'2003'!$J185</f>
        <v>0</v>
      </c>
      <c r="Q185" s="30">
        <f>+'2004'!$J185</f>
        <v>0</v>
      </c>
      <c r="R185" s="30">
        <f>+'2005'!$J185</f>
        <v>0</v>
      </c>
      <c r="S185" s="30">
        <f>+'2006'!$J185</f>
        <v>0</v>
      </c>
      <c r="T185" s="30">
        <f>+'2007'!$J185</f>
        <v>0</v>
      </c>
      <c r="U185" s="30">
        <f>+'2008'!$J185</f>
        <v>0</v>
      </c>
      <c r="V185" s="30">
        <f>+'2009'!$J185</f>
        <v>0</v>
      </c>
      <c r="W185" s="30">
        <f>+'2010'!$J185</f>
        <v>0</v>
      </c>
      <c r="X185" s="30">
        <f>+'2011'!$J185</f>
        <v>0</v>
      </c>
      <c r="Y185" s="30">
        <f>+'2012'!$J185</f>
        <v>0</v>
      </c>
      <c r="Z185" s="30">
        <f>+'2013'!$J185</f>
        <v>0</v>
      </c>
      <c r="AA185" s="30">
        <f>+'2014'!$J185</f>
        <v>0</v>
      </c>
      <c r="AB185" s="30">
        <f>+'2015'!$J185</f>
        <v>0</v>
      </c>
      <c r="AC185" s="30">
        <f>+'2016'!$J185</f>
        <v>0</v>
      </c>
      <c r="AD185" s="30">
        <f>+'2017'!$J185</f>
        <v>0</v>
      </c>
      <c r="AE185" s="30">
        <f>+'2018'!$J185</f>
        <v>0</v>
      </c>
      <c r="AF185" s="30">
        <f>+'2019'!$J185</f>
        <v>0</v>
      </c>
      <c r="AG185" s="30">
        <f>+'2020'!$J185</f>
        <v>0</v>
      </c>
      <c r="AH185" s="30">
        <f>+'2021'!$J185</f>
        <v>0</v>
      </c>
      <c r="AI185" s="27"/>
      <c r="AJ185" s="31" t="e">
        <f t="shared" si="47"/>
        <v>#DIV/0!</v>
      </c>
    </row>
    <row r="186" spans="1:36" x14ac:dyDescent="0.35">
      <c r="A186" s="24" t="s">
        <v>598</v>
      </c>
      <c r="B186" s="25" t="s">
        <v>599</v>
      </c>
      <c r="C186" s="30">
        <f>+'1990'!$J186</f>
        <v>0</v>
      </c>
      <c r="D186" s="30">
        <f>+'1991'!$J186</f>
        <v>0</v>
      </c>
      <c r="E186" s="30">
        <f>+'1992'!$J186</f>
        <v>0</v>
      </c>
      <c r="F186" s="30">
        <f>+'1993'!$J186</f>
        <v>0</v>
      </c>
      <c r="G186" s="30">
        <f>+'1994'!$J186</f>
        <v>0</v>
      </c>
      <c r="H186" s="30">
        <f>+'1995'!$J186</f>
        <v>0</v>
      </c>
      <c r="I186" s="30">
        <f>+'1996'!$J186</f>
        <v>0</v>
      </c>
      <c r="J186" s="30">
        <f>+'1997'!$J186</f>
        <v>0</v>
      </c>
      <c r="K186" s="30">
        <f>+'1998'!$J186</f>
        <v>0</v>
      </c>
      <c r="L186" s="30">
        <f>+'1999'!$J186</f>
        <v>0</v>
      </c>
      <c r="M186" s="30">
        <f>+'2000'!$J186</f>
        <v>0</v>
      </c>
      <c r="N186" s="30">
        <f>+'2001'!$J186</f>
        <v>0</v>
      </c>
      <c r="O186" s="30">
        <f>+'2002'!$J186</f>
        <v>0</v>
      </c>
      <c r="P186" s="30">
        <f>+'2003'!$J186</f>
        <v>0</v>
      </c>
      <c r="Q186" s="30">
        <f>+'2004'!$J186</f>
        <v>0</v>
      </c>
      <c r="R186" s="30">
        <f>+'2005'!$J186</f>
        <v>0</v>
      </c>
      <c r="S186" s="30">
        <f>+'2006'!$J186</f>
        <v>0</v>
      </c>
      <c r="T186" s="30">
        <f>+'2007'!$J186</f>
        <v>0</v>
      </c>
      <c r="U186" s="30">
        <f>+'2008'!$J186</f>
        <v>0</v>
      </c>
      <c r="V186" s="30">
        <f>+'2009'!$J186</f>
        <v>0</v>
      </c>
      <c r="W186" s="30">
        <f>+'2010'!$J186</f>
        <v>0</v>
      </c>
      <c r="X186" s="30">
        <f>+'2011'!$J186</f>
        <v>0</v>
      </c>
      <c r="Y186" s="30">
        <f>+'2012'!$J186</f>
        <v>0</v>
      </c>
      <c r="Z186" s="30">
        <f>+'2013'!$J186</f>
        <v>0</v>
      </c>
      <c r="AA186" s="30">
        <f>+'2014'!$J186</f>
        <v>0</v>
      </c>
      <c r="AB186" s="30">
        <f>+'2015'!$J186</f>
        <v>0</v>
      </c>
      <c r="AC186" s="30">
        <f>+'2016'!$J186</f>
        <v>0</v>
      </c>
      <c r="AD186" s="30">
        <f>+'2017'!$J186</f>
        <v>0</v>
      </c>
      <c r="AE186" s="30">
        <f>+'2018'!$J186</f>
        <v>0</v>
      </c>
      <c r="AF186" s="30">
        <f>+'2019'!$J186</f>
        <v>0</v>
      </c>
      <c r="AG186" s="30">
        <f>+'2020'!$J186</f>
        <v>0</v>
      </c>
      <c r="AH186" s="30">
        <f>+'2021'!$J186</f>
        <v>0</v>
      </c>
      <c r="AI186" s="27"/>
      <c r="AJ186" s="31" t="e">
        <f t="shared" si="47"/>
        <v>#DIV/0!</v>
      </c>
    </row>
    <row r="187" spans="1:36" x14ac:dyDescent="0.35">
      <c r="A187" s="24" t="s">
        <v>600</v>
      </c>
      <c r="B187" s="25" t="s">
        <v>601</v>
      </c>
      <c r="C187" s="30">
        <f>+'1990'!$J187</f>
        <v>0</v>
      </c>
      <c r="D187" s="30">
        <f>+'1991'!$J187</f>
        <v>0</v>
      </c>
      <c r="E187" s="30">
        <f>+'1992'!$J187</f>
        <v>0</v>
      </c>
      <c r="F187" s="30">
        <f>+'1993'!$J187</f>
        <v>0</v>
      </c>
      <c r="G187" s="30">
        <f>+'1994'!$J187</f>
        <v>0</v>
      </c>
      <c r="H187" s="30">
        <f>+'1995'!$J187</f>
        <v>0</v>
      </c>
      <c r="I187" s="30">
        <f>+'1996'!$J187</f>
        <v>0</v>
      </c>
      <c r="J187" s="30">
        <f>+'1997'!$J187</f>
        <v>0</v>
      </c>
      <c r="K187" s="30">
        <f>+'1998'!$J187</f>
        <v>0</v>
      </c>
      <c r="L187" s="30">
        <f>+'1999'!$J187</f>
        <v>0</v>
      </c>
      <c r="M187" s="30">
        <f>+'2000'!$J187</f>
        <v>0</v>
      </c>
      <c r="N187" s="30">
        <f>+'2001'!$J187</f>
        <v>0</v>
      </c>
      <c r="O187" s="30">
        <f>+'2002'!$J187</f>
        <v>0</v>
      </c>
      <c r="P187" s="30">
        <f>+'2003'!$J187</f>
        <v>0</v>
      </c>
      <c r="Q187" s="30">
        <f>+'2004'!$J187</f>
        <v>0</v>
      </c>
      <c r="R187" s="30">
        <f>+'2005'!$J187</f>
        <v>0</v>
      </c>
      <c r="S187" s="30">
        <f>+'2006'!$J187</f>
        <v>0</v>
      </c>
      <c r="T187" s="30">
        <f>+'2007'!$J187</f>
        <v>0</v>
      </c>
      <c r="U187" s="30">
        <f>+'2008'!$J187</f>
        <v>0</v>
      </c>
      <c r="V187" s="30">
        <f>+'2009'!$J187</f>
        <v>0</v>
      </c>
      <c r="W187" s="30">
        <f>+'2010'!$J187</f>
        <v>0</v>
      </c>
      <c r="X187" s="30">
        <f>+'2011'!$J187</f>
        <v>0</v>
      </c>
      <c r="Y187" s="30">
        <f>+'2012'!$J187</f>
        <v>0</v>
      </c>
      <c r="Z187" s="30">
        <f>+'2013'!$J187</f>
        <v>0</v>
      </c>
      <c r="AA187" s="30">
        <f>+'2014'!$J187</f>
        <v>0</v>
      </c>
      <c r="AB187" s="30">
        <f>+'2015'!$J187</f>
        <v>0</v>
      </c>
      <c r="AC187" s="30">
        <f>+'2016'!$J187</f>
        <v>0</v>
      </c>
      <c r="AD187" s="30">
        <f>+'2017'!$J187</f>
        <v>0</v>
      </c>
      <c r="AE187" s="30">
        <f>+'2018'!$J187</f>
        <v>0</v>
      </c>
      <c r="AF187" s="30">
        <f>+'2019'!$J187</f>
        <v>0</v>
      </c>
      <c r="AG187" s="30">
        <f>+'2020'!$J187</f>
        <v>0</v>
      </c>
      <c r="AH187" s="30">
        <f>+'2021'!$J187</f>
        <v>0</v>
      </c>
      <c r="AI187" s="27"/>
      <c r="AJ187" s="31" t="e">
        <f t="shared" si="47"/>
        <v>#DIV/0!</v>
      </c>
    </row>
    <row r="188" spans="1:36" x14ac:dyDescent="0.35">
      <c r="A188" s="24" t="s">
        <v>602</v>
      </c>
      <c r="B188" s="25" t="s">
        <v>603</v>
      </c>
      <c r="C188" s="30">
        <f>+'1990'!$J188</f>
        <v>0</v>
      </c>
      <c r="D188" s="30">
        <f>+'1991'!$J188</f>
        <v>0</v>
      </c>
      <c r="E188" s="30">
        <f>+'1992'!$J188</f>
        <v>0</v>
      </c>
      <c r="F188" s="30">
        <f>+'1993'!$J188</f>
        <v>0</v>
      </c>
      <c r="G188" s="30">
        <f>+'1994'!$J188</f>
        <v>0</v>
      </c>
      <c r="H188" s="30">
        <f>+'1995'!$J188</f>
        <v>0</v>
      </c>
      <c r="I188" s="30">
        <f>+'1996'!$J188</f>
        <v>0</v>
      </c>
      <c r="J188" s="30">
        <f>+'1997'!$J188</f>
        <v>0</v>
      </c>
      <c r="K188" s="30">
        <f>+'1998'!$J188</f>
        <v>0</v>
      </c>
      <c r="L188" s="30">
        <f>+'1999'!$J188</f>
        <v>0</v>
      </c>
      <c r="M188" s="30">
        <f>+'2000'!$J188</f>
        <v>0</v>
      </c>
      <c r="N188" s="30">
        <f>+'2001'!$J188</f>
        <v>0</v>
      </c>
      <c r="O188" s="30">
        <f>+'2002'!$J188</f>
        <v>0</v>
      </c>
      <c r="P188" s="30">
        <f>+'2003'!$J188</f>
        <v>0</v>
      </c>
      <c r="Q188" s="30">
        <f>+'2004'!$J188</f>
        <v>0</v>
      </c>
      <c r="R188" s="30">
        <f>+'2005'!$J188</f>
        <v>0</v>
      </c>
      <c r="S188" s="30">
        <f>+'2006'!$J188</f>
        <v>0</v>
      </c>
      <c r="T188" s="30">
        <f>+'2007'!$J188</f>
        <v>0</v>
      </c>
      <c r="U188" s="30">
        <f>+'2008'!$J188</f>
        <v>0</v>
      </c>
      <c r="V188" s="30">
        <f>+'2009'!$J188</f>
        <v>0</v>
      </c>
      <c r="W188" s="30">
        <f>+'2010'!$J188</f>
        <v>0</v>
      </c>
      <c r="X188" s="30">
        <f>+'2011'!$J188</f>
        <v>0</v>
      </c>
      <c r="Y188" s="30">
        <f>+'2012'!$J188</f>
        <v>0</v>
      </c>
      <c r="Z188" s="30">
        <f>+'2013'!$J188</f>
        <v>0</v>
      </c>
      <c r="AA188" s="30">
        <f>+'2014'!$J188</f>
        <v>0</v>
      </c>
      <c r="AB188" s="30">
        <f>+'2015'!$J188</f>
        <v>0</v>
      </c>
      <c r="AC188" s="30">
        <f>+'2016'!$J188</f>
        <v>0</v>
      </c>
      <c r="AD188" s="30">
        <f>+'2017'!$J188</f>
        <v>0</v>
      </c>
      <c r="AE188" s="30">
        <f>+'2018'!$J188</f>
        <v>0</v>
      </c>
      <c r="AF188" s="30">
        <f>+'2019'!$J188</f>
        <v>0</v>
      </c>
      <c r="AG188" s="30">
        <f>+'2020'!$J188</f>
        <v>0</v>
      </c>
      <c r="AH188" s="30">
        <f>+'2021'!$J188</f>
        <v>0</v>
      </c>
      <c r="AI188" s="27"/>
      <c r="AJ188" s="31" t="e">
        <f t="shared" si="47"/>
        <v>#DIV/0!</v>
      </c>
    </row>
    <row r="189" spans="1:36" x14ac:dyDescent="0.35">
      <c r="A189" s="24" t="s">
        <v>604</v>
      </c>
      <c r="B189" s="25" t="s">
        <v>605</v>
      </c>
      <c r="C189" s="30">
        <f>+'1990'!$J189</f>
        <v>0</v>
      </c>
      <c r="D189" s="30">
        <f>+'1991'!$J189</f>
        <v>0</v>
      </c>
      <c r="E189" s="30">
        <f>+'1992'!$J189</f>
        <v>0</v>
      </c>
      <c r="F189" s="30">
        <f>+'1993'!$J189</f>
        <v>0</v>
      </c>
      <c r="G189" s="30">
        <f>+'1994'!$J189</f>
        <v>0</v>
      </c>
      <c r="H189" s="30">
        <f>+'1995'!$J189</f>
        <v>0</v>
      </c>
      <c r="I189" s="30">
        <f>+'1996'!$J189</f>
        <v>0</v>
      </c>
      <c r="J189" s="30">
        <f>+'1997'!$J189</f>
        <v>0</v>
      </c>
      <c r="K189" s="30">
        <f>+'1998'!$J189</f>
        <v>0</v>
      </c>
      <c r="L189" s="30">
        <f>+'1999'!$J189</f>
        <v>0</v>
      </c>
      <c r="M189" s="30">
        <f>+'2000'!$J189</f>
        <v>0</v>
      </c>
      <c r="N189" s="30">
        <f>+'2001'!$J189</f>
        <v>0</v>
      </c>
      <c r="O189" s="30">
        <f>+'2002'!$J189</f>
        <v>0</v>
      </c>
      <c r="P189" s="30">
        <f>+'2003'!$J189</f>
        <v>0</v>
      </c>
      <c r="Q189" s="30">
        <f>+'2004'!$J189</f>
        <v>0</v>
      </c>
      <c r="R189" s="30">
        <f>+'2005'!$J189</f>
        <v>0</v>
      </c>
      <c r="S189" s="30">
        <f>+'2006'!$J189</f>
        <v>0</v>
      </c>
      <c r="T189" s="30">
        <f>+'2007'!$J189</f>
        <v>0</v>
      </c>
      <c r="U189" s="30">
        <f>+'2008'!$J189</f>
        <v>0</v>
      </c>
      <c r="V189" s="30">
        <f>+'2009'!$J189</f>
        <v>0</v>
      </c>
      <c r="W189" s="30">
        <f>+'2010'!$J189</f>
        <v>0</v>
      </c>
      <c r="X189" s="30">
        <f>+'2011'!$J189</f>
        <v>0</v>
      </c>
      <c r="Y189" s="30">
        <f>+'2012'!$J189</f>
        <v>0</v>
      </c>
      <c r="Z189" s="30">
        <f>+'2013'!$J189</f>
        <v>0</v>
      </c>
      <c r="AA189" s="30">
        <f>+'2014'!$J189</f>
        <v>0</v>
      </c>
      <c r="AB189" s="30">
        <f>+'2015'!$J189</f>
        <v>0</v>
      </c>
      <c r="AC189" s="30">
        <f>+'2016'!$J189</f>
        <v>0</v>
      </c>
      <c r="AD189" s="30">
        <f>+'2017'!$J189</f>
        <v>0</v>
      </c>
      <c r="AE189" s="30">
        <f>+'2018'!$J189</f>
        <v>0</v>
      </c>
      <c r="AF189" s="30">
        <f>+'2019'!$J189</f>
        <v>0</v>
      </c>
      <c r="AG189" s="30">
        <f>+'2020'!$J189</f>
        <v>0</v>
      </c>
      <c r="AH189" s="30">
        <f>+'2021'!$J189</f>
        <v>0</v>
      </c>
      <c r="AI189" s="27"/>
      <c r="AJ189" s="31" t="e">
        <f t="shared" si="47"/>
        <v>#DIV/0!</v>
      </c>
    </row>
    <row r="190" spans="1:36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:AE190" si="143">+SUM(D191:D192)</f>
        <v>0</v>
      </c>
      <c r="E190" s="26">
        <f t="shared" si="143"/>
        <v>0</v>
      </c>
      <c r="F190" s="26">
        <f t="shared" si="143"/>
        <v>0</v>
      </c>
      <c r="G190" s="26">
        <f t="shared" si="143"/>
        <v>0</v>
      </c>
      <c r="H190" s="26">
        <f t="shared" si="143"/>
        <v>0</v>
      </c>
      <c r="I190" s="26">
        <f t="shared" si="143"/>
        <v>0</v>
      </c>
      <c r="J190" s="26">
        <f t="shared" si="143"/>
        <v>0</v>
      </c>
      <c r="K190" s="26">
        <f t="shared" si="143"/>
        <v>0</v>
      </c>
      <c r="L190" s="26">
        <f t="shared" si="143"/>
        <v>0</v>
      </c>
      <c r="M190" s="26">
        <f t="shared" si="143"/>
        <v>0</v>
      </c>
      <c r="N190" s="26">
        <f t="shared" si="143"/>
        <v>0</v>
      </c>
      <c r="O190" s="26">
        <f t="shared" si="143"/>
        <v>0</v>
      </c>
      <c r="P190" s="26">
        <f t="shared" si="143"/>
        <v>0</v>
      </c>
      <c r="Q190" s="26">
        <f t="shared" si="143"/>
        <v>0</v>
      </c>
      <c r="R190" s="26">
        <f t="shared" si="143"/>
        <v>0</v>
      </c>
      <c r="S190" s="26">
        <f t="shared" si="143"/>
        <v>0</v>
      </c>
      <c r="T190" s="26">
        <f t="shared" si="143"/>
        <v>0</v>
      </c>
      <c r="U190" s="26">
        <f t="shared" si="143"/>
        <v>0</v>
      </c>
      <c r="V190" s="26">
        <f t="shared" si="143"/>
        <v>0</v>
      </c>
      <c r="W190" s="26">
        <f t="shared" si="143"/>
        <v>0</v>
      </c>
      <c r="X190" s="26">
        <f t="shared" si="143"/>
        <v>0</v>
      </c>
      <c r="Y190" s="26">
        <f t="shared" si="143"/>
        <v>0</v>
      </c>
      <c r="Z190" s="26">
        <f t="shared" si="143"/>
        <v>0</v>
      </c>
      <c r="AA190" s="26">
        <f t="shared" si="143"/>
        <v>0</v>
      </c>
      <c r="AB190" s="26">
        <f t="shared" si="143"/>
        <v>0</v>
      </c>
      <c r="AC190" s="26">
        <f t="shared" si="143"/>
        <v>0</v>
      </c>
      <c r="AD190" s="26">
        <f t="shared" si="143"/>
        <v>0</v>
      </c>
      <c r="AE190" s="26">
        <f t="shared" si="143"/>
        <v>0</v>
      </c>
      <c r="AF190" s="26">
        <f t="shared" ref="AF190:AH190" si="144">+SUM(AF191:AF192)</f>
        <v>0</v>
      </c>
      <c r="AG190" s="26">
        <f t="shared" si="144"/>
        <v>0</v>
      </c>
      <c r="AH190" s="26">
        <f t="shared" si="144"/>
        <v>0</v>
      </c>
      <c r="AI190" s="27"/>
      <c r="AJ190" s="28" t="e">
        <f t="shared" si="47"/>
        <v>#DIV/0!</v>
      </c>
    </row>
    <row r="191" spans="1:36" x14ac:dyDescent="0.35">
      <c r="A191" s="24" t="s">
        <v>608</v>
      </c>
      <c r="B191" s="25" t="s">
        <v>609</v>
      </c>
      <c r="C191" s="30">
        <f>+'1990'!$J191</f>
        <v>0</v>
      </c>
      <c r="D191" s="30">
        <f>+'1991'!$J191</f>
        <v>0</v>
      </c>
      <c r="E191" s="30">
        <f>+'1992'!$J191</f>
        <v>0</v>
      </c>
      <c r="F191" s="30">
        <f>+'1993'!$J191</f>
        <v>0</v>
      </c>
      <c r="G191" s="30">
        <f>+'1994'!$J191</f>
        <v>0</v>
      </c>
      <c r="H191" s="30">
        <f>+'1995'!$J191</f>
        <v>0</v>
      </c>
      <c r="I191" s="30">
        <f>+'1996'!$J191</f>
        <v>0</v>
      </c>
      <c r="J191" s="30">
        <f>+'1997'!$J191</f>
        <v>0</v>
      </c>
      <c r="K191" s="30">
        <f>+'1998'!$J191</f>
        <v>0</v>
      </c>
      <c r="L191" s="30">
        <f>+'1999'!$J191</f>
        <v>0</v>
      </c>
      <c r="M191" s="30">
        <f>+'2000'!$J191</f>
        <v>0</v>
      </c>
      <c r="N191" s="30">
        <f>+'2001'!$J191</f>
        <v>0</v>
      </c>
      <c r="O191" s="30">
        <f>+'2002'!$J191</f>
        <v>0</v>
      </c>
      <c r="P191" s="30">
        <f>+'2003'!$J191</f>
        <v>0</v>
      </c>
      <c r="Q191" s="30">
        <f>+'2004'!$J191</f>
        <v>0</v>
      </c>
      <c r="R191" s="30">
        <f>+'2005'!$J191</f>
        <v>0</v>
      </c>
      <c r="S191" s="30">
        <f>+'2006'!$J191</f>
        <v>0</v>
      </c>
      <c r="T191" s="30">
        <f>+'2007'!$J191</f>
        <v>0</v>
      </c>
      <c r="U191" s="30">
        <f>+'2008'!$J191</f>
        <v>0</v>
      </c>
      <c r="V191" s="30">
        <f>+'2009'!$J191</f>
        <v>0</v>
      </c>
      <c r="W191" s="30">
        <f>+'2010'!$J191</f>
        <v>0</v>
      </c>
      <c r="X191" s="30">
        <f>+'2011'!$J191</f>
        <v>0</v>
      </c>
      <c r="Y191" s="30">
        <f>+'2012'!$J191</f>
        <v>0</v>
      </c>
      <c r="Z191" s="30">
        <f>+'2013'!$J191</f>
        <v>0</v>
      </c>
      <c r="AA191" s="30">
        <f>+'2014'!$J191</f>
        <v>0</v>
      </c>
      <c r="AB191" s="30">
        <f>+'2015'!$J191</f>
        <v>0</v>
      </c>
      <c r="AC191" s="30">
        <f>+'2016'!$J191</f>
        <v>0</v>
      </c>
      <c r="AD191" s="30">
        <f>+'2017'!$J191</f>
        <v>0</v>
      </c>
      <c r="AE191" s="30">
        <f>+'2018'!$J191</f>
        <v>0</v>
      </c>
      <c r="AF191" s="30">
        <f>+'2019'!$J191</f>
        <v>0</v>
      </c>
      <c r="AG191" s="30">
        <f>+'2020'!$J191</f>
        <v>0</v>
      </c>
      <c r="AH191" s="30">
        <f>+'2021'!$J191</f>
        <v>0</v>
      </c>
      <c r="AI191" s="27"/>
      <c r="AJ191" s="31" t="e">
        <f t="shared" si="47"/>
        <v>#DIV/0!</v>
      </c>
    </row>
    <row r="192" spans="1:36" x14ac:dyDescent="0.35">
      <c r="A192" s="24" t="s">
        <v>610</v>
      </c>
      <c r="B192" s="25" t="s">
        <v>611</v>
      </c>
      <c r="C192" s="26">
        <f>+SUM(C193:C197)</f>
        <v>0</v>
      </c>
      <c r="D192" s="26">
        <f t="shared" ref="D192" si="145">+SUM(D193:D197)</f>
        <v>0</v>
      </c>
      <c r="E192" s="26">
        <f t="shared" ref="E192" si="146">+SUM(E193:E197)</f>
        <v>0</v>
      </c>
      <c r="F192" s="26">
        <f t="shared" ref="F192" si="147">+SUM(F193:F197)</f>
        <v>0</v>
      </c>
      <c r="G192" s="26">
        <f t="shared" ref="G192" si="148">+SUM(G193:G197)</f>
        <v>0</v>
      </c>
      <c r="H192" s="26">
        <f t="shared" ref="H192" si="149">+SUM(H193:H197)</f>
        <v>0</v>
      </c>
      <c r="I192" s="26">
        <f t="shared" ref="I192" si="150">+SUM(I193:I197)</f>
        <v>0</v>
      </c>
      <c r="J192" s="26">
        <f t="shared" ref="J192" si="151">+SUM(J193:J197)</f>
        <v>0</v>
      </c>
      <c r="K192" s="26">
        <f t="shared" ref="K192" si="152">+SUM(K193:K197)</f>
        <v>0</v>
      </c>
      <c r="L192" s="26">
        <f t="shared" ref="L192" si="153">+SUM(L193:L197)</f>
        <v>0</v>
      </c>
      <c r="M192" s="26">
        <f t="shared" ref="M192" si="154">+SUM(M193:M197)</f>
        <v>0</v>
      </c>
      <c r="N192" s="26">
        <f t="shared" ref="N192" si="155">+SUM(N193:N197)</f>
        <v>0</v>
      </c>
      <c r="O192" s="26">
        <f t="shared" ref="O192" si="156">+SUM(O193:O197)</f>
        <v>0</v>
      </c>
      <c r="P192" s="26">
        <f t="shared" ref="P192" si="157">+SUM(P193:P197)</f>
        <v>0</v>
      </c>
      <c r="Q192" s="26">
        <f t="shared" ref="Q192:R192" si="158">+SUM(Q193:Q197)</f>
        <v>0</v>
      </c>
      <c r="R192" s="26">
        <f t="shared" si="158"/>
        <v>0</v>
      </c>
      <c r="S192" s="26">
        <f t="shared" ref="S192" si="159">+SUM(S193:S197)</f>
        <v>0</v>
      </c>
      <c r="T192" s="26">
        <f t="shared" ref="T192" si="160">+SUM(T193:T197)</f>
        <v>0</v>
      </c>
      <c r="U192" s="26">
        <f t="shared" ref="U192" si="161">+SUM(U193:U197)</f>
        <v>0</v>
      </c>
      <c r="V192" s="26">
        <f t="shared" ref="V192" si="162">+SUM(V193:V197)</f>
        <v>0</v>
      </c>
      <c r="W192" s="26">
        <f t="shared" ref="W192" si="163">+SUM(W193:W197)</f>
        <v>0</v>
      </c>
      <c r="X192" s="26">
        <f t="shared" ref="X192" si="164">+SUM(X193:X197)</f>
        <v>0</v>
      </c>
      <c r="Y192" s="26">
        <f t="shared" ref="Y192" si="165">+SUM(Y193:Y197)</f>
        <v>0</v>
      </c>
      <c r="Z192" s="26">
        <f t="shared" ref="Z192" si="166">+SUM(Z193:Z197)</f>
        <v>0</v>
      </c>
      <c r="AA192" s="26">
        <f t="shared" ref="AA192" si="167">+SUM(AA193:AA197)</f>
        <v>0</v>
      </c>
      <c r="AB192" s="26">
        <f t="shared" ref="AB192" si="168">+SUM(AB193:AB197)</f>
        <v>0</v>
      </c>
      <c r="AC192" s="26">
        <f t="shared" ref="AC192" si="169">+SUM(AC193:AC197)</f>
        <v>0</v>
      </c>
      <c r="AD192" s="26">
        <f t="shared" ref="AD192" si="170">+SUM(AD193:AD197)</f>
        <v>0</v>
      </c>
      <c r="AE192" s="26">
        <f t="shared" ref="AE192:AH192" si="171">+SUM(AE193:AE197)</f>
        <v>0</v>
      </c>
      <c r="AF192" s="26">
        <f t="shared" si="171"/>
        <v>0</v>
      </c>
      <c r="AG192" s="26">
        <f t="shared" si="171"/>
        <v>0</v>
      </c>
      <c r="AH192" s="26">
        <f t="shared" si="171"/>
        <v>0</v>
      </c>
      <c r="AI192" s="27"/>
      <c r="AJ192" s="28" t="e">
        <f t="shared" si="47"/>
        <v>#DIV/0!</v>
      </c>
    </row>
    <row r="193" spans="1:36" x14ac:dyDescent="0.35">
      <c r="A193" s="24" t="s">
        <v>612</v>
      </c>
      <c r="B193" s="25" t="s">
        <v>613</v>
      </c>
      <c r="C193" s="30">
        <f>+'1990'!$J193</f>
        <v>0</v>
      </c>
      <c r="D193" s="30">
        <f>+'1991'!$J193</f>
        <v>0</v>
      </c>
      <c r="E193" s="30">
        <f>+'1992'!$J193</f>
        <v>0</v>
      </c>
      <c r="F193" s="30">
        <f>+'1993'!$J193</f>
        <v>0</v>
      </c>
      <c r="G193" s="30">
        <f>+'1994'!$J193</f>
        <v>0</v>
      </c>
      <c r="H193" s="30">
        <f>+'1995'!$J193</f>
        <v>0</v>
      </c>
      <c r="I193" s="30">
        <f>+'1996'!$J193</f>
        <v>0</v>
      </c>
      <c r="J193" s="30">
        <f>+'1997'!$J193</f>
        <v>0</v>
      </c>
      <c r="K193" s="30">
        <f>+'1998'!$J193</f>
        <v>0</v>
      </c>
      <c r="L193" s="30">
        <f>+'1999'!$J193</f>
        <v>0</v>
      </c>
      <c r="M193" s="30">
        <f>+'2000'!$J193</f>
        <v>0</v>
      </c>
      <c r="N193" s="30">
        <f>+'2001'!$J193</f>
        <v>0</v>
      </c>
      <c r="O193" s="30">
        <f>+'2002'!$J193</f>
        <v>0</v>
      </c>
      <c r="P193" s="30">
        <f>+'2003'!$J193</f>
        <v>0</v>
      </c>
      <c r="Q193" s="30">
        <f>+'2004'!$J193</f>
        <v>0</v>
      </c>
      <c r="R193" s="30">
        <f>+'2005'!$J193</f>
        <v>0</v>
      </c>
      <c r="S193" s="30">
        <f>+'2006'!$J193</f>
        <v>0</v>
      </c>
      <c r="T193" s="30">
        <f>+'2007'!$J193</f>
        <v>0</v>
      </c>
      <c r="U193" s="30">
        <f>+'2008'!$J193</f>
        <v>0</v>
      </c>
      <c r="V193" s="30">
        <f>+'2009'!$J193</f>
        <v>0</v>
      </c>
      <c r="W193" s="30">
        <f>+'2010'!$J193</f>
        <v>0</v>
      </c>
      <c r="X193" s="30">
        <f>+'2011'!$J193</f>
        <v>0</v>
      </c>
      <c r="Y193" s="30">
        <f>+'2012'!$J193</f>
        <v>0</v>
      </c>
      <c r="Z193" s="30">
        <f>+'2013'!$J193</f>
        <v>0</v>
      </c>
      <c r="AA193" s="30">
        <f>+'2014'!$J193</f>
        <v>0</v>
      </c>
      <c r="AB193" s="30">
        <f>+'2015'!$J193</f>
        <v>0</v>
      </c>
      <c r="AC193" s="30">
        <f>+'2016'!$J193</f>
        <v>0</v>
      </c>
      <c r="AD193" s="30">
        <f>+'2017'!$J193</f>
        <v>0</v>
      </c>
      <c r="AE193" s="30">
        <f>+'2018'!$J193</f>
        <v>0</v>
      </c>
      <c r="AF193" s="30">
        <f>+'2019'!$J193</f>
        <v>0</v>
      </c>
      <c r="AG193" s="30">
        <f>+'2020'!$J193</f>
        <v>0</v>
      </c>
      <c r="AH193" s="30">
        <f>+'2021'!$J193</f>
        <v>0</v>
      </c>
      <c r="AI193" s="27"/>
      <c r="AJ193" s="31" t="e">
        <f t="shared" si="47"/>
        <v>#DIV/0!</v>
      </c>
    </row>
    <row r="194" spans="1:36" x14ac:dyDescent="0.35">
      <c r="A194" s="24" t="s">
        <v>614</v>
      </c>
      <c r="B194" s="25" t="s">
        <v>615</v>
      </c>
      <c r="C194" s="30">
        <f>+'1990'!$J194</f>
        <v>0</v>
      </c>
      <c r="D194" s="30">
        <f>+'1991'!$J194</f>
        <v>0</v>
      </c>
      <c r="E194" s="30">
        <f>+'1992'!$J194</f>
        <v>0</v>
      </c>
      <c r="F194" s="30">
        <f>+'1993'!$J194</f>
        <v>0</v>
      </c>
      <c r="G194" s="30">
        <f>+'1994'!$J194</f>
        <v>0</v>
      </c>
      <c r="H194" s="30">
        <f>+'1995'!$J194</f>
        <v>0</v>
      </c>
      <c r="I194" s="30">
        <f>+'1996'!$J194</f>
        <v>0</v>
      </c>
      <c r="J194" s="30">
        <f>+'1997'!$J194</f>
        <v>0</v>
      </c>
      <c r="K194" s="30">
        <f>+'1998'!$J194</f>
        <v>0</v>
      </c>
      <c r="L194" s="30">
        <f>+'1999'!$J194</f>
        <v>0</v>
      </c>
      <c r="M194" s="30">
        <f>+'2000'!$J194</f>
        <v>0</v>
      </c>
      <c r="N194" s="30">
        <f>+'2001'!$J194</f>
        <v>0</v>
      </c>
      <c r="O194" s="30">
        <f>+'2002'!$J194</f>
        <v>0</v>
      </c>
      <c r="P194" s="30">
        <f>+'2003'!$J194</f>
        <v>0</v>
      </c>
      <c r="Q194" s="30">
        <f>+'2004'!$J194</f>
        <v>0</v>
      </c>
      <c r="R194" s="30">
        <f>+'2005'!$J194</f>
        <v>0</v>
      </c>
      <c r="S194" s="30">
        <f>+'2006'!$J194</f>
        <v>0</v>
      </c>
      <c r="T194" s="30">
        <f>+'2007'!$J194</f>
        <v>0</v>
      </c>
      <c r="U194" s="30">
        <f>+'2008'!$J194</f>
        <v>0</v>
      </c>
      <c r="V194" s="30">
        <f>+'2009'!$J194</f>
        <v>0</v>
      </c>
      <c r="W194" s="30">
        <f>+'2010'!$J194</f>
        <v>0</v>
      </c>
      <c r="X194" s="30">
        <f>+'2011'!$J194</f>
        <v>0</v>
      </c>
      <c r="Y194" s="30">
        <f>+'2012'!$J194</f>
        <v>0</v>
      </c>
      <c r="Z194" s="30">
        <f>+'2013'!$J194</f>
        <v>0</v>
      </c>
      <c r="AA194" s="30">
        <f>+'2014'!$J194</f>
        <v>0</v>
      </c>
      <c r="AB194" s="30">
        <f>+'2015'!$J194</f>
        <v>0</v>
      </c>
      <c r="AC194" s="30">
        <f>+'2016'!$J194</f>
        <v>0</v>
      </c>
      <c r="AD194" s="30">
        <f>+'2017'!$J194</f>
        <v>0</v>
      </c>
      <c r="AE194" s="30">
        <f>+'2018'!$J194</f>
        <v>0</v>
      </c>
      <c r="AF194" s="30">
        <f>+'2019'!$J194</f>
        <v>0</v>
      </c>
      <c r="AG194" s="30">
        <f>+'2020'!$J194</f>
        <v>0</v>
      </c>
      <c r="AH194" s="30">
        <f>+'2021'!$J194</f>
        <v>0</v>
      </c>
      <c r="AI194" s="27"/>
      <c r="AJ194" s="31" t="e">
        <f t="shared" si="47"/>
        <v>#DIV/0!</v>
      </c>
    </row>
    <row r="195" spans="1:36" x14ac:dyDescent="0.35">
      <c r="A195" s="24" t="s">
        <v>616</v>
      </c>
      <c r="B195" s="25" t="s">
        <v>617</v>
      </c>
      <c r="C195" s="30">
        <f>+'1990'!$J195</f>
        <v>0</v>
      </c>
      <c r="D195" s="30">
        <f>+'1991'!$J195</f>
        <v>0</v>
      </c>
      <c r="E195" s="30">
        <f>+'1992'!$J195</f>
        <v>0</v>
      </c>
      <c r="F195" s="30">
        <f>+'1993'!$J195</f>
        <v>0</v>
      </c>
      <c r="G195" s="30">
        <f>+'1994'!$J195</f>
        <v>0</v>
      </c>
      <c r="H195" s="30">
        <f>+'1995'!$J195</f>
        <v>0</v>
      </c>
      <c r="I195" s="30">
        <f>+'1996'!$J195</f>
        <v>0</v>
      </c>
      <c r="J195" s="30">
        <f>+'1997'!$J195</f>
        <v>0</v>
      </c>
      <c r="K195" s="30">
        <f>+'1998'!$J195</f>
        <v>0</v>
      </c>
      <c r="L195" s="30">
        <f>+'1999'!$J195</f>
        <v>0</v>
      </c>
      <c r="M195" s="30">
        <f>+'2000'!$J195</f>
        <v>0</v>
      </c>
      <c r="N195" s="30">
        <f>+'2001'!$J195</f>
        <v>0</v>
      </c>
      <c r="O195" s="30">
        <f>+'2002'!$J195</f>
        <v>0</v>
      </c>
      <c r="P195" s="30">
        <f>+'2003'!$J195</f>
        <v>0</v>
      </c>
      <c r="Q195" s="30">
        <f>+'2004'!$J195</f>
        <v>0</v>
      </c>
      <c r="R195" s="30">
        <f>+'2005'!$J195</f>
        <v>0</v>
      </c>
      <c r="S195" s="30">
        <f>+'2006'!$J195</f>
        <v>0</v>
      </c>
      <c r="T195" s="30">
        <f>+'2007'!$J195</f>
        <v>0</v>
      </c>
      <c r="U195" s="30">
        <f>+'2008'!$J195</f>
        <v>0</v>
      </c>
      <c r="V195" s="30">
        <f>+'2009'!$J195</f>
        <v>0</v>
      </c>
      <c r="W195" s="30">
        <f>+'2010'!$J195</f>
        <v>0</v>
      </c>
      <c r="X195" s="30">
        <f>+'2011'!$J195</f>
        <v>0</v>
      </c>
      <c r="Y195" s="30">
        <f>+'2012'!$J195</f>
        <v>0</v>
      </c>
      <c r="Z195" s="30">
        <f>+'2013'!$J195</f>
        <v>0</v>
      </c>
      <c r="AA195" s="30">
        <f>+'2014'!$J195</f>
        <v>0</v>
      </c>
      <c r="AB195" s="30">
        <f>+'2015'!$J195</f>
        <v>0</v>
      </c>
      <c r="AC195" s="30">
        <f>+'2016'!$J195</f>
        <v>0</v>
      </c>
      <c r="AD195" s="30">
        <f>+'2017'!$J195</f>
        <v>0</v>
      </c>
      <c r="AE195" s="30">
        <f>+'2018'!$J195</f>
        <v>0</v>
      </c>
      <c r="AF195" s="30">
        <f>+'2019'!$J195</f>
        <v>0</v>
      </c>
      <c r="AG195" s="30">
        <f>+'2020'!$J195</f>
        <v>0</v>
      </c>
      <c r="AH195" s="30">
        <f>+'2021'!$J195</f>
        <v>0</v>
      </c>
      <c r="AI195" s="27"/>
      <c r="AJ195" s="31" t="e">
        <f t="shared" si="47"/>
        <v>#DIV/0!</v>
      </c>
    </row>
    <row r="196" spans="1:36" x14ac:dyDescent="0.35">
      <c r="A196" s="24" t="s">
        <v>618</v>
      </c>
      <c r="B196" s="25" t="s">
        <v>619</v>
      </c>
      <c r="C196" s="30">
        <f>+'1990'!$J196</f>
        <v>0</v>
      </c>
      <c r="D196" s="30">
        <f>+'1991'!$J196</f>
        <v>0</v>
      </c>
      <c r="E196" s="30">
        <f>+'1992'!$J196</f>
        <v>0</v>
      </c>
      <c r="F196" s="30">
        <f>+'1993'!$J196</f>
        <v>0</v>
      </c>
      <c r="G196" s="30">
        <f>+'1994'!$J196</f>
        <v>0</v>
      </c>
      <c r="H196" s="30">
        <f>+'1995'!$J196</f>
        <v>0</v>
      </c>
      <c r="I196" s="30">
        <f>+'1996'!$J196</f>
        <v>0</v>
      </c>
      <c r="J196" s="30">
        <f>+'1997'!$J196</f>
        <v>0</v>
      </c>
      <c r="K196" s="30">
        <f>+'1998'!$J196</f>
        <v>0</v>
      </c>
      <c r="L196" s="30">
        <f>+'1999'!$J196</f>
        <v>0</v>
      </c>
      <c r="M196" s="30">
        <f>+'2000'!$J196</f>
        <v>0</v>
      </c>
      <c r="N196" s="30">
        <f>+'2001'!$J196</f>
        <v>0</v>
      </c>
      <c r="O196" s="30">
        <f>+'2002'!$J196</f>
        <v>0</v>
      </c>
      <c r="P196" s="30">
        <f>+'2003'!$J196</f>
        <v>0</v>
      </c>
      <c r="Q196" s="30">
        <f>+'2004'!$J196</f>
        <v>0</v>
      </c>
      <c r="R196" s="30">
        <f>+'2005'!$J196</f>
        <v>0</v>
      </c>
      <c r="S196" s="30">
        <f>+'2006'!$J196</f>
        <v>0</v>
      </c>
      <c r="T196" s="30">
        <f>+'2007'!$J196</f>
        <v>0</v>
      </c>
      <c r="U196" s="30">
        <f>+'2008'!$J196</f>
        <v>0</v>
      </c>
      <c r="V196" s="30">
        <f>+'2009'!$J196</f>
        <v>0</v>
      </c>
      <c r="W196" s="30">
        <f>+'2010'!$J196</f>
        <v>0</v>
      </c>
      <c r="X196" s="30">
        <f>+'2011'!$J196</f>
        <v>0</v>
      </c>
      <c r="Y196" s="30">
        <f>+'2012'!$J196</f>
        <v>0</v>
      </c>
      <c r="Z196" s="30">
        <f>+'2013'!$J196</f>
        <v>0</v>
      </c>
      <c r="AA196" s="30">
        <f>+'2014'!$J196</f>
        <v>0</v>
      </c>
      <c r="AB196" s="30">
        <f>+'2015'!$J196</f>
        <v>0</v>
      </c>
      <c r="AC196" s="30">
        <f>+'2016'!$J196</f>
        <v>0</v>
      </c>
      <c r="AD196" s="30">
        <f>+'2017'!$J196</f>
        <v>0</v>
      </c>
      <c r="AE196" s="30">
        <f>+'2018'!$J196</f>
        <v>0</v>
      </c>
      <c r="AF196" s="30">
        <f>+'2019'!$J196</f>
        <v>0</v>
      </c>
      <c r="AG196" s="30">
        <f>+'2020'!$J196</f>
        <v>0</v>
      </c>
      <c r="AH196" s="30">
        <f>+'2021'!$J196</f>
        <v>0</v>
      </c>
      <c r="AI196" s="27"/>
      <c r="AJ196" s="31" t="e">
        <f t="shared" si="47"/>
        <v>#DIV/0!</v>
      </c>
    </row>
    <row r="197" spans="1:36" x14ac:dyDescent="0.35">
      <c r="A197" s="24" t="s">
        <v>620</v>
      </c>
      <c r="B197" s="25" t="s">
        <v>621</v>
      </c>
      <c r="C197" s="30">
        <f>+'1990'!$J197</f>
        <v>0</v>
      </c>
      <c r="D197" s="30">
        <f>+'1991'!$J197</f>
        <v>0</v>
      </c>
      <c r="E197" s="30">
        <f>+'1992'!$J197</f>
        <v>0</v>
      </c>
      <c r="F197" s="30">
        <f>+'1993'!$J197</f>
        <v>0</v>
      </c>
      <c r="G197" s="30">
        <f>+'1994'!$J197</f>
        <v>0</v>
      </c>
      <c r="H197" s="30">
        <f>+'1995'!$J197</f>
        <v>0</v>
      </c>
      <c r="I197" s="30">
        <f>+'1996'!$J197</f>
        <v>0</v>
      </c>
      <c r="J197" s="30">
        <f>+'1997'!$J197</f>
        <v>0</v>
      </c>
      <c r="K197" s="30">
        <f>+'1998'!$J197</f>
        <v>0</v>
      </c>
      <c r="L197" s="30">
        <f>+'1999'!$J197</f>
        <v>0</v>
      </c>
      <c r="M197" s="30">
        <f>+'2000'!$J197</f>
        <v>0</v>
      </c>
      <c r="N197" s="30">
        <f>+'2001'!$J197</f>
        <v>0</v>
      </c>
      <c r="O197" s="30">
        <f>+'2002'!$J197</f>
        <v>0</v>
      </c>
      <c r="P197" s="30">
        <f>+'2003'!$J197</f>
        <v>0</v>
      </c>
      <c r="Q197" s="30">
        <f>+'2004'!$J197</f>
        <v>0</v>
      </c>
      <c r="R197" s="30">
        <f>+'2005'!$J197</f>
        <v>0</v>
      </c>
      <c r="S197" s="30">
        <f>+'2006'!$J197</f>
        <v>0</v>
      </c>
      <c r="T197" s="30">
        <f>+'2007'!$J197</f>
        <v>0</v>
      </c>
      <c r="U197" s="30">
        <f>+'2008'!$J197</f>
        <v>0</v>
      </c>
      <c r="V197" s="30">
        <f>+'2009'!$J197</f>
        <v>0</v>
      </c>
      <c r="W197" s="30">
        <f>+'2010'!$J197</f>
        <v>0</v>
      </c>
      <c r="X197" s="30">
        <f>+'2011'!$J197</f>
        <v>0</v>
      </c>
      <c r="Y197" s="30">
        <f>+'2012'!$J197</f>
        <v>0</v>
      </c>
      <c r="Z197" s="30">
        <f>+'2013'!$J197</f>
        <v>0</v>
      </c>
      <c r="AA197" s="30">
        <f>+'2014'!$J197</f>
        <v>0</v>
      </c>
      <c r="AB197" s="30">
        <f>+'2015'!$J197</f>
        <v>0</v>
      </c>
      <c r="AC197" s="30">
        <f>+'2016'!$J197</f>
        <v>0</v>
      </c>
      <c r="AD197" s="30">
        <f>+'2017'!$J197</f>
        <v>0</v>
      </c>
      <c r="AE197" s="30">
        <f>+'2018'!$J197</f>
        <v>0</v>
      </c>
      <c r="AF197" s="30">
        <f>+'2019'!$J197</f>
        <v>0</v>
      </c>
      <c r="AG197" s="30">
        <f>+'2020'!$J197</f>
        <v>0</v>
      </c>
      <c r="AH197" s="30">
        <f>+'2021'!$J197</f>
        <v>0</v>
      </c>
      <c r="AI197" s="27"/>
      <c r="AJ197" s="31" t="e">
        <f t="shared" ref="AJ197:AJ237" si="172">+(AF197/M197)-1</f>
        <v>#DIV/0!</v>
      </c>
    </row>
    <row r="198" spans="1:36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:AE198" si="173">+SUM(D199:D200)</f>
        <v>0</v>
      </c>
      <c r="E198" s="26">
        <f t="shared" si="173"/>
        <v>0</v>
      </c>
      <c r="F198" s="26">
        <f t="shared" si="173"/>
        <v>0</v>
      </c>
      <c r="G198" s="26">
        <f t="shared" si="173"/>
        <v>0</v>
      </c>
      <c r="H198" s="26">
        <f t="shared" si="173"/>
        <v>0</v>
      </c>
      <c r="I198" s="26">
        <f t="shared" si="173"/>
        <v>0</v>
      </c>
      <c r="J198" s="26">
        <f t="shared" si="173"/>
        <v>0</v>
      </c>
      <c r="K198" s="26">
        <f t="shared" si="173"/>
        <v>0</v>
      </c>
      <c r="L198" s="26">
        <f t="shared" si="173"/>
        <v>0</v>
      </c>
      <c r="M198" s="26">
        <f t="shared" si="173"/>
        <v>0</v>
      </c>
      <c r="N198" s="26">
        <f t="shared" si="173"/>
        <v>0</v>
      </c>
      <c r="O198" s="26">
        <f t="shared" si="173"/>
        <v>0</v>
      </c>
      <c r="P198" s="26">
        <f t="shared" si="173"/>
        <v>0</v>
      </c>
      <c r="Q198" s="26">
        <f t="shared" si="173"/>
        <v>0</v>
      </c>
      <c r="R198" s="26">
        <f t="shared" si="173"/>
        <v>0</v>
      </c>
      <c r="S198" s="26">
        <f t="shared" si="173"/>
        <v>0</v>
      </c>
      <c r="T198" s="26">
        <f t="shared" si="173"/>
        <v>0</v>
      </c>
      <c r="U198" s="26">
        <f t="shared" si="173"/>
        <v>0</v>
      </c>
      <c r="V198" s="26">
        <f t="shared" si="173"/>
        <v>0</v>
      </c>
      <c r="W198" s="26">
        <f t="shared" si="173"/>
        <v>0</v>
      </c>
      <c r="X198" s="26">
        <f t="shared" si="173"/>
        <v>0</v>
      </c>
      <c r="Y198" s="26">
        <f t="shared" si="173"/>
        <v>0</v>
      </c>
      <c r="Z198" s="26">
        <f t="shared" si="173"/>
        <v>0</v>
      </c>
      <c r="AA198" s="26">
        <f t="shared" si="173"/>
        <v>0</v>
      </c>
      <c r="AB198" s="26">
        <f t="shared" si="173"/>
        <v>0</v>
      </c>
      <c r="AC198" s="26">
        <f t="shared" si="173"/>
        <v>0</v>
      </c>
      <c r="AD198" s="26">
        <f t="shared" si="173"/>
        <v>0</v>
      </c>
      <c r="AE198" s="26">
        <f t="shared" si="173"/>
        <v>0</v>
      </c>
      <c r="AF198" s="26">
        <f t="shared" ref="AF198:AH198" si="174">+SUM(AF199:AF200)</f>
        <v>0</v>
      </c>
      <c r="AG198" s="26">
        <f t="shared" si="174"/>
        <v>0</v>
      </c>
      <c r="AH198" s="26">
        <f t="shared" si="174"/>
        <v>0</v>
      </c>
      <c r="AI198" s="27"/>
      <c r="AJ198" s="28" t="e">
        <f t="shared" si="172"/>
        <v>#DIV/0!</v>
      </c>
    </row>
    <row r="199" spans="1:36" x14ac:dyDescent="0.35">
      <c r="A199" s="24" t="s">
        <v>624</v>
      </c>
      <c r="B199" s="25" t="s">
        <v>625</v>
      </c>
      <c r="C199" s="30">
        <f>+'1990'!$J199</f>
        <v>0</v>
      </c>
      <c r="D199" s="30">
        <f>+'1991'!$J199</f>
        <v>0</v>
      </c>
      <c r="E199" s="30">
        <f>+'1992'!$J199</f>
        <v>0</v>
      </c>
      <c r="F199" s="30">
        <f>+'1993'!$J199</f>
        <v>0</v>
      </c>
      <c r="G199" s="30">
        <f>+'1994'!$J199</f>
        <v>0</v>
      </c>
      <c r="H199" s="30">
        <f>+'1995'!$J199</f>
        <v>0</v>
      </c>
      <c r="I199" s="30">
        <f>+'1996'!$J199</f>
        <v>0</v>
      </c>
      <c r="J199" s="30">
        <f>+'1997'!$J199</f>
        <v>0</v>
      </c>
      <c r="K199" s="30">
        <f>+'1998'!$J199</f>
        <v>0</v>
      </c>
      <c r="L199" s="30">
        <f>+'1999'!$J199</f>
        <v>0</v>
      </c>
      <c r="M199" s="30">
        <f>+'2000'!$J199</f>
        <v>0</v>
      </c>
      <c r="N199" s="30">
        <f>+'2001'!$J199</f>
        <v>0</v>
      </c>
      <c r="O199" s="30">
        <f>+'2002'!$J199</f>
        <v>0</v>
      </c>
      <c r="P199" s="30">
        <f>+'2003'!$J199</f>
        <v>0</v>
      </c>
      <c r="Q199" s="30">
        <f>+'2004'!$J199</f>
        <v>0</v>
      </c>
      <c r="R199" s="30">
        <f>+'2005'!$J199</f>
        <v>0</v>
      </c>
      <c r="S199" s="30">
        <f>+'2006'!$J199</f>
        <v>0</v>
      </c>
      <c r="T199" s="30">
        <f>+'2007'!$J199</f>
        <v>0</v>
      </c>
      <c r="U199" s="30">
        <f>+'2008'!$J199</f>
        <v>0</v>
      </c>
      <c r="V199" s="30">
        <f>+'2009'!$J199</f>
        <v>0</v>
      </c>
      <c r="W199" s="30">
        <f>+'2010'!$J199</f>
        <v>0</v>
      </c>
      <c r="X199" s="30">
        <f>+'2011'!$J199</f>
        <v>0</v>
      </c>
      <c r="Y199" s="30">
        <f>+'2012'!$J199</f>
        <v>0</v>
      </c>
      <c r="Z199" s="30">
        <f>+'2013'!$J199</f>
        <v>0</v>
      </c>
      <c r="AA199" s="30">
        <f>+'2014'!$J199</f>
        <v>0</v>
      </c>
      <c r="AB199" s="30">
        <f>+'2015'!$J199</f>
        <v>0</v>
      </c>
      <c r="AC199" s="30">
        <f>+'2016'!$J199</f>
        <v>0</v>
      </c>
      <c r="AD199" s="30">
        <f>+'2017'!$J199</f>
        <v>0</v>
      </c>
      <c r="AE199" s="30">
        <f>+'2018'!$J199</f>
        <v>0</v>
      </c>
      <c r="AF199" s="30">
        <f>+'2019'!$J199</f>
        <v>0</v>
      </c>
      <c r="AG199" s="30">
        <f>+'2020'!$J199</f>
        <v>0</v>
      </c>
      <c r="AH199" s="30">
        <f>+'2021'!$J199</f>
        <v>0</v>
      </c>
      <c r="AI199" s="27"/>
      <c r="AJ199" s="31" t="e">
        <f t="shared" si="172"/>
        <v>#DIV/0!</v>
      </c>
    </row>
    <row r="200" spans="1:36" x14ac:dyDescent="0.35">
      <c r="A200" s="24" t="s">
        <v>626</v>
      </c>
      <c r="B200" s="25" t="s">
        <v>627</v>
      </c>
      <c r="C200" s="26">
        <f>+SUM(C201:C205)</f>
        <v>0</v>
      </c>
      <c r="D200" s="26">
        <f t="shared" ref="D200" si="175">+SUM(D201:D205)</f>
        <v>0</v>
      </c>
      <c r="E200" s="26">
        <f t="shared" ref="E200" si="176">+SUM(E201:E205)</f>
        <v>0</v>
      </c>
      <c r="F200" s="26">
        <f t="shared" ref="F200" si="177">+SUM(F201:F205)</f>
        <v>0</v>
      </c>
      <c r="G200" s="26">
        <f t="shared" ref="G200" si="178">+SUM(G201:G205)</f>
        <v>0</v>
      </c>
      <c r="H200" s="26">
        <f t="shared" ref="H200" si="179">+SUM(H201:H205)</f>
        <v>0</v>
      </c>
      <c r="I200" s="26">
        <f t="shared" ref="I200" si="180">+SUM(I201:I205)</f>
        <v>0</v>
      </c>
      <c r="J200" s="26">
        <f t="shared" ref="J200" si="181">+SUM(J201:J205)</f>
        <v>0</v>
      </c>
      <c r="K200" s="26">
        <f t="shared" ref="K200" si="182">+SUM(K201:K205)</f>
        <v>0</v>
      </c>
      <c r="L200" s="26">
        <f t="shared" ref="L200" si="183">+SUM(L201:L205)</f>
        <v>0</v>
      </c>
      <c r="M200" s="26">
        <f t="shared" ref="M200" si="184">+SUM(M201:M205)</f>
        <v>0</v>
      </c>
      <c r="N200" s="26">
        <f t="shared" ref="N200" si="185">+SUM(N201:N205)</f>
        <v>0</v>
      </c>
      <c r="O200" s="26">
        <f t="shared" ref="O200" si="186">+SUM(O201:O205)</f>
        <v>0</v>
      </c>
      <c r="P200" s="26">
        <f t="shared" ref="P200" si="187">+SUM(P201:P205)</f>
        <v>0</v>
      </c>
      <c r="Q200" s="26">
        <f t="shared" ref="Q200:R200" si="188">+SUM(Q201:Q205)</f>
        <v>0</v>
      </c>
      <c r="R200" s="26">
        <f t="shared" si="188"/>
        <v>0</v>
      </c>
      <c r="S200" s="26">
        <f t="shared" ref="S200" si="189">+SUM(S201:S205)</f>
        <v>0</v>
      </c>
      <c r="T200" s="26">
        <f t="shared" ref="T200" si="190">+SUM(T201:T205)</f>
        <v>0</v>
      </c>
      <c r="U200" s="26">
        <f t="shared" ref="U200" si="191">+SUM(U201:U205)</f>
        <v>0</v>
      </c>
      <c r="V200" s="26">
        <f t="shared" ref="V200" si="192">+SUM(V201:V205)</f>
        <v>0</v>
      </c>
      <c r="W200" s="26">
        <f t="shared" ref="W200" si="193">+SUM(W201:W205)</f>
        <v>0</v>
      </c>
      <c r="X200" s="26">
        <f t="shared" ref="X200" si="194">+SUM(X201:X205)</f>
        <v>0</v>
      </c>
      <c r="Y200" s="26">
        <f t="shared" ref="Y200" si="195">+SUM(Y201:Y205)</f>
        <v>0</v>
      </c>
      <c r="Z200" s="26">
        <f t="shared" ref="Z200" si="196">+SUM(Z201:Z205)</f>
        <v>0</v>
      </c>
      <c r="AA200" s="26">
        <f t="shared" ref="AA200" si="197">+SUM(AA201:AA205)</f>
        <v>0</v>
      </c>
      <c r="AB200" s="26">
        <f t="shared" ref="AB200" si="198">+SUM(AB201:AB205)</f>
        <v>0</v>
      </c>
      <c r="AC200" s="26">
        <f t="shared" ref="AC200" si="199">+SUM(AC201:AC205)</f>
        <v>0</v>
      </c>
      <c r="AD200" s="26">
        <f t="shared" ref="AD200" si="200">+SUM(AD201:AD205)</f>
        <v>0</v>
      </c>
      <c r="AE200" s="26">
        <f t="shared" ref="AE200:AH200" si="201">+SUM(AE201:AE205)</f>
        <v>0</v>
      </c>
      <c r="AF200" s="26">
        <f t="shared" si="201"/>
        <v>0</v>
      </c>
      <c r="AG200" s="26">
        <f t="shared" si="201"/>
        <v>0</v>
      </c>
      <c r="AH200" s="26">
        <f t="shared" si="201"/>
        <v>0</v>
      </c>
      <c r="AI200" s="27"/>
      <c r="AJ200" s="28" t="e">
        <f t="shared" si="172"/>
        <v>#DIV/0!</v>
      </c>
    </row>
    <row r="201" spans="1:36" x14ac:dyDescent="0.35">
      <c r="A201" s="24" t="s">
        <v>628</v>
      </c>
      <c r="B201" s="25" t="s">
        <v>629</v>
      </c>
      <c r="C201" s="30">
        <f>+'1990'!$J201</f>
        <v>0</v>
      </c>
      <c r="D201" s="30">
        <f>+'1991'!$J201</f>
        <v>0</v>
      </c>
      <c r="E201" s="30">
        <f>+'1992'!$J201</f>
        <v>0</v>
      </c>
      <c r="F201" s="30">
        <f>+'1993'!$J201</f>
        <v>0</v>
      </c>
      <c r="G201" s="30">
        <f>+'1994'!$J201</f>
        <v>0</v>
      </c>
      <c r="H201" s="30">
        <f>+'1995'!$J201</f>
        <v>0</v>
      </c>
      <c r="I201" s="30">
        <f>+'1996'!$J201</f>
        <v>0</v>
      </c>
      <c r="J201" s="30">
        <f>+'1997'!$J201</f>
        <v>0</v>
      </c>
      <c r="K201" s="30">
        <f>+'1998'!$J201</f>
        <v>0</v>
      </c>
      <c r="L201" s="30">
        <f>+'1999'!$J201</f>
        <v>0</v>
      </c>
      <c r="M201" s="30">
        <f>+'2000'!$J201</f>
        <v>0</v>
      </c>
      <c r="N201" s="30">
        <f>+'2001'!$J201</f>
        <v>0</v>
      </c>
      <c r="O201" s="30">
        <f>+'2002'!$J201</f>
        <v>0</v>
      </c>
      <c r="P201" s="30">
        <f>+'2003'!$J201</f>
        <v>0</v>
      </c>
      <c r="Q201" s="30">
        <f>+'2004'!$J201</f>
        <v>0</v>
      </c>
      <c r="R201" s="30">
        <f>+'2005'!$J201</f>
        <v>0</v>
      </c>
      <c r="S201" s="30">
        <f>+'2006'!$J201</f>
        <v>0</v>
      </c>
      <c r="T201" s="30">
        <f>+'2007'!$J201</f>
        <v>0</v>
      </c>
      <c r="U201" s="30">
        <f>+'2008'!$J201</f>
        <v>0</v>
      </c>
      <c r="V201" s="30">
        <f>+'2009'!$J201</f>
        <v>0</v>
      </c>
      <c r="W201" s="30">
        <f>+'2010'!$J201</f>
        <v>0</v>
      </c>
      <c r="X201" s="30">
        <f>+'2011'!$J201</f>
        <v>0</v>
      </c>
      <c r="Y201" s="30">
        <f>+'2012'!$J201</f>
        <v>0</v>
      </c>
      <c r="Z201" s="30">
        <f>+'2013'!$J201</f>
        <v>0</v>
      </c>
      <c r="AA201" s="30">
        <f>+'2014'!$J201</f>
        <v>0</v>
      </c>
      <c r="AB201" s="30">
        <f>+'2015'!$J201</f>
        <v>0</v>
      </c>
      <c r="AC201" s="30">
        <f>+'2016'!$J201</f>
        <v>0</v>
      </c>
      <c r="AD201" s="30">
        <f>+'2017'!$J201</f>
        <v>0</v>
      </c>
      <c r="AE201" s="30">
        <f>+'2018'!$J201</f>
        <v>0</v>
      </c>
      <c r="AF201" s="30">
        <f>+'2019'!$J201</f>
        <v>0</v>
      </c>
      <c r="AG201" s="30">
        <f>+'2020'!$J201</f>
        <v>0</v>
      </c>
      <c r="AH201" s="30">
        <f>+'2021'!$J201</f>
        <v>0</v>
      </c>
      <c r="AI201" s="27"/>
      <c r="AJ201" s="31" t="e">
        <f t="shared" si="172"/>
        <v>#DIV/0!</v>
      </c>
    </row>
    <row r="202" spans="1:36" x14ac:dyDescent="0.35">
      <c r="A202" s="24" t="s">
        <v>630</v>
      </c>
      <c r="B202" s="25" t="s">
        <v>631</v>
      </c>
      <c r="C202" s="30">
        <f>+'1990'!$J202</f>
        <v>0</v>
      </c>
      <c r="D202" s="30">
        <f>+'1991'!$J202</f>
        <v>0</v>
      </c>
      <c r="E202" s="30">
        <f>+'1992'!$J202</f>
        <v>0</v>
      </c>
      <c r="F202" s="30">
        <f>+'1993'!$J202</f>
        <v>0</v>
      </c>
      <c r="G202" s="30">
        <f>+'1994'!$J202</f>
        <v>0</v>
      </c>
      <c r="H202" s="30">
        <f>+'1995'!$J202</f>
        <v>0</v>
      </c>
      <c r="I202" s="30">
        <f>+'1996'!$J202</f>
        <v>0</v>
      </c>
      <c r="J202" s="30">
        <f>+'1997'!$J202</f>
        <v>0</v>
      </c>
      <c r="K202" s="30">
        <f>+'1998'!$J202</f>
        <v>0</v>
      </c>
      <c r="L202" s="30">
        <f>+'1999'!$J202</f>
        <v>0</v>
      </c>
      <c r="M202" s="30">
        <f>+'2000'!$J202</f>
        <v>0</v>
      </c>
      <c r="N202" s="30">
        <f>+'2001'!$J202</f>
        <v>0</v>
      </c>
      <c r="O202" s="30">
        <f>+'2002'!$J202</f>
        <v>0</v>
      </c>
      <c r="P202" s="30">
        <f>+'2003'!$J202</f>
        <v>0</v>
      </c>
      <c r="Q202" s="30">
        <f>+'2004'!$J202</f>
        <v>0</v>
      </c>
      <c r="R202" s="30">
        <f>+'2005'!$J202</f>
        <v>0</v>
      </c>
      <c r="S202" s="30">
        <f>+'2006'!$J202</f>
        <v>0</v>
      </c>
      <c r="T202" s="30">
        <f>+'2007'!$J202</f>
        <v>0</v>
      </c>
      <c r="U202" s="30">
        <f>+'2008'!$J202</f>
        <v>0</v>
      </c>
      <c r="V202" s="30">
        <f>+'2009'!$J202</f>
        <v>0</v>
      </c>
      <c r="W202" s="30">
        <f>+'2010'!$J202</f>
        <v>0</v>
      </c>
      <c r="X202" s="30">
        <f>+'2011'!$J202</f>
        <v>0</v>
      </c>
      <c r="Y202" s="30">
        <f>+'2012'!$J202</f>
        <v>0</v>
      </c>
      <c r="Z202" s="30">
        <f>+'2013'!$J202</f>
        <v>0</v>
      </c>
      <c r="AA202" s="30">
        <f>+'2014'!$J202</f>
        <v>0</v>
      </c>
      <c r="AB202" s="30">
        <f>+'2015'!$J202</f>
        <v>0</v>
      </c>
      <c r="AC202" s="30">
        <f>+'2016'!$J202</f>
        <v>0</v>
      </c>
      <c r="AD202" s="30">
        <f>+'2017'!$J202</f>
        <v>0</v>
      </c>
      <c r="AE202" s="30">
        <f>+'2018'!$J202</f>
        <v>0</v>
      </c>
      <c r="AF202" s="30">
        <f>+'2019'!$J202</f>
        <v>0</v>
      </c>
      <c r="AG202" s="30">
        <f>+'2020'!$J202</f>
        <v>0</v>
      </c>
      <c r="AH202" s="30">
        <f>+'2021'!$J202</f>
        <v>0</v>
      </c>
      <c r="AI202" s="27"/>
      <c r="AJ202" s="31" t="e">
        <f t="shared" si="172"/>
        <v>#DIV/0!</v>
      </c>
    </row>
    <row r="203" spans="1:36" x14ac:dyDescent="0.35">
      <c r="A203" s="24" t="s">
        <v>632</v>
      </c>
      <c r="B203" s="25" t="s">
        <v>633</v>
      </c>
      <c r="C203" s="30">
        <f>+'1990'!$J203</f>
        <v>0</v>
      </c>
      <c r="D203" s="30">
        <f>+'1991'!$J203</f>
        <v>0</v>
      </c>
      <c r="E203" s="30">
        <f>+'1992'!$J203</f>
        <v>0</v>
      </c>
      <c r="F203" s="30">
        <f>+'1993'!$J203</f>
        <v>0</v>
      </c>
      <c r="G203" s="30">
        <f>+'1994'!$J203</f>
        <v>0</v>
      </c>
      <c r="H203" s="30">
        <f>+'1995'!$J203</f>
        <v>0</v>
      </c>
      <c r="I203" s="30">
        <f>+'1996'!$J203</f>
        <v>0</v>
      </c>
      <c r="J203" s="30">
        <f>+'1997'!$J203</f>
        <v>0</v>
      </c>
      <c r="K203" s="30">
        <f>+'1998'!$J203</f>
        <v>0</v>
      </c>
      <c r="L203" s="30">
        <f>+'1999'!$J203</f>
        <v>0</v>
      </c>
      <c r="M203" s="30">
        <f>+'2000'!$J203</f>
        <v>0</v>
      </c>
      <c r="N203" s="30">
        <f>+'2001'!$J203</f>
        <v>0</v>
      </c>
      <c r="O203" s="30">
        <f>+'2002'!$J203</f>
        <v>0</v>
      </c>
      <c r="P203" s="30">
        <f>+'2003'!$J203</f>
        <v>0</v>
      </c>
      <c r="Q203" s="30">
        <f>+'2004'!$J203</f>
        <v>0</v>
      </c>
      <c r="R203" s="30">
        <f>+'2005'!$J203</f>
        <v>0</v>
      </c>
      <c r="S203" s="30">
        <f>+'2006'!$J203</f>
        <v>0</v>
      </c>
      <c r="T203" s="30">
        <f>+'2007'!$J203</f>
        <v>0</v>
      </c>
      <c r="U203" s="30">
        <f>+'2008'!$J203</f>
        <v>0</v>
      </c>
      <c r="V203" s="30">
        <f>+'2009'!$J203</f>
        <v>0</v>
      </c>
      <c r="W203" s="30">
        <f>+'2010'!$J203</f>
        <v>0</v>
      </c>
      <c r="X203" s="30">
        <f>+'2011'!$J203</f>
        <v>0</v>
      </c>
      <c r="Y203" s="30">
        <f>+'2012'!$J203</f>
        <v>0</v>
      </c>
      <c r="Z203" s="30">
        <f>+'2013'!$J203</f>
        <v>0</v>
      </c>
      <c r="AA203" s="30">
        <f>+'2014'!$J203</f>
        <v>0</v>
      </c>
      <c r="AB203" s="30">
        <f>+'2015'!$J203</f>
        <v>0</v>
      </c>
      <c r="AC203" s="30">
        <f>+'2016'!$J203</f>
        <v>0</v>
      </c>
      <c r="AD203" s="30">
        <f>+'2017'!$J203</f>
        <v>0</v>
      </c>
      <c r="AE203" s="30">
        <f>+'2018'!$J203</f>
        <v>0</v>
      </c>
      <c r="AF203" s="30">
        <f>+'2019'!$J203</f>
        <v>0</v>
      </c>
      <c r="AG203" s="30">
        <f>+'2020'!$J203</f>
        <v>0</v>
      </c>
      <c r="AH203" s="30">
        <f>+'2021'!$J203</f>
        <v>0</v>
      </c>
      <c r="AI203" s="27"/>
      <c r="AJ203" s="31" t="e">
        <f t="shared" si="172"/>
        <v>#DIV/0!</v>
      </c>
    </row>
    <row r="204" spans="1:36" x14ac:dyDescent="0.35">
      <c r="A204" s="24" t="s">
        <v>634</v>
      </c>
      <c r="B204" s="25" t="s">
        <v>635</v>
      </c>
      <c r="C204" s="30">
        <f>+'1990'!$J204</f>
        <v>0</v>
      </c>
      <c r="D204" s="30">
        <f>+'1991'!$J204</f>
        <v>0</v>
      </c>
      <c r="E204" s="30">
        <f>+'1992'!$J204</f>
        <v>0</v>
      </c>
      <c r="F204" s="30">
        <f>+'1993'!$J204</f>
        <v>0</v>
      </c>
      <c r="G204" s="30">
        <f>+'1994'!$J204</f>
        <v>0</v>
      </c>
      <c r="H204" s="30">
        <f>+'1995'!$J204</f>
        <v>0</v>
      </c>
      <c r="I204" s="30">
        <f>+'1996'!$J204</f>
        <v>0</v>
      </c>
      <c r="J204" s="30">
        <f>+'1997'!$J204</f>
        <v>0</v>
      </c>
      <c r="K204" s="30">
        <f>+'1998'!$J204</f>
        <v>0</v>
      </c>
      <c r="L204" s="30">
        <f>+'1999'!$J204</f>
        <v>0</v>
      </c>
      <c r="M204" s="30">
        <f>+'2000'!$J204</f>
        <v>0</v>
      </c>
      <c r="N204" s="30">
        <f>+'2001'!$J204</f>
        <v>0</v>
      </c>
      <c r="O204" s="30">
        <f>+'2002'!$J204</f>
        <v>0</v>
      </c>
      <c r="P204" s="30">
        <f>+'2003'!$J204</f>
        <v>0</v>
      </c>
      <c r="Q204" s="30">
        <f>+'2004'!$J204</f>
        <v>0</v>
      </c>
      <c r="R204" s="30">
        <f>+'2005'!$J204</f>
        <v>0</v>
      </c>
      <c r="S204" s="30">
        <f>+'2006'!$J204</f>
        <v>0</v>
      </c>
      <c r="T204" s="30">
        <f>+'2007'!$J204</f>
        <v>0</v>
      </c>
      <c r="U204" s="30">
        <f>+'2008'!$J204</f>
        <v>0</v>
      </c>
      <c r="V204" s="30">
        <f>+'2009'!$J204</f>
        <v>0</v>
      </c>
      <c r="W204" s="30">
        <f>+'2010'!$J204</f>
        <v>0</v>
      </c>
      <c r="X204" s="30">
        <f>+'2011'!$J204</f>
        <v>0</v>
      </c>
      <c r="Y204" s="30">
        <f>+'2012'!$J204</f>
        <v>0</v>
      </c>
      <c r="Z204" s="30">
        <f>+'2013'!$J204</f>
        <v>0</v>
      </c>
      <c r="AA204" s="30">
        <f>+'2014'!$J204</f>
        <v>0</v>
      </c>
      <c r="AB204" s="30">
        <f>+'2015'!$J204</f>
        <v>0</v>
      </c>
      <c r="AC204" s="30">
        <f>+'2016'!$J204</f>
        <v>0</v>
      </c>
      <c r="AD204" s="30">
        <f>+'2017'!$J204</f>
        <v>0</v>
      </c>
      <c r="AE204" s="30">
        <f>+'2018'!$J204</f>
        <v>0</v>
      </c>
      <c r="AF204" s="30">
        <f>+'2019'!$J204</f>
        <v>0</v>
      </c>
      <c r="AG204" s="30">
        <f>+'2020'!$J204</f>
        <v>0</v>
      </c>
      <c r="AH204" s="30">
        <f>+'2021'!$J204</f>
        <v>0</v>
      </c>
      <c r="AI204" s="27"/>
      <c r="AJ204" s="31" t="e">
        <f t="shared" si="172"/>
        <v>#DIV/0!</v>
      </c>
    </row>
    <row r="205" spans="1:36" x14ac:dyDescent="0.35">
      <c r="A205" s="24" t="s">
        <v>636</v>
      </c>
      <c r="B205" s="25" t="s">
        <v>637</v>
      </c>
      <c r="C205" s="30">
        <f>+'1990'!$J205</f>
        <v>0</v>
      </c>
      <c r="D205" s="30">
        <f>+'1991'!$J205</f>
        <v>0</v>
      </c>
      <c r="E205" s="30">
        <f>+'1992'!$J205</f>
        <v>0</v>
      </c>
      <c r="F205" s="30">
        <f>+'1993'!$J205</f>
        <v>0</v>
      </c>
      <c r="G205" s="30">
        <f>+'1994'!$J205</f>
        <v>0</v>
      </c>
      <c r="H205" s="30">
        <f>+'1995'!$J205</f>
        <v>0</v>
      </c>
      <c r="I205" s="30">
        <f>+'1996'!$J205</f>
        <v>0</v>
      </c>
      <c r="J205" s="30">
        <f>+'1997'!$J205</f>
        <v>0</v>
      </c>
      <c r="K205" s="30">
        <f>+'1998'!$J205</f>
        <v>0</v>
      </c>
      <c r="L205" s="30">
        <f>+'1999'!$J205</f>
        <v>0</v>
      </c>
      <c r="M205" s="30">
        <f>+'2000'!$J205</f>
        <v>0</v>
      </c>
      <c r="N205" s="30">
        <f>+'2001'!$J205</f>
        <v>0</v>
      </c>
      <c r="O205" s="30">
        <f>+'2002'!$J205</f>
        <v>0</v>
      </c>
      <c r="P205" s="30">
        <f>+'2003'!$J205</f>
        <v>0</v>
      </c>
      <c r="Q205" s="30">
        <f>+'2004'!$J205</f>
        <v>0</v>
      </c>
      <c r="R205" s="30">
        <f>+'2005'!$J205</f>
        <v>0</v>
      </c>
      <c r="S205" s="30">
        <f>+'2006'!$J205</f>
        <v>0</v>
      </c>
      <c r="T205" s="30">
        <f>+'2007'!$J205</f>
        <v>0</v>
      </c>
      <c r="U205" s="30">
        <f>+'2008'!$J205</f>
        <v>0</v>
      </c>
      <c r="V205" s="30">
        <f>+'2009'!$J205</f>
        <v>0</v>
      </c>
      <c r="W205" s="30">
        <f>+'2010'!$J205</f>
        <v>0</v>
      </c>
      <c r="X205" s="30">
        <f>+'2011'!$J205</f>
        <v>0</v>
      </c>
      <c r="Y205" s="30">
        <f>+'2012'!$J205</f>
        <v>0</v>
      </c>
      <c r="Z205" s="30">
        <f>+'2013'!$J205</f>
        <v>0</v>
      </c>
      <c r="AA205" s="30">
        <f>+'2014'!$J205</f>
        <v>0</v>
      </c>
      <c r="AB205" s="30">
        <f>+'2015'!$J205</f>
        <v>0</v>
      </c>
      <c r="AC205" s="30">
        <f>+'2016'!$J205</f>
        <v>0</v>
      </c>
      <c r="AD205" s="30">
        <f>+'2017'!$J205</f>
        <v>0</v>
      </c>
      <c r="AE205" s="30">
        <f>+'2018'!$J205</f>
        <v>0</v>
      </c>
      <c r="AF205" s="30">
        <f>+'2019'!$J205</f>
        <v>0</v>
      </c>
      <c r="AG205" s="30">
        <f>+'2020'!$J205</f>
        <v>0</v>
      </c>
      <c r="AH205" s="30">
        <f>+'2021'!$J205</f>
        <v>0</v>
      </c>
      <c r="AI205" s="27"/>
      <c r="AJ205" s="31" t="e">
        <f t="shared" si="172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3" t="e">
        <f t="shared" si="172"/>
        <v>#DIV/0!</v>
      </c>
    </row>
    <row r="207" spans="1:36" x14ac:dyDescent="0.35">
      <c r="A207" s="24" t="s">
        <v>640</v>
      </c>
      <c r="B207" s="25" t="s">
        <v>291</v>
      </c>
      <c r="C207" s="30">
        <f>+'1990'!$J207</f>
        <v>0</v>
      </c>
      <c r="D207" s="30">
        <f>+'1991'!$J207</f>
        <v>0</v>
      </c>
      <c r="E207" s="30">
        <f>+'1992'!$J207</f>
        <v>0</v>
      </c>
      <c r="F207" s="30">
        <f>+'1993'!$J207</f>
        <v>0</v>
      </c>
      <c r="G207" s="30">
        <f>+'1994'!$J207</f>
        <v>0</v>
      </c>
      <c r="H207" s="30">
        <f>+'1995'!$J207</f>
        <v>0</v>
      </c>
      <c r="I207" s="30">
        <f>+'1996'!$J207</f>
        <v>0</v>
      </c>
      <c r="J207" s="30">
        <f>+'1997'!$J207</f>
        <v>0</v>
      </c>
      <c r="K207" s="30">
        <f>+'1998'!$J207</f>
        <v>0</v>
      </c>
      <c r="L207" s="30">
        <f>+'1999'!$J207</f>
        <v>0</v>
      </c>
      <c r="M207" s="30">
        <f>+'2000'!$J207</f>
        <v>0</v>
      </c>
      <c r="N207" s="30">
        <f>+'2001'!$J207</f>
        <v>0</v>
      </c>
      <c r="O207" s="30">
        <f>+'2002'!$J207</f>
        <v>0</v>
      </c>
      <c r="P207" s="30">
        <f>+'2003'!$J207</f>
        <v>0</v>
      </c>
      <c r="Q207" s="30">
        <f>+'2004'!$J207</f>
        <v>0</v>
      </c>
      <c r="R207" s="30">
        <f>+'2005'!$J207</f>
        <v>0</v>
      </c>
      <c r="S207" s="30">
        <f>+'2006'!$J207</f>
        <v>0</v>
      </c>
      <c r="T207" s="30">
        <f>+'2007'!$J207</f>
        <v>0</v>
      </c>
      <c r="U207" s="30">
        <f>+'2008'!$J207</f>
        <v>0</v>
      </c>
      <c r="V207" s="30">
        <f>+'2009'!$J207</f>
        <v>0</v>
      </c>
      <c r="W207" s="30">
        <f>+'2010'!$J207</f>
        <v>0</v>
      </c>
      <c r="X207" s="30">
        <f>+'2011'!$J207</f>
        <v>0</v>
      </c>
      <c r="Y207" s="30">
        <f>+'2012'!$J207</f>
        <v>0</v>
      </c>
      <c r="Z207" s="30">
        <f>+'2013'!$J207</f>
        <v>0</v>
      </c>
      <c r="AA207" s="30">
        <f>+'2014'!$J207</f>
        <v>0</v>
      </c>
      <c r="AB207" s="30">
        <f>+'2015'!$J207</f>
        <v>0</v>
      </c>
      <c r="AC207" s="30">
        <f>+'2016'!$J207</f>
        <v>0</v>
      </c>
      <c r="AD207" s="30">
        <f>+'2017'!$J207</f>
        <v>0</v>
      </c>
      <c r="AE207" s="30">
        <f>+'2018'!$J207</f>
        <v>0</v>
      </c>
      <c r="AF207" s="30">
        <f>+'2019'!$J207</f>
        <v>0</v>
      </c>
      <c r="AG207" s="30">
        <f>+'2020'!$J207</f>
        <v>0</v>
      </c>
      <c r="AH207" s="30">
        <f>+'2021'!$J207</f>
        <v>0</v>
      </c>
      <c r="AI207" s="27"/>
      <c r="AJ207" s="31" t="e">
        <f t="shared" si="172"/>
        <v>#DIV/0!</v>
      </c>
    </row>
    <row r="208" spans="1:36" ht="13" x14ac:dyDescent="0.35">
      <c r="A208" s="24" t="s">
        <v>696</v>
      </c>
      <c r="B208" s="25" t="s">
        <v>697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27"/>
      <c r="AJ208" s="31"/>
    </row>
    <row r="209" spans="1:36" s="13" customFormat="1" x14ac:dyDescent="0.35">
      <c r="A209" s="19" t="s">
        <v>641</v>
      </c>
      <c r="B209" s="20" t="s">
        <v>642</v>
      </c>
      <c r="C209" s="21">
        <f>+C210+C214+C217+C220+C224</f>
        <v>0</v>
      </c>
      <c r="D209" s="21">
        <f t="shared" ref="D209:AE209" si="202">+D210+D214+D217+D220+D224</f>
        <v>0</v>
      </c>
      <c r="E209" s="21">
        <f t="shared" si="202"/>
        <v>0</v>
      </c>
      <c r="F209" s="21">
        <f t="shared" si="202"/>
        <v>0</v>
      </c>
      <c r="G209" s="21">
        <f t="shared" si="202"/>
        <v>0</v>
      </c>
      <c r="H209" s="21">
        <f t="shared" si="202"/>
        <v>0</v>
      </c>
      <c r="I209" s="21">
        <f t="shared" si="202"/>
        <v>0</v>
      </c>
      <c r="J209" s="21">
        <f t="shared" si="202"/>
        <v>0</v>
      </c>
      <c r="K209" s="21">
        <f t="shared" si="202"/>
        <v>0</v>
      </c>
      <c r="L209" s="21">
        <f t="shared" si="202"/>
        <v>0</v>
      </c>
      <c r="M209" s="21">
        <f t="shared" si="202"/>
        <v>0</v>
      </c>
      <c r="N209" s="21">
        <f t="shared" si="202"/>
        <v>0</v>
      </c>
      <c r="O209" s="21">
        <f t="shared" si="202"/>
        <v>0</v>
      </c>
      <c r="P209" s="21">
        <f t="shared" si="202"/>
        <v>0</v>
      </c>
      <c r="Q209" s="21">
        <f t="shared" si="202"/>
        <v>0</v>
      </c>
      <c r="R209" s="21">
        <f t="shared" ref="R209" si="203">+R210+R214+R217+R220+R224</f>
        <v>0</v>
      </c>
      <c r="S209" s="21">
        <f t="shared" si="202"/>
        <v>0</v>
      </c>
      <c r="T209" s="21">
        <f t="shared" si="202"/>
        <v>0</v>
      </c>
      <c r="U209" s="21">
        <f t="shared" si="202"/>
        <v>0</v>
      </c>
      <c r="V209" s="21">
        <f t="shared" si="202"/>
        <v>0</v>
      </c>
      <c r="W209" s="21">
        <f t="shared" si="202"/>
        <v>0</v>
      </c>
      <c r="X209" s="21">
        <f t="shared" si="202"/>
        <v>0</v>
      </c>
      <c r="Y209" s="21">
        <f t="shared" si="202"/>
        <v>0</v>
      </c>
      <c r="Z209" s="21">
        <f t="shared" si="202"/>
        <v>0</v>
      </c>
      <c r="AA209" s="21">
        <f t="shared" si="202"/>
        <v>0</v>
      </c>
      <c r="AB209" s="21">
        <f t="shared" si="202"/>
        <v>0</v>
      </c>
      <c r="AC209" s="21">
        <f t="shared" si="202"/>
        <v>0</v>
      </c>
      <c r="AD209" s="21">
        <f t="shared" si="202"/>
        <v>0</v>
      </c>
      <c r="AE209" s="21">
        <f t="shared" si="202"/>
        <v>0</v>
      </c>
      <c r="AF209" s="21">
        <f t="shared" ref="AF209" si="204">+AF210+AF214+AF217+AF220+AF224</f>
        <v>0</v>
      </c>
      <c r="AG209" s="21">
        <f t="shared" ref="AG209:AH209" si="205">+AG210+AG214+AG217+AG220+AG224</f>
        <v>0</v>
      </c>
      <c r="AH209" s="21">
        <f t="shared" si="205"/>
        <v>0</v>
      </c>
      <c r="AI209" s="22"/>
      <c r="AJ209" s="23" t="e">
        <f t="shared" si="172"/>
        <v>#DIV/0!</v>
      </c>
    </row>
    <row r="210" spans="1:36" x14ac:dyDescent="0.35">
      <c r="A210" s="24" t="s">
        <v>643</v>
      </c>
      <c r="B210" s="25" t="s">
        <v>644</v>
      </c>
      <c r="C210" s="26">
        <f>+SUM(C211:C213)</f>
        <v>0</v>
      </c>
      <c r="D210" s="26">
        <f t="shared" ref="D210:AE210" si="206">+SUM(D211:D213)</f>
        <v>0</v>
      </c>
      <c r="E210" s="26">
        <f t="shared" si="206"/>
        <v>0</v>
      </c>
      <c r="F210" s="26">
        <f t="shared" si="206"/>
        <v>0</v>
      </c>
      <c r="G210" s="26">
        <f t="shared" si="206"/>
        <v>0</v>
      </c>
      <c r="H210" s="26">
        <f t="shared" si="206"/>
        <v>0</v>
      </c>
      <c r="I210" s="26">
        <f t="shared" si="206"/>
        <v>0</v>
      </c>
      <c r="J210" s="26">
        <f t="shared" si="206"/>
        <v>0</v>
      </c>
      <c r="K210" s="26">
        <f t="shared" si="206"/>
        <v>0</v>
      </c>
      <c r="L210" s="26">
        <f t="shared" si="206"/>
        <v>0</v>
      </c>
      <c r="M210" s="26">
        <f t="shared" si="206"/>
        <v>0</v>
      </c>
      <c r="N210" s="26">
        <f t="shared" si="206"/>
        <v>0</v>
      </c>
      <c r="O210" s="26">
        <f t="shared" si="206"/>
        <v>0</v>
      </c>
      <c r="P210" s="26">
        <f t="shared" si="206"/>
        <v>0</v>
      </c>
      <c r="Q210" s="26">
        <f t="shared" si="206"/>
        <v>0</v>
      </c>
      <c r="R210" s="26">
        <f t="shared" ref="R210" si="207">+SUM(R211:R213)</f>
        <v>0</v>
      </c>
      <c r="S210" s="26">
        <f t="shared" si="206"/>
        <v>0</v>
      </c>
      <c r="T210" s="26">
        <f t="shared" si="206"/>
        <v>0</v>
      </c>
      <c r="U210" s="26">
        <f t="shared" si="206"/>
        <v>0</v>
      </c>
      <c r="V210" s="26">
        <f t="shared" si="206"/>
        <v>0</v>
      </c>
      <c r="W210" s="26">
        <f t="shared" si="206"/>
        <v>0</v>
      </c>
      <c r="X210" s="26">
        <f t="shared" si="206"/>
        <v>0</v>
      </c>
      <c r="Y210" s="26">
        <f t="shared" si="206"/>
        <v>0</v>
      </c>
      <c r="Z210" s="26">
        <f t="shared" si="206"/>
        <v>0</v>
      </c>
      <c r="AA210" s="26">
        <f t="shared" si="206"/>
        <v>0</v>
      </c>
      <c r="AB210" s="26">
        <f t="shared" si="206"/>
        <v>0</v>
      </c>
      <c r="AC210" s="26">
        <f t="shared" si="206"/>
        <v>0</v>
      </c>
      <c r="AD210" s="26">
        <f t="shared" si="206"/>
        <v>0</v>
      </c>
      <c r="AE210" s="26">
        <f t="shared" si="206"/>
        <v>0</v>
      </c>
      <c r="AF210" s="26">
        <f t="shared" ref="AF210" si="208">+SUM(AF211:AF213)</f>
        <v>0</v>
      </c>
      <c r="AG210" s="26">
        <f t="shared" ref="AG210:AH210" si="209">+SUM(AG211:AG213)</f>
        <v>0</v>
      </c>
      <c r="AH210" s="26">
        <f t="shared" si="209"/>
        <v>0</v>
      </c>
      <c r="AI210" s="27"/>
      <c r="AJ210" s="28" t="e">
        <f t="shared" si="172"/>
        <v>#DIV/0!</v>
      </c>
    </row>
    <row r="211" spans="1:36" x14ac:dyDescent="0.35">
      <c r="A211" s="24" t="s">
        <v>645</v>
      </c>
      <c r="B211" s="25" t="s">
        <v>646</v>
      </c>
      <c r="C211" s="30">
        <f>+'1990'!$J210</f>
        <v>0</v>
      </c>
      <c r="D211" s="30">
        <f>+'1991'!$J210</f>
        <v>0</v>
      </c>
      <c r="E211" s="30">
        <f>+'1992'!$J210</f>
        <v>0</v>
      </c>
      <c r="F211" s="30">
        <f>+'1993'!$J210</f>
        <v>0</v>
      </c>
      <c r="G211" s="30">
        <f>+'1994'!$J210</f>
        <v>0</v>
      </c>
      <c r="H211" s="30">
        <f>+'1995'!$J210</f>
        <v>0</v>
      </c>
      <c r="I211" s="30">
        <f>+'1996'!$J210</f>
        <v>0</v>
      </c>
      <c r="J211" s="30">
        <f>+'1997'!$J210</f>
        <v>0</v>
      </c>
      <c r="K211" s="30">
        <f>+'1998'!$J210</f>
        <v>0</v>
      </c>
      <c r="L211" s="30">
        <f>+'1999'!$J210</f>
        <v>0</v>
      </c>
      <c r="M211" s="30">
        <f>+'2000'!$J211</f>
        <v>0</v>
      </c>
      <c r="N211" s="30">
        <f>+'2001'!$J211</f>
        <v>0</v>
      </c>
      <c r="O211" s="30">
        <f>+'2002'!$J211</f>
        <v>0</v>
      </c>
      <c r="P211" s="30">
        <f>+'2003'!$J211</f>
        <v>0</v>
      </c>
      <c r="Q211" s="30">
        <f>+'2004'!$J211</f>
        <v>0</v>
      </c>
      <c r="R211" s="30">
        <f>+'2005'!$J211</f>
        <v>0</v>
      </c>
      <c r="S211" s="30">
        <f>+'2006'!$J211</f>
        <v>0</v>
      </c>
      <c r="T211" s="30">
        <f>+'2007'!$J211</f>
        <v>0</v>
      </c>
      <c r="U211" s="30">
        <f>+'2008'!$J211</f>
        <v>0</v>
      </c>
      <c r="V211" s="30">
        <f>+'2009'!$J211</f>
        <v>0</v>
      </c>
      <c r="W211" s="30">
        <f>+'2010'!$J211</f>
        <v>0</v>
      </c>
      <c r="X211" s="30">
        <f>+'2011'!$J211</f>
        <v>0</v>
      </c>
      <c r="Y211" s="30">
        <f>+'2012'!$J211</f>
        <v>0</v>
      </c>
      <c r="Z211" s="30">
        <f>+'2013'!$J211</f>
        <v>0</v>
      </c>
      <c r="AA211" s="30">
        <f>+'2014'!$J211</f>
        <v>0</v>
      </c>
      <c r="AB211" s="30">
        <f>+'2015'!$J211</f>
        <v>0</v>
      </c>
      <c r="AC211" s="30">
        <f>+'2016'!$J211</f>
        <v>0</v>
      </c>
      <c r="AD211" s="30">
        <f>+'2017'!$J211</f>
        <v>0</v>
      </c>
      <c r="AE211" s="30">
        <f>+'2018'!$J211</f>
        <v>0</v>
      </c>
      <c r="AF211" s="30">
        <f>+'2019'!$J211</f>
        <v>0</v>
      </c>
      <c r="AG211" s="30">
        <f>+'2020'!$J211</f>
        <v>0</v>
      </c>
      <c r="AH211" s="30">
        <f>+'2021'!$J211</f>
        <v>0</v>
      </c>
      <c r="AI211" s="27"/>
      <c r="AJ211" s="31" t="e">
        <f t="shared" si="172"/>
        <v>#DIV/0!</v>
      </c>
    </row>
    <row r="212" spans="1:36" x14ac:dyDescent="0.35">
      <c r="A212" s="24" t="s">
        <v>647</v>
      </c>
      <c r="B212" s="25" t="s">
        <v>648</v>
      </c>
      <c r="C212" s="30">
        <f>+'1990'!$J211</f>
        <v>0</v>
      </c>
      <c r="D212" s="30">
        <f>+'1991'!$J211</f>
        <v>0</v>
      </c>
      <c r="E212" s="30">
        <f>+'1992'!$J211</f>
        <v>0</v>
      </c>
      <c r="F212" s="30">
        <f>+'1993'!$J211</f>
        <v>0</v>
      </c>
      <c r="G212" s="30">
        <f>+'1994'!$J211</f>
        <v>0</v>
      </c>
      <c r="H212" s="30">
        <f>+'1995'!$J211</f>
        <v>0</v>
      </c>
      <c r="I212" s="30">
        <f>+'1996'!$J211</f>
        <v>0</v>
      </c>
      <c r="J212" s="30">
        <f>+'1997'!$J211</f>
        <v>0</v>
      </c>
      <c r="K212" s="30">
        <f>+'1998'!$J211</f>
        <v>0</v>
      </c>
      <c r="L212" s="30">
        <f>+'1999'!$J211</f>
        <v>0</v>
      </c>
      <c r="M212" s="30">
        <f>+'2000'!$J212</f>
        <v>0</v>
      </c>
      <c r="N212" s="30">
        <f>+'2001'!$J212</f>
        <v>0</v>
      </c>
      <c r="O212" s="30">
        <f>+'2002'!$J212</f>
        <v>0</v>
      </c>
      <c r="P212" s="30">
        <f>+'2003'!$J212</f>
        <v>0</v>
      </c>
      <c r="Q212" s="30">
        <f>+'2004'!$J212</f>
        <v>0</v>
      </c>
      <c r="R212" s="30">
        <f>+'2005'!$J212</f>
        <v>0</v>
      </c>
      <c r="S212" s="30">
        <f>+'2006'!$J212</f>
        <v>0</v>
      </c>
      <c r="T212" s="30">
        <f>+'2007'!$J212</f>
        <v>0</v>
      </c>
      <c r="U212" s="30">
        <f>+'2008'!$J212</f>
        <v>0</v>
      </c>
      <c r="V212" s="30">
        <f>+'2009'!$J212</f>
        <v>0</v>
      </c>
      <c r="W212" s="30">
        <f>+'2010'!$J212</f>
        <v>0</v>
      </c>
      <c r="X212" s="30">
        <f>+'2011'!$J212</f>
        <v>0</v>
      </c>
      <c r="Y212" s="30">
        <f>+'2012'!$J212</f>
        <v>0</v>
      </c>
      <c r="Z212" s="30">
        <f>+'2013'!$J212</f>
        <v>0</v>
      </c>
      <c r="AA212" s="30">
        <f>+'2014'!$J212</f>
        <v>0</v>
      </c>
      <c r="AB212" s="30">
        <f>+'2015'!$J212</f>
        <v>0</v>
      </c>
      <c r="AC212" s="30">
        <f>+'2016'!$J212</f>
        <v>0</v>
      </c>
      <c r="AD212" s="30">
        <f>+'2017'!$J212</f>
        <v>0</v>
      </c>
      <c r="AE212" s="30">
        <f>+'2018'!$J212</f>
        <v>0</v>
      </c>
      <c r="AF212" s="30">
        <f>+'2019'!$J212</f>
        <v>0</v>
      </c>
      <c r="AG212" s="30">
        <f>+'2020'!$J212</f>
        <v>0</v>
      </c>
      <c r="AH212" s="30">
        <f>+'2021'!$J212</f>
        <v>0</v>
      </c>
      <c r="AI212" s="27"/>
      <c r="AJ212" s="31" t="e">
        <f t="shared" si="172"/>
        <v>#DIV/0!</v>
      </c>
    </row>
    <row r="213" spans="1:36" x14ac:dyDescent="0.35">
      <c r="A213" s="24" t="s">
        <v>649</v>
      </c>
      <c r="B213" s="25" t="s">
        <v>650</v>
      </c>
      <c r="C213" s="30">
        <f>+'1990'!$J212</f>
        <v>0</v>
      </c>
      <c r="D213" s="30">
        <f>+'1991'!$J212</f>
        <v>0</v>
      </c>
      <c r="E213" s="30">
        <f>+'1992'!$J212</f>
        <v>0</v>
      </c>
      <c r="F213" s="30">
        <f>+'1993'!$J212</f>
        <v>0</v>
      </c>
      <c r="G213" s="30">
        <f>+'1994'!$J212</f>
        <v>0</v>
      </c>
      <c r="H213" s="30">
        <f>+'1995'!$J212</f>
        <v>0</v>
      </c>
      <c r="I213" s="30">
        <f>+'1996'!$J212</f>
        <v>0</v>
      </c>
      <c r="J213" s="30">
        <f>+'1997'!$J212</f>
        <v>0</v>
      </c>
      <c r="K213" s="30">
        <f>+'1998'!$J212</f>
        <v>0</v>
      </c>
      <c r="L213" s="30">
        <f>+'1999'!$J212</f>
        <v>0</v>
      </c>
      <c r="M213" s="30">
        <f>+'2000'!$J213</f>
        <v>0</v>
      </c>
      <c r="N213" s="30">
        <f>+'2001'!$J213</f>
        <v>0</v>
      </c>
      <c r="O213" s="30">
        <f>+'2002'!$J213</f>
        <v>0</v>
      </c>
      <c r="P213" s="30">
        <f>+'2003'!$J213</f>
        <v>0</v>
      </c>
      <c r="Q213" s="30">
        <f>+'2004'!$J213</f>
        <v>0</v>
      </c>
      <c r="R213" s="30">
        <f>+'2005'!$J213</f>
        <v>0</v>
      </c>
      <c r="S213" s="30">
        <f>+'2006'!$J213</f>
        <v>0</v>
      </c>
      <c r="T213" s="30">
        <f>+'2007'!$J213</f>
        <v>0</v>
      </c>
      <c r="U213" s="30">
        <f>+'2008'!$J213</f>
        <v>0</v>
      </c>
      <c r="V213" s="30">
        <f>+'2009'!$J213</f>
        <v>0</v>
      </c>
      <c r="W213" s="30">
        <f>+'2010'!$J213</f>
        <v>0</v>
      </c>
      <c r="X213" s="30">
        <f>+'2011'!$J213</f>
        <v>0</v>
      </c>
      <c r="Y213" s="30">
        <f>+'2012'!$J213</f>
        <v>0</v>
      </c>
      <c r="Z213" s="30">
        <f>+'2013'!$J213</f>
        <v>0</v>
      </c>
      <c r="AA213" s="30">
        <f>+'2014'!$J213</f>
        <v>0</v>
      </c>
      <c r="AB213" s="30">
        <f>+'2015'!$J213</f>
        <v>0</v>
      </c>
      <c r="AC213" s="30">
        <f>+'2016'!$J213</f>
        <v>0</v>
      </c>
      <c r="AD213" s="30">
        <f>+'2017'!$J213</f>
        <v>0</v>
      </c>
      <c r="AE213" s="30">
        <f>+'2018'!$J213</f>
        <v>0</v>
      </c>
      <c r="AF213" s="30">
        <f>+'2019'!$J213</f>
        <v>0</v>
      </c>
      <c r="AG213" s="30">
        <f>+'2020'!$J213</f>
        <v>0</v>
      </c>
      <c r="AH213" s="30">
        <f>+'2021'!$J213</f>
        <v>0</v>
      </c>
      <c r="AI213" s="27"/>
      <c r="AJ213" s="31" t="e">
        <f t="shared" si="172"/>
        <v>#DIV/0!</v>
      </c>
    </row>
    <row r="214" spans="1:36" x14ac:dyDescent="0.35">
      <c r="A214" s="24" t="s">
        <v>651</v>
      </c>
      <c r="B214" s="25" t="s">
        <v>652</v>
      </c>
      <c r="C214" s="26">
        <f t="shared" ref="C214:AE214" si="210">+SUM(C215:C216)</f>
        <v>0</v>
      </c>
      <c r="D214" s="26">
        <f t="shared" si="210"/>
        <v>0</v>
      </c>
      <c r="E214" s="26">
        <f t="shared" si="210"/>
        <v>0</v>
      </c>
      <c r="F214" s="26">
        <f t="shared" si="210"/>
        <v>0</v>
      </c>
      <c r="G214" s="26">
        <f t="shared" si="210"/>
        <v>0</v>
      </c>
      <c r="H214" s="26">
        <f t="shared" si="210"/>
        <v>0</v>
      </c>
      <c r="I214" s="26">
        <f t="shared" si="210"/>
        <v>0</v>
      </c>
      <c r="J214" s="26">
        <f t="shared" si="210"/>
        <v>0</v>
      </c>
      <c r="K214" s="26">
        <f t="shared" si="210"/>
        <v>0</v>
      </c>
      <c r="L214" s="26">
        <f t="shared" si="210"/>
        <v>0</v>
      </c>
      <c r="M214" s="26">
        <f t="shared" si="210"/>
        <v>0</v>
      </c>
      <c r="N214" s="26">
        <f t="shared" si="210"/>
        <v>0</v>
      </c>
      <c r="O214" s="26">
        <f t="shared" si="210"/>
        <v>0</v>
      </c>
      <c r="P214" s="26">
        <f t="shared" si="210"/>
        <v>0</v>
      </c>
      <c r="Q214" s="26">
        <f t="shared" si="210"/>
        <v>0</v>
      </c>
      <c r="R214" s="26">
        <f t="shared" si="210"/>
        <v>0</v>
      </c>
      <c r="S214" s="26">
        <f t="shared" si="210"/>
        <v>0</v>
      </c>
      <c r="T214" s="26">
        <f t="shared" si="210"/>
        <v>0</v>
      </c>
      <c r="U214" s="26">
        <f t="shared" si="210"/>
        <v>0</v>
      </c>
      <c r="V214" s="26">
        <f t="shared" si="210"/>
        <v>0</v>
      </c>
      <c r="W214" s="26">
        <f t="shared" si="210"/>
        <v>0</v>
      </c>
      <c r="X214" s="26">
        <f t="shared" si="210"/>
        <v>0</v>
      </c>
      <c r="Y214" s="26">
        <f t="shared" si="210"/>
        <v>0</v>
      </c>
      <c r="Z214" s="26">
        <f t="shared" si="210"/>
        <v>0</v>
      </c>
      <c r="AA214" s="26">
        <f t="shared" si="210"/>
        <v>0</v>
      </c>
      <c r="AB214" s="26">
        <f t="shared" si="210"/>
        <v>0</v>
      </c>
      <c r="AC214" s="26">
        <f t="shared" si="210"/>
        <v>0</v>
      </c>
      <c r="AD214" s="26">
        <f t="shared" si="210"/>
        <v>0</v>
      </c>
      <c r="AE214" s="26">
        <f t="shared" si="210"/>
        <v>0</v>
      </c>
      <c r="AF214" s="26">
        <f t="shared" ref="AF214:AH214" si="211">+SUM(AF215:AF216)</f>
        <v>0</v>
      </c>
      <c r="AG214" s="26">
        <f t="shared" si="211"/>
        <v>0</v>
      </c>
      <c r="AH214" s="26">
        <f t="shared" si="211"/>
        <v>0</v>
      </c>
      <c r="AI214" s="27"/>
      <c r="AJ214" s="28" t="e">
        <f t="shared" si="172"/>
        <v>#DIV/0!</v>
      </c>
    </row>
    <row r="215" spans="1:36" x14ac:dyDescent="0.35">
      <c r="A215" s="24" t="s">
        <v>653</v>
      </c>
      <c r="B215" s="25" t="s">
        <v>654</v>
      </c>
      <c r="C215" s="30">
        <f>+'1990'!$J214</f>
        <v>0</v>
      </c>
      <c r="D215" s="30">
        <f>+'1991'!$J214</f>
        <v>0</v>
      </c>
      <c r="E215" s="30">
        <f>+'1992'!$J214</f>
        <v>0</v>
      </c>
      <c r="F215" s="30">
        <f>+'1993'!$J214</f>
        <v>0</v>
      </c>
      <c r="G215" s="30">
        <f>+'1994'!$J214</f>
        <v>0</v>
      </c>
      <c r="H215" s="30">
        <f>+'1995'!$J214</f>
        <v>0</v>
      </c>
      <c r="I215" s="30">
        <f>+'1996'!$J214</f>
        <v>0</v>
      </c>
      <c r="J215" s="30">
        <f>+'1997'!$J214</f>
        <v>0</v>
      </c>
      <c r="K215" s="30">
        <f>+'1998'!$J214</f>
        <v>0</v>
      </c>
      <c r="L215" s="30">
        <f>+'1999'!$J214</f>
        <v>0</v>
      </c>
      <c r="M215" s="30">
        <f>+'2000'!$J215</f>
        <v>0</v>
      </c>
      <c r="N215" s="30">
        <f>+'2001'!$J215</f>
        <v>0</v>
      </c>
      <c r="O215" s="30">
        <f>+'2002'!$J215</f>
        <v>0</v>
      </c>
      <c r="P215" s="30">
        <f>+'2003'!$J215</f>
        <v>0</v>
      </c>
      <c r="Q215" s="30">
        <f>+'2004'!$J215</f>
        <v>0</v>
      </c>
      <c r="R215" s="30">
        <f>+'2005'!$J215</f>
        <v>0</v>
      </c>
      <c r="S215" s="30">
        <f>+'2006'!$J215</f>
        <v>0</v>
      </c>
      <c r="T215" s="30">
        <f>+'2007'!$J215</f>
        <v>0</v>
      </c>
      <c r="U215" s="30">
        <f>+'2008'!$J215</f>
        <v>0</v>
      </c>
      <c r="V215" s="30">
        <f>+'2009'!$J215</f>
        <v>0</v>
      </c>
      <c r="W215" s="30">
        <f>+'2010'!$J215</f>
        <v>0</v>
      </c>
      <c r="X215" s="30">
        <f>+'2011'!$J215</f>
        <v>0</v>
      </c>
      <c r="Y215" s="30">
        <f>+'2012'!$J215</f>
        <v>0</v>
      </c>
      <c r="Z215" s="30">
        <f>+'2013'!$J215</f>
        <v>0</v>
      </c>
      <c r="AA215" s="30">
        <f>+'2014'!$J215</f>
        <v>0</v>
      </c>
      <c r="AB215" s="30">
        <f>+'2015'!$J215</f>
        <v>0</v>
      </c>
      <c r="AC215" s="30">
        <f>+'2016'!$J215</f>
        <v>0</v>
      </c>
      <c r="AD215" s="30">
        <f>+'2017'!$J215</f>
        <v>0</v>
      </c>
      <c r="AE215" s="30">
        <f>+'2018'!$J215</f>
        <v>0</v>
      </c>
      <c r="AF215" s="30">
        <f>+'2019'!$J215</f>
        <v>0</v>
      </c>
      <c r="AG215" s="30">
        <f>+'2020'!$J215</f>
        <v>0</v>
      </c>
      <c r="AH215" s="30">
        <f>+'2021'!$J215</f>
        <v>0</v>
      </c>
      <c r="AI215" s="27"/>
      <c r="AJ215" s="31" t="e">
        <f t="shared" si="172"/>
        <v>#DIV/0!</v>
      </c>
    </row>
    <row r="216" spans="1:36" x14ac:dyDescent="0.35">
      <c r="A216" s="24" t="s">
        <v>655</v>
      </c>
      <c r="B216" s="25" t="s">
        <v>656</v>
      </c>
      <c r="C216" s="30">
        <f>+'1990'!$J215</f>
        <v>0</v>
      </c>
      <c r="D216" s="30">
        <f>+'1991'!$J215</f>
        <v>0</v>
      </c>
      <c r="E216" s="30">
        <f>+'1992'!$J215</f>
        <v>0</v>
      </c>
      <c r="F216" s="30">
        <f>+'1993'!$J215</f>
        <v>0</v>
      </c>
      <c r="G216" s="30">
        <f>+'1994'!$J215</f>
        <v>0</v>
      </c>
      <c r="H216" s="30">
        <f>+'1995'!$J215</f>
        <v>0</v>
      </c>
      <c r="I216" s="30">
        <f>+'1996'!$J215</f>
        <v>0</v>
      </c>
      <c r="J216" s="30">
        <f>+'1997'!$J215</f>
        <v>0</v>
      </c>
      <c r="K216" s="30">
        <f>+'1998'!$J215</f>
        <v>0</v>
      </c>
      <c r="L216" s="30">
        <f>+'1999'!$J215</f>
        <v>0</v>
      </c>
      <c r="M216" s="30">
        <f>+'2000'!$J216</f>
        <v>0</v>
      </c>
      <c r="N216" s="30">
        <f>+'2001'!$J216</f>
        <v>0</v>
      </c>
      <c r="O216" s="30">
        <f>+'2002'!$J216</f>
        <v>0</v>
      </c>
      <c r="P216" s="30">
        <f>+'2003'!$J216</f>
        <v>0</v>
      </c>
      <c r="Q216" s="30">
        <f>+'2004'!$J216</f>
        <v>0</v>
      </c>
      <c r="R216" s="30">
        <f>+'2005'!$J216</f>
        <v>0</v>
      </c>
      <c r="S216" s="30">
        <f>+'2006'!$J216</f>
        <v>0</v>
      </c>
      <c r="T216" s="30">
        <f>+'2007'!$J216</f>
        <v>0</v>
      </c>
      <c r="U216" s="30">
        <f>+'2008'!$J216</f>
        <v>0</v>
      </c>
      <c r="V216" s="30">
        <f>+'2009'!$J216</f>
        <v>0</v>
      </c>
      <c r="W216" s="30">
        <f>+'2010'!$J216</f>
        <v>0</v>
      </c>
      <c r="X216" s="30">
        <f>+'2011'!$J216</f>
        <v>0</v>
      </c>
      <c r="Y216" s="30">
        <f>+'2012'!$J216</f>
        <v>0</v>
      </c>
      <c r="Z216" s="30">
        <f>+'2013'!$J216</f>
        <v>0</v>
      </c>
      <c r="AA216" s="30">
        <f>+'2014'!$J216</f>
        <v>0</v>
      </c>
      <c r="AB216" s="30">
        <f>+'2015'!$J216</f>
        <v>0</v>
      </c>
      <c r="AC216" s="30">
        <f>+'2016'!$J216</f>
        <v>0</v>
      </c>
      <c r="AD216" s="30">
        <f>+'2017'!$J216</f>
        <v>0</v>
      </c>
      <c r="AE216" s="30">
        <f>+'2018'!$J216</f>
        <v>0</v>
      </c>
      <c r="AF216" s="30">
        <f>+'2019'!$J216</f>
        <v>0</v>
      </c>
      <c r="AG216" s="30">
        <f>+'2020'!$J216</f>
        <v>0</v>
      </c>
      <c r="AH216" s="30">
        <f>+'2021'!$J216</f>
        <v>0</v>
      </c>
      <c r="AI216" s="27"/>
      <c r="AJ216" s="31" t="e">
        <f t="shared" si="172"/>
        <v>#DIV/0!</v>
      </c>
    </row>
    <row r="217" spans="1:36" x14ac:dyDescent="0.35">
      <c r="A217" s="24" t="s">
        <v>657</v>
      </c>
      <c r="B217" s="25" t="s">
        <v>658</v>
      </c>
      <c r="C217" s="26">
        <f t="shared" ref="C217:AE217" si="212">+SUM(C218:C219)</f>
        <v>0</v>
      </c>
      <c r="D217" s="26">
        <f t="shared" si="212"/>
        <v>0</v>
      </c>
      <c r="E217" s="26">
        <f t="shared" si="212"/>
        <v>0</v>
      </c>
      <c r="F217" s="26">
        <f t="shared" si="212"/>
        <v>0</v>
      </c>
      <c r="G217" s="26">
        <f t="shared" si="212"/>
        <v>0</v>
      </c>
      <c r="H217" s="26">
        <f t="shared" si="212"/>
        <v>0</v>
      </c>
      <c r="I217" s="26">
        <f t="shared" si="212"/>
        <v>0</v>
      </c>
      <c r="J217" s="26">
        <f t="shared" si="212"/>
        <v>0</v>
      </c>
      <c r="K217" s="26">
        <f t="shared" si="212"/>
        <v>0</v>
      </c>
      <c r="L217" s="26">
        <f t="shared" si="212"/>
        <v>0</v>
      </c>
      <c r="M217" s="26">
        <f t="shared" si="212"/>
        <v>0</v>
      </c>
      <c r="N217" s="26">
        <f t="shared" si="212"/>
        <v>0</v>
      </c>
      <c r="O217" s="26">
        <f t="shared" si="212"/>
        <v>0</v>
      </c>
      <c r="P217" s="26">
        <f t="shared" si="212"/>
        <v>0</v>
      </c>
      <c r="Q217" s="26">
        <f t="shared" si="212"/>
        <v>0</v>
      </c>
      <c r="R217" s="26">
        <f t="shared" si="212"/>
        <v>0</v>
      </c>
      <c r="S217" s="26">
        <f t="shared" si="212"/>
        <v>0</v>
      </c>
      <c r="T217" s="26">
        <f t="shared" si="212"/>
        <v>0</v>
      </c>
      <c r="U217" s="26">
        <f t="shared" si="212"/>
        <v>0</v>
      </c>
      <c r="V217" s="26">
        <f t="shared" si="212"/>
        <v>0</v>
      </c>
      <c r="W217" s="26">
        <f t="shared" si="212"/>
        <v>0</v>
      </c>
      <c r="X217" s="26">
        <f t="shared" si="212"/>
        <v>0</v>
      </c>
      <c r="Y217" s="26">
        <f t="shared" si="212"/>
        <v>0</v>
      </c>
      <c r="Z217" s="26">
        <f t="shared" si="212"/>
        <v>0</v>
      </c>
      <c r="AA217" s="26">
        <f t="shared" si="212"/>
        <v>0</v>
      </c>
      <c r="AB217" s="26">
        <f t="shared" si="212"/>
        <v>0</v>
      </c>
      <c r="AC217" s="26">
        <f t="shared" si="212"/>
        <v>0</v>
      </c>
      <c r="AD217" s="26">
        <f t="shared" si="212"/>
        <v>0</v>
      </c>
      <c r="AE217" s="26">
        <f t="shared" si="212"/>
        <v>0</v>
      </c>
      <c r="AF217" s="26">
        <f t="shared" ref="AF217:AH217" si="213">+SUM(AF218:AF219)</f>
        <v>0</v>
      </c>
      <c r="AG217" s="26">
        <f t="shared" si="213"/>
        <v>0</v>
      </c>
      <c r="AH217" s="26">
        <f t="shared" si="213"/>
        <v>0</v>
      </c>
      <c r="AI217" s="27"/>
      <c r="AJ217" s="28" t="e">
        <f t="shared" si="172"/>
        <v>#DIV/0!</v>
      </c>
    </row>
    <row r="218" spans="1:36" x14ac:dyDescent="0.35">
      <c r="A218" s="24" t="s">
        <v>659</v>
      </c>
      <c r="B218" s="25" t="s">
        <v>660</v>
      </c>
      <c r="C218" s="30">
        <f>+'1990'!$J217</f>
        <v>0</v>
      </c>
      <c r="D218" s="30">
        <f>+'1991'!$J217</f>
        <v>0</v>
      </c>
      <c r="E218" s="30">
        <f>+'1992'!$J217</f>
        <v>0</v>
      </c>
      <c r="F218" s="30">
        <f>+'1993'!$J217</f>
        <v>0</v>
      </c>
      <c r="G218" s="30">
        <f>+'1994'!$J217</f>
        <v>0</v>
      </c>
      <c r="H218" s="30">
        <f>+'1995'!$J217</f>
        <v>0</v>
      </c>
      <c r="I218" s="30">
        <f>+'1996'!$J217</f>
        <v>0</v>
      </c>
      <c r="J218" s="30">
        <f>+'1997'!$J217</f>
        <v>0</v>
      </c>
      <c r="K218" s="30">
        <f>+'1998'!$J217</f>
        <v>0</v>
      </c>
      <c r="L218" s="30">
        <f>+'1999'!$J217</f>
        <v>0</v>
      </c>
      <c r="M218" s="30">
        <f>+'2000'!$J218</f>
        <v>0</v>
      </c>
      <c r="N218" s="30">
        <f>+'2001'!$J218</f>
        <v>0</v>
      </c>
      <c r="O218" s="30">
        <f>+'2002'!$J218</f>
        <v>0</v>
      </c>
      <c r="P218" s="30">
        <f>+'2003'!$J218</f>
        <v>0</v>
      </c>
      <c r="Q218" s="30">
        <f>+'2004'!$J218</f>
        <v>0</v>
      </c>
      <c r="R218" s="30">
        <f>+'2005'!$J218</f>
        <v>0</v>
      </c>
      <c r="S218" s="30">
        <f>+'2006'!$J218</f>
        <v>0</v>
      </c>
      <c r="T218" s="30">
        <f>+'2007'!$J218</f>
        <v>0</v>
      </c>
      <c r="U218" s="30">
        <f>+'2008'!$J218</f>
        <v>0</v>
      </c>
      <c r="V218" s="30">
        <f>+'2009'!$J218</f>
        <v>0</v>
      </c>
      <c r="W218" s="30">
        <f>+'2010'!$J218</f>
        <v>0</v>
      </c>
      <c r="X218" s="30">
        <f>+'2011'!$J218</f>
        <v>0</v>
      </c>
      <c r="Y218" s="30">
        <f>+'2012'!$J218</f>
        <v>0</v>
      </c>
      <c r="Z218" s="30">
        <f>+'2013'!$J218</f>
        <v>0</v>
      </c>
      <c r="AA218" s="30">
        <f>+'2014'!$J218</f>
        <v>0</v>
      </c>
      <c r="AB218" s="30">
        <f>+'2015'!$J218</f>
        <v>0</v>
      </c>
      <c r="AC218" s="30">
        <f>+'2016'!$J218</f>
        <v>0</v>
      </c>
      <c r="AD218" s="30">
        <f>+'2017'!$J218</f>
        <v>0</v>
      </c>
      <c r="AE218" s="30">
        <f>+'2018'!$J218</f>
        <v>0</v>
      </c>
      <c r="AF218" s="30">
        <f>+'2019'!$J218</f>
        <v>0</v>
      </c>
      <c r="AG218" s="30">
        <f>+'2020'!$J218</f>
        <v>0</v>
      </c>
      <c r="AH218" s="30">
        <f>+'2021'!$J218</f>
        <v>0</v>
      </c>
      <c r="AI218" s="27"/>
      <c r="AJ218" s="31" t="e">
        <f t="shared" si="172"/>
        <v>#DIV/0!</v>
      </c>
    </row>
    <row r="219" spans="1:36" x14ac:dyDescent="0.35">
      <c r="A219" s="24" t="s">
        <v>661</v>
      </c>
      <c r="B219" s="25" t="s">
        <v>662</v>
      </c>
      <c r="C219" s="30">
        <f>+'1990'!$J218</f>
        <v>0</v>
      </c>
      <c r="D219" s="30">
        <f>+'1991'!$J218</f>
        <v>0</v>
      </c>
      <c r="E219" s="30">
        <f>+'1992'!$J218</f>
        <v>0</v>
      </c>
      <c r="F219" s="30">
        <f>+'1993'!$J218</f>
        <v>0</v>
      </c>
      <c r="G219" s="30">
        <f>+'1994'!$J218</f>
        <v>0</v>
      </c>
      <c r="H219" s="30">
        <f>+'1995'!$J218</f>
        <v>0</v>
      </c>
      <c r="I219" s="30">
        <f>+'1996'!$J218</f>
        <v>0</v>
      </c>
      <c r="J219" s="30">
        <f>+'1997'!$J218</f>
        <v>0</v>
      </c>
      <c r="K219" s="30">
        <f>+'1998'!$J218</f>
        <v>0</v>
      </c>
      <c r="L219" s="30">
        <f>+'1999'!$J218</f>
        <v>0</v>
      </c>
      <c r="M219" s="30">
        <f>+'2000'!$J219</f>
        <v>0</v>
      </c>
      <c r="N219" s="30">
        <f>+'2001'!$J219</f>
        <v>0</v>
      </c>
      <c r="O219" s="30">
        <f>+'2002'!$J219</f>
        <v>0</v>
      </c>
      <c r="P219" s="30">
        <f>+'2003'!$J219</f>
        <v>0</v>
      </c>
      <c r="Q219" s="30">
        <f>+'2004'!$J219</f>
        <v>0</v>
      </c>
      <c r="R219" s="30">
        <f>+'2005'!$J219</f>
        <v>0</v>
      </c>
      <c r="S219" s="30">
        <f>+'2006'!$J219</f>
        <v>0</v>
      </c>
      <c r="T219" s="30">
        <f>+'2007'!$J219</f>
        <v>0</v>
      </c>
      <c r="U219" s="30">
        <f>+'2008'!$J219</f>
        <v>0</v>
      </c>
      <c r="V219" s="30">
        <f>+'2009'!$J219</f>
        <v>0</v>
      </c>
      <c r="W219" s="30">
        <f>+'2010'!$J219</f>
        <v>0</v>
      </c>
      <c r="X219" s="30">
        <f>+'2011'!$J219</f>
        <v>0</v>
      </c>
      <c r="Y219" s="30">
        <f>+'2012'!$J219</f>
        <v>0</v>
      </c>
      <c r="Z219" s="30">
        <f>+'2013'!$J219</f>
        <v>0</v>
      </c>
      <c r="AA219" s="30">
        <f>+'2014'!$J219</f>
        <v>0</v>
      </c>
      <c r="AB219" s="30">
        <f>+'2015'!$J219</f>
        <v>0</v>
      </c>
      <c r="AC219" s="30">
        <f>+'2016'!$J219</f>
        <v>0</v>
      </c>
      <c r="AD219" s="30">
        <f>+'2017'!$J219</f>
        <v>0</v>
      </c>
      <c r="AE219" s="30">
        <f>+'2018'!$J219</f>
        <v>0</v>
      </c>
      <c r="AF219" s="30">
        <f>+'2019'!$J219</f>
        <v>0</v>
      </c>
      <c r="AG219" s="30">
        <f>+'2020'!$J219</f>
        <v>0</v>
      </c>
      <c r="AH219" s="30">
        <f>+'2021'!$J219</f>
        <v>0</v>
      </c>
      <c r="AI219" s="27"/>
      <c r="AJ219" s="31" t="e">
        <f t="shared" si="172"/>
        <v>#DIV/0!</v>
      </c>
    </row>
    <row r="220" spans="1:36" x14ac:dyDescent="0.35">
      <c r="A220" s="24" t="s">
        <v>663</v>
      </c>
      <c r="B220" s="25" t="s">
        <v>664</v>
      </c>
      <c r="C220" s="26">
        <f t="shared" ref="C220:AE220" si="214">+SUM(C221:C223)</f>
        <v>0</v>
      </c>
      <c r="D220" s="26">
        <f t="shared" si="214"/>
        <v>0</v>
      </c>
      <c r="E220" s="26">
        <f t="shared" si="214"/>
        <v>0</v>
      </c>
      <c r="F220" s="26">
        <f t="shared" si="214"/>
        <v>0</v>
      </c>
      <c r="G220" s="26">
        <f t="shared" si="214"/>
        <v>0</v>
      </c>
      <c r="H220" s="26">
        <f t="shared" si="214"/>
        <v>0</v>
      </c>
      <c r="I220" s="26">
        <f t="shared" si="214"/>
        <v>0</v>
      </c>
      <c r="J220" s="26">
        <f t="shared" si="214"/>
        <v>0</v>
      </c>
      <c r="K220" s="26">
        <f t="shared" si="214"/>
        <v>0</v>
      </c>
      <c r="L220" s="26">
        <f t="shared" si="214"/>
        <v>0</v>
      </c>
      <c r="M220" s="26">
        <f t="shared" si="214"/>
        <v>0</v>
      </c>
      <c r="N220" s="26">
        <f t="shared" si="214"/>
        <v>0</v>
      </c>
      <c r="O220" s="26">
        <f t="shared" si="214"/>
        <v>0</v>
      </c>
      <c r="P220" s="26">
        <f t="shared" si="214"/>
        <v>0</v>
      </c>
      <c r="Q220" s="26">
        <f t="shared" si="214"/>
        <v>0</v>
      </c>
      <c r="R220" s="26">
        <f t="shared" si="214"/>
        <v>0</v>
      </c>
      <c r="S220" s="26">
        <f t="shared" si="214"/>
        <v>0</v>
      </c>
      <c r="T220" s="26">
        <f t="shared" si="214"/>
        <v>0</v>
      </c>
      <c r="U220" s="26">
        <f t="shared" si="214"/>
        <v>0</v>
      </c>
      <c r="V220" s="26">
        <f t="shared" si="214"/>
        <v>0</v>
      </c>
      <c r="W220" s="26">
        <f t="shared" si="214"/>
        <v>0</v>
      </c>
      <c r="X220" s="26">
        <f t="shared" si="214"/>
        <v>0</v>
      </c>
      <c r="Y220" s="26">
        <f t="shared" si="214"/>
        <v>0</v>
      </c>
      <c r="Z220" s="26">
        <f t="shared" si="214"/>
        <v>0</v>
      </c>
      <c r="AA220" s="26">
        <f t="shared" si="214"/>
        <v>0</v>
      </c>
      <c r="AB220" s="26">
        <f t="shared" si="214"/>
        <v>0</v>
      </c>
      <c r="AC220" s="26">
        <f t="shared" si="214"/>
        <v>0</v>
      </c>
      <c r="AD220" s="26">
        <f t="shared" si="214"/>
        <v>0</v>
      </c>
      <c r="AE220" s="26">
        <f t="shared" si="214"/>
        <v>0</v>
      </c>
      <c r="AF220" s="26">
        <f t="shared" ref="AF220:AH220" si="215">+SUM(AF221:AF223)</f>
        <v>0</v>
      </c>
      <c r="AG220" s="26">
        <f t="shared" si="215"/>
        <v>0</v>
      </c>
      <c r="AH220" s="26">
        <f t="shared" si="215"/>
        <v>0</v>
      </c>
      <c r="AI220" s="27"/>
      <c r="AJ220" s="28" t="e">
        <f t="shared" si="172"/>
        <v>#DIV/0!</v>
      </c>
    </row>
    <row r="221" spans="1:36" x14ac:dyDescent="0.35">
      <c r="A221" s="24" t="s">
        <v>665</v>
      </c>
      <c r="B221" s="25" t="s">
        <v>666</v>
      </c>
      <c r="C221" s="30">
        <f>+'1990'!$J220</f>
        <v>0</v>
      </c>
      <c r="D221" s="30">
        <f>+'1991'!$J220</f>
        <v>0</v>
      </c>
      <c r="E221" s="30">
        <f>+'1992'!$J220</f>
        <v>0</v>
      </c>
      <c r="F221" s="30">
        <f>+'1993'!$J220</f>
        <v>0</v>
      </c>
      <c r="G221" s="30">
        <f>+'1994'!$J220</f>
        <v>0</v>
      </c>
      <c r="H221" s="30">
        <f>+'1995'!$J220</f>
        <v>0</v>
      </c>
      <c r="I221" s="30">
        <f>+'1996'!$J220</f>
        <v>0</v>
      </c>
      <c r="J221" s="30">
        <f>+'1997'!$J220</f>
        <v>0</v>
      </c>
      <c r="K221" s="30">
        <f>+'1998'!$J220</f>
        <v>0</v>
      </c>
      <c r="L221" s="30">
        <f>+'1999'!$J220</f>
        <v>0</v>
      </c>
      <c r="M221" s="30">
        <f>+'2000'!$J221</f>
        <v>0</v>
      </c>
      <c r="N221" s="30">
        <f>+'2001'!$J221</f>
        <v>0</v>
      </c>
      <c r="O221" s="30">
        <f>+'2002'!$J221</f>
        <v>0</v>
      </c>
      <c r="P221" s="30">
        <f>+'2003'!$J221</f>
        <v>0</v>
      </c>
      <c r="Q221" s="30">
        <f>+'2004'!$J221</f>
        <v>0</v>
      </c>
      <c r="R221" s="30">
        <f>+'2005'!$J221</f>
        <v>0</v>
      </c>
      <c r="S221" s="30">
        <f>+'2006'!$J221</f>
        <v>0</v>
      </c>
      <c r="T221" s="30">
        <f>+'2007'!$J221</f>
        <v>0</v>
      </c>
      <c r="U221" s="30">
        <f>+'2008'!$J221</f>
        <v>0</v>
      </c>
      <c r="V221" s="30">
        <f>+'2009'!$J221</f>
        <v>0</v>
      </c>
      <c r="W221" s="30">
        <f>+'2010'!$J221</f>
        <v>0</v>
      </c>
      <c r="X221" s="30">
        <f>+'2011'!$J221</f>
        <v>0</v>
      </c>
      <c r="Y221" s="30">
        <f>+'2012'!$J221</f>
        <v>0</v>
      </c>
      <c r="Z221" s="30">
        <f>+'2013'!$J221</f>
        <v>0</v>
      </c>
      <c r="AA221" s="30">
        <f>+'2014'!$J221</f>
        <v>0</v>
      </c>
      <c r="AB221" s="30">
        <f>+'2015'!$J221</f>
        <v>0</v>
      </c>
      <c r="AC221" s="30">
        <f>+'2016'!$J221</f>
        <v>0</v>
      </c>
      <c r="AD221" s="30">
        <f>+'2017'!$J221</f>
        <v>0</v>
      </c>
      <c r="AE221" s="30">
        <f>+'2018'!$J221</f>
        <v>0</v>
      </c>
      <c r="AF221" s="30">
        <f>+'2019'!$J221</f>
        <v>0</v>
      </c>
      <c r="AG221" s="30">
        <f>+'2020'!$J221</f>
        <v>0</v>
      </c>
      <c r="AH221" s="30">
        <f>+'2021'!$J221</f>
        <v>0</v>
      </c>
      <c r="AI221" s="27"/>
      <c r="AJ221" s="31" t="e">
        <f t="shared" si="172"/>
        <v>#DIV/0!</v>
      </c>
    </row>
    <row r="222" spans="1:36" x14ac:dyDescent="0.35">
      <c r="A222" s="24" t="s">
        <v>667</v>
      </c>
      <c r="B222" s="25" t="s">
        <v>668</v>
      </c>
      <c r="C222" s="30">
        <f>+'1990'!$J221</f>
        <v>0</v>
      </c>
      <c r="D222" s="30">
        <f>+'1991'!$J221</f>
        <v>0</v>
      </c>
      <c r="E222" s="30">
        <f>+'1992'!$J221</f>
        <v>0</v>
      </c>
      <c r="F222" s="30">
        <f>+'1993'!$J221</f>
        <v>0</v>
      </c>
      <c r="G222" s="30">
        <f>+'1994'!$J221</f>
        <v>0</v>
      </c>
      <c r="H222" s="30">
        <f>+'1995'!$J221</f>
        <v>0</v>
      </c>
      <c r="I222" s="30">
        <f>+'1996'!$J221</f>
        <v>0</v>
      </c>
      <c r="J222" s="30">
        <f>+'1997'!$J221</f>
        <v>0</v>
      </c>
      <c r="K222" s="30">
        <f>+'1998'!$J221</f>
        <v>0</v>
      </c>
      <c r="L222" s="30">
        <f>+'1999'!$J221</f>
        <v>0</v>
      </c>
      <c r="M222" s="30">
        <f>+'2000'!$J222</f>
        <v>0</v>
      </c>
      <c r="N222" s="30">
        <f>+'2001'!$J222</f>
        <v>0</v>
      </c>
      <c r="O222" s="30">
        <f>+'2002'!$J222</f>
        <v>0</v>
      </c>
      <c r="P222" s="30">
        <f>+'2003'!$J222</f>
        <v>0</v>
      </c>
      <c r="Q222" s="30">
        <f>+'2004'!$J222</f>
        <v>0</v>
      </c>
      <c r="R222" s="30">
        <f>+'2005'!$J222</f>
        <v>0</v>
      </c>
      <c r="S222" s="30">
        <f>+'2006'!$J222</f>
        <v>0</v>
      </c>
      <c r="T222" s="30">
        <f>+'2007'!$J222</f>
        <v>0</v>
      </c>
      <c r="U222" s="30">
        <f>+'2008'!$J222</f>
        <v>0</v>
      </c>
      <c r="V222" s="30">
        <f>+'2009'!$J222</f>
        <v>0</v>
      </c>
      <c r="W222" s="30">
        <f>+'2010'!$J222</f>
        <v>0</v>
      </c>
      <c r="X222" s="30">
        <f>+'2011'!$J222</f>
        <v>0</v>
      </c>
      <c r="Y222" s="30">
        <f>+'2012'!$J222</f>
        <v>0</v>
      </c>
      <c r="Z222" s="30">
        <f>+'2013'!$J222</f>
        <v>0</v>
      </c>
      <c r="AA222" s="30">
        <f>+'2014'!$J222</f>
        <v>0</v>
      </c>
      <c r="AB222" s="30">
        <f>+'2015'!$J222</f>
        <v>0</v>
      </c>
      <c r="AC222" s="30">
        <f>+'2016'!$J222</f>
        <v>0</v>
      </c>
      <c r="AD222" s="30">
        <f>+'2017'!$J222</f>
        <v>0</v>
      </c>
      <c r="AE222" s="30">
        <f>+'2018'!$J222</f>
        <v>0</v>
      </c>
      <c r="AF222" s="30">
        <f>+'2019'!$J222</f>
        <v>0</v>
      </c>
      <c r="AG222" s="30">
        <f>+'2020'!$J222</f>
        <v>0</v>
      </c>
      <c r="AH222" s="30">
        <f>+'2021'!$J222</f>
        <v>0</v>
      </c>
      <c r="AI222" s="27"/>
      <c r="AJ222" s="31" t="e">
        <f t="shared" si="172"/>
        <v>#DIV/0!</v>
      </c>
    </row>
    <row r="223" spans="1:36" x14ac:dyDescent="0.35">
      <c r="A223" s="24" t="s">
        <v>669</v>
      </c>
      <c r="B223" s="25" t="s">
        <v>291</v>
      </c>
      <c r="C223" s="30">
        <f>+'1990'!$J222</f>
        <v>0</v>
      </c>
      <c r="D223" s="30">
        <f>+'1991'!$J222</f>
        <v>0</v>
      </c>
      <c r="E223" s="30">
        <f>+'1992'!$J222</f>
        <v>0</v>
      </c>
      <c r="F223" s="30">
        <f>+'1993'!$J222</f>
        <v>0</v>
      </c>
      <c r="G223" s="30">
        <f>+'1994'!$J222</f>
        <v>0</v>
      </c>
      <c r="H223" s="30">
        <f>+'1995'!$J222</f>
        <v>0</v>
      </c>
      <c r="I223" s="30">
        <f>+'1996'!$J222</f>
        <v>0</v>
      </c>
      <c r="J223" s="30">
        <f>+'1997'!$J222</f>
        <v>0</v>
      </c>
      <c r="K223" s="30">
        <f>+'1998'!$J222</f>
        <v>0</v>
      </c>
      <c r="L223" s="30">
        <f>+'1999'!$J222</f>
        <v>0</v>
      </c>
      <c r="M223" s="30">
        <f>+'2000'!$J223</f>
        <v>0</v>
      </c>
      <c r="N223" s="30">
        <f>+'2001'!$J223</f>
        <v>0</v>
      </c>
      <c r="O223" s="30">
        <f>+'2002'!$J223</f>
        <v>0</v>
      </c>
      <c r="P223" s="30">
        <f>+'2003'!$J223</f>
        <v>0</v>
      </c>
      <c r="Q223" s="30">
        <f>+'2004'!$J223</f>
        <v>0</v>
      </c>
      <c r="R223" s="30">
        <f>+'2005'!$J223</f>
        <v>0</v>
      </c>
      <c r="S223" s="30">
        <f>+'2006'!$J223</f>
        <v>0</v>
      </c>
      <c r="T223" s="30">
        <f>+'2007'!$J223</f>
        <v>0</v>
      </c>
      <c r="U223" s="30">
        <f>+'2008'!$J223</f>
        <v>0</v>
      </c>
      <c r="V223" s="30">
        <f>+'2009'!$J223</f>
        <v>0</v>
      </c>
      <c r="W223" s="30">
        <f>+'2010'!$J223</f>
        <v>0</v>
      </c>
      <c r="X223" s="30">
        <f>+'2011'!$J223</f>
        <v>0</v>
      </c>
      <c r="Y223" s="30">
        <f>+'2012'!$J223</f>
        <v>0</v>
      </c>
      <c r="Z223" s="30">
        <f>+'2013'!$J223</f>
        <v>0</v>
      </c>
      <c r="AA223" s="30">
        <f>+'2014'!$J223</f>
        <v>0</v>
      </c>
      <c r="AB223" s="30">
        <f>+'2015'!$J223</f>
        <v>0</v>
      </c>
      <c r="AC223" s="30">
        <f>+'2016'!$J223</f>
        <v>0</v>
      </c>
      <c r="AD223" s="30">
        <f>+'2017'!$J223</f>
        <v>0</v>
      </c>
      <c r="AE223" s="30">
        <f>+'2018'!$J223</f>
        <v>0</v>
      </c>
      <c r="AF223" s="30">
        <f>+'2019'!$J223</f>
        <v>0</v>
      </c>
      <c r="AG223" s="30">
        <f>+'2020'!$J223</f>
        <v>0</v>
      </c>
      <c r="AH223" s="30">
        <f>+'2021'!$J223</f>
        <v>0</v>
      </c>
      <c r="AI223" s="27"/>
      <c r="AJ223" s="31" t="e">
        <f t="shared" si="172"/>
        <v>#DIV/0!</v>
      </c>
    </row>
    <row r="224" spans="1:36" x14ac:dyDescent="0.35">
      <c r="A224" s="24" t="s">
        <v>670</v>
      </c>
      <c r="B224" s="25" t="s">
        <v>291</v>
      </c>
      <c r="C224" s="30">
        <f>+'1990'!$J223</f>
        <v>0</v>
      </c>
      <c r="D224" s="30">
        <f>+'1991'!$J223</f>
        <v>0</v>
      </c>
      <c r="E224" s="30">
        <f>+'1992'!$J223</f>
        <v>0</v>
      </c>
      <c r="F224" s="30">
        <f>+'1993'!$J223</f>
        <v>0</v>
      </c>
      <c r="G224" s="30">
        <f>+'1994'!$J223</f>
        <v>0</v>
      </c>
      <c r="H224" s="30">
        <f>+'1995'!$J223</f>
        <v>0</v>
      </c>
      <c r="I224" s="30">
        <f>+'1996'!$J223</f>
        <v>0</v>
      </c>
      <c r="J224" s="30">
        <f>+'1997'!$J223</f>
        <v>0</v>
      </c>
      <c r="K224" s="30">
        <f>+'1998'!$J223</f>
        <v>0</v>
      </c>
      <c r="L224" s="30">
        <f>+'1999'!$J223</f>
        <v>0</v>
      </c>
      <c r="M224" s="30">
        <f>+'2000'!$J224</f>
        <v>0</v>
      </c>
      <c r="N224" s="30">
        <f>+'2001'!$J224</f>
        <v>0</v>
      </c>
      <c r="O224" s="30">
        <f>+'2002'!$J224</f>
        <v>0</v>
      </c>
      <c r="P224" s="30">
        <f>+'2003'!$J224</f>
        <v>0</v>
      </c>
      <c r="Q224" s="30">
        <f>+'2004'!$J224</f>
        <v>0</v>
      </c>
      <c r="R224" s="30">
        <f>+'2005'!$J224</f>
        <v>0</v>
      </c>
      <c r="S224" s="30">
        <f>+'2006'!$J224</f>
        <v>0</v>
      </c>
      <c r="T224" s="30">
        <f>+'2007'!$J224</f>
        <v>0</v>
      </c>
      <c r="U224" s="30">
        <f>+'2008'!$J224</f>
        <v>0</v>
      </c>
      <c r="V224" s="30">
        <f>+'2009'!$J224</f>
        <v>0</v>
      </c>
      <c r="W224" s="30">
        <f>+'2010'!$J224</f>
        <v>0</v>
      </c>
      <c r="X224" s="30">
        <f>+'2011'!$J224</f>
        <v>0</v>
      </c>
      <c r="Y224" s="30">
        <f>+'2012'!$J224</f>
        <v>0</v>
      </c>
      <c r="Z224" s="30">
        <f>+'2013'!$J224</f>
        <v>0</v>
      </c>
      <c r="AA224" s="30">
        <f>+'2014'!$J224</f>
        <v>0</v>
      </c>
      <c r="AB224" s="30">
        <f>+'2015'!$J224</f>
        <v>0</v>
      </c>
      <c r="AC224" s="30">
        <f>+'2016'!$J224</f>
        <v>0</v>
      </c>
      <c r="AD224" s="30">
        <f>+'2017'!$J224</f>
        <v>0</v>
      </c>
      <c r="AE224" s="30">
        <f>+'2018'!$J224</f>
        <v>0</v>
      </c>
      <c r="AF224" s="30">
        <f>+'2019'!$J224</f>
        <v>0</v>
      </c>
      <c r="AG224" s="30">
        <f>+'2020'!$J224</f>
        <v>0</v>
      </c>
      <c r="AH224" s="30">
        <f>+'2021'!$J224</f>
        <v>0</v>
      </c>
      <c r="AI224" s="27"/>
      <c r="AJ224" s="31" t="e">
        <f t="shared" si="172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40" t="e">
        <f t="shared" si="172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3" t="e">
        <f t="shared" si="172"/>
        <v>#DIV/0!</v>
      </c>
    </row>
    <row r="227" spans="1:38" x14ac:dyDescent="0.35">
      <c r="A227" s="24"/>
      <c r="B227" s="25" t="s">
        <v>673</v>
      </c>
      <c r="C227" s="26">
        <f>+SUM(C228:C229)</f>
        <v>0</v>
      </c>
      <c r="D227" s="26">
        <f t="shared" ref="D227:AE227" si="216">+SUM(D228:D229)</f>
        <v>0</v>
      </c>
      <c r="E227" s="26">
        <f t="shared" si="216"/>
        <v>0</v>
      </c>
      <c r="F227" s="26">
        <f t="shared" si="216"/>
        <v>0</v>
      </c>
      <c r="G227" s="26">
        <f t="shared" si="216"/>
        <v>0</v>
      </c>
      <c r="H227" s="26">
        <f t="shared" si="216"/>
        <v>0</v>
      </c>
      <c r="I227" s="26">
        <f t="shared" si="216"/>
        <v>0</v>
      </c>
      <c r="J227" s="26">
        <f t="shared" si="216"/>
        <v>0</v>
      </c>
      <c r="K227" s="26">
        <f t="shared" si="216"/>
        <v>0</v>
      </c>
      <c r="L227" s="26">
        <f t="shared" si="216"/>
        <v>0</v>
      </c>
      <c r="M227" s="26">
        <f t="shared" si="216"/>
        <v>0</v>
      </c>
      <c r="N227" s="26">
        <f t="shared" si="216"/>
        <v>0</v>
      </c>
      <c r="O227" s="26">
        <f t="shared" si="216"/>
        <v>0</v>
      </c>
      <c r="P227" s="26">
        <f t="shared" si="216"/>
        <v>0</v>
      </c>
      <c r="Q227" s="26">
        <f t="shared" si="216"/>
        <v>0</v>
      </c>
      <c r="R227" s="26">
        <f t="shared" ref="R227" si="217">+SUM(R228:R229)</f>
        <v>0</v>
      </c>
      <c r="S227" s="26">
        <f t="shared" si="216"/>
        <v>0</v>
      </c>
      <c r="T227" s="26">
        <f t="shared" si="216"/>
        <v>0</v>
      </c>
      <c r="U227" s="26">
        <f t="shared" si="216"/>
        <v>0</v>
      </c>
      <c r="V227" s="26">
        <f t="shared" si="216"/>
        <v>0</v>
      </c>
      <c r="W227" s="26">
        <f t="shared" si="216"/>
        <v>0</v>
      </c>
      <c r="X227" s="26">
        <f t="shared" si="216"/>
        <v>0</v>
      </c>
      <c r="Y227" s="26">
        <f t="shared" si="216"/>
        <v>0</v>
      </c>
      <c r="Z227" s="26">
        <f t="shared" si="216"/>
        <v>0</v>
      </c>
      <c r="AA227" s="26">
        <f t="shared" si="216"/>
        <v>0</v>
      </c>
      <c r="AB227" s="26">
        <f t="shared" si="216"/>
        <v>0</v>
      </c>
      <c r="AC227" s="26">
        <f t="shared" si="216"/>
        <v>0</v>
      </c>
      <c r="AD227" s="26">
        <f t="shared" si="216"/>
        <v>0</v>
      </c>
      <c r="AE227" s="26">
        <f t="shared" si="216"/>
        <v>0</v>
      </c>
      <c r="AF227" s="26">
        <f t="shared" ref="AF227" si="218">+SUM(AF228:AF229)</f>
        <v>0</v>
      </c>
      <c r="AG227" s="26">
        <f t="shared" ref="AG227:AH227" si="219">+SUM(AG228:AG229)</f>
        <v>0</v>
      </c>
      <c r="AH227" s="26">
        <f t="shared" si="219"/>
        <v>0</v>
      </c>
      <c r="AI227" s="27"/>
      <c r="AJ227" s="28" t="e">
        <f t="shared" si="172"/>
        <v>#DIV/0!</v>
      </c>
    </row>
    <row r="228" spans="1:38" x14ac:dyDescent="0.35">
      <c r="A228" s="24"/>
      <c r="B228" s="44" t="s">
        <v>674</v>
      </c>
      <c r="C228" s="30">
        <f>+'1990'!$J227</f>
        <v>0</v>
      </c>
      <c r="D228" s="30">
        <f>+'1991'!$J227</f>
        <v>0</v>
      </c>
      <c r="E228" s="30">
        <f>+'1992'!$J227</f>
        <v>0</v>
      </c>
      <c r="F228" s="30">
        <f>+'1993'!$J227</f>
        <v>0</v>
      </c>
      <c r="G228" s="30">
        <f>+'1994'!$J227</f>
        <v>0</v>
      </c>
      <c r="H228" s="30">
        <f>+'1995'!$J227</f>
        <v>0</v>
      </c>
      <c r="I228" s="30">
        <f>+'1996'!$J227</f>
        <v>0</v>
      </c>
      <c r="J228" s="30">
        <f>+'1997'!$J227</f>
        <v>0</v>
      </c>
      <c r="K228" s="30">
        <f>+'1998'!$J227</f>
        <v>0</v>
      </c>
      <c r="L228" s="30">
        <f>+'1999'!$J227</f>
        <v>0</v>
      </c>
      <c r="M228" s="30">
        <f>+'2000'!$J228</f>
        <v>0</v>
      </c>
      <c r="N228" s="30">
        <f>+'2001'!$J228</f>
        <v>0</v>
      </c>
      <c r="O228" s="30">
        <f>+'2002'!$J228</f>
        <v>0</v>
      </c>
      <c r="P228" s="30">
        <f>+'2003'!$J228</f>
        <v>0</v>
      </c>
      <c r="Q228" s="30">
        <f>+'2004'!$J228</f>
        <v>0</v>
      </c>
      <c r="R228" s="30">
        <f>+'2005'!$J228</f>
        <v>0</v>
      </c>
      <c r="S228" s="30">
        <f>+'2006'!$J228</f>
        <v>0</v>
      </c>
      <c r="T228" s="30">
        <f>+'2007'!$J228</f>
        <v>0</v>
      </c>
      <c r="U228" s="30">
        <f>+'2008'!$J228</f>
        <v>0</v>
      </c>
      <c r="V228" s="30">
        <f>+'2009'!$J228</f>
        <v>0</v>
      </c>
      <c r="W228" s="30">
        <f>+'2010'!$J228</f>
        <v>0</v>
      </c>
      <c r="X228" s="30">
        <f>+'2011'!$J228</f>
        <v>0</v>
      </c>
      <c r="Y228" s="30">
        <f>+'2012'!$J228</f>
        <v>0</v>
      </c>
      <c r="Z228" s="30">
        <f>+'2013'!$J228</f>
        <v>0</v>
      </c>
      <c r="AA228" s="30">
        <f>+'2014'!$J228</f>
        <v>0</v>
      </c>
      <c r="AB228" s="30">
        <f>+'2015'!$J228</f>
        <v>0</v>
      </c>
      <c r="AC228" s="30">
        <f>+'2016'!$J228</f>
        <v>0</v>
      </c>
      <c r="AD228" s="30">
        <f>+'2017'!$J228</f>
        <v>0</v>
      </c>
      <c r="AE228" s="30">
        <f>+'2018'!$J228</f>
        <v>0</v>
      </c>
      <c r="AF228" s="30">
        <f>+'2019'!$J228</f>
        <v>0</v>
      </c>
      <c r="AG228" s="30">
        <f>+'2020'!$J228</f>
        <v>0</v>
      </c>
      <c r="AH228" s="30">
        <f>+'2021'!$J228</f>
        <v>0</v>
      </c>
      <c r="AI228" s="27"/>
      <c r="AJ228" s="31" t="e">
        <f t="shared" si="172"/>
        <v>#DIV/0!</v>
      </c>
    </row>
    <row r="229" spans="1:38" x14ac:dyDescent="0.35">
      <c r="A229" s="24"/>
      <c r="B229" s="44" t="s">
        <v>675</v>
      </c>
      <c r="C229" s="30">
        <f>+'1990'!$J228</f>
        <v>0</v>
      </c>
      <c r="D229" s="30">
        <f>+'1991'!$J228</f>
        <v>0</v>
      </c>
      <c r="E229" s="30">
        <f>+'1992'!$J228</f>
        <v>0</v>
      </c>
      <c r="F229" s="30">
        <f>+'1993'!$J228</f>
        <v>0</v>
      </c>
      <c r="G229" s="30">
        <f>+'1994'!$J228</f>
        <v>0</v>
      </c>
      <c r="H229" s="30">
        <f>+'1995'!$J228</f>
        <v>0</v>
      </c>
      <c r="I229" s="30">
        <f>+'1996'!$J228</f>
        <v>0</v>
      </c>
      <c r="J229" s="30">
        <f>+'1997'!$J228</f>
        <v>0</v>
      </c>
      <c r="K229" s="30">
        <f>+'1998'!$J228</f>
        <v>0</v>
      </c>
      <c r="L229" s="30">
        <f>+'1999'!$J228</f>
        <v>0</v>
      </c>
      <c r="M229" s="30">
        <f>+'2000'!$J229</f>
        <v>0</v>
      </c>
      <c r="N229" s="30">
        <f>+'2001'!$J229</f>
        <v>0</v>
      </c>
      <c r="O229" s="30">
        <f>+'2002'!$J229</f>
        <v>0</v>
      </c>
      <c r="P229" s="30">
        <f>+'2003'!$J229</f>
        <v>0</v>
      </c>
      <c r="Q229" s="30">
        <f>+'2004'!$J229</f>
        <v>0</v>
      </c>
      <c r="R229" s="30">
        <f>+'2005'!$J229</f>
        <v>0</v>
      </c>
      <c r="S229" s="30">
        <f>+'2006'!$J229</f>
        <v>0</v>
      </c>
      <c r="T229" s="30">
        <f>+'2007'!$J229</f>
        <v>0</v>
      </c>
      <c r="U229" s="30">
        <f>+'2008'!$J229</f>
        <v>0</v>
      </c>
      <c r="V229" s="30">
        <f>+'2009'!$J229</f>
        <v>0</v>
      </c>
      <c r="W229" s="30">
        <f>+'2010'!$J229</f>
        <v>0</v>
      </c>
      <c r="X229" s="30">
        <f>+'2011'!$J229</f>
        <v>0</v>
      </c>
      <c r="Y229" s="30">
        <f>+'2012'!$J229</f>
        <v>0</v>
      </c>
      <c r="Z229" s="30">
        <f>+'2013'!$J229</f>
        <v>0</v>
      </c>
      <c r="AA229" s="30">
        <f>+'2014'!$J229</f>
        <v>0</v>
      </c>
      <c r="AB229" s="30">
        <f>+'2015'!$J229</f>
        <v>0</v>
      </c>
      <c r="AC229" s="30">
        <f>+'2016'!$J229</f>
        <v>0</v>
      </c>
      <c r="AD229" s="30">
        <f>+'2017'!$J229</f>
        <v>0</v>
      </c>
      <c r="AE229" s="30">
        <f>+'2018'!$J229</f>
        <v>0</v>
      </c>
      <c r="AF229" s="30">
        <f>+'2019'!$J229</f>
        <v>0</v>
      </c>
      <c r="AG229" s="30">
        <f>+'2020'!$J229</f>
        <v>0</v>
      </c>
      <c r="AH229" s="30">
        <f>+'2021'!$J229</f>
        <v>0</v>
      </c>
      <c r="AI229" s="27"/>
      <c r="AJ229" s="31" t="e">
        <f t="shared" si="172"/>
        <v>#DIV/0!</v>
      </c>
    </row>
    <row r="230" spans="1:38" x14ac:dyDescent="0.35">
      <c r="A230" s="24"/>
      <c r="B230" s="25" t="s">
        <v>676</v>
      </c>
      <c r="C230" s="30">
        <f>+'1990'!$J229</f>
        <v>0</v>
      </c>
      <c r="D230" s="30">
        <f>+'1991'!$J229</f>
        <v>0</v>
      </c>
      <c r="E230" s="30">
        <f>+'1992'!$J229</f>
        <v>0</v>
      </c>
      <c r="F230" s="30">
        <f>+'1993'!$J229</f>
        <v>0</v>
      </c>
      <c r="G230" s="30">
        <f>+'1994'!$J229</f>
        <v>0</v>
      </c>
      <c r="H230" s="30">
        <f>+'1995'!$J229</f>
        <v>0</v>
      </c>
      <c r="I230" s="30">
        <f>+'1996'!$J229</f>
        <v>0</v>
      </c>
      <c r="J230" s="30">
        <f>+'1997'!$J229</f>
        <v>0</v>
      </c>
      <c r="K230" s="30">
        <f>+'1998'!$J229</f>
        <v>0</v>
      </c>
      <c r="L230" s="30">
        <f>+'1999'!$J229</f>
        <v>0</v>
      </c>
      <c r="M230" s="30">
        <f>+'2000'!$J230</f>
        <v>0</v>
      </c>
      <c r="N230" s="30">
        <f>+'2001'!$J230</f>
        <v>0</v>
      </c>
      <c r="O230" s="30">
        <f>+'2002'!$J230</f>
        <v>0</v>
      </c>
      <c r="P230" s="30">
        <f>+'2003'!$J230</f>
        <v>0</v>
      </c>
      <c r="Q230" s="30">
        <f>+'2004'!$J230</f>
        <v>0</v>
      </c>
      <c r="R230" s="30">
        <f>+'2005'!$J230</f>
        <v>0</v>
      </c>
      <c r="S230" s="30">
        <f>+'2006'!$J230</f>
        <v>0</v>
      </c>
      <c r="T230" s="30">
        <f>+'2007'!$J230</f>
        <v>0</v>
      </c>
      <c r="U230" s="30">
        <f>+'2008'!$J230</f>
        <v>0</v>
      </c>
      <c r="V230" s="30">
        <f>+'2009'!$J230</f>
        <v>0</v>
      </c>
      <c r="W230" s="30">
        <f>+'2010'!$J230</f>
        <v>0</v>
      </c>
      <c r="X230" s="30">
        <f>+'2011'!$J230</f>
        <v>0</v>
      </c>
      <c r="Y230" s="30">
        <f>+'2012'!$J230</f>
        <v>0</v>
      </c>
      <c r="Z230" s="30">
        <f>+'2013'!$J230</f>
        <v>0</v>
      </c>
      <c r="AA230" s="30">
        <f>+'2014'!$J230</f>
        <v>0</v>
      </c>
      <c r="AB230" s="30">
        <f>+'2015'!$J230</f>
        <v>0</v>
      </c>
      <c r="AC230" s="30">
        <f>+'2016'!$J230</f>
        <v>0</v>
      </c>
      <c r="AD230" s="30">
        <f>+'2017'!$J230</f>
        <v>0</v>
      </c>
      <c r="AE230" s="30">
        <f>+'2018'!$J230</f>
        <v>0</v>
      </c>
      <c r="AF230" s="30">
        <f>+'2019'!$J230</f>
        <v>0</v>
      </c>
      <c r="AG230" s="30">
        <f>+'2020'!$J230</f>
        <v>0</v>
      </c>
      <c r="AH230" s="30">
        <f>+'2021'!$J230</f>
        <v>0</v>
      </c>
      <c r="AI230" s="27"/>
      <c r="AJ230" s="31" t="e">
        <f t="shared" si="172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3" t="e">
        <f t="shared" si="172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3" t="e">
        <f t="shared" si="172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3" t="e">
        <f t="shared" si="172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3" t="e">
        <f t="shared" si="172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3" t="e">
        <f t="shared" si="172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3" t="e">
        <f t="shared" si="172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3" t="e">
        <f t="shared" si="172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20">+C4-C242</f>
        <v>0</v>
      </c>
      <c r="D240" s="45">
        <f t="shared" si="220"/>
        <v>0</v>
      </c>
      <c r="E240" s="45">
        <f t="shared" si="220"/>
        <v>0</v>
      </c>
      <c r="F240" s="45">
        <f t="shared" si="220"/>
        <v>0</v>
      </c>
      <c r="G240" s="45">
        <f t="shared" si="220"/>
        <v>0</v>
      </c>
      <c r="H240" s="45">
        <f t="shared" si="220"/>
        <v>0</v>
      </c>
      <c r="I240" s="45">
        <f t="shared" si="220"/>
        <v>0</v>
      </c>
      <c r="J240" s="45">
        <f t="shared" si="220"/>
        <v>0</v>
      </c>
      <c r="K240" s="45">
        <f t="shared" si="220"/>
        <v>0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45">
        <f t="shared" si="220"/>
        <v>0</v>
      </c>
      <c r="R240" s="45">
        <f t="shared" si="220"/>
        <v>0</v>
      </c>
      <c r="S240" s="45">
        <f t="shared" si="220"/>
        <v>0</v>
      </c>
      <c r="T240" s="45">
        <f t="shared" si="220"/>
        <v>0</v>
      </c>
      <c r="U240" s="45">
        <f t="shared" si="220"/>
        <v>0</v>
      </c>
      <c r="V240" s="45">
        <f t="shared" si="220"/>
        <v>0</v>
      </c>
      <c r="W240" s="45">
        <f t="shared" si="220"/>
        <v>0</v>
      </c>
      <c r="X240" s="45">
        <f t="shared" si="220"/>
        <v>0</v>
      </c>
      <c r="Y240" s="45">
        <f t="shared" si="220"/>
        <v>0</v>
      </c>
      <c r="Z240" s="45">
        <f t="shared" si="220"/>
        <v>0</v>
      </c>
      <c r="AA240" s="45">
        <f t="shared" si="220"/>
        <v>0</v>
      </c>
      <c r="AB240" s="45">
        <f t="shared" si="220"/>
        <v>0</v>
      </c>
      <c r="AC240" s="45">
        <f t="shared" si="220"/>
        <v>0</v>
      </c>
      <c r="AD240" s="45">
        <f t="shared" si="220"/>
        <v>0</v>
      </c>
      <c r="AE240" s="45">
        <f t="shared" si="220"/>
        <v>0</v>
      </c>
      <c r="AF240" s="45">
        <f t="shared" si="220"/>
        <v>0</v>
      </c>
      <c r="AG240" s="45">
        <f t="shared" si="220"/>
        <v>0</v>
      </c>
      <c r="AH240" s="45">
        <f t="shared" si="220"/>
        <v>0</v>
      </c>
      <c r="AJ240" s="14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21">+C243+C254+C263+C274+C283</f>
        <v>0</v>
      </c>
      <c r="D242" s="21">
        <f t="shared" si="221"/>
        <v>0</v>
      </c>
      <c r="E242" s="21">
        <f t="shared" si="221"/>
        <v>0</v>
      </c>
      <c r="F242" s="21">
        <f t="shared" si="221"/>
        <v>0</v>
      </c>
      <c r="G242" s="21">
        <f t="shared" si="221"/>
        <v>0.49066266217292803</v>
      </c>
      <c r="H242" s="21">
        <f t="shared" si="221"/>
        <v>0.46865272189823998</v>
      </c>
      <c r="I242" s="21">
        <f t="shared" si="221"/>
        <v>0.28797174999999997</v>
      </c>
      <c r="J242" s="21">
        <f t="shared" si="221"/>
        <v>0.51939763069068812</v>
      </c>
      <c r="K242" s="21">
        <f t="shared" si="221"/>
        <v>0.55138716860723191</v>
      </c>
      <c r="L242" s="21">
        <f t="shared" si="221"/>
        <v>0.53056163009087998</v>
      </c>
      <c r="M242" s="21">
        <f t="shared" si="221"/>
        <v>3.7407742270703546</v>
      </c>
      <c r="N242" s="21">
        <f t="shared" si="221"/>
        <v>5.3759625328195897</v>
      </c>
      <c r="O242" s="21">
        <f t="shared" si="221"/>
        <v>7.3688864528756559</v>
      </c>
      <c r="P242" s="21">
        <f t="shared" si="221"/>
        <v>7.7840723817931456</v>
      </c>
      <c r="Q242" s="21">
        <f t="shared" si="221"/>
        <v>5.3119318300117637</v>
      </c>
      <c r="R242" s="21">
        <f t="shared" si="221"/>
        <v>10.101379284603722</v>
      </c>
      <c r="S242" s="21">
        <f t="shared" si="221"/>
        <v>6.3808378532183845</v>
      </c>
      <c r="T242" s="21">
        <f t="shared" si="221"/>
        <v>7.3807407485756951</v>
      </c>
      <c r="U242" s="21">
        <f t="shared" si="221"/>
        <v>7.7866752129699126</v>
      </c>
      <c r="V242" s="21">
        <f t="shared" si="221"/>
        <v>5.5195441596512635</v>
      </c>
      <c r="W242" s="21">
        <f t="shared" si="221"/>
        <v>4.5968350043566506</v>
      </c>
      <c r="X242" s="21">
        <f t="shared" si="221"/>
        <v>5.8110479259065198</v>
      </c>
      <c r="Y242" s="21">
        <f t="shared" si="221"/>
        <v>4.8647924624205023</v>
      </c>
      <c r="Z242" s="21">
        <f t="shared" si="221"/>
        <v>4.7044917361008407</v>
      </c>
      <c r="AA242" s="21">
        <f t="shared" si="221"/>
        <v>5.5472699586645691</v>
      </c>
      <c r="AB242" s="21">
        <f t="shared" si="221"/>
        <v>8.220598972601211</v>
      </c>
      <c r="AC242" s="21">
        <f t="shared" si="221"/>
        <v>12.127795354733042</v>
      </c>
      <c r="AD242" s="21">
        <f t="shared" si="221"/>
        <v>5.4845446822161845</v>
      </c>
      <c r="AE242" s="21">
        <f t="shared" si="221"/>
        <v>5.5268146378008627</v>
      </c>
      <c r="AF242" s="21">
        <f t="shared" ref="AF242" si="222">+AF243+AF254+AF263+AF274+AF283</f>
        <v>9.190892156650218</v>
      </c>
      <c r="AG242" s="21">
        <f t="shared" ref="AG242:AH242" si="223">+AG243+AG254+AG263+AG274+AG283</f>
        <v>8.8248252300907826</v>
      </c>
      <c r="AH242" s="21">
        <f t="shared" si="223"/>
        <v>8.9263456471555394</v>
      </c>
      <c r="AI242" s="22"/>
      <c r="AJ242" s="23">
        <f t="shared" ref="AJ242:AJ299" si="224">+(AF242/M242)-1</f>
        <v>1.4569491764939282</v>
      </c>
    </row>
    <row r="243" spans="1:36" s="13" customFormat="1" x14ac:dyDescent="0.35">
      <c r="A243" s="19" t="s">
        <v>264</v>
      </c>
      <c r="B243" s="20" t="s">
        <v>265</v>
      </c>
      <c r="C243" s="21">
        <f>+C244+C250+C253</f>
        <v>0</v>
      </c>
      <c r="D243" s="21">
        <f t="shared" ref="D243:AE243" si="225">+D244+D250+D253</f>
        <v>0</v>
      </c>
      <c r="E243" s="21">
        <f t="shared" si="225"/>
        <v>0</v>
      </c>
      <c r="F243" s="21">
        <f t="shared" si="225"/>
        <v>0</v>
      </c>
      <c r="G243" s="21">
        <f t="shared" si="225"/>
        <v>0</v>
      </c>
      <c r="H243" s="21">
        <f t="shared" si="225"/>
        <v>0</v>
      </c>
      <c r="I243" s="21">
        <f t="shared" si="225"/>
        <v>0</v>
      </c>
      <c r="J243" s="21">
        <f t="shared" si="225"/>
        <v>0</v>
      </c>
      <c r="K243" s="21">
        <f t="shared" si="225"/>
        <v>0</v>
      </c>
      <c r="L243" s="21">
        <f t="shared" si="225"/>
        <v>0</v>
      </c>
      <c r="M243" s="21">
        <f t="shared" si="225"/>
        <v>0</v>
      </c>
      <c r="N243" s="21">
        <f t="shared" si="225"/>
        <v>0</v>
      </c>
      <c r="O243" s="21">
        <f t="shared" si="225"/>
        <v>0</v>
      </c>
      <c r="P243" s="21">
        <f t="shared" si="225"/>
        <v>0</v>
      </c>
      <c r="Q243" s="21">
        <f t="shared" si="225"/>
        <v>0</v>
      </c>
      <c r="R243" s="21">
        <f t="shared" si="225"/>
        <v>0</v>
      </c>
      <c r="S243" s="21">
        <f t="shared" si="225"/>
        <v>0</v>
      </c>
      <c r="T243" s="21">
        <f t="shared" si="225"/>
        <v>0</v>
      </c>
      <c r="U243" s="21">
        <f t="shared" si="225"/>
        <v>0</v>
      </c>
      <c r="V243" s="21">
        <f t="shared" si="225"/>
        <v>0</v>
      </c>
      <c r="W243" s="21">
        <f t="shared" si="225"/>
        <v>0</v>
      </c>
      <c r="X243" s="21">
        <f t="shared" si="225"/>
        <v>0</v>
      </c>
      <c r="Y243" s="21">
        <f t="shared" si="225"/>
        <v>0</v>
      </c>
      <c r="Z243" s="21">
        <f t="shared" si="225"/>
        <v>0</v>
      </c>
      <c r="AA243" s="21">
        <f t="shared" si="225"/>
        <v>0</v>
      </c>
      <c r="AB243" s="21">
        <f t="shared" si="225"/>
        <v>0</v>
      </c>
      <c r="AC243" s="21">
        <f t="shared" si="225"/>
        <v>0</v>
      </c>
      <c r="AD243" s="21">
        <f t="shared" si="225"/>
        <v>0</v>
      </c>
      <c r="AE243" s="21">
        <f t="shared" si="225"/>
        <v>0</v>
      </c>
      <c r="AF243" s="21">
        <f t="shared" ref="AF243" si="226">+AF244+AF250+AF253</f>
        <v>0</v>
      </c>
      <c r="AG243" s="21">
        <f t="shared" ref="AG243:AH243" si="227">+AG244+AG250+AG253</f>
        <v>0</v>
      </c>
      <c r="AH243" s="21">
        <f t="shared" si="227"/>
        <v>0</v>
      </c>
      <c r="AI243" s="22"/>
      <c r="AJ243" s="23" t="e">
        <f t="shared" si="224"/>
        <v>#DIV/0!</v>
      </c>
    </row>
    <row r="244" spans="1:36" x14ac:dyDescent="0.35">
      <c r="A244" s="24" t="s">
        <v>266</v>
      </c>
      <c r="B244" s="25" t="s">
        <v>267</v>
      </c>
      <c r="C244" s="26">
        <f>+SUM(C245:C249)</f>
        <v>0</v>
      </c>
      <c r="D244" s="26">
        <f t="shared" ref="D244:AE244" si="228">+SUM(D245:D249)</f>
        <v>0</v>
      </c>
      <c r="E244" s="26">
        <f t="shared" si="228"/>
        <v>0</v>
      </c>
      <c r="F244" s="26">
        <f t="shared" si="228"/>
        <v>0</v>
      </c>
      <c r="G244" s="26">
        <f t="shared" si="228"/>
        <v>0</v>
      </c>
      <c r="H244" s="26">
        <f t="shared" si="228"/>
        <v>0</v>
      </c>
      <c r="I244" s="26">
        <f t="shared" si="228"/>
        <v>0</v>
      </c>
      <c r="J244" s="26">
        <f t="shared" si="228"/>
        <v>0</v>
      </c>
      <c r="K244" s="26">
        <f t="shared" si="228"/>
        <v>0</v>
      </c>
      <c r="L244" s="26">
        <f t="shared" si="228"/>
        <v>0</v>
      </c>
      <c r="M244" s="26">
        <f t="shared" si="228"/>
        <v>0</v>
      </c>
      <c r="N244" s="26">
        <f t="shared" si="228"/>
        <v>0</v>
      </c>
      <c r="O244" s="26">
        <f t="shared" si="228"/>
        <v>0</v>
      </c>
      <c r="P244" s="26">
        <f t="shared" si="228"/>
        <v>0</v>
      </c>
      <c r="Q244" s="26">
        <f t="shared" si="228"/>
        <v>0</v>
      </c>
      <c r="R244" s="26">
        <f t="shared" si="228"/>
        <v>0</v>
      </c>
      <c r="S244" s="26">
        <f t="shared" si="228"/>
        <v>0</v>
      </c>
      <c r="T244" s="26">
        <f t="shared" si="228"/>
        <v>0</v>
      </c>
      <c r="U244" s="26">
        <f t="shared" si="228"/>
        <v>0</v>
      </c>
      <c r="V244" s="26">
        <f t="shared" si="228"/>
        <v>0</v>
      </c>
      <c r="W244" s="26">
        <f t="shared" si="228"/>
        <v>0</v>
      </c>
      <c r="X244" s="26">
        <f t="shared" si="228"/>
        <v>0</v>
      </c>
      <c r="Y244" s="26">
        <f t="shared" si="228"/>
        <v>0</v>
      </c>
      <c r="Z244" s="26">
        <f t="shared" si="228"/>
        <v>0</v>
      </c>
      <c r="AA244" s="26">
        <f t="shared" si="228"/>
        <v>0</v>
      </c>
      <c r="AB244" s="26">
        <f t="shared" si="228"/>
        <v>0</v>
      </c>
      <c r="AC244" s="26">
        <f t="shared" si="228"/>
        <v>0</v>
      </c>
      <c r="AD244" s="26">
        <f t="shared" si="228"/>
        <v>0</v>
      </c>
      <c r="AE244" s="26">
        <f t="shared" si="228"/>
        <v>0</v>
      </c>
      <c r="AF244" s="26">
        <f t="shared" ref="AF244" si="229">+SUM(AF245:AF249)</f>
        <v>0</v>
      </c>
      <c r="AG244" s="26">
        <f t="shared" ref="AG244:AH244" si="230">+SUM(AG245:AG249)</f>
        <v>0</v>
      </c>
      <c r="AH244" s="26">
        <f t="shared" si="230"/>
        <v>0</v>
      </c>
      <c r="AI244" s="27"/>
      <c r="AJ244" s="28" t="e">
        <f t="shared" si="224"/>
        <v>#DIV/0!</v>
      </c>
    </row>
    <row r="245" spans="1:36" x14ac:dyDescent="0.35">
      <c r="A245" s="24" t="s">
        <v>268</v>
      </c>
      <c r="B245" s="25" t="s">
        <v>269</v>
      </c>
      <c r="C245" s="46">
        <f>+'1990'!$J244</f>
        <v>0</v>
      </c>
      <c r="D245" s="46">
        <f>+'1991'!$J244</f>
        <v>0</v>
      </c>
      <c r="E245" s="46">
        <f>+'1992'!$J244</f>
        <v>0</v>
      </c>
      <c r="F245" s="46">
        <f>+'1993'!$J244</f>
        <v>0</v>
      </c>
      <c r="G245" s="46">
        <f>+'1994'!$J244</f>
        <v>0</v>
      </c>
      <c r="H245" s="46">
        <f>+'1995'!$J244</f>
        <v>0</v>
      </c>
      <c r="I245" s="46">
        <f>+'1996'!$J244</f>
        <v>0</v>
      </c>
      <c r="J245" s="46">
        <f>+'1997'!$J244</f>
        <v>0</v>
      </c>
      <c r="K245" s="46">
        <f>+'1998'!$J244</f>
        <v>0</v>
      </c>
      <c r="L245" s="46">
        <f>+'1999'!$J244</f>
        <v>0</v>
      </c>
      <c r="M245" s="46">
        <f>+'2000'!$J245</f>
        <v>0</v>
      </c>
      <c r="N245" s="46">
        <f>+'2001'!$J245</f>
        <v>0</v>
      </c>
      <c r="O245" s="46">
        <f>+'2002'!$J245</f>
        <v>0</v>
      </c>
      <c r="P245" s="46">
        <f>+'2003'!$J245</f>
        <v>0</v>
      </c>
      <c r="Q245" s="46">
        <f>+'2004'!$J245</f>
        <v>0</v>
      </c>
      <c r="R245" s="46">
        <f>+'2005'!$J245</f>
        <v>0</v>
      </c>
      <c r="S245" s="46">
        <f>+'2006'!$J245</f>
        <v>0</v>
      </c>
      <c r="T245" s="46">
        <f>+'2007'!$J245</f>
        <v>0</v>
      </c>
      <c r="U245" s="46">
        <f>+'2008'!$J245</f>
        <v>0</v>
      </c>
      <c r="V245" s="46">
        <f>+'2009'!$J245</f>
        <v>0</v>
      </c>
      <c r="W245" s="46">
        <f>+'2010'!$J245</f>
        <v>0</v>
      </c>
      <c r="X245" s="46">
        <f>+'2011'!$J245</f>
        <v>0</v>
      </c>
      <c r="Y245" s="46">
        <f>+'2012'!$J245</f>
        <v>0</v>
      </c>
      <c r="Z245" s="46">
        <f>+'2013'!$J245</f>
        <v>0</v>
      </c>
      <c r="AA245" s="46">
        <f>+'2014'!$J245</f>
        <v>0</v>
      </c>
      <c r="AB245" s="46">
        <f>+'2015'!$J245</f>
        <v>0</v>
      </c>
      <c r="AC245" s="46">
        <f>+'2016'!$J245</f>
        <v>0</v>
      </c>
      <c r="AD245" s="46">
        <f>+'2017'!$J245</f>
        <v>0</v>
      </c>
      <c r="AE245" s="46">
        <f>+'2018'!$J245</f>
        <v>0</v>
      </c>
      <c r="AF245" s="46">
        <f>+'2019'!$J245</f>
        <v>0</v>
      </c>
      <c r="AG245" s="30">
        <f>+'2020'!$J245</f>
        <v>0</v>
      </c>
      <c r="AH245" s="30">
        <f>+'2021'!$J245</f>
        <v>0</v>
      </c>
      <c r="AI245" s="27"/>
      <c r="AJ245" s="47" t="e">
        <f t="shared" si="224"/>
        <v>#DIV/0!</v>
      </c>
    </row>
    <row r="246" spans="1:36" x14ac:dyDescent="0.35">
      <c r="A246" s="24" t="s">
        <v>276</v>
      </c>
      <c r="B246" s="25" t="s">
        <v>277</v>
      </c>
      <c r="C246" s="46">
        <f>+'1990'!$J245</f>
        <v>0</v>
      </c>
      <c r="D246" s="46">
        <f>+'1991'!$J245</f>
        <v>0</v>
      </c>
      <c r="E246" s="46">
        <f>+'1992'!$J245</f>
        <v>0</v>
      </c>
      <c r="F246" s="46">
        <f>+'1993'!$J245</f>
        <v>0</v>
      </c>
      <c r="G246" s="46">
        <f>+'1994'!$J245</f>
        <v>0</v>
      </c>
      <c r="H246" s="46">
        <f>+'1995'!$J245</f>
        <v>0</v>
      </c>
      <c r="I246" s="46">
        <f>+'1996'!$J245</f>
        <v>0</v>
      </c>
      <c r="J246" s="46">
        <f>+'1997'!$J245</f>
        <v>0</v>
      </c>
      <c r="K246" s="46">
        <f>+'1998'!$J245</f>
        <v>0</v>
      </c>
      <c r="L246" s="46">
        <f>+'1999'!$J245</f>
        <v>0</v>
      </c>
      <c r="M246" s="46">
        <f>+'2000'!$J246</f>
        <v>0</v>
      </c>
      <c r="N246" s="46">
        <f>+'2001'!$J246</f>
        <v>0</v>
      </c>
      <c r="O246" s="46">
        <f>+'2002'!$J246</f>
        <v>0</v>
      </c>
      <c r="P246" s="46">
        <f>+'2003'!$J246</f>
        <v>0</v>
      </c>
      <c r="Q246" s="46">
        <f>+'2004'!$J246</f>
        <v>0</v>
      </c>
      <c r="R246" s="46">
        <f>+'2005'!$J246</f>
        <v>0</v>
      </c>
      <c r="S246" s="46">
        <f>+'2006'!$J246</f>
        <v>0</v>
      </c>
      <c r="T246" s="46">
        <f>+'2007'!$J246</f>
        <v>0</v>
      </c>
      <c r="U246" s="46">
        <f>+'2008'!$J246</f>
        <v>0</v>
      </c>
      <c r="V246" s="46">
        <f>+'2009'!$J246</f>
        <v>0</v>
      </c>
      <c r="W246" s="46">
        <f>+'2010'!$J246</f>
        <v>0</v>
      </c>
      <c r="X246" s="46">
        <f>+'2011'!$J246</f>
        <v>0</v>
      </c>
      <c r="Y246" s="46">
        <f>+'2012'!$J246</f>
        <v>0</v>
      </c>
      <c r="Z246" s="46">
        <f>+'2013'!$J246</f>
        <v>0</v>
      </c>
      <c r="AA246" s="46">
        <f>+'2014'!$J246</f>
        <v>0</v>
      </c>
      <c r="AB246" s="46">
        <f>+'2015'!$J246</f>
        <v>0</v>
      </c>
      <c r="AC246" s="46">
        <f>+'2016'!$J246</f>
        <v>0</v>
      </c>
      <c r="AD246" s="46">
        <f>+'2017'!$J246</f>
        <v>0</v>
      </c>
      <c r="AE246" s="46">
        <f>+'2018'!$J246</f>
        <v>0</v>
      </c>
      <c r="AF246" s="46">
        <f>+'2019'!$J246</f>
        <v>0</v>
      </c>
      <c r="AG246" s="30">
        <f>+'2020'!$J246</f>
        <v>0</v>
      </c>
      <c r="AH246" s="30">
        <f>+'2021'!$J246</f>
        <v>0</v>
      </c>
      <c r="AI246" s="27"/>
      <c r="AJ246" s="47" t="e">
        <f t="shared" si="224"/>
        <v>#DIV/0!</v>
      </c>
    </row>
    <row r="247" spans="1:36" x14ac:dyDescent="0.35">
      <c r="A247" s="24" t="s">
        <v>292</v>
      </c>
      <c r="B247" s="25" t="s">
        <v>293</v>
      </c>
      <c r="C247" s="46">
        <f>+'1990'!$J246</f>
        <v>0</v>
      </c>
      <c r="D247" s="46">
        <f>+'1991'!$J246</f>
        <v>0</v>
      </c>
      <c r="E247" s="46">
        <f>+'1992'!$J246</f>
        <v>0</v>
      </c>
      <c r="F247" s="46">
        <f>+'1993'!$J246</f>
        <v>0</v>
      </c>
      <c r="G247" s="46">
        <f>+'1994'!$J246</f>
        <v>0</v>
      </c>
      <c r="H247" s="46">
        <f>+'1995'!$J246</f>
        <v>0</v>
      </c>
      <c r="I247" s="46">
        <f>+'1996'!$J246</f>
        <v>0</v>
      </c>
      <c r="J247" s="46">
        <f>+'1997'!$J246</f>
        <v>0</v>
      </c>
      <c r="K247" s="46">
        <f>+'1998'!$J246</f>
        <v>0</v>
      </c>
      <c r="L247" s="46">
        <f>+'1999'!$J246</f>
        <v>0</v>
      </c>
      <c r="M247" s="46">
        <f>+'2000'!$J247</f>
        <v>0</v>
      </c>
      <c r="N247" s="46">
        <f>+'2001'!$J247</f>
        <v>0</v>
      </c>
      <c r="O247" s="46">
        <f>+'2002'!$J247</f>
        <v>0</v>
      </c>
      <c r="P247" s="46">
        <f>+'2003'!$J247</f>
        <v>0</v>
      </c>
      <c r="Q247" s="46">
        <f>+'2004'!$J247</f>
        <v>0</v>
      </c>
      <c r="R247" s="46">
        <f>+'2005'!$J247</f>
        <v>0</v>
      </c>
      <c r="S247" s="46">
        <f>+'2006'!$J247</f>
        <v>0</v>
      </c>
      <c r="T247" s="46">
        <f>+'2007'!$J247</f>
        <v>0</v>
      </c>
      <c r="U247" s="46">
        <f>+'2008'!$J247</f>
        <v>0</v>
      </c>
      <c r="V247" s="46">
        <f>+'2009'!$J247</f>
        <v>0</v>
      </c>
      <c r="W247" s="46">
        <f>+'2010'!$J247</f>
        <v>0</v>
      </c>
      <c r="X247" s="46">
        <f>+'2011'!$J247</f>
        <v>0</v>
      </c>
      <c r="Y247" s="46">
        <f>+'2012'!$J247</f>
        <v>0</v>
      </c>
      <c r="Z247" s="46">
        <f>+'2013'!$J247</f>
        <v>0</v>
      </c>
      <c r="AA247" s="46">
        <f>+'2014'!$J247</f>
        <v>0</v>
      </c>
      <c r="AB247" s="46">
        <f>+'2015'!$J247</f>
        <v>0</v>
      </c>
      <c r="AC247" s="46">
        <f>+'2016'!$J247</f>
        <v>0</v>
      </c>
      <c r="AD247" s="46">
        <f>+'2017'!$J247</f>
        <v>0</v>
      </c>
      <c r="AE247" s="46">
        <f>+'2018'!$J247</f>
        <v>0</v>
      </c>
      <c r="AF247" s="46">
        <f>+'2019'!$J247</f>
        <v>0</v>
      </c>
      <c r="AG247" s="30">
        <f>+'2020'!$J247</f>
        <v>0</v>
      </c>
      <c r="AH247" s="30">
        <f>+'2021'!$J247</f>
        <v>0</v>
      </c>
      <c r="AI247" s="27"/>
      <c r="AJ247" s="47" t="e">
        <f t="shared" si="224"/>
        <v>#DIV/0!</v>
      </c>
    </row>
    <row r="248" spans="1:36" x14ac:dyDescent="0.35">
      <c r="A248" s="24" t="s">
        <v>304</v>
      </c>
      <c r="B248" s="25" t="s">
        <v>305</v>
      </c>
      <c r="C248" s="46">
        <f>+'1990'!$J247</f>
        <v>0</v>
      </c>
      <c r="D248" s="46">
        <f>+'1991'!$J247</f>
        <v>0</v>
      </c>
      <c r="E248" s="46">
        <f>+'1992'!$J247</f>
        <v>0</v>
      </c>
      <c r="F248" s="46">
        <f>+'1993'!$J247</f>
        <v>0</v>
      </c>
      <c r="G248" s="46">
        <f>+'1994'!$J247</f>
        <v>0</v>
      </c>
      <c r="H248" s="46">
        <f>+'1995'!$J247</f>
        <v>0</v>
      </c>
      <c r="I248" s="46">
        <f>+'1996'!$J247</f>
        <v>0</v>
      </c>
      <c r="J248" s="46">
        <f>+'1997'!$J247</f>
        <v>0</v>
      </c>
      <c r="K248" s="46">
        <f>+'1998'!$J247</f>
        <v>0</v>
      </c>
      <c r="L248" s="46">
        <f>+'1999'!$J247</f>
        <v>0</v>
      </c>
      <c r="M248" s="46">
        <f>+'2000'!$J248</f>
        <v>0</v>
      </c>
      <c r="N248" s="46">
        <f>+'2001'!$J248</f>
        <v>0</v>
      </c>
      <c r="O248" s="46">
        <f>+'2002'!$J248</f>
        <v>0</v>
      </c>
      <c r="P248" s="46">
        <f>+'2003'!$J248</f>
        <v>0</v>
      </c>
      <c r="Q248" s="46">
        <f>+'2004'!$J248</f>
        <v>0</v>
      </c>
      <c r="R248" s="46">
        <f>+'2005'!$J248</f>
        <v>0</v>
      </c>
      <c r="S248" s="46">
        <f>+'2006'!$J248</f>
        <v>0</v>
      </c>
      <c r="T248" s="46">
        <f>+'2007'!$J248</f>
        <v>0</v>
      </c>
      <c r="U248" s="46">
        <f>+'2008'!$J248</f>
        <v>0</v>
      </c>
      <c r="V248" s="46">
        <f>+'2009'!$J248</f>
        <v>0</v>
      </c>
      <c r="W248" s="46">
        <f>+'2010'!$J248</f>
        <v>0</v>
      </c>
      <c r="X248" s="46">
        <f>+'2011'!$J248</f>
        <v>0</v>
      </c>
      <c r="Y248" s="46">
        <f>+'2012'!$J248</f>
        <v>0</v>
      </c>
      <c r="Z248" s="46">
        <f>+'2013'!$J248</f>
        <v>0</v>
      </c>
      <c r="AA248" s="46">
        <f>+'2014'!$J248</f>
        <v>0</v>
      </c>
      <c r="AB248" s="46">
        <f>+'2015'!$J248</f>
        <v>0</v>
      </c>
      <c r="AC248" s="46">
        <f>+'2016'!$J248</f>
        <v>0</v>
      </c>
      <c r="AD248" s="46">
        <f>+'2017'!$J248</f>
        <v>0</v>
      </c>
      <c r="AE248" s="46">
        <f>+'2018'!$J248</f>
        <v>0</v>
      </c>
      <c r="AF248" s="46">
        <f>+'2019'!$J248</f>
        <v>0</v>
      </c>
      <c r="AG248" s="30">
        <f>+'2020'!$J248</f>
        <v>0</v>
      </c>
      <c r="AH248" s="30">
        <f>+'2021'!$J248</f>
        <v>0</v>
      </c>
      <c r="AI248" s="27"/>
      <c r="AJ248" s="47" t="e">
        <f t="shared" si="224"/>
        <v>#DIV/0!</v>
      </c>
    </row>
    <row r="249" spans="1:36" x14ac:dyDescent="0.35">
      <c r="A249" s="24" t="s">
        <v>312</v>
      </c>
      <c r="B249" s="25" t="s">
        <v>291</v>
      </c>
      <c r="C249" s="46">
        <f>+'1990'!$J248</f>
        <v>0</v>
      </c>
      <c r="D249" s="46">
        <f>+'1991'!$J248</f>
        <v>0</v>
      </c>
      <c r="E249" s="46">
        <f>+'1992'!$J248</f>
        <v>0</v>
      </c>
      <c r="F249" s="46">
        <f>+'1993'!$J248</f>
        <v>0</v>
      </c>
      <c r="G249" s="46">
        <f>+'1994'!$J248</f>
        <v>0</v>
      </c>
      <c r="H249" s="46">
        <f>+'1995'!$J248</f>
        <v>0</v>
      </c>
      <c r="I249" s="46">
        <f>+'1996'!$J248</f>
        <v>0</v>
      </c>
      <c r="J249" s="46">
        <f>+'1997'!$J248</f>
        <v>0</v>
      </c>
      <c r="K249" s="46">
        <f>+'1998'!$J248</f>
        <v>0</v>
      </c>
      <c r="L249" s="46">
        <f>+'1999'!$J248</f>
        <v>0</v>
      </c>
      <c r="M249" s="46">
        <f>+'2000'!$J249</f>
        <v>0</v>
      </c>
      <c r="N249" s="46">
        <f>+'2001'!$J249</f>
        <v>0</v>
      </c>
      <c r="O249" s="46">
        <f>+'2002'!$J249</f>
        <v>0</v>
      </c>
      <c r="P249" s="46">
        <f>+'2003'!$J249</f>
        <v>0</v>
      </c>
      <c r="Q249" s="46">
        <f>+'2004'!$J249</f>
        <v>0</v>
      </c>
      <c r="R249" s="46">
        <f>+'2005'!$J249</f>
        <v>0</v>
      </c>
      <c r="S249" s="46">
        <f>+'2006'!$J249</f>
        <v>0</v>
      </c>
      <c r="T249" s="46">
        <f>+'2007'!$J249</f>
        <v>0</v>
      </c>
      <c r="U249" s="46">
        <f>+'2008'!$J249</f>
        <v>0</v>
      </c>
      <c r="V249" s="46">
        <f>+'2009'!$J249</f>
        <v>0</v>
      </c>
      <c r="W249" s="46">
        <f>+'2010'!$J249</f>
        <v>0</v>
      </c>
      <c r="X249" s="46">
        <f>+'2011'!$J249</f>
        <v>0</v>
      </c>
      <c r="Y249" s="46">
        <f>+'2012'!$J249</f>
        <v>0</v>
      </c>
      <c r="Z249" s="46">
        <f>+'2013'!$J249</f>
        <v>0</v>
      </c>
      <c r="AA249" s="46">
        <f>+'2014'!$J249</f>
        <v>0</v>
      </c>
      <c r="AB249" s="46">
        <f>+'2015'!$J249</f>
        <v>0</v>
      </c>
      <c r="AC249" s="46">
        <f>+'2016'!$J249</f>
        <v>0</v>
      </c>
      <c r="AD249" s="46">
        <f>+'2017'!$J249</f>
        <v>0</v>
      </c>
      <c r="AE249" s="46">
        <f>+'2018'!$J249</f>
        <v>0</v>
      </c>
      <c r="AF249" s="46">
        <f>+'2019'!$J249</f>
        <v>0</v>
      </c>
      <c r="AG249" s="30">
        <f>+'2020'!$J249</f>
        <v>0</v>
      </c>
      <c r="AH249" s="30">
        <f>+'2021'!$J249</f>
        <v>0</v>
      </c>
      <c r="AI249" s="27"/>
      <c r="AJ249" s="47" t="e">
        <f t="shared" si="224"/>
        <v>#DIV/0!</v>
      </c>
    </row>
    <row r="250" spans="1:3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AE250" si="231">+SUM(D251:D252)</f>
        <v>0</v>
      </c>
      <c r="E250" s="26">
        <f t="shared" si="231"/>
        <v>0</v>
      </c>
      <c r="F250" s="26">
        <f t="shared" si="231"/>
        <v>0</v>
      </c>
      <c r="G250" s="26">
        <f t="shared" si="231"/>
        <v>0</v>
      </c>
      <c r="H250" s="26">
        <f t="shared" si="231"/>
        <v>0</v>
      </c>
      <c r="I250" s="26">
        <f t="shared" si="231"/>
        <v>0</v>
      </c>
      <c r="J250" s="26">
        <f t="shared" si="231"/>
        <v>0</v>
      </c>
      <c r="K250" s="26">
        <f t="shared" si="231"/>
        <v>0</v>
      </c>
      <c r="L250" s="26">
        <f t="shared" si="231"/>
        <v>0</v>
      </c>
      <c r="M250" s="26">
        <f t="shared" si="231"/>
        <v>0</v>
      </c>
      <c r="N250" s="26">
        <f t="shared" si="231"/>
        <v>0</v>
      </c>
      <c r="O250" s="26">
        <f t="shared" si="231"/>
        <v>0</v>
      </c>
      <c r="P250" s="26">
        <f t="shared" si="231"/>
        <v>0</v>
      </c>
      <c r="Q250" s="26">
        <f t="shared" si="231"/>
        <v>0</v>
      </c>
      <c r="R250" s="26">
        <f t="shared" si="231"/>
        <v>0</v>
      </c>
      <c r="S250" s="26">
        <f t="shared" si="231"/>
        <v>0</v>
      </c>
      <c r="T250" s="26">
        <f t="shared" si="231"/>
        <v>0</v>
      </c>
      <c r="U250" s="26">
        <f t="shared" si="231"/>
        <v>0</v>
      </c>
      <c r="V250" s="26">
        <f t="shared" si="231"/>
        <v>0</v>
      </c>
      <c r="W250" s="26">
        <f t="shared" si="231"/>
        <v>0</v>
      </c>
      <c r="X250" s="26">
        <f t="shared" si="231"/>
        <v>0</v>
      </c>
      <c r="Y250" s="26">
        <f t="shared" si="231"/>
        <v>0</v>
      </c>
      <c r="Z250" s="26">
        <f t="shared" si="231"/>
        <v>0</v>
      </c>
      <c r="AA250" s="26">
        <f t="shared" si="231"/>
        <v>0</v>
      </c>
      <c r="AB250" s="26">
        <f t="shared" si="231"/>
        <v>0</v>
      </c>
      <c r="AC250" s="26">
        <f t="shared" si="231"/>
        <v>0</v>
      </c>
      <c r="AD250" s="26">
        <f t="shared" si="231"/>
        <v>0</v>
      </c>
      <c r="AE250" s="26">
        <f t="shared" si="231"/>
        <v>0</v>
      </c>
      <c r="AF250" s="26">
        <f t="shared" ref="AF250:AH250" si="232">+SUM(AF251:AF252)</f>
        <v>0</v>
      </c>
      <c r="AG250" s="26">
        <f t="shared" si="232"/>
        <v>0</v>
      </c>
      <c r="AH250" s="26">
        <f t="shared" si="232"/>
        <v>0</v>
      </c>
      <c r="AI250" s="27"/>
      <c r="AJ250" s="28" t="e">
        <f t="shared" si="224"/>
        <v>#DIV/0!</v>
      </c>
    </row>
    <row r="251" spans="1:36" x14ac:dyDescent="0.35">
      <c r="A251" s="24" t="s">
        <v>319</v>
      </c>
      <c r="B251" s="25" t="s">
        <v>320</v>
      </c>
      <c r="C251" s="46">
        <f>+'1990'!$J250</f>
        <v>0</v>
      </c>
      <c r="D251" s="46">
        <f>+'1991'!$J250</f>
        <v>0</v>
      </c>
      <c r="E251" s="46">
        <f>+'1992'!$J250</f>
        <v>0</v>
      </c>
      <c r="F251" s="46">
        <f>+'1993'!$J250</f>
        <v>0</v>
      </c>
      <c r="G251" s="46">
        <f>+'1994'!$J250</f>
        <v>0</v>
      </c>
      <c r="H251" s="46">
        <f>+'1995'!$J250</f>
        <v>0</v>
      </c>
      <c r="I251" s="46">
        <f>+'1996'!$J250</f>
        <v>0</v>
      </c>
      <c r="J251" s="46">
        <f>+'1997'!$J250</f>
        <v>0</v>
      </c>
      <c r="K251" s="46">
        <f>+'1998'!$J250</f>
        <v>0</v>
      </c>
      <c r="L251" s="46">
        <f>+'1999'!$J250</f>
        <v>0</v>
      </c>
      <c r="M251" s="46">
        <f>+'2000'!$J251</f>
        <v>0</v>
      </c>
      <c r="N251" s="46">
        <f>+'2001'!$J251</f>
        <v>0</v>
      </c>
      <c r="O251" s="46">
        <f>+'2002'!$J251</f>
        <v>0</v>
      </c>
      <c r="P251" s="46">
        <f>+'2003'!$J251</f>
        <v>0</v>
      </c>
      <c r="Q251" s="46">
        <f>+'2004'!$J251</f>
        <v>0</v>
      </c>
      <c r="R251" s="46">
        <f>+'2005'!$J251</f>
        <v>0</v>
      </c>
      <c r="S251" s="46">
        <f>+'2006'!$J251</f>
        <v>0</v>
      </c>
      <c r="T251" s="46">
        <f>+'2007'!$J251</f>
        <v>0</v>
      </c>
      <c r="U251" s="46">
        <f>+'2008'!$J251</f>
        <v>0</v>
      </c>
      <c r="V251" s="46">
        <f>+'2009'!$J251</f>
        <v>0</v>
      </c>
      <c r="W251" s="46">
        <f>+'2010'!$J251</f>
        <v>0</v>
      </c>
      <c r="X251" s="46">
        <f>+'2011'!$J251</f>
        <v>0</v>
      </c>
      <c r="Y251" s="46">
        <f>+'2012'!$J251</f>
        <v>0</v>
      </c>
      <c r="Z251" s="46">
        <f>+'2013'!$J251</f>
        <v>0</v>
      </c>
      <c r="AA251" s="46">
        <f>+'2014'!$J251</f>
        <v>0</v>
      </c>
      <c r="AB251" s="46">
        <f>+'2015'!$J251</f>
        <v>0</v>
      </c>
      <c r="AC251" s="46">
        <f>+'2016'!$J251</f>
        <v>0</v>
      </c>
      <c r="AD251" s="46">
        <f>+'2017'!$J251</f>
        <v>0</v>
      </c>
      <c r="AE251" s="46">
        <f>+'2018'!$J251</f>
        <v>0</v>
      </c>
      <c r="AF251" s="46">
        <f>+'2019'!$J251</f>
        <v>0</v>
      </c>
      <c r="AG251" s="30">
        <f>+'2020'!$J251</f>
        <v>0</v>
      </c>
      <c r="AH251" s="30">
        <f>+'2021'!$J251</f>
        <v>0</v>
      </c>
      <c r="AI251" s="27"/>
      <c r="AJ251" s="47" t="e">
        <f t="shared" si="224"/>
        <v>#DIV/0!</v>
      </c>
    </row>
    <row r="252" spans="1:36" x14ac:dyDescent="0.35">
      <c r="A252" s="24" t="s">
        <v>326</v>
      </c>
      <c r="B252" s="34" t="s">
        <v>327</v>
      </c>
      <c r="C252" s="46">
        <f>+'1990'!$J251</f>
        <v>0</v>
      </c>
      <c r="D252" s="46">
        <f>+'1991'!$J251</f>
        <v>0</v>
      </c>
      <c r="E252" s="46">
        <f>+'1992'!$J251</f>
        <v>0</v>
      </c>
      <c r="F252" s="46">
        <f>+'1993'!$J251</f>
        <v>0</v>
      </c>
      <c r="G252" s="46">
        <f>+'1994'!$J251</f>
        <v>0</v>
      </c>
      <c r="H252" s="46">
        <f>+'1995'!$J251</f>
        <v>0</v>
      </c>
      <c r="I252" s="46">
        <f>+'1996'!$J251</f>
        <v>0</v>
      </c>
      <c r="J252" s="46">
        <f>+'1997'!$J251</f>
        <v>0</v>
      </c>
      <c r="K252" s="46">
        <f>+'1998'!$J251</f>
        <v>0</v>
      </c>
      <c r="L252" s="46">
        <f>+'1999'!$J251</f>
        <v>0</v>
      </c>
      <c r="M252" s="46">
        <f>+'2000'!$J252</f>
        <v>0</v>
      </c>
      <c r="N252" s="46">
        <f>+'2001'!$J252</f>
        <v>0</v>
      </c>
      <c r="O252" s="46">
        <f>+'2002'!$J252</f>
        <v>0</v>
      </c>
      <c r="P252" s="46">
        <f>+'2003'!$J252</f>
        <v>0</v>
      </c>
      <c r="Q252" s="46">
        <f>+'2004'!$J252</f>
        <v>0</v>
      </c>
      <c r="R252" s="46">
        <f>+'2005'!$J252</f>
        <v>0</v>
      </c>
      <c r="S252" s="46">
        <f>+'2006'!$J252</f>
        <v>0</v>
      </c>
      <c r="T252" s="46">
        <f>+'2007'!$J252</f>
        <v>0</v>
      </c>
      <c r="U252" s="46">
        <f>+'2008'!$J252</f>
        <v>0</v>
      </c>
      <c r="V252" s="46">
        <f>+'2009'!$J252</f>
        <v>0</v>
      </c>
      <c r="W252" s="46">
        <f>+'2010'!$J252</f>
        <v>0</v>
      </c>
      <c r="X252" s="46">
        <f>+'2011'!$J252</f>
        <v>0</v>
      </c>
      <c r="Y252" s="46">
        <f>+'2012'!$J252</f>
        <v>0</v>
      </c>
      <c r="Z252" s="46">
        <f>+'2013'!$J252</f>
        <v>0</v>
      </c>
      <c r="AA252" s="46">
        <f>+'2014'!$J252</f>
        <v>0</v>
      </c>
      <c r="AB252" s="46">
        <f>+'2015'!$J252</f>
        <v>0</v>
      </c>
      <c r="AC252" s="46">
        <f>+'2016'!$J252</f>
        <v>0</v>
      </c>
      <c r="AD252" s="46">
        <f>+'2017'!$J252</f>
        <v>0</v>
      </c>
      <c r="AE252" s="46">
        <f>+'2018'!$J252</f>
        <v>0</v>
      </c>
      <c r="AF252" s="46">
        <f>+'2019'!$J252</f>
        <v>0</v>
      </c>
      <c r="AG252" s="30">
        <f>+'2020'!$J252</f>
        <v>0</v>
      </c>
      <c r="AH252" s="30">
        <f>+'2021'!$J252</f>
        <v>0</v>
      </c>
      <c r="AI252" s="27"/>
      <c r="AJ252" s="47" t="e">
        <f t="shared" si="224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33" t="e">
        <f t="shared" si="224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>+SUM(C255:C262)</f>
        <v>0</v>
      </c>
      <c r="D254" s="21">
        <f t="shared" ref="D254:AE254" si="233">+SUM(D255:D262)</f>
        <v>0</v>
      </c>
      <c r="E254" s="21">
        <f t="shared" si="233"/>
        <v>0</v>
      </c>
      <c r="F254" s="21">
        <f t="shared" si="233"/>
        <v>0</v>
      </c>
      <c r="G254" s="21">
        <f t="shared" si="233"/>
        <v>0</v>
      </c>
      <c r="H254" s="21">
        <f t="shared" si="233"/>
        <v>0</v>
      </c>
      <c r="I254" s="21">
        <f t="shared" si="233"/>
        <v>0</v>
      </c>
      <c r="J254" s="21">
        <f t="shared" si="233"/>
        <v>0</v>
      </c>
      <c r="K254" s="21">
        <f t="shared" si="233"/>
        <v>0</v>
      </c>
      <c r="L254" s="21">
        <f t="shared" si="233"/>
        <v>0</v>
      </c>
      <c r="M254" s="21">
        <f t="shared" si="233"/>
        <v>0</v>
      </c>
      <c r="N254" s="21">
        <f t="shared" si="233"/>
        <v>0</v>
      </c>
      <c r="O254" s="21">
        <f t="shared" si="233"/>
        <v>0</v>
      </c>
      <c r="P254" s="21">
        <f t="shared" si="233"/>
        <v>0</v>
      </c>
      <c r="Q254" s="21">
        <f t="shared" si="233"/>
        <v>0</v>
      </c>
      <c r="R254" s="21">
        <f t="shared" ref="R254" si="234">+SUM(R255:R262)</f>
        <v>0</v>
      </c>
      <c r="S254" s="21">
        <f t="shared" si="233"/>
        <v>0</v>
      </c>
      <c r="T254" s="21">
        <f t="shared" si="233"/>
        <v>0</v>
      </c>
      <c r="U254" s="21">
        <f t="shared" si="233"/>
        <v>0</v>
      </c>
      <c r="V254" s="21">
        <f t="shared" si="233"/>
        <v>0</v>
      </c>
      <c r="W254" s="21">
        <f t="shared" si="233"/>
        <v>0</v>
      </c>
      <c r="X254" s="21">
        <f t="shared" si="233"/>
        <v>0</v>
      </c>
      <c r="Y254" s="21">
        <f t="shared" si="233"/>
        <v>0</v>
      </c>
      <c r="Z254" s="21">
        <f t="shared" si="233"/>
        <v>0</v>
      </c>
      <c r="AA254" s="21">
        <f t="shared" si="233"/>
        <v>0</v>
      </c>
      <c r="AB254" s="21">
        <f t="shared" si="233"/>
        <v>0</v>
      </c>
      <c r="AC254" s="21">
        <f t="shared" si="233"/>
        <v>0</v>
      </c>
      <c r="AD254" s="21">
        <f t="shared" si="233"/>
        <v>0</v>
      </c>
      <c r="AE254" s="21">
        <f t="shared" si="233"/>
        <v>0</v>
      </c>
      <c r="AF254" s="21">
        <f t="shared" ref="AF254" si="235">+SUM(AF255:AF262)</f>
        <v>0</v>
      </c>
      <c r="AG254" s="21">
        <f t="shared" ref="AG254:AH254" si="236">+SUM(AG255:AG262)</f>
        <v>0</v>
      </c>
      <c r="AH254" s="21">
        <f t="shared" si="236"/>
        <v>0</v>
      </c>
      <c r="AI254" s="22"/>
      <c r="AJ254" s="23" t="e">
        <f t="shared" si="224"/>
        <v>#DIV/0!</v>
      </c>
    </row>
    <row r="255" spans="1:36" x14ac:dyDescent="0.35">
      <c r="A255" s="24" t="s">
        <v>345</v>
      </c>
      <c r="B255" s="25" t="s">
        <v>346</v>
      </c>
      <c r="C255" s="46">
        <f>+'1990'!$J254</f>
        <v>0</v>
      </c>
      <c r="D255" s="46">
        <f>+'1991'!$J254</f>
        <v>0</v>
      </c>
      <c r="E255" s="46">
        <f>+'1992'!$J254</f>
        <v>0</v>
      </c>
      <c r="F255" s="46">
        <f>+'1993'!$J254</f>
        <v>0</v>
      </c>
      <c r="G255" s="46">
        <f>+'1994'!$J254</f>
        <v>0</v>
      </c>
      <c r="H255" s="46">
        <f>+'1995'!$J254</f>
        <v>0</v>
      </c>
      <c r="I255" s="46">
        <f>+'1996'!$J254</f>
        <v>0</v>
      </c>
      <c r="J255" s="46">
        <f>+'1997'!$J254</f>
        <v>0</v>
      </c>
      <c r="K255" s="46">
        <f>+'1998'!$J254</f>
        <v>0</v>
      </c>
      <c r="L255" s="46">
        <f>+'1999'!$J254</f>
        <v>0</v>
      </c>
      <c r="M255" s="46">
        <f>+'2000'!$J255</f>
        <v>0</v>
      </c>
      <c r="N255" s="46">
        <f>+'2001'!$J255</f>
        <v>0</v>
      </c>
      <c r="O255" s="46">
        <f>+'2002'!$J255</f>
        <v>0</v>
      </c>
      <c r="P255" s="46">
        <f>+'2003'!$J255</f>
        <v>0</v>
      </c>
      <c r="Q255" s="46">
        <f>+'2004'!$J255</f>
        <v>0</v>
      </c>
      <c r="R255" s="46">
        <f>+'2005'!$J255</f>
        <v>0</v>
      </c>
      <c r="S255" s="46">
        <f>+'2006'!$J255</f>
        <v>0</v>
      </c>
      <c r="T255" s="46">
        <f>+'2007'!$J255</f>
        <v>0</v>
      </c>
      <c r="U255" s="46">
        <f>+'2008'!$J255</f>
        <v>0</v>
      </c>
      <c r="V255" s="46">
        <f>+'2009'!$J255</f>
        <v>0</v>
      </c>
      <c r="W255" s="46">
        <f>+'2010'!$J255</f>
        <v>0</v>
      </c>
      <c r="X255" s="46">
        <f>+'2011'!$J255</f>
        <v>0</v>
      </c>
      <c r="Y255" s="46">
        <f>+'2012'!$J255</f>
        <v>0</v>
      </c>
      <c r="Z255" s="46">
        <f>+'2013'!$J255</f>
        <v>0</v>
      </c>
      <c r="AA255" s="46">
        <f>+'2014'!$J255</f>
        <v>0</v>
      </c>
      <c r="AB255" s="46">
        <f>+'2015'!$J255</f>
        <v>0</v>
      </c>
      <c r="AC255" s="46">
        <f>+'2016'!$J255</f>
        <v>0</v>
      </c>
      <c r="AD255" s="46">
        <f>+'2017'!$J255</f>
        <v>0</v>
      </c>
      <c r="AE255" s="46">
        <f>+'2018'!$J255</f>
        <v>0</v>
      </c>
      <c r="AF255" s="46">
        <f>+'2019'!$J255</f>
        <v>0</v>
      </c>
      <c r="AG255" s="30">
        <f>+'2020'!$J255</f>
        <v>0</v>
      </c>
      <c r="AH255" s="30">
        <f>+'2021'!$J255</f>
        <v>0</v>
      </c>
      <c r="AI255" s="27"/>
      <c r="AJ255" s="47" t="e">
        <f t="shared" si="224"/>
        <v>#DIV/0!</v>
      </c>
    </row>
    <row r="256" spans="1:36" x14ac:dyDescent="0.35">
      <c r="A256" s="24" t="s">
        <v>356</v>
      </c>
      <c r="B256" s="25" t="s">
        <v>357</v>
      </c>
      <c r="C256" s="46">
        <f>+'1990'!$J255</f>
        <v>0</v>
      </c>
      <c r="D256" s="46">
        <f>+'1991'!$J255</f>
        <v>0</v>
      </c>
      <c r="E256" s="46">
        <f>+'1992'!$J255</f>
        <v>0</v>
      </c>
      <c r="F256" s="46">
        <f>+'1993'!$J255</f>
        <v>0</v>
      </c>
      <c r="G256" s="46">
        <f>+'1994'!$J255</f>
        <v>0</v>
      </c>
      <c r="H256" s="46">
        <f>+'1995'!$J255</f>
        <v>0</v>
      </c>
      <c r="I256" s="46">
        <f>+'1996'!$J255</f>
        <v>0</v>
      </c>
      <c r="J256" s="46">
        <f>+'1997'!$J255</f>
        <v>0</v>
      </c>
      <c r="K256" s="46">
        <f>+'1998'!$J255</f>
        <v>0</v>
      </c>
      <c r="L256" s="46">
        <f>+'1999'!$J255</f>
        <v>0</v>
      </c>
      <c r="M256" s="46">
        <f>+'2000'!$J256</f>
        <v>0</v>
      </c>
      <c r="N256" s="46">
        <f>+'2001'!$J256</f>
        <v>0</v>
      </c>
      <c r="O256" s="46">
        <f>+'2002'!$J256</f>
        <v>0</v>
      </c>
      <c r="P256" s="46">
        <f>+'2003'!$J256</f>
        <v>0</v>
      </c>
      <c r="Q256" s="46">
        <f>+'2004'!$J256</f>
        <v>0</v>
      </c>
      <c r="R256" s="46">
        <f>+'2005'!$J256</f>
        <v>0</v>
      </c>
      <c r="S256" s="46">
        <f>+'2006'!$J256</f>
        <v>0</v>
      </c>
      <c r="T256" s="46">
        <f>+'2007'!$J256</f>
        <v>0</v>
      </c>
      <c r="U256" s="46">
        <f>+'2008'!$J256</f>
        <v>0</v>
      </c>
      <c r="V256" s="46">
        <f>+'2009'!$J256</f>
        <v>0</v>
      </c>
      <c r="W256" s="46">
        <f>+'2010'!$J256</f>
        <v>0</v>
      </c>
      <c r="X256" s="46">
        <f>+'2011'!$J256</f>
        <v>0</v>
      </c>
      <c r="Y256" s="46">
        <f>+'2012'!$J256</f>
        <v>0</v>
      </c>
      <c r="Z256" s="46">
        <f>+'2013'!$J256</f>
        <v>0</v>
      </c>
      <c r="AA256" s="46">
        <f>+'2014'!$J256</f>
        <v>0</v>
      </c>
      <c r="AB256" s="46">
        <f>+'2015'!$J256</f>
        <v>0</v>
      </c>
      <c r="AC256" s="46">
        <f>+'2016'!$J256</f>
        <v>0</v>
      </c>
      <c r="AD256" s="46">
        <f>+'2017'!$J256</f>
        <v>0</v>
      </c>
      <c r="AE256" s="46">
        <f>+'2018'!$J256</f>
        <v>0</v>
      </c>
      <c r="AF256" s="46">
        <f>+'2019'!$J256</f>
        <v>0</v>
      </c>
      <c r="AG256" s="30">
        <f>+'2020'!$J256</f>
        <v>0</v>
      </c>
      <c r="AH256" s="30">
        <f>+'2021'!$J256</f>
        <v>0</v>
      </c>
      <c r="AI256" s="27"/>
      <c r="AJ256" s="47" t="e">
        <f t="shared" si="224"/>
        <v>#DIV/0!</v>
      </c>
    </row>
    <row r="257" spans="1:36" x14ac:dyDescent="0.35">
      <c r="A257" s="24" t="s">
        <v>377</v>
      </c>
      <c r="B257" s="25" t="s">
        <v>378</v>
      </c>
      <c r="C257" s="46">
        <f>+'1990'!$J256</f>
        <v>0</v>
      </c>
      <c r="D257" s="46">
        <f>+'1991'!$J256</f>
        <v>0</v>
      </c>
      <c r="E257" s="46">
        <f>+'1992'!$J256</f>
        <v>0</v>
      </c>
      <c r="F257" s="46">
        <f>+'1993'!$J256</f>
        <v>0</v>
      </c>
      <c r="G257" s="46">
        <f>+'1994'!$J256</f>
        <v>0</v>
      </c>
      <c r="H257" s="46">
        <f>+'1995'!$J256</f>
        <v>0</v>
      </c>
      <c r="I257" s="46">
        <f>+'1996'!$J256</f>
        <v>0</v>
      </c>
      <c r="J257" s="46">
        <f>+'1997'!$J256</f>
        <v>0</v>
      </c>
      <c r="K257" s="46">
        <f>+'1998'!$J256</f>
        <v>0</v>
      </c>
      <c r="L257" s="46">
        <f>+'1999'!$J256</f>
        <v>0</v>
      </c>
      <c r="M257" s="46">
        <f>+'2000'!$J257</f>
        <v>0</v>
      </c>
      <c r="N257" s="46">
        <f>+'2001'!$J257</f>
        <v>0</v>
      </c>
      <c r="O257" s="46">
        <f>+'2002'!$J257</f>
        <v>0</v>
      </c>
      <c r="P257" s="46">
        <f>+'2003'!$J257</f>
        <v>0</v>
      </c>
      <c r="Q257" s="46">
        <f>+'2004'!$J257</f>
        <v>0</v>
      </c>
      <c r="R257" s="46">
        <f>+'2005'!$J257</f>
        <v>0</v>
      </c>
      <c r="S257" s="46">
        <f>+'2006'!$J257</f>
        <v>0</v>
      </c>
      <c r="T257" s="46">
        <f>+'2007'!$J257</f>
        <v>0</v>
      </c>
      <c r="U257" s="46">
        <f>+'2008'!$J257</f>
        <v>0</v>
      </c>
      <c r="V257" s="46">
        <f>+'2009'!$J257</f>
        <v>0</v>
      </c>
      <c r="W257" s="46">
        <f>+'2010'!$J257</f>
        <v>0</v>
      </c>
      <c r="X257" s="46">
        <f>+'2011'!$J257</f>
        <v>0</v>
      </c>
      <c r="Y257" s="46">
        <f>+'2012'!$J257</f>
        <v>0</v>
      </c>
      <c r="Z257" s="46">
        <f>+'2013'!$J257</f>
        <v>0</v>
      </c>
      <c r="AA257" s="46">
        <f>+'2014'!$J257</f>
        <v>0</v>
      </c>
      <c r="AB257" s="46">
        <f>+'2015'!$J257</f>
        <v>0</v>
      </c>
      <c r="AC257" s="46">
        <f>+'2016'!$J257</f>
        <v>0</v>
      </c>
      <c r="AD257" s="46">
        <f>+'2017'!$J257</f>
        <v>0</v>
      </c>
      <c r="AE257" s="46">
        <f>+'2018'!$J257</f>
        <v>0</v>
      </c>
      <c r="AF257" s="46">
        <f>+'2019'!$J257</f>
        <v>0</v>
      </c>
      <c r="AG257" s="30">
        <f>+'2020'!$J257</f>
        <v>0</v>
      </c>
      <c r="AH257" s="30">
        <f>+'2021'!$J257</f>
        <v>0</v>
      </c>
      <c r="AI257" s="27"/>
      <c r="AJ257" s="47" t="e">
        <f t="shared" si="224"/>
        <v>#DIV/0!</v>
      </c>
    </row>
    <row r="258" spans="1:36" x14ac:dyDescent="0.35">
      <c r="A258" s="24" t="s">
        <v>392</v>
      </c>
      <c r="B258" s="25" t="s">
        <v>393</v>
      </c>
      <c r="C258" s="46">
        <f>+'1990'!$J257</f>
        <v>0</v>
      </c>
      <c r="D258" s="46">
        <f>+'1991'!$J257</f>
        <v>0</v>
      </c>
      <c r="E258" s="46">
        <f>+'1992'!$J257</f>
        <v>0</v>
      </c>
      <c r="F258" s="46">
        <f>+'1993'!$J257</f>
        <v>0</v>
      </c>
      <c r="G258" s="46">
        <f>+'1994'!$J257</f>
        <v>0</v>
      </c>
      <c r="H258" s="46">
        <f>+'1995'!$J257</f>
        <v>0</v>
      </c>
      <c r="I258" s="46">
        <f>+'1996'!$J257</f>
        <v>0</v>
      </c>
      <c r="J258" s="46">
        <f>+'1997'!$J257</f>
        <v>0</v>
      </c>
      <c r="K258" s="46">
        <f>+'1998'!$J257</f>
        <v>0</v>
      </c>
      <c r="L258" s="46">
        <f>+'1999'!$J257</f>
        <v>0</v>
      </c>
      <c r="M258" s="46">
        <f>+'2000'!$J258</f>
        <v>0</v>
      </c>
      <c r="N258" s="46">
        <f>+'2001'!$J258</f>
        <v>0</v>
      </c>
      <c r="O258" s="46">
        <f>+'2002'!$J258</f>
        <v>0</v>
      </c>
      <c r="P258" s="46">
        <f>+'2003'!$J258</f>
        <v>0</v>
      </c>
      <c r="Q258" s="46">
        <f>+'2004'!$J258</f>
        <v>0</v>
      </c>
      <c r="R258" s="46">
        <f>+'2005'!$J258</f>
        <v>0</v>
      </c>
      <c r="S258" s="46">
        <f>+'2006'!$J258</f>
        <v>0</v>
      </c>
      <c r="T258" s="46">
        <f>+'2007'!$J258</f>
        <v>0</v>
      </c>
      <c r="U258" s="46">
        <f>+'2008'!$J258</f>
        <v>0</v>
      </c>
      <c r="V258" s="46">
        <f>+'2009'!$J258</f>
        <v>0</v>
      </c>
      <c r="W258" s="46">
        <f>+'2010'!$J258</f>
        <v>0</v>
      </c>
      <c r="X258" s="46">
        <f>+'2011'!$J258</f>
        <v>0</v>
      </c>
      <c r="Y258" s="46">
        <f>+'2012'!$J258</f>
        <v>0</v>
      </c>
      <c r="Z258" s="46">
        <f>+'2013'!$J258</f>
        <v>0</v>
      </c>
      <c r="AA258" s="46">
        <f>+'2014'!$J258</f>
        <v>0</v>
      </c>
      <c r="AB258" s="46">
        <f>+'2015'!$J258</f>
        <v>0</v>
      </c>
      <c r="AC258" s="46">
        <f>+'2016'!$J258</f>
        <v>0</v>
      </c>
      <c r="AD258" s="46">
        <f>+'2017'!$J258</f>
        <v>0</v>
      </c>
      <c r="AE258" s="46">
        <f>+'2018'!$J258</f>
        <v>0</v>
      </c>
      <c r="AF258" s="46">
        <f>+'2019'!$J258</f>
        <v>0</v>
      </c>
      <c r="AG258" s="30">
        <f>+'2020'!$J258</f>
        <v>0</v>
      </c>
      <c r="AH258" s="30">
        <f>+'2021'!$J258</f>
        <v>0</v>
      </c>
      <c r="AI258" s="27"/>
      <c r="AJ258" s="47" t="e">
        <f t="shared" si="224"/>
        <v>#DIV/0!</v>
      </c>
    </row>
    <row r="259" spans="1:36" x14ac:dyDescent="0.35">
      <c r="A259" s="24" t="s">
        <v>399</v>
      </c>
      <c r="B259" s="25" t="s">
        <v>400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27"/>
      <c r="AJ259" s="33" t="e">
        <f t="shared" si="224"/>
        <v>#DIV/0!</v>
      </c>
    </row>
    <row r="260" spans="1:36" x14ac:dyDescent="0.35">
      <c r="A260" s="24" t="s">
        <v>410</v>
      </c>
      <c r="B260" s="25" t="s">
        <v>411</v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27"/>
      <c r="AJ260" s="33" t="e">
        <f t="shared" si="224"/>
        <v>#DIV/0!</v>
      </c>
    </row>
    <row r="261" spans="1:36" x14ac:dyDescent="0.35">
      <c r="A261" s="24" t="s">
        <v>424</v>
      </c>
      <c r="B261" s="25" t="s">
        <v>425</v>
      </c>
      <c r="C261" s="46">
        <f>+'1990'!$J260</f>
        <v>0</v>
      </c>
      <c r="D261" s="46">
        <f>+'1991'!$J260</f>
        <v>0</v>
      </c>
      <c r="E261" s="46">
        <f>+'1992'!$J260</f>
        <v>0</v>
      </c>
      <c r="F261" s="46">
        <f>+'1993'!$J260</f>
        <v>0</v>
      </c>
      <c r="G261" s="46">
        <f>+'1994'!$J260</f>
        <v>0</v>
      </c>
      <c r="H261" s="46">
        <f>+'1995'!$J260</f>
        <v>0</v>
      </c>
      <c r="I261" s="46">
        <f>+'1996'!$J260</f>
        <v>0</v>
      </c>
      <c r="J261" s="46">
        <f>+'1997'!$J260</f>
        <v>0</v>
      </c>
      <c r="K261" s="46">
        <f>+'1998'!$J260</f>
        <v>0</v>
      </c>
      <c r="L261" s="46">
        <f>+'1999'!$J260</f>
        <v>0</v>
      </c>
      <c r="M261" s="46">
        <f>+'2000'!$J261</f>
        <v>0</v>
      </c>
      <c r="N261" s="46">
        <f>+'2001'!$J261</f>
        <v>0</v>
      </c>
      <c r="O261" s="46">
        <f>+'2002'!$J261</f>
        <v>0</v>
      </c>
      <c r="P261" s="46">
        <f>+'2003'!$J261</f>
        <v>0</v>
      </c>
      <c r="Q261" s="46">
        <f>+'2004'!$J261</f>
        <v>0</v>
      </c>
      <c r="R261" s="46">
        <f>+'2005'!$J261</f>
        <v>0</v>
      </c>
      <c r="S261" s="46">
        <f>+'2006'!$J261</f>
        <v>0</v>
      </c>
      <c r="T261" s="46">
        <f>+'2007'!$J261</f>
        <v>0</v>
      </c>
      <c r="U261" s="46">
        <f>+'2008'!$J261</f>
        <v>0</v>
      </c>
      <c r="V261" s="46">
        <f>+'2009'!$J261</f>
        <v>0</v>
      </c>
      <c r="W261" s="46">
        <f>+'2010'!$J261</f>
        <v>0</v>
      </c>
      <c r="X261" s="46">
        <f>+'2011'!$J261</f>
        <v>0</v>
      </c>
      <c r="Y261" s="46">
        <f>+'2012'!$J261</f>
        <v>0</v>
      </c>
      <c r="Z261" s="46">
        <f>+'2013'!$J261</f>
        <v>0</v>
      </c>
      <c r="AA261" s="46">
        <f>+'2014'!$J261</f>
        <v>0</v>
      </c>
      <c r="AB261" s="46">
        <f>+'2015'!$J261</f>
        <v>0</v>
      </c>
      <c r="AC261" s="46">
        <f>+'2016'!$J261</f>
        <v>0</v>
      </c>
      <c r="AD261" s="46">
        <f>+'2017'!$J261</f>
        <v>0</v>
      </c>
      <c r="AE261" s="46">
        <f>+'2018'!$J261</f>
        <v>0</v>
      </c>
      <c r="AF261" s="46">
        <f>+'2019'!$J261</f>
        <v>0</v>
      </c>
      <c r="AG261" s="30">
        <f>+'2020'!$J261</f>
        <v>0</v>
      </c>
      <c r="AH261" s="30">
        <f>+'2021'!$J261</f>
        <v>0</v>
      </c>
      <c r="AI261" s="27"/>
      <c r="AJ261" s="47" t="e">
        <f t="shared" si="224"/>
        <v>#DIV/0!</v>
      </c>
    </row>
    <row r="262" spans="1:36" x14ac:dyDescent="0.35">
      <c r="A262" s="24" t="s">
        <v>433</v>
      </c>
      <c r="B262" s="25" t="s">
        <v>291</v>
      </c>
      <c r="C262" s="46">
        <f>+'1990'!$J261</f>
        <v>0</v>
      </c>
      <c r="D262" s="46">
        <f>+'1991'!$J261</f>
        <v>0</v>
      </c>
      <c r="E262" s="46">
        <f>+'1992'!$J261</f>
        <v>0</v>
      </c>
      <c r="F262" s="46">
        <f>+'1993'!$J261</f>
        <v>0</v>
      </c>
      <c r="G262" s="46">
        <f>+'1994'!$J261</f>
        <v>0</v>
      </c>
      <c r="H262" s="46">
        <f>+'1995'!$J261</f>
        <v>0</v>
      </c>
      <c r="I262" s="46">
        <f>+'1996'!$J261</f>
        <v>0</v>
      </c>
      <c r="J262" s="46">
        <f>+'1997'!$J261</f>
        <v>0</v>
      </c>
      <c r="K262" s="46">
        <f>+'1998'!$J261</f>
        <v>0</v>
      </c>
      <c r="L262" s="46">
        <f>+'1999'!$J261</f>
        <v>0</v>
      </c>
      <c r="M262" s="46">
        <f>+'2000'!$J262</f>
        <v>0</v>
      </c>
      <c r="N262" s="46">
        <f>+'2001'!$J262</f>
        <v>0</v>
      </c>
      <c r="O262" s="46">
        <f>+'2002'!$J262</f>
        <v>0</v>
      </c>
      <c r="P262" s="46">
        <f>+'2003'!$J262</f>
        <v>0</v>
      </c>
      <c r="Q262" s="46">
        <f>+'2004'!$J262</f>
        <v>0</v>
      </c>
      <c r="R262" s="46">
        <f>+'2005'!$J262</f>
        <v>0</v>
      </c>
      <c r="S262" s="46">
        <f>+'2006'!$J262</f>
        <v>0</v>
      </c>
      <c r="T262" s="46">
        <f>+'2007'!$J262</f>
        <v>0</v>
      </c>
      <c r="U262" s="46">
        <f>+'2008'!$J262</f>
        <v>0</v>
      </c>
      <c r="V262" s="46">
        <f>+'2009'!$J262</f>
        <v>0</v>
      </c>
      <c r="W262" s="46">
        <f>+'2010'!$J262</f>
        <v>0</v>
      </c>
      <c r="X262" s="46">
        <f>+'2011'!$J262</f>
        <v>0</v>
      </c>
      <c r="Y262" s="46">
        <f>+'2012'!$J262</f>
        <v>0</v>
      </c>
      <c r="Z262" s="46">
        <f>+'2013'!$J262</f>
        <v>0</v>
      </c>
      <c r="AA262" s="46">
        <f>+'2014'!$J262</f>
        <v>0</v>
      </c>
      <c r="AB262" s="46">
        <f>+'2015'!$J262</f>
        <v>0</v>
      </c>
      <c r="AC262" s="46">
        <f>+'2016'!$J262</f>
        <v>0</v>
      </c>
      <c r="AD262" s="46">
        <f>+'2017'!$J262</f>
        <v>0</v>
      </c>
      <c r="AE262" s="46">
        <f>+'2018'!$J262</f>
        <v>0</v>
      </c>
      <c r="AF262" s="46">
        <f>+'2019'!$J262</f>
        <v>0</v>
      </c>
      <c r="AG262" s="30">
        <f>+'2020'!$J262</f>
        <v>0</v>
      </c>
      <c r="AH262" s="30">
        <f>+'2021'!$J262</f>
        <v>0</v>
      </c>
      <c r="AI262" s="27"/>
      <c r="AJ262" s="47" t="e">
        <f t="shared" si="224"/>
        <v>#DIV/0!</v>
      </c>
    </row>
    <row r="263" spans="1:36" s="13" customFormat="1" x14ac:dyDescent="0.35">
      <c r="A263" s="19" t="s">
        <v>434</v>
      </c>
      <c r="B263" s="20" t="s">
        <v>435</v>
      </c>
      <c r="C263" s="21">
        <f>+SUM(C264:C273)</f>
        <v>0</v>
      </c>
      <c r="D263" s="21">
        <f t="shared" ref="D263:AE263" si="237">+SUM(D264:D273)</f>
        <v>0</v>
      </c>
      <c r="E263" s="21">
        <f t="shared" si="237"/>
        <v>0</v>
      </c>
      <c r="F263" s="21">
        <f t="shared" si="237"/>
        <v>0</v>
      </c>
      <c r="G263" s="21">
        <f t="shared" si="237"/>
        <v>0.49066266217292803</v>
      </c>
      <c r="H263" s="21">
        <f t="shared" si="237"/>
        <v>0.46865272189823998</v>
      </c>
      <c r="I263" s="21">
        <f t="shared" si="237"/>
        <v>0.28797174999999997</v>
      </c>
      <c r="J263" s="21">
        <f t="shared" si="237"/>
        <v>0.51939763069068812</v>
      </c>
      <c r="K263" s="21">
        <f t="shared" si="237"/>
        <v>0.55138716860723191</v>
      </c>
      <c r="L263" s="21">
        <f t="shared" si="237"/>
        <v>0.53056163009087998</v>
      </c>
      <c r="M263" s="21">
        <f t="shared" si="237"/>
        <v>0.28566175019033602</v>
      </c>
      <c r="N263" s="21">
        <f t="shared" si="237"/>
        <v>0.28565964898688001</v>
      </c>
      <c r="O263" s="21">
        <f t="shared" si="237"/>
        <v>0.28663169975859204</v>
      </c>
      <c r="P263" s="21">
        <f t="shared" si="237"/>
        <v>0.28931625000000005</v>
      </c>
      <c r="Q263" s="21">
        <f t="shared" si="237"/>
        <v>0.28566314999999998</v>
      </c>
      <c r="R263" s="21">
        <f t="shared" si="237"/>
        <v>0.28843375000000004</v>
      </c>
      <c r="S263" s="21">
        <f t="shared" si="237"/>
        <v>0.28797174999999997</v>
      </c>
      <c r="T263" s="21">
        <f t="shared" si="237"/>
        <v>0.29309625</v>
      </c>
      <c r="U263" s="21">
        <f t="shared" si="237"/>
        <v>0.30553775000000005</v>
      </c>
      <c r="V263" s="21">
        <f t="shared" si="237"/>
        <v>0.30713040999999996</v>
      </c>
      <c r="W263" s="21">
        <f t="shared" si="237"/>
        <v>0.32335632000000003</v>
      </c>
      <c r="X263" s="21">
        <f t="shared" si="237"/>
        <v>0.36084750000000004</v>
      </c>
      <c r="Y263" s="21">
        <f t="shared" si="237"/>
        <v>0.43159249999999999</v>
      </c>
      <c r="Z263" s="21">
        <f t="shared" si="237"/>
        <v>0.43482493999999999</v>
      </c>
      <c r="AA263" s="21">
        <f t="shared" si="237"/>
        <v>0.47375099999999998</v>
      </c>
      <c r="AB263" s="21">
        <f t="shared" si="237"/>
        <v>0.48114833000000001</v>
      </c>
      <c r="AC263" s="21">
        <f t="shared" si="237"/>
        <v>0.50437145000000005</v>
      </c>
      <c r="AD263" s="21">
        <f t="shared" si="237"/>
        <v>0.48504944999999999</v>
      </c>
      <c r="AE263" s="21">
        <f t="shared" si="237"/>
        <v>0.47524338000000005</v>
      </c>
      <c r="AF263" s="21">
        <f t="shared" ref="AF263" si="238">+SUM(AF264:AF273)</f>
        <v>0.51635739000000003</v>
      </c>
      <c r="AG263" s="21">
        <f t="shared" ref="AG263:AH263" si="239">+SUM(AG264:AG273)</f>
        <v>0.33763947499999997</v>
      </c>
      <c r="AH263" s="21">
        <f t="shared" si="239"/>
        <v>0.33725562250000002</v>
      </c>
      <c r="AI263" s="22"/>
      <c r="AJ263" s="23">
        <f t="shared" si="224"/>
        <v>0.80758323316282921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33" t="e">
        <f t="shared" si="224"/>
        <v>#DIV/0!</v>
      </c>
    </row>
    <row r="265" spans="1:36" x14ac:dyDescent="0.35">
      <c r="A265" s="24" t="s">
        <v>466</v>
      </c>
      <c r="B265" s="25" t="s">
        <v>467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27"/>
      <c r="AJ265" s="33" t="e">
        <f t="shared" si="224"/>
        <v>#DIV/0!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33" t="e">
        <f t="shared" si="224"/>
        <v>#DIV/0!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33" t="e">
        <f t="shared" si="224"/>
        <v>#DIV/0!</v>
      </c>
    </row>
    <row r="268" spans="1:36" x14ac:dyDescent="0.35">
      <c r="A268" s="24" t="s">
        <v>516</v>
      </c>
      <c r="B268" s="25" t="s">
        <v>517</v>
      </c>
      <c r="C268" s="46">
        <f>+'1990'!$J267</f>
        <v>0</v>
      </c>
      <c r="D268" s="46">
        <f>+'1991'!$J267</f>
        <v>0</v>
      </c>
      <c r="E268" s="46">
        <f>+'1992'!$J267</f>
        <v>0</v>
      </c>
      <c r="F268" s="46">
        <f>+'1993'!$J267</f>
        <v>0</v>
      </c>
      <c r="G268" s="46">
        <f>+'1994'!$J267</f>
        <v>0</v>
      </c>
      <c r="H268" s="46">
        <f>+'1995'!$J267</f>
        <v>0</v>
      </c>
      <c r="I268" s="46">
        <f>+'1996'!$J267</f>
        <v>0</v>
      </c>
      <c r="J268" s="46">
        <f>+'1997'!$J267</f>
        <v>0</v>
      </c>
      <c r="K268" s="46">
        <f>+'1998'!$J267</f>
        <v>0</v>
      </c>
      <c r="L268" s="46">
        <f>+'1999'!$J267</f>
        <v>0</v>
      </c>
      <c r="M268" s="46">
        <f>+'2000'!$J268</f>
        <v>0</v>
      </c>
      <c r="N268" s="46">
        <f>+'2001'!$J268</f>
        <v>0</v>
      </c>
      <c r="O268" s="46">
        <f>+'2002'!$J268</f>
        <v>0</v>
      </c>
      <c r="P268" s="46">
        <f>+'2003'!$J268</f>
        <v>0</v>
      </c>
      <c r="Q268" s="46">
        <f>+'2004'!$J268</f>
        <v>0</v>
      </c>
      <c r="R268" s="46">
        <f>+'2005'!$J268</f>
        <v>0</v>
      </c>
      <c r="S268" s="46">
        <f>+'2006'!$J268</f>
        <v>0</v>
      </c>
      <c r="T268" s="46">
        <f>+'2007'!$J268</f>
        <v>0</v>
      </c>
      <c r="U268" s="46">
        <f>+'2008'!$J268</f>
        <v>0</v>
      </c>
      <c r="V268" s="46">
        <f>+'2009'!$J268</f>
        <v>0</v>
      </c>
      <c r="W268" s="46">
        <f>+'2010'!$J268</f>
        <v>0</v>
      </c>
      <c r="X268" s="46">
        <f>+'2011'!$J268</f>
        <v>0</v>
      </c>
      <c r="Y268" s="46">
        <f>+'2012'!$J268</f>
        <v>0</v>
      </c>
      <c r="Z268" s="46">
        <f>+'2013'!$J268</f>
        <v>0</v>
      </c>
      <c r="AA268" s="46">
        <f>+'2014'!$J268</f>
        <v>0</v>
      </c>
      <c r="AB268" s="46">
        <f>+'2015'!$J268</f>
        <v>0</v>
      </c>
      <c r="AC268" s="46">
        <f>+'2016'!$J268</f>
        <v>0</v>
      </c>
      <c r="AD268" s="46">
        <f>+'2017'!$J268</f>
        <v>0</v>
      </c>
      <c r="AE268" s="46">
        <f>+'2018'!$J268</f>
        <v>0</v>
      </c>
      <c r="AF268" s="46">
        <f>+'2019'!$J268</f>
        <v>0</v>
      </c>
      <c r="AG268" s="30">
        <f>+'2020'!$J268</f>
        <v>0</v>
      </c>
      <c r="AH268" s="30">
        <f>+'2021'!$J268</f>
        <v>0</v>
      </c>
      <c r="AI268" s="27"/>
      <c r="AJ268" s="47" t="e">
        <f t="shared" si="224"/>
        <v>#DIV/0!</v>
      </c>
    </row>
    <row r="269" spans="1:36" x14ac:dyDescent="0.35">
      <c r="A269" s="24" t="s">
        <v>518</v>
      </c>
      <c r="B269" s="25" t="s">
        <v>519</v>
      </c>
      <c r="C269" s="46">
        <f>+'1990'!$J268</f>
        <v>0</v>
      </c>
      <c r="D269" s="46">
        <f>+'1991'!$J268</f>
        <v>0</v>
      </c>
      <c r="E269" s="46">
        <f>+'1992'!$J268</f>
        <v>0</v>
      </c>
      <c r="F269" s="46">
        <f>+'1993'!$J268</f>
        <v>0</v>
      </c>
      <c r="G269" s="46">
        <f>+'1994'!$J268</f>
        <v>0.49066266217292803</v>
      </c>
      <c r="H269" s="46">
        <f>+'1995'!$J268</f>
        <v>0.46865272189823998</v>
      </c>
      <c r="I269" s="46">
        <f>+'1996'!$J268</f>
        <v>0.28797174999999997</v>
      </c>
      <c r="J269" s="46">
        <f>+'1997'!$J268</f>
        <v>0.51939763069068812</v>
      </c>
      <c r="K269" s="46">
        <f>+'1998'!$J268</f>
        <v>0.55138716860723191</v>
      </c>
      <c r="L269" s="46">
        <f>+'1999'!$J268</f>
        <v>0.53056163009087998</v>
      </c>
      <c r="M269" s="46">
        <f>+'2000'!$J269</f>
        <v>0.28566175019033602</v>
      </c>
      <c r="N269" s="46">
        <f>+'2001'!$J269</f>
        <v>0.28565964898688001</v>
      </c>
      <c r="O269" s="46">
        <f>+'2002'!$J269</f>
        <v>0.28663169975859204</v>
      </c>
      <c r="P269" s="46">
        <f>+'2003'!$J269</f>
        <v>0.28931625000000005</v>
      </c>
      <c r="Q269" s="46">
        <f>+'2004'!$J269</f>
        <v>0.28566314999999998</v>
      </c>
      <c r="R269" s="46">
        <f>+'2005'!$J269</f>
        <v>0.28843375000000004</v>
      </c>
      <c r="S269" s="46">
        <f>+'2006'!$J269</f>
        <v>0.28797174999999997</v>
      </c>
      <c r="T269" s="46">
        <f>+'2007'!$J269</f>
        <v>0.29309625</v>
      </c>
      <c r="U269" s="46">
        <f>+'2008'!$J269</f>
        <v>0.30553775000000005</v>
      </c>
      <c r="V269" s="46">
        <f>+'2009'!$J269</f>
        <v>0.30713040999999996</v>
      </c>
      <c r="W269" s="46">
        <f>+'2010'!$J269</f>
        <v>0.32335632000000003</v>
      </c>
      <c r="X269" s="46">
        <f>+'2011'!$J269</f>
        <v>0.36084750000000004</v>
      </c>
      <c r="Y269" s="46">
        <f>+'2012'!$J269</f>
        <v>0.43159249999999999</v>
      </c>
      <c r="Z269" s="46">
        <f>+'2013'!$J269</f>
        <v>0.43482493999999999</v>
      </c>
      <c r="AA269" s="46">
        <f>+'2014'!$J269</f>
        <v>0.47375099999999998</v>
      </c>
      <c r="AB269" s="46">
        <f>+'2015'!$J269</f>
        <v>0.48114833000000001</v>
      </c>
      <c r="AC269" s="46">
        <f>+'2016'!$J269</f>
        <v>0.50437145000000005</v>
      </c>
      <c r="AD269" s="46">
        <f>+'2017'!$J269</f>
        <v>0.48504944999999999</v>
      </c>
      <c r="AE269" s="46">
        <f>+'2018'!$J269</f>
        <v>0.47524338000000005</v>
      </c>
      <c r="AF269" s="46">
        <f>+'2019'!$J269</f>
        <v>0.51635739000000003</v>
      </c>
      <c r="AG269" s="30">
        <f>+'2020'!$J269</f>
        <v>0.33763947499999997</v>
      </c>
      <c r="AH269" s="30">
        <f>+'2021'!$J269</f>
        <v>0.33725562250000002</v>
      </c>
      <c r="AI269" s="27"/>
      <c r="AJ269" s="47">
        <f t="shared" si="224"/>
        <v>0.80758323316282921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33" t="e">
        <f t="shared" si="224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33" t="e">
        <f t="shared" si="224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33" t="e">
        <f t="shared" si="224"/>
        <v>#DIV/0!</v>
      </c>
    </row>
    <row r="273" spans="1:36" x14ac:dyDescent="0.35">
      <c r="A273" s="24" t="s">
        <v>539</v>
      </c>
      <c r="B273" s="25" t="s">
        <v>291</v>
      </c>
      <c r="C273" s="46">
        <f>+'1990'!$J272</f>
        <v>0</v>
      </c>
      <c r="D273" s="46">
        <f>+'1991'!$J272</f>
        <v>0</v>
      </c>
      <c r="E273" s="46">
        <f>+'1992'!$J272</f>
        <v>0</v>
      </c>
      <c r="F273" s="46">
        <f>+'1993'!$J272</f>
        <v>0</v>
      </c>
      <c r="G273" s="46">
        <f>+'1994'!$J272</f>
        <v>0</v>
      </c>
      <c r="H273" s="46">
        <f>+'1995'!$J272</f>
        <v>0</v>
      </c>
      <c r="I273" s="46">
        <f>+'1996'!$J272</f>
        <v>0</v>
      </c>
      <c r="J273" s="46">
        <f>+'1997'!$J272</f>
        <v>0</v>
      </c>
      <c r="K273" s="46">
        <f>+'1998'!$J272</f>
        <v>0</v>
      </c>
      <c r="L273" s="46">
        <f>+'1999'!$J272</f>
        <v>0</v>
      </c>
      <c r="M273" s="46">
        <f>+'2000'!$J273</f>
        <v>0</v>
      </c>
      <c r="N273" s="46">
        <f>+'2001'!$J273</f>
        <v>0</v>
      </c>
      <c r="O273" s="46">
        <f>+'2002'!$J273</f>
        <v>0</v>
      </c>
      <c r="P273" s="46">
        <f>+'2003'!$J273</f>
        <v>0</v>
      </c>
      <c r="Q273" s="46">
        <f>+'2004'!$J273</f>
        <v>0</v>
      </c>
      <c r="R273" s="46">
        <f>+'2005'!$J273</f>
        <v>0</v>
      </c>
      <c r="S273" s="46">
        <f>+'2006'!$J273</f>
        <v>0</v>
      </c>
      <c r="T273" s="46">
        <f>+'2007'!$J273</f>
        <v>0</v>
      </c>
      <c r="U273" s="46">
        <f>+'2008'!$J273</f>
        <v>0</v>
      </c>
      <c r="V273" s="46">
        <f>+'2009'!$J273</f>
        <v>0</v>
      </c>
      <c r="W273" s="46">
        <f>+'2010'!$J273</f>
        <v>0</v>
      </c>
      <c r="X273" s="46">
        <f>+'2011'!$J273</f>
        <v>0</v>
      </c>
      <c r="Y273" s="46">
        <f>+'2012'!$J273</f>
        <v>0</v>
      </c>
      <c r="Z273" s="46">
        <f>+'2013'!$J273</f>
        <v>0</v>
      </c>
      <c r="AA273" s="46">
        <f>+'2014'!$J273</f>
        <v>0</v>
      </c>
      <c r="AB273" s="46">
        <f>+'2015'!$J273</f>
        <v>0</v>
      </c>
      <c r="AC273" s="46">
        <f>+'2016'!$J273</f>
        <v>0</v>
      </c>
      <c r="AD273" s="46">
        <f>+'2017'!$J273</f>
        <v>0</v>
      </c>
      <c r="AE273" s="46">
        <f>+'2018'!$J273</f>
        <v>0</v>
      </c>
      <c r="AF273" s="46">
        <f>+'2019'!$J273</f>
        <v>0</v>
      </c>
      <c r="AG273" s="30">
        <f>+'2020'!$J273</f>
        <v>0</v>
      </c>
      <c r="AH273" s="30">
        <f>+'2021'!$J273</f>
        <v>0</v>
      </c>
      <c r="AI273" s="27"/>
      <c r="AJ273" s="47" t="e">
        <f t="shared" si="224"/>
        <v>#DIV/0!</v>
      </c>
    </row>
    <row r="274" spans="1:36" s="13" customFormat="1" x14ac:dyDescent="0.35">
      <c r="A274" s="19" t="s">
        <v>540</v>
      </c>
      <c r="B274" s="20" t="s">
        <v>541</v>
      </c>
      <c r="C274" s="21">
        <f>+SUM(C275:C282)</f>
        <v>0</v>
      </c>
      <c r="D274" s="21">
        <f t="shared" ref="D274:AE274" si="240">+SUM(D275:D282)</f>
        <v>0</v>
      </c>
      <c r="E274" s="21">
        <f t="shared" si="240"/>
        <v>0</v>
      </c>
      <c r="F274" s="21">
        <f t="shared" si="240"/>
        <v>0</v>
      </c>
      <c r="G274" s="21">
        <f t="shared" si="240"/>
        <v>0</v>
      </c>
      <c r="H274" s="21">
        <f t="shared" si="240"/>
        <v>0</v>
      </c>
      <c r="I274" s="21">
        <f t="shared" si="240"/>
        <v>0</v>
      </c>
      <c r="J274" s="21">
        <f t="shared" si="240"/>
        <v>0</v>
      </c>
      <c r="K274" s="21">
        <f t="shared" si="240"/>
        <v>0</v>
      </c>
      <c r="L274" s="21">
        <f t="shared" si="240"/>
        <v>0</v>
      </c>
      <c r="M274" s="21">
        <f t="shared" si="240"/>
        <v>3.4551124768800188</v>
      </c>
      <c r="N274" s="21">
        <f t="shared" si="240"/>
        <v>5.0903028838327096</v>
      </c>
      <c r="O274" s="21">
        <f t="shared" si="240"/>
        <v>7.0822547531170637</v>
      </c>
      <c r="P274" s="21">
        <f t="shared" si="240"/>
        <v>7.4947561317931459</v>
      </c>
      <c r="Q274" s="21">
        <f t="shared" si="240"/>
        <v>5.0262686800117642</v>
      </c>
      <c r="R274" s="21">
        <f t="shared" si="240"/>
        <v>9.8129455346037222</v>
      </c>
      <c r="S274" s="21">
        <f t="shared" si="240"/>
        <v>6.0928661032183848</v>
      </c>
      <c r="T274" s="21">
        <f t="shared" si="240"/>
        <v>7.0876444985756955</v>
      </c>
      <c r="U274" s="21">
        <f t="shared" si="240"/>
        <v>7.4811374629699126</v>
      </c>
      <c r="V274" s="21">
        <f t="shared" si="240"/>
        <v>5.2124137496512635</v>
      </c>
      <c r="W274" s="21">
        <f t="shared" si="240"/>
        <v>4.2734786843566503</v>
      </c>
      <c r="X274" s="21">
        <f t="shared" si="240"/>
        <v>5.4502004259065195</v>
      </c>
      <c r="Y274" s="21">
        <f t="shared" si="240"/>
        <v>4.4331999624205025</v>
      </c>
      <c r="Z274" s="21">
        <f t="shared" si="240"/>
        <v>4.2696667961008403</v>
      </c>
      <c r="AA274" s="21">
        <f t="shared" si="240"/>
        <v>5.073518958664569</v>
      </c>
      <c r="AB274" s="21">
        <f t="shared" si="240"/>
        <v>7.7394506426012111</v>
      </c>
      <c r="AC274" s="21">
        <f t="shared" si="240"/>
        <v>11.623423904733041</v>
      </c>
      <c r="AD274" s="21">
        <f t="shared" si="240"/>
        <v>4.9994952322161845</v>
      </c>
      <c r="AE274" s="21">
        <f t="shared" si="240"/>
        <v>5.0515712578008625</v>
      </c>
      <c r="AF274" s="21">
        <f t="shared" ref="AF274:AH274" si="241">+SUM(AF275:AF282)</f>
        <v>8.6745347666502184</v>
      </c>
      <c r="AG274" s="21">
        <f t="shared" si="241"/>
        <v>8.487185755090783</v>
      </c>
      <c r="AH274" s="21">
        <f t="shared" si="241"/>
        <v>8.5890900246555386</v>
      </c>
      <c r="AI274" s="22"/>
      <c r="AJ274" s="23">
        <f t="shared" si="224"/>
        <v>1.5106374465943175</v>
      </c>
    </row>
    <row r="275" spans="1:36" x14ac:dyDescent="0.35">
      <c r="A275" s="24" t="s">
        <v>542</v>
      </c>
      <c r="B275" s="25" t="s">
        <v>543</v>
      </c>
      <c r="C275" s="46">
        <f>+'1990'!$J274</f>
        <v>0</v>
      </c>
      <c r="D275" s="46">
        <f>+'1991'!$J274</f>
        <v>0</v>
      </c>
      <c r="E275" s="46">
        <f>+'1992'!$J274</f>
        <v>0</v>
      </c>
      <c r="F275" s="46">
        <f>+'1993'!$J274</f>
        <v>0</v>
      </c>
      <c r="G275" s="46">
        <f>+'1994'!$J274</f>
        <v>0</v>
      </c>
      <c r="H275" s="46">
        <f>+'1995'!$J274</f>
        <v>0</v>
      </c>
      <c r="I275" s="46">
        <f>+'1996'!$J274</f>
        <v>0</v>
      </c>
      <c r="J275" s="46">
        <f>+'1997'!$J274</f>
        <v>0</v>
      </c>
      <c r="K275" s="46">
        <f>+'1998'!$J274</f>
        <v>0</v>
      </c>
      <c r="L275" s="46">
        <f>+'1999'!$J274</f>
        <v>0</v>
      </c>
      <c r="M275" s="46">
        <f>+'2000'!$J275</f>
        <v>0.12190649276514336</v>
      </c>
      <c r="N275" s="46">
        <f>+'2001'!$J275</f>
        <v>0.24788940967075923</v>
      </c>
      <c r="O275" s="46">
        <f>+'2002'!$J275</f>
        <v>0.4006071792502684</v>
      </c>
      <c r="P275" s="46">
        <f>+'2003'!$J275</f>
        <v>1.4180244662084101</v>
      </c>
      <c r="Q275" s="46">
        <f>+'2004'!$J275</f>
        <v>0.33996370546360005</v>
      </c>
      <c r="R275" s="46">
        <f>+'2005'!$J275</f>
        <v>0.63856891119600023</v>
      </c>
      <c r="S275" s="46">
        <f>+'2006'!$J275</f>
        <v>0.6620558523968002</v>
      </c>
      <c r="T275" s="46">
        <f>+'2007'!$J275</f>
        <v>0.28941536276860008</v>
      </c>
      <c r="U275" s="46">
        <f>+'2008'!$J275</f>
        <v>0.10481358060940002</v>
      </c>
      <c r="V275" s="46">
        <f>+'2009'!$J275</f>
        <v>0.25880167210880006</v>
      </c>
      <c r="W275" s="46">
        <f>+'2010'!$J275</f>
        <v>7.9870780050200013E-2</v>
      </c>
      <c r="X275" s="46">
        <f>+'2011'!$J275</f>
        <v>3.8145088515000009E-2</v>
      </c>
      <c r="Y275" s="46">
        <f>+'2012'!$J275</f>
        <v>0.11812874639340004</v>
      </c>
      <c r="Z275" s="46">
        <f>+'2013'!$J275</f>
        <v>0.57577556007320019</v>
      </c>
      <c r="AA275" s="46">
        <f>+'2014'!$J275</f>
        <v>0.13651411297180002</v>
      </c>
      <c r="AB275" s="46">
        <f>+'2015'!$J275</f>
        <v>1.3031079286990002</v>
      </c>
      <c r="AC275" s="46">
        <f>+'2016'!$J275</f>
        <v>4.3579823094660002</v>
      </c>
      <c r="AD275" s="46">
        <f>+'2017'!$J275</f>
        <v>0.17830426473496006</v>
      </c>
      <c r="AE275" s="46">
        <f>+'2018'!$J275</f>
        <v>0.19628174173360005</v>
      </c>
      <c r="AF275" s="46">
        <f>+'2019'!$J275</f>
        <v>2.5606728242704002</v>
      </c>
      <c r="AG275" s="30">
        <f>+'2020'!$J275</f>
        <v>9.2882016779200036E-2</v>
      </c>
      <c r="AH275" s="30">
        <f>+'2021'!$J275</f>
        <v>8.8948227887800019E-2</v>
      </c>
      <c r="AI275" s="27"/>
      <c r="AJ275" s="47">
        <f t="shared" si="224"/>
        <v>20.005221019717268</v>
      </c>
    </row>
    <row r="276" spans="1:36" x14ac:dyDescent="0.35">
      <c r="A276" s="24" t="s">
        <v>558</v>
      </c>
      <c r="B276" s="25" t="s">
        <v>559</v>
      </c>
      <c r="C276" s="46">
        <f>+'1990'!$J275</f>
        <v>0</v>
      </c>
      <c r="D276" s="46">
        <f>+'1991'!$J275</f>
        <v>0</v>
      </c>
      <c r="E276" s="46">
        <f>+'1992'!$J275</f>
        <v>0</v>
      </c>
      <c r="F276" s="46">
        <f>+'1993'!$J275</f>
        <v>0</v>
      </c>
      <c r="G276" s="46">
        <f>+'1994'!$J275</f>
        <v>0</v>
      </c>
      <c r="H276" s="46">
        <f>+'1995'!$J275</f>
        <v>0</v>
      </c>
      <c r="I276" s="46">
        <f>+'1996'!$J275</f>
        <v>0</v>
      </c>
      <c r="J276" s="46">
        <f>+'1997'!$J275</f>
        <v>0</v>
      </c>
      <c r="K276" s="46">
        <f>+'1998'!$J275</f>
        <v>0</v>
      </c>
      <c r="L276" s="46">
        <f>+'1999'!$J275</f>
        <v>0</v>
      </c>
      <c r="M276" s="46">
        <f>+'2000'!$J276</f>
        <v>0.82462674917059209</v>
      </c>
      <c r="N276" s="46">
        <f>+'2001'!$J276</f>
        <v>0.770152697902315</v>
      </c>
      <c r="O276" s="46">
        <f>+'2002'!$J276</f>
        <v>1.0968127313126559</v>
      </c>
      <c r="P276" s="46">
        <f>+'2003'!$J276</f>
        <v>1.0131578112878241</v>
      </c>
      <c r="Q276" s="46">
        <f>+'2004'!$J276</f>
        <v>0.5455223259793458</v>
      </c>
      <c r="R276" s="46">
        <f>+'2005'!$J276</f>
        <v>1.5282708984229549</v>
      </c>
      <c r="S276" s="46">
        <f>+'2006'!$J276</f>
        <v>0.94160425507726297</v>
      </c>
      <c r="T276" s="46">
        <f>+'2007'!$J276</f>
        <v>0.78514286226918395</v>
      </c>
      <c r="U276" s="46">
        <f>+'2008'!$J276</f>
        <v>1.1516020052123364</v>
      </c>
      <c r="V276" s="46">
        <f>+'2009'!$J276</f>
        <v>1.2084159004123376</v>
      </c>
      <c r="W276" s="46">
        <f>+'2010'!$J276</f>
        <v>1.0955564775994482</v>
      </c>
      <c r="X276" s="46">
        <f>+'2011'!$J276</f>
        <v>1.6716508722699914</v>
      </c>
      <c r="Y276" s="46">
        <f>+'2012'!$J276</f>
        <v>1.4191925871193267</v>
      </c>
      <c r="Z276" s="46">
        <f>+'2013'!$J276</f>
        <v>0.5873584954618809</v>
      </c>
      <c r="AA276" s="46">
        <f>+'2014'!$J276</f>
        <v>0.94816945200796066</v>
      </c>
      <c r="AB276" s="46">
        <f>+'2015'!$J276</f>
        <v>1.1673001574308954</v>
      </c>
      <c r="AC276" s="46">
        <f>+'2016'!$J276</f>
        <v>1.1812536917827761</v>
      </c>
      <c r="AD276" s="46">
        <f>+'2017'!$J276</f>
        <v>0.96715579978956434</v>
      </c>
      <c r="AE276" s="46">
        <f>+'2018'!$J276</f>
        <v>1.0516863202881013</v>
      </c>
      <c r="AF276" s="46">
        <f>+'2019'!$J276</f>
        <v>0.4507715370883576</v>
      </c>
      <c r="AG276" s="30">
        <f>+'2020'!$J276</f>
        <v>0.89755097847836796</v>
      </c>
      <c r="AH276" s="30">
        <f>+'2021'!$J276</f>
        <v>0.85676354776118357</v>
      </c>
      <c r="AI276" s="27"/>
      <c r="AJ276" s="47">
        <f t="shared" si="224"/>
        <v>-0.45336294566997404</v>
      </c>
    </row>
    <row r="277" spans="1:36" x14ac:dyDescent="0.35">
      <c r="A277" s="24" t="s">
        <v>574</v>
      </c>
      <c r="B277" s="25" t="s">
        <v>575</v>
      </c>
      <c r="C277" s="46">
        <f>+'1990'!$J276</f>
        <v>0</v>
      </c>
      <c r="D277" s="46">
        <f>+'1991'!$J276</f>
        <v>0</v>
      </c>
      <c r="E277" s="46">
        <f>+'1992'!$J276</f>
        <v>0</v>
      </c>
      <c r="F277" s="46">
        <f>+'1993'!$J276</f>
        <v>0</v>
      </c>
      <c r="G277" s="46">
        <f>+'1994'!$J276</f>
        <v>0</v>
      </c>
      <c r="H277" s="46">
        <f>+'1995'!$J276</f>
        <v>0</v>
      </c>
      <c r="I277" s="46">
        <f>+'1996'!$J276</f>
        <v>0</v>
      </c>
      <c r="J277" s="46">
        <f>+'1997'!$J276</f>
        <v>0</v>
      </c>
      <c r="K277" s="46">
        <f>+'1998'!$J276</f>
        <v>0</v>
      </c>
      <c r="L277" s="46">
        <f>+'1999'!$J276</f>
        <v>0</v>
      </c>
      <c r="M277" s="46">
        <f>+'2000'!$J277</f>
        <v>2.5085792349442833</v>
      </c>
      <c r="N277" s="46">
        <f>+'2001'!$J277</f>
        <v>4.0722607762596352</v>
      </c>
      <c r="O277" s="46">
        <f>+'2002'!$J277</f>
        <v>5.5848348425541392</v>
      </c>
      <c r="P277" s="46">
        <f>+'2003'!$J277</f>
        <v>5.0635738542969122</v>
      </c>
      <c r="Q277" s="46">
        <f>+'2004'!$J277</f>
        <v>4.1407826485688188</v>
      </c>
      <c r="R277" s="46">
        <f>+'2005'!$J277</f>
        <v>7.6461057249847668</v>
      </c>
      <c r="S277" s="46">
        <f>+'2006'!$J277</f>
        <v>4.4892059957443218</v>
      </c>
      <c r="T277" s="46">
        <f>+'2007'!$J277</f>
        <v>6.0130862735379109</v>
      </c>
      <c r="U277" s="46">
        <f>+'2008'!$J277</f>
        <v>6.224721877148176</v>
      </c>
      <c r="V277" s="46">
        <f>+'2009'!$J277</f>
        <v>3.7451961771301261</v>
      </c>
      <c r="W277" s="46">
        <f>+'2010'!$J277</f>
        <v>3.0980514267070021</v>
      </c>
      <c r="X277" s="46">
        <f>+'2011'!$J277</f>
        <v>3.7404044651215278</v>
      </c>
      <c r="Y277" s="46">
        <f>+'2012'!$J277</f>
        <v>2.8958786289077763</v>
      </c>
      <c r="Z277" s="46">
        <f>+'2013'!$J277</f>
        <v>3.106532740565759</v>
      </c>
      <c r="AA277" s="46">
        <f>+'2014'!$J277</f>
        <v>3.9888353936848082</v>
      </c>
      <c r="AB277" s="46">
        <f>+'2015'!$J277</f>
        <v>5.2690425564713159</v>
      </c>
      <c r="AC277" s="46">
        <f>+'2016'!$J277</f>
        <v>6.0841879034842652</v>
      </c>
      <c r="AD277" s="46">
        <f>+'2017'!$J277</f>
        <v>3.8540351676916602</v>
      </c>
      <c r="AE277" s="46">
        <f>+'2018'!$J277</f>
        <v>3.8036031957791612</v>
      </c>
      <c r="AF277" s="46">
        <f>+'2019'!$J277</f>
        <v>5.6630904052914595</v>
      </c>
      <c r="AG277" s="30">
        <f>+'2020'!$J277</f>
        <v>7.4967527598332158</v>
      </c>
      <c r="AH277" s="30">
        <f>+'2021'!$J277</f>
        <v>7.6433782490065552</v>
      </c>
      <c r="AI277" s="27"/>
      <c r="AJ277" s="47">
        <f t="shared" si="224"/>
        <v>1.2574891501951062</v>
      </c>
    </row>
    <row r="278" spans="1:36" x14ac:dyDescent="0.35">
      <c r="A278" s="24" t="s">
        <v>590</v>
      </c>
      <c r="B278" s="25" t="s">
        <v>591</v>
      </c>
      <c r="C278" s="46">
        <f>+'1990'!$J277</f>
        <v>0</v>
      </c>
      <c r="D278" s="46">
        <f>+'1991'!$J277</f>
        <v>0</v>
      </c>
      <c r="E278" s="46">
        <f>+'1992'!$J277</f>
        <v>0</v>
      </c>
      <c r="F278" s="46">
        <f>+'1993'!$J277</f>
        <v>0</v>
      </c>
      <c r="G278" s="46">
        <f>+'1994'!$J277</f>
        <v>0</v>
      </c>
      <c r="H278" s="46">
        <f>+'1995'!$J277</f>
        <v>0</v>
      </c>
      <c r="I278" s="46">
        <f>+'1996'!$J277</f>
        <v>0</v>
      </c>
      <c r="J278" s="46">
        <f>+'1997'!$J277</f>
        <v>0</v>
      </c>
      <c r="K278" s="46">
        <f>+'1998'!$J277</f>
        <v>0</v>
      </c>
      <c r="L278" s="46">
        <f>+'1999'!$J277</f>
        <v>0</v>
      </c>
      <c r="M278" s="46">
        <f>+'2000'!$J278</f>
        <v>0</v>
      </c>
      <c r="N278" s="46">
        <f>+'2001'!$J278</f>
        <v>0</v>
      </c>
      <c r="O278" s="46">
        <f>+'2002'!$J278</f>
        <v>0</v>
      </c>
      <c r="P278" s="46">
        <f>+'2003'!$J278</f>
        <v>0</v>
      </c>
      <c r="Q278" s="46">
        <f>+'2004'!$J278</f>
        <v>0</v>
      </c>
      <c r="R278" s="46">
        <f>+'2005'!$J278</f>
        <v>0</v>
      </c>
      <c r="S278" s="46">
        <f>+'2006'!$J278</f>
        <v>0</v>
      </c>
      <c r="T278" s="46">
        <f>+'2007'!$J278</f>
        <v>0</v>
      </c>
      <c r="U278" s="46">
        <f>+'2008'!$J278</f>
        <v>0</v>
      </c>
      <c r="V278" s="46">
        <f>+'2009'!$J278</f>
        <v>0</v>
      </c>
      <c r="W278" s="46">
        <f>+'2010'!$J278</f>
        <v>0</v>
      </c>
      <c r="X278" s="46">
        <f>+'2011'!$J278</f>
        <v>0</v>
      </c>
      <c r="Y278" s="46">
        <f>+'2012'!$J278</f>
        <v>0</v>
      </c>
      <c r="Z278" s="46">
        <f>+'2013'!$J278</f>
        <v>0</v>
      </c>
      <c r="AA278" s="46">
        <f>+'2014'!$J278</f>
        <v>0</v>
      </c>
      <c r="AB278" s="46">
        <f>+'2015'!$J278</f>
        <v>0</v>
      </c>
      <c r="AC278" s="46">
        <f>+'2016'!$J278</f>
        <v>0</v>
      </c>
      <c r="AD278" s="46">
        <f>+'2017'!$J278</f>
        <v>0</v>
      </c>
      <c r="AE278" s="46">
        <f>+'2018'!$J278</f>
        <v>0</v>
      </c>
      <c r="AF278" s="46">
        <f>+'2019'!$J278</f>
        <v>0</v>
      </c>
      <c r="AG278" s="30">
        <f>+'2020'!$J278</f>
        <v>0</v>
      </c>
      <c r="AH278" s="30">
        <f>+'2021'!$J278</f>
        <v>0</v>
      </c>
      <c r="AI278" s="27"/>
      <c r="AJ278" s="47" t="e">
        <f t="shared" si="224"/>
        <v>#DIV/0!</v>
      </c>
    </row>
    <row r="279" spans="1:36" x14ac:dyDescent="0.35">
      <c r="A279" s="24" t="s">
        <v>606</v>
      </c>
      <c r="B279" s="25" t="s">
        <v>607</v>
      </c>
      <c r="C279" s="46">
        <f>+'1990'!$J278</f>
        <v>0</v>
      </c>
      <c r="D279" s="46">
        <f>+'1991'!$J278</f>
        <v>0</v>
      </c>
      <c r="E279" s="46">
        <f>+'1992'!$J278</f>
        <v>0</v>
      </c>
      <c r="F279" s="46">
        <f>+'1993'!$J278</f>
        <v>0</v>
      </c>
      <c r="G279" s="46">
        <f>+'1994'!$J278</f>
        <v>0</v>
      </c>
      <c r="H279" s="46">
        <f>+'1995'!$J278</f>
        <v>0</v>
      </c>
      <c r="I279" s="46">
        <f>+'1996'!$J278</f>
        <v>0</v>
      </c>
      <c r="J279" s="46">
        <f>+'1997'!$J278</f>
        <v>0</v>
      </c>
      <c r="K279" s="46">
        <f>+'1998'!$J278</f>
        <v>0</v>
      </c>
      <c r="L279" s="46">
        <f>+'1999'!$J278</f>
        <v>0</v>
      </c>
      <c r="M279" s="46">
        <f>+'2000'!$J279</f>
        <v>0</v>
      </c>
      <c r="N279" s="46">
        <f>+'2001'!$J279</f>
        <v>0</v>
      </c>
      <c r="O279" s="46">
        <f>+'2002'!$J279</f>
        <v>0</v>
      </c>
      <c r="P279" s="46">
        <f>+'2003'!$J279</f>
        <v>0</v>
      </c>
      <c r="Q279" s="46">
        <f>+'2004'!$J279</f>
        <v>0</v>
      </c>
      <c r="R279" s="46">
        <f>+'2005'!$J279</f>
        <v>0</v>
      </c>
      <c r="S279" s="46">
        <f>+'2006'!$J279</f>
        <v>0</v>
      </c>
      <c r="T279" s="46">
        <f>+'2007'!$J279</f>
        <v>0</v>
      </c>
      <c r="U279" s="46">
        <f>+'2008'!$J279</f>
        <v>0</v>
      </c>
      <c r="V279" s="46">
        <f>+'2009'!$J279</f>
        <v>0</v>
      </c>
      <c r="W279" s="46">
        <f>+'2010'!$J279</f>
        <v>0</v>
      </c>
      <c r="X279" s="46">
        <f>+'2011'!$J279</f>
        <v>0</v>
      </c>
      <c r="Y279" s="46">
        <f>+'2012'!$J279</f>
        <v>0</v>
      </c>
      <c r="Z279" s="46">
        <f>+'2013'!$J279</f>
        <v>0</v>
      </c>
      <c r="AA279" s="46">
        <f>+'2014'!$J279</f>
        <v>0</v>
      </c>
      <c r="AB279" s="46">
        <f>+'2015'!$J279</f>
        <v>0</v>
      </c>
      <c r="AC279" s="46">
        <f>+'2016'!$J279</f>
        <v>0</v>
      </c>
      <c r="AD279" s="46">
        <f>+'2017'!$J279</f>
        <v>0</v>
      </c>
      <c r="AE279" s="46">
        <f>+'2018'!$J279</f>
        <v>0</v>
      </c>
      <c r="AF279" s="46">
        <f>+'2019'!$J279</f>
        <v>0</v>
      </c>
      <c r="AG279" s="30">
        <f>+'2020'!$J279</f>
        <v>0</v>
      </c>
      <c r="AH279" s="30">
        <f>+'2021'!$J279</f>
        <v>0</v>
      </c>
      <c r="AI279" s="27"/>
      <c r="AJ279" s="47" t="e">
        <f t="shared" si="224"/>
        <v>#DIV/0!</v>
      </c>
    </row>
    <row r="280" spans="1:36" x14ac:dyDescent="0.35">
      <c r="A280" s="24" t="s">
        <v>622</v>
      </c>
      <c r="B280" s="25" t="s">
        <v>623</v>
      </c>
      <c r="C280" s="46">
        <f>+'1990'!$J279</f>
        <v>0</v>
      </c>
      <c r="D280" s="46">
        <f>+'1991'!$J279</f>
        <v>0</v>
      </c>
      <c r="E280" s="46">
        <f>+'1992'!$J279</f>
        <v>0</v>
      </c>
      <c r="F280" s="46">
        <f>+'1993'!$J279</f>
        <v>0</v>
      </c>
      <c r="G280" s="46">
        <f>+'1994'!$J279</f>
        <v>0</v>
      </c>
      <c r="H280" s="46">
        <f>+'1995'!$J279</f>
        <v>0</v>
      </c>
      <c r="I280" s="46">
        <f>+'1996'!$J279</f>
        <v>0</v>
      </c>
      <c r="J280" s="46">
        <f>+'1997'!$J279</f>
        <v>0</v>
      </c>
      <c r="K280" s="46">
        <f>+'1998'!$J279</f>
        <v>0</v>
      </c>
      <c r="L280" s="46">
        <f>+'1999'!$J279</f>
        <v>0</v>
      </c>
      <c r="M280" s="46">
        <f>+'2000'!$J280</f>
        <v>0</v>
      </c>
      <c r="N280" s="46">
        <f>+'2001'!$J280</f>
        <v>0</v>
      </c>
      <c r="O280" s="46">
        <f>+'2002'!$J280</f>
        <v>0</v>
      </c>
      <c r="P280" s="46">
        <f>+'2003'!$J280</f>
        <v>0</v>
      </c>
      <c r="Q280" s="46">
        <f>+'2004'!$J280</f>
        <v>0</v>
      </c>
      <c r="R280" s="46">
        <f>+'2005'!$J280</f>
        <v>0</v>
      </c>
      <c r="S280" s="46">
        <f>+'2006'!$J280</f>
        <v>0</v>
      </c>
      <c r="T280" s="46">
        <f>+'2007'!$J280</f>
        <v>0</v>
      </c>
      <c r="U280" s="46">
        <f>+'2008'!$J280</f>
        <v>0</v>
      </c>
      <c r="V280" s="46">
        <f>+'2009'!$J280</f>
        <v>0</v>
      </c>
      <c r="W280" s="46">
        <f>+'2010'!$J280</f>
        <v>0</v>
      </c>
      <c r="X280" s="46">
        <f>+'2011'!$J280</f>
        <v>0</v>
      </c>
      <c r="Y280" s="46">
        <f>+'2012'!$J280</f>
        <v>0</v>
      </c>
      <c r="Z280" s="46">
        <f>+'2013'!$J280</f>
        <v>0</v>
      </c>
      <c r="AA280" s="46">
        <f>+'2014'!$J280</f>
        <v>0</v>
      </c>
      <c r="AB280" s="46">
        <f>+'2015'!$J280</f>
        <v>0</v>
      </c>
      <c r="AC280" s="46">
        <f>+'2016'!$J280</f>
        <v>0</v>
      </c>
      <c r="AD280" s="46">
        <f>+'2017'!$J280</f>
        <v>0</v>
      </c>
      <c r="AE280" s="46">
        <f>+'2018'!$J280</f>
        <v>0</v>
      </c>
      <c r="AF280" s="46">
        <f>+'2019'!$J280</f>
        <v>0</v>
      </c>
      <c r="AG280" s="30">
        <f>+'2020'!$J280</f>
        <v>0</v>
      </c>
      <c r="AH280" s="30">
        <f>+'2021'!$J280</f>
        <v>0</v>
      </c>
      <c r="AI280" s="27"/>
      <c r="AJ280" s="47" t="e">
        <f t="shared" si="224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33" t="e">
        <f t="shared" si="224"/>
        <v>#DIV/0!</v>
      </c>
    </row>
    <row r="282" spans="1:36" x14ac:dyDescent="0.35">
      <c r="A282" s="24" t="s">
        <v>640</v>
      </c>
      <c r="B282" s="25" t="s">
        <v>291</v>
      </c>
      <c r="C282" s="46">
        <f>+'1990'!$J281</f>
        <v>0</v>
      </c>
      <c r="D282" s="46">
        <f>+'1991'!$J281</f>
        <v>0</v>
      </c>
      <c r="E282" s="46">
        <f>+'1992'!$J281</f>
        <v>0</v>
      </c>
      <c r="F282" s="46">
        <f>+'1993'!$J281</f>
        <v>0</v>
      </c>
      <c r="G282" s="46">
        <f>+'1994'!$J281</f>
        <v>0</v>
      </c>
      <c r="H282" s="46">
        <f>+'1995'!$J281</f>
        <v>0</v>
      </c>
      <c r="I282" s="46">
        <f>+'1996'!$J281</f>
        <v>0</v>
      </c>
      <c r="J282" s="46">
        <f>+'1997'!$J281</f>
        <v>0</v>
      </c>
      <c r="K282" s="46">
        <f>+'1998'!$J281</f>
        <v>0</v>
      </c>
      <c r="L282" s="46">
        <f>+'1999'!$J281</f>
        <v>0</v>
      </c>
      <c r="M282" s="46">
        <f>+'2000'!$J282</f>
        <v>0</v>
      </c>
      <c r="N282" s="46">
        <f>+'2001'!$J282</f>
        <v>0</v>
      </c>
      <c r="O282" s="46">
        <f>+'2002'!$J282</f>
        <v>0</v>
      </c>
      <c r="P282" s="46">
        <f>+'2003'!$J282</f>
        <v>0</v>
      </c>
      <c r="Q282" s="46">
        <f>+'2004'!$J282</f>
        <v>0</v>
      </c>
      <c r="R282" s="46">
        <f>+'2005'!$J282</f>
        <v>0</v>
      </c>
      <c r="S282" s="46">
        <f>+'2006'!$J282</f>
        <v>0</v>
      </c>
      <c r="T282" s="46">
        <f>+'2007'!$J282</f>
        <v>0</v>
      </c>
      <c r="U282" s="46">
        <f>+'2008'!$J282</f>
        <v>0</v>
      </c>
      <c r="V282" s="46">
        <f>+'2009'!$J282</f>
        <v>0</v>
      </c>
      <c r="W282" s="46">
        <f>+'2010'!$J282</f>
        <v>0</v>
      </c>
      <c r="X282" s="46">
        <f>+'2011'!$J282</f>
        <v>0</v>
      </c>
      <c r="Y282" s="46">
        <f>+'2012'!$J282</f>
        <v>0</v>
      </c>
      <c r="Z282" s="46">
        <f>+'2013'!$J282</f>
        <v>0</v>
      </c>
      <c r="AA282" s="46">
        <f>+'2014'!$J282</f>
        <v>0</v>
      </c>
      <c r="AB282" s="46">
        <f>+'2015'!$J282</f>
        <v>0</v>
      </c>
      <c r="AC282" s="46">
        <f>+'2016'!$J282</f>
        <v>0</v>
      </c>
      <c r="AD282" s="46">
        <f>+'2017'!$J282</f>
        <v>0</v>
      </c>
      <c r="AE282" s="46">
        <f>+'2018'!$J282</f>
        <v>0</v>
      </c>
      <c r="AF282" s="46">
        <f>+'2019'!$J282</f>
        <v>0</v>
      </c>
      <c r="AG282" s="30">
        <f>+'2020'!$J282</f>
        <v>0</v>
      </c>
      <c r="AH282" s="30">
        <f>+'2021'!$J282</f>
        <v>0</v>
      </c>
      <c r="AI282" s="27"/>
      <c r="AJ282" s="47" t="e">
        <f t="shared" si="224"/>
        <v>#DIV/0!</v>
      </c>
    </row>
    <row r="283" spans="1:36" s="13" customFormat="1" x14ac:dyDescent="0.35">
      <c r="A283" s="19" t="s">
        <v>641</v>
      </c>
      <c r="B283" s="20" t="s">
        <v>642</v>
      </c>
      <c r="C283" s="21">
        <f>+SUM(C284:C288)</f>
        <v>0</v>
      </c>
      <c r="D283" s="21">
        <f t="shared" ref="D283:AE283" si="242">+SUM(D284:D288)</f>
        <v>0</v>
      </c>
      <c r="E283" s="21">
        <f t="shared" si="242"/>
        <v>0</v>
      </c>
      <c r="F283" s="21">
        <f t="shared" si="242"/>
        <v>0</v>
      </c>
      <c r="G283" s="21">
        <f t="shared" si="242"/>
        <v>0</v>
      </c>
      <c r="H283" s="21">
        <f t="shared" si="242"/>
        <v>0</v>
      </c>
      <c r="I283" s="21">
        <f t="shared" si="242"/>
        <v>0</v>
      </c>
      <c r="J283" s="21">
        <f t="shared" si="242"/>
        <v>0</v>
      </c>
      <c r="K283" s="21">
        <f t="shared" si="242"/>
        <v>0</v>
      </c>
      <c r="L283" s="21">
        <f t="shared" si="242"/>
        <v>0</v>
      </c>
      <c r="M283" s="21">
        <f t="shared" si="242"/>
        <v>0</v>
      </c>
      <c r="N283" s="21">
        <f t="shared" si="242"/>
        <v>0</v>
      </c>
      <c r="O283" s="21">
        <f t="shared" si="242"/>
        <v>0</v>
      </c>
      <c r="P283" s="21">
        <f t="shared" si="242"/>
        <v>0</v>
      </c>
      <c r="Q283" s="21">
        <f t="shared" si="242"/>
        <v>0</v>
      </c>
      <c r="R283" s="21">
        <f t="shared" si="242"/>
        <v>0</v>
      </c>
      <c r="S283" s="21">
        <f t="shared" si="242"/>
        <v>0</v>
      </c>
      <c r="T283" s="21">
        <f t="shared" si="242"/>
        <v>0</v>
      </c>
      <c r="U283" s="21">
        <f t="shared" si="242"/>
        <v>0</v>
      </c>
      <c r="V283" s="21">
        <f t="shared" si="242"/>
        <v>0</v>
      </c>
      <c r="W283" s="21">
        <f t="shared" si="242"/>
        <v>0</v>
      </c>
      <c r="X283" s="21">
        <f t="shared" si="242"/>
        <v>0</v>
      </c>
      <c r="Y283" s="21">
        <f t="shared" si="242"/>
        <v>0</v>
      </c>
      <c r="Z283" s="21">
        <f t="shared" si="242"/>
        <v>0</v>
      </c>
      <c r="AA283" s="21">
        <f t="shared" si="242"/>
        <v>0</v>
      </c>
      <c r="AB283" s="21">
        <f t="shared" si="242"/>
        <v>0</v>
      </c>
      <c r="AC283" s="21">
        <f t="shared" si="242"/>
        <v>0</v>
      </c>
      <c r="AD283" s="21">
        <f t="shared" si="242"/>
        <v>0</v>
      </c>
      <c r="AE283" s="21">
        <f t="shared" si="242"/>
        <v>0</v>
      </c>
      <c r="AF283" s="21">
        <f t="shared" ref="AF283:AH283" si="243">+SUM(AF284:AF288)</f>
        <v>0</v>
      </c>
      <c r="AG283" s="21">
        <f t="shared" si="243"/>
        <v>0</v>
      </c>
      <c r="AH283" s="21">
        <f t="shared" si="243"/>
        <v>0</v>
      </c>
      <c r="AI283" s="22"/>
      <c r="AJ283" s="23" t="e">
        <f t="shared" si="224"/>
        <v>#DIV/0!</v>
      </c>
    </row>
    <row r="284" spans="1:36" x14ac:dyDescent="0.35">
      <c r="A284" s="24" t="s">
        <v>643</v>
      </c>
      <c r="B284" s="25" t="s">
        <v>644</v>
      </c>
      <c r="C284" s="46">
        <f>+'1990'!$J283</f>
        <v>0</v>
      </c>
      <c r="D284" s="46">
        <f>+'1991'!$J283</f>
        <v>0</v>
      </c>
      <c r="E284" s="46">
        <f>+'1992'!$J283</f>
        <v>0</v>
      </c>
      <c r="F284" s="46">
        <f>+'1993'!$J283</f>
        <v>0</v>
      </c>
      <c r="G284" s="46">
        <f>+'1994'!$J283</f>
        <v>0</v>
      </c>
      <c r="H284" s="46">
        <f>+'1995'!$J283</f>
        <v>0</v>
      </c>
      <c r="I284" s="46">
        <f>+'1996'!$J283</f>
        <v>0</v>
      </c>
      <c r="J284" s="46">
        <f>+'1997'!$J283</f>
        <v>0</v>
      </c>
      <c r="K284" s="46">
        <f>+'1998'!$J283</f>
        <v>0</v>
      </c>
      <c r="L284" s="46">
        <f>+'1999'!$J283</f>
        <v>0</v>
      </c>
      <c r="M284" s="46">
        <f>+'2000'!$J284</f>
        <v>0</v>
      </c>
      <c r="N284" s="46">
        <f>+'2001'!$J284</f>
        <v>0</v>
      </c>
      <c r="O284" s="46">
        <f>+'2002'!$J284</f>
        <v>0</v>
      </c>
      <c r="P284" s="46">
        <f>+'2003'!$J284</f>
        <v>0</v>
      </c>
      <c r="Q284" s="46">
        <f>+'2004'!$J284</f>
        <v>0</v>
      </c>
      <c r="R284" s="46">
        <f>+'2005'!$J284</f>
        <v>0</v>
      </c>
      <c r="S284" s="46">
        <f>+'2006'!$J284</f>
        <v>0</v>
      </c>
      <c r="T284" s="46">
        <f>+'2007'!$J284</f>
        <v>0</v>
      </c>
      <c r="U284" s="46">
        <f>+'2008'!$J284</f>
        <v>0</v>
      </c>
      <c r="V284" s="46">
        <f>+'2009'!$J284</f>
        <v>0</v>
      </c>
      <c r="W284" s="46">
        <f>+'2010'!$J284</f>
        <v>0</v>
      </c>
      <c r="X284" s="46">
        <f>+'2011'!$J284</f>
        <v>0</v>
      </c>
      <c r="Y284" s="46">
        <f>+'2012'!$J284</f>
        <v>0</v>
      </c>
      <c r="Z284" s="46">
        <f>+'2013'!$J284</f>
        <v>0</v>
      </c>
      <c r="AA284" s="46">
        <f>+'2014'!$J284</f>
        <v>0</v>
      </c>
      <c r="AB284" s="46">
        <f>+'2015'!$J284</f>
        <v>0</v>
      </c>
      <c r="AC284" s="46">
        <f>+'2016'!$J284</f>
        <v>0</v>
      </c>
      <c r="AD284" s="46">
        <f>+'2017'!$J284</f>
        <v>0</v>
      </c>
      <c r="AE284" s="46">
        <f>+'2018'!$J284</f>
        <v>0</v>
      </c>
      <c r="AF284" s="46">
        <f>+'2019'!$J284</f>
        <v>0</v>
      </c>
      <c r="AG284" s="30">
        <f>+'2020'!$J284</f>
        <v>0</v>
      </c>
      <c r="AH284" s="30">
        <f>+'2021'!$J284</f>
        <v>0</v>
      </c>
      <c r="AI284" s="27"/>
      <c r="AJ284" s="47" t="e">
        <f t="shared" si="224"/>
        <v>#DIV/0!</v>
      </c>
    </row>
    <row r="285" spans="1:36" x14ac:dyDescent="0.35">
      <c r="A285" s="24" t="s">
        <v>651</v>
      </c>
      <c r="B285" s="25" t="s">
        <v>652</v>
      </c>
      <c r="C285" s="46">
        <f>+'1990'!$J284</f>
        <v>0</v>
      </c>
      <c r="D285" s="46">
        <f>+'1991'!$J284</f>
        <v>0</v>
      </c>
      <c r="E285" s="46">
        <f>+'1992'!$J284</f>
        <v>0</v>
      </c>
      <c r="F285" s="46">
        <f>+'1993'!$J284</f>
        <v>0</v>
      </c>
      <c r="G285" s="46">
        <f>+'1994'!$J284</f>
        <v>0</v>
      </c>
      <c r="H285" s="46">
        <f>+'1995'!$J284</f>
        <v>0</v>
      </c>
      <c r="I285" s="46">
        <f>+'1996'!$J284</f>
        <v>0</v>
      </c>
      <c r="J285" s="46">
        <f>+'1997'!$J284</f>
        <v>0</v>
      </c>
      <c r="K285" s="46">
        <f>+'1998'!$J284</f>
        <v>0</v>
      </c>
      <c r="L285" s="46">
        <f>+'1999'!$J284</f>
        <v>0</v>
      </c>
      <c r="M285" s="46">
        <f>+'2000'!$J285</f>
        <v>0</v>
      </c>
      <c r="N285" s="46">
        <f>+'2001'!$J285</f>
        <v>0</v>
      </c>
      <c r="O285" s="46">
        <f>+'2002'!$J285</f>
        <v>0</v>
      </c>
      <c r="P285" s="46">
        <f>+'2003'!$J285</f>
        <v>0</v>
      </c>
      <c r="Q285" s="46">
        <f>+'2004'!$J285</f>
        <v>0</v>
      </c>
      <c r="R285" s="46">
        <f>+'2005'!$J285</f>
        <v>0</v>
      </c>
      <c r="S285" s="46">
        <f>+'2006'!$J285</f>
        <v>0</v>
      </c>
      <c r="T285" s="46">
        <f>+'2007'!$J285</f>
        <v>0</v>
      </c>
      <c r="U285" s="46">
        <f>+'2008'!$J285</f>
        <v>0</v>
      </c>
      <c r="V285" s="46">
        <f>+'2009'!$J285</f>
        <v>0</v>
      </c>
      <c r="W285" s="46">
        <f>+'2010'!$J285</f>
        <v>0</v>
      </c>
      <c r="X285" s="46">
        <f>+'2011'!$J285</f>
        <v>0</v>
      </c>
      <c r="Y285" s="46">
        <f>+'2012'!$J285</f>
        <v>0</v>
      </c>
      <c r="Z285" s="46">
        <f>+'2013'!$J285</f>
        <v>0</v>
      </c>
      <c r="AA285" s="46">
        <f>+'2014'!$J285</f>
        <v>0</v>
      </c>
      <c r="AB285" s="46">
        <f>+'2015'!$J285</f>
        <v>0</v>
      </c>
      <c r="AC285" s="46">
        <f>+'2016'!$J285</f>
        <v>0</v>
      </c>
      <c r="AD285" s="46">
        <f>+'2017'!$J285</f>
        <v>0</v>
      </c>
      <c r="AE285" s="46">
        <f>+'2018'!$J285</f>
        <v>0</v>
      </c>
      <c r="AF285" s="46">
        <f>+'2019'!$J285</f>
        <v>0</v>
      </c>
      <c r="AG285" s="30">
        <f>+'2020'!$J285</f>
        <v>0</v>
      </c>
      <c r="AH285" s="30">
        <f>+'2021'!$J285</f>
        <v>0</v>
      </c>
      <c r="AI285" s="27"/>
      <c r="AJ285" s="47" t="e">
        <f t="shared" si="224"/>
        <v>#DIV/0!</v>
      </c>
    </row>
    <row r="286" spans="1:36" x14ac:dyDescent="0.35">
      <c r="A286" s="24" t="s">
        <v>657</v>
      </c>
      <c r="B286" s="25" t="s">
        <v>658</v>
      </c>
      <c r="C286" s="46">
        <f>+'1990'!$J285</f>
        <v>0</v>
      </c>
      <c r="D286" s="46">
        <f>+'1991'!$J285</f>
        <v>0</v>
      </c>
      <c r="E286" s="46">
        <f>+'1992'!$J285</f>
        <v>0</v>
      </c>
      <c r="F286" s="46">
        <f>+'1993'!$J285</f>
        <v>0</v>
      </c>
      <c r="G286" s="46">
        <f>+'1994'!$J285</f>
        <v>0</v>
      </c>
      <c r="H286" s="46">
        <f>+'1995'!$J285</f>
        <v>0</v>
      </c>
      <c r="I286" s="46">
        <f>+'1996'!$J285</f>
        <v>0</v>
      </c>
      <c r="J286" s="46">
        <f>+'1997'!$J285</f>
        <v>0</v>
      </c>
      <c r="K286" s="46">
        <f>+'1998'!$J285</f>
        <v>0</v>
      </c>
      <c r="L286" s="46">
        <f>+'1999'!$J285</f>
        <v>0</v>
      </c>
      <c r="M286" s="46">
        <f>+'2000'!$J286</f>
        <v>0</v>
      </c>
      <c r="N286" s="46">
        <f>+'2001'!$J286</f>
        <v>0</v>
      </c>
      <c r="O286" s="46">
        <f>+'2002'!$J286</f>
        <v>0</v>
      </c>
      <c r="P286" s="46">
        <f>+'2003'!$J286</f>
        <v>0</v>
      </c>
      <c r="Q286" s="46">
        <f>+'2004'!$J286</f>
        <v>0</v>
      </c>
      <c r="R286" s="46">
        <f>+'2005'!$J286</f>
        <v>0</v>
      </c>
      <c r="S286" s="46">
        <f>+'2006'!$J286</f>
        <v>0</v>
      </c>
      <c r="T286" s="46">
        <f>+'2007'!$J286</f>
        <v>0</v>
      </c>
      <c r="U286" s="46">
        <f>+'2008'!$J286</f>
        <v>0</v>
      </c>
      <c r="V286" s="46">
        <f>+'2009'!$J286</f>
        <v>0</v>
      </c>
      <c r="W286" s="46">
        <f>+'2010'!$J286</f>
        <v>0</v>
      </c>
      <c r="X286" s="46">
        <f>+'2011'!$J286</f>
        <v>0</v>
      </c>
      <c r="Y286" s="46">
        <f>+'2012'!$J286</f>
        <v>0</v>
      </c>
      <c r="Z286" s="46">
        <f>+'2013'!$J286</f>
        <v>0</v>
      </c>
      <c r="AA286" s="46">
        <f>+'2014'!$J286</f>
        <v>0</v>
      </c>
      <c r="AB286" s="46">
        <f>+'2015'!$J286</f>
        <v>0</v>
      </c>
      <c r="AC286" s="46">
        <f>+'2016'!$J286</f>
        <v>0</v>
      </c>
      <c r="AD286" s="46">
        <f>+'2017'!$J286</f>
        <v>0</v>
      </c>
      <c r="AE286" s="46">
        <f>+'2018'!$J286</f>
        <v>0</v>
      </c>
      <c r="AF286" s="46">
        <f>+'2019'!$J286</f>
        <v>0</v>
      </c>
      <c r="AG286" s="30">
        <f>+'2020'!$J286</f>
        <v>0</v>
      </c>
      <c r="AH286" s="30">
        <f>+'2021'!$J286</f>
        <v>0</v>
      </c>
      <c r="AI286" s="27"/>
      <c r="AJ286" s="47" t="e">
        <f t="shared" si="224"/>
        <v>#DIV/0!</v>
      </c>
    </row>
    <row r="287" spans="1:36" x14ac:dyDescent="0.35">
      <c r="A287" s="24" t="s">
        <v>663</v>
      </c>
      <c r="B287" s="25" t="s">
        <v>664</v>
      </c>
      <c r="C287" s="46">
        <f>+'1990'!$J286</f>
        <v>0</v>
      </c>
      <c r="D287" s="46">
        <f>+'1991'!$J286</f>
        <v>0</v>
      </c>
      <c r="E287" s="46">
        <f>+'1992'!$J286</f>
        <v>0</v>
      </c>
      <c r="F287" s="46">
        <f>+'1993'!$J286</f>
        <v>0</v>
      </c>
      <c r="G287" s="46">
        <f>+'1994'!$J286</f>
        <v>0</v>
      </c>
      <c r="H287" s="46">
        <f>+'1995'!$J286</f>
        <v>0</v>
      </c>
      <c r="I287" s="46">
        <f>+'1996'!$J286</f>
        <v>0</v>
      </c>
      <c r="J287" s="46">
        <f>+'1997'!$J286</f>
        <v>0</v>
      </c>
      <c r="K287" s="46">
        <f>+'1998'!$J286</f>
        <v>0</v>
      </c>
      <c r="L287" s="46">
        <f>+'1999'!$J286</f>
        <v>0</v>
      </c>
      <c r="M287" s="46">
        <f>+'2000'!$J287</f>
        <v>0</v>
      </c>
      <c r="N287" s="46">
        <f>+'2001'!$J287</f>
        <v>0</v>
      </c>
      <c r="O287" s="46">
        <f>+'2002'!$J287</f>
        <v>0</v>
      </c>
      <c r="P287" s="46">
        <f>+'2003'!$J287</f>
        <v>0</v>
      </c>
      <c r="Q287" s="46">
        <f>+'2004'!$J287</f>
        <v>0</v>
      </c>
      <c r="R287" s="46">
        <f>+'2005'!$J287</f>
        <v>0</v>
      </c>
      <c r="S287" s="46">
        <f>+'2006'!$J287</f>
        <v>0</v>
      </c>
      <c r="T287" s="46">
        <f>+'2007'!$J287</f>
        <v>0</v>
      </c>
      <c r="U287" s="46">
        <f>+'2008'!$J287</f>
        <v>0</v>
      </c>
      <c r="V287" s="46">
        <f>+'2009'!$J287</f>
        <v>0</v>
      </c>
      <c r="W287" s="46">
        <f>+'2010'!$J287</f>
        <v>0</v>
      </c>
      <c r="X287" s="46">
        <f>+'2011'!$J287</f>
        <v>0</v>
      </c>
      <c r="Y287" s="46">
        <f>+'2012'!$J287</f>
        <v>0</v>
      </c>
      <c r="Z287" s="46">
        <f>+'2013'!$J287</f>
        <v>0</v>
      </c>
      <c r="AA287" s="46">
        <f>+'2014'!$J287</f>
        <v>0</v>
      </c>
      <c r="AB287" s="46">
        <f>+'2015'!$J287</f>
        <v>0</v>
      </c>
      <c r="AC287" s="46">
        <f>+'2016'!$J287</f>
        <v>0</v>
      </c>
      <c r="AD287" s="46">
        <f>+'2017'!$J287</f>
        <v>0</v>
      </c>
      <c r="AE287" s="46">
        <f>+'2018'!$J287</f>
        <v>0</v>
      </c>
      <c r="AF287" s="46">
        <f>+'2019'!$J287</f>
        <v>0</v>
      </c>
      <c r="AG287" s="30">
        <f>+'2020'!$J287</f>
        <v>0</v>
      </c>
      <c r="AH287" s="30">
        <f>+'2021'!$J287</f>
        <v>0</v>
      </c>
      <c r="AI287" s="27"/>
      <c r="AJ287" s="47" t="e">
        <f t="shared" si="224"/>
        <v>#DIV/0!</v>
      </c>
    </row>
    <row r="288" spans="1:36" x14ac:dyDescent="0.35">
      <c r="A288" s="24" t="s">
        <v>670</v>
      </c>
      <c r="B288" s="25" t="s">
        <v>291</v>
      </c>
      <c r="C288" s="46">
        <f>+'1990'!$J287</f>
        <v>0</v>
      </c>
      <c r="D288" s="46">
        <f>+'1991'!$J287</f>
        <v>0</v>
      </c>
      <c r="E288" s="46">
        <f>+'1992'!$J287</f>
        <v>0</v>
      </c>
      <c r="F288" s="46">
        <f>+'1993'!$J287</f>
        <v>0</v>
      </c>
      <c r="G288" s="46">
        <f>+'1994'!$J287</f>
        <v>0</v>
      </c>
      <c r="H288" s="46">
        <f>+'1995'!$J287</f>
        <v>0</v>
      </c>
      <c r="I288" s="46">
        <f>+'1996'!$J287</f>
        <v>0</v>
      </c>
      <c r="J288" s="46">
        <f>+'1997'!$J287</f>
        <v>0</v>
      </c>
      <c r="K288" s="46">
        <f>+'1998'!$J287</f>
        <v>0</v>
      </c>
      <c r="L288" s="46">
        <f>+'1999'!$J287</f>
        <v>0</v>
      </c>
      <c r="M288" s="46">
        <f>+'2000'!$J288</f>
        <v>0</v>
      </c>
      <c r="N288" s="46">
        <f>+'2001'!$J288</f>
        <v>0</v>
      </c>
      <c r="O288" s="46">
        <f>+'2002'!$J288</f>
        <v>0</v>
      </c>
      <c r="P288" s="46">
        <f>+'2003'!$J288</f>
        <v>0</v>
      </c>
      <c r="Q288" s="46">
        <f>+'2004'!$J288</f>
        <v>0</v>
      </c>
      <c r="R288" s="46">
        <f>+'2005'!$J288</f>
        <v>0</v>
      </c>
      <c r="S288" s="46">
        <f>+'2006'!$J288</f>
        <v>0</v>
      </c>
      <c r="T288" s="46">
        <f>+'2007'!$J288</f>
        <v>0</v>
      </c>
      <c r="U288" s="46">
        <f>+'2008'!$J288</f>
        <v>0</v>
      </c>
      <c r="V288" s="46">
        <f>+'2009'!$J288</f>
        <v>0</v>
      </c>
      <c r="W288" s="46">
        <f>+'2010'!$J288</f>
        <v>0</v>
      </c>
      <c r="X288" s="46">
        <f>+'2011'!$J288</f>
        <v>0</v>
      </c>
      <c r="Y288" s="46">
        <f>+'2012'!$J288</f>
        <v>0</v>
      </c>
      <c r="Z288" s="46">
        <f>+'2013'!$J288</f>
        <v>0</v>
      </c>
      <c r="AA288" s="46">
        <f>+'2014'!$J288</f>
        <v>0</v>
      </c>
      <c r="AB288" s="46">
        <f>+'2015'!$J288</f>
        <v>0</v>
      </c>
      <c r="AC288" s="46">
        <f>+'2016'!$J288</f>
        <v>0</v>
      </c>
      <c r="AD288" s="46">
        <f>+'2017'!$J288</f>
        <v>0</v>
      </c>
      <c r="AE288" s="46">
        <f>+'2018'!$J288</f>
        <v>0</v>
      </c>
      <c r="AF288" s="46">
        <f>+'2019'!$J288</f>
        <v>0</v>
      </c>
      <c r="AG288" s="30">
        <f>+'2020'!$J288</f>
        <v>0</v>
      </c>
      <c r="AH288" s="30">
        <f>+'2021'!$J288</f>
        <v>0</v>
      </c>
      <c r="AI288" s="27"/>
      <c r="AJ288" s="47" t="e">
        <f t="shared" si="224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40" t="e">
        <f t="shared" si="224"/>
        <v>#DIV/0!</v>
      </c>
    </row>
    <row r="290" spans="1:38" s="13" customFormat="1" x14ac:dyDescent="0.35">
      <c r="A290" s="19"/>
      <c r="B290" s="41" t="s">
        <v>672</v>
      </c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22"/>
      <c r="AJ290" s="36" t="e">
        <f t="shared" si="224"/>
        <v>#DIV/0!</v>
      </c>
    </row>
    <row r="291" spans="1:38" x14ac:dyDescent="0.35">
      <c r="A291" s="24"/>
      <c r="B291" s="25" t="s">
        <v>673</v>
      </c>
      <c r="C291" s="26">
        <f>+C292+C293</f>
        <v>0</v>
      </c>
      <c r="D291" s="26">
        <f t="shared" ref="D291:AE291" si="244">+D292+D293</f>
        <v>0</v>
      </c>
      <c r="E291" s="26">
        <f t="shared" si="244"/>
        <v>0</v>
      </c>
      <c r="F291" s="26">
        <f t="shared" si="244"/>
        <v>0</v>
      </c>
      <c r="G291" s="26">
        <f t="shared" si="244"/>
        <v>0</v>
      </c>
      <c r="H291" s="26">
        <f t="shared" si="244"/>
        <v>0</v>
      </c>
      <c r="I291" s="26">
        <f t="shared" si="244"/>
        <v>0</v>
      </c>
      <c r="J291" s="26">
        <f t="shared" si="244"/>
        <v>0</v>
      </c>
      <c r="K291" s="26">
        <f t="shared" si="244"/>
        <v>0</v>
      </c>
      <c r="L291" s="26">
        <f t="shared" si="244"/>
        <v>0</v>
      </c>
      <c r="M291" s="26">
        <f t="shared" si="244"/>
        <v>0</v>
      </c>
      <c r="N291" s="26">
        <f t="shared" si="244"/>
        <v>0</v>
      </c>
      <c r="O291" s="26">
        <f t="shared" si="244"/>
        <v>0</v>
      </c>
      <c r="P291" s="26">
        <f t="shared" si="244"/>
        <v>0</v>
      </c>
      <c r="Q291" s="26">
        <f t="shared" si="244"/>
        <v>0</v>
      </c>
      <c r="R291" s="26">
        <f t="shared" ref="R291" si="245">+R292+R293</f>
        <v>0</v>
      </c>
      <c r="S291" s="26">
        <f t="shared" si="244"/>
        <v>0</v>
      </c>
      <c r="T291" s="26">
        <f t="shared" si="244"/>
        <v>0</v>
      </c>
      <c r="U291" s="26">
        <f t="shared" si="244"/>
        <v>0</v>
      </c>
      <c r="V291" s="26">
        <f t="shared" si="244"/>
        <v>0</v>
      </c>
      <c r="W291" s="26">
        <f t="shared" si="244"/>
        <v>0</v>
      </c>
      <c r="X291" s="26">
        <f t="shared" si="244"/>
        <v>0</v>
      </c>
      <c r="Y291" s="26">
        <f t="shared" si="244"/>
        <v>0</v>
      </c>
      <c r="Z291" s="26">
        <f t="shared" si="244"/>
        <v>0</v>
      </c>
      <c r="AA291" s="26">
        <f t="shared" si="244"/>
        <v>0</v>
      </c>
      <c r="AB291" s="26">
        <f t="shared" si="244"/>
        <v>0</v>
      </c>
      <c r="AC291" s="26">
        <f t="shared" si="244"/>
        <v>0</v>
      </c>
      <c r="AD291" s="26">
        <f t="shared" si="244"/>
        <v>0</v>
      </c>
      <c r="AE291" s="26">
        <f t="shared" si="244"/>
        <v>0</v>
      </c>
      <c r="AF291" s="26">
        <f t="shared" ref="AF291" si="246">+AF292+AF293</f>
        <v>0</v>
      </c>
      <c r="AG291" s="26">
        <f t="shared" ref="AG291:AH291" si="247">+AG292+AG293</f>
        <v>0</v>
      </c>
      <c r="AH291" s="26">
        <f t="shared" si="247"/>
        <v>0</v>
      </c>
      <c r="AI291" s="27"/>
      <c r="AJ291" s="28" t="e">
        <f t="shared" si="224"/>
        <v>#DIV/0!</v>
      </c>
    </row>
    <row r="292" spans="1:38" x14ac:dyDescent="0.35">
      <c r="A292" s="24"/>
      <c r="B292" s="44" t="s">
        <v>674</v>
      </c>
      <c r="C292" s="46">
        <f>+'1990'!$J291</f>
        <v>0</v>
      </c>
      <c r="D292" s="46">
        <f>+'1991'!$J291</f>
        <v>0</v>
      </c>
      <c r="E292" s="46">
        <f>+'1992'!$J291</f>
        <v>0</v>
      </c>
      <c r="F292" s="46">
        <f>+'1993'!$J291</f>
        <v>0</v>
      </c>
      <c r="G292" s="46">
        <f>+'1994'!$J291</f>
        <v>0</v>
      </c>
      <c r="H292" s="46">
        <f>+'1995'!$J291</f>
        <v>0</v>
      </c>
      <c r="I292" s="46">
        <f>+'1996'!$J291</f>
        <v>0</v>
      </c>
      <c r="J292" s="46">
        <f>+'1997'!$J291</f>
        <v>0</v>
      </c>
      <c r="K292" s="46">
        <f>+'1998'!$J291</f>
        <v>0</v>
      </c>
      <c r="L292" s="46">
        <f>+'1999'!$J291</f>
        <v>0</v>
      </c>
      <c r="M292" s="46">
        <f>+'2000'!$J292</f>
        <v>0</v>
      </c>
      <c r="N292" s="46">
        <f>+'2001'!$J292</f>
        <v>0</v>
      </c>
      <c r="O292" s="46">
        <f>+'2002'!$J292</f>
        <v>0</v>
      </c>
      <c r="P292" s="46">
        <f>+'2003'!$J292</f>
        <v>0</v>
      </c>
      <c r="Q292" s="46">
        <f>+'2004'!$J292</f>
        <v>0</v>
      </c>
      <c r="R292" s="46">
        <f>+'2005'!$J292</f>
        <v>0</v>
      </c>
      <c r="S292" s="46">
        <f>+'2006'!$J292</f>
        <v>0</v>
      </c>
      <c r="T292" s="46">
        <f>+'2007'!$J292</f>
        <v>0</v>
      </c>
      <c r="U292" s="46">
        <f>+'2008'!$J292</f>
        <v>0</v>
      </c>
      <c r="V292" s="46">
        <f>+'2009'!$J292</f>
        <v>0</v>
      </c>
      <c r="W292" s="46">
        <f>+'2010'!$J292</f>
        <v>0</v>
      </c>
      <c r="X292" s="46">
        <f>+'2011'!$J292</f>
        <v>0</v>
      </c>
      <c r="Y292" s="46">
        <f>+'2012'!$J292</f>
        <v>0</v>
      </c>
      <c r="Z292" s="46">
        <f>+'2013'!$J292</f>
        <v>0</v>
      </c>
      <c r="AA292" s="46">
        <f>+'2014'!$J292</f>
        <v>0</v>
      </c>
      <c r="AB292" s="46">
        <f>+'2015'!$J292</f>
        <v>0</v>
      </c>
      <c r="AC292" s="46">
        <f>+'2016'!$J292</f>
        <v>0</v>
      </c>
      <c r="AD292" s="46">
        <f>+'2017'!$J292</f>
        <v>0</v>
      </c>
      <c r="AE292" s="46">
        <f>+'2018'!$J292</f>
        <v>0</v>
      </c>
      <c r="AF292" s="46">
        <f>+'2019'!$J292</f>
        <v>0</v>
      </c>
      <c r="AG292" s="30">
        <f>+'2020'!$J292</f>
        <v>0</v>
      </c>
      <c r="AH292" s="30">
        <f>+'2021'!$J292</f>
        <v>0</v>
      </c>
      <c r="AI292" s="27"/>
      <c r="AJ292" s="47" t="e">
        <f t="shared" si="224"/>
        <v>#DIV/0!</v>
      </c>
    </row>
    <row r="293" spans="1:38" x14ac:dyDescent="0.35">
      <c r="A293" s="24"/>
      <c r="B293" s="44" t="s">
        <v>675</v>
      </c>
      <c r="C293" s="46">
        <f>+'1990'!$J292</f>
        <v>0</v>
      </c>
      <c r="D293" s="46">
        <f>+'1991'!$J292</f>
        <v>0</v>
      </c>
      <c r="E293" s="46">
        <f>+'1992'!$J292</f>
        <v>0</v>
      </c>
      <c r="F293" s="46">
        <f>+'1993'!$J292</f>
        <v>0</v>
      </c>
      <c r="G293" s="46">
        <f>+'1994'!$J292</f>
        <v>0</v>
      </c>
      <c r="H293" s="46">
        <f>+'1995'!$J292</f>
        <v>0</v>
      </c>
      <c r="I293" s="46">
        <f>+'1996'!$J292</f>
        <v>0</v>
      </c>
      <c r="J293" s="46">
        <f>+'1997'!$J292</f>
        <v>0</v>
      </c>
      <c r="K293" s="46">
        <f>+'1998'!$J292</f>
        <v>0</v>
      </c>
      <c r="L293" s="46">
        <f>+'1999'!$J292</f>
        <v>0</v>
      </c>
      <c r="M293" s="46">
        <f>+'2000'!$J293</f>
        <v>0</v>
      </c>
      <c r="N293" s="46">
        <f>+'2001'!$J293</f>
        <v>0</v>
      </c>
      <c r="O293" s="46">
        <f>+'2002'!$J293</f>
        <v>0</v>
      </c>
      <c r="P293" s="46">
        <f>+'2003'!$J293</f>
        <v>0</v>
      </c>
      <c r="Q293" s="46">
        <f>+'2004'!$J293</f>
        <v>0</v>
      </c>
      <c r="R293" s="46">
        <f>+'2005'!$J293</f>
        <v>0</v>
      </c>
      <c r="S293" s="46">
        <f>+'2006'!$J293</f>
        <v>0</v>
      </c>
      <c r="T293" s="46">
        <f>+'2007'!$J293</f>
        <v>0</v>
      </c>
      <c r="U293" s="46">
        <f>+'2008'!$J293</f>
        <v>0</v>
      </c>
      <c r="V293" s="46">
        <f>+'2009'!$J293</f>
        <v>0</v>
      </c>
      <c r="W293" s="46">
        <f>+'2010'!$J293</f>
        <v>0</v>
      </c>
      <c r="X293" s="46">
        <f>+'2011'!$J293</f>
        <v>0</v>
      </c>
      <c r="Y293" s="46">
        <f>+'2012'!$J293</f>
        <v>0</v>
      </c>
      <c r="Z293" s="46">
        <f>+'2013'!$J293</f>
        <v>0</v>
      </c>
      <c r="AA293" s="46">
        <f>+'2014'!$J293</f>
        <v>0</v>
      </c>
      <c r="AB293" s="46">
        <f>+'2015'!$J293</f>
        <v>0</v>
      </c>
      <c r="AC293" s="46">
        <f>+'2016'!$J293</f>
        <v>0</v>
      </c>
      <c r="AD293" s="46">
        <f>+'2017'!$J293</f>
        <v>0</v>
      </c>
      <c r="AE293" s="46">
        <f>+'2018'!$J293</f>
        <v>0</v>
      </c>
      <c r="AF293" s="46">
        <f>+'2019'!$J293</f>
        <v>0</v>
      </c>
      <c r="AG293" s="30">
        <f>+'2020'!$J293</f>
        <v>0</v>
      </c>
      <c r="AH293" s="30">
        <f>+'2021'!$J293</f>
        <v>0</v>
      </c>
      <c r="AI293" s="27"/>
      <c r="AJ293" s="47" t="e">
        <f t="shared" si="224"/>
        <v>#DIV/0!</v>
      </c>
    </row>
    <row r="294" spans="1:38" x14ac:dyDescent="0.35">
      <c r="A294" s="24"/>
      <c r="B294" s="25" t="s">
        <v>676</v>
      </c>
      <c r="C294" s="46">
        <f>+'1990'!$J293</f>
        <v>0</v>
      </c>
      <c r="D294" s="46">
        <f>+'1991'!$J293</f>
        <v>0</v>
      </c>
      <c r="E294" s="46">
        <f>+'1992'!$J293</f>
        <v>0</v>
      </c>
      <c r="F294" s="46">
        <f>+'1993'!$J293</f>
        <v>0</v>
      </c>
      <c r="G294" s="46">
        <f>+'1994'!$J293</f>
        <v>0</v>
      </c>
      <c r="H294" s="46">
        <f>+'1995'!$J293</f>
        <v>0</v>
      </c>
      <c r="I294" s="46">
        <f>+'1996'!$J293</f>
        <v>0</v>
      </c>
      <c r="J294" s="46">
        <f>+'1997'!$J293</f>
        <v>0</v>
      </c>
      <c r="K294" s="46">
        <f>+'1998'!$J293</f>
        <v>0</v>
      </c>
      <c r="L294" s="46">
        <f>+'1999'!$J293</f>
        <v>0</v>
      </c>
      <c r="M294" s="46">
        <f>+'2000'!$J294</f>
        <v>0</v>
      </c>
      <c r="N294" s="46">
        <f>+'2001'!$J294</f>
        <v>0</v>
      </c>
      <c r="O294" s="46">
        <f>+'2002'!$J294</f>
        <v>0</v>
      </c>
      <c r="P294" s="46">
        <f>+'2003'!$J294</f>
        <v>0</v>
      </c>
      <c r="Q294" s="46">
        <f>+'2004'!$J294</f>
        <v>0</v>
      </c>
      <c r="R294" s="46">
        <f>+'2005'!$J294</f>
        <v>0</v>
      </c>
      <c r="S294" s="46">
        <f>+'2006'!$J294</f>
        <v>0</v>
      </c>
      <c r="T294" s="46">
        <f>+'2007'!$J294</f>
        <v>0</v>
      </c>
      <c r="U294" s="46">
        <f>+'2008'!$J294</f>
        <v>0</v>
      </c>
      <c r="V294" s="46">
        <f>+'2009'!$J294</f>
        <v>0</v>
      </c>
      <c r="W294" s="46">
        <f>+'2010'!$J294</f>
        <v>0</v>
      </c>
      <c r="X294" s="46">
        <f>+'2011'!$J294</f>
        <v>0</v>
      </c>
      <c r="Y294" s="46">
        <f>+'2012'!$J294</f>
        <v>0</v>
      </c>
      <c r="Z294" s="46">
        <f>+'2013'!$J294</f>
        <v>0</v>
      </c>
      <c r="AA294" s="46">
        <f>+'2014'!$J294</f>
        <v>0</v>
      </c>
      <c r="AB294" s="46">
        <f>+'2015'!$J294</f>
        <v>0</v>
      </c>
      <c r="AC294" s="46">
        <f>+'2016'!$J294</f>
        <v>0</v>
      </c>
      <c r="AD294" s="46">
        <f>+'2017'!$J294</f>
        <v>0</v>
      </c>
      <c r="AE294" s="46">
        <f>+'2018'!$J294</f>
        <v>0</v>
      </c>
      <c r="AF294" s="46">
        <f>+'2019'!$J294</f>
        <v>0</v>
      </c>
      <c r="AG294" s="30">
        <f>+'2020'!$J294</f>
        <v>0</v>
      </c>
      <c r="AH294" s="30">
        <f>+'2021'!$J294</f>
        <v>0</v>
      </c>
      <c r="AI294" s="27"/>
      <c r="AJ294" s="47" t="e">
        <f t="shared" si="224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33" t="e">
        <f t="shared" si="224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33" t="e">
        <f t="shared" si="224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33" t="e">
        <f t="shared" si="224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33" t="e">
        <f t="shared" si="224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33" t="e">
        <f t="shared" si="224"/>
        <v>#DIV/0!</v>
      </c>
    </row>
    <row r="302" spans="1:38" s="13" customFormat="1" x14ac:dyDescent="0.35">
      <c r="A302" s="11" t="s">
        <v>723</v>
      </c>
      <c r="B302" s="11"/>
      <c r="C302" s="45">
        <f t="shared" ref="C302:AE302" si="248">C242-C304</f>
        <v>0</v>
      </c>
      <c r="D302" s="45">
        <f t="shared" si="248"/>
        <v>0</v>
      </c>
      <c r="E302" s="45">
        <f t="shared" si="248"/>
        <v>0</v>
      </c>
      <c r="F302" s="45">
        <f t="shared" si="248"/>
        <v>0</v>
      </c>
      <c r="G302" s="45">
        <f t="shared" si="248"/>
        <v>0</v>
      </c>
      <c r="H302" s="45">
        <f t="shared" si="248"/>
        <v>0</v>
      </c>
      <c r="I302" s="45">
        <f t="shared" si="248"/>
        <v>0</v>
      </c>
      <c r="J302" s="45">
        <f t="shared" si="248"/>
        <v>0</v>
      </c>
      <c r="K302" s="45">
        <f t="shared" si="248"/>
        <v>0</v>
      </c>
      <c r="L302" s="45">
        <f t="shared" si="248"/>
        <v>0</v>
      </c>
      <c r="M302" s="45">
        <f t="shared" si="248"/>
        <v>0</v>
      </c>
      <c r="N302" s="45">
        <f t="shared" si="248"/>
        <v>0</v>
      </c>
      <c r="O302" s="45">
        <f t="shared" si="248"/>
        <v>0</v>
      </c>
      <c r="P302" s="45">
        <f t="shared" si="248"/>
        <v>0</v>
      </c>
      <c r="Q302" s="45">
        <f t="shared" si="248"/>
        <v>0</v>
      </c>
      <c r="R302" s="45">
        <f t="shared" si="248"/>
        <v>0</v>
      </c>
      <c r="S302" s="45">
        <f t="shared" si="248"/>
        <v>0</v>
      </c>
      <c r="T302" s="45">
        <f t="shared" si="248"/>
        <v>0</v>
      </c>
      <c r="U302" s="45">
        <f t="shared" si="248"/>
        <v>0</v>
      </c>
      <c r="V302" s="45">
        <f t="shared" si="248"/>
        <v>0</v>
      </c>
      <c r="W302" s="45">
        <f t="shared" si="248"/>
        <v>0</v>
      </c>
      <c r="X302" s="45">
        <f t="shared" si="248"/>
        <v>0</v>
      </c>
      <c r="Y302" s="45">
        <f t="shared" si="248"/>
        <v>0</v>
      </c>
      <c r="Z302" s="45">
        <f t="shared" si="248"/>
        <v>0</v>
      </c>
      <c r="AA302" s="45">
        <f t="shared" si="248"/>
        <v>0</v>
      </c>
      <c r="AB302" s="45">
        <f t="shared" si="248"/>
        <v>0</v>
      </c>
      <c r="AC302" s="45">
        <f t="shared" si="248"/>
        <v>0</v>
      </c>
      <c r="AD302" s="45">
        <f t="shared" si="248"/>
        <v>0</v>
      </c>
      <c r="AE302" s="45">
        <f t="shared" si="248"/>
        <v>0</v>
      </c>
      <c r="AF302" s="45">
        <f t="shared" ref="AF302" si="249">AF242-AF304</f>
        <v>0</v>
      </c>
      <c r="AG302" s="45">
        <f t="shared" ref="AG302:AH302" si="250">AG242-AG304</f>
        <v>0</v>
      </c>
      <c r="AH302" s="45">
        <f t="shared" si="250"/>
        <v>0</v>
      </c>
      <c r="AJ302" s="14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>+SUM(C305:C309)</f>
        <v>0</v>
      </c>
      <c r="D304" s="21">
        <f t="shared" ref="D304:AE304" si="251">+SUM(D305:D309)</f>
        <v>0</v>
      </c>
      <c r="E304" s="21">
        <f t="shared" si="251"/>
        <v>0</v>
      </c>
      <c r="F304" s="21">
        <f t="shared" si="251"/>
        <v>0</v>
      </c>
      <c r="G304" s="21">
        <f t="shared" si="251"/>
        <v>0.49066266217292803</v>
      </c>
      <c r="H304" s="21">
        <f t="shared" si="251"/>
        <v>0.46865272189823998</v>
      </c>
      <c r="I304" s="21">
        <f t="shared" si="251"/>
        <v>0.28797174999999997</v>
      </c>
      <c r="J304" s="21">
        <f t="shared" si="251"/>
        <v>0.51939763069068812</v>
      </c>
      <c r="K304" s="21">
        <f t="shared" si="251"/>
        <v>0.55138716860723191</v>
      </c>
      <c r="L304" s="21">
        <f t="shared" si="251"/>
        <v>0.53056163009087998</v>
      </c>
      <c r="M304" s="21">
        <f t="shared" si="251"/>
        <v>3.7407742270703546</v>
      </c>
      <c r="N304" s="21">
        <f t="shared" si="251"/>
        <v>5.3759625328195897</v>
      </c>
      <c r="O304" s="21">
        <f t="shared" si="251"/>
        <v>7.3688864528756559</v>
      </c>
      <c r="P304" s="21">
        <f t="shared" si="251"/>
        <v>7.7840723817931456</v>
      </c>
      <c r="Q304" s="21">
        <f t="shared" si="251"/>
        <v>5.3119318300117637</v>
      </c>
      <c r="R304" s="21">
        <f t="shared" si="251"/>
        <v>10.101379284603722</v>
      </c>
      <c r="S304" s="21">
        <f t="shared" si="251"/>
        <v>6.3808378532183845</v>
      </c>
      <c r="T304" s="21">
        <f t="shared" si="251"/>
        <v>7.3807407485756951</v>
      </c>
      <c r="U304" s="21">
        <f t="shared" si="251"/>
        <v>7.7866752129699126</v>
      </c>
      <c r="V304" s="21">
        <f t="shared" si="251"/>
        <v>5.5195441596512635</v>
      </c>
      <c r="W304" s="21">
        <f t="shared" si="251"/>
        <v>4.5968350043566506</v>
      </c>
      <c r="X304" s="21">
        <f t="shared" si="251"/>
        <v>5.8110479259065198</v>
      </c>
      <c r="Y304" s="21">
        <f t="shared" si="251"/>
        <v>4.8647924624205023</v>
      </c>
      <c r="Z304" s="21">
        <f t="shared" si="251"/>
        <v>4.7044917361008407</v>
      </c>
      <c r="AA304" s="21">
        <f t="shared" si="251"/>
        <v>5.5472699586645691</v>
      </c>
      <c r="AB304" s="21">
        <f t="shared" si="251"/>
        <v>8.220598972601211</v>
      </c>
      <c r="AC304" s="21">
        <f t="shared" si="251"/>
        <v>12.127795354733042</v>
      </c>
      <c r="AD304" s="21">
        <f t="shared" si="251"/>
        <v>5.4845446822161845</v>
      </c>
      <c r="AE304" s="21">
        <f t="shared" si="251"/>
        <v>5.5268146378008627</v>
      </c>
      <c r="AF304" s="21">
        <f t="shared" ref="AF304:AH304" si="252">+SUM(AF305:AF309)</f>
        <v>9.190892156650218</v>
      </c>
      <c r="AG304" s="21">
        <f t="shared" si="252"/>
        <v>8.8248252300907826</v>
      </c>
      <c r="AH304" s="21">
        <f t="shared" si="252"/>
        <v>8.9263456471555394</v>
      </c>
      <c r="AI304" s="22"/>
      <c r="AJ304" s="23">
        <f t="shared" ref="AJ304:AJ309" si="253">+(AF304/M304)-1</f>
        <v>1.4569491764939282</v>
      </c>
    </row>
    <row r="305" spans="1:36" x14ac:dyDescent="0.35">
      <c r="A305" s="48" t="s">
        <v>264</v>
      </c>
      <c r="B305" s="49" t="s">
        <v>265</v>
      </c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>
        <f>'2005'!$J305</f>
        <v>0</v>
      </c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30">
        <f>+'2020'!$J305</f>
        <v>0</v>
      </c>
      <c r="AH305" s="30">
        <f>+'2021'!$J305</f>
        <v>0</v>
      </c>
      <c r="AI305" s="27"/>
      <c r="AJ305" s="54" t="e">
        <f t="shared" si="253"/>
        <v>#DIV/0!</v>
      </c>
    </row>
    <row r="306" spans="1:36" x14ac:dyDescent="0.35">
      <c r="A306" s="48" t="s">
        <v>343</v>
      </c>
      <c r="B306" s="49" t="s">
        <v>344</v>
      </c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>
        <f>'2005'!$J306</f>
        <v>0</v>
      </c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30">
        <f>+'2020'!$J306</f>
        <v>0</v>
      </c>
      <c r="AH306" s="30">
        <f>+'2021'!$J306</f>
        <v>0</v>
      </c>
      <c r="AI306" s="27"/>
      <c r="AJ306" s="54" t="e">
        <f t="shared" si="253"/>
        <v>#DIV/0!</v>
      </c>
    </row>
    <row r="307" spans="1:36" x14ac:dyDescent="0.35">
      <c r="A307" s="48" t="s">
        <v>434</v>
      </c>
      <c r="B307" s="49" t="s">
        <v>435</v>
      </c>
      <c r="C307" s="46"/>
      <c r="D307" s="46"/>
      <c r="E307" s="46"/>
      <c r="F307" s="46"/>
      <c r="G307" s="46">
        <f>'1994'!$J$306</f>
        <v>0.49066266217292803</v>
      </c>
      <c r="H307" s="46">
        <f>'1995'!$J$306</f>
        <v>0.46865272189823998</v>
      </c>
      <c r="I307" s="46">
        <f>'1996'!$J$306</f>
        <v>0.28797174999999997</v>
      </c>
      <c r="J307" s="46">
        <f>'1997'!$J$306</f>
        <v>0.51939763069068812</v>
      </c>
      <c r="K307" s="46">
        <f>'1998'!$J$306</f>
        <v>0.55138716860723191</v>
      </c>
      <c r="L307" s="46">
        <f>'1999'!$J$306</f>
        <v>0.53056163009087998</v>
      </c>
      <c r="M307" s="46">
        <f>'2000'!$J307</f>
        <v>0.28566175019033602</v>
      </c>
      <c r="N307" s="46">
        <f>'2001'!$J307</f>
        <v>0.28565964898688001</v>
      </c>
      <c r="O307" s="46">
        <f>'2002'!$J307</f>
        <v>0.28663169975859204</v>
      </c>
      <c r="P307" s="46">
        <f>'2003'!$J307</f>
        <v>0.28931625000000005</v>
      </c>
      <c r="Q307" s="46">
        <f>'2004'!$J307</f>
        <v>0.28566314999999998</v>
      </c>
      <c r="R307" s="46">
        <f>'2005'!$J307</f>
        <v>0.28843375000000004</v>
      </c>
      <c r="S307" s="46">
        <f>'2006'!$J307</f>
        <v>0.28797174999999997</v>
      </c>
      <c r="T307" s="46">
        <f>'2007'!$J307</f>
        <v>0.29309625</v>
      </c>
      <c r="U307" s="46">
        <f>'2008'!$J307</f>
        <v>0.30553775000000005</v>
      </c>
      <c r="V307" s="46">
        <f>'2009'!$J307</f>
        <v>0.30713040999999996</v>
      </c>
      <c r="W307" s="46">
        <f>'2010'!$J307</f>
        <v>0.32335632000000003</v>
      </c>
      <c r="X307" s="46">
        <f>'2011'!$J307</f>
        <v>0.36084750000000004</v>
      </c>
      <c r="Y307" s="46">
        <f>'2012'!$J307</f>
        <v>0.43159249999999999</v>
      </c>
      <c r="Z307" s="46">
        <f>'2013'!$J307</f>
        <v>0.43482493999999999</v>
      </c>
      <c r="AA307" s="46">
        <f>'2014'!$J307</f>
        <v>0.47375099999999998</v>
      </c>
      <c r="AB307" s="46">
        <f>'2015'!$J307</f>
        <v>0.48114833000000001</v>
      </c>
      <c r="AC307" s="46">
        <f>'2016'!$J307</f>
        <v>0.50437145000000005</v>
      </c>
      <c r="AD307" s="46">
        <f>'2017'!$J307</f>
        <v>0.48504944999999999</v>
      </c>
      <c r="AE307" s="46">
        <f>'2018'!$J307</f>
        <v>0.47524338000000005</v>
      </c>
      <c r="AF307" s="46">
        <f>'2019'!$J307</f>
        <v>0.51635739000000003</v>
      </c>
      <c r="AG307" s="30">
        <f>+'2020'!$J307</f>
        <v>0.33763947499999997</v>
      </c>
      <c r="AH307" s="30">
        <f>+'2021'!$J307</f>
        <v>0.33725562250000002</v>
      </c>
      <c r="AI307" s="27"/>
      <c r="AJ307" s="54">
        <f t="shared" si="253"/>
        <v>0.80758323316282921</v>
      </c>
    </row>
    <row r="308" spans="1:36" x14ac:dyDescent="0.35">
      <c r="A308" s="48" t="s">
        <v>540</v>
      </c>
      <c r="B308" s="49" t="s">
        <v>541</v>
      </c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>
        <f>'2000'!$J308</f>
        <v>3.4551124768800188</v>
      </c>
      <c r="N308" s="46">
        <f>'2001'!$J308</f>
        <v>5.0903028838327096</v>
      </c>
      <c r="O308" s="46">
        <f>'2002'!$J308</f>
        <v>7.0822547531170637</v>
      </c>
      <c r="P308" s="46">
        <f>'2003'!$J308</f>
        <v>7.4947561317931459</v>
      </c>
      <c r="Q308" s="46">
        <f>'2004'!$J308</f>
        <v>5.0262686800117642</v>
      </c>
      <c r="R308" s="46">
        <f>'2005'!$J308</f>
        <v>9.8129455346037222</v>
      </c>
      <c r="S308" s="46">
        <f>'2006'!$J308</f>
        <v>6.0928661032183848</v>
      </c>
      <c r="T308" s="46">
        <f>'2007'!$J308</f>
        <v>7.0876444985756955</v>
      </c>
      <c r="U308" s="46">
        <f>'2008'!$J308</f>
        <v>7.4811374629699126</v>
      </c>
      <c r="V308" s="46">
        <f>'2009'!$J308</f>
        <v>5.2124137496512635</v>
      </c>
      <c r="W308" s="46">
        <f>'2010'!$J308</f>
        <v>4.2734786843566503</v>
      </c>
      <c r="X308" s="46">
        <f>'2011'!$J308</f>
        <v>5.4502004259065195</v>
      </c>
      <c r="Y308" s="46">
        <f>'2012'!$J308</f>
        <v>4.4331999624205025</v>
      </c>
      <c r="Z308" s="46">
        <f>'2013'!$J308</f>
        <v>4.2696667961008403</v>
      </c>
      <c r="AA308" s="46">
        <f>'2014'!$J308</f>
        <v>5.073518958664569</v>
      </c>
      <c r="AB308" s="46">
        <f>'2015'!$J308</f>
        <v>7.7394506426012111</v>
      </c>
      <c r="AC308" s="46">
        <f>'2016'!$J308</f>
        <v>11.623423904733041</v>
      </c>
      <c r="AD308" s="46">
        <f>'2017'!$J308</f>
        <v>4.9994952322161845</v>
      </c>
      <c r="AE308" s="46">
        <f>'2018'!$J308</f>
        <v>5.0515712578008625</v>
      </c>
      <c r="AF308" s="46">
        <f>'2019'!$J308</f>
        <v>8.6745347666502184</v>
      </c>
      <c r="AG308" s="30">
        <f>+'2020'!$J308</f>
        <v>8.487185755090783</v>
      </c>
      <c r="AH308" s="30">
        <f>+'2021'!$J308</f>
        <v>8.5890900246555386</v>
      </c>
      <c r="AI308" s="27"/>
      <c r="AJ308" s="54">
        <f t="shared" si="253"/>
        <v>1.5106374465943175</v>
      </c>
    </row>
    <row r="309" spans="1:36" x14ac:dyDescent="0.35">
      <c r="A309" s="48" t="s">
        <v>641</v>
      </c>
      <c r="B309" s="49" t="s">
        <v>642</v>
      </c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>
        <f>'2005'!$J309</f>
        <v>0</v>
      </c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30">
        <f>+'2020'!$J309</f>
        <v>0</v>
      </c>
      <c r="AH309" s="30">
        <f>+'2021'!$J309</f>
        <v>0</v>
      </c>
      <c r="AI309" s="27"/>
      <c r="AJ309" s="54" t="e">
        <f t="shared" si="253"/>
        <v>#DIV/0!</v>
      </c>
    </row>
  </sheetData>
  <conditionalFormatting sqref="C240:AH240">
    <cfRule type="cellIs" dxfId="7" priority="2" operator="equal">
      <formula>0</formula>
    </cfRule>
  </conditionalFormatting>
  <conditionalFormatting sqref="C302:AH302">
    <cfRule type="cellIs" dxfId="6" priority="1" operator="equal">
      <formula>0</formula>
    </cfRule>
  </conditionalFormatting>
  <dataValidations count="1">
    <dataValidation allowBlank="1" showInputMessage="1" showErrorMessage="1" sqref="B144:B157 B136 A226:B237 B268:B274 A290:B300 B308" xr:uid="{263CFAB8-B8C8-4D5F-B409-83E367917C4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A6D4ED1E-6538-4891-B028-E3B1EC07D3E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NOx!C242:AH242</xm:f>
              <xm:sqref>AL242</xm:sqref>
            </x14:sparkline>
            <x14:sparkline>
              <xm:f>NOx!C243:AH243</xm:f>
              <xm:sqref>AL243</xm:sqref>
            </x14:sparkline>
            <x14:sparkline>
              <xm:f>NOx!C244:AH244</xm:f>
              <xm:sqref>AL244</xm:sqref>
            </x14:sparkline>
            <x14:sparkline>
              <xm:f>NOx!C245:AH245</xm:f>
              <xm:sqref>AL245</xm:sqref>
            </x14:sparkline>
            <x14:sparkline>
              <xm:f>NOx!C246:AH246</xm:f>
              <xm:sqref>AL246</xm:sqref>
            </x14:sparkline>
            <x14:sparkline>
              <xm:f>NOx!C247:AH247</xm:f>
              <xm:sqref>AL247</xm:sqref>
            </x14:sparkline>
            <x14:sparkline>
              <xm:f>NOx!C248:AH248</xm:f>
              <xm:sqref>AL248</xm:sqref>
            </x14:sparkline>
            <x14:sparkline>
              <xm:f>NOx!C249:AH249</xm:f>
              <xm:sqref>AL249</xm:sqref>
            </x14:sparkline>
            <x14:sparkline>
              <xm:f>NOx!C250:AH250</xm:f>
              <xm:sqref>AL250</xm:sqref>
            </x14:sparkline>
            <x14:sparkline>
              <xm:f>NOx!C251:AH251</xm:f>
              <xm:sqref>AL251</xm:sqref>
            </x14:sparkline>
            <x14:sparkline>
              <xm:f>NOx!C252:AH252</xm:f>
              <xm:sqref>AL252</xm:sqref>
            </x14:sparkline>
            <x14:sparkline>
              <xm:f>NOx!C253:AH253</xm:f>
              <xm:sqref>AL253</xm:sqref>
            </x14:sparkline>
            <x14:sparkline>
              <xm:f>NOx!C254:AH254</xm:f>
              <xm:sqref>AL254</xm:sqref>
            </x14:sparkline>
            <x14:sparkline>
              <xm:f>NOx!C255:AH255</xm:f>
              <xm:sqref>AL255</xm:sqref>
            </x14:sparkline>
            <x14:sparkline>
              <xm:f>NOx!C256:AH256</xm:f>
              <xm:sqref>AL256</xm:sqref>
            </x14:sparkline>
            <x14:sparkline>
              <xm:f>NOx!C257:AH257</xm:f>
              <xm:sqref>AL257</xm:sqref>
            </x14:sparkline>
            <x14:sparkline>
              <xm:f>NOx!C258:AH258</xm:f>
              <xm:sqref>AL258</xm:sqref>
            </x14:sparkline>
            <x14:sparkline>
              <xm:f>NOx!C259:AH259</xm:f>
              <xm:sqref>AL259</xm:sqref>
            </x14:sparkline>
            <x14:sparkline>
              <xm:f>NOx!C260:AH260</xm:f>
              <xm:sqref>AL260</xm:sqref>
            </x14:sparkline>
            <x14:sparkline>
              <xm:f>NOx!C261:AH261</xm:f>
              <xm:sqref>AL261</xm:sqref>
            </x14:sparkline>
            <x14:sparkline>
              <xm:f>NOx!C262:AH262</xm:f>
              <xm:sqref>AL262</xm:sqref>
            </x14:sparkline>
            <x14:sparkline>
              <xm:f>NOx!C263:AH263</xm:f>
              <xm:sqref>AL263</xm:sqref>
            </x14:sparkline>
            <x14:sparkline>
              <xm:f>NOx!C264:AH264</xm:f>
              <xm:sqref>AL264</xm:sqref>
            </x14:sparkline>
            <x14:sparkline>
              <xm:f>NOx!C265:AH265</xm:f>
              <xm:sqref>AL265</xm:sqref>
            </x14:sparkline>
            <x14:sparkline>
              <xm:f>NOx!C266:AH266</xm:f>
              <xm:sqref>AL266</xm:sqref>
            </x14:sparkline>
            <x14:sparkline>
              <xm:f>NOx!C267:AH267</xm:f>
              <xm:sqref>AL267</xm:sqref>
            </x14:sparkline>
            <x14:sparkline>
              <xm:f>NOx!C268:AH268</xm:f>
              <xm:sqref>AL268</xm:sqref>
            </x14:sparkline>
            <x14:sparkline>
              <xm:f>NOx!C269:AH269</xm:f>
              <xm:sqref>AL269</xm:sqref>
            </x14:sparkline>
            <x14:sparkline>
              <xm:f>NOx!C270:AH270</xm:f>
              <xm:sqref>AL270</xm:sqref>
            </x14:sparkline>
            <x14:sparkline>
              <xm:f>NOx!C271:AH271</xm:f>
              <xm:sqref>AL271</xm:sqref>
            </x14:sparkline>
            <x14:sparkline>
              <xm:f>NOx!C272:AH272</xm:f>
              <xm:sqref>AL272</xm:sqref>
            </x14:sparkline>
            <x14:sparkline>
              <xm:f>NOx!C273:AH273</xm:f>
              <xm:sqref>AL273</xm:sqref>
            </x14:sparkline>
            <x14:sparkline>
              <xm:f>NOx!C274:AH274</xm:f>
              <xm:sqref>AL274</xm:sqref>
            </x14:sparkline>
            <x14:sparkline>
              <xm:f>NOx!C275:AH275</xm:f>
              <xm:sqref>AL275</xm:sqref>
            </x14:sparkline>
            <x14:sparkline>
              <xm:f>NOx!C276:AH276</xm:f>
              <xm:sqref>AL276</xm:sqref>
            </x14:sparkline>
            <x14:sparkline>
              <xm:f>NOx!C277:AH277</xm:f>
              <xm:sqref>AL277</xm:sqref>
            </x14:sparkline>
            <x14:sparkline>
              <xm:f>NOx!C278:AH278</xm:f>
              <xm:sqref>AL278</xm:sqref>
            </x14:sparkline>
            <x14:sparkline>
              <xm:f>NOx!C279:AH279</xm:f>
              <xm:sqref>AL279</xm:sqref>
            </x14:sparkline>
            <x14:sparkline>
              <xm:f>NOx!C280:AH280</xm:f>
              <xm:sqref>AL280</xm:sqref>
            </x14:sparkline>
            <x14:sparkline>
              <xm:f>NOx!C281:AH281</xm:f>
              <xm:sqref>AL281</xm:sqref>
            </x14:sparkline>
            <x14:sparkline>
              <xm:f>NOx!C282:AH282</xm:f>
              <xm:sqref>AL282</xm:sqref>
            </x14:sparkline>
            <x14:sparkline>
              <xm:f>NOx!C283:AH283</xm:f>
              <xm:sqref>AL283</xm:sqref>
            </x14:sparkline>
            <x14:sparkline>
              <xm:f>NOx!C284:AH284</xm:f>
              <xm:sqref>AL284</xm:sqref>
            </x14:sparkline>
            <x14:sparkline>
              <xm:f>NOx!C285:AH285</xm:f>
              <xm:sqref>AL285</xm:sqref>
            </x14:sparkline>
            <x14:sparkline>
              <xm:f>NOx!C286:AH286</xm:f>
              <xm:sqref>AL286</xm:sqref>
            </x14:sparkline>
            <x14:sparkline>
              <xm:f>NOx!C287:AH287</xm:f>
              <xm:sqref>AL287</xm:sqref>
            </x14:sparkline>
            <x14:sparkline>
              <xm:f>NOx!C288:AH288</xm:f>
              <xm:sqref>AL288</xm:sqref>
            </x14:sparkline>
            <x14:sparkline>
              <xm:f>NOx!C289:AH289</xm:f>
              <xm:sqref>AL289</xm:sqref>
            </x14:sparkline>
            <x14:sparkline>
              <xm:f>NOx!C290:AH290</xm:f>
              <xm:sqref>AL290</xm:sqref>
            </x14:sparkline>
            <x14:sparkline>
              <xm:f>NOx!C291:AH291</xm:f>
              <xm:sqref>AL291</xm:sqref>
            </x14:sparkline>
            <x14:sparkline>
              <xm:f>NOx!C292:AH292</xm:f>
              <xm:sqref>AL292</xm:sqref>
            </x14:sparkline>
            <x14:sparkline>
              <xm:f>NOx!C293:AH293</xm:f>
              <xm:sqref>AL293</xm:sqref>
            </x14:sparkline>
            <x14:sparkline>
              <xm:f>NOx!C294:AH294</xm:f>
              <xm:sqref>AL294</xm:sqref>
            </x14:sparkline>
            <x14:sparkline>
              <xm:f>NOx!C295:AH295</xm:f>
              <xm:sqref>AL295</xm:sqref>
            </x14:sparkline>
            <x14:sparkline>
              <xm:f>NOx!C296:AH296</xm:f>
              <xm:sqref>AL296</xm:sqref>
            </x14:sparkline>
            <x14:sparkline>
              <xm:f>NOx!C297:AH297</xm:f>
              <xm:sqref>AL297</xm:sqref>
            </x14:sparkline>
            <x14:sparkline>
              <xm:f>NOx!C298:AH298</xm:f>
              <xm:sqref>AL298</xm:sqref>
            </x14:sparkline>
            <x14:sparkline>
              <xm:f>NOx!C299:AH299</xm:f>
              <xm:sqref>AL299</xm:sqref>
            </x14:sparkline>
          </x14:sparklines>
        </x14:sparklineGroup>
        <x14:sparklineGroup displayEmptyCellsAs="gap" xr2:uid="{7E9CD5E0-807A-4C91-A698-E62A9F2CB2B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NOx!C304:AH304</xm:f>
              <xm:sqref>AL304</xm:sqref>
            </x14:sparkline>
            <x14:sparkline>
              <xm:f>NOx!C305:AH305</xm:f>
              <xm:sqref>AL305</xm:sqref>
            </x14:sparkline>
            <x14:sparkline>
              <xm:f>NOx!C306:AH306</xm:f>
              <xm:sqref>AL306</xm:sqref>
            </x14:sparkline>
            <x14:sparkline>
              <xm:f>NOx!C307:AH307</xm:f>
              <xm:sqref>AL307</xm:sqref>
            </x14:sparkline>
            <x14:sparkline>
              <xm:f>NOx!C308:AH308</xm:f>
              <xm:sqref>AL308</xm:sqref>
            </x14:sparkline>
            <x14:sparkline>
              <xm:f>NOx!C309:AH309</xm:f>
              <xm:sqref>AL309</xm:sqref>
            </x14:sparkline>
          </x14:sparklines>
        </x14:sparklineGroup>
        <x14:sparklineGroup displayEmptyCellsAs="gap" xr2:uid="{9B3556CA-1442-4009-B77A-EC40350BBF7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NOx!C4:AH4</xm:f>
              <xm:sqref>AL4</xm:sqref>
            </x14:sparkline>
            <x14:sparkline>
              <xm:f>NOx!C5:AH5</xm:f>
              <xm:sqref>AL5</xm:sqref>
            </x14:sparkline>
            <x14:sparkline>
              <xm:f>NOx!C6:AH6</xm:f>
              <xm:sqref>AL6</xm:sqref>
            </x14:sparkline>
            <x14:sparkline>
              <xm:f>NOx!C7:AH7</xm:f>
              <xm:sqref>AL7</xm:sqref>
            </x14:sparkline>
            <x14:sparkline>
              <xm:f>NOx!C8:AH8</xm:f>
              <xm:sqref>AL8</xm:sqref>
            </x14:sparkline>
            <x14:sparkline>
              <xm:f>NOx!C9:AH9</xm:f>
              <xm:sqref>AL9</xm:sqref>
            </x14:sparkline>
            <x14:sparkline>
              <xm:f>NOx!C10:AH10</xm:f>
              <xm:sqref>AL10</xm:sqref>
            </x14:sparkline>
            <x14:sparkline>
              <xm:f>NOx!C11:AH11</xm:f>
              <xm:sqref>AL11</xm:sqref>
            </x14:sparkline>
            <x14:sparkline>
              <xm:f>NOx!C12:AH12</xm:f>
              <xm:sqref>AL12</xm:sqref>
            </x14:sparkline>
            <x14:sparkline>
              <xm:f>NOx!C13:AH13</xm:f>
              <xm:sqref>AL13</xm:sqref>
            </x14:sparkline>
            <x14:sparkline>
              <xm:f>NOx!C14:AH14</xm:f>
              <xm:sqref>AL14</xm:sqref>
            </x14:sparkline>
            <x14:sparkline>
              <xm:f>NOx!C15:AH15</xm:f>
              <xm:sqref>AL15</xm:sqref>
            </x14:sparkline>
            <x14:sparkline>
              <xm:f>NOx!C16:AH16</xm:f>
              <xm:sqref>AL16</xm:sqref>
            </x14:sparkline>
            <x14:sparkline>
              <xm:f>NOx!C17:AH17</xm:f>
              <xm:sqref>AL17</xm:sqref>
            </x14:sparkline>
            <x14:sparkline>
              <xm:f>NOx!C18:AH18</xm:f>
              <xm:sqref>AL18</xm:sqref>
            </x14:sparkline>
            <x14:sparkline>
              <xm:f>NOx!C19:AH19</xm:f>
              <xm:sqref>AL19</xm:sqref>
            </x14:sparkline>
            <x14:sparkline>
              <xm:f>NOx!C20:AH20</xm:f>
              <xm:sqref>AL20</xm:sqref>
            </x14:sparkline>
            <x14:sparkline>
              <xm:f>NOx!C21:AH21</xm:f>
              <xm:sqref>AL21</xm:sqref>
            </x14:sparkline>
            <x14:sparkline>
              <xm:f>NOx!C22:AH22</xm:f>
              <xm:sqref>AL22</xm:sqref>
            </x14:sparkline>
            <x14:sparkline>
              <xm:f>NOx!C23:AH23</xm:f>
              <xm:sqref>AL23</xm:sqref>
            </x14:sparkline>
            <x14:sparkline>
              <xm:f>NOx!C24:AH24</xm:f>
              <xm:sqref>AL24</xm:sqref>
            </x14:sparkline>
            <x14:sparkline>
              <xm:f>NOx!C25:AH25</xm:f>
              <xm:sqref>AL25</xm:sqref>
            </x14:sparkline>
            <x14:sparkline>
              <xm:f>NOx!C26:AH26</xm:f>
              <xm:sqref>AL26</xm:sqref>
            </x14:sparkline>
            <x14:sparkline>
              <xm:f>NOx!C27:AH27</xm:f>
              <xm:sqref>AL27</xm:sqref>
            </x14:sparkline>
            <x14:sparkline>
              <xm:f>NOx!C28:AH28</xm:f>
              <xm:sqref>AL28</xm:sqref>
            </x14:sparkline>
            <x14:sparkline>
              <xm:f>NOx!C29:AH29</xm:f>
              <xm:sqref>AL29</xm:sqref>
            </x14:sparkline>
            <x14:sparkline>
              <xm:f>NOx!C30:AH30</xm:f>
              <xm:sqref>AL30</xm:sqref>
            </x14:sparkline>
            <x14:sparkline>
              <xm:f>NOx!C31:AH31</xm:f>
              <xm:sqref>AL31</xm:sqref>
            </x14:sparkline>
            <x14:sparkline>
              <xm:f>NOx!C32:AH32</xm:f>
              <xm:sqref>AL32</xm:sqref>
            </x14:sparkline>
            <x14:sparkline>
              <xm:f>NOx!C33:AH33</xm:f>
              <xm:sqref>AL33</xm:sqref>
            </x14:sparkline>
            <x14:sparkline>
              <xm:f>NOx!C34:AH34</xm:f>
              <xm:sqref>AL34</xm:sqref>
            </x14:sparkline>
            <x14:sparkline>
              <xm:f>NOx!C35:AH35</xm:f>
              <xm:sqref>AL35</xm:sqref>
            </x14:sparkline>
            <x14:sparkline>
              <xm:f>NOx!C36:AH36</xm:f>
              <xm:sqref>AL36</xm:sqref>
            </x14:sparkline>
            <x14:sparkline>
              <xm:f>NOx!C37:AH37</xm:f>
              <xm:sqref>AL37</xm:sqref>
            </x14:sparkline>
            <x14:sparkline>
              <xm:f>NOx!C38:AH38</xm:f>
              <xm:sqref>AL38</xm:sqref>
            </x14:sparkline>
            <x14:sparkline>
              <xm:f>NOx!C39:AH39</xm:f>
              <xm:sqref>AL39</xm:sqref>
            </x14:sparkline>
            <x14:sparkline>
              <xm:f>NOx!C40:AH40</xm:f>
              <xm:sqref>AL40</xm:sqref>
            </x14:sparkline>
            <x14:sparkline>
              <xm:f>NOx!C41:AH41</xm:f>
              <xm:sqref>AL41</xm:sqref>
            </x14:sparkline>
            <x14:sparkline>
              <xm:f>NOx!C42:AH42</xm:f>
              <xm:sqref>AL42</xm:sqref>
            </x14:sparkline>
            <x14:sparkline>
              <xm:f>NOx!C43:AH43</xm:f>
              <xm:sqref>AL43</xm:sqref>
            </x14:sparkline>
            <x14:sparkline>
              <xm:f>NOx!C44:AH44</xm:f>
              <xm:sqref>AL44</xm:sqref>
            </x14:sparkline>
            <x14:sparkline>
              <xm:f>NOx!C45:AH45</xm:f>
              <xm:sqref>AL45</xm:sqref>
            </x14:sparkline>
            <x14:sparkline>
              <xm:f>NOx!C46:AH46</xm:f>
              <xm:sqref>AL46</xm:sqref>
            </x14:sparkline>
            <x14:sparkline>
              <xm:f>NOx!C47:AH47</xm:f>
              <xm:sqref>AL47</xm:sqref>
            </x14:sparkline>
            <x14:sparkline>
              <xm:f>NOx!C48:AH48</xm:f>
              <xm:sqref>AL48</xm:sqref>
            </x14:sparkline>
            <x14:sparkline>
              <xm:f>NOx!C49:AH49</xm:f>
              <xm:sqref>AL49</xm:sqref>
            </x14:sparkline>
            <x14:sparkline>
              <xm:f>NOx!C50:AH50</xm:f>
              <xm:sqref>AL50</xm:sqref>
            </x14:sparkline>
            <x14:sparkline>
              <xm:f>NOx!C51:AH51</xm:f>
              <xm:sqref>AL51</xm:sqref>
            </x14:sparkline>
            <x14:sparkline>
              <xm:f>NOx!C52:AH52</xm:f>
              <xm:sqref>AL52</xm:sqref>
            </x14:sparkline>
            <x14:sparkline>
              <xm:f>NOx!C53:AH53</xm:f>
              <xm:sqref>AL53</xm:sqref>
            </x14:sparkline>
            <x14:sparkline>
              <xm:f>NOx!C54:AH54</xm:f>
              <xm:sqref>AL54</xm:sqref>
            </x14:sparkline>
            <x14:sparkline>
              <xm:f>NOx!C55:AH55</xm:f>
              <xm:sqref>AL55</xm:sqref>
            </x14:sparkline>
            <x14:sparkline>
              <xm:f>NOx!C56:AH56</xm:f>
              <xm:sqref>AL56</xm:sqref>
            </x14:sparkline>
            <x14:sparkline>
              <xm:f>NOx!C57:AH57</xm:f>
              <xm:sqref>AL57</xm:sqref>
            </x14:sparkline>
            <x14:sparkline>
              <xm:f>NOx!C58:AH58</xm:f>
              <xm:sqref>AL58</xm:sqref>
            </x14:sparkline>
            <x14:sparkline>
              <xm:f>NOx!C59:AH59</xm:f>
              <xm:sqref>AL59</xm:sqref>
            </x14:sparkline>
            <x14:sparkline>
              <xm:f>NOx!C60:AH60</xm:f>
              <xm:sqref>AL60</xm:sqref>
            </x14:sparkline>
            <x14:sparkline>
              <xm:f>NOx!C61:AH61</xm:f>
              <xm:sqref>AL61</xm:sqref>
            </x14:sparkline>
            <x14:sparkline>
              <xm:f>NOx!C62:AH62</xm:f>
              <xm:sqref>AL62</xm:sqref>
            </x14:sparkline>
            <x14:sparkline>
              <xm:f>NOx!C63:AH63</xm:f>
              <xm:sqref>AL63</xm:sqref>
            </x14:sparkline>
            <x14:sparkline>
              <xm:f>NOx!C64:AH64</xm:f>
              <xm:sqref>AL64</xm:sqref>
            </x14:sparkline>
            <x14:sparkline>
              <xm:f>NOx!C65:AH65</xm:f>
              <xm:sqref>AL65</xm:sqref>
            </x14:sparkline>
            <x14:sparkline>
              <xm:f>NOx!C66:AH66</xm:f>
              <xm:sqref>AL66</xm:sqref>
            </x14:sparkline>
            <x14:sparkline>
              <xm:f>NOx!C67:AH67</xm:f>
              <xm:sqref>AL67</xm:sqref>
            </x14:sparkline>
            <x14:sparkline>
              <xm:f>NOx!C68:AH68</xm:f>
              <xm:sqref>AL68</xm:sqref>
            </x14:sparkline>
            <x14:sparkline>
              <xm:f>NOx!C69:AH69</xm:f>
              <xm:sqref>AL69</xm:sqref>
            </x14:sparkline>
            <x14:sparkline>
              <xm:f>NOx!C70:AH70</xm:f>
              <xm:sqref>AL70</xm:sqref>
            </x14:sparkline>
            <x14:sparkline>
              <xm:f>NOx!C71:AH71</xm:f>
              <xm:sqref>AL71</xm:sqref>
            </x14:sparkline>
            <x14:sparkline>
              <xm:f>NOx!C72:AH72</xm:f>
              <xm:sqref>AL72</xm:sqref>
            </x14:sparkline>
            <x14:sparkline>
              <xm:f>NOx!C73:AH73</xm:f>
              <xm:sqref>AL73</xm:sqref>
            </x14:sparkline>
            <x14:sparkline>
              <xm:f>NOx!C74:AH74</xm:f>
              <xm:sqref>AL74</xm:sqref>
            </x14:sparkline>
            <x14:sparkline>
              <xm:f>NOx!C75:AH75</xm:f>
              <xm:sqref>AL75</xm:sqref>
            </x14:sparkline>
            <x14:sparkline>
              <xm:f>NOx!C76:AH76</xm:f>
              <xm:sqref>AL76</xm:sqref>
            </x14:sparkline>
            <x14:sparkline>
              <xm:f>NOx!C77:AH77</xm:f>
              <xm:sqref>AL77</xm:sqref>
            </x14:sparkline>
            <x14:sparkline>
              <xm:f>NOx!C78:AH78</xm:f>
              <xm:sqref>AL78</xm:sqref>
            </x14:sparkline>
            <x14:sparkline>
              <xm:f>NOx!C79:AH79</xm:f>
              <xm:sqref>AL79</xm:sqref>
            </x14:sparkline>
            <x14:sparkline>
              <xm:f>NOx!C80:AH80</xm:f>
              <xm:sqref>AL80</xm:sqref>
            </x14:sparkline>
            <x14:sparkline>
              <xm:f>NOx!C81:AH81</xm:f>
              <xm:sqref>AL81</xm:sqref>
            </x14:sparkline>
            <x14:sparkline>
              <xm:f>NOx!C82:AH82</xm:f>
              <xm:sqref>AL82</xm:sqref>
            </x14:sparkline>
            <x14:sparkline>
              <xm:f>NOx!C83:AH83</xm:f>
              <xm:sqref>AL83</xm:sqref>
            </x14:sparkline>
            <x14:sparkline>
              <xm:f>NOx!C84:AH84</xm:f>
              <xm:sqref>AL84</xm:sqref>
            </x14:sparkline>
            <x14:sparkline>
              <xm:f>NOx!C85:AH85</xm:f>
              <xm:sqref>AL85</xm:sqref>
            </x14:sparkline>
            <x14:sparkline>
              <xm:f>NOx!C86:AH86</xm:f>
              <xm:sqref>AL86</xm:sqref>
            </x14:sparkline>
            <x14:sparkline>
              <xm:f>NOx!C87:AH87</xm:f>
              <xm:sqref>AL87</xm:sqref>
            </x14:sparkline>
            <x14:sparkline>
              <xm:f>NOx!C88:AH88</xm:f>
              <xm:sqref>AL88</xm:sqref>
            </x14:sparkline>
            <x14:sparkline>
              <xm:f>NOx!C89:AH89</xm:f>
              <xm:sqref>AL89</xm:sqref>
            </x14:sparkline>
            <x14:sparkline>
              <xm:f>NOx!C90:AH90</xm:f>
              <xm:sqref>AL90</xm:sqref>
            </x14:sparkline>
            <x14:sparkline>
              <xm:f>NOx!C91:AH91</xm:f>
              <xm:sqref>AL91</xm:sqref>
            </x14:sparkline>
            <x14:sparkline>
              <xm:f>NOx!C92:AH92</xm:f>
              <xm:sqref>AL92</xm:sqref>
            </x14:sparkline>
            <x14:sparkline>
              <xm:f>NOx!C93:AH93</xm:f>
              <xm:sqref>AL93</xm:sqref>
            </x14:sparkline>
            <x14:sparkline>
              <xm:f>NOx!C94:AH94</xm:f>
              <xm:sqref>AL94</xm:sqref>
            </x14:sparkline>
            <x14:sparkline>
              <xm:f>NOx!C95:AH95</xm:f>
              <xm:sqref>AL95</xm:sqref>
            </x14:sparkline>
            <x14:sparkline>
              <xm:f>NOx!C96:AH96</xm:f>
              <xm:sqref>AL96</xm:sqref>
            </x14:sparkline>
            <x14:sparkline>
              <xm:f>NOx!C97:AH97</xm:f>
              <xm:sqref>AL97</xm:sqref>
            </x14:sparkline>
            <x14:sparkline>
              <xm:f>NOx!C98:AH98</xm:f>
              <xm:sqref>AL98</xm:sqref>
            </x14:sparkline>
            <x14:sparkline>
              <xm:f>NOx!C99:AH99</xm:f>
              <xm:sqref>AL99</xm:sqref>
            </x14:sparkline>
            <x14:sparkline>
              <xm:f>NOx!C100:AH100</xm:f>
              <xm:sqref>AL100</xm:sqref>
            </x14:sparkline>
            <x14:sparkline>
              <xm:f>NOx!C101:AH101</xm:f>
              <xm:sqref>AL101</xm:sqref>
            </x14:sparkline>
            <x14:sparkline>
              <xm:f>NOx!C102:AH102</xm:f>
              <xm:sqref>AL102</xm:sqref>
            </x14:sparkline>
            <x14:sparkline>
              <xm:f>NOx!C103:AH103</xm:f>
              <xm:sqref>AL103</xm:sqref>
            </x14:sparkline>
            <x14:sparkline>
              <xm:f>NOx!C104:AH104</xm:f>
              <xm:sqref>AL104</xm:sqref>
            </x14:sparkline>
            <x14:sparkline>
              <xm:f>NOx!C105:AH105</xm:f>
              <xm:sqref>AL105</xm:sqref>
            </x14:sparkline>
            <x14:sparkline>
              <xm:f>NOx!C106:AH106</xm:f>
              <xm:sqref>AL106</xm:sqref>
            </x14:sparkline>
            <x14:sparkline>
              <xm:f>NOx!C107:AH107</xm:f>
              <xm:sqref>AL107</xm:sqref>
            </x14:sparkline>
            <x14:sparkline>
              <xm:f>NOx!C108:AH108</xm:f>
              <xm:sqref>AL108</xm:sqref>
            </x14:sparkline>
            <x14:sparkline>
              <xm:f>NOx!C109:AH109</xm:f>
              <xm:sqref>AL109</xm:sqref>
            </x14:sparkline>
            <x14:sparkline>
              <xm:f>NOx!C110:AH110</xm:f>
              <xm:sqref>AL110</xm:sqref>
            </x14:sparkline>
            <x14:sparkline>
              <xm:f>NOx!C111:AH111</xm:f>
              <xm:sqref>AL111</xm:sqref>
            </x14:sparkline>
            <x14:sparkline>
              <xm:f>NOx!C112:AH112</xm:f>
              <xm:sqref>AL112</xm:sqref>
            </x14:sparkline>
            <x14:sparkline>
              <xm:f>NOx!C113:AH113</xm:f>
              <xm:sqref>AL113</xm:sqref>
            </x14:sparkline>
            <x14:sparkline>
              <xm:f>NOx!C114:AH114</xm:f>
              <xm:sqref>AL114</xm:sqref>
            </x14:sparkline>
            <x14:sparkline>
              <xm:f>NOx!C115:AH115</xm:f>
              <xm:sqref>AL115</xm:sqref>
            </x14:sparkline>
            <x14:sparkline>
              <xm:f>NOx!C116:AH116</xm:f>
              <xm:sqref>AL116</xm:sqref>
            </x14:sparkline>
            <x14:sparkline>
              <xm:f>NOx!C117:AH117</xm:f>
              <xm:sqref>AL117</xm:sqref>
            </x14:sparkline>
            <x14:sparkline>
              <xm:f>NOx!C118:AH118</xm:f>
              <xm:sqref>AL118</xm:sqref>
            </x14:sparkline>
            <x14:sparkline>
              <xm:f>NOx!C119:AH119</xm:f>
              <xm:sqref>AL119</xm:sqref>
            </x14:sparkline>
            <x14:sparkline>
              <xm:f>NOx!C120:AH120</xm:f>
              <xm:sqref>AL120</xm:sqref>
            </x14:sparkline>
            <x14:sparkline>
              <xm:f>NOx!C121:AH121</xm:f>
              <xm:sqref>AL121</xm:sqref>
            </x14:sparkline>
            <x14:sparkline>
              <xm:f>NOx!C122:AH122</xm:f>
              <xm:sqref>AL122</xm:sqref>
            </x14:sparkline>
            <x14:sparkline>
              <xm:f>NOx!C123:AH123</xm:f>
              <xm:sqref>AL123</xm:sqref>
            </x14:sparkline>
            <x14:sparkline>
              <xm:f>NOx!C124:AH124</xm:f>
              <xm:sqref>AL124</xm:sqref>
            </x14:sparkline>
            <x14:sparkline>
              <xm:f>NOx!C125:AH125</xm:f>
              <xm:sqref>AL125</xm:sqref>
            </x14:sparkline>
            <x14:sparkline>
              <xm:f>NOx!C126:AH126</xm:f>
              <xm:sqref>AL126</xm:sqref>
            </x14:sparkline>
            <x14:sparkline>
              <xm:f>NOx!C127:AH127</xm:f>
              <xm:sqref>AL127</xm:sqref>
            </x14:sparkline>
            <x14:sparkline>
              <xm:f>NOx!C128:AH128</xm:f>
              <xm:sqref>AL128</xm:sqref>
            </x14:sparkline>
            <x14:sparkline>
              <xm:f>NOx!C129:AH129</xm:f>
              <xm:sqref>AL129</xm:sqref>
            </x14:sparkline>
            <x14:sparkline>
              <xm:f>NOx!C130:AH130</xm:f>
              <xm:sqref>AL130</xm:sqref>
            </x14:sparkline>
            <x14:sparkline>
              <xm:f>NOx!C131:AH131</xm:f>
              <xm:sqref>AL131</xm:sqref>
            </x14:sparkline>
            <x14:sparkline>
              <xm:f>NOx!C132:AH132</xm:f>
              <xm:sqref>AL132</xm:sqref>
            </x14:sparkline>
            <x14:sparkline>
              <xm:f>NOx!C133:AH133</xm:f>
              <xm:sqref>AL133</xm:sqref>
            </x14:sparkline>
            <x14:sparkline>
              <xm:f>NOx!C134:AH134</xm:f>
              <xm:sqref>AL134</xm:sqref>
            </x14:sparkline>
            <x14:sparkline>
              <xm:f>NOx!C135:AH135</xm:f>
              <xm:sqref>AL135</xm:sqref>
            </x14:sparkline>
            <x14:sparkline>
              <xm:f>NOx!C136:AH136</xm:f>
              <xm:sqref>AL136</xm:sqref>
            </x14:sparkline>
            <x14:sparkline>
              <xm:f>NOx!C137:AH137</xm:f>
              <xm:sqref>AL137</xm:sqref>
            </x14:sparkline>
            <x14:sparkline>
              <xm:f>NOx!C138:AH138</xm:f>
              <xm:sqref>AL138</xm:sqref>
            </x14:sparkline>
            <x14:sparkline>
              <xm:f>NOx!C139:AH139</xm:f>
              <xm:sqref>AL139</xm:sqref>
            </x14:sparkline>
            <x14:sparkline>
              <xm:f>NOx!C140:AH140</xm:f>
              <xm:sqref>AL140</xm:sqref>
            </x14:sparkline>
            <x14:sparkline>
              <xm:f>NOx!C141:AH141</xm:f>
              <xm:sqref>AL141</xm:sqref>
            </x14:sparkline>
            <x14:sparkline>
              <xm:f>NOx!C142:AH142</xm:f>
              <xm:sqref>AL142</xm:sqref>
            </x14:sparkline>
            <x14:sparkline>
              <xm:f>NOx!C143:AH143</xm:f>
              <xm:sqref>AL143</xm:sqref>
            </x14:sparkline>
            <x14:sparkline>
              <xm:f>NOx!C144:AH144</xm:f>
              <xm:sqref>AL144</xm:sqref>
            </x14:sparkline>
            <x14:sparkline>
              <xm:f>NOx!C145:AH145</xm:f>
              <xm:sqref>AL145</xm:sqref>
            </x14:sparkline>
            <x14:sparkline>
              <xm:f>NOx!C146:AH146</xm:f>
              <xm:sqref>AL146</xm:sqref>
            </x14:sparkline>
            <x14:sparkline>
              <xm:f>NOx!C147:AH147</xm:f>
              <xm:sqref>AL147</xm:sqref>
            </x14:sparkline>
            <x14:sparkline>
              <xm:f>NOx!C148:AH148</xm:f>
              <xm:sqref>AL148</xm:sqref>
            </x14:sparkline>
            <x14:sparkline>
              <xm:f>NOx!C149:AH149</xm:f>
              <xm:sqref>AL149</xm:sqref>
            </x14:sparkline>
            <x14:sparkline>
              <xm:f>NOx!C150:AH150</xm:f>
              <xm:sqref>AL150</xm:sqref>
            </x14:sparkline>
            <x14:sparkline>
              <xm:f>NOx!C151:AH151</xm:f>
              <xm:sqref>AL151</xm:sqref>
            </x14:sparkline>
            <x14:sparkline>
              <xm:f>NOx!C152:AH152</xm:f>
              <xm:sqref>AL152</xm:sqref>
            </x14:sparkline>
            <x14:sparkline>
              <xm:f>NOx!C153:AH153</xm:f>
              <xm:sqref>AL153</xm:sqref>
            </x14:sparkline>
            <x14:sparkline>
              <xm:f>NOx!C154:AH154</xm:f>
              <xm:sqref>AL154</xm:sqref>
            </x14:sparkline>
            <x14:sparkline>
              <xm:f>NOx!C155:AH155</xm:f>
              <xm:sqref>AL155</xm:sqref>
            </x14:sparkline>
            <x14:sparkline>
              <xm:f>NOx!C156:AH156</xm:f>
              <xm:sqref>AL156</xm:sqref>
            </x14:sparkline>
            <x14:sparkline>
              <xm:f>NOx!C157:AH157</xm:f>
              <xm:sqref>AL157</xm:sqref>
            </x14:sparkline>
            <x14:sparkline>
              <xm:f>NOx!C158:AH158</xm:f>
              <xm:sqref>AL158</xm:sqref>
            </x14:sparkline>
            <x14:sparkline>
              <xm:f>NOx!C159:AH159</xm:f>
              <xm:sqref>AL159</xm:sqref>
            </x14:sparkline>
            <x14:sparkline>
              <xm:f>NOx!C160:AH160</xm:f>
              <xm:sqref>AL160</xm:sqref>
            </x14:sparkline>
            <x14:sparkline>
              <xm:f>NOx!C161:AH161</xm:f>
              <xm:sqref>AL161</xm:sqref>
            </x14:sparkline>
            <x14:sparkline>
              <xm:f>NOx!C162:AH162</xm:f>
              <xm:sqref>AL162</xm:sqref>
            </x14:sparkline>
            <x14:sparkline>
              <xm:f>NOx!C163:AH163</xm:f>
              <xm:sqref>AL163</xm:sqref>
            </x14:sparkline>
            <x14:sparkline>
              <xm:f>NOx!C164:AH164</xm:f>
              <xm:sqref>AL164</xm:sqref>
            </x14:sparkline>
            <x14:sparkline>
              <xm:f>NOx!C165:AH165</xm:f>
              <xm:sqref>AL165</xm:sqref>
            </x14:sparkline>
            <x14:sparkline>
              <xm:f>NOx!C166:AH166</xm:f>
              <xm:sqref>AL166</xm:sqref>
            </x14:sparkline>
            <x14:sparkline>
              <xm:f>NOx!C167:AH167</xm:f>
              <xm:sqref>AL167</xm:sqref>
            </x14:sparkline>
            <x14:sparkline>
              <xm:f>NOx!C168:AH168</xm:f>
              <xm:sqref>AL168</xm:sqref>
            </x14:sparkline>
            <x14:sparkline>
              <xm:f>NOx!C169:AH169</xm:f>
              <xm:sqref>AL169</xm:sqref>
            </x14:sparkline>
            <x14:sparkline>
              <xm:f>NOx!C170:AH170</xm:f>
              <xm:sqref>AL170</xm:sqref>
            </x14:sparkline>
            <x14:sparkline>
              <xm:f>NOx!C171:AH171</xm:f>
              <xm:sqref>AL171</xm:sqref>
            </x14:sparkline>
            <x14:sparkline>
              <xm:f>NOx!C172:AH172</xm:f>
              <xm:sqref>AL172</xm:sqref>
            </x14:sparkline>
            <x14:sparkline>
              <xm:f>NOx!C173:AH173</xm:f>
              <xm:sqref>AL173</xm:sqref>
            </x14:sparkline>
            <x14:sparkline>
              <xm:f>NOx!C174:AH174</xm:f>
              <xm:sqref>AL174</xm:sqref>
            </x14:sparkline>
            <x14:sparkline>
              <xm:f>NOx!C175:AH175</xm:f>
              <xm:sqref>AL175</xm:sqref>
            </x14:sparkline>
            <x14:sparkline>
              <xm:f>NOx!C176:AH176</xm:f>
              <xm:sqref>AL176</xm:sqref>
            </x14:sparkline>
            <x14:sparkline>
              <xm:f>NOx!C177:AH177</xm:f>
              <xm:sqref>AL177</xm:sqref>
            </x14:sparkline>
            <x14:sparkline>
              <xm:f>NOx!C178:AH178</xm:f>
              <xm:sqref>AL178</xm:sqref>
            </x14:sparkline>
            <x14:sparkline>
              <xm:f>NOx!C179:AH179</xm:f>
              <xm:sqref>AL179</xm:sqref>
            </x14:sparkline>
            <x14:sparkline>
              <xm:f>NOx!C180:AH180</xm:f>
              <xm:sqref>AL180</xm:sqref>
            </x14:sparkline>
            <x14:sparkline>
              <xm:f>NOx!C181:AH181</xm:f>
              <xm:sqref>AL181</xm:sqref>
            </x14:sparkline>
            <x14:sparkline>
              <xm:f>NOx!C182:AH182</xm:f>
              <xm:sqref>AL182</xm:sqref>
            </x14:sparkline>
            <x14:sparkline>
              <xm:f>NOx!C183:AH183</xm:f>
              <xm:sqref>AL183</xm:sqref>
            </x14:sparkline>
            <x14:sparkline>
              <xm:f>NOx!C184:AH184</xm:f>
              <xm:sqref>AL184</xm:sqref>
            </x14:sparkline>
            <x14:sparkline>
              <xm:f>NOx!C185:AH185</xm:f>
              <xm:sqref>AL185</xm:sqref>
            </x14:sparkline>
            <x14:sparkline>
              <xm:f>NOx!C186:AH186</xm:f>
              <xm:sqref>AL186</xm:sqref>
            </x14:sparkline>
            <x14:sparkline>
              <xm:f>NOx!C187:AH187</xm:f>
              <xm:sqref>AL187</xm:sqref>
            </x14:sparkline>
            <x14:sparkline>
              <xm:f>NOx!C188:AH188</xm:f>
              <xm:sqref>AL188</xm:sqref>
            </x14:sparkline>
            <x14:sparkline>
              <xm:f>NOx!C189:AH189</xm:f>
              <xm:sqref>AL189</xm:sqref>
            </x14:sparkline>
            <x14:sparkline>
              <xm:f>NOx!C190:AH190</xm:f>
              <xm:sqref>AL190</xm:sqref>
            </x14:sparkline>
            <x14:sparkline>
              <xm:f>NOx!C191:AH191</xm:f>
              <xm:sqref>AL191</xm:sqref>
            </x14:sparkline>
            <x14:sparkline>
              <xm:f>NOx!C192:AH192</xm:f>
              <xm:sqref>AL192</xm:sqref>
            </x14:sparkline>
            <x14:sparkline>
              <xm:f>NOx!C193:AH193</xm:f>
              <xm:sqref>AL193</xm:sqref>
            </x14:sparkline>
            <x14:sparkline>
              <xm:f>NOx!C194:AH194</xm:f>
              <xm:sqref>AL194</xm:sqref>
            </x14:sparkline>
            <x14:sparkline>
              <xm:f>NOx!C195:AH195</xm:f>
              <xm:sqref>AL195</xm:sqref>
            </x14:sparkline>
            <x14:sparkline>
              <xm:f>NOx!C196:AH196</xm:f>
              <xm:sqref>AL196</xm:sqref>
            </x14:sparkline>
            <x14:sparkline>
              <xm:f>NOx!C197:AH197</xm:f>
              <xm:sqref>AL197</xm:sqref>
            </x14:sparkline>
            <x14:sparkline>
              <xm:f>NOx!C198:AH198</xm:f>
              <xm:sqref>AL198</xm:sqref>
            </x14:sparkline>
            <x14:sparkline>
              <xm:f>NOx!C199:AH199</xm:f>
              <xm:sqref>AL199</xm:sqref>
            </x14:sparkline>
            <x14:sparkline>
              <xm:f>NOx!C200:AH200</xm:f>
              <xm:sqref>AL200</xm:sqref>
            </x14:sparkline>
            <x14:sparkline>
              <xm:f>NOx!C201:AH201</xm:f>
              <xm:sqref>AL201</xm:sqref>
            </x14:sparkline>
            <x14:sparkline>
              <xm:f>NOx!C202:AH202</xm:f>
              <xm:sqref>AL202</xm:sqref>
            </x14:sparkline>
            <x14:sparkline>
              <xm:f>NOx!C203:AH203</xm:f>
              <xm:sqref>AL203</xm:sqref>
            </x14:sparkline>
            <x14:sparkline>
              <xm:f>NOx!C204:AH204</xm:f>
              <xm:sqref>AL204</xm:sqref>
            </x14:sparkline>
            <x14:sparkline>
              <xm:f>NOx!C205:AH205</xm:f>
              <xm:sqref>AL205</xm:sqref>
            </x14:sparkline>
            <x14:sparkline>
              <xm:f>NOx!C206:AH206</xm:f>
              <xm:sqref>AL206</xm:sqref>
            </x14:sparkline>
            <x14:sparkline>
              <xm:f>NOx!C207:AH207</xm:f>
              <xm:sqref>AL207</xm:sqref>
            </x14:sparkline>
            <x14:sparkline>
              <xm:f>NOx!C208:AH208</xm:f>
              <xm:sqref>AL208</xm:sqref>
            </x14:sparkline>
            <x14:sparkline>
              <xm:f>NOx!C209:AH209</xm:f>
              <xm:sqref>AL209</xm:sqref>
            </x14:sparkline>
            <x14:sparkline>
              <xm:f>NOx!C210:AH210</xm:f>
              <xm:sqref>AL210</xm:sqref>
            </x14:sparkline>
            <x14:sparkline>
              <xm:f>NOx!C211:AH211</xm:f>
              <xm:sqref>AL211</xm:sqref>
            </x14:sparkline>
            <x14:sparkline>
              <xm:f>NOx!C212:AH212</xm:f>
              <xm:sqref>AL212</xm:sqref>
            </x14:sparkline>
            <x14:sparkline>
              <xm:f>NOx!C213:AH213</xm:f>
              <xm:sqref>AL213</xm:sqref>
            </x14:sparkline>
            <x14:sparkline>
              <xm:f>NOx!C214:AH214</xm:f>
              <xm:sqref>AL214</xm:sqref>
            </x14:sparkline>
            <x14:sparkline>
              <xm:f>NOx!C215:AH215</xm:f>
              <xm:sqref>AL215</xm:sqref>
            </x14:sparkline>
            <x14:sparkline>
              <xm:f>NOx!C216:AH216</xm:f>
              <xm:sqref>AL216</xm:sqref>
            </x14:sparkline>
            <x14:sparkline>
              <xm:f>NOx!C217:AH217</xm:f>
              <xm:sqref>AL217</xm:sqref>
            </x14:sparkline>
            <x14:sparkline>
              <xm:f>NOx!C218:AH218</xm:f>
              <xm:sqref>AL218</xm:sqref>
            </x14:sparkline>
            <x14:sparkline>
              <xm:f>NOx!C219:AH219</xm:f>
              <xm:sqref>AL219</xm:sqref>
            </x14:sparkline>
            <x14:sparkline>
              <xm:f>NOx!C220:AH220</xm:f>
              <xm:sqref>AL220</xm:sqref>
            </x14:sparkline>
            <x14:sparkline>
              <xm:f>NOx!C221:AH221</xm:f>
              <xm:sqref>AL221</xm:sqref>
            </x14:sparkline>
            <x14:sparkline>
              <xm:f>NOx!C222:AH222</xm:f>
              <xm:sqref>AL222</xm:sqref>
            </x14:sparkline>
            <x14:sparkline>
              <xm:f>NOx!C223:AH223</xm:f>
              <xm:sqref>AL223</xm:sqref>
            </x14:sparkline>
            <x14:sparkline>
              <xm:f>NOx!C224:AH224</xm:f>
              <xm:sqref>AL224</xm:sqref>
            </x14:sparkline>
            <x14:sparkline>
              <xm:f>NOx!C225:AH225</xm:f>
              <xm:sqref>AL225</xm:sqref>
            </x14:sparkline>
            <x14:sparkline>
              <xm:f>NOx!C226:AH226</xm:f>
              <xm:sqref>AL226</xm:sqref>
            </x14:sparkline>
            <x14:sparkline>
              <xm:f>NOx!C227:AH227</xm:f>
              <xm:sqref>AL227</xm:sqref>
            </x14:sparkline>
            <x14:sparkline>
              <xm:f>NOx!C228:AH228</xm:f>
              <xm:sqref>AL228</xm:sqref>
            </x14:sparkline>
            <x14:sparkline>
              <xm:f>NOx!C229:AH229</xm:f>
              <xm:sqref>AL229</xm:sqref>
            </x14:sparkline>
            <x14:sparkline>
              <xm:f>NOx!C230:AH230</xm:f>
              <xm:sqref>AL230</xm:sqref>
            </x14:sparkline>
            <x14:sparkline>
              <xm:f>NOx!C231:AH231</xm:f>
              <xm:sqref>AL231</xm:sqref>
            </x14:sparkline>
            <x14:sparkline>
              <xm:f>NOx!C232:AH232</xm:f>
              <xm:sqref>AL232</xm:sqref>
            </x14:sparkline>
            <x14:sparkline>
              <xm:f>NOx!C233:AH233</xm:f>
              <xm:sqref>AL233</xm:sqref>
            </x14:sparkline>
            <x14:sparkline>
              <xm:f>NOx!C234:AH234</xm:f>
              <xm:sqref>AL234</xm:sqref>
            </x14:sparkline>
            <x14:sparkline>
              <xm:f>NOx!C235:AH235</xm:f>
              <xm:sqref>AL235</xm:sqref>
            </x14:sparkline>
            <x14:sparkline>
              <xm:f>NOx!C236:AH236</xm:f>
              <xm:sqref>AL236</xm:sqref>
            </x14:sparkline>
            <x14:sparkline>
              <xm:f>NOx!C237:AH237</xm:f>
              <xm:sqref>AL237</xm:sqref>
            </x14:sparkline>
          </x14:sparklines>
        </x14:sparklineGroup>
      </x14:sparklineGroup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61BD6-6E8A-4C06-A25A-775977C5C38A}">
  <dimension ref="A2:AL309"/>
  <sheetViews>
    <sheetView showGridLines="0" zoomScale="85" zoomScaleNormal="85" workbookViewId="0">
      <selection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5" width="11.453125" style="52" hidden="1" customWidth="1"/>
    <col min="6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18.056385967963752</v>
      </c>
      <c r="H4" s="21">
        <f t="shared" si="0"/>
        <v>17.246420165855234</v>
      </c>
      <c r="I4" s="21">
        <f t="shared" si="0"/>
        <v>10.597360400000001</v>
      </c>
      <c r="J4" s="21">
        <f t="shared" si="0"/>
        <v>19.113832809417314</v>
      </c>
      <c r="K4" s="21">
        <f t="shared" si="0"/>
        <v>20.291047804746139</v>
      </c>
      <c r="L4" s="21">
        <f t="shared" si="0"/>
        <v>19.524667987344387</v>
      </c>
      <c r="M4" s="21">
        <f t="shared" si="0"/>
        <v>182.10939311161698</v>
      </c>
      <c r="N4" s="21">
        <f t="shared" si="0"/>
        <v>267.25581372598538</v>
      </c>
      <c r="O4" s="21">
        <f t="shared" si="0"/>
        <v>328.61402302120746</v>
      </c>
      <c r="P4" s="21">
        <f t="shared" si="0"/>
        <v>342.40108616402125</v>
      </c>
      <c r="Q4" s="21">
        <f t="shared" si="0"/>
        <v>199.89975378597609</v>
      </c>
      <c r="R4" s="21">
        <f t="shared" si="0"/>
        <v>438.71200852005825</v>
      </c>
      <c r="S4" s="21">
        <f t="shared" si="0"/>
        <v>244.12415268836438</v>
      </c>
      <c r="T4" s="21">
        <f t="shared" si="0"/>
        <v>283.53455967072938</v>
      </c>
      <c r="U4" s="21">
        <f t="shared" si="0"/>
        <v>276.71131410041369</v>
      </c>
      <c r="V4" s="21">
        <f t="shared" si="0"/>
        <v>190.05678079532521</v>
      </c>
      <c r="W4" s="21">
        <f t="shared" si="0"/>
        <v>205.29651883062158</v>
      </c>
      <c r="X4" s="21">
        <f t="shared" si="0"/>
        <v>195.93233893748874</v>
      </c>
      <c r="Y4" s="21">
        <f t="shared" si="0"/>
        <v>177.8491274407707</v>
      </c>
      <c r="Z4" s="21">
        <f t="shared" si="0"/>
        <v>185.58008372794311</v>
      </c>
      <c r="AA4" s="21">
        <f t="shared" si="0"/>
        <v>216.33023775824643</v>
      </c>
      <c r="AB4" s="21">
        <f t="shared" si="0"/>
        <v>295.96713774499233</v>
      </c>
      <c r="AC4" s="21">
        <f t="shared" si="0"/>
        <v>449.77038608026282</v>
      </c>
      <c r="AD4" s="21">
        <f t="shared" si="0"/>
        <v>196.36087102041154</v>
      </c>
      <c r="AE4" s="21">
        <f t="shared" si="0"/>
        <v>186.1620602539401</v>
      </c>
      <c r="AF4" s="21">
        <f t="shared" si="0"/>
        <v>277.19876816718511</v>
      </c>
      <c r="AG4" s="21">
        <f t="shared" si="0"/>
        <v>282.30970983027811</v>
      </c>
      <c r="AH4" s="21">
        <f t="shared" si="0"/>
        <v>286.38833312131715</v>
      </c>
      <c r="AI4" s="22"/>
      <c r="AJ4" s="23">
        <f>+(AF4/M4)-1</f>
        <v>0.52215524652968748</v>
      </c>
    </row>
    <row r="5" spans="1:38" s="13" customFormat="1" x14ac:dyDescent="0.35">
      <c r="A5" s="19" t="s">
        <v>264</v>
      </c>
      <c r="B5" s="20" t="s">
        <v>265</v>
      </c>
      <c r="C5" s="21">
        <f t="shared" ref="C5:AE5" si="1">+C6+C32+C42</f>
        <v>0</v>
      </c>
      <c r="D5" s="21">
        <f t="shared" si="1"/>
        <v>0</v>
      </c>
      <c r="E5" s="21">
        <f t="shared" si="1"/>
        <v>0</v>
      </c>
      <c r="F5" s="21">
        <f t="shared" si="1"/>
        <v>0</v>
      </c>
      <c r="G5" s="21">
        <f t="shared" si="1"/>
        <v>0</v>
      </c>
      <c r="H5" s="21">
        <f t="shared" si="1"/>
        <v>0</v>
      </c>
      <c r="I5" s="21">
        <f t="shared" si="1"/>
        <v>0</v>
      </c>
      <c r="J5" s="21">
        <f t="shared" si="1"/>
        <v>0</v>
      </c>
      <c r="K5" s="21">
        <f t="shared" si="1"/>
        <v>0</v>
      </c>
      <c r="L5" s="21">
        <f t="shared" si="1"/>
        <v>0</v>
      </c>
      <c r="M5" s="21">
        <f t="shared" si="1"/>
        <v>0</v>
      </c>
      <c r="N5" s="21">
        <f t="shared" si="1"/>
        <v>0</v>
      </c>
      <c r="O5" s="21">
        <f t="shared" si="1"/>
        <v>0</v>
      </c>
      <c r="P5" s="21">
        <f t="shared" si="1"/>
        <v>0</v>
      </c>
      <c r="Q5" s="21">
        <f t="shared" si="1"/>
        <v>0</v>
      </c>
      <c r="R5" s="21">
        <f t="shared" si="1"/>
        <v>0</v>
      </c>
      <c r="S5" s="21">
        <f t="shared" si="1"/>
        <v>0</v>
      </c>
      <c r="T5" s="21">
        <f t="shared" si="1"/>
        <v>0</v>
      </c>
      <c r="U5" s="21">
        <f t="shared" si="1"/>
        <v>0</v>
      </c>
      <c r="V5" s="21">
        <f t="shared" si="1"/>
        <v>0</v>
      </c>
      <c r="W5" s="21">
        <f t="shared" si="1"/>
        <v>0</v>
      </c>
      <c r="X5" s="21">
        <f t="shared" si="1"/>
        <v>0</v>
      </c>
      <c r="Y5" s="21">
        <f t="shared" si="1"/>
        <v>0</v>
      </c>
      <c r="Z5" s="21">
        <f t="shared" si="1"/>
        <v>0</v>
      </c>
      <c r="AA5" s="21">
        <f t="shared" si="1"/>
        <v>0</v>
      </c>
      <c r="AB5" s="21">
        <f t="shared" si="1"/>
        <v>0</v>
      </c>
      <c r="AC5" s="21">
        <f t="shared" si="1"/>
        <v>0</v>
      </c>
      <c r="AD5" s="21">
        <f t="shared" si="1"/>
        <v>0</v>
      </c>
      <c r="AE5" s="21">
        <f t="shared" si="1"/>
        <v>0</v>
      </c>
      <c r="AF5" s="21">
        <f t="shared" ref="AF5" si="2">+AF6+AF32+AF42</f>
        <v>0</v>
      </c>
      <c r="AG5" s="21">
        <f t="shared" ref="AG5:AH5" si="3">+AG6+AG32+AG42</f>
        <v>0</v>
      </c>
      <c r="AH5" s="21">
        <f t="shared" si="3"/>
        <v>0</v>
      </c>
      <c r="AI5" s="22"/>
      <c r="AJ5" s="23" t="e">
        <f t="shared" ref="AJ5:AJ68" si="4">+(AF5/M5)-1</f>
        <v>#DIV/0!</v>
      </c>
    </row>
    <row r="6" spans="1:38" x14ac:dyDescent="0.35">
      <c r="A6" s="24" t="s">
        <v>266</v>
      </c>
      <c r="B6" s="25" t="s">
        <v>267</v>
      </c>
      <c r="C6" s="26">
        <f t="shared" ref="C6:AE6" si="5">+C7+C11+C19+C25+C29</f>
        <v>0</v>
      </c>
      <c r="D6" s="26">
        <f t="shared" si="5"/>
        <v>0</v>
      </c>
      <c r="E6" s="26">
        <f t="shared" si="5"/>
        <v>0</v>
      </c>
      <c r="F6" s="26">
        <f t="shared" si="5"/>
        <v>0</v>
      </c>
      <c r="G6" s="26">
        <f t="shared" si="5"/>
        <v>0</v>
      </c>
      <c r="H6" s="26">
        <f t="shared" si="5"/>
        <v>0</v>
      </c>
      <c r="I6" s="26">
        <f t="shared" si="5"/>
        <v>0</v>
      </c>
      <c r="J6" s="26">
        <f t="shared" si="5"/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26">
        <f t="shared" si="5"/>
        <v>0</v>
      </c>
      <c r="O6" s="26">
        <f t="shared" si="5"/>
        <v>0</v>
      </c>
      <c r="P6" s="26">
        <f t="shared" si="5"/>
        <v>0</v>
      </c>
      <c r="Q6" s="26">
        <f t="shared" si="5"/>
        <v>0</v>
      </c>
      <c r="R6" s="26">
        <f t="shared" si="5"/>
        <v>0</v>
      </c>
      <c r="S6" s="26">
        <f t="shared" si="5"/>
        <v>0</v>
      </c>
      <c r="T6" s="26">
        <f t="shared" si="5"/>
        <v>0</v>
      </c>
      <c r="U6" s="26">
        <f t="shared" si="5"/>
        <v>0</v>
      </c>
      <c r="V6" s="26">
        <f t="shared" si="5"/>
        <v>0</v>
      </c>
      <c r="W6" s="26">
        <f t="shared" si="5"/>
        <v>0</v>
      </c>
      <c r="X6" s="26">
        <f t="shared" si="5"/>
        <v>0</v>
      </c>
      <c r="Y6" s="26">
        <f t="shared" si="5"/>
        <v>0</v>
      </c>
      <c r="Z6" s="26">
        <f t="shared" si="5"/>
        <v>0</v>
      </c>
      <c r="AA6" s="26">
        <f t="shared" si="5"/>
        <v>0</v>
      </c>
      <c r="AB6" s="26">
        <f t="shared" si="5"/>
        <v>0</v>
      </c>
      <c r="AC6" s="26">
        <f t="shared" si="5"/>
        <v>0</v>
      </c>
      <c r="AD6" s="26">
        <f t="shared" si="5"/>
        <v>0</v>
      </c>
      <c r="AE6" s="26">
        <f t="shared" si="5"/>
        <v>0</v>
      </c>
      <c r="AF6" s="26">
        <f t="shared" ref="AF6" si="6">+AF7+AF11+AF19+AF25+AF29</f>
        <v>0</v>
      </c>
      <c r="AG6" s="26">
        <f t="shared" ref="AG6:AH6" si="7">+AG7+AG11+AG19+AG25+AG29</f>
        <v>0</v>
      </c>
      <c r="AH6" s="26">
        <f t="shared" si="7"/>
        <v>0</v>
      </c>
      <c r="AI6" s="27"/>
      <c r="AJ6" s="28" t="e">
        <f t="shared" si="4"/>
        <v>#DIV/0!</v>
      </c>
    </row>
    <row r="7" spans="1:38" x14ac:dyDescent="0.35">
      <c r="A7" s="24" t="s">
        <v>268</v>
      </c>
      <c r="B7" s="25" t="s">
        <v>269</v>
      </c>
      <c r="C7" s="26">
        <f t="shared" ref="C7:AE7" si="8">+SUM(C8:C10)</f>
        <v>0</v>
      </c>
      <c r="D7" s="26">
        <f t="shared" si="8"/>
        <v>0</v>
      </c>
      <c r="E7" s="26">
        <f t="shared" si="8"/>
        <v>0</v>
      </c>
      <c r="F7" s="26">
        <f t="shared" si="8"/>
        <v>0</v>
      </c>
      <c r="G7" s="26">
        <f t="shared" si="8"/>
        <v>0</v>
      </c>
      <c r="H7" s="26">
        <f t="shared" si="8"/>
        <v>0</v>
      </c>
      <c r="I7" s="26">
        <f t="shared" si="8"/>
        <v>0</v>
      </c>
      <c r="J7" s="26">
        <f t="shared" si="8"/>
        <v>0</v>
      </c>
      <c r="K7" s="26">
        <f t="shared" si="8"/>
        <v>0</v>
      </c>
      <c r="L7" s="26">
        <f t="shared" si="8"/>
        <v>0</v>
      </c>
      <c r="M7" s="26">
        <f t="shared" si="8"/>
        <v>0</v>
      </c>
      <c r="N7" s="26">
        <f t="shared" si="8"/>
        <v>0</v>
      </c>
      <c r="O7" s="26">
        <f t="shared" si="8"/>
        <v>0</v>
      </c>
      <c r="P7" s="26">
        <f t="shared" si="8"/>
        <v>0</v>
      </c>
      <c r="Q7" s="26">
        <f t="shared" si="8"/>
        <v>0</v>
      </c>
      <c r="R7" s="26">
        <f t="shared" si="8"/>
        <v>0</v>
      </c>
      <c r="S7" s="26">
        <f t="shared" si="8"/>
        <v>0</v>
      </c>
      <c r="T7" s="26">
        <f t="shared" si="8"/>
        <v>0</v>
      </c>
      <c r="U7" s="26">
        <f t="shared" si="8"/>
        <v>0</v>
      </c>
      <c r="V7" s="26">
        <f t="shared" si="8"/>
        <v>0</v>
      </c>
      <c r="W7" s="26">
        <f t="shared" si="8"/>
        <v>0</v>
      </c>
      <c r="X7" s="26">
        <f t="shared" si="8"/>
        <v>0</v>
      </c>
      <c r="Y7" s="26">
        <f t="shared" si="8"/>
        <v>0</v>
      </c>
      <c r="Z7" s="26">
        <f t="shared" si="8"/>
        <v>0</v>
      </c>
      <c r="AA7" s="26">
        <f t="shared" si="8"/>
        <v>0</v>
      </c>
      <c r="AB7" s="26">
        <f t="shared" si="8"/>
        <v>0</v>
      </c>
      <c r="AC7" s="26">
        <f t="shared" si="8"/>
        <v>0</v>
      </c>
      <c r="AD7" s="26">
        <f t="shared" si="8"/>
        <v>0</v>
      </c>
      <c r="AE7" s="26">
        <f t="shared" si="8"/>
        <v>0</v>
      </c>
      <c r="AF7" s="26">
        <f t="shared" ref="AF7" si="9">+SUM(AF8:AF10)</f>
        <v>0</v>
      </c>
      <c r="AG7" s="26">
        <f t="shared" ref="AG7:AH7" si="10">+SUM(AG8:AG10)</f>
        <v>0</v>
      </c>
      <c r="AH7" s="26">
        <f t="shared" si="10"/>
        <v>0</v>
      </c>
      <c r="AI7" s="27"/>
      <c r="AJ7" s="28" t="e">
        <f t="shared" si="4"/>
        <v>#DIV/0!</v>
      </c>
    </row>
    <row r="8" spans="1:38" x14ac:dyDescent="0.35">
      <c r="A8" s="24" t="s">
        <v>270</v>
      </c>
      <c r="B8" s="25" t="s">
        <v>271</v>
      </c>
      <c r="C8" s="30">
        <f>+'1990'!$K8</f>
        <v>0</v>
      </c>
      <c r="D8" s="30">
        <f>+'1991'!$K8</f>
        <v>0</v>
      </c>
      <c r="E8" s="30">
        <f>+'1992'!$K8</f>
        <v>0</v>
      </c>
      <c r="F8" s="30">
        <f>+'1993'!$K8</f>
        <v>0</v>
      </c>
      <c r="G8" s="30">
        <f>+'1994'!$K8</f>
        <v>0</v>
      </c>
      <c r="H8" s="30">
        <f>+'1995'!$K8</f>
        <v>0</v>
      </c>
      <c r="I8" s="30">
        <f>+'1996'!$K8</f>
        <v>0</v>
      </c>
      <c r="J8" s="30">
        <f>+'1997'!$K8</f>
        <v>0</v>
      </c>
      <c r="K8" s="30">
        <f>+'1998'!$K8</f>
        <v>0</v>
      </c>
      <c r="L8" s="30">
        <f>+'1999'!$K8</f>
        <v>0</v>
      </c>
      <c r="M8" s="30">
        <f>+'2000'!$K8</f>
        <v>0</v>
      </c>
      <c r="N8" s="30">
        <f>+'2001'!$K8</f>
        <v>0</v>
      </c>
      <c r="O8" s="30">
        <f>+'2002'!$K8</f>
        <v>0</v>
      </c>
      <c r="P8" s="30">
        <f>+'2003'!$K8</f>
        <v>0</v>
      </c>
      <c r="Q8" s="30">
        <f>+'2004'!$K8</f>
        <v>0</v>
      </c>
      <c r="R8" s="30">
        <f>+'2005'!$K8</f>
        <v>0</v>
      </c>
      <c r="S8" s="30">
        <f>+'2006'!$K8</f>
        <v>0</v>
      </c>
      <c r="T8" s="30">
        <f>+'2007'!$K8</f>
        <v>0</v>
      </c>
      <c r="U8" s="30">
        <f>+'2008'!$K8</f>
        <v>0</v>
      </c>
      <c r="V8" s="30">
        <f>+'2009'!$K8</f>
        <v>0</v>
      </c>
      <c r="W8" s="30">
        <f>+'2010'!$K8</f>
        <v>0</v>
      </c>
      <c r="X8" s="30">
        <f>+'2011'!$K8</f>
        <v>0</v>
      </c>
      <c r="Y8" s="30">
        <f>+'2012'!$K8</f>
        <v>0</v>
      </c>
      <c r="Z8" s="30">
        <f>+'2013'!$K8</f>
        <v>0</v>
      </c>
      <c r="AA8" s="30">
        <f>+'2014'!$K8</f>
        <v>0</v>
      </c>
      <c r="AB8" s="30">
        <f>+'2015'!$K8</f>
        <v>0</v>
      </c>
      <c r="AC8" s="30">
        <f>+'2016'!$K8</f>
        <v>0</v>
      </c>
      <c r="AD8" s="30">
        <f>+'2017'!$K8</f>
        <v>0</v>
      </c>
      <c r="AE8" s="30">
        <f>+'2018'!$K8</f>
        <v>0</v>
      </c>
      <c r="AF8" s="30">
        <f>+'2019'!$K8</f>
        <v>0</v>
      </c>
      <c r="AG8" s="30">
        <f>+'2020'!$K8</f>
        <v>0</v>
      </c>
      <c r="AH8" s="30">
        <f>+'2021'!$K8</f>
        <v>0</v>
      </c>
      <c r="AI8" s="27"/>
      <c r="AJ8" s="31" t="e">
        <f t="shared" si="4"/>
        <v>#DIV/0!</v>
      </c>
    </row>
    <row r="9" spans="1:38" x14ac:dyDescent="0.35">
      <c r="A9" s="24" t="s">
        <v>272</v>
      </c>
      <c r="B9" s="25" t="s">
        <v>273</v>
      </c>
      <c r="C9" s="30">
        <f>+'1990'!$K9</f>
        <v>0</v>
      </c>
      <c r="D9" s="30">
        <f>+'1991'!$K9</f>
        <v>0</v>
      </c>
      <c r="E9" s="30">
        <f>+'1992'!$K9</f>
        <v>0</v>
      </c>
      <c r="F9" s="30">
        <f>+'1993'!$K9</f>
        <v>0</v>
      </c>
      <c r="G9" s="30">
        <f>+'1994'!$K9</f>
        <v>0</v>
      </c>
      <c r="H9" s="30">
        <f>+'1995'!$K9</f>
        <v>0</v>
      </c>
      <c r="I9" s="30">
        <f>+'1996'!$K9</f>
        <v>0</v>
      </c>
      <c r="J9" s="30">
        <f>+'1997'!$K9</f>
        <v>0</v>
      </c>
      <c r="K9" s="30">
        <f>+'1998'!$K9</f>
        <v>0</v>
      </c>
      <c r="L9" s="30">
        <f>+'1999'!$K9</f>
        <v>0</v>
      </c>
      <c r="M9" s="30">
        <f>+'2000'!$K9</f>
        <v>0</v>
      </c>
      <c r="N9" s="30">
        <f>+'2001'!$K9</f>
        <v>0</v>
      </c>
      <c r="O9" s="30">
        <f>+'2002'!$K9</f>
        <v>0</v>
      </c>
      <c r="P9" s="30">
        <f>+'2003'!$K9</f>
        <v>0</v>
      </c>
      <c r="Q9" s="30">
        <f>+'2004'!$K9</f>
        <v>0</v>
      </c>
      <c r="R9" s="30">
        <f>+'2005'!$K9</f>
        <v>0</v>
      </c>
      <c r="S9" s="30">
        <f>+'2006'!$K9</f>
        <v>0</v>
      </c>
      <c r="T9" s="30">
        <f>+'2007'!$K9</f>
        <v>0</v>
      </c>
      <c r="U9" s="30">
        <f>+'2008'!$K9</f>
        <v>0</v>
      </c>
      <c r="V9" s="30">
        <f>+'2009'!$K9</f>
        <v>0</v>
      </c>
      <c r="W9" s="30">
        <f>+'2010'!$K9</f>
        <v>0</v>
      </c>
      <c r="X9" s="30">
        <f>+'2011'!$K9</f>
        <v>0</v>
      </c>
      <c r="Y9" s="30">
        <f>+'2012'!$K9</f>
        <v>0</v>
      </c>
      <c r="Z9" s="30">
        <f>+'2013'!$K9</f>
        <v>0</v>
      </c>
      <c r="AA9" s="30">
        <f>+'2014'!$K9</f>
        <v>0</v>
      </c>
      <c r="AB9" s="30">
        <f>+'2015'!$K9</f>
        <v>0</v>
      </c>
      <c r="AC9" s="30">
        <f>+'2016'!$K9</f>
        <v>0</v>
      </c>
      <c r="AD9" s="30">
        <f>+'2017'!$K9</f>
        <v>0</v>
      </c>
      <c r="AE9" s="30">
        <f>+'2018'!$K9</f>
        <v>0</v>
      </c>
      <c r="AF9" s="30">
        <f>+'2019'!$K9</f>
        <v>0</v>
      </c>
      <c r="AG9" s="30">
        <f>+'2020'!$K9</f>
        <v>0</v>
      </c>
      <c r="AH9" s="30">
        <f>+'2021'!$K9</f>
        <v>0</v>
      </c>
      <c r="AI9" s="27"/>
      <c r="AJ9" s="31" t="e">
        <f t="shared" si="4"/>
        <v>#DIV/0!</v>
      </c>
    </row>
    <row r="10" spans="1:38" x14ac:dyDescent="0.35">
      <c r="A10" s="24" t="s">
        <v>274</v>
      </c>
      <c r="B10" s="25" t="s">
        <v>275</v>
      </c>
      <c r="C10" s="30">
        <f>+'1990'!$K10</f>
        <v>0</v>
      </c>
      <c r="D10" s="30">
        <f>+'1991'!$K10</f>
        <v>0</v>
      </c>
      <c r="E10" s="30">
        <f>+'1992'!$K10</f>
        <v>0</v>
      </c>
      <c r="F10" s="30">
        <f>+'1993'!$K10</f>
        <v>0</v>
      </c>
      <c r="G10" s="30">
        <f>+'1994'!$K10</f>
        <v>0</v>
      </c>
      <c r="H10" s="30">
        <f>+'1995'!$K10</f>
        <v>0</v>
      </c>
      <c r="I10" s="30">
        <f>+'1996'!$K10</f>
        <v>0</v>
      </c>
      <c r="J10" s="30">
        <f>+'1997'!$K10</f>
        <v>0</v>
      </c>
      <c r="K10" s="30">
        <f>+'1998'!$K10</f>
        <v>0</v>
      </c>
      <c r="L10" s="30">
        <f>+'1999'!$K10</f>
        <v>0</v>
      </c>
      <c r="M10" s="30">
        <f>+'2000'!$K10</f>
        <v>0</v>
      </c>
      <c r="N10" s="30">
        <f>+'2001'!$K10</f>
        <v>0</v>
      </c>
      <c r="O10" s="30">
        <f>+'2002'!$K10</f>
        <v>0</v>
      </c>
      <c r="P10" s="30">
        <f>+'2003'!$K10</f>
        <v>0</v>
      </c>
      <c r="Q10" s="30">
        <f>+'2004'!$K10</f>
        <v>0</v>
      </c>
      <c r="R10" s="30">
        <f>+'2005'!$K10</f>
        <v>0</v>
      </c>
      <c r="S10" s="30">
        <f>+'2006'!$K10</f>
        <v>0</v>
      </c>
      <c r="T10" s="30">
        <f>+'2007'!$K10</f>
        <v>0</v>
      </c>
      <c r="U10" s="30">
        <f>+'2008'!$K10</f>
        <v>0</v>
      </c>
      <c r="V10" s="30">
        <f>+'2009'!$K10</f>
        <v>0</v>
      </c>
      <c r="W10" s="30">
        <f>+'2010'!$K10</f>
        <v>0</v>
      </c>
      <c r="X10" s="30">
        <f>+'2011'!$K10</f>
        <v>0</v>
      </c>
      <c r="Y10" s="30">
        <f>+'2012'!$K10</f>
        <v>0</v>
      </c>
      <c r="Z10" s="30">
        <f>+'2013'!$K10</f>
        <v>0</v>
      </c>
      <c r="AA10" s="30">
        <f>+'2014'!$K10</f>
        <v>0</v>
      </c>
      <c r="AB10" s="30">
        <f>+'2015'!$K10</f>
        <v>0</v>
      </c>
      <c r="AC10" s="30">
        <f>+'2016'!$K10</f>
        <v>0</v>
      </c>
      <c r="AD10" s="30">
        <f>+'2017'!$K10</f>
        <v>0</v>
      </c>
      <c r="AE10" s="30">
        <f>+'2018'!$K10</f>
        <v>0</v>
      </c>
      <c r="AF10" s="30">
        <f>+'2019'!$K10</f>
        <v>0</v>
      </c>
      <c r="AG10" s="30">
        <f>+'2020'!$K10</f>
        <v>0</v>
      </c>
      <c r="AH10" s="30">
        <f>+'2021'!$K10</f>
        <v>0</v>
      </c>
      <c r="AI10" s="27"/>
      <c r="AJ10" s="31" t="e">
        <f t="shared" si="4"/>
        <v>#DIV/0!</v>
      </c>
    </row>
    <row r="11" spans="1:38" x14ac:dyDescent="0.35">
      <c r="A11" s="24" t="s">
        <v>276</v>
      </c>
      <c r="B11" s="25" t="s">
        <v>277</v>
      </c>
      <c r="C11" s="26">
        <f t="shared" ref="C11:AE11" si="11">+SUM(C12:C18)</f>
        <v>0</v>
      </c>
      <c r="D11" s="26">
        <f t="shared" si="11"/>
        <v>0</v>
      </c>
      <c r="E11" s="26">
        <f t="shared" si="11"/>
        <v>0</v>
      </c>
      <c r="F11" s="26">
        <f t="shared" si="11"/>
        <v>0</v>
      </c>
      <c r="G11" s="26">
        <f t="shared" si="11"/>
        <v>0</v>
      </c>
      <c r="H11" s="26">
        <f t="shared" si="11"/>
        <v>0</v>
      </c>
      <c r="I11" s="26">
        <f t="shared" si="11"/>
        <v>0</v>
      </c>
      <c r="J11" s="26">
        <f t="shared" si="11"/>
        <v>0</v>
      </c>
      <c r="K11" s="26">
        <f t="shared" si="11"/>
        <v>0</v>
      </c>
      <c r="L11" s="26">
        <f t="shared" si="11"/>
        <v>0</v>
      </c>
      <c r="M11" s="26">
        <f t="shared" si="11"/>
        <v>0</v>
      </c>
      <c r="N11" s="26">
        <f t="shared" si="11"/>
        <v>0</v>
      </c>
      <c r="O11" s="26">
        <f t="shared" si="11"/>
        <v>0</v>
      </c>
      <c r="P11" s="26">
        <f t="shared" si="11"/>
        <v>0</v>
      </c>
      <c r="Q11" s="26">
        <f t="shared" si="11"/>
        <v>0</v>
      </c>
      <c r="R11" s="26">
        <f t="shared" si="11"/>
        <v>0</v>
      </c>
      <c r="S11" s="26">
        <f t="shared" si="11"/>
        <v>0</v>
      </c>
      <c r="T11" s="26">
        <f t="shared" si="11"/>
        <v>0</v>
      </c>
      <c r="U11" s="26">
        <f t="shared" si="11"/>
        <v>0</v>
      </c>
      <c r="V11" s="26">
        <f t="shared" si="11"/>
        <v>0</v>
      </c>
      <c r="W11" s="26">
        <f t="shared" si="11"/>
        <v>0</v>
      </c>
      <c r="X11" s="26">
        <f t="shared" si="11"/>
        <v>0</v>
      </c>
      <c r="Y11" s="26">
        <f t="shared" si="11"/>
        <v>0</v>
      </c>
      <c r="Z11" s="26">
        <f t="shared" si="11"/>
        <v>0</v>
      </c>
      <c r="AA11" s="26">
        <f t="shared" si="11"/>
        <v>0</v>
      </c>
      <c r="AB11" s="26">
        <f t="shared" si="11"/>
        <v>0</v>
      </c>
      <c r="AC11" s="26">
        <f t="shared" si="11"/>
        <v>0</v>
      </c>
      <c r="AD11" s="26">
        <f t="shared" si="11"/>
        <v>0</v>
      </c>
      <c r="AE11" s="26">
        <f t="shared" si="11"/>
        <v>0</v>
      </c>
      <c r="AF11" s="26">
        <f t="shared" ref="AF11:AH11" si="12">+SUM(AF12:AF18)</f>
        <v>0</v>
      </c>
      <c r="AG11" s="26">
        <f t="shared" si="12"/>
        <v>0</v>
      </c>
      <c r="AH11" s="26">
        <f t="shared" si="12"/>
        <v>0</v>
      </c>
      <c r="AI11" s="27"/>
      <c r="AJ11" s="28" t="e">
        <f t="shared" si="4"/>
        <v>#DIV/0!</v>
      </c>
    </row>
    <row r="12" spans="1:38" x14ac:dyDescent="0.35">
      <c r="A12" s="24" t="s">
        <v>278</v>
      </c>
      <c r="B12" s="25" t="s">
        <v>279</v>
      </c>
      <c r="C12" s="30">
        <f>+'1990'!$K12</f>
        <v>0</v>
      </c>
      <c r="D12" s="30">
        <f>+'1991'!$K12</f>
        <v>0</v>
      </c>
      <c r="E12" s="30">
        <f>+'1992'!$K12</f>
        <v>0</v>
      </c>
      <c r="F12" s="30">
        <f>+'1993'!$K12</f>
        <v>0</v>
      </c>
      <c r="G12" s="30">
        <f>+'1994'!$K12</f>
        <v>0</v>
      </c>
      <c r="H12" s="30">
        <f>+'1995'!$K12</f>
        <v>0</v>
      </c>
      <c r="I12" s="30">
        <f>+'1996'!$K12</f>
        <v>0</v>
      </c>
      <c r="J12" s="30">
        <f>+'1997'!$K12</f>
        <v>0</v>
      </c>
      <c r="K12" s="30">
        <f>+'1998'!$K12</f>
        <v>0</v>
      </c>
      <c r="L12" s="30">
        <f>+'1999'!$K12</f>
        <v>0</v>
      </c>
      <c r="M12" s="30">
        <f>+'2000'!$K12</f>
        <v>0</v>
      </c>
      <c r="N12" s="30">
        <f>+'2001'!$K12</f>
        <v>0</v>
      </c>
      <c r="O12" s="30">
        <f>+'2002'!$K12</f>
        <v>0</v>
      </c>
      <c r="P12" s="30">
        <f>+'2003'!$K12</f>
        <v>0</v>
      </c>
      <c r="Q12" s="30">
        <f>+'2004'!$K12</f>
        <v>0</v>
      </c>
      <c r="R12" s="30">
        <f>+'2005'!$K12</f>
        <v>0</v>
      </c>
      <c r="S12" s="30">
        <f>+'2006'!$K12</f>
        <v>0</v>
      </c>
      <c r="T12" s="30">
        <f>+'2007'!$K12</f>
        <v>0</v>
      </c>
      <c r="U12" s="30">
        <f>+'2008'!$K12</f>
        <v>0</v>
      </c>
      <c r="V12" s="30">
        <f>+'2009'!$K12</f>
        <v>0</v>
      </c>
      <c r="W12" s="30">
        <f>+'2010'!$K12</f>
        <v>0</v>
      </c>
      <c r="X12" s="30">
        <f>+'2011'!$K12</f>
        <v>0</v>
      </c>
      <c r="Y12" s="30">
        <f>+'2012'!$K12</f>
        <v>0</v>
      </c>
      <c r="Z12" s="30">
        <f>+'2013'!$K12</f>
        <v>0</v>
      </c>
      <c r="AA12" s="30">
        <f>+'2014'!$K12</f>
        <v>0</v>
      </c>
      <c r="AB12" s="30">
        <f>+'2015'!$K12</f>
        <v>0</v>
      </c>
      <c r="AC12" s="30">
        <f>+'2016'!$K12</f>
        <v>0</v>
      </c>
      <c r="AD12" s="30">
        <f>+'2017'!$K12</f>
        <v>0</v>
      </c>
      <c r="AE12" s="30">
        <f>+'2018'!$K12</f>
        <v>0</v>
      </c>
      <c r="AF12" s="30">
        <f>+'2019'!$K12</f>
        <v>0</v>
      </c>
      <c r="AG12" s="30">
        <f>+'2020'!$K12</f>
        <v>0</v>
      </c>
      <c r="AH12" s="30">
        <f>+'2021'!$K12</f>
        <v>0</v>
      </c>
      <c r="AI12" s="27"/>
      <c r="AJ12" s="31" t="e">
        <f t="shared" si="4"/>
        <v>#DIV/0!</v>
      </c>
    </row>
    <row r="13" spans="1:38" x14ac:dyDescent="0.35">
      <c r="A13" s="24" t="s">
        <v>280</v>
      </c>
      <c r="B13" s="25" t="s">
        <v>281</v>
      </c>
      <c r="C13" s="30">
        <f>+'1990'!$K13</f>
        <v>0</v>
      </c>
      <c r="D13" s="30">
        <f>+'1991'!$K13</f>
        <v>0</v>
      </c>
      <c r="E13" s="30">
        <f>+'1992'!$K13</f>
        <v>0</v>
      </c>
      <c r="F13" s="30">
        <f>+'1993'!$K13</f>
        <v>0</v>
      </c>
      <c r="G13" s="30">
        <f>+'1994'!$K13</f>
        <v>0</v>
      </c>
      <c r="H13" s="30">
        <f>+'1995'!$K13</f>
        <v>0</v>
      </c>
      <c r="I13" s="30">
        <f>+'1996'!$K13</f>
        <v>0</v>
      </c>
      <c r="J13" s="30">
        <f>+'1997'!$K13</f>
        <v>0</v>
      </c>
      <c r="K13" s="30">
        <f>+'1998'!$K13</f>
        <v>0</v>
      </c>
      <c r="L13" s="30">
        <f>+'1999'!$K13</f>
        <v>0</v>
      </c>
      <c r="M13" s="30">
        <f>+'2000'!$K13</f>
        <v>0</v>
      </c>
      <c r="N13" s="30">
        <f>+'2001'!$K13</f>
        <v>0</v>
      </c>
      <c r="O13" s="30">
        <f>+'2002'!$K13</f>
        <v>0</v>
      </c>
      <c r="P13" s="30">
        <f>+'2003'!$K13</f>
        <v>0</v>
      </c>
      <c r="Q13" s="30">
        <f>+'2004'!$K13</f>
        <v>0</v>
      </c>
      <c r="R13" s="30">
        <f>+'2005'!$K13</f>
        <v>0</v>
      </c>
      <c r="S13" s="30">
        <f>+'2006'!$K13</f>
        <v>0</v>
      </c>
      <c r="T13" s="30">
        <f>+'2007'!$K13</f>
        <v>0</v>
      </c>
      <c r="U13" s="30">
        <f>+'2008'!$K13</f>
        <v>0</v>
      </c>
      <c r="V13" s="30">
        <f>+'2009'!$K13</f>
        <v>0</v>
      </c>
      <c r="W13" s="30">
        <f>+'2010'!$K13</f>
        <v>0</v>
      </c>
      <c r="X13" s="30">
        <f>+'2011'!$K13</f>
        <v>0</v>
      </c>
      <c r="Y13" s="30">
        <f>+'2012'!$K13</f>
        <v>0</v>
      </c>
      <c r="Z13" s="30">
        <f>+'2013'!$K13</f>
        <v>0</v>
      </c>
      <c r="AA13" s="30">
        <f>+'2014'!$K13</f>
        <v>0</v>
      </c>
      <c r="AB13" s="30">
        <f>+'2015'!$K13</f>
        <v>0</v>
      </c>
      <c r="AC13" s="30">
        <f>+'2016'!$K13</f>
        <v>0</v>
      </c>
      <c r="AD13" s="30">
        <f>+'2017'!$K13</f>
        <v>0</v>
      </c>
      <c r="AE13" s="30">
        <f>+'2018'!$K13</f>
        <v>0</v>
      </c>
      <c r="AF13" s="30">
        <f>+'2019'!$K13</f>
        <v>0</v>
      </c>
      <c r="AG13" s="30">
        <f>+'2020'!$K13</f>
        <v>0</v>
      </c>
      <c r="AH13" s="30">
        <f>+'2021'!$K13</f>
        <v>0</v>
      </c>
      <c r="AI13" s="27"/>
      <c r="AJ13" s="31" t="e">
        <f t="shared" si="4"/>
        <v>#DIV/0!</v>
      </c>
    </row>
    <row r="14" spans="1:38" x14ac:dyDescent="0.35">
      <c r="A14" s="24" t="s">
        <v>282</v>
      </c>
      <c r="B14" s="25" t="s">
        <v>283</v>
      </c>
      <c r="C14" s="30">
        <f>+'1990'!$K14</f>
        <v>0</v>
      </c>
      <c r="D14" s="30">
        <f>+'1991'!$K14</f>
        <v>0</v>
      </c>
      <c r="E14" s="30">
        <f>+'1992'!$K14</f>
        <v>0</v>
      </c>
      <c r="F14" s="30">
        <f>+'1993'!$K14</f>
        <v>0</v>
      </c>
      <c r="G14" s="30">
        <f>+'1994'!$K14</f>
        <v>0</v>
      </c>
      <c r="H14" s="30">
        <f>+'1995'!$K14</f>
        <v>0</v>
      </c>
      <c r="I14" s="30">
        <f>+'1996'!$K14</f>
        <v>0</v>
      </c>
      <c r="J14" s="30">
        <f>+'1997'!$K14</f>
        <v>0</v>
      </c>
      <c r="K14" s="30">
        <f>+'1998'!$K14</f>
        <v>0</v>
      </c>
      <c r="L14" s="30">
        <f>+'1999'!$K14</f>
        <v>0</v>
      </c>
      <c r="M14" s="30">
        <f>+'2000'!$K14</f>
        <v>0</v>
      </c>
      <c r="N14" s="30">
        <f>+'2001'!$K14</f>
        <v>0</v>
      </c>
      <c r="O14" s="30">
        <f>+'2002'!$K14</f>
        <v>0</v>
      </c>
      <c r="P14" s="30">
        <f>+'2003'!$K14</f>
        <v>0</v>
      </c>
      <c r="Q14" s="30">
        <f>+'2004'!$K14</f>
        <v>0</v>
      </c>
      <c r="R14" s="30">
        <f>+'2005'!$K14</f>
        <v>0</v>
      </c>
      <c r="S14" s="30">
        <f>+'2006'!$K14</f>
        <v>0</v>
      </c>
      <c r="T14" s="30">
        <f>+'2007'!$K14</f>
        <v>0</v>
      </c>
      <c r="U14" s="30">
        <f>+'2008'!$K14</f>
        <v>0</v>
      </c>
      <c r="V14" s="30">
        <f>+'2009'!$K14</f>
        <v>0</v>
      </c>
      <c r="W14" s="30">
        <f>+'2010'!$K14</f>
        <v>0</v>
      </c>
      <c r="X14" s="30">
        <f>+'2011'!$K14</f>
        <v>0</v>
      </c>
      <c r="Y14" s="30">
        <f>+'2012'!$K14</f>
        <v>0</v>
      </c>
      <c r="Z14" s="30">
        <f>+'2013'!$K14</f>
        <v>0</v>
      </c>
      <c r="AA14" s="30">
        <f>+'2014'!$K14</f>
        <v>0</v>
      </c>
      <c r="AB14" s="30">
        <f>+'2015'!$K14</f>
        <v>0</v>
      </c>
      <c r="AC14" s="30">
        <f>+'2016'!$K14</f>
        <v>0</v>
      </c>
      <c r="AD14" s="30">
        <f>+'2017'!$K14</f>
        <v>0</v>
      </c>
      <c r="AE14" s="30">
        <f>+'2018'!$K14</f>
        <v>0</v>
      </c>
      <c r="AF14" s="30">
        <f>+'2019'!$K14</f>
        <v>0</v>
      </c>
      <c r="AG14" s="30">
        <f>+'2020'!$K14</f>
        <v>0</v>
      </c>
      <c r="AH14" s="30">
        <f>+'2021'!$K14</f>
        <v>0</v>
      </c>
      <c r="AI14" s="27"/>
      <c r="AJ14" s="31" t="e">
        <f t="shared" si="4"/>
        <v>#DIV/0!</v>
      </c>
    </row>
    <row r="15" spans="1:38" x14ac:dyDescent="0.35">
      <c r="A15" s="24" t="s">
        <v>284</v>
      </c>
      <c r="B15" s="25" t="s">
        <v>285</v>
      </c>
      <c r="C15" s="30">
        <f>+'1990'!$K15</f>
        <v>0</v>
      </c>
      <c r="D15" s="30">
        <f>+'1991'!$K15</f>
        <v>0</v>
      </c>
      <c r="E15" s="30">
        <f>+'1992'!$K15</f>
        <v>0</v>
      </c>
      <c r="F15" s="30">
        <f>+'1993'!$K15</f>
        <v>0</v>
      </c>
      <c r="G15" s="30">
        <f>+'1994'!$K15</f>
        <v>0</v>
      </c>
      <c r="H15" s="30">
        <f>+'1995'!$K15</f>
        <v>0</v>
      </c>
      <c r="I15" s="30">
        <f>+'1996'!$K15</f>
        <v>0</v>
      </c>
      <c r="J15" s="30">
        <f>+'1997'!$K15</f>
        <v>0</v>
      </c>
      <c r="K15" s="30">
        <f>+'1998'!$K15</f>
        <v>0</v>
      </c>
      <c r="L15" s="30">
        <f>+'1999'!$K15</f>
        <v>0</v>
      </c>
      <c r="M15" s="30">
        <f>+'2000'!$K15</f>
        <v>0</v>
      </c>
      <c r="N15" s="30">
        <f>+'2001'!$K15</f>
        <v>0</v>
      </c>
      <c r="O15" s="30">
        <f>+'2002'!$K15</f>
        <v>0</v>
      </c>
      <c r="P15" s="30">
        <f>+'2003'!$K15</f>
        <v>0</v>
      </c>
      <c r="Q15" s="30">
        <f>+'2004'!$K15</f>
        <v>0</v>
      </c>
      <c r="R15" s="30">
        <f>+'2005'!$K15</f>
        <v>0</v>
      </c>
      <c r="S15" s="30">
        <f>+'2006'!$K15</f>
        <v>0</v>
      </c>
      <c r="T15" s="30">
        <f>+'2007'!$K15</f>
        <v>0</v>
      </c>
      <c r="U15" s="30">
        <f>+'2008'!$K15</f>
        <v>0</v>
      </c>
      <c r="V15" s="30">
        <f>+'2009'!$K15</f>
        <v>0</v>
      </c>
      <c r="W15" s="30">
        <f>+'2010'!$K15</f>
        <v>0</v>
      </c>
      <c r="X15" s="30">
        <f>+'2011'!$K15</f>
        <v>0</v>
      </c>
      <c r="Y15" s="30">
        <f>+'2012'!$K15</f>
        <v>0</v>
      </c>
      <c r="Z15" s="30">
        <f>+'2013'!$K15</f>
        <v>0</v>
      </c>
      <c r="AA15" s="30">
        <f>+'2014'!$K15</f>
        <v>0</v>
      </c>
      <c r="AB15" s="30">
        <f>+'2015'!$K15</f>
        <v>0</v>
      </c>
      <c r="AC15" s="30">
        <f>+'2016'!$K15</f>
        <v>0</v>
      </c>
      <c r="AD15" s="30">
        <f>+'2017'!$K15</f>
        <v>0</v>
      </c>
      <c r="AE15" s="30">
        <f>+'2018'!$K15</f>
        <v>0</v>
      </c>
      <c r="AF15" s="30">
        <f>+'2019'!$K15</f>
        <v>0</v>
      </c>
      <c r="AG15" s="30">
        <f>+'2020'!$K15</f>
        <v>0</v>
      </c>
      <c r="AH15" s="30">
        <f>+'2021'!$K15</f>
        <v>0</v>
      </c>
      <c r="AI15" s="27"/>
      <c r="AJ15" s="31" t="e">
        <f t="shared" si="4"/>
        <v>#DIV/0!</v>
      </c>
    </row>
    <row r="16" spans="1:38" x14ac:dyDescent="0.35">
      <c r="A16" s="24" t="s">
        <v>286</v>
      </c>
      <c r="B16" s="25" t="s">
        <v>287</v>
      </c>
      <c r="C16" s="30">
        <f>+'1990'!$K16</f>
        <v>0</v>
      </c>
      <c r="D16" s="30">
        <f>+'1991'!$K16</f>
        <v>0</v>
      </c>
      <c r="E16" s="30">
        <f>+'1992'!$K16</f>
        <v>0</v>
      </c>
      <c r="F16" s="30">
        <f>+'1993'!$K16</f>
        <v>0</v>
      </c>
      <c r="G16" s="30">
        <f>+'1994'!$K16</f>
        <v>0</v>
      </c>
      <c r="H16" s="30">
        <f>+'1995'!$K16</f>
        <v>0</v>
      </c>
      <c r="I16" s="30">
        <f>+'1996'!$K16</f>
        <v>0</v>
      </c>
      <c r="J16" s="30">
        <f>+'1997'!$K16</f>
        <v>0</v>
      </c>
      <c r="K16" s="30">
        <f>+'1998'!$K16</f>
        <v>0</v>
      </c>
      <c r="L16" s="30">
        <f>+'1999'!$K16</f>
        <v>0</v>
      </c>
      <c r="M16" s="30">
        <f>+'2000'!$K16</f>
        <v>0</v>
      </c>
      <c r="N16" s="30">
        <f>+'2001'!$K16</f>
        <v>0</v>
      </c>
      <c r="O16" s="30">
        <f>+'2002'!$K16</f>
        <v>0</v>
      </c>
      <c r="P16" s="30">
        <f>+'2003'!$K16</f>
        <v>0</v>
      </c>
      <c r="Q16" s="30">
        <f>+'2004'!$K16</f>
        <v>0</v>
      </c>
      <c r="R16" s="30">
        <f>+'2005'!$K16</f>
        <v>0</v>
      </c>
      <c r="S16" s="30">
        <f>+'2006'!$K16</f>
        <v>0</v>
      </c>
      <c r="T16" s="30">
        <f>+'2007'!$K16</f>
        <v>0</v>
      </c>
      <c r="U16" s="30">
        <f>+'2008'!$K16</f>
        <v>0</v>
      </c>
      <c r="V16" s="30">
        <f>+'2009'!$K16</f>
        <v>0</v>
      </c>
      <c r="W16" s="30">
        <f>+'2010'!$K16</f>
        <v>0</v>
      </c>
      <c r="X16" s="30">
        <f>+'2011'!$K16</f>
        <v>0</v>
      </c>
      <c r="Y16" s="30">
        <f>+'2012'!$K16</f>
        <v>0</v>
      </c>
      <c r="Z16" s="30">
        <f>+'2013'!$K16</f>
        <v>0</v>
      </c>
      <c r="AA16" s="30">
        <f>+'2014'!$K16</f>
        <v>0</v>
      </c>
      <c r="AB16" s="30">
        <f>+'2015'!$K16</f>
        <v>0</v>
      </c>
      <c r="AC16" s="30">
        <f>+'2016'!$K16</f>
        <v>0</v>
      </c>
      <c r="AD16" s="30">
        <f>+'2017'!$K16</f>
        <v>0</v>
      </c>
      <c r="AE16" s="30">
        <f>+'2018'!$K16</f>
        <v>0</v>
      </c>
      <c r="AF16" s="30">
        <f>+'2019'!$K16</f>
        <v>0</v>
      </c>
      <c r="AG16" s="30">
        <f>+'2020'!$K16</f>
        <v>0</v>
      </c>
      <c r="AH16" s="30">
        <f>+'2021'!$K16</f>
        <v>0</v>
      </c>
      <c r="AI16" s="27"/>
      <c r="AJ16" s="31" t="e">
        <f t="shared" si="4"/>
        <v>#DIV/0!</v>
      </c>
    </row>
    <row r="17" spans="1:36" x14ac:dyDescent="0.35">
      <c r="A17" s="24" t="s">
        <v>288</v>
      </c>
      <c r="B17" s="25" t="s">
        <v>289</v>
      </c>
      <c r="C17" s="30">
        <f>+'1990'!$K17</f>
        <v>0</v>
      </c>
      <c r="D17" s="30">
        <f>+'1991'!$K17</f>
        <v>0</v>
      </c>
      <c r="E17" s="30">
        <f>+'1992'!$K17</f>
        <v>0</v>
      </c>
      <c r="F17" s="30">
        <f>+'1993'!$K17</f>
        <v>0</v>
      </c>
      <c r="G17" s="30">
        <f>+'1994'!$K17</f>
        <v>0</v>
      </c>
      <c r="H17" s="30">
        <f>+'1995'!$K17</f>
        <v>0</v>
      </c>
      <c r="I17" s="30">
        <f>+'1996'!$K17</f>
        <v>0</v>
      </c>
      <c r="J17" s="30">
        <f>+'1997'!$K17</f>
        <v>0</v>
      </c>
      <c r="K17" s="30">
        <f>+'1998'!$K17</f>
        <v>0</v>
      </c>
      <c r="L17" s="30">
        <f>+'1999'!$K17</f>
        <v>0</v>
      </c>
      <c r="M17" s="30">
        <f>+'2000'!$K17</f>
        <v>0</v>
      </c>
      <c r="N17" s="30">
        <f>+'2001'!$K17</f>
        <v>0</v>
      </c>
      <c r="O17" s="30">
        <f>+'2002'!$K17</f>
        <v>0</v>
      </c>
      <c r="P17" s="30">
        <f>+'2003'!$K17</f>
        <v>0</v>
      </c>
      <c r="Q17" s="30">
        <f>+'2004'!$K17</f>
        <v>0</v>
      </c>
      <c r="R17" s="30">
        <f>+'2005'!$K17</f>
        <v>0</v>
      </c>
      <c r="S17" s="30">
        <f>+'2006'!$K17</f>
        <v>0</v>
      </c>
      <c r="T17" s="30">
        <f>+'2007'!$K17</f>
        <v>0</v>
      </c>
      <c r="U17" s="30">
        <f>+'2008'!$K17</f>
        <v>0</v>
      </c>
      <c r="V17" s="30">
        <f>+'2009'!$K17</f>
        <v>0</v>
      </c>
      <c r="W17" s="30">
        <f>+'2010'!$K17</f>
        <v>0</v>
      </c>
      <c r="X17" s="30">
        <f>+'2011'!$K17</f>
        <v>0</v>
      </c>
      <c r="Y17" s="30">
        <f>+'2012'!$K17</f>
        <v>0</v>
      </c>
      <c r="Z17" s="30">
        <f>+'2013'!$K17</f>
        <v>0</v>
      </c>
      <c r="AA17" s="30">
        <f>+'2014'!$K17</f>
        <v>0</v>
      </c>
      <c r="AB17" s="30">
        <f>+'2015'!$K17</f>
        <v>0</v>
      </c>
      <c r="AC17" s="30">
        <f>+'2016'!$K17</f>
        <v>0</v>
      </c>
      <c r="AD17" s="30">
        <f>+'2017'!$K17</f>
        <v>0</v>
      </c>
      <c r="AE17" s="30">
        <f>+'2018'!$K17</f>
        <v>0</v>
      </c>
      <c r="AF17" s="30">
        <f>+'2019'!$K17</f>
        <v>0</v>
      </c>
      <c r="AG17" s="30">
        <f>+'2020'!$K17</f>
        <v>0</v>
      </c>
      <c r="AH17" s="30">
        <f>+'2021'!$K17</f>
        <v>0</v>
      </c>
      <c r="AI17" s="27"/>
      <c r="AJ17" s="31" t="e">
        <f t="shared" si="4"/>
        <v>#DIV/0!</v>
      </c>
    </row>
    <row r="18" spans="1:36" x14ac:dyDescent="0.35">
      <c r="A18" s="24" t="s">
        <v>290</v>
      </c>
      <c r="B18" s="25" t="s">
        <v>291</v>
      </c>
      <c r="C18" s="30">
        <f>+'1990'!$K18</f>
        <v>0</v>
      </c>
      <c r="D18" s="30">
        <f>+'1991'!$K18</f>
        <v>0</v>
      </c>
      <c r="E18" s="30">
        <f>+'1992'!$K18</f>
        <v>0</v>
      </c>
      <c r="F18" s="30">
        <f>+'1993'!$K18</f>
        <v>0</v>
      </c>
      <c r="G18" s="30">
        <f>+'1994'!$K18</f>
        <v>0</v>
      </c>
      <c r="H18" s="30">
        <f>+'1995'!$K18</f>
        <v>0</v>
      </c>
      <c r="I18" s="30">
        <f>+'1996'!$K18</f>
        <v>0</v>
      </c>
      <c r="J18" s="30">
        <f>+'1997'!$K18</f>
        <v>0</v>
      </c>
      <c r="K18" s="30">
        <f>+'1998'!$K18</f>
        <v>0</v>
      </c>
      <c r="L18" s="30">
        <f>+'1999'!$K18</f>
        <v>0</v>
      </c>
      <c r="M18" s="30">
        <f>+'2000'!$K18</f>
        <v>0</v>
      </c>
      <c r="N18" s="30">
        <f>+'2001'!$K18</f>
        <v>0</v>
      </c>
      <c r="O18" s="30">
        <f>+'2002'!$K18</f>
        <v>0</v>
      </c>
      <c r="P18" s="30">
        <f>+'2003'!$K18</f>
        <v>0</v>
      </c>
      <c r="Q18" s="30">
        <f>+'2004'!$K18</f>
        <v>0</v>
      </c>
      <c r="R18" s="30">
        <f>+'2005'!$K18</f>
        <v>0</v>
      </c>
      <c r="S18" s="30">
        <f>+'2006'!$K18</f>
        <v>0</v>
      </c>
      <c r="T18" s="30">
        <f>+'2007'!$K18</f>
        <v>0</v>
      </c>
      <c r="U18" s="30">
        <f>+'2008'!$K18</f>
        <v>0</v>
      </c>
      <c r="V18" s="30">
        <f>+'2009'!$K18</f>
        <v>0</v>
      </c>
      <c r="W18" s="30">
        <f>+'2010'!$K18</f>
        <v>0</v>
      </c>
      <c r="X18" s="30">
        <f>+'2011'!$K18</f>
        <v>0</v>
      </c>
      <c r="Y18" s="30">
        <f>+'2012'!$K18</f>
        <v>0</v>
      </c>
      <c r="Z18" s="30">
        <f>+'2013'!$K18</f>
        <v>0</v>
      </c>
      <c r="AA18" s="30">
        <f>+'2014'!$K18</f>
        <v>0</v>
      </c>
      <c r="AB18" s="30">
        <f>+'2015'!$K18</f>
        <v>0</v>
      </c>
      <c r="AC18" s="30">
        <f>+'2016'!$K18</f>
        <v>0</v>
      </c>
      <c r="AD18" s="30">
        <f>+'2017'!$K18</f>
        <v>0</v>
      </c>
      <c r="AE18" s="30">
        <f>+'2018'!$K18</f>
        <v>0</v>
      </c>
      <c r="AF18" s="30">
        <f>+'2019'!$K18</f>
        <v>0</v>
      </c>
      <c r="AG18" s="30">
        <f>+'2020'!$K18</f>
        <v>0</v>
      </c>
      <c r="AH18" s="30">
        <f>+'2021'!$K18</f>
        <v>0</v>
      </c>
      <c r="AI18" s="27"/>
      <c r="AJ18" s="31" t="e">
        <f t="shared" si="4"/>
        <v>#DIV/0!</v>
      </c>
    </row>
    <row r="19" spans="1:36" x14ac:dyDescent="0.35">
      <c r="A19" s="24" t="s">
        <v>292</v>
      </c>
      <c r="B19" s="25" t="s">
        <v>293</v>
      </c>
      <c r="C19" s="26">
        <f t="shared" ref="C19:AE19" si="13">+SUM(C20:C24)</f>
        <v>0</v>
      </c>
      <c r="D19" s="26">
        <f t="shared" si="13"/>
        <v>0</v>
      </c>
      <c r="E19" s="26">
        <f t="shared" si="13"/>
        <v>0</v>
      </c>
      <c r="F19" s="26">
        <f t="shared" si="13"/>
        <v>0</v>
      </c>
      <c r="G19" s="26">
        <f t="shared" si="13"/>
        <v>0</v>
      </c>
      <c r="H19" s="26">
        <f t="shared" si="13"/>
        <v>0</v>
      </c>
      <c r="I19" s="26">
        <f t="shared" si="13"/>
        <v>0</v>
      </c>
      <c r="J19" s="26">
        <f t="shared" si="13"/>
        <v>0</v>
      </c>
      <c r="K19" s="26">
        <f t="shared" si="13"/>
        <v>0</v>
      </c>
      <c r="L19" s="26">
        <f t="shared" si="13"/>
        <v>0</v>
      </c>
      <c r="M19" s="26">
        <f t="shared" si="13"/>
        <v>0</v>
      </c>
      <c r="N19" s="26">
        <f t="shared" si="13"/>
        <v>0</v>
      </c>
      <c r="O19" s="26">
        <f t="shared" si="13"/>
        <v>0</v>
      </c>
      <c r="P19" s="26">
        <f t="shared" si="13"/>
        <v>0</v>
      </c>
      <c r="Q19" s="26">
        <f t="shared" si="13"/>
        <v>0</v>
      </c>
      <c r="R19" s="26">
        <f t="shared" si="13"/>
        <v>0</v>
      </c>
      <c r="S19" s="26">
        <f t="shared" si="13"/>
        <v>0</v>
      </c>
      <c r="T19" s="26">
        <f t="shared" si="13"/>
        <v>0</v>
      </c>
      <c r="U19" s="26">
        <f t="shared" si="13"/>
        <v>0</v>
      </c>
      <c r="V19" s="26">
        <f t="shared" si="13"/>
        <v>0</v>
      </c>
      <c r="W19" s="26">
        <f t="shared" si="13"/>
        <v>0</v>
      </c>
      <c r="X19" s="26">
        <f t="shared" si="13"/>
        <v>0</v>
      </c>
      <c r="Y19" s="26">
        <f t="shared" si="13"/>
        <v>0</v>
      </c>
      <c r="Z19" s="26">
        <f t="shared" si="13"/>
        <v>0</v>
      </c>
      <c r="AA19" s="26">
        <f t="shared" si="13"/>
        <v>0</v>
      </c>
      <c r="AB19" s="26">
        <f t="shared" si="13"/>
        <v>0</v>
      </c>
      <c r="AC19" s="26">
        <f t="shared" si="13"/>
        <v>0</v>
      </c>
      <c r="AD19" s="26">
        <f t="shared" si="13"/>
        <v>0</v>
      </c>
      <c r="AE19" s="26">
        <f t="shared" si="13"/>
        <v>0</v>
      </c>
      <c r="AF19" s="26">
        <f t="shared" ref="AF19:AH19" si="14">+SUM(AF20:AF24)</f>
        <v>0</v>
      </c>
      <c r="AG19" s="26">
        <f t="shared" si="14"/>
        <v>0</v>
      </c>
      <c r="AH19" s="26">
        <f t="shared" si="14"/>
        <v>0</v>
      </c>
      <c r="AI19" s="27"/>
      <c r="AJ19" s="28" t="e">
        <f t="shared" si="4"/>
        <v>#DIV/0!</v>
      </c>
    </row>
    <row r="20" spans="1:36" x14ac:dyDescent="0.35">
      <c r="A20" s="24" t="s">
        <v>294</v>
      </c>
      <c r="B20" s="25" t="s">
        <v>295</v>
      </c>
      <c r="C20" s="30">
        <f>+'1990'!$K20</f>
        <v>0</v>
      </c>
      <c r="D20" s="30">
        <f>+'1991'!$K20</f>
        <v>0</v>
      </c>
      <c r="E20" s="30">
        <f>+'1992'!$K20</f>
        <v>0</v>
      </c>
      <c r="F20" s="30">
        <f>+'1993'!$K20</f>
        <v>0</v>
      </c>
      <c r="G20" s="30">
        <f>+'1994'!$K20</f>
        <v>0</v>
      </c>
      <c r="H20" s="30">
        <f>+'1995'!$K20</f>
        <v>0</v>
      </c>
      <c r="I20" s="30">
        <f>+'1996'!$K20</f>
        <v>0</v>
      </c>
      <c r="J20" s="30">
        <f>+'1997'!$K20</f>
        <v>0</v>
      </c>
      <c r="K20" s="30">
        <f>+'1998'!$K20</f>
        <v>0</v>
      </c>
      <c r="L20" s="30">
        <f>+'1999'!$K20</f>
        <v>0</v>
      </c>
      <c r="M20" s="30">
        <f>+'2000'!$K20</f>
        <v>0</v>
      </c>
      <c r="N20" s="30">
        <f>+'2001'!$K20</f>
        <v>0</v>
      </c>
      <c r="O20" s="30">
        <f>+'2002'!$K20</f>
        <v>0</v>
      </c>
      <c r="P20" s="30">
        <f>+'2003'!$K20</f>
        <v>0</v>
      </c>
      <c r="Q20" s="30">
        <f>+'2004'!$K20</f>
        <v>0</v>
      </c>
      <c r="R20" s="30">
        <f>+'2005'!$K20</f>
        <v>0</v>
      </c>
      <c r="S20" s="30">
        <f>+'2006'!$K20</f>
        <v>0</v>
      </c>
      <c r="T20" s="30">
        <f>+'2007'!$K20</f>
        <v>0</v>
      </c>
      <c r="U20" s="30">
        <f>+'2008'!$K20</f>
        <v>0</v>
      </c>
      <c r="V20" s="30">
        <f>+'2009'!$K20</f>
        <v>0</v>
      </c>
      <c r="W20" s="30">
        <f>+'2010'!$K20</f>
        <v>0</v>
      </c>
      <c r="X20" s="30">
        <f>+'2011'!$K20</f>
        <v>0</v>
      </c>
      <c r="Y20" s="30">
        <f>+'2012'!$K20</f>
        <v>0</v>
      </c>
      <c r="Z20" s="30">
        <f>+'2013'!$K20</f>
        <v>0</v>
      </c>
      <c r="AA20" s="30">
        <f>+'2014'!$K20</f>
        <v>0</v>
      </c>
      <c r="AB20" s="30">
        <f>+'2015'!$K20</f>
        <v>0</v>
      </c>
      <c r="AC20" s="30">
        <f>+'2016'!$K20</f>
        <v>0</v>
      </c>
      <c r="AD20" s="30">
        <f>+'2017'!$K20</f>
        <v>0</v>
      </c>
      <c r="AE20" s="30">
        <f>+'2018'!$K20</f>
        <v>0</v>
      </c>
      <c r="AF20" s="30">
        <f>+'2019'!$K20</f>
        <v>0</v>
      </c>
      <c r="AG20" s="30">
        <f>+'2020'!$K20</f>
        <v>0</v>
      </c>
      <c r="AH20" s="30">
        <f>+'2021'!$K20</f>
        <v>0</v>
      </c>
      <c r="AI20" s="27"/>
      <c r="AJ20" s="31" t="e">
        <f t="shared" si="4"/>
        <v>#DIV/0!</v>
      </c>
    </row>
    <row r="21" spans="1:36" x14ac:dyDescent="0.35">
      <c r="A21" s="24" t="s">
        <v>296</v>
      </c>
      <c r="B21" s="25" t="s">
        <v>297</v>
      </c>
      <c r="C21" s="30">
        <f>+'1990'!$K21</f>
        <v>0</v>
      </c>
      <c r="D21" s="30">
        <f>+'1991'!$K21</f>
        <v>0</v>
      </c>
      <c r="E21" s="30">
        <f>+'1992'!$K21</f>
        <v>0</v>
      </c>
      <c r="F21" s="30">
        <f>+'1993'!$K21</f>
        <v>0</v>
      </c>
      <c r="G21" s="30">
        <f>+'1994'!$K21</f>
        <v>0</v>
      </c>
      <c r="H21" s="30">
        <f>+'1995'!$K21</f>
        <v>0</v>
      </c>
      <c r="I21" s="30">
        <f>+'1996'!$K21</f>
        <v>0</v>
      </c>
      <c r="J21" s="30">
        <f>+'1997'!$K21</f>
        <v>0</v>
      </c>
      <c r="K21" s="30">
        <f>+'1998'!$K21</f>
        <v>0</v>
      </c>
      <c r="L21" s="30">
        <f>+'1999'!$K21</f>
        <v>0</v>
      </c>
      <c r="M21" s="30">
        <f>+'2000'!$K21</f>
        <v>0</v>
      </c>
      <c r="N21" s="30">
        <f>+'2001'!$K21</f>
        <v>0</v>
      </c>
      <c r="O21" s="30">
        <f>+'2002'!$K21</f>
        <v>0</v>
      </c>
      <c r="P21" s="30">
        <f>+'2003'!$K21</f>
        <v>0</v>
      </c>
      <c r="Q21" s="30">
        <f>+'2004'!$K21</f>
        <v>0</v>
      </c>
      <c r="R21" s="30">
        <f>+'2005'!$K21</f>
        <v>0</v>
      </c>
      <c r="S21" s="30">
        <f>+'2006'!$K21</f>
        <v>0</v>
      </c>
      <c r="T21" s="30">
        <f>+'2007'!$K21</f>
        <v>0</v>
      </c>
      <c r="U21" s="30">
        <f>+'2008'!$K21</f>
        <v>0</v>
      </c>
      <c r="V21" s="30">
        <f>+'2009'!$K21</f>
        <v>0</v>
      </c>
      <c r="W21" s="30">
        <f>+'2010'!$K21</f>
        <v>0</v>
      </c>
      <c r="X21" s="30">
        <f>+'2011'!$K21</f>
        <v>0</v>
      </c>
      <c r="Y21" s="30">
        <f>+'2012'!$K21</f>
        <v>0</v>
      </c>
      <c r="Z21" s="30">
        <f>+'2013'!$K21</f>
        <v>0</v>
      </c>
      <c r="AA21" s="30">
        <f>+'2014'!$K21</f>
        <v>0</v>
      </c>
      <c r="AB21" s="30">
        <f>+'2015'!$K21</f>
        <v>0</v>
      </c>
      <c r="AC21" s="30">
        <f>+'2016'!$K21</f>
        <v>0</v>
      </c>
      <c r="AD21" s="30">
        <f>+'2017'!$K21</f>
        <v>0</v>
      </c>
      <c r="AE21" s="30">
        <f>+'2018'!$K21</f>
        <v>0</v>
      </c>
      <c r="AF21" s="30">
        <f>+'2019'!$K21</f>
        <v>0</v>
      </c>
      <c r="AG21" s="30">
        <f>+'2020'!$K21</f>
        <v>0</v>
      </c>
      <c r="AH21" s="30">
        <f>+'2021'!$K21</f>
        <v>0</v>
      </c>
      <c r="AI21" s="27"/>
      <c r="AJ21" s="31" t="e">
        <f t="shared" si="4"/>
        <v>#DIV/0!</v>
      </c>
    </row>
    <row r="22" spans="1:36" x14ac:dyDescent="0.35">
      <c r="A22" s="24" t="s">
        <v>298</v>
      </c>
      <c r="B22" s="25" t="s">
        <v>299</v>
      </c>
      <c r="C22" s="30">
        <f>+'1990'!$K22</f>
        <v>0</v>
      </c>
      <c r="D22" s="30">
        <f>+'1991'!$K22</f>
        <v>0</v>
      </c>
      <c r="E22" s="30">
        <f>+'1992'!$K22</f>
        <v>0</v>
      </c>
      <c r="F22" s="30">
        <f>+'1993'!$K22</f>
        <v>0</v>
      </c>
      <c r="G22" s="30">
        <f>+'1994'!$K22</f>
        <v>0</v>
      </c>
      <c r="H22" s="30">
        <f>+'1995'!$K22</f>
        <v>0</v>
      </c>
      <c r="I22" s="30">
        <f>+'1996'!$K22</f>
        <v>0</v>
      </c>
      <c r="J22" s="30">
        <f>+'1997'!$K22</f>
        <v>0</v>
      </c>
      <c r="K22" s="30">
        <f>+'1998'!$K22</f>
        <v>0</v>
      </c>
      <c r="L22" s="30">
        <f>+'1999'!$K22</f>
        <v>0</v>
      </c>
      <c r="M22" s="30">
        <f>+'2000'!$K22</f>
        <v>0</v>
      </c>
      <c r="N22" s="30">
        <f>+'2001'!$K22</f>
        <v>0</v>
      </c>
      <c r="O22" s="30">
        <f>+'2002'!$K22</f>
        <v>0</v>
      </c>
      <c r="P22" s="30">
        <f>+'2003'!$K22</f>
        <v>0</v>
      </c>
      <c r="Q22" s="30">
        <f>+'2004'!$K22</f>
        <v>0</v>
      </c>
      <c r="R22" s="30">
        <f>+'2005'!$K22</f>
        <v>0</v>
      </c>
      <c r="S22" s="30">
        <f>+'2006'!$K22</f>
        <v>0</v>
      </c>
      <c r="T22" s="30">
        <f>+'2007'!$K22</f>
        <v>0</v>
      </c>
      <c r="U22" s="30">
        <f>+'2008'!$K22</f>
        <v>0</v>
      </c>
      <c r="V22" s="30">
        <f>+'2009'!$K22</f>
        <v>0</v>
      </c>
      <c r="W22" s="30">
        <f>+'2010'!$K22</f>
        <v>0</v>
      </c>
      <c r="X22" s="30">
        <f>+'2011'!$K22</f>
        <v>0</v>
      </c>
      <c r="Y22" s="30">
        <f>+'2012'!$K22</f>
        <v>0</v>
      </c>
      <c r="Z22" s="30">
        <f>+'2013'!$K22</f>
        <v>0</v>
      </c>
      <c r="AA22" s="30">
        <f>+'2014'!$K22</f>
        <v>0</v>
      </c>
      <c r="AB22" s="30">
        <f>+'2015'!$K22</f>
        <v>0</v>
      </c>
      <c r="AC22" s="30">
        <f>+'2016'!$K22</f>
        <v>0</v>
      </c>
      <c r="AD22" s="30">
        <f>+'2017'!$K22</f>
        <v>0</v>
      </c>
      <c r="AE22" s="30">
        <f>+'2018'!$K22</f>
        <v>0</v>
      </c>
      <c r="AF22" s="30">
        <f>+'2019'!$K22</f>
        <v>0</v>
      </c>
      <c r="AG22" s="30">
        <f>+'2020'!$K22</f>
        <v>0</v>
      </c>
      <c r="AH22" s="30">
        <f>+'2021'!$K22</f>
        <v>0</v>
      </c>
      <c r="AI22" s="27"/>
      <c r="AJ22" s="31" t="e">
        <f t="shared" si="4"/>
        <v>#DIV/0!</v>
      </c>
    </row>
    <row r="23" spans="1:36" x14ac:dyDescent="0.35">
      <c r="A23" s="24" t="s">
        <v>300</v>
      </c>
      <c r="B23" s="25" t="s">
        <v>301</v>
      </c>
      <c r="C23" s="30">
        <f>+'1990'!$K23</f>
        <v>0</v>
      </c>
      <c r="D23" s="30">
        <f>+'1991'!$K23</f>
        <v>0</v>
      </c>
      <c r="E23" s="30">
        <f>+'1992'!$K23</f>
        <v>0</v>
      </c>
      <c r="F23" s="30">
        <f>+'1993'!$K23</f>
        <v>0</v>
      </c>
      <c r="G23" s="30">
        <f>+'1994'!$K23</f>
        <v>0</v>
      </c>
      <c r="H23" s="30">
        <f>+'1995'!$K23</f>
        <v>0</v>
      </c>
      <c r="I23" s="30">
        <f>+'1996'!$K23</f>
        <v>0</v>
      </c>
      <c r="J23" s="30">
        <f>+'1997'!$K23</f>
        <v>0</v>
      </c>
      <c r="K23" s="30">
        <f>+'1998'!$K23</f>
        <v>0</v>
      </c>
      <c r="L23" s="30">
        <f>+'1999'!$K23</f>
        <v>0</v>
      </c>
      <c r="M23" s="30">
        <f>+'2000'!$K23</f>
        <v>0</v>
      </c>
      <c r="N23" s="30">
        <f>+'2001'!$K23</f>
        <v>0</v>
      </c>
      <c r="O23" s="30">
        <f>+'2002'!$K23</f>
        <v>0</v>
      </c>
      <c r="P23" s="30">
        <f>+'2003'!$K23</f>
        <v>0</v>
      </c>
      <c r="Q23" s="30">
        <f>+'2004'!$K23</f>
        <v>0</v>
      </c>
      <c r="R23" s="30">
        <f>+'2005'!$K23</f>
        <v>0</v>
      </c>
      <c r="S23" s="30">
        <f>+'2006'!$K23</f>
        <v>0</v>
      </c>
      <c r="T23" s="30">
        <f>+'2007'!$K23</f>
        <v>0</v>
      </c>
      <c r="U23" s="30">
        <f>+'2008'!$K23</f>
        <v>0</v>
      </c>
      <c r="V23" s="30">
        <f>+'2009'!$K23</f>
        <v>0</v>
      </c>
      <c r="W23" s="30">
        <f>+'2010'!$K23</f>
        <v>0</v>
      </c>
      <c r="X23" s="30">
        <f>+'2011'!$K23</f>
        <v>0</v>
      </c>
      <c r="Y23" s="30">
        <f>+'2012'!$K23</f>
        <v>0</v>
      </c>
      <c r="Z23" s="30">
        <f>+'2013'!$K23</f>
        <v>0</v>
      </c>
      <c r="AA23" s="30">
        <f>+'2014'!$K23</f>
        <v>0</v>
      </c>
      <c r="AB23" s="30">
        <f>+'2015'!$K23</f>
        <v>0</v>
      </c>
      <c r="AC23" s="30">
        <f>+'2016'!$K23</f>
        <v>0</v>
      </c>
      <c r="AD23" s="30">
        <f>+'2017'!$K23</f>
        <v>0</v>
      </c>
      <c r="AE23" s="30">
        <f>+'2018'!$K23</f>
        <v>0</v>
      </c>
      <c r="AF23" s="30">
        <f>+'2019'!$K23</f>
        <v>0</v>
      </c>
      <c r="AG23" s="30">
        <f>+'2020'!$K23</f>
        <v>0</v>
      </c>
      <c r="AH23" s="30">
        <f>+'2021'!$K23</f>
        <v>0</v>
      </c>
      <c r="AI23" s="27"/>
      <c r="AJ23" s="31" t="e">
        <f t="shared" si="4"/>
        <v>#DIV/0!</v>
      </c>
    </row>
    <row r="24" spans="1:36" x14ac:dyDescent="0.35">
      <c r="A24" s="24" t="s">
        <v>302</v>
      </c>
      <c r="B24" s="25" t="s">
        <v>303</v>
      </c>
      <c r="C24" s="30">
        <f>+'1990'!$K24</f>
        <v>0</v>
      </c>
      <c r="D24" s="30">
        <f>+'1991'!$K24</f>
        <v>0</v>
      </c>
      <c r="E24" s="30">
        <f>+'1992'!$K24</f>
        <v>0</v>
      </c>
      <c r="F24" s="30">
        <f>+'1993'!$K24</f>
        <v>0</v>
      </c>
      <c r="G24" s="30">
        <f>+'1994'!$K24</f>
        <v>0</v>
      </c>
      <c r="H24" s="30">
        <f>+'1995'!$K24</f>
        <v>0</v>
      </c>
      <c r="I24" s="30">
        <f>+'1996'!$K24</f>
        <v>0</v>
      </c>
      <c r="J24" s="30">
        <f>+'1997'!$K24</f>
        <v>0</v>
      </c>
      <c r="K24" s="30">
        <f>+'1998'!$K24</f>
        <v>0</v>
      </c>
      <c r="L24" s="30">
        <f>+'1999'!$K24</f>
        <v>0</v>
      </c>
      <c r="M24" s="30">
        <f>+'2000'!$K24</f>
        <v>0</v>
      </c>
      <c r="N24" s="30">
        <f>+'2001'!$K24</f>
        <v>0</v>
      </c>
      <c r="O24" s="30">
        <f>+'2002'!$K24</f>
        <v>0</v>
      </c>
      <c r="P24" s="30">
        <f>+'2003'!$K24</f>
        <v>0</v>
      </c>
      <c r="Q24" s="30">
        <f>+'2004'!$K24</f>
        <v>0</v>
      </c>
      <c r="R24" s="30">
        <f>+'2005'!$K24</f>
        <v>0</v>
      </c>
      <c r="S24" s="30">
        <f>+'2006'!$K24</f>
        <v>0</v>
      </c>
      <c r="T24" s="30">
        <f>+'2007'!$K24</f>
        <v>0</v>
      </c>
      <c r="U24" s="30">
        <f>+'2008'!$K24</f>
        <v>0</v>
      </c>
      <c r="V24" s="30">
        <f>+'2009'!$K24</f>
        <v>0</v>
      </c>
      <c r="W24" s="30">
        <f>+'2010'!$K24</f>
        <v>0</v>
      </c>
      <c r="X24" s="30">
        <f>+'2011'!$K24</f>
        <v>0</v>
      </c>
      <c r="Y24" s="30">
        <f>+'2012'!$K24</f>
        <v>0</v>
      </c>
      <c r="Z24" s="30">
        <f>+'2013'!$K24</f>
        <v>0</v>
      </c>
      <c r="AA24" s="30">
        <f>+'2014'!$K24</f>
        <v>0</v>
      </c>
      <c r="AB24" s="30">
        <f>+'2015'!$K24</f>
        <v>0</v>
      </c>
      <c r="AC24" s="30">
        <f>+'2016'!$K24</f>
        <v>0</v>
      </c>
      <c r="AD24" s="30">
        <f>+'2017'!$K24</f>
        <v>0</v>
      </c>
      <c r="AE24" s="30">
        <f>+'2018'!$K24</f>
        <v>0</v>
      </c>
      <c r="AF24" s="30">
        <f>+'2019'!$K24</f>
        <v>0</v>
      </c>
      <c r="AG24" s="30">
        <f>+'2020'!$K24</f>
        <v>0</v>
      </c>
      <c r="AH24" s="30">
        <f>+'2021'!$K24</f>
        <v>0</v>
      </c>
      <c r="AI24" s="27"/>
      <c r="AJ24" s="31" t="e">
        <f t="shared" si="4"/>
        <v>#DIV/0!</v>
      </c>
    </row>
    <row r="25" spans="1:36" x14ac:dyDescent="0.35">
      <c r="A25" s="24" t="s">
        <v>304</v>
      </c>
      <c r="B25" s="25" t="s">
        <v>305</v>
      </c>
      <c r="C25" s="26">
        <f t="shared" ref="C25:AE25" si="15">+SUM(C26:C28)</f>
        <v>0</v>
      </c>
      <c r="D25" s="26">
        <f t="shared" si="15"/>
        <v>0</v>
      </c>
      <c r="E25" s="26">
        <f t="shared" si="15"/>
        <v>0</v>
      </c>
      <c r="F25" s="26">
        <f t="shared" si="15"/>
        <v>0</v>
      </c>
      <c r="G25" s="26">
        <f t="shared" si="15"/>
        <v>0</v>
      </c>
      <c r="H25" s="26">
        <f t="shared" si="15"/>
        <v>0</v>
      </c>
      <c r="I25" s="26">
        <f t="shared" si="15"/>
        <v>0</v>
      </c>
      <c r="J25" s="26">
        <f t="shared" si="15"/>
        <v>0</v>
      </c>
      <c r="K25" s="26">
        <f t="shared" si="15"/>
        <v>0</v>
      </c>
      <c r="L25" s="26">
        <f t="shared" si="15"/>
        <v>0</v>
      </c>
      <c r="M25" s="26">
        <f t="shared" si="15"/>
        <v>0</v>
      </c>
      <c r="N25" s="26">
        <f t="shared" si="15"/>
        <v>0</v>
      </c>
      <c r="O25" s="26">
        <f t="shared" si="15"/>
        <v>0</v>
      </c>
      <c r="P25" s="26">
        <f t="shared" si="15"/>
        <v>0</v>
      </c>
      <c r="Q25" s="26">
        <f t="shared" si="15"/>
        <v>0</v>
      </c>
      <c r="R25" s="26">
        <f t="shared" si="15"/>
        <v>0</v>
      </c>
      <c r="S25" s="26">
        <f t="shared" si="15"/>
        <v>0</v>
      </c>
      <c r="T25" s="26">
        <f t="shared" si="15"/>
        <v>0</v>
      </c>
      <c r="U25" s="26">
        <f t="shared" si="15"/>
        <v>0</v>
      </c>
      <c r="V25" s="26">
        <f t="shared" si="15"/>
        <v>0</v>
      </c>
      <c r="W25" s="26">
        <f t="shared" si="15"/>
        <v>0</v>
      </c>
      <c r="X25" s="26">
        <f t="shared" si="15"/>
        <v>0</v>
      </c>
      <c r="Y25" s="26">
        <f t="shared" si="15"/>
        <v>0</v>
      </c>
      <c r="Z25" s="26">
        <f t="shared" si="15"/>
        <v>0</v>
      </c>
      <c r="AA25" s="26">
        <f t="shared" si="15"/>
        <v>0</v>
      </c>
      <c r="AB25" s="26">
        <f t="shared" si="15"/>
        <v>0</v>
      </c>
      <c r="AC25" s="26">
        <f t="shared" si="15"/>
        <v>0</v>
      </c>
      <c r="AD25" s="26">
        <f t="shared" si="15"/>
        <v>0</v>
      </c>
      <c r="AE25" s="26">
        <f t="shared" si="15"/>
        <v>0</v>
      </c>
      <c r="AF25" s="26">
        <f t="shared" ref="AF25:AH25" si="16">+SUM(AF26:AF28)</f>
        <v>0</v>
      </c>
      <c r="AG25" s="26">
        <f t="shared" si="16"/>
        <v>0</v>
      </c>
      <c r="AH25" s="26">
        <f t="shared" si="16"/>
        <v>0</v>
      </c>
      <c r="AI25" s="27"/>
      <c r="AJ25" s="28" t="e">
        <f t="shared" si="4"/>
        <v>#DIV/0!</v>
      </c>
    </row>
    <row r="26" spans="1:36" x14ac:dyDescent="0.35">
      <c r="A26" s="24" t="s">
        <v>306</v>
      </c>
      <c r="B26" s="25" t="s">
        <v>307</v>
      </c>
      <c r="C26" s="30">
        <f>+'1990'!$K26</f>
        <v>0</v>
      </c>
      <c r="D26" s="30">
        <f>+'1991'!$K26</f>
        <v>0</v>
      </c>
      <c r="E26" s="30">
        <f>+'1992'!$K26</f>
        <v>0</v>
      </c>
      <c r="F26" s="30">
        <f>+'1993'!$K26</f>
        <v>0</v>
      </c>
      <c r="G26" s="30">
        <f>+'1994'!$K26</f>
        <v>0</v>
      </c>
      <c r="H26" s="30">
        <f>+'1995'!$K26</f>
        <v>0</v>
      </c>
      <c r="I26" s="30">
        <f>+'1996'!$K26</f>
        <v>0</v>
      </c>
      <c r="J26" s="30">
        <f>+'1997'!$K26</f>
        <v>0</v>
      </c>
      <c r="K26" s="30">
        <f>+'1998'!$K26</f>
        <v>0</v>
      </c>
      <c r="L26" s="30">
        <f>+'1999'!$K26</f>
        <v>0</v>
      </c>
      <c r="M26" s="30">
        <f>+'2000'!$K26</f>
        <v>0</v>
      </c>
      <c r="N26" s="30">
        <f>+'2001'!$K26</f>
        <v>0</v>
      </c>
      <c r="O26" s="30">
        <f>+'2002'!$K26</f>
        <v>0</v>
      </c>
      <c r="P26" s="30">
        <f>+'2003'!$K26</f>
        <v>0</v>
      </c>
      <c r="Q26" s="30">
        <f>+'2004'!$K26</f>
        <v>0</v>
      </c>
      <c r="R26" s="30">
        <f>+'2005'!$K26</f>
        <v>0</v>
      </c>
      <c r="S26" s="30">
        <f>+'2006'!$K26</f>
        <v>0</v>
      </c>
      <c r="T26" s="30">
        <f>+'2007'!$K26</f>
        <v>0</v>
      </c>
      <c r="U26" s="30">
        <f>+'2008'!$K26</f>
        <v>0</v>
      </c>
      <c r="V26" s="30">
        <f>+'2009'!$K26</f>
        <v>0</v>
      </c>
      <c r="W26" s="30">
        <f>+'2010'!$K26</f>
        <v>0</v>
      </c>
      <c r="X26" s="30">
        <f>+'2011'!$K26</f>
        <v>0</v>
      </c>
      <c r="Y26" s="30">
        <f>+'2012'!$K26</f>
        <v>0</v>
      </c>
      <c r="Z26" s="30">
        <f>+'2013'!$K26</f>
        <v>0</v>
      </c>
      <c r="AA26" s="30">
        <f>+'2014'!$K26</f>
        <v>0</v>
      </c>
      <c r="AB26" s="30">
        <f>+'2015'!$K26</f>
        <v>0</v>
      </c>
      <c r="AC26" s="30">
        <f>+'2016'!$K26</f>
        <v>0</v>
      </c>
      <c r="AD26" s="30">
        <f>+'2017'!$K26</f>
        <v>0</v>
      </c>
      <c r="AE26" s="30">
        <f>+'2018'!$K26</f>
        <v>0</v>
      </c>
      <c r="AF26" s="30">
        <f>+'2019'!$K26</f>
        <v>0</v>
      </c>
      <c r="AG26" s="30">
        <f>+'2020'!$K26</f>
        <v>0</v>
      </c>
      <c r="AH26" s="30">
        <f>+'2021'!$K26</f>
        <v>0</v>
      </c>
      <c r="AI26" s="27"/>
      <c r="AJ26" s="31" t="e">
        <f t="shared" si="4"/>
        <v>#DIV/0!</v>
      </c>
    </row>
    <row r="27" spans="1:36" x14ac:dyDescent="0.35">
      <c r="A27" s="24" t="s">
        <v>308</v>
      </c>
      <c r="B27" s="25" t="s">
        <v>309</v>
      </c>
      <c r="C27" s="30">
        <f>+'1990'!$K27</f>
        <v>0</v>
      </c>
      <c r="D27" s="30">
        <f>+'1991'!$K27</f>
        <v>0</v>
      </c>
      <c r="E27" s="30">
        <f>+'1992'!$K27</f>
        <v>0</v>
      </c>
      <c r="F27" s="30">
        <f>+'1993'!$K27</f>
        <v>0</v>
      </c>
      <c r="G27" s="30">
        <f>+'1994'!$K27</f>
        <v>0</v>
      </c>
      <c r="H27" s="30">
        <f>+'1995'!$K27</f>
        <v>0</v>
      </c>
      <c r="I27" s="30">
        <f>+'1996'!$K27</f>
        <v>0</v>
      </c>
      <c r="J27" s="30">
        <f>+'1997'!$K27</f>
        <v>0</v>
      </c>
      <c r="K27" s="30">
        <f>+'1998'!$K27</f>
        <v>0</v>
      </c>
      <c r="L27" s="30">
        <f>+'1999'!$K27</f>
        <v>0</v>
      </c>
      <c r="M27" s="30">
        <f>+'2000'!$K27</f>
        <v>0</v>
      </c>
      <c r="N27" s="30">
        <f>+'2001'!$K27</f>
        <v>0</v>
      </c>
      <c r="O27" s="30">
        <f>+'2002'!$K27</f>
        <v>0</v>
      </c>
      <c r="P27" s="30">
        <f>+'2003'!$K27</f>
        <v>0</v>
      </c>
      <c r="Q27" s="30">
        <f>+'2004'!$K27</f>
        <v>0</v>
      </c>
      <c r="R27" s="30">
        <f>+'2005'!$K27</f>
        <v>0</v>
      </c>
      <c r="S27" s="30">
        <f>+'2006'!$K27</f>
        <v>0</v>
      </c>
      <c r="T27" s="30">
        <f>+'2007'!$K27</f>
        <v>0</v>
      </c>
      <c r="U27" s="30">
        <f>+'2008'!$K27</f>
        <v>0</v>
      </c>
      <c r="V27" s="30">
        <f>+'2009'!$K27</f>
        <v>0</v>
      </c>
      <c r="W27" s="30">
        <f>+'2010'!$K27</f>
        <v>0</v>
      </c>
      <c r="X27" s="30">
        <f>+'2011'!$K27</f>
        <v>0</v>
      </c>
      <c r="Y27" s="30">
        <f>+'2012'!$K27</f>
        <v>0</v>
      </c>
      <c r="Z27" s="30">
        <f>+'2013'!$K27</f>
        <v>0</v>
      </c>
      <c r="AA27" s="30">
        <f>+'2014'!$K27</f>
        <v>0</v>
      </c>
      <c r="AB27" s="30">
        <f>+'2015'!$K27</f>
        <v>0</v>
      </c>
      <c r="AC27" s="30">
        <f>+'2016'!$K27</f>
        <v>0</v>
      </c>
      <c r="AD27" s="30">
        <f>+'2017'!$K27</f>
        <v>0</v>
      </c>
      <c r="AE27" s="30">
        <f>+'2018'!$K27</f>
        <v>0</v>
      </c>
      <c r="AF27" s="30">
        <f>+'2019'!$K27</f>
        <v>0</v>
      </c>
      <c r="AG27" s="30">
        <f>+'2020'!$K27</f>
        <v>0</v>
      </c>
      <c r="AH27" s="30">
        <f>+'2021'!$K27</f>
        <v>0</v>
      </c>
      <c r="AI27" s="27"/>
      <c r="AJ27" s="31" t="e">
        <f t="shared" si="4"/>
        <v>#DIV/0!</v>
      </c>
    </row>
    <row r="28" spans="1:36" x14ac:dyDescent="0.35">
      <c r="A28" s="24" t="s">
        <v>310</v>
      </c>
      <c r="B28" s="25" t="s">
        <v>311</v>
      </c>
      <c r="C28" s="30">
        <f>+'1990'!$K28</f>
        <v>0</v>
      </c>
      <c r="D28" s="30">
        <f>+'1991'!$K28</f>
        <v>0</v>
      </c>
      <c r="E28" s="30">
        <f>+'1992'!$K28</f>
        <v>0</v>
      </c>
      <c r="F28" s="30">
        <f>+'1993'!$K28</f>
        <v>0</v>
      </c>
      <c r="G28" s="30">
        <f>+'1994'!$K28</f>
        <v>0</v>
      </c>
      <c r="H28" s="30">
        <f>+'1995'!$K28</f>
        <v>0</v>
      </c>
      <c r="I28" s="30">
        <f>+'1996'!$K28</f>
        <v>0</v>
      </c>
      <c r="J28" s="30">
        <f>+'1997'!$K28</f>
        <v>0</v>
      </c>
      <c r="K28" s="30">
        <f>+'1998'!$K28</f>
        <v>0</v>
      </c>
      <c r="L28" s="30">
        <f>+'1999'!$K28</f>
        <v>0</v>
      </c>
      <c r="M28" s="30">
        <f>+'2000'!$K28</f>
        <v>0</v>
      </c>
      <c r="N28" s="30">
        <f>+'2001'!$K28</f>
        <v>0</v>
      </c>
      <c r="O28" s="30">
        <f>+'2002'!$K28</f>
        <v>0</v>
      </c>
      <c r="P28" s="30">
        <f>+'2003'!$K28</f>
        <v>0</v>
      </c>
      <c r="Q28" s="30">
        <f>+'2004'!$K28</f>
        <v>0</v>
      </c>
      <c r="R28" s="30">
        <f>+'2005'!$K28</f>
        <v>0</v>
      </c>
      <c r="S28" s="30">
        <f>+'2006'!$K28</f>
        <v>0</v>
      </c>
      <c r="T28" s="30">
        <f>+'2007'!$K28</f>
        <v>0</v>
      </c>
      <c r="U28" s="30">
        <f>+'2008'!$K28</f>
        <v>0</v>
      </c>
      <c r="V28" s="30">
        <f>+'2009'!$K28</f>
        <v>0</v>
      </c>
      <c r="W28" s="30">
        <f>+'2010'!$K28</f>
        <v>0</v>
      </c>
      <c r="X28" s="30">
        <f>+'2011'!$K28</f>
        <v>0</v>
      </c>
      <c r="Y28" s="30">
        <f>+'2012'!$K28</f>
        <v>0</v>
      </c>
      <c r="Z28" s="30">
        <f>+'2013'!$K28</f>
        <v>0</v>
      </c>
      <c r="AA28" s="30">
        <f>+'2014'!$K28</f>
        <v>0</v>
      </c>
      <c r="AB28" s="30">
        <f>+'2015'!$K28</f>
        <v>0</v>
      </c>
      <c r="AC28" s="30">
        <f>+'2016'!$K28</f>
        <v>0</v>
      </c>
      <c r="AD28" s="30">
        <f>+'2017'!$K28</f>
        <v>0</v>
      </c>
      <c r="AE28" s="30">
        <f>+'2018'!$K28</f>
        <v>0</v>
      </c>
      <c r="AF28" s="30">
        <f>+'2019'!$K28</f>
        <v>0</v>
      </c>
      <c r="AG28" s="30">
        <f>+'2020'!$K28</f>
        <v>0</v>
      </c>
      <c r="AH28" s="30">
        <f>+'2021'!$K28</f>
        <v>0</v>
      </c>
      <c r="AI28" s="27"/>
      <c r="AJ28" s="31" t="e">
        <f t="shared" si="4"/>
        <v>#DIV/0!</v>
      </c>
    </row>
    <row r="29" spans="1:36" x14ac:dyDescent="0.35">
      <c r="A29" s="24" t="s">
        <v>312</v>
      </c>
      <c r="B29" s="25" t="s">
        <v>291</v>
      </c>
      <c r="C29" s="26">
        <f t="shared" ref="C29:AE29" si="17">+SUM(C30:C31)</f>
        <v>0</v>
      </c>
      <c r="D29" s="26">
        <f t="shared" si="17"/>
        <v>0</v>
      </c>
      <c r="E29" s="26">
        <f t="shared" si="17"/>
        <v>0</v>
      </c>
      <c r="F29" s="26">
        <f t="shared" si="17"/>
        <v>0</v>
      </c>
      <c r="G29" s="26">
        <f t="shared" si="17"/>
        <v>0</v>
      </c>
      <c r="H29" s="26">
        <f t="shared" si="17"/>
        <v>0</v>
      </c>
      <c r="I29" s="26">
        <f t="shared" si="17"/>
        <v>0</v>
      </c>
      <c r="J29" s="26">
        <f t="shared" si="17"/>
        <v>0</v>
      </c>
      <c r="K29" s="26">
        <f t="shared" si="17"/>
        <v>0</v>
      </c>
      <c r="L29" s="26">
        <f t="shared" si="17"/>
        <v>0</v>
      </c>
      <c r="M29" s="26">
        <f t="shared" si="17"/>
        <v>0</v>
      </c>
      <c r="N29" s="26">
        <f t="shared" si="17"/>
        <v>0</v>
      </c>
      <c r="O29" s="26">
        <f t="shared" si="17"/>
        <v>0</v>
      </c>
      <c r="P29" s="26">
        <f t="shared" si="17"/>
        <v>0</v>
      </c>
      <c r="Q29" s="26">
        <f t="shared" si="17"/>
        <v>0</v>
      </c>
      <c r="R29" s="26">
        <f t="shared" si="17"/>
        <v>0</v>
      </c>
      <c r="S29" s="26">
        <f t="shared" si="17"/>
        <v>0</v>
      </c>
      <c r="T29" s="26">
        <f t="shared" si="17"/>
        <v>0</v>
      </c>
      <c r="U29" s="26">
        <f t="shared" si="17"/>
        <v>0</v>
      </c>
      <c r="V29" s="26">
        <f t="shared" si="17"/>
        <v>0</v>
      </c>
      <c r="W29" s="26">
        <f t="shared" si="17"/>
        <v>0</v>
      </c>
      <c r="X29" s="26">
        <f t="shared" si="17"/>
        <v>0</v>
      </c>
      <c r="Y29" s="26">
        <f t="shared" si="17"/>
        <v>0</v>
      </c>
      <c r="Z29" s="26">
        <f t="shared" si="17"/>
        <v>0</v>
      </c>
      <c r="AA29" s="26">
        <f t="shared" si="17"/>
        <v>0</v>
      </c>
      <c r="AB29" s="26">
        <f t="shared" si="17"/>
        <v>0</v>
      </c>
      <c r="AC29" s="26">
        <f t="shared" si="17"/>
        <v>0</v>
      </c>
      <c r="AD29" s="26">
        <f t="shared" si="17"/>
        <v>0</v>
      </c>
      <c r="AE29" s="26">
        <f t="shared" si="17"/>
        <v>0</v>
      </c>
      <c r="AF29" s="26">
        <f t="shared" ref="AF29:AH29" si="18">+SUM(AF30:AF31)</f>
        <v>0</v>
      </c>
      <c r="AG29" s="26">
        <f t="shared" si="18"/>
        <v>0</v>
      </c>
      <c r="AH29" s="26">
        <f t="shared" si="18"/>
        <v>0</v>
      </c>
      <c r="AI29" s="27"/>
      <c r="AJ29" s="28" t="e">
        <f t="shared" si="4"/>
        <v>#DIV/0!</v>
      </c>
    </row>
    <row r="30" spans="1:36" x14ac:dyDescent="0.35">
      <c r="A30" s="24" t="s">
        <v>313</v>
      </c>
      <c r="B30" s="25" t="s">
        <v>314</v>
      </c>
      <c r="C30" s="30">
        <f>+'1990'!$K30</f>
        <v>0</v>
      </c>
      <c r="D30" s="30">
        <f>+'1991'!$K30</f>
        <v>0</v>
      </c>
      <c r="E30" s="30">
        <f>+'1992'!$K30</f>
        <v>0</v>
      </c>
      <c r="F30" s="30">
        <f>+'1993'!$K30</f>
        <v>0</v>
      </c>
      <c r="G30" s="30">
        <f>+'1994'!$K30</f>
        <v>0</v>
      </c>
      <c r="H30" s="30">
        <f>+'1995'!$K30</f>
        <v>0</v>
      </c>
      <c r="I30" s="30">
        <f>+'1996'!$K30</f>
        <v>0</v>
      </c>
      <c r="J30" s="30">
        <f>+'1997'!$K30</f>
        <v>0</v>
      </c>
      <c r="K30" s="30">
        <f>+'1998'!$K30</f>
        <v>0</v>
      </c>
      <c r="L30" s="30">
        <f>+'1999'!$K30</f>
        <v>0</v>
      </c>
      <c r="M30" s="30">
        <f>+'2000'!$K30</f>
        <v>0</v>
      </c>
      <c r="N30" s="30">
        <f>+'2001'!$K30</f>
        <v>0</v>
      </c>
      <c r="O30" s="30">
        <f>+'2002'!$K30</f>
        <v>0</v>
      </c>
      <c r="P30" s="30">
        <f>+'2003'!$K30</f>
        <v>0</v>
      </c>
      <c r="Q30" s="30">
        <f>+'2004'!$K30</f>
        <v>0</v>
      </c>
      <c r="R30" s="30">
        <f>+'2005'!$K30</f>
        <v>0</v>
      </c>
      <c r="S30" s="30">
        <f>+'2006'!$K30</f>
        <v>0</v>
      </c>
      <c r="T30" s="30">
        <f>+'2007'!$K30</f>
        <v>0</v>
      </c>
      <c r="U30" s="30">
        <f>+'2008'!$K30</f>
        <v>0</v>
      </c>
      <c r="V30" s="30">
        <f>+'2009'!$K30</f>
        <v>0</v>
      </c>
      <c r="W30" s="30">
        <f>+'2010'!$K30</f>
        <v>0</v>
      </c>
      <c r="X30" s="30">
        <f>+'2011'!$K30</f>
        <v>0</v>
      </c>
      <c r="Y30" s="30">
        <f>+'2012'!$K30</f>
        <v>0</v>
      </c>
      <c r="Z30" s="30">
        <f>+'2013'!$K30</f>
        <v>0</v>
      </c>
      <c r="AA30" s="30">
        <f>+'2014'!$K30</f>
        <v>0</v>
      </c>
      <c r="AB30" s="30">
        <f>+'2015'!$K30</f>
        <v>0</v>
      </c>
      <c r="AC30" s="30">
        <f>+'2016'!$K30</f>
        <v>0</v>
      </c>
      <c r="AD30" s="30">
        <f>+'2017'!$K30</f>
        <v>0</v>
      </c>
      <c r="AE30" s="30">
        <f>+'2018'!$K30</f>
        <v>0</v>
      </c>
      <c r="AF30" s="30">
        <f>+'2019'!$K30</f>
        <v>0</v>
      </c>
      <c r="AG30" s="30">
        <f>+'2020'!$K30</f>
        <v>0</v>
      </c>
      <c r="AH30" s="30">
        <f>+'2021'!$K30</f>
        <v>0</v>
      </c>
      <c r="AI30" s="27"/>
      <c r="AJ30" s="31" t="e">
        <f t="shared" si="4"/>
        <v>#DIV/0!</v>
      </c>
    </row>
    <row r="31" spans="1:36" x14ac:dyDescent="0.35">
      <c r="A31" s="24" t="s">
        <v>315</v>
      </c>
      <c r="B31" s="25" t="s">
        <v>316</v>
      </c>
      <c r="C31" s="30">
        <f>+'1990'!$K31</f>
        <v>0</v>
      </c>
      <c r="D31" s="30">
        <f>+'1991'!$K31</f>
        <v>0</v>
      </c>
      <c r="E31" s="30">
        <f>+'1992'!$K31</f>
        <v>0</v>
      </c>
      <c r="F31" s="30">
        <f>+'1993'!$K31</f>
        <v>0</v>
      </c>
      <c r="G31" s="30">
        <f>+'1994'!$K31</f>
        <v>0</v>
      </c>
      <c r="H31" s="30">
        <f>+'1995'!$K31</f>
        <v>0</v>
      </c>
      <c r="I31" s="30">
        <f>+'1996'!$K31</f>
        <v>0</v>
      </c>
      <c r="J31" s="30">
        <f>+'1997'!$K31</f>
        <v>0</v>
      </c>
      <c r="K31" s="30">
        <f>+'1998'!$K31</f>
        <v>0</v>
      </c>
      <c r="L31" s="30">
        <f>+'1999'!$K31</f>
        <v>0</v>
      </c>
      <c r="M31" s="30">
        <f>+'2000'!$K31</f>
        <v>0</v>
      </c>
      <c r="N31" s="30">
        <f>+'2001'!$K31</f>
        <v>0</v>
      </c>
      <c r="O31" s="30">
        <f>+'2002'!$K31</f>
        <v>0</v>
      </c>
      <c r="P31" s="30">
        <f>+'2003'!$K31</f>
        <v>0</v>
      </c>
      <c r="Q31" s="30">
        <f>+'2004'!$K31</f>
        <v>0</v>
      </c>
      <c r="R31" s="30">
        <f>+'2005'!$K31</f>
        <v>0</v>
      </c>
      <c r="S31" s="30">
        <f>+'2006'!$K31</f>
        <v>0</v>
      </c>
      <c r="T31" s="30">
        <f>+'2007'!$K31</f>
        <v>0</v>
      </c>
      <c r="U31" s="30">
        <f>+'2008'!$K31</f>
        <v>0</v>
      </c>
      <c r="V31" s="30">
        <f>+'2009'!$K31</f>
        <v>0</v>
      </c>
      <c r="W31" s="30">
        <f>+'2010'!$K31</f>
        <v>0</v>
      </c>
      <c r="X31" s="30">
        <f>+'2011'!$K31</f>
        <v>0</v>
      </c>
      <c r="Y31" s="30">
        <f>+'2012'!$K31</f>
        <v>0</v>
      </c>
      <c r="Z31" s="30">
        <f>+'2013'!$K31</f>
        <v>0</v>
      </c>
      <c r="AA31" s="30">
        <f>+'2014'!$K31</f>
        <v>0</v>
      </c>
      <c r="AB31" s="30">
        <f>+'2015'!$K31</f>
        <v>0</v>
      </c>
      <c r="AC31" s="30">
        <f>+'2016'!$K31</f>
        <v>0</v>
      </c>
      <c r="AD31" s="30">
        <f>+'2017'!$K31</f>
        <v>0</v>
      </c>
      <c r="AE31" s="30">
        <f>+'2018'!$K31</f>
        <v>0</v>
      </c>
      <c r="AF31" s="30">
        <f>+'2019'!$K31</f>
        <v>0</v>
      </c>
      <c r="AG31" s="30">
        <f>+'2020'!$K31</f>
        <v>0</v>
      </c>
      <c r="AH31" s="30">
        <f>+'2021'!$K31</f>
        <v>0</v>
      </c>
      <c r="AI31" s="27"/>
      <c r="AJ31" s="31" t="e">
        <f t="shared" si="4"/>
        <v>#DIV/0!</v>
      </c>
    </row>
    <row r="32" spans="1:36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AE32" si="19">+D33+D37</f>
        <v>0</v>
      </c>
      <c r="E32" s="26">
        <f t="shared" si="19"/>
        <v>0</v>
      </c>
      <c r="F32" s="26">
        <f t="shared" si="19"/>
        <v>0</v>
      </c>
      <c r="G32" s="26">
        <f t="shared" si="19"/>
        <v>0</v>
      </c>
      <c r="H32" s="26">
        <f t="shared" si="19"/>
        <v>0</v>
      </c>
      <c r="I32" s="26">
        <f t="shared" si="19"/>
        <v>0</v>
      </c>
      <c r="J32" s="26">
        <f t="shared" si="19"/>
        <v>0</v>
      </c>
      <c r="K32" s="26">
        <f t="shared" si="19"/>
        <v>0</v>
      </c>
      <c r="L32" s="26">
        <f t="shared" si="19"/>
        <v>0</v>
      </c>
      <c r="M32" s="26">
        <f t="shared" si="19"/>
        <v>0</v>
      </c>
      <c r="N32" s="26">
        <f t="shared" si="19"/>
        <v>0</v>
      </c>
      <c r="O32" s="26">
        <f t="shared" si="19"/>
        <v>0</v>
      </c>
      <c r="P32" s="26">
        <f t="shared" si="19"/>
        <v>0</v>
      </c>
      <c r="Q32" s="26">
        <f t="shared" si="19"/>
        <v>0</v>
      </c>
      <c r="R32" s="26">
        <f t="shared" ref="R32" si="20">+R33+R37</f>
        <v>0</v>
      </c>
      <c r="S32" s="26">
        <f t="shared" si="19"/>
        <v>0</v>
      </c>
      <c r="T32" s="26">
        <f t="shared" si="19"/>
        <v>0</v>
      </c>
      <c r="U32" s="26">
        <f t="shared" si="19"/>
        <v>0</v>
      </c>
      <c r="V32" s="26">
        <f t="shared" si="19"/>
        <v>0</v>
      </c>
      <c r="W32" s="26">
        <f t="shared" si="19"/>
        <v>0</v>
      </c>
      <c r="X32" s="26">
        <f t="shared" si="19"/>
        <v>0</v>
      </c>
      <c r="Y32" s="26">
        <f t="shared" si="19"/>
        <v>0</v>
      </c>
      <c r="Z32" s="26">
        <f t="shared" si="19"/>
        <v>0</v>
      </c>
      <c r="AA32" s="26">
        <f t="shared" si="19"/>
        <v>0</v>
      </c>
      <c r="AB32" s="26">
        <f t="shared" si="19"/>
        <v>0</v>
      </c>
      <c r="AC32" s="26">
        <f t="shared" si="19"/>
        <v>0</v>
      </c>
      <c r="AD32" s="26">
        <f t="shared" si="19"/>
        <v>0</v>
      </c>
      <c r="AE32" s="26">
        <f t="shared" si="19"/>
        <v>0</v>
      </c>
      <c r="AF32" s="26">
        <f t="shared" ref="AF32" si="21">+AF33+AF37</f>
        <v>0</v>
      </c>
      <c r="AG32" s="26">
        <f t="shared" ref="AG32:AH32" si="22">+AG33+AG37</f>
        <v>0</v>
      </c>
      <c r="AH32" s="26">
        <f t="shared" si="22"/>
        <v>0</v>
      </c>
      <c r="AI32" s="27"/>
      <c r="AJ32" s="28" t="e">
        <f t="shared" si="4"/>
        <v>#DIV/0!</v>
      </c>
    </row>
    <row r="33" spans="1:36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AE33" si="23">+SUM(D34:D36)</f>
        <v>0</v>
      </c>
      <c r="E33" s="26">
        <f t="shared" si="23"/>
        <v>0</v>
      </c>
      <c r="F33" s="26">
        <f t="shared" si="23"/>
        <v>0</v>
      </c>
      <c r="G33" s="26">
        <f t="shared" si="23"/>
        <v>0</v>
      </c>
      <c r="H33" s="26">
        <f t="shared" si="23"/>
        <v>0</v>
      </c>
      <c r="I33" s="26">
        <f t="shared" si="23"/>
        <v>0</v>
      </c>
      <c r="J33" s="26">
        <f t="shared" si="23"/>
        <v>0</v>
      </c>
      <c r="K33" s="26">
        <f t="shared" si="23"/>
        <v>0</v>
      </c>
      <c r="L33" s="26">
        <f t="shared" si="23"/>
        <v>0</v>
      </c>
      <c r="M33" s="26">
        <f t="shared" si="23"/>
        <v>0</v>
      </c>
      <c r="N33" s="26">
        <f t="shared" si="23"/>
        <v>0</v>
      </c>
      <c r="O33" s="26">
        <f t="shared" si="23"/>
        <v>0</v>
      </c>
      <c r="P33" s="26">
        <f t="shared" si="23"/>
        <v>0</v>
      </c>
      <c r="Q33" s="26">
        <f t="shared" si="23"/>
        <v>0</v>
      </c>
      <c r="R33" s="26">
        <f t="shared" ref="R33" si="24">+SUM(R34:R36)</f>
        <v>0</v>
      </c>
      <c r="S33" s="26">
        <f t="shared" si="23"/>
        <v>0</v>
      </c>
      <c r="T33" s="26">
        <f t="shared" si="23"/>
        <v>0</v>
      </c>
      <c r="U33" s="26">
        <f t="shared" si="23"/>
        <v>0</v>
      </c>
      <c r="V33" s="26">
        <f t="shared" si="23"/>
        <v>0</v>
      </c>
      <c r="W33" s="26">
        <f t="shared" si="23"/>
        <v>0</v>
      </c>
      <c r="X33" s="26">
        <f t="shared" si="23"/>
        <v>0</v>
      </c>
      <c r="Y33" s="26">
        <f t="shared" si="23"/>
        <v>0</v>
      </c>
      <c r="Z33" s="26">
        <f t="shared" si="23"/>
        <v>0</v>
      </c>
      <c r="AA33" s="26">
        <f t="shared" si="23"/>
        <v>0</v>
      </c>
      <c r="AB33" s="26">
        <f t="shared" si="23"/>
        <v>0</v>
      </c>
      <c r="AC33" s="26">
        <f t="shared" si="23"/>
        <v>0</v>
      </c>
      <c r="AD33" s="26">
        <f t="shared" si="23"/>
        <v>0</v>
      </c>
      <c r="AE33" s="26">
        <f t="shared" si="23"/>
        <v>0</v>
      </c>
      <c r="AF33" s="26">
        <f t="shared" ref="AF33" si="25">+SUM(AF34:AF36)</f>
        <v>0</v>
      </c>
      <c r="AG33" s="26">
        <f t="shared" ref="AG33:AH33" si="26">+SUM(AG34:AG36)</f>
        <v>0</v>
      </c>
      <c r="AH33" s="26">
        <f t="shared" si="26"/>
        <v>0</v>
      </c>
      <c r="AI33" s="27"/>
      <c r="AJ33" s="28" t="e">
        <f t="shared" si="4"/>
        <v>#DIV/0!</v>
      </c>
    </row>
    <row r="34" spans="1:36" x14ac:dyDescent="0.35">
      <c r="A34" s="24" t="s">
        <v>321</v>
      </c>
      <c r="B34" s="25" t="s">
        <v>322</v>
      </c>
      <c r="C34" s="30">
        <f>+'1990'!$K34</f>
        <v>0</v>
      </c>
      <c r="D34" s="30">
        <f>+'1991'!$K34</f>
        <v>0</v>
      </c>
      <c r="E34" s="30">
        <f>+'1992'!$K34</f>
        <v>0</v>
      </c>
      <c r="F34" s="30">
        <f>+'1993'!$K34</f>
        <v>0</v>
      </c>
      <c r="G34" s="30">
        <f>+'1994'!$K34</f>
        <v>0</v>
      </c>
      <c r="H34" s="30">
        <f>+'1995'!$K34</f>
        <v>0</v>
      </c>
      <c r="I34" s="30">
        <f>+'1996'!$K34</f>
        <v>0</v>
      </c>
      <c r="J34" s="30">
        <f>+'1997'!$K34</f>
        <v>0</v>
      </c>
      <c r="K34" s="30">
        <f>+'1998'!$K34</f>
        <v>0</v>
      </c>
      <c r="L34" s="30">
        <f>+'1999'!$K34</f>
        <v>0</v>
      </c>
      <c r="M34" s="30">
        <f>+'2000'!$K34</f>
        <v>0</v>
      </c>
      <c r="N34" s="30">
        <f>+'2001'!$K34</f>
        <v>0</v>
      </c>
      <c r="O34" s="30">
        <f>+'2002'!$K34</f>
        <v>0</v>
      </c>
      <c r="P34" s="30">
        <f>+'2003'!$K34</f>
        <v>0</v>
      </c>
      <c r="Q34" s="30">
        <f>+'2004'!$K34</f>
        <v>0</v>
      </c>
      <c r="R34" s="30">
        <f>+'2005'!$K34</f>
        <v>0</v>
      </c>
      <c r="S34" s="30">
        <f>+'2006'!$K34</f>
        <v>0</v>
      </c>
      <c r="T34" s="30">
        <f>+'2007'!$K34</f>
        <v>0</v>
      </c>
      <c r="U34" s="30">
        <f>+'2008'!$K34</f>
        <v>0</v>
      </c>
      <c r="V34" s="30">
        <f>+'2009'!$K34</f>
        <v>0</v>
      </c>
      <c r="W34" s="30">
        <f>+'2010'!$K34</f>
        <v>0</v>
      </c>
      <c r="X34" s="30">
        <f>+'2011'!$K34</f>
        <v>0</v>
      </c>
      <c r="Y34" s="30">
        <f>+'2012'!$K34</f>
        <v>0</v>
      </c>
      <c r="Z34" s="30">
        <f>+'2013'!$K34</f>
        <v>0</v>
      </c>
      <c r="AA34" s="30">
        <f>+'2014'!$K34</f>
        <v>0</v>
      </c>
      <c r="AB34" s="30">
        <f>+'2015'!$K34</f>
        <v>0</v>
      </c>
      <c r="AC34" s="30">
        <f>+'2016'!$K34</f>
        <v>0</v>
      </c>
      <c r="AD34" s="30">
        <f>+'2017'!$K34</f>
        <v>0</v>
      </c>
      <c r="AE34" s="30">
        <f>+'2018'!$K34</f>
        <v>0</v>
      </c>
      <c r="AF34" s="30">
        <f>+'2019'!$K34</f>
        <v>0</v>
      </c>
      <c r="AG34" s="30">
        <f>+'2020'!$K34</f>
        <v>0</v>
      </c>
      <c r="AH34" s="30">
        <f>+'2021'!$K34</f>
        <v>0</v>
      </c>
      <c r="AI34" s="27"/>
      <c r="AJ34" s="31" t="e">
        <f t="shared" si="4"/>
        <v>#DIV/0!</v>
      </c>
    </row>
    <row r="35" spans="1:36" x14ac:dyDescent="0.35">
      <c r="A35" s="24" t="s">
        <v>323</v>
      </c>
      <c r="B35" s="34" t="s">
        <v>324</v>
      </c>
      <c r="C35" s="30">
        <f>+'1990'!$K35</f>
        <v>0</v>
      </c>
      <c r="D35" s="30">
        <f>+'1991'!$K35</f>
        <v>0</v>
      </c>
      <c r="E35" s="30">
        <f>+'1992'!$K35</f>
        <v>0</v>
      </c>
      <c r="F35" s="30">
        <f>+'1993'!$K35</f>
        <v>0</v>
      </c>
      <c r="G35" s="30">
        <f>+'1994'!$K35</f>
        <v>0</v>
      </c>
      <c r="H35" s="30">
        <f>+'1995'!$K35</f>
        <v>0</v>
      </c>
      <c r="I35" s="30">
        <f>+'1996'!$K35</f>
        <v>0</v>
      </c>
      <c r="J35" s="30">
        <f>+'1997'!$K35</f>
        <v>0</v>
      </c>
      <c r="K35" s="30">
        <f>+'1998'!$K35</f>
        <v>0</v>
      </c>
      <c r="L35" s="30">
        <f>+'1999'!$K35</f>
        <v>0</v>
      </c>
      <c r="M35" s="30">
        <f>+'2000'!$K35</f>
        <v>0</v>
      </c>
      <c r="N35" s="30">
        <f>+'2001'!$K35</f>
        <v>0</v>
      </c>
      <c r="O35" s="30">
        <f>+'2002'!$K35</f>
        <v>0</v>
      </c>
      <c r="P35" s="30">
        <f>+'2003'!$K35</f>
        <v>0</v>
      </c>
      <c r="Q35" s="30">
        <f>+'2004'!$K35</f>
        <v>0</v>
      </c>
      <c r="R35" s="30">
        <f>+'2005'!$K35</f>
        <v>0</v>
      </c>
      <c r="S35" s="30">
        <f>+'2006'!$K35</f>
        <v>0</v>
      </c>
      <c r="T35" s="30">
        <f>+'2007'!$K35</f>
        <v>0</v>
      </c>
      <c r="U35" s="30">
        <f>+'2008'!$K35</f>
        <v>0</v>
      </c>
      <c r="V35" s="30">
        <f>+'2009'!$K35</f>
        <v>0</v>
      </c>
      <c r="W35" s="30">
        <f>+'2010'!$K35</f>
        <v>0</v>
      </c>
      <c r="X35" s="30">
        <f>+'2011'!$K35</f>
        <v>0</v>
      </c>
      <c r="Y35" s="30">
        <f>+'2012'!$K35</f>
        <v>0</v>
      </c>
      <c r="Z35" s="30">
        <f>+'2013'!$K35</f>
        <v>0</v>
      </c>
      <c r="AA35" s="30">
        <f>+'2014'!$K35</f>
        <v>0</v>
      </c>
      <c r="AB35" s="30">
        <f>+'2015'!$K35</f>
        <v>0</v>
      </c>
      <c r="AC35" s="30">
        <f>+'2016'!$K35</f>
        <v>0</v>
      </c>
      <c r="AD35" s="30">
        <f>+'2017'!$K35</f>
        <v>0</v>
      </c>
      <c r="AE35" s="30">
        <f>+'2018'!$K35</f>
        <v>0</v>
      </c>
      <c r="AF35" s="30">
        <f>+'2019'!$K35</f>
        <v>0</v>
      </c>
      <c r="AG35" s="30">
        <f>+'2020'!$K35</f>
        <v>0</v>
      </c>
      <c r="AH35" s="30">
        <f>+'2021'!$K35</f>
        <v>0</v>
      </c>
      <c r="AI35" s="27"/>
      <c r="AJ35" s="31" t="e">
        <f t="shared" si="4"/>
        <v>#DIV/0!</v>
      </c>
    </row>
    <row r="36" spans="1:36" x14ac:dyDescent="0.35">
      <c r="A36" s="24" t="s">
        <v>325</v>
      </c>
      <c r="B36" s="34" t="s">
        <v>291</v>
      </c>
      <c r="C36" s="30">
        <f>+'1990'!$K36</f>
        <v>0</v>
      </c>
      <c r="D36" s="30">
        <f>+'1991'!$K36</f>
        <v>0</v>
      </c>
      <c r="E36" s="30">
        <f>+'1992'!$K36</f>
        <v>0</v>
      </c>
      <c r="F36" s="30">
        <f>+'1993'!$K36</f>
        <v>0</v>
      </c>
      <c r="G36" s="30">
        <f>+'1994'!$K36</f>
        <v>0</v>
      </c>
      <c r="H36" s="30">
        <f>+'1995'!$K36</f>
        <v>0</v>
      </c>
      <c r="I36" s="30">
        <f>+'1996'!$K36</f>
        <v>0</v>
      </c>
      <c r="J36" s="30">
        <f>+'1997'!$K36</f>
        <v>0</v>
      </c>
      <c r="K36" s="30">
        <f>+'1998'!$K36</f>
        <v>0</v>
      </c>
      <c r="L36" s="30">
        <f>+'1999'!$K36</f>
        <v>0</v>
      </c>
      <c r="M36" s="30">
        <f>+'2000'!$K36</f>
        <v>0</v>
      </c>
      <c r="N36" s="30">
        <f>+'2001'!$K36</f>
        <v>0</v>
      </c>
      <c r="O36" s="30">
        <f>+'2002'!$K36</f>
        <v>0</v>
      </c>
      <c r="P36" s="30">
        <f>+'2003'!$K36</f>
        <v>0</v>
      </c>
      <c r="Q36" s="30">
        <f>+'2004'!$K36</f>
        <v>0</v>
      </c>
      <c r="R36" s="30">
        <f>+'2005'!$K36</f>
        <v>0</v>
      </c>
      <c r="S36" s="30">
        <f>+'2006'!$K36</f>
        <v>0</v>
      </c>
      <c r="T36" s="30">
        <f>+'2007'!$K36</f>
        <v>0</v>
      </c>
      <c r="U36" s="30">
        <f>+'2008'!$K36</f>
        <v>0</v>
      </c>
      <c r="V36" s="30">
        <f>+'2009'!$K36</f>
        <v>0</v>
      </c>
      <c r="W36" s="30">
        <f>+'2010'!$K36</f>
        <v>0</v>
      </c>
      <c r="X36" s="30">
        <f>+'2011'!$K36</f>
        <v>0</v>
      </c>
      <c r="Y36" s="30">
        <f>+'2012'!$K36</f>
        <v>0</v>
      </c>
      <c r="Z36" s="30">
        <f>+'2013'!$K36</f>
        <v>0</v>
      </c>
      <c r="AA36" s="30">
        <f>+'2014'!$K36</f>
        <v>0</v>
      </c>
      <c r="AB36" s="30">
        <f>+'2015'!$K36</f>
        <v>0</v>
      </c>
      <c r="AC36" s="30">
        <f>+'2016'!$K36</f>
        <v>0</v>
      </c>
      <c r="AD36" s="30">
        <f>+'2017'!$K36</f>
        <v>0</v>
      </c>
      <c r="AE36" s="30">
        <f>+'2018'!$K36</f>
        <v>0</v>
      </c>
      <c r="AF36" s="30">
        <f>+'2019'!$K36</f>
        <v>0</v>
      </c>
      <c r="AG36" s="30">
        <f>+'2020'!$K36</f>
        <v>0</v>
      </c>
      <c r="AH36" s="30">
        <f>+'2021'!$K36</f>
        <v>0</v>
      </c>
      <c r="AI36" s="27"/>
      <c r="AJ36" s="31" t="e">
        <f t="shared" si="4"/>
        <v>#DIV/0!</v>
      </c>
    </row>
    <row r="37" spans="1:36" x14ac:dyDescent="0.35">
      <c r="A37" s="24" t="s">
        <v>326</v>
      </c>
      <c r="B37" s="34" t="s">
        <v>327</v>
      </c>
      <c r="C37" s="26">
        <f t="shared" ref="C37:AE37" si="27">+SUM(C38:C41)</f>
        <v>0</v>
      </c>
      <c r="D37" s="26">
        <f t="shared" si="27"/>
        <v>0</v>
      </c>
      <c r="E37" s="26">
        <f t="shared" si="27"/>
        <v>0</v>
      </c>
      <c r="F37" s="26">
        <f t="shared" si="27"/>
        <v>0</v>
      </c>
      <c r="G37" s="26">
        <f t="shared" si="27"/>
        <v>0</v>
      </c>
      <c r="H37" s="26">
        <f t="shared" si="27"/>
        <v>0</v>
      </c>
      <c r="I37" s="26">
        <f t="shared" si="27"/>
        <v>0</v>
      </c>
      <c r="J37" s="26">
        <f t="shared" si="27"/>
        <v>0</v>
      </c>
      <c r="K37" s="26">
        <f t="shared" si="27"/>
        <v>0</v>
      </c>
      <c r="L37" s="26">
        <f t="shared" si="27"/>
        <v>0</v>
      </c>
      <c r="M37" s="26">
        <f t="shared" si="27"/>
        <v>0</v>
      </c>
      <c r="N37" s="26">
        <f t="shared" si="27"/>
        <v>0</v>
      </c>
      <c r="O37" s="26">
        <f t="shared" si="27"/>
        <v>0</v>
      </c>
      <c r="P37" s="26">
        <f t="shared" si="27"/>
        <v>0</v>
      </c>
      <c r="Q37" s="26">
        <f t="shared" si="27"/>
        <v>0</v>
      </c>
      <c r="R37" s="26">
        <f t="shared" si="27"/>
        <v>0</v>
      </c>
      <c r="S37" s="26">
        <f t="shared" si="27"/>
        <v>0</v>
      </c>
      <c r="T37" s="26">
        <f t="shared" si="27"/>
        <v>0</v>
      </c>
      <c r="U37" s="26">
        <f t="shared" si="27"/>
        <v>0</v>
      </c>
      <c r="V37" s="26">
        <f t="shared" si="27"/>
        <v>0</v>
      </c>
      <c r="W37" s="26">
        <f t="shared" si="27"/>
        <v>0</v>
      </c>
      <c r="X37" s="26">
        <f t="shared" si="27"/>
        <v>0</v>
      </c>
      <c r="Y37" s="26">
        <f t="shared" si="27"/>
        <v>0</v>
      </c>
      <c r="Z37" s="26">
        <f t="shared" si="27"/>
        <v>0</v>
      </c>
      <c r="AA37" s="26">
        <f t="shared" si="27"/>
        <v>0</v>
      </c>
      <c r="AB37" s="26">
        <f t="shared" si="27"/>
        <v>0</v>
      </c>
      <c r="AC37" s="26">
        <f t="shared" si="27"/>
        <v>0</v>
      </c>
      <c r="AD37" s="26">
        <f t="shared" si="27"/>
        <v>0</v>
      </c>
      <c r="AE37" s="26">
        <f t="shared" si="27"/>
        <v>0</v>
      </c>
      <c r="AF37" s="26">
        <f t="shared" ref="AF37:AH37" si="28">+SUM(AF38:AF41)</f>
        <v>0</v>
      </c>
      <c r="AG37" s="26">
        <f t="shared" si="28"/>
        <v>0</v>
      </c>
      <c r="AH37" s="26">
        <f t="shared" si="28"/>
        <v>0</v>
      </c>
      <c r="AI37" s="27"/>
      <c r="AJ37" s="28" t="e">
        <f t="shared" si="4"/>
        <v>#DIV/0!</v>
      </c>
    </row>
    <row r="38" spans="1:36" x14ac:dyDescent="0.35">
      <c r="A38" s="24" t="s">
        <v>328</v>
      </c>
      <c r="B38" s="25" t="s">
        <v>329</v>
      </c>
      <c r="C38" s="30">
        <f>+'1990'!$K38</f>
        <v>0</v>
      </c>
      <c r="D38" s="30">
        <f>+'1991'!$K38</f>
        <v>0</v>
      </c>
      <c r="E38" s="30">
        <f>+'1992'!$K38</f>
        <v>0</v>
      </c>
      <c r="F38" s="30">
        <f>+'1993'!$K38</f>
        <v>0</v>
      </c>
      <c r="G38" s="30">
        <f>+'1994'!$K38</f>
        <v>0</v>
      </c>
      <c r="H38" s="30">
        <f>+'1995'!$K38</f>
        <v>0</v>
      </c>
      <c r="I38" s="30">
        <f>+'1996'!$K38</f>
        <v>0</v>
      </c>
      <c r="J38" s="30">
        <f>+'1997'!$K38</f>
        <v>0</v>
      </c>
      <c r="K38" s="30">
        <f>+'1998'!$K38</f>
        <v>0</v>
      </c>
      <c r="L38" s="30">
        <f>+'1999'!$K38</f>
        <v>0</v>
      </c>
      <c r="M38" s="30">
        <f>+'2000'!$K38</f>
        <v>0</v>
      </c>
      <c r="N38" s="30">
        <f>+'2001'!$K38</f>
        <v>0</v>
      </c>
      <c r="O38" s="30">
        <f>+'2002'!$K38</f>
        <v>0</v>
      </c>
      <c r="P38" s="30">
        <f>+'2003'!$K38</f>
        <v>0</v>
      </c>
      <c r="Q38" s="30">
        <f>+'2004'!$K38</f>
        <v>0</v>
      </c>
      <c r="R38" s="30">
        <f>+'2005'!$K38</f>
        <v>0</v>
      </c>
      <c r="S38" s="30">
        <f>+'2006'!$K38</f>
        <v>0</v>
      </c>
      <c r="T38" s="30">
        <f>+'2007'!$K38</f>
        <v>0</v>
      </c>
      <c r="U38" s="30">
        <f>+'2008'!$K38</f>
        <v>0</v>
      </c>
      <c r="V38" s="30">
        <f>+'2009'!$K38</f>
        <v>0</v>
      </c>
      <c r="W38" s="30">
        <f>+'2010'!$K38</f>
        <v>0</v>
      </c>
      <c r="X38" s="30">
        <f>+'2011'!$K38</f>
        <v>0</v>
      </c>
      <c r="Y38" s="30">
        <f>+'2012'!$K38</f>
        <v>0</v>
      </c>
      <c r="Z38" s="30">
        <f>+'2013'!$K38</f>
        <v>0</v>
      </c>
      <c r="AA38" s="30">
        <f>+'2014'!$K38</f>
        <v>0</v>
      </c>
      <c r="AB38" s="30">
        <f>+'2015'!$K38</f>
        <v>0</v>
      </c>
      <c r="AC38" s="30">
        <f>+'2016'!$K38</f>
        <v>0</v>
      </c>
      <c r="AD38" s="30">
        <f>+'2017'!$K38</f>
        <v>0</v>
      </c>
      <c r="AE38" s="30">
        <f>+'2018'!$K38</f>
        <v>0</v>
      </c>
      <c r="AF38" s="30">
        <f>+'2019'!$K38</f>
        <v>0</v>
      </c>
      <c r="AG38" s="30">
        <f>+'2020'!$K38</f>
        <v>0</v>
      </c>
      <c r="AH38" s="30">
        <f>+'2021'!$K38</f>
        <v>0</v>
      </c>
      <c r="AI38" s="27"/>
      <c r="AJ38" s="31" t="e">
        <f t="shared" si="4"/>
        <v>#DIV/0!</v>
      </c>
    </row>
    <row r="39" spans="1:36" x14ac:dyDescent="0.35">
      <c r="A39" s="24" t="s">
        <v>330</v>
      </c>
      <c r="B39" s="25" t="s">
        <v>331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27"/>
      <c r="AJ39" s="33" t="e">
        <f t="shared" si="4"/>
        <v>#DIV/0!</v>
      </c>
    </row>
    <row r="40" spans="1:36" x14ac:dyDescent="0.35">
      <c r="A40" s="24" t="s">
        <v>332</v>
      </c>
      <c r="B40" s="25" t="s">
        <v>333</v>
      </c>
      <c r="C40" s="30">
        <f>+'1990'!$K40</f>
        <v>0</v>
      </c>
      <c r="D40" s="30">
        <f>+'1991'!$K40</f>
        <v>0</v>
      </c>
      <c r="E40" s="30">
        <f>+'1992'!$K40</f>
        <v>0</v>
      </c>
      <c r="F40" s="30">
        <f>+'1993'!$K40</f>
        <v>0</v>
      </c>
      <c r="G40" s="30">
        <f>+'1994'!$K40</f>
        <v>0</v>
      </c>
      <c r="H40" s="30">
        <f>+'1995'!$K40</f>
        <v>0</v>
      </c>
      <c r="I40" s="30">
        <f>+'1996'!$K40</f>
        <v>0</v>
      </c>
      <c r="J40" s="30">
        <f>+'1997'!$K40</f>
        <v>0</v>
      </c>
      <c r="K40" s="30">
        <f>+'1998'!$K40</f>
        <v>0</v>
      </c>
      <c r="L40" s="30">
        <f>+'1999'!$K40</f>
        <v>0</v>
      </c>
      <c r="M40" s="30">
        <f>+'2000'!$K40</f>
        <v>0</v>
      </c>
      <c r="N40" s="30">
        <f>+'2001'!$K40</f>
        <v>0</v>
      </c>
      <c r="O40" s="30">
        <f>+'2002'!$K40</f>
        <v>0</v>
      </c>
      <c r="P40" s="30">
        <f>+'2003'!$K40</f>
        <v>0</v>
      </c>
      <c r="Q40" s="30">
        <f>+'2004'!$K40</f>
        <v>0</v>
      </c>
      <c r="R40" s="30">
        <f>+'2005'!$K40</f>
        <v>0</v>
      </c>
      <c r="S40" s="30">
        <f>+'2006'!$K40</f>
        <v>0</v>
      </c>
      <c r="T40" s="30">
        <f>+'2007'!$K40</f>
        <v>0</v>
      </c>
      <c r="U40" s="30">
        <f>+'2008'!$K40</f>
        <v>0</v>
      </c>
      <c r="V40" s="30">
        <f>+'2009'!$K40</f>
        <v>0</v>
      </c>
      <c r="W40" s="30">
        <f>+'2010'!$K40</f>
        <v>0</v>
      </c>
      <c r="X40" s="30">
        <f>+'2011'!$K40</f>
        <v>0</v>
      </c>
      <c r="Y40" s="30">
        <f>+'2012'!$K40</f>
        <v>0</v>
      </c>
      <c r="Z40" s="30">
        <f>+'2013'!$K40</f>
        <v>0</v>
      </c>
      <c r="AA40" s="30">
        <f>+'2014'!$K40</f>
        <v>0</v>
      </c>
      <c r="AB40" s="30">
        <f>+'2015'!$K40</f>
        <v>0</v>
      </c>
      <c r="AC40" s="30">
        <f>+'2016'!$K40</f>
        <v>0</v>
      </c>
      <c r="AD40" s="30">
        <f>+'2017'!$K40</f>
        <v>0</v>
      </c>
      <c r="AE40" s="30">
        <f>+'2018'!$K40</f>
        <v>0</v>
      </c>
      <c r="AF40" s="30">
        <f>+'2019'!$K40</f>
        <v>0</v>
      </c>
      <c r="AG40" s="30">
        <f>+'2020'!$K40</f>
        <v>0</v>
      </c>
      <c r="AH40" s="30">
        <f>+'2021'!$K40</f>
        <v>0</v>
      </c>
      <c r="AI40" s="27"/>
      <c r="AJ40" s="31" t="e">
        <f t="shared" si="4"/>
        <v>#DIV/0!</v>
      </c>
    </row>
    <row r="41" spans="1:36" x14ac:dyDescent="0.35">
      <c r="A41" s="24" t="s">
        <v>334</v>
      </c>
      <c r="B41" s="25" t="s">
        <v>291</v>
      </c>
      <c r="C41" s="30">
        <f>+'1990'!$K41</f>
        <v>0</v>
      </c>
      <c r="D41" s="30">
        <f>+'1991'!$K41</f>
        <v>0</v>
      </c>
      <c r="E41" s="30">
        <f>+'1992'!$K41</f>
        <v>0</v>
      </c>
      <c r="F41" s="30">
        <f>+'1993'!$K41</f>
        <v>0</v>
      </c>
      <c r="G41" s="30">
        <f>+'1994'!$K41</f>
        <v>0</v>
      </c>
      <c r="H41" s="30">
        <f>+'1995'!$K41</f>
        <v>0</v>
      </c>
      <c r="I41" s="30">
        <f>+'1996'!$K41</f>
        <v>0</v>
      </c>
      <c r="J41" s="30">
        <f>+'1997'!$K41</f>
        <v>0</v>
      </c>
      <c r="K41" s="30">
        <f>+'1998'!$K41</f>
        <v>0</v>
      </c>
      <c r="L41" s="30">
        <f>+'1999'!$K41</f>
        <v>0</v>
      </c>
      <c r="M41" s="30">
        <f>+'2000'!$K41</f>
        <v>0</v>
      </c>
      <c r="N41" s="30">
        <f>+'2001'!$K41</f>
        <v>0</v>
      </c>
      <c r="O41" s="30">
        <f>+'2002'!$K41</f>
        <v>0</v>
      </c>
      <c r="P41" s="30">
        <f>+'2003'!$K41</f>
        <v>0</v>
      </c>
      <c r="Q41" s="30">
        <f>+'2004'!$K41</f>
        <v>0</v>
      </c>
      <c r="R41" s="30">
        <f>+'2005'!$K41</f>
        <v>0</v>
      </c>
      <c r="S41" s="30">
        <f>+'2006'!$K41</f>
        <v>0</v>
      </c>
      <c r="T41" s="30">
        <f>+'2007'!$K41</f>
        <v>0</v>
      </c>
      <c r="U41" s="30">
        <f>+'2008'!$K41</f>
        <v>0</v>
      </c>
      <c r="V41" s="30">
        <f>+'2009'!$K41</f>
        <v>0</v>
      </c>
      <c r="W41" s="30">
        <f>+'2010'!$K41</f>
        <v>0</v>
      </c>
      <c r="X41" s="30">
        <f>+'2011'!$K41</f>
        <v>0</v>
      </c>
      <c r="Y41" s="30">
        <f>+'2012'!$K41</f>
        <v>0</v>
      </c>
      <c r="Z41" s="30">
        <f>+'2013'!$K41</f>
        <v>0</v>
      </c>
      <c r="AA41" s="30">
        <f>+'2014'!$K41</f>
        <v>0</v>
      </c>
      <c r="AB41" s="30">
        <f>+'2015'!$K41</f>
        <v>0</v>
      </c>
      <c r="AC41" s="30">
        <f>+'2016'!$K41</f>
        <v>0</v>
      </c>
      <c r="AD41" s="30">
        <f>+'2017'!$K41</f>
        <v>0</v>
      </c>
      <c r="AE41" s="30">
        <f>+'2018'!$K41</f>
        <v>0</v>
      </c>
      <c r="AF41" s="30">
        <f>+'2019'!$K41</f>
        <v>0</v>
      </c>
      <c r="AG41" s="30">
        <f>+'2020'!$K41</f>
        <v>0</v>
      </c>
      <c r="AH41" s="30">
        <f>+'2021'!$K41</f>
        <v>0</v>
      </c>
      <c r="AI41" s="27"/>
      <c r="AJ41" s="31" t="e">
        <f t="shared" si="4"/>
        <v>#DIV/0!</v>
      </c>
    </row>
    <row r="42" spans="1:36" ht="13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3" t="e">
        <f t="shared" si="4"/>
        <v>#DIV/0!</v>
      </c>
    </row>
    <row r="43" spans="1:36" ht="13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3" t="e">
        <f t="shared" si="4"/>
        <v>#DIV/0!</v>
      </c>
    </row>
    <row r="44" spans="1:36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3" t="e">
        <f t="shared" si="4"/>
        <v>#DIV/0!</v>
      </c>
    </row>
    <row r="45" spans="1:36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3" t="e">
        <f t="shared" si="4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9">+C47+C53+C64+C72+C76+C82+C89+C94</f>
        <v>0</v>
      </c>
      <c r="D46" s="21">
        <f t="shared" si="29"/>
        <v>0</v>
      </c>
      <c r="E46" s="21">
        <f t="shared" si="29"/>
        <v>0</v>
      </c>
      <c r="F46" s="21">
        <f t="shared" si="29"/>
        <v>0</v>
      </c>
      <c r="G46" s="21">
        <f t="shared" si="29"/>
        <v>0</v>
      </c>
      <c r="H46" s="21">
        <f t="shared" si="29"/>
        <v>0</v>
      </c>
      <c r="I46" s="21">
        <f t="shared" si="29"/>
        <v>0</v>
      </c>
      <c r="J46" s="21">
        <f t="shared" si="29"/>
        <v>0</v>
      </c>
      <c r="K46" s="21">
        <f t="shared" si="29"/>
        <v>0</v>
      </c>
      <c r="L46" s="21">
        <f t="shared" si="29"/>
        <v>0</v>
      </c>
      <c r="M46" s="21">
        <f t="shared" si="29"/>
        <v>0</v>
      </c>
      <c r="N46" s="21">
        <f t="shared" si="29"/>
        <v>0</v>
      </c>
      <c r="O46" s="21">
        <f t="shared" si="29"/>
        <v>0</v>
      </c>
      <c r="P46" s="21">
        <f t="shared" si="29"/>
        <v>0</v>
      </c>
      <c r="Q46" s="21">
        <f t="shared" si="29"/>
        <v>0</v>
      </c>
      <c r="R46" s="21">
        <f t="shared" si="29"/>
        <v>0</v>
      </c>
      <c r="S46" s="21">
        <f t="shared" si="29"/>
        <v>0</v>
      </c>
      <c r="T46" s="21">
        <f t="shared" si="29"/>
        <v>0</v>
      </c>
      <c r="U46" s="21">
        <f t="shared" si="29"/>
        <v>0</v>
      </c>
      <c r="V46" s="21">
        <f t="shared" si="29"/>
        <v>0</v>
      </c>
      <c r="W46" s="21">
        <f t="shared" si="29"/>
        <v>0</v>
      </c>
      <c r="X46" s="21">
        <f t="shared" si="29"/>
        <v>0</v>
      </c>
      <c r="Y46" s="21">
        <f t="shared" si="29"/>
        <v>0</v>
      </c>
      <c r="Z46" s="21">
        <f t="shared" si="29"/>
        <v>0</v>
      </c>
      <c r="AA46" s="21">
        <f t="shared" si="29"/>
        <v>0</v>
      </c>
      <c r="AB46" s="21">
        <f t="shared" si="29"/>
        <v>0</v>
      </c>
      <c r="AC46" s="21">
        <f t="shared" si="29"/>
        <v>0</v>
      </c>
      <c r="AD46" s="21">
        <f t="shared" si="29"/>
        <v>0</v>
      </c>
      <c r="AE46" s="21">
        <f t="shared" si="29"/>
        <v>0</v>
      </c>
      <c r="AF46" s="21">
        <f t="shared" ref="AF46" si="30">+AF47+AF53+AF64+AF72+AF76+AF82+AF89+AF94</f>
        <v>0</v>
      </c>
      <c r="AG46" s="21">
        <f t="shared" ref="AG46:AH46" si="31">+AG47+AG53+AG64+AG72+AG76+AG82+AG89+AG94</f>
        <v>0</v>
      </c>
      <c r="AH46" s="21">
        <f t="shared" si="31"/>
        <v>0</v>
      </c>
      <c r="AI46" s="22"/>
      <c r="AJ46" s="23" t="e">
        <f t="shared" si="4"/>
        <v>#DIV/0!</v>
      </c>
    </row>
    <row r="47" spans="1:36" hidden="1" x14ac:dyDescent="0.35">
      <c r="A47" s="24" t="s">
        <v>345</v>
      </c>
      <c r="B47" s="25" t="s">
        <v>346</v>
      </c>
      <c r="C47" s="26">
        <f t="shared" ref="C47:AE47" si="32">+SUM(C48:C52)</f>
        <v>0</v>
      </c>
      <c r="D47" s="26">
        <f t="shared" si="32"/>
        <v>0</v>
      </c>
      <c r="E47" s="26">
        <f t="shared" si="32"/>
        <v>0</v>
      </c>
      <c r="F47" s="26">
        <f t="shared" si="32"/>
        <v>0</v>
      </c>
      <c r="G47" s="26">
        <f t="shared" si="32"/>
        <v>0</v>
      </c>
      <c r="H47" s="26">
        <f t="shared" si="32"/>
        <v>0</v>
      </c>
      <c r="I47" s="26">
        <f t="shared" si="32"/>
        <v>0</v>
      </c>
      <c r="J47" s="26">
        <f t="shared" si="32"/>
        <v>0</v>
      </c>
      <c r="K47" s="26">
        <f t="shared" si="32"/>
        <v>0</v>
      </c>
      <c r="L47" s="26">
        <f t="shared" si="32"/>
        <v>0</v>
      </c>
      <c r="M47" s="26">
        <f t="shared" si="32"/>
        <v>0</v>
      </c>
      <c r="N47" s="26">
        <f t="shared" si="32"/>
        <v>0</v>
      </c>
      <c r="O47" s="26">
        <f t="shared" si="32"/>
        <v>0</v>
      </c>
      <c r="P47" s="26">
        <f t="shared" si="32"/>
        <v>0</v>
      </c>
      <c r="Q47" s="26">
        <f t="shared" si="32"/>
        <v>0</v>
      </c>
      <c r="R47" s="26">
        <f t="shared" si="32"/>
        <v>0</v>
      </c>
      <c r="S47" s="26">
        <f t="shared" si="32"/>
        <v>0</v>
      </c>
      <c r="T47" s="26">
        <f t="shared" si="32"/>
        <v>0</v>
      </c>
      <c r="U47" s="26">
        <f t="shared" si="32"/>
        <v>0</v>
      </c>
      <c r="V47" s="26">
        <f t="shared" si="32"/>
        <v>0</v>
      </c>
      <c r="W47" s="26">
        <f t="shared" si="32"/>
        <v>0</v>
      </c>
      <c r="X47" s="26">
        <f t="shared" si="32"/>
        <v>0</v>
      </c>
      <c r="Y47" s="26">
        <f t="shared" si="32"/>
        <v>0</v>
      </c>
      <c r="Z47" s="26">
        <f t="shared" si="32"/>
        <v>0</v>
      </c>
      <c r="AA47" s="26">
        <f t="shared" si="32"/>
        <v>0</v>
      </c>
      <c r="AB47" s="26">
        <f t="shared" si="32"/>
        <v>0</v>
      </c>
      <c r="AC47" s="26">
        <f t="shared" si="32"/>
        <v>0</v>
      </c>
      <c r="AD47" s="26">
        <f t="shared" si="32"/>
        <v>0</v>
      </c>
      <c r="AE47" s="26">
        <f t="shared" si="32"/>
        <v>0</v>
      </c>
      <c r="AF47" s="26">
        <f t="shared" ref="AF47" si="33">+SUM(AF48:AF52)</f>
        <v>0</v>
      </c>
      <c r="AG47" s="26">
        <f t="shared" ref="AG47:AH47" si="34">+SUM(AG48:AG52)</f>
        <v>0</v>
      </c>
      <c r="AH47" s="26">
        <f t="shared" si="34"/>
        <v>0</v>
      </c>
      <c r="AI47" s="27"/>
      <c r="AJ47" s="28" t="e">
        <f t="shared" si="4"/>
        <v>#DIV/0!</v>
      </c>
    </row>
    <row r="48" spans="1:36" hidden="1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3" t="e">
        <f t="shared" si="4"/>
        <v>#DIV/0!</v>
      </c>
    </row>
    <row r="49" spans="1:36" hidden="1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3" t="e">
        <f t="shared" si="4"/>
        <v>#DIV/0!</v>
      </c>
    </row>
    <row r="50" spans="1:36" hidden="1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3" t="e">
        <f t="shared" si="4"/>
        <v>#DIV/0!</v>
      </c>
    </row>
    <row r="51" spans="1:36" hidden="1" x14ac:dyDescent="0.35">
      <c r="A51" s="24" t="s">
        <v>353</v>
      </c>
      <c r="B51" s="25" t="s">
        <v>354</v>
      </c>
      <c r="C51" s="30">
        <f>+'1990'!$K51</f>
        <v>0</v>
      </c>
      <c r="D51" s="30">
        <f>+'1991'!$K51</f>
        <v>0</v>
      </c>
      <c r="E51" s="30">
        <f>+'1992'!$K51</f>
        <v>0</v>
      </c>
      <c r="F51" s="30">
        <f>+'1993'!$K51</f>
        <v>0</v>
      </c>
      <c r="G51" s="30">
        <f>+'1994'!$K51</f>
        <v>0</v>
      </c>
      <c r="H51" s="30">
        <f>+'1995'!$K51</f>
        <v>0</v>
      </c>
      <c r="I51" s="30">
        <f>+'1996'!$K51</f>
        <v>0</v>
      </c>
      <c r="J51" s="30">
        <f>+'1997'!$K51</f>
        <v>0</v>
      </c>
      <c r="K51" s="30">
        <f>+'1998'!$K51</f>
        <v>0</v>
      </c>
      <c r="L51" s="30">
        <f>+'1999'!$K51</f>
        <v>0</v>
      </c>
      <c r="M51" s="30">
        <f>+'2000'!$K51</f>
        <v>0</v>
      </c>
      <c r="N51" s="30">
        <f>+'2001'!$K51</f>
        <v>0</v>
      </c>
      <c r="O51" s="30">
        <f>+'2002'!$K51</f>
        <v>0</v>
      </c>
      <c r="P51" s="30">
        <f>+'2003'!$K51</f>
        <v>0</v>
      </c>
      <c r="Q51" s="30">
        <f>+'2004'!$K51</f>
        <v>0</v>
      </c>
      <c r="R51" s="30">
        <f>+'2005'!$K51</f>
        <v>0</v>
      </c>
      <c r="S51" s="30">
        <f>+'2006'!$K51</f>
        <v>0</v>
      </c>
      <c r="T51" s="30">
        <f>+'2007'!$K51</f>
        <v>0</v>
      </c>
      <c r="U51" s="30">
        <f>+'2008'!$K51</f>
        <v>0</v>
      </c>
      <c r="V51" s="30">
        <f>+'2009'!$K51</f>
        <v>0</v>
      </c>
      <c r="W51" s="30">
        <f>+'2010'!$K51</f>
        <v>0</v>
      </c>
      <c r="X51" s="30">
        <f>+'2011'!$K51</f>
        <v>0</v>
      </c>
      <c r="Y51" s="30">
        <f>+'2012'!$K51</f>
        <v>0</v>
      </c>
      <c r="Z51" s="30">
        <f>+'2013'!$K51</f>
        <v>0</v>
      </c>
      <c r="AA51" s="30">
        <f>+'2014'!$K51</f>
        <v>0</v>
      </c>
      <c r="AB51" s="30">
        <f>+'2015'!$K51</f>
        <v>0</v>
      </c>
      <c r="AC51" s="30">
        <f>+'2016'!$K51</f>
        <v>0</v>
      </c>
      <c r="AD51" s="30">
        <f>+'2017'!$K51</f>
        <v>0</v>
      </c>
      <c r="AE51" s="30">
        <f>+'2018'!$K51</f>
        <v>0</v>
      </c>
      <c r="AF51" s="30">
        <f>+'2019'!$K51</f>
        <v>0</v>
      </c>
      <c r="AG51" s="30">
        <f>+'2020'!$K51</f>
        <v>0</v>
      </c>
      <c r="AH51" s="30">
        <f>+'2021'!$K51</f>
        <v>0</v>
      </c>
      <c r="AI51" s="27"/>
      <c r="AJ51" s="31" t="e">
        <f t="shared" si="4"/>
        <v>#DIV/0!</v>
      </c>
    </row>
    <row r="52" spans="1:36" hidden="1" x14ac:dyDescent="0.35">
      <c r="A52" s="24" t="s">
        <v>355</v>
      </c>
      <c r="B52" s="25" t="s">
        <v>291</v>
      </c>
      <c r="C52" s="30">
        <f>+'1990'!$K52</f>
        <v>0</v>
      </c>
      <c r="D52" s="30">
        <f>+'1991'!$K52</f>
        <v>0</v>
      </c>
      <c r="E52" s="30">
        <f>+'1992'!$K52</f>
        <v>0</v>
      </c>
      <c r="F52" s="30">
        <f>+'1993'!$K52</f>
        <v>0</v>
      </c>
      <c r="G52" s="30">
        <f>+'1994'!$K52</f>
        <v>0</v>
      </c>
      <c r="H52" s="30">
        <f>+'1995'!$K52</f>
        <v>0</v>
      </c>
      <c r="I52" s="30">
        <f>+'1996'!$K52</f>
        <v>0</v>
      </c>
      <c r="J52" s="30">
        <f>+'1997'!$K52</f>
        <v>0</v>
      </c>
      <c r="K52" s="30">
        <f>+'1998'!$K52</f>
        <v>0</v>
      </c>
      <c r="L52" s="30">
        <f>+'1999'!$K52</f>
        <v>0</v>
      </c>
      <c r="M52" s="30">
        <f>+'2000'!$K52</f>
        <v>0</v>
      </c>
      <c r="N52" s="30">
        <f>+'2001'!$K52</f>
        <v>0</v>
      </c>
      <c r="O52" s="30">
        <f>+'2002'!$K52</f>
        <v>0</v>
      </c>
      <c r="P52" s="30">
        <f>+'2003'!$K52</f>
        <v>0</v>
      </c>
      <c r="Q52" s="30">
        <f>+'2004'!$K52</f>
        <v>0</v>
      </c>
      <c r="R52" s="30">
        <f>+'2005'!$K52</f>
        <v>0</v>
      </c>
      <c r="S52" s="30">
        <f>+'2006'!$K52</f>
        <v>0</v>
      </c>
      <c r="T52" s="30">
        <f>+'2007'!$K52</f>
        <v>0</v>
      </c>
      <c r="U52" s="30">
        <f>+'2008'!$K52</f>
        <v>0</v>
      </c>
      <c r="V52" s="30">
        <f>+'2009'!$K52</f>
        <v>0</v>
      </c>
      <c r="W52" s="30">
        <f>+'2010'!$K52</f>
        <v>0</v>
      </c>
      <c r="X52" s="30">
        <f>+'2011'!$K52</f>
        <v>0</v>
      </c>
      <c r="Y52" s="30">
        <f>+'2012'!$K52</f>
        <v>0</v>
      </c>
      <c r="Z52" s="30">
        <f>+'2013'!$K52</f>
        <v>0</v>
      </c>
      <c r="AA52" s="30">
        <f>+'2014'!$K52</f>
        <v>0</v>
      </c>
      <c r="AB52" s="30">
        <f>+'2015'!$K52</f>
        <v>0</v>
      </c>
      <c r="AC52" s="30">
        <f>+'2016'!$K52</f>
        <v>0</v>
      </c>
      <c r="AD52" s="30">
        <f>+'2017'!$K52</f>
        <v>0</v>
      </c>
      <c r="AE52" s="30">
        <f>+'2018'!$K52</f>
        <v>0</v>
      </c>
      <c r="AF52" s="30">
        <f>+'2019'!$K52</f>
        <v>0</v>
      </c>
      <c r="AG52" s="30">
        <f>+'2020'!$K52</f>
        <v>0</v>
      </c>
      <c r="AH52" s="30">
        <f>+'2021'!$K52</f>
        <v>0</v>
      </c>
      <c r="AI52" s="27"/>
      <c r="AJ52" s="31" t="e">
        <f t="shared" si="4"/>
        <v>#DIV/0!</v>
      </c>
    </row>
    <row r="53" spans="1:36" hidden="1" x14ac:dyDescent="0.35">
      <c r="A53" s="24" t="s">
        <v>356</v>
      </c>
      <c r="B53" s="25" t="s">
        <v>357</v>
      </c>
      <c r="C53" s="26">
        <f t="shared" ref="C53:AE53" si="35">+SUM(C54:C63)</f>
        <v>0</v>
      </c>
      <c r="D53" s="26">
        <f t="shared" si="35"/>
        <v>0</v>
      </c>
      <c r="E53" s="26">
        <f t="shared" si="35"/>
        <v>0</v>
      </c>
      <c r="F53" s="26">
        <f t="shared" si="35"/>
        <v>0</v>
      </c>
      <c r="G53" s="26">
        <f t="shared" si="35"/>
        <v>0</v>
      </c>
      <c r="H53" s="26">
        <f t="shared" si="35"/>
        <v>0</v>
      </c>
      <c r="I53" s="26">
        <f t="shared" si="35"/>
        <v>0</v>
      </c>
      <c r="J53" s="26">
        <f t="shared" si="35"/>
        <v>0</v>
      </c>
      <c r="K53" s="26">
        <f t="shared" si="35"/>
        <v>0</v>
      </c>
      <c r="L53" s="26">
        <f t="shared" si="35"/>
        <v>0</v>
      </c>
      <c r="M53" s="26">
        <f t="shared" si="35"/>
        <v>0</v>
      </c>
      <c r="N53" s="26">
        <f t="shared" si="35"/>
        <v>0</v>
      </c>
      <c r="O53" s="26">
        <f t="shared" si="35"/>
        <v>0</v>
      </c>
      <c r="P53" s="26">
        <f t="shared" si="35"/>
        <v>0</v>
      </c>
      <c r="Q53" s="26">
        <f t="shared" si="35"/>
        <v>0</v>
      </c>
      <c r="R53" s="26">
        <f t="shared" si="35"/>
        <v>0</v>
      </c>
      <c r="S53" s="26">
        <f t="shared" si="35"/>
        <v>0</v>
      </c>
      <c r="T53" s="26">
        <f t="shared" si="35"/>
        <v>0</v>
      </c>
      <c r="U53" s="26">
        <f t="shared" si="35"/>
        <v>0</v>
      </c>
      <c r="V53" s="26">
        <f t="shared" si="35"/>
        <v>0</v>
      </c>
      <c r="W53" s="26">
        <f t="shared" si="35"/>
        <v>0</v>
      </c>
      <c r="X53" s="26">
        <f t="shared" si="35"/>
        <v>0</v>
      </c>
      <c r="Y53" s="26">
        <f t="shared" si="35"/>
        <v>0</v>
      </c>
      <c r="Z53" s="26">
        <f t="shared" si="35"/>
        <v>0</v>
      </c>
      <c r="AA53" s="26">
        <f t="shared" si="35"/>
        <v>0</v>
      </c>
      <c r="AB53" s="26">
        <f t="shared" si="35"/>
        <v>0</v>
      </c>
      <c r="AC53" s="26">
        <f t="shared" si="35"/>
        <v>0</v>
      </c>
      <c r="AD53" s="26">
        <f t="shared" si="35"/>
        <v>0</v>
      </c>
      <c r="AE53" s="26">
        <f t="shared" si="35"/>
        <v>0</v>
      </c>
      <c r="AF53" s="26">
        <f t="shared" ref="AF53:AH53" si="36">+SUM(AF54:AF63)</f>
        <v>0</v>
      </c>
      <c r="AG53" s="26">
        <f t="shared" si="36"/>
        <v>0</v>
      </c>
      <c r="AH53" s="26">
        <f t="shared" si="36"/>
        <v>0</v>
      </c>
      <c r="AI53" s="27"/>
      <c r="AJ53" s="28" t="e">
        <f t="shared" si="4"/>
        <v>#DIV/0!</v>
      </c>
    </row>
    <row r="54" spans="1:36" hidden="1" x14ac:dyDescent="0.35">
      <c r="A54" s="24" t="s">
        <v>358</v>
      </c>
      <c r="B54" s="25" t="s">
        <v>359</v>
      </c>
      <c r="C54" s="30">
        <f>+'1990'!$K54</f>
        <v>0</v>
      </c>
      <c r="D54" s="30">
        <f>+'1991'!$K54</f>
        <v>0</v>
      </c>
      <c r="E54" s="30">
        <f>+'1992'!$K54</f>
        <v>0</v>
      </c>
      <c r="F54" s="30">
        <f>+'1993'!$K54</f>
        <v>0</v>
      </c>
      <c r="G54" s="30">
        <f>+'1994'!$K54</f>
        <v>0</v>
      </c>
      <c r="H54" s="30">
        <f>+'1995'!$K54</f>
        <v>0</v>
      </c>
      <c r="I54" s="30">
        <f>+'1996'!$K54</f>
        <v>0</v>
      </c>
      <c r="J54" s="30">
        <f>+'1997'!$K54</f>
        <v>0</v>
      </c>
      <c r="K54" s="30">
        <f>+'1998'!$K54</f>
        <v>0</v>
      </c>
      <c r="L54" s="30">
        <f>+'1999'!$K54</f>
        <v>0</v>
      </c>
      <c r="M54" s="30">
        <f>+'2000'!$K54</f>
        <v>0</v>
      </c>
      <c r="N54" s="30">
        <f>+'2001'!$K54</f>
        <v>0</v>
      </c>
      <c r="O54" s="30">
        <f>+'2002'!$K54</f>
        <v>0</v>
      </c>
      <c r="P54" s="30">
        <f>+'2003'!$K54</f>
        <v>0</v>
      </c>
      <c r="Q54" s="30">
        <f>+'2004'!$K54</f>
        <v>0</v>
      </c>
      <c r="R54" s="30">
        <f>+'2005'!$K54</f>
        <v>0</v>
      </c>
      <c r="S54" s="30">
        <f>+'2006'!$K54</f>
        <v>0</v>
      </c>
      <c r="T54" s="30">
        <f>+'2007'!$K54</f>
        <v>0</v>
      </c>
      <c r="U54" s="30">
        <f>+'2008'!$K54</f>
        <v>0</v>
      </c>
      <c r="V54" s="30">
        <f>+'2009'!$K54</f>
        <v>0</v>
      </c>
      <c r="W54" s="30">
        <f>+'2010'!$K54</f>
        <v>0</v>
      </c>
      <c r="X54" s="30">
        <f>+'2011'!$K54</f>
        <v>0</v>
      </c>
      <c r="Y54" s="30">
        <f>+'2012'!$K54</f>
        <v>0</v>
      </c>
      <c r="Z54" s="30">
        <f>+'2013'!$K54</f>
        <v>0</v>
      </c>
      <c r="AA54" s="30">
        <f>+'2014'!$K54</f>
        <v>0</v>
      </c>
      <c r="AB54" s="30">
        <f>+'2015'!$K54</f>
        <v>0</v>
      </c>
      <c r="AC54" s="30">
        <f>+'2016'!$K54</f>
        <v>0</v>
      </c>
      <c r="AD54" s="30">
        <f>+'2017'!$K54</f>
        <v>0</v>
      </c>
      <c r="AE54" s="30">
        <f>+'2018'!$K54</f>
        <v>0</v>
      </c>
      <c r="AF54" s="30">
        <f>+'2019'!$K54</f>
        <v>0</v>
      </c>
      <c r="AG54" s="30">
        <f>+'2020'!$K54</f>
        <v>0</v>
      </c>
      <c r="AH54" s="30">
        <f>+'2021'!$K54</f>
        <v>0</v>
      </c>
      <c r="AI54" s="27"/>
      <c r="AJ54" s="31" t="e">
        <f t="shared" si="4"/>
        <v>#DIV/0!</v>
      </c>
    </row>
    <row r="55" spans="1:36" hidden="1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33" t="e">
        <f t="shared" si="4"/>
        <v>#DIV/0!</v>
      </c>
    </row>
    <row r="56" spans="1:36" hidden="1" x14ac:dyDescent="0.35">
      <c r="A56" s="24" t="s">
        <v>362</v>
      </c>
      <c r="B56" s="25" t="s">
        <v>363</v>
      </c>
      <c r="C56" s="30">
        <f>+'1990'!$K56</f>
        <v>0</v>
      </c>
      <c r="D56" s="30">
        <f>+'1991'!$K56</f>
        <v>0</v>
      </c>
      <c r="E56" s="30">
        <f>+'1992'!$K56</f>
        <v>0</v>
      </c>
      <c r="F56" s="30">
        <f>+'1993'!$K56</f>
        <v>0</v>
      </c>
      <c r="G56" s="30">
        <f>+'1994'!$K56</f>
        <v>0</v>
      </c>
      <c r="H56" s="30">
        <f>+'1995'!$K56</f>
        <v>0</v>
      </c>
      <c r="I56" s="30">
        <f>+'1996'!$K56</f>
        <v>0</v>
      </c>
      <c r="J56" s="30">
        <f>+'1997'!$K56</f>
        <v>0</v>
      </c>
      <c r="K56" s="30">
        <f>+'1998'!$K56</f>
        <v>0</v>
      </c>
      <c r="L56" s="30">
        <f>+'1999'!$K56</f>
        <v>0</v>
      </c>
      <c r="M56" s="30">
        <f>+'2000'!$K56</f>
        <v>0</v>
      </c>
      <c r="N56" s="30">
        <f>+'2001'!$K56</f>
        <v>0</v>
      </c>
      <c r="O56" s="30">
        <f>+'2002'!$K56</f>
        <v>0</v>
      </c>
      <c r="P56" s="30">
        <f>+'2003'!$K56</f>
        <v>0</v>
      </c>
      <c r="Q56" s="30">
        <f>+'2004'!$K56</f>
        <v>0</v>
      </c>
      <c r="R56" s="30">
        <f>+'2005'!$K56</f>
        <v>0</v>
      </c>
      <c r="S56" s="30">
        <f>+'2006'!$K56</f>
        <v>0</v>
      </c>
      <c r="T56" s="30">
        <f>+'2007'!$K56</f>
        <v>0</v>
      </c>
      <c r="U56" s="30">
        <f>+'2008'!$K56</f>
        <v>0</v>
      </c>
      <c r="V56" s="30">
        <f>+'2009'!$K56</f>
        <v>0</v>
      </c>
      <c r="W56" s="30">
        <f>+'2010'!$K56</f>
        <v>0</v>
      </c>
      <c r="X56" s="30">
        <f>+'2011'!$K56</f>
        <v>0</v>
      </c>
      <c r="Y56" s="30">
        <f>+'2012'!$K56</f>
        <v>0</v>
      </c>
      <c r="Z56" s="30">
        <f>+'2013'!$K56</f>
        <v>0</v>
      </c>
      <c r="AA56" s="30">
        <f>+'2014'!$K56</f>
        <v>0</v>
      </c>
      <c r="AB56" s="30">
        <f>+'2015'!$K56</f>
        <v>0</v>
      </c>
      <c r="AC56" s="30">
        <f>+'2016'!$K56</f>
        <v>0</v>
      </c>
      <c r="AD56" s="30">
        <f>+'2017'!$K56</f>
        <v>0</v>
      </c>
      <c r="AE56" s="30">
        <f>+'2018'!$K56</f>
        <v>0</v>
      </c>
      <c r="AF56" s="30">
        <f>+'2019'!$K56</f>
        <v>0</v>
      </c>
      <c r="AG56" s="30">
        <f>+'2020'!$K56</f>
        <v>0</v>
      </c>
      <c r="AH56" s="30">
        <f>+'2021'!$K56</f>
        <v>0</v>
      </c>
      <c r="AI56" s="27"/>
      <c r="AJ56" s="31" t="e">
        <f t="shared" si="4"/>
        <v>#DIV/0!</v>
      </c>
    </row>
    <row r="57" spans="1:36" hidden="1" x14ac:dyDescent="0.35">
      <c r="A57" s="24" t="s">
        <v>364</v>
      </c>
      <c r="B57" s="25" t="s">
        <v>365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27"/>
      <c r="AJ57" s="33" t="e">
        <f t="shared" si="4"/>
        <v>#DIV/0!</v>
      </c>
    </row>
    <row r="58" spans="1:36" hidden="1" x14ac:dyDescent="0.35">
      <c r="A58" s="24" t="s">
        <v>366</v>
      </c>
      <c r="B58" s="25" t="s">
        <v>367</v>
      </c>
      <c r="C58" s="30">
        <f>+'1990'!$K58</f>
        <v>0</v>
      </c>
      <c r="D58" s="30">
        <f>+'1991'!$K58</f>
        <v>0</v>
      </c>
      <c r="E58" s="30">
        <f>+'1992'!$K58</f>
        <v>0</v>
      </c>
      <c r="F58" s="30">
        <f>+'1993'!$K58</f>
        <v>0</v>
      </c>
      <c r="G58" s="30">
        <f>+'1994'!$K58</f>
        <v>0</v>
      </c>
      <c r="H58" s="30">
        <f>+'1995'!$K58</f>
        <v>0</v>
      </c>
      <c r="I58" s="30">
        <f>+'1996'!$K58</f>
        <v>0</v>
      </c>
      <c r="J58" s="30">
        <f>+'1997'!$K58</f>
        <v>0</v>
      </c>
      <c r="K58" s="30">
        <f>+'1998'!$K58</f>
        <v>0</v>
      </c>
      <c r="L58" s="30">
        <f>+'1999'!$K58</f>
        <v>0</v>
      </c>
      <c r="M58" s="30">
        <f>+'2000'!$K58</f>
        <v>0</v>
      </c>
      <c r="N58" s="30">
        <f>+'2001'!$K58</f>
        <v>0</v>
      </c>
      <c r="O58" s="30">
        <f>+'2002'!$K58</f>
        <v>0</v>
      </c>
      <c r="P58" s="30">
        <f>+'2003'!$K58</f>
        <v>0</v>
      </c>
      <c r="Q58" s="30">
        <f>+'2004'!$K58</f>
        <v>0</v>
      </c>
      <c r="R58" s="30">
        <f>+'2005'!$K58</f>
        <v>0</v>
      </c>
      <c r="S58" s="30">
        <f>+'2006'!$K58</f>
        <v>0</v>
      </c>
      <c r="T58" s="30">
        <f>+'2007'!$K58</f>
        <v>0</v>
      </c>
      <c r="U58" s="30">
        <f>+'2008'!$K58</f>
        <v>0</v>
      </c>
      <c r="V58" s="30">
        <f>+'2009'!$K58</f>
        <v>0</v>
      </c>
      <c r="W58" s="30">
        <f>+'2010'!$K58</f>
        <v>0</v>
      </c>
      <c r="X58" s="30">
        <f>+'2011'!$K58</f>
        <v>0</v>
      </c>
      <c r="Y58" s="30">
        <f>+'2012'!$K58</f>
        <v>0</v>
      </c>
      <c r="Z58" s="30">
        <f>+'2013'!$K58</f>
        <v>0</v>
      </c>
      <c r="AA58" s="30">
        <f>+'2014'!$K58</f>
        <v>0</v>
      </c>
      <c r="AB58" s="30">
        <f>+'2015'!$K58</f>
        <v>0</v>
      </c>
      <c r="AC58" s="30">
        <f>+'2016'!$K58</f>
        <v>0</v>
      </c>
      <c r="AD58" s="30">
        <f>+'2017'!$K58</f>
        <v>0</v>
      </c>
      <c r="AE58" s="30">
        <f>+'2018'!$K58</f>
        <v>0</v>
      </c>
      <c r="AF58" s="30">
        <f>+'2019'!$K58</f>
        <v>0</v>
      </c>
      <c r="AG58" s="30">
        <f>+'2020'!$K58</f>
        <v>0</v>
      </c>
      <c r="AH58" s="30">
        <f>+'2021'!$K58</f>
        <v>0</v>
      </c>
      <c r="AI58" s="27"/>
      <c r="AJ58" s="31" t="e">
        <f t="shared" si="4"/>
        <v>#DIV/0!</v>
      </c>
    </row>
    <row r="59" spans="1:36" hidden="1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3" t="e">
        <f t="shared" si="4"/>
        <v>#DIV/0!</v>
      </c>
    </row>
    <row r="60" spans="1:36" hidden="1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3" t="e">
        <f t="shared" si="4"/>
        <v>#DIV/0!</v>
      </c>
    </row>
    <row r="61" spans="1:36" hidden="1" x14ac:dyDescent="0.35">
      <c r="A61" s="24" t="s">
        <v>372</v>
      </c>
      <c r="B61" s="25" t="s">
        <v>373</v>
      </c>
      <c r="C61" s="30">
        <f>+'1990'!$K61</f>
        <v>0</v>
      </c>
      <c r="D61" s="30">
        <f>+'1991'!$K61</f>
        <v>0</v>
      </c>
      <c r="E61" s="30">
        <f>+'1992'!$K61</f>
        <v>0</v>
      </c>
      <c r="F61" s="30">
        <f>+'1993'!$K61</f>
        <v>0</v>
      </c>
      <c r="G61" s="30">
        <f>+'1994'!$K61</f>
        <v>0</v>
      </c>
      <c r="H61" s="30">
        <f>+'1995'!$K61</f>
        <v>0</v>
      </c>
      <c r="I61" s="30">
        <f>+'1996'!$K61</f>
        <v>0</v>
      </c>
      <c r="J61" s="30">
        <f>+'1997'!$K61</f>
        <v>0</v>
      </c>
      <c r="K61" s="30">
        <f>+'1998'!$K61</f>
        <v>0</v>
      </c>
      <c r="L61" s="30">
        <f>+'1999'!$K61</f>
        <v>0</v>
      </c>
      <c r="M61" s="30">
        <f>+'2000'!$K61</f>
        <v>0</v>
      </c>
      <c r="N61" s="30">
        <f>+'2001'!$K61</f>
        <v>0</v>
      </c>
      <c r="O61" s="30">
        <f>+'2002'!$K61</f>
        <v>0</v>
      </c>
      <c r="P61" s="30">
        <f>+'2003'!$K61</f>
        <v>0</v>
      </c>
      <c r="Q61" s="30">
        <f>+'2004'!$K61</f>
        <v>0</v>
      </c>
      <c r="R61" s="30">
        <f>+'2005'!$K61</f>
        <v>0</v>
      </c>
      <c r="S61" s="30">
        <f>+'2006'!$K61</f>
        <v>0</v>
      </c>
      <c r="T61" s="30">
        <f>+'2007'!$K61</f>
        <v>0</v>
      </c>
      <c r="U61" s="30">
        <f>+'2008'!$K61</f>
        <v>0</v>
      </c>
      <c r="V61" s="30">
        <f>+'2009'!$K61</f>
        <v>0</v>
      </c>
      <c r="W61" s="30">
        <f>+'2010'!$K61</f>
        <v>0</v>
      </c>
      <c r="X61" s="30">
        <f>+'2011'!$K61</f>
        <v>0</v>
      </c>
      <c r="Y61" s="30">
        <f>+'2012'!$K61</f>
        <v>0</v>
      </c>
      <c r="Z61" s="30">
        <f>+'2013'!$K61</f>
        <v>0</v>
      </c>
      <c r="AA61" s="30">
        <f>+'2014'!$K61</f>
        <v>0</v>
      </c>
      <c r="AB61" s="30">
        <f>+'2015'!$K61</f>
        <v>0</v>
      </c>
      <c r="AC61" s="30">
        <f>+'2016'!$K61</f>
        <v>0</v>
      </c>
      <c r="AD61" s="30">
        <f>+'2017'!$K61</f>
        <v>0</v>
      </c>
      <c r="AE61" s="30">
        <f>+'2018'!$K61</f>
        <v>0</v>
      </c>
      <c r="AF61" s="30">
        <f>+'2019'!$K61</f>
        <v>0</v>
      </c>
      <c r="AG61" s="30">
        <f>+'2020'!$K61</f>
        <v>0</v>
      </c>
      <c r="AH61" s="30">
        <f>+'2021'!$K61</f>
        <v>0</v>
      </c>
      <c r="AI61" s="27"/>
      <c r="AJ61" s="31" t="e">
        <f t="shared" si="4"/>
        <v>#DIV/0!</v>
      </c>
    </row>
    <row r="62" spans="1:36" hidden="1" x14ac:dyDescent="0.35">
      <c r="A62" s="24" t="s">
        <v>374</v>
      </c>
      <c r="B62" s="25" t="s">
        <v>375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27"/>
      <c r="AJ62" s="33" t="e">
        <f t="shared" si="4"/>
        <v>#DIV/0!</v>
      </c>
    </row>
    <row r="63" spans="1:36" hidden="1" x14ac:dyDescent="0.35">
      <c r="A63" s="24" t="s">
        <v>376</v>
      </c>
      <c r="B63" s="25" t="s">
        <v>291</v>
      </c>
      <c r="C63" s="30">
        <f>+'1990'!$K63</f>
        <v>0</v>
      </c>
      <c r="D63" s="30">
        <f>+'1991'!$K63</f>
        <v>0</v>
      </c>
      <c r="E63" s="30">
        <f>+'1992'!$K63</f>
        <v>0</v>
      </c>
      <c r="F63" s="30">
        <f>+'1993'!$K63</f>
        <v>0</v>
      </c>
      <c r="G63" s="30">
        <f>+'1994'!$K63</f>
        <v>0</v>
      </c>
      <c r="H63" s="30">
        <f>+'1995'!$K63</f>
        <v>0</v>
      </c>
      <c r="I63" s="30">
        <f>+'1996'!$K63</f>
        <v>0</v>
      </c>
      <c r="J63" s="30">
        <f>+'1997'!$K63</f>
        <v>0</v>
      </c>
      <c r="K63" s="30">
        <f>+'1998'!$K63</f>
        <v>0</v>
      </c>
      <c r="L63" s="30">
        <f>+'1999'!$K63</f>
        <v>0</v>
      </c>
      <c r="M63" s="30">
        <f>+'2000'!$K63</f>
        <v>0</v>
      </c>
      <c r="N63" s="30">
        <f>+'2001'!$K63</f>
        <v>0</v>
      </c>
      <c r="O63" s="30">
        <f>+'2002'!$K63</f>
        <v>0</v>
      </c>
      <c r="P63" s="30">
        <f>+'2003'!$K63</f>
        <v>0</v>
      </c>
      <c r="Q63" s="30">
        <f>+'2004'!$K63</f>
        <v>0</v>
      </c>
      <c r="R63" s="30">
        <f>+'2005'!$K63</f>
        <v>0</v>
      </c>
      <c r="S63" s="30">
        <f>+'2006'!$K63</f>
        <v>0</v>
      </c>
      <c r="T63" s="30">
        <f>+'2007'!$K63</f>
        <v>0</v>
      </c>
      <c r="U63" s="30">
        <f>+'2008'!$K63</f>
        <v>0</v>
      </c>
      <c r="V63" s="30">
        <f>+'2009'!$K63</f>
        <v>0</v>
      </c>
      <c r="W63" s="30">
        <f>+'2010'!$K63</f>
        <v>0</v>
      </c>
      <c r="X63" s="30">
        <f>+'2011'!$K63</f>
        <v>0</v>
      </c>
      <c r="Y63" s="30">
        <f>+'2012'!$K63</f>
        <v>0</v>
      </c>
      <c r="Z63" s="30">
        <f>+'2013'!$K63</f>
        <v>0</v>
      </c>
      <c r="AA63" s="30">
        <f>+'2014'!$K63</f>
        <v>0</v>
      </c>
      <c r="AB63" s="30">
        <f>+'2015'!$K63</f>
        <v>0</v>
      </c>
      <c r="AC63" s="30">
        <f>+'2016'!$K63</f>
        <v>0</v>
      </c>
      <c r="AD63" s="30">
        <f>+'2017'!$K63</f>
        <v>0</v>
      </c>
      <c r="AE63" s="30">
        <f>+'2018'!$K63</f>
        <v>0</v>
      </c>
      <c r="AF63" s="30">
        <f>+'2019'!$K63</f>
        <v>0</v>
      </c>
      <c r="AG63" s="30">
        <f>+'2020'!$K63</f>
        <v>0</v>
      </c>
      <c r="AH63" s="30">
        <f>+'2021'!$K63</f>
        <v>0</v>
      </c>
      <c r="AI63" s="27"/>
      <c r="AJ63" s="31" t="e">
        <f t="shared" si="4"/>
        <v>#DIV/0!</v>
      </c>
    </row>
    <row r="64" spans="1:36" hidden="1" x14ac:dyDescent="0.35">
      <c r="A64" s="24" t="s">
        <v>377</v>
      </c>
      <c r="B64" s="25" t="s">
        <v>378</v>
      </c>
      <c r="C64" s="26">
        <f t="shared" ref="C64:AE64" si="37">+SUM(C65:C71)</f>
        <v>0</v>
      </c>
      <c r="D64" s="26">
        <f t="shared" si="37"/>
        <v>0</v>
      </c>
      <c r="E64" s="26">
        <f t="shared" si="37"/>
        <v>0</v>
      </c>
      <c r="F64" s="26">
        <f t="shared" si="37"/>
        <v>0</v>
      </c>
      <c r="G64" s="26">
        <f t="shared" si="37"/>
        <v>0</v>
      </c>
      <c r="H64" s="26">
        <f t="shared" si="37"/>
        <v>0</v>
      </c>
      <c r="I64" s="26">
        <f t="shared" si="37"/>
        <v>0</v>
      </c>
      <c r="J64" s="26">
        <f t="shared" si="37"/>
        <v>0</v>
      </c>
      <c r="K64" s="26">
        <f t="shared" si="37"/>
        <v>0</v>
      </c>
      <c r="L64" s="26">
        <f t="shared" si="37"/>
        <v>0</v>
      </c>
      <c r="M64" s="26">
        <f t="shared" si="37"/>
        <v>0</v>
      </c>
      <c r="N64" s="26">
        <f t="shared" si="37"/>
        <v>0</v>
      </c>
      <c r="O64" s="26">
        <f t="shared" si="37"/>
        <v>0</v>
      </c>
      <c r="P64" s="26">
        <f t="shared" si="37"/>
        <v>0</v>
      </c>
      <c r="Q64" s="26">
        <f t="shared" si="37"/>
        <v>0</v>
      </c>
      <c r="R64" s="26">
        <f t="shared" si="37"/>
        <v>0</v>
      </c>
      <c r="S64" s="26">
        <f t="shared" si="37"/>
        <v>0</v>
      </c>
      <c r="T64" s="26">
        <f t="shared" si="37"/>
        <v>0</v>
      </c>
      <c r="U64" s="26">
        <f t="shared" si="37"/>
        <v>0</v>
      </c>
      <c r="V64" s="26">
        <f t="shared" si="37"/>
        <v>0</v>
      </c>
      <c r="W64" s="26">
        <f t="shared" si="37"/>
        <v>0</v>
      </c>
      <c r="X64" s="26">
        <f t="shared" si="37"/>
        <v>0</v>
      </c>
      <c r="Y64" s="26">
        <f t="shared" si="37"/>
        <v>0</v>
      </c>
      <c r="Z64" s="26">
        <f t="shared" si="37"/>
        <v>0</v>
      </c>
      <c r="AA64" s="26">
        <f t="shared" si="37"/>
        <v>0</v>
      </c>
      <c r="AB64" s="26">
        <f t="shared" si="37"/>
        <v>0</v>
      </c>
      <c r="AC64" s="26">
        <f t="shared" si="37"/>
        <v>0</v>
      </c>
      <c r="AD64" s="26">
        <f t="shared" si="37"/>
        <v>0</v>
      </c>
      <c r="AE64" s="26">
        <f t="shared" si="37"/>
        <v>0</v>
      </c>
      <c r="AF64" s="26">
        <f t="shared" ref="AF64:AH64" si="38">+SUM(AF65:AF71)</f>
        <v>0</v>
      </c>
      <c r="AG64" s="26">
        <f t="shared" si="38"/>
        <v>0</v>
      </c>
      <c r="AH64" s="26">
        <f t="shared" si="38"/>
        <v>0</v>
      </c>
      <c r="AI64" s="27"/>
      <c r="AJ64" s="28" t="e">
        <f t="shared" si="4"/>
        <v>#DIV/0!</v>
      </c>
    </row>
    <row r="65" spans="1:36" hidden="1" x14ac:dyDescent="0.35">
      <c r="A65" s="24" t="s">
        <v>379</v>
      </c>
      <c r="B65" s="25" t="s">
        <v>380</v>
      </c>
      <c r="C65" s="30">
        <f>+'1990'!$K65</f>
        <v>0</v>
      </c>
      <c r="D65" s="30">
        <f>+'1991'!$K65</f>
        <v>0</v>
      </c>
      <c r="E65" s="30">
        <f>+'1992'!$K65</f>
        <v>0</v>
      </c>
      <c r="F65" s="30">
        <f>+'1993'!$K65</f>
        <v>0</v>
      </c>
      <c r="G65" s="30">
        <f>+'1994'!$K65</f>
        <v>0</v>
      </c>
      <c r="H65" s="30">
        <f>+'1995'!$K65</f>
        <v>0</v>
      </c>
      <c r="I65" s="30">
        <f>+'1996'!$K65</f>
        <v>0</v>
      </c>
      <c r="J65" s="30">
        <f>+'1997'!$K65</f>
        <v>0</v>
      </c>
      <c r="K65" s="30">
        <f>+'1998'!$K65</f>
        <v>0</v>
      </c>
      <c r="L65" s="30">
        <f>+'1999'!$K65</f>
        <v>0</v>
      </c>
      <c r="M65" s="30">
        <f>+'2000'!$K65</f>
        <v>0</v>
      </c>
      <c r="N65" s="30">
        <f>+'2001'!$K65</f>
        <v>0</v>
      </c>
      <c r="O65" s="30">
        <f>+'2002'!$K65</f>
        <v>0</v>
      </c>
      <c r="P65" s="30">
        <f>+'2003'!$K65</f>
        <v>0</v>
      </c>
      <c r="Q65" s="30">
        <f>+'2004'!$K65</f>
        <v>0</v>
      </c>
      <c r="R65" s="30">
        <f>+'2005'!$K65</f>
        <v>0</v>
      </c>
      <c r="S65" s="30">
        <f>+'2006'!$K65</f>
        <v>0</v>
      </c>
      <c r="T65" s="30">
        <f>+'2007'!$K65</f>
        <v>0</v>
      </c>
      <c r="U65" s="30">
        <f>+'2008'!$K65</f>
        <v>0</v>
      </c>
      <c r="V65" s="30">
        <f>+'2009'!$K65</f>
        <v>0</v>
      </c>
      <c r="W65" s="30">
        <f>+'2010'!$K65</f>
        <v>0</v>
      </c>
      <c r="X65" s="30">
        <f>+'2011'!$K65</f>
        <v>0</v>
      </c>
      <c r="Y65" s="30">
        <f>+'2012'!$K65</f>
        <v>0</v>
      </c>
      <c r="Z65" s="30">
        <f>+'2013'!$K65</f>
        <v>0</v>
      </c>
      <c r="AA65" s="30">
        <f>+'2014'!$K65</f>
        <v>0</v>
      </c>
      <c r="AB65" s="30">
        <f>+'2015'!$K65</f>
        <v>0</v>
      </c>
      <c r="AC65" s="30">
        <f>+'2016'!$K65</f>
        <v>0</v>
      </c>
      <c r="AD65" s="30">
        <f>+'2017'!$K65</f>
        <v>0</v>
      </c>
      <c r="AE65" s="30">
        <f>+'2018'!$K65</f>
        <v>0</v>
      </c>
      <c r="AF65" s="30">
        <f>+'2019'!$K65</f>
        <v>0</v>
      </c>
      <c r="AG65" s="30">
        <f>+'2020'!$K65</f>
        <v>0</v>
      </c>
      <c r="AH65" s="30">
        <f>+'2021'!$K65</f>
        <v>0</v>
      </c>
      <c r="AI65" s="27"/>
      <c r="AJ65" s="31" t="e">
        <f t="shared" si="4"/>
        <v>#DIV/0!</v>
      </c>
    </row>
    <row r="66" spans="1:36" hidden="1" x14ac:dyDescent="0.35">
      <c r="A66" s="24" t="s">
        <v>381</v>
      </c>
      <c r="B66" s="25" t="s">
        <v>382</v>
      </c>
      <c r="C66" s="30">
        <f>+'1990'!$K66</f>
        <v>0</v>
      </c>
      <c r="D66" s="30">
        <f>+'1991'!$K66</f>
        <v>0</v>
      </c>
      <c r="E66" s="30">
        <f>+'1992'!$K66</f>
        <v>0</v>
      </c>
      <c r="F66" s="30">
        <f>+'1993'!$K66</f>
        <v>0</v>
      </c>
      <c r="G66" s="30">
        <f>+'1994'!$K66</f>
        <v>0</v>
      </c>
      <c r="H66" s="30">
        <f>+'1995'!$K66</f>
        <v>0</v>
      </c>
      <c r="I66" s="30">
        <f>+'1996'!$K66</f>
        <v>0</v>
      </c>
      <c r="J66" s="30">
        <f>+'1997'!$K66</f>
        <v>0</v>
      </c>
      <c r="K66" s="30">
        <f>+'1998'!$K66</f>
        <v>0</v>
      </c>
      <c r="L66" s="30">
        <f>+'1999'!$K66</f>
        <v>0</v>
      </c>
      <c r="M66" s="30">
        <f>+'2000'!$K66</f>
        <v>0</v>
      </c>
      <c r="N66" s="30">
        <f>+'2001'!$K66</f>
        <v>0</v>
      </c>
      <c r="O66" s="30">
        <f>+'2002'!$K66</f>
        <v>0</v>
      </c>
      <c r="P66" s="30">
        <f>+'2003'!$K66</f>
        <v>0</v>
      </c>
      <c r="Q66" s="30">
        <f>+'2004'!$K66</f>
        <v>0</v>
      </c>
      <c r="R66" s="30">
        <f>+'2005'!$K66</f>
        <v>0</v>
      </c>
      <c r="S66" s="30">
        <f>+'2006'!$K66</f>
        <v>0</v>
      </c>
      <c r="T66" s="30">
        <f>+'2007'!$K66</f>
        <v>0</v>
      </c>
      <c r="U66" s="30">
        <f>+'2008'!$K66</f>
        <v>0</v>
      </c>
      <c r="V66" s="30">
        <f>+'2009'!$K66</f>
        <v>0</v>
      </c>
      <c r="W66" s="30">
        <f>+'2010'!$K66</f>
        <v>0</v>
      </c>
      <c r="X66" s="30">
        <f>+'2011'!$K66</f>
        <v>0</v>
      </c>
      <c r="Y66" s="30">
        <f>+'2012'!$K66</f>
        <v>0</v>
      </c>
      <c r="Z66" s="30">
        <f>+'2013'!$K66</f>
        <v>0</v>
      </c>
      <c r="AA66" s="30">
        <f>+'2014'!$K66</f>
        <v>0</v>
      </c>
      <c r="AB66" s="30">
        <f>+'2015'!$K66</f>
        <v>0</v>
      </c>
      <c r="AC66" s="30">
        <f>+'2016'!$K66</f>
        <v>0</v>
      </c>
      <c r="AD66" s="30">
        <f>+'2017'!$K66</f>
        <v>0</v>
      </c>
      <c r="AE66" s="30">
        <f>+'2018'!$K66</f>
        <v>0</v>
      </c>
      <c r="AF66" s="30">
        <f>+'2019'!$K66</f>
        <v>0</v>
      </c>
      <c r="AG66" s="30">
        <f>+'2020'!$K66</f>
        <v>0</v>
      </c>
      <c r="AH66" s="30">
        <f>+'2021'!$K66</f>
        <v>0</v>
      </c>
      <c r="AI66" s="27"/>
      <c r="AJ66" s="31" t="e">
        <f t="shared" si="4"/>
        <v>#DIV/0!</v>
      </c>
    </row>
    <row r="67" spans="1:36" hidden="1" x14ac:dyDescent="0.35">
      <c r="A67" s="24" t="s">
        <v>383</v>
      </c>
      <c r="B67" s="25" t="s">
        <v>384</v>
      </c>
      <c r="C67" s="30">
        <f>+'1990'!$K67</f>
        <v>0</v>
      </c>
      <c r="D67" s="30">
        <f>+'1991'!$K67</f>
        <v>0</v>
      </c>
      <c r="E67" s="30">
        <f>+'1992'!$K67</f>
        <v>0</v>
      </c>
      <c r="F67" s="30">
        <f>+'1993'!$K67</f>
        <v>0</v>
      </c>
      <c r="G67" s="30">
        <f>+'1994'!$K67</f>
        <v>0</v>
      </c>
      <c r="H67" s="30">
        <f>+'1995'!$K67</f>
        <v>0</v>
      </c>
      <c r="I67" s="30">
        <f>+'1996'!$K67</f>
        <v>0</v>
      </c>
      <c r="J67" s="30">
        <f>+'1997'!$K67</f>
        <v>0</v>
      </c>
      <c r="K67" s="30">
        <f>+'1998'!$K67</f>
        <v>0</v>
      </c>
      <c r="L67" s="30">
        <f>+'1999'!$K67</f>
        <v>0</v>
      </c>
      <c r="M67" s="30">
        <f>+'2000'!$K67</f>
        <v>0</v>
      </c>
      <c r="N67" s="30">
        <f>+'2001'!$K67</f>
        <v>0</v>
      </c>
      <c r="O67" s="30">
        <f>+'2002'!$K67</f>
        <v>0</v>
      </c>
      <c r="P67" s="30">
        <f>+'2003'!$K67</f>
        <v>0</v>
      </c>
      <c r="Q67" s="30">
        <f>+'2004'!$K67</f>
        <v>0</v>
      </c>
      <c r="R67" s="30">
        <f>+'2005'!$K67</f>
        <v>0</v>
      </c>
      <c r="S67" s="30">
        <f>+'2006'!$K67</f>
        <v>0</v>
      </c>
      <c r="T67" s="30">
        <f>+'2007'!$K67</f>
        <v>0</v>
      </c>
      <c r="U67" s="30">
        <f>+'2008'!$K67</f>
        <v>0</v>
      </c>
      <c r="V67" s="30">
        <f>+'2009'!$K67</f>
        <v>0</v>
      </c>
      <c r="W67" s="30">
        <f>+'2010'!$K67</f>
        <v>0</v>
      </c>
      <c r="X67" s="30">
        <f>+'2011'!$K67</f>
        <v>0</v>
      </c>
      <c r="Y67" s="30">
        <f>+'2012'!$K67</f>
        <v>0</v>
      </c>
      <c r="Z67" s="30">
        <f>+'2013'!$K67</f>
        <v>0</v>
      </c>
      <c r="AA67" s="30">
        <f>+'2014'!$K67</f>
        <v>0</v>
      </c>
      <c r="AB67" s="30">
        <f>+'2015'!$K67</f>
        <v>0</v>
      </c>
      <c r="AC67" s="30">
        <f>+'2016'!$K67</f>
        <v>0</v>
      </c>
      <c r="AD67" s="30">
        <f>+'2017'!$K67</f>
        <v>0</v>
      </c>
      <c r="AE67" s="30">
        <f>+'2018'!$K67</f>
        <v>0</v>
      </c>
      <c r="AF67" s="30">
        <f>+'2019'!$K67</f>
        <v>0</v>
      </c>
      <c r="AG67" s="30">
        <f>+'2020'!$K67</f>
        <v>0</v>
      </c>
      <c r="AH67" s="30">
        <f>+'2021'!$K67</f>
        <v>0</v>
      </c>
      <c r="AI67" s="27"/>
      <c r="AJ67" s="31" t="e">
        <f t="shared" si="4"/>
        <v>#DIV/0!</v>
      </c>
    </row>
    <row r="68" spans="1:36" hidden="1" x14ac:dyDescent="0.35">
      <c r="A68" s="24" t="s">
        <v>385</v>
      </c>
      <c r="B68" s="25" t="s">
        <v>386</v>
      </c>
      <c r="C68" s="30">
        <f>+'1990'!$K68</f>
        <v>0</v>
      </c>
      <c r="D68" s="30">
        <f>+'1991'!$K68</f>
        <v>0</v>
      </c>
      <c r="E68" s="30">
        <f>+'1992'!$K68</f>
        <v>0</v>
      </c>
      <c r="F68" s="30">
        <f>+'1993'!$K68</f>
        <v>0</v>
      </c>
      <c r="G68" s="30">
        <f>+'1994'!$K68</f>
        <v>0</v>
      </c>
      <c r="H68" s="30">
        <f>+'1995'!$K68</f>
        <v>0</v>
      </c>
      <c r="I68" s="30">
        <f>+'1996'!$K68</f>
        <v>0</v>
      </c>
      <c r="J68" s="30">
        <f>+'1997'!$K68</f>
        <v>0</v>
      </c>
      <c r="K68" s="30">
        <f>+'1998'!$K68</f>
        <v>0</v>
      </c>
      <c r="L68" s="30">
        <f>+'1999'!$K68</f>
        <v>0</v>
      </c>
      <c r="M68" s="30">
        <f>+'2000'!$K68</f>
        <v>0</v>
      </c>
      <c r="N68" s="30">
        <f>+'2001'!$K68</f>
        <v>0</v>
      </c>
      <c r="O68" s="30">
        <f>+'2002'!$K68</f>
        <v>0</v>
      </c>
      <c r="P68" s="30">
        <f>+'2003'!$K68</f>
        <v>0</v>
      </c>
      <c r="Q68" s="30">
        <f>+'2004'!$K68</f>
        <v>0</v>
      </c>
      <c r="R68" s="30">
        <f>+'2005'!$K68</f>
        <v>0</v>
      </c>
      <c r="S68" s="30">
        <f>+'2006'!$K68</f>
        <v>0</v>
      </c>
      <c r="T68" s="30">
        <f>+'2007'!$K68</f>
        <v>0</v>
      </c>
      <c r="U68" s="30">
        <f>+'2008'!$K68</f>
        <v>0</v>
      </c>
      <c r="V68" s="30">
        <f>+'2009'!$K68</f>
        <v>0</v>
      </c>
      <c r="W68" s="30">
        <f>+'2010'!$K68</f>
        <v>0</v>
      </c>
      <c r="X68" s="30">
        <f>+'2011'!$K68</f>
        <v>0</v>
      </c>
      <c r="Y68" s="30">
        <f>+'2012'!$K68</f>
        <v>0</v>
      </c>
      <c r="Z68" s="30">
        <f>+'2013'!$K68</f>
        <v>0</v>
      </c>
      <c r="AA68" s="30">
        <f>+'2014'!$K68</f>
        <v>0</v>
      </c>
      <c r="AB68" s="30">
        <f>+'2015'!$K68</f>
        <v>0</v>
      </c>
      <c r="AC68" s="30">
        <f>+'2016'!$K68</f>
        <v>0</v>
      </c>
      <c r="AD68" s="30">
        <f>+'2017'!$K68</f>
        <v>0</v>
      </c>
      <c r="AE68" s="30">
        <f>+'2018'!$K68</f>
        <v>0</v>
      </c>
      <c r="AF68" s="30">
        <f>+'2019'!$K68</f>
        <v>0</v>
      </c>
      <c r="AG68" s="30">
        <f>+'2020'!$K68</f>
        <v>0</v>
      </c>
      <c r="AH68" s="30">
        <f>+'2021'!$K68</f>
        <v>0</v>
      </c>
      <c r="AI68" s="27"/>
      <c r="AJ68" s="31" t="e">
        <f t="shared" si="4"/>
        <v>#DIV/0!</v>
      </c>
    </row>
    <row r="69" spans="1:36" hidden="1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27"/>
      <c r="AJ69" s="33" t="e">
        <f t="shared" ref="AJ69:AJ132" si="39">+(AF69/M69)-1</f>
        <v>#DIV/0!</v>
      </c>
    </row>
    <row r="70" spans="1:36" hidden="1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27"/>
      <c r="AJ70" s="33" t="e">
        <f t="shared" si="39"/>
        <v>#DIV/0!</v>
      </c>
    </row>
    <row r="71" spans="1:36" hidden="1" x14ac:dyDescent="0.35">
      <c r="A71" s="24" t="s">
        <v>391</v>
      </c>
      <c r="B71" s="25" t="s">
        <v>291</v>
      </c>
      <c r="C71" s="30">
        <f>+'1990'!$K71</f>
        <v>0</v>
      </c>
      <c r="D71" s="30">
        <f>+'1991'!$K71</f>
        <v>0</v>
      </c>
      <c r="E71" s="30">
        <f>+'1992'!$K71</f>
        <v>0</v>
      </c>
      <c r="F71" s="30">
        <f>+'1993'!$K71</f>
        <v>0</v>
      </c>
      <c r="G71" s="30">
        <f>+'1994'!$K71</f>
        <v>0</v>
      </c>
      <c r="H71" s="30">
        <f>+'1995'!$K71</f>
        <v>0</v>
      </c>
      <c r="I71" s="30">
        <f>+'1996'!$K71</f>
        <v>0</v>
      </c>
      <c r="J71" s="30">
        <f>+'1997'!$K71</f>
        <v>0</v>
      </c>
      <c r="K71" s="30">
        <f>+'1998'!$K71</f>
        <v>0</v>
      </c>
      <c r="L71" s="30">
        <f>+'1999'!$K71</f>
        <v>0</v>
      </c>
      <c r="M71" s="30">
        <f>+'2000'!$K71</f>
        <v>0</v>
      </c>
      <c r="N71" s="30">
        <f>+'2001'!$K71</f>
        <v>0</v>
      </c>
      <c r="O71" s="30">
        <f>+'2002'!$K71</f>
        <v>0</v>
      </c>
      <c r="P71" s="30">
        <f>+'2003'!$K71</f>
        <v>0</v>
      </c>
      <c r="Q71" s="30">
        <f>+'2004'!$K71</f>
        <v>0</v>
      </c>
      <c r="R71" s="30">
        <f>+'2005'!$K71</f>
        <v>0</v>
      </c>
      <c r="S71" s="30">
        <f>+'2006'!$K71</f>
        <v>0</v>
      </c>
      <c r="T71" s="30">
        <f>+'2007'!$K71</f>
        <v>0</v>
      </c>
      <c r="U71" s="30">
        <f>+'2008'!$K71</f>
        <v>0</v>
      </c>
      <c r="V71" s="30">
        <f>+'2009'!$K71</f>
        <v>0</v>
      </c>
      <c r="W71" s="30">
        <f>+'2010'!$K71</f>
        <v>0</v>
      </c>
      <c r="X71" s="30">
        <f>+'2011'!$K71</f>
        <v>0</v>
      </c>
      <c r="Y71" s="30">
        <f>+'2012'!$K71</f>
        <v>0</v>
      </c>
      <c r="Z71" s="30">
        <f>+'2013'!$K71</f>
        <v>0</v>
      </c>
      <c r="AA71" s="30">
        <f>+'2014'!$K71</f>
        <v>0</v>
      </c>
      <c r="AB71" s="30">
        <f>+'2015'!$K71</f>
        <v>0</v>
      </c>
      <c r="AC71" s="30">
        <f>+'2016'!$K71</f>
        <v>0</v>
      </c>
      <c r="AD71" s="30">
        <f>+'2017'!$K71</f>
        <v>0</v>
      </c>
      <c r="AE71" s="30">
        <f>+'2018'!$K71</f>
        <v>0</v>
      </c>
      <c r="AF71" s="30">
        <f>+'2019'!$K71</f>
        <v>0</v>
      </c>
      <c r="AG71" s="30">
        <f>+'2020'!$K71</f>
        <v>0</v>
      </c>
      <c r="AH71" s="30">
        <f>+'2021'!$K71</f>
        <v>0</v>
      </c>
      <c r="AI71" s="27"/>
      <c r="AJ71" s="31" t="e">
        <f t="shared" si="39"/>
        <v>#DIV/0!</v>
      </c>
    </row>
    <row r="72" spans="1:36" hidden="1" x14ac:dyDescent="0.35">
      <c r="A72" s="24" t="s">
        <v>392</v>
      </c>
      <c r="B72" s="25" t="s">
        <v>393</v>
      </c>
      <c r="C72" s="26">
        <f t="shared" ref="C72:AE72" si="40">+SUM(C73:C75)</f>
        <v>0</v>
      </c>
      <c r="D72" s="26">
        <f t="shared" si="40"/>
        <v>0</v>
      </c>
      <c r="E72" s="26">
        <f t="shared" si="40"/>
        <v>0</v>
      </c>
      <c r="F72" s="26">
        <f t="shared" si="40"/>
        <v>0</v>
      </c>
      <c r="G72" s="26">
        <f t="shared" si="40"/>
        <v>0</v>
      </c>
      <c r="H72" s="26">
        <f t="shared" si="40"/>
        <v>0</v>
      </c>
      <c r="I72" s="26">
        <f t="shared" si="40"/>
        <v>0</v>
      </c>
      <c r="J72" s="26">
        <f t="shared" si="40"/>
        <v>0</v>
      </c>
      <c r="K72" s="26">
        <f t="shared" si="40"/>
        <v>0</v>
      </c>
      <c r="L72" s="26">
        <f t="shared" si="40"/>
        <v>0</v>
      </c>
      <c r="M72" s="26">
        <f t="shared" si="40"/>
        <v>0</v>
      </c>
      <c r="N72" s="26">
        <f t="shared" si="40"/>
        <v>0</v>
      </c>
      <c r="O72" s="26">
        <f t="shared" si="40"/>
        <v>0</v>
      </c>
      <c r="P72" s="26">
        <f t="shared" si="40"/>
        <v>0</v>
      </c>
      <c r="Q72" s="26">
        <f t="shared" si="40"/>
        <v>0</v>
      </c>
      <c r="R72" s="26">
        <f t="shared" si="40"/>
        <v>0</v>
      </c>
      <c r="S72" s="26">
        <f t="shared" si="40"/>
        <v>0</v>
      </c>
      <c r="T72" s="26">
        <f t="shared" si="40"/>
        <v>0</v>
      </c>
      <c r="U72" s="26">
        <f t="shared" si="40"/>
        <v>0</v>
      </c>
      <c r="V72" s="26">
        <f t="shared" si="40"/>
        <v>0</v>
      </c>
      <c r="W72" s="26">
        <f t="shared" si="40"/>
        <v>0</v>
      </c>
      <c r="X72" s="26">
        <f t="shared" si="40"/>
        <v>0</v>
      </c>
      <c r="Y72" s="26">
        <f t="shared" si="40"/>
        <v>0</v>
      </c>
      <c r="Z72" s="26">
        <f t="shared" si="40"/>
        <v>0</v>
      </c>
      <c r="AA72" s="26">
        <f t="shared" si="40"/>
        <v>0</v>
      </c>
      <c r="AB72" s="26">
        <f t="shared" si="40"/>
        <v>0</v>
      </c>
      <c r="AC72" s="26">
        <f t="shared" si="40"/>
        <v>0</v>
      </c>
      <c r="AD72" s="26">
        <f t="shared" si="40"/>
        <v>0</v>
      </c>
      <c r="AE72" s="26">
        <f t="shared" si="40"/>
        <v>0</v>
      </c>
      <c r="AF72" s="26">
        <f t="shared" ref="AF72:AH72" si="41">+SUM(AF73:AF75)</f>
        <v>0</v>
      </c>
      <c r="AG72" s="26">
        <f t="shared" si="41"/>
        <v>0</v>
      </c>
      <c r="AH72" s="26">
        <f t="shared" si="41"/>
        <v>0</v>
      </c>
      <c r="AI72" s="27"/>
      <c r="AJ72" s="28" t="e">
        <f t="shared" si="39"/>
        <v>#DIV/0!</v>
      </c>
    </row>
    <row r="73" spans="1:36" hidden="1" x14ac:dyDescent="0.35">
      <c r="A73" s="24" t="s">
        <v>394</v>
      </c>
      <c r="B73" s="25" t="s">
        <v>395</v>
      </c>
      <c r="C73" s="30">
        <f>+'1990'!$K73</f>
        <v>0</v>
      </c>
      <c r="D73" s="30">
        <f>+'1991'!$K73</f>
        <v>0</v>
      </c>
      <c r="E73" s="30">
        <f>+'1992'!$K73</f>
        <v>0</v>
      </c>
      <c r="F73" s="30">
        <f>+'1993'!$K73</f>
        <v>0</v>
      </c>
      <c r="G73" s="30">
        <f>+'1994'!$K73</f>
        <v>0</v>
      </c>
      <c r="H73" s="30">
        <f>+'1995'!$K73</f>
        <v>0</v>
      </c>
      <c r="I73" s="30">
        <f>+'1996'!$K73</f>
        <v>0</v>
      </c>
      <c r="J73" s="30">
        <f>+'1997'!$K73</f>
        <v>0</v>
      </c>
      <c r="K73" s="30">
        <f>+'1998'!$K73</f>
        <v>0</v>
      </c>
      <c r="L73" s="30">
        <f>+'1999'!$K73</f>
        <v>0</v>
      </c>
      <c r="M73" s="30">
        <f>+'2000'!$K73</f>
        <v>0</v>
      </c>
      <c r="N73" s="30">
        <f>+'2001'!$K73</f>
        <v>0</v>
      </c>
      <c r="O73" s="30">
        <f>+'2002'!$K73</f>
        <v>0</v>
      </c>
      <c r="P73" s="30">
        <f>+'2003'!$K73</f>
        <v>0</v>
      </c>
      <c r="Q73" s="30">
        <f>+'2004'!$K73</f>
        <v>0</v>
      </c>
      <c r="R73" s="30">
        <f>+'2005'!$K73</f>
        <v>0</v>
      </c>
      <c r="S73" s="30">
        <f>+'2006'!$K73</f>
        <v>0</v>
      </c>
      <c r="T73" s="30">
        <f>+'2007'!$K73</f>
        <v>0</v>
      </c>
      <c r="U73" s="30">
        <f>+'2008'!$K73</f>
        <v>0</v>
      </c>
      <c r="V73" s="30">
        <f>+'2009'!$K73</f>
        <v>0</v>
      </c>
      <c r="W73" s="30">
        <f>+'2010'!$K73</f>
        <v>0</v>
      </c>
      <c r="X73" s="30">
        <f>+'2011'!$K73</f>
        <v>0</v>
      </c>
      <c r="Y73" s="30">
        <f>+'2012'!$K73</f>
        <v>0</v>
      </c>
      <c r="Z73" s="30">
        <f>+'2013'!$K73</f>
        <v>0</v>
      </c>
      <c r="AA73" s="30">
        <f>+'2014'!$K73</f>
        <v>0</v>
      </c>
      <c r="AB73" s="30">
        <f>+'2015'!$K73</f>
        <v>0</v>
      </c>
      <c r="AC73" s="30">
        <f>+'2016'!$K73</f>
        <v>0</v>
      </c>
      <c r="AD73" s="30">
        <f>+'2017'!$K73</f>
        <v>0</v>
      </c>
      <c r="AE73" s="30">
        <f>+'2018'!$K73</f>
        <v>0</v>
      </c>
      <c r="AF73" s="30">
        <f>+'2019'!$K73</f>
        <v>0</v>
      </c>
      <c r="AG73" s="30">
        <f>+'2020'!$K73</f>
        <v>0</v>
      </c>
      <c r="AH73" s="30">
        <f>+'2021'!$K73</f>
        <v>0</v>
      </c>
      <c r="AI73" s="27"/>
      <c r="AJ73" s="31" t="e">
        <f t="shared" si="39"/>
        <v>#DIV/0!</v>
      </c>
    </row>
    <row r="74" spans="1:36" hidden="1" x14ac:dyDescent="0.35">
      <c r="A74" s="24" t="s">
        <v>396</v>
      </c>
      <c r="B74" s="25" t="s">
        <v>397</v>
      </c>
      <c r="C74" s="30">
        <f>+'1990'!$K74</f>
        <v>0</v>
      </c>
      <c r="D74" s="30">
        <f>+'1991'!$K74</f>
        <v>0</v>
      </c>
      <c r="E74" s="30">
        <f>+'1992'!$K74</f>
        <v>0</v>
      </c>
      <c r="F74" s="30">
        <f>+'1993'!$K74</f>
        <v>0</v>
      </c>
      <c r="G74" s="30">
        <f>+'1994'!$K74</f>
        <v>0</v>
      </c>
      <c r="H74" s="30">
        <f>+'1995'!$K74</f>
        <v>0</v>
      </c>
      <c r="I74" s="30">
        <f>+'1996'!$K74</f>
        <v>0</v>
      </c>
      <c r="J74" s="30">
        <f>+'1997'!$K74</f>
        <v>0</v>
      </c>
      <c r="K74" s="30">
        <f>+'1998'!$K74</f>
        <v>0</v>
      </c>
      <c r="L74" s="30">
        <f>+'1999'!$K74</f>
        <v>0</v>
      </c>
      <c r="M74" s="30">
        <f>+'2000'!$K74</f>
        <v>0</v>
      </c>
      <c r="N74" s="30">
        <f>+'2001'!$K74</f>
        <v>0</v>
      </c>
      <c r="O74" s="30">
        <f>+'2002'!$K74</f>
        <v>0</v>
      </c>
      <c r="P74" s="30">
        <f>+'2003'!$K74</f>
        <v>0</v>
      </c>
      <c r="Q74" s="30">
        <f>+'2004'!$K74</f>
        <v>0</v>
      </c>
      <c r="R74" s="30">
        <f>+'2005'!$K74</f>
        <v>0</v>
      </c>
      <c r="S74" s="30">
        <f>+'2006'!$K74</f>
        <v>0</v>
      </c>
      <c r="T74" s="30">
        <f>+'2007'!$K74</f>
        <v>0</v>
      </c>
      <c r="U74" s="30">
        <f>+'2008'!$K74</f>
        <v>0</v>
      </c>
      <c r="V74" s="30">
        <f>+'2009'!$K74</f>
        <v>0</v>
      </c>
      <c r="W74" s="30">
        <f>+'2010'!$K74</f>
        <v>0</v>
      </c>
      <c r="X74" s="30">
        <f>+'2011'!$K74</f>
        <v>0</v>
      </c>
      <c r="Y74" s="30">
        <f>+'2012'!$K74</f>
        <v>0</v>
      </c>
      <c r="Z74" s="30">
        <f>+'2013'!$K74</f>
        <v>0</v>
      </c>
      <c r="AA74" s="30">
        <f>+'2014'!$K74</f>
        <v>0</v>
      </c>
      <c r="AB74" s="30">
        <f>+'2015'!$K74</f>
        <v>0</v>
      </c>
      <c r="AC74" s="30">
        <f>+'2016'!$K74</f>
        <v>0</v>
      </c>
      <c r="AD74" s="30">
        <f>+'2017'!$K74</f>
        <v>0</v>
      </c>
      <c r="AE74" s="30">
        <f>+'2018'!$K74</f>
        <v>0</v>
      </c>
      <c r="AF74" s="30">
        <f>+'2019'!$K74</f>
        <v>0</v>
      </c>
      <c r="AG74" s="30">
        <f>+'2020'!$K74</f>
        <v>0</v>
      </c>
      <c r="AH74" s="30">
        <f>+'2021'!$K74</f>
        <v>0</v>
      </c>
      <c r="AI74" s="27"/>
      <c r="AJ74" s="31" t="e">
        <f t="shared" si="39"/>
        <v>#DIV/0!</v>
      </c>
    </row>
    <row r="75" spans="1:36" hidden="1" x14ac:dyDescent="0.35">
      <c r="A75" s="24" t="s">
        <v>398</v>
      </c>
      <c r="B75" s="25" t="s">
        <v>291</v>
      </c>
      <c r="C75" s="30">
        <f>+'1990'!$K75</f>
        <v>0</v>
      </c>
      <c r="D75" s="30">
        <f>+'1991'!$K75</f>
        <v>0</v>
      </c>
      <c r="E75" s="30">
        <f>+'1992'!$K75</f>
        <v>0</v>
      </c>
      <c r="F75" s="30">
        <f>+'1993'!$K75</f>
        <v>0</v>
      </c>
      <c r="G75" s="30">
        <f>+'1994'!$K75</f>
        <v>0</v>
      </c>
      <c r="H75" s="30">
        <f>+'1995'!$K75</f>
        <v>0</v>
      </c>
      <c r="I75" s="30">
        <f>+'1996'!$K75</f>
        <v>0</v>
      </c>
      <c r="J75" s="30">
        <f>+'1997'!$K75</f>
        <v>0</v>
      </c>
      <c r="K75" s="30">
        <f>+'1998'!$K75</f>
        <v>0</v>
      </c>
      <c r="L75" s="30">
        <f>+'1999'!$K75</f>
        <v>0</v>
      </c>
      <c r="M75" s="30">
        <f>+'2000'!$K75</f>
        <v>0</v>
      </c>
      <c r="N75" s="30">
        <f>+'2001'!$K75</f>
        <v>0</v>
      </c>
      <c r="O75" s="30">
        <f>+'2002'!$K75</f>
        <v>0</v>
      </c>
      <c r="P75" s="30">
        <f>+'2003'!$K75</f>
        <v>0</v>
      </c>
      <c r="Q75" s="30">
        <f>+'2004'!$K75</f>
        <v>0</v>
      </c>
      <c r="R75" s="30">
        <f>+'2005'!$K75</f>
        <v>0</v>
      </c>
      <c r="S75" s="30">
        <f>+'2006'!$K75</f>
        <v>0</v>
      </c>
      <c r="T75" s="30">
        <f>+'2007'!$K75</f>
        <v>0</v>
      </c>
      <c r="U75" s="30">
        <f>+'2008'!$K75</f>
        <v>0</v>
      </c>
      <c r="V75" s="30">
        <f>+'2009'!$K75</f>
        <v>0</v>
      </c>
      <c r="W75" s="30">
        <f>+'2010'!$K75</f>
        <v>0</v>
      </c>
      <c r="X75" s="30">
        <f>+'2011'!$K75</f>
        <v>0</v>
      </c>
      <c r="Y75" s="30">
        <f>+'2012'!$K75</f>
        <v>0</v>
      </c>
      <c r="Z75" s="30">
        <f>+'2013'!$K75</f>
        <v>0</v>
      </c>
      <c r="AA75" s="30">
        <f>+'2014'!$K75</f>
        <v>0</v>
      </c>
      <c r="AB75" s="30">
        <f>+'2015'!$K75</f>
        <v>0</v>
      </c>
      <c r="AC75" s="30">
        <f>+'2016'!$K75</f>
        <v>0</v>
      </c>
      <c r="AD75" s="30">
        <f>+'2017'!$K75</f>
        <v>0</v>
      </c>
      <c r="AE75" s="30">
        <f>+'2018'!$K75</f>
        <v>0</v>
      </c>
      <c r="AF75" s="30">
        <f>+'2019'!$K75</f>
        <v>0</v>
      </c>
      <c r="AG75" s="30">
        <f>+'2020'!$K75</f>
        <v>0</v>
      </c>
      <c r="AH75" s="30">
        <f>+'2021'!$K75</f>
        <v>0</v>
      </c>
      <c r="AI75" s="27"/>
      <c r="AJ75" s="31" t="e">
        <f t="shared" si="39"/>
        <v>#DIV/0!</v>
      </c>
    </row>
    <row r="76" spans="1:36" hidden="1" x14ac:dyDescent="0.35">
      <c r="A76" s="24" t="s">
        <v>399</v>
      </c>
      <c r="B76" s="25" t="s">
        <v>400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27"/>
      <c r="AJ76" s="33" t="e">
        <f t="shared" si="39"/>
        <v>#DIV/0!</v>
      </c>
    </row>
    <row r="77" spans="1:36" hidden="1" x14ac:dyDescent="0.35">
      <c r="A77" s="24" t="s">
        <v>401</v>
      </c>
      <c r="B77" s="25" t="s">
        <v>402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27"/>
      <c r="AJ77" s="33" t="e">
        <f t="shared" si="39"/>
        <v>#DIV/0!</v>
      </c>
    </row>
    <row r="78" spans="1:36" hidden="1" x14ac:dyDescent="0.35">
      <c r="A78" s="24" t="s">
        <v>403</v>
      </c>
      <c r="B78" s="25" t="s">
        <v>404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27"/>
      <c r="AJ78" s="33" t="e">
        <f t="shared" si="39"/>
        <v>#DIV/0!</v>
      </c>
    </row>
    <row r="79" spans="1:36" hidden="1" x14ac:dyDescent="0.35">
      <c r="A79" s="24" t="s">
        <v>405</v>
      </c>
      <c r="B79" s="25" t="s">
        <v>406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27"/>
      <c r="AJ79" s="33" t="e">
        <f t="shared" si="39"/>
        <v>#DIV/0!</v>
      </c>
    </row>
    <row r="80" spans="1:36" hidden="1" x14ac:dyDescent="0.35">
      <c r="A80" s="24" t="s">
        <v>407</v>
      </c>
      <c r="B80" s="25" t="s">
        <v>408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27"/>
      <c r="AJ80" s="33" t="e">
        <f t="shared" si="39"/>
        <v>#DIV/0!</v>
      </c>
    </row>
    <row r="81" spans="1:36" hidden="1" x14ac:dyDescent="0.35">
      <c r="A81" s="24" t="s">
        <v>409</v>
      </c>
      <c r="B81" s="25" t="s">
        <v>291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27"/>
      <c r="AJ81" s="33" t="e">
        <f t="shared" si="39"/>
        <v>#DIV/0!</v>
      </c>
    </row>
    <row r="82" spans="1:36" hidden="1" x14ac:dyDescent="0.35">
      <c r="A82" s="24" t="s">
        <v>410</v>
      </c>
      <c r="B82" s="25" t="s">
        <v>411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27"/>
      <c r="AJ82" s="33" t="e">
        <f t="shared" si="39"/>
        <v>#DIV/0!</v>
      </c>
    </row>
    <row r="83" spans="1:36" hidden="1" x14ac:dyDescent="0.35">
      <c r="A83" s="24" t="s">
        <v>412</v>
      </c>
      <c r="B83" s="25" t="s">
        <v>413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27"/>
      <c r="AJ83" s="33" t="e">
        <f t="shared" si="39"/>
        <v>#DIV/0!</v>
      </c>
    </row>
    <row r="84" spans="1:36" hidden="1" x14ac:dyDescent="0.35">
      <c r="A84" s="24" t="s">
        <v>414</v>
      </c>
      <c r="B84" s="25" t="s">
        <v>415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27"/>
      <c r="AJ84" s="33" t="e">
        <f t="shared" si="39"/>
        <v>#DIV/0!</v>
      </c>
    </row>
    <row r="85" spans="1:36" hidden="1" x14ac:dyDescent="0.35">
      <c r="A85" s="24" t="s">
        <v>416</v>
      </c>
      <c r="B85" s="25" t="s">
        <v>417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27"/>
      <c r="AJ85" s="33" t="e">
        <f t="shared" si="39"/>
        <v>#DIV/0!</v>
      </c>
    </row>
    <row r="86" spans="1:36" hidden="1" x14ac:dyDescent="0.35">
      <c r="A86" s="24" t="s">
        <v>418</v>
      </c>
      <c r="B86" s="25" t="s">
        <v>419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27"/>
      <c r="AJ86" s="33" t="e">
        <f t="shared" si="39"/>
        <v>#DIV/0!</v>
      </c>
    </row>
    <row r="87" spans="1:36" hidden="1" x14ac:dyDescent="0.35">
      <c r="A87" s="24" t="s">
        <v>420</v>
      </c>
      <c r="B87" s="25" t="s">
        <v>421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27"/>
      <c r="AJ87" s="33" t="e">
        <f t="shared" si="39"/>
        <v>#DIV/0!</v>
      </c>
    </row>
    <row r="88" spans="1:36" hidden="1" x14ac:dyDescent="0.35">
      <c r="A88" s="24" t="s">
        <v>422</v>
      </c>
      <c r="B88" s="25" t="s">
        <v>423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27"/>
      <c r="AJ88" s="33" t="e">
        <f t="shared" si="39"/>
        <v>#DIV/0!</v>
      </c>
    </row>
    <row r="89" spans="1:36" hidden="1" x14ac:dyDescent="0.35">
      <c r="A89" s="24" t="s">
        <v>424</v>
      </c>
      <c r="B89" s="25" t="s">
        <v>425</v>
      </c>
      <c r="C89" s="26">
        <f t="shared" ref="C89:AE89" si="42">+SUM(C90:C93)</f>
        <v>0</v>
      </c>
      <c r="D89" s="26">
        <f t="shared" si="42"/>
        <v>0</v>
      </c>
      <c r="E89" s="26">
        <f t="shared" si="42"/>
        <v>0</v>
      </c>
      <c r="F89" s="26">
        <f t="shared" si="42"/>
        <v>0</v>
      </c>
      <c r="G89" s="26">
        <f t="shared" si="42"/>
        <v>0</v>
      </c>
      <c r="H89" s="26">
        <f t="shared" si="42"/>
        <v>0</v>
      </c>
      <c r="I89" s="26">
        <f t="shared" si="42"/>
        <v>0</v>
      </c>
      <c r="J89" s="26">
        <f t="shared" si="42"/>
        <v>0</v>
      </c>
      <c r="K89" s="26">
        <f t="shared" si="42"/>
        <v>0</v>
      </c>
      <c r="L89" s="26">
        <f t="shared" si="42"/>
        <v>0</v>
      </c>
      <c r="M89" s="26">
        <f t="shared" si="42"/>
        <v>0</v>
      </c>
      <c r="N89" s="26">
        <f t="shared" si="42"/>
        <v>0</v>
      </c>
      <c r="O89" s="26">
        <f t="shared" si="42"/>
        <v>0</v>
      </c>
      <c r="P89" s="26">
        <f t="shared" si="42"/>
        <v>0</v>
      </c>
      <c r="Q89" s="26">
        <f t="shared" si="42"/>
        <v>0</v>
      </c>
      <c r="R89" s="26">
        <f t="shared" si="42"/>
        <v>0</v>
      </c>
      <c r="S89" s="26">
        <f t="shared" si="42"/>
        <v>0</v>
      </c>
      <c r="T89" s="26">
        <f t="shared" si="42"/>
        <v>0</v>
      </c>
      <c r="U89" s="26">
        <f t="shared" si="42"/>
        <v>0</v>
      </c>
      <c r="V89" s="26">
        <f t="shared" si="42"/>
        <v>0</v>
      </c>
      <c r="W89" s="26">
        <f t="shared" si="42"/>
        <v>0</v>
      </c>
      <c r="X89" s="26">
        <f t="shared" si="42"/>
        <v>0</v>
      </c>
      <c r="Y89" s="26">
        <f t="shared" si="42"/>
        <v>0</v>
      </c>
      <c r="Z89" s="26">
        <f t="shared" si="42"/>
        <v>0</v>
      </c>
      <c r="AA89" s="26">
        <f t="shared" si="42"/>
        <v>0</v>
      </c>
      <c r="AB89" s="26">
        <f t="shared" si="42"/>
        <v>0</v>
      </c>
      <c r="AC89" s="26">
        <f t="shared" si="42"/>
        <v>0</v>
      </c>
      <c r="AD89" s="26">
        <f t="shared" si="42"/>
        <v>0</v>
      </c>
      <c r="AE89" s="26">
        <f t="shared" si="42"/>
        <v>0</v>
      </c>
      <c r="AF89" s="26">
        <f t="shared" ref="AF89" si="43">+SUM(AF90:AF93)</f>
        <v>0</v>
      </c>
      <c r="AG89" s="26">
        <f t="shared" ref="AG89:AH89" si="44">+SUM(AG90:AG93)</f>
        <v>0</v>
      </c>
      <c r="AH89" s="26">
        <f t="shared" si="44"/>
        <v>0</v>
      </c>
      <c r="AI89" s="27"/>
      <c r="AJ89" s="28" t="e">
        <f t="shared" si="39"/>
        <v>#DIV/0!</v>
      </c>
    </row>
    <row r="90" spans="1:36" hidden="1" x14ac:dyDescent="0.35">
      <c r="A90" s="24" t="s">
        <v>426</v>
      </c>
      <c r="B90" s="25" t="s">
        <v>427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27"/>
      <c r="AJ90" s="33" t="e">
        <f t="shared" si="39"/>
        <v>#DIV/0!</v>
      </c>
    </row>
    <row r="91" spans="1:36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3" t="e">
        <f t="shared" si="39"/>
        <v>#DIV/0!</v>
      </c>
    </row>
    <row r="92" spans="1:36" ht="13" hidden="1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33" t="e">
        <f t="shared" si="39"/>
        <v>#DIV/0!</v>
      </c>
    </row>
    <row r="93" spans="1:36" hidden="1" x14ac:dyDescent="0.35">
      <c r="A93" s="24" t="s">
        <v>432</v>
      </c>
      <c r="B93" s="25" t="s">
        <v>342</v>
      </c>
      <c r="C93" s="30">
        <f>+'1990'!$K93</f>
        <v>0</v>
      </c>
      <c r="D93" s="30">
        <f>+'1991'!$K93</f>
        <v>0</v>
      </c>
      <c r="E93" s="30">
        <f>+'1992'!$K93</f>
        <v>0</v>
      </c>
      <c r="F93" s="30">
        <f>+'1993'!$K93</f>
        <v>0</v>
      </c>
      <c r="G93" s="30">
        <f>+'1994'!$K93</f>
        <v>0</v>
      </c>
      <c r="H93" s="30">
        <f>+'1995'!$K93</f>
        <v>0</v>
      </c>
      <c r="I93" s="30">
        <f>+'1996'!$K93</f>
        <v>0</v>
      </c>
      <c r="J93" s="30">
        <f>+'1997'!$K93</f>
        <v>0</v>
      </c>
      <c r="K93" s="30">
        <f>+'1998'!$K93</f>
        <v>0</v>
      </c>
      <c r="L93" s="30">
        <f>+'1999'!$K93</f>
        <v>0</v>
      </c>
      <c r="M93" s="30">
        <f>+'2000'!$K93</f>
        <v>0</v>
      </c>
      <c r="N93" s="30">
        <f>+'2001'!$K93</f>
        <v>0</v>
      </c>
      <c r="O93" s="30">
        <f>+'2002'!$K93</f>
        <v>0</v>
      </c>
      <c r="P93" s="30">
        <f>+'2003'!$K93</f>
        <v>0</v>
      </c>
      <c r="Q93" s="30">
        <f>+'2004'!$K93</f>
        <v>0</v>
      </c>
      <c r="R93" s="30">
        <f>+'2005'!$K93</f>
        <v>0</v>
      </c>
      <c r="S93" s="30">
        <f>+'2006'!$K93</f>
        <v>0</v>
      </c>
      <c r="T93" s="30">
        <f>+'2007'!$K93</f>
        <v>0</v>
      </c>
      <c r="U93" s="30">
        <f>+'2008'!$K93</f>
        <v>0</v>
      </c>
      <c r="V93" s="30">
        <f>+'2009'!$K93</f>
        <v>0</v>
      </c>
      <c r="W93" s="30">
        <f>+'2010'!$K93</f>
        <v>0</v>
      </c>
      <c r="X93" s="30">
        <f>+'2011'!$K93</f>
        <v>0</v>
      </c>
      <c r="Y93" s="30">
        <f>+'2012'!$K93</f>
        <v>0</v>
      </c>
      <c r="Z93" s="30">
        <f>+'2013'!$K93</f>
        <v>0</v>
      </c>
      <c r="AA93" s="30">
        <f>+'2014'!$K93</f>
        <v>0</v>
      </c>
      <c r="AB93" s="30">
        <f>+'2015'!$K93</f>
        <v>0</v>
      </c>
      <c r="AC93" s="30">
        <f>+'2016'!$K93</f>
        <v>0</v>
      </c>
      <c r="AD93" s="30">
        <f>+'2017'!$K93</f>
        <v>0</v>
      </c>
      <c r="AE93" s="30">
        <f>+'2018'!$K93</f>
        <v>0</v>
      </c>
      <c r="AF93" s="30">
        <f>+'2019'!$K93</f>
        <v>0</v>
      </c>
      <c r="AG93" s="30">
        <f>+'2020'!$K93</f>
        <v>0</v>
      </c>
      <c r="AH93" s="30">
        <f>+'2021'!$K93</f>
        <v>0</v>
      </c>
      <c r="AI93" s="27"/>
      <c r="AJ93" s="31" t="e">
        <f t="shared" si="39"/>
        <v>#DIV/0!</v>
      </c>
    </row>
    <row r="94" spans="1:36" hidden="1" x14ac:dyDescent="0.35">
      <c r="A94" s="24" t="s">
        <v>433</v>
      </c>
      <c r="B94" s="25" t="s">
        <v>291</v>
      </c>
      <c r="C94" s="30">
        <f>+'1990'!$K94</f>
        <v>0</v>
      </c>
      <c r="D94" s="30">
        <f>+'1991'!$K94</f>
        <v>0</v>
      </c>
      <c r="E94" s="30">
        <f>+'1992'!$K94</f>
        <v>0</v>
      </c>
      <c r="F94" s="30">
        <f>+'1993'!$K94</f>
        <v>0</v>
      </c>
      <c r="G94" s="30">
        <f>+'1994'!$K94</f>
        <v>0</v>
      </c>
      <c r="H94" s="30">
        <f>+'1995'!$K94</f>
        <v>0</v>
      </c>
      <c r="I94" s="30">
        <f>+'1996'!$K94</f>
        <v>0</v>
      </c>
      <c r="J94" s="30">
        <f>+'1997'!$K94</f>
        <v>0</v>
      </c>
      <c r="K94" s="30">
        <f>+'1998'!$K94</f>
        <v>0</v>
      </c>
      <c r="L94" s="30">
        <f>+'1999'!$K94</f>
        <v>0</v>
      </c>
      <c r="M94" s="30">
        <f>+'2000'!$K94</f>
        <v>0</v>
      </c>
      <c r="N94" s="30">
        <f>+'2001'!$K94</f>
        <v>0</v>
      </c>
      <c r="O94" s="30">
        <f>+'2002'!$K94</f>
        <v>0</v>
      </c>
      <c r="P94" s="30">
        <f>+'2003'!$K94</f>
        <v>0</v>
      </c>
      <c r="Q94" s="30">
        <f>+'2004'!$K94</f>
        <v>0</v>
      </c>
      <c r="R94" s="30">
        <f>+'2005'!$K94</f>
        <v>0</v>
      </c>
      <c r="S94" s="30">
        <f>+'2006'!$K94</f>
        <v>0</v>
      </c>
      <c r="T94" s="30">
        <f>+'2007'!$K94</f>
        <v>0</v>
      </c>
      <c r="U94" s="30">
        <f>+'2008'!$K94</f>
        <v>0</v>
      </c>
      <c r="V94" s="30">
        <f>+'2009'!$K94</f>
        <v>0</v>
      </c>
      <c r="W94" s="30">
        <f>+'2010'!$K94</f>
        <v>0</v>
      </c>
      <c r="X94" s="30">
        <f>+'2011'!$K94</f>
        <v>0</v>
      </c>
      <c r="Y94" s="30">
        <f>+'2012'!$K94</f>
        <v>0</v>
      </c>
      <c r="Z94" s="30">
        <f>+'2013'!$K94</f>
        <v>0</v>
      </c>
      <c r="AA94" s="30">
        <f>+'2014'!$K94</f>
        <v>0</v>
      </c>
      <c r="AB94" s="30">
        <f>+'2015'!$K94</f>
        <v>0</v>
      </c>
      <c r="AC94" s="30">
        <f>+'2016'!$K94</f>
        <v>0</v>
      </c>
      <c r="AD94" s="30">
        <f>+'2017'!$K94</f>
        <v>0</v>
      </c>
      <c r="AE94" s="30">
        <f>+'2018'!$K94</f>
        <v>0</v>
      </c>
      <c r="AF94" s="30">
        <f>+'2019'!$K94</f>
        <v>0</v>
      </c>
      <c r="AG94" s="30">
        <f>+'2020'!$K94</f>
        <v>0</v>
      </c>
      <c r="AH94" s="30">
        <f>+'2021'!$K94</f>
        <v>0</v>
      </c>
      <c r="AI94" s="27"/>
      <c r="AJ94" s="31" t="e">
        <f t="shared" si="39"/>
        <v>#DIV/0!</v>
      </c>
    </row>
    <row r="95" spans="1:36" s="13" customFormat="1" x14ac:dyDescent="0.35">
      <c r="A95" s="19" t="s">
        <v>434</v>
      </c>
      <c r="B95" s="20" t="s">
        <v>435</v>
      </c>
      <c r="C95" s="21">
        <f t="shared" ref="C95:AE95" si="45">+C96+C111+C127+C132+C144+C145+C151+C154+C155+C156</f>
        <v>0</v>
      </c>
      <c r="D95" s="21">
        <f t="shared" si="45"/>
        <v>0</v>
      </c>
      <c r="E95" s="21">
        <f t="shared" si="45"/>
        <v>0</v>
      </c>
      <c r="F95" s="21">
        <f t="shared" si="45"/>
        <v>0</v>
      </c>
      <c r="G95" s="21">
        <f t="shared" si="45"/>
        <v>18.056385967963752</v>
      </c>
      <c r="H95" s="21">
        <f t="shared" si="45"/>
        <v>17.246420165855234</v>
      </c>
      <c r="I95" s="21">
        <f t="shared" si="45"/>
        <v>10.597360400000001</v>
      </c>
      <c r="J95" s="21">
        <f t="shared" si="45"/>
        <v>19.113832809417314</v>
      </c>
      <c r="K95" s="21">
        <f t="shared" si="45"/>
        <v>20.291047804746139</v>
      </c>
      <c r="L95" s="21">
        <f t="shared" si="45"/>
        <v>19.524667987344387</v>
      </c>
      <c r="M95" s="21">
        <f t="shared" si="45"/>
        <v>10.512352407004364</v>
      </c>
      <c r="N95" s="21">
        <f t="shared" si="45"/>
        <v>10.512275082717185</v>
      </c>
      <c r="O95" s="21">
        <f t="shared" si="45"/>
        <v>10.548046551116187</v>
      </c>
      <c r="P95" s="21">
        <f t="shared" si="45"/>
        <v>10.646838000000001</v>
      </c>
      <c r="Q95" s="21">
        <f t="shared" si="45"/>
        <v>10.512403919999999</v>
      </c>
      <c r="R95" s="21">
        <f t="shared" si="45"/>
        <v>10.614362</v>
      </c>
      <c r="S95" s="21">
        <f t="shared" si="45"/>
        <v>10.597360400000001</v>
      </c>
      <c r="T95" s="21">
        <f t="shared" si="45"/>
        <v>10.785942</v>
      </c>
      <c r="U95" s="21">
        <f t="shared" si="45"/>
        <v>11.2437892</v>
      </c>
      <c r="V95" s="21">
        <f t="shared" si="45"/>
        <v>11.302399088000001</v>
      </c>
      <c r="W95" s="21">
        <f t="shared" si="45"/>
        <v>11.899512575999999</v>
      </c>
      <c r="X95" s="21">
        <f t="shared" si="45"/>
        <v>13.279188</v>
      </c>
      <c r="Y95" s="21">
        <f t="shared" si="45"/>
        <v>15.882604000000001</v>
      </c>
      <c r="Z95" s="21">
        <f t="shared" si="45"/>
        <v>16.001557792</v>
      </c>
      <c r="AA95" s="21">
        <f t="shared" si="45"/>
        <v>17.434036800000001</v>
      </c>
      <c r="AB95" s="21">
        <f t="shared" si="45"/>
        <v>17.706258544000001</v>
      </c>
      <c r="AC95" s="21">
        <f t="shared" si="45"/>
        <v>18.560869359999998</v>
      </c>
      <c r="AD95" s="21">
        <f t="shared" si="45"/>
        <v>17.773194799999999</v>
      </c>
      <c r="AE95" s="21">
        <f t="shared" si="45"/>
        <v>17.488956383999998</v>
      </c>
      <c r="AF95" s="21">
        <f t="shared" ref="AF95" si="46">+AF96+AF111+AF127+AF132+AF144+AF145+AF151+AF154+AF155+AF156</f>
        <v>19.001951951999999</v>
      </c>
      <c r="AG95" s="21">
        <f t="shared" ref="AG95:AH95" si="47">+AG96+AG111+AG127+AG132+AG144+AG145+AG151+AG154+AG155+AG156</f>
        <v>12.425132679999997</v>
      </c>
      <c r="AH95" s="21">
        <f t="shared" si="47"/>
        <v>12.411006908000001</v>
      </c>
      <c r="AI95" s="22"/>
      <c r="AJ95" s="23">
        <f t="shared" si="39"/>
        <v>0.80758323316282921</v>
      </c>
    </row>
    <row r="96" spans="1:36" hidden="1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33" t="e">
        <f t="shared" si="39"/>
        <v>#DIV/0!</v>
      </c>
    </row>
    <row r="97" spans="1:36" hidden="1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33" t="e">
        <f t="shared" si="39"/>
        <v>#DIV/0!</v>
      </c>
    </row>
    <row r="98" spans="1:36" hidden="1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33" t="e">
        <f t="shared" si="39"/>
        <v>#DIV/0!</v>
      </c>
    </row>
    <row r="99" spans="1:36" hidden="1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33" t="e">
        <f t="shared" si="39"/>
        <v>#DIV/0!</v>
      </c>
    </row>
    <row r="100" spans="1:36" hidden="1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33" t="e">
        <f t="shared" si="39"/>
        <v>#DIV/0!</v>
      </c>
    </row>
    <row r="101" spans="1:36" hidden="1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33" t="e">
        <f t="shared" si="39"/>
        <v>#DIV/0!</v>
      </c>
    </row>
    <row r="102" spans="1:36" hidden="1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33" t="e">
        <f t="shared" si="39"/>
        <v>#DIV/0!</v>
      </c>
    </row>
    <row r="103" spans="1:36" hidden="1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33" t="e">
        <f t="shared" si="39"/>
        <v>#DIV/0!</v>
      </c>
    </row>
    <row r="104" spans="1:36" hidden="1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33" t="e">
        <f t="shared" si="39"/>
        <v>#DIV/0!</v>
      </c>
    </row>
    <row r="105" spans="1:36" hidden="1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33" t="e">
        <f t="shared" si="39"/>
        <v>#DIV/0!</v>
      </c>
    </row>
    <row r="106" spans="1:36" hidden="1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33" t="e">
        <f t="shared" si="39"/>
        <v>#DIV/0!</v>
      </c>
    </row>
    <row r="107" spans="1:36" hidden="1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33" t="e">
        <f t="shared" si="39"/>
        <v>#DIV/0!</v>
      </c>
    </row>
    <row r="108" spans="1:36" hidden="1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33" t="e">
        <f t="shared" si="39"/>
        <v>#DIV/0!</v>
      </c>
    </row>
    <row r="109" spans="1:36" hidden="1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33" t="e">
        <f t="shared" si="39"/>
        <v>#DIV/0!</v>
      </c>
    </row>
    <row r="110" spans="1:36" hidden="1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33" t="e">
        <f t="shared" si="39"/>
        <v>#DIV/0!</v>
      </c>
    </row>
    <row r="111" spans="1:36" hidden="1" x14ac:dyDescent="0.35">
      <c r="A111" s="24" t="s">
        <v>466</v>
      </c>
      <c r="B111" s="25" t="s">
        <v>467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27"/>
      <c r="AJ111" s="33" t="e">
        <f t="shared" si="39"/>
        <v>#DIV/0!</v>
      </c>
    </row>
    <row r="112" spans="1:36" hidden="1" x14ac:dyDescent="0.35">
      <c r="A112" s="24" t="s">
        <v>468</v>
      </c>
      <c r="B112" s="25" t="s">
        <v>439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27"/>
      <c r="AJ112" s="33" t="e">
        <f t="shared" si="39"/>
        <v>#DIV/0!</v>
      </c>
    </row>
    <row r="113" spans="1:36" hidden="1" x14ac:dyDescent="0.35">
      <c r="A113" s="24" t="s">
        <v>469</v>
      </c>
      <c r="B113" s="25" t="s">
        <v>441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27"/>
      <c r="AJ113" s="33" t="e">
        <f t="shared" si="39"/>
        <v>#DIV/0!</v>
      </c>
    </row>
    <row r="114" spans="1:36" hidden="1" x14ac:dyDescent="0.35">
      <c r="A114" s="24" t="s">
        <v>470</v>
      </c>
      <c r="B114" s="25" t="s">
        <v>443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27"/>
      <c r="AJ114" s="33" t="e">
        <f t="shared" si="39"/>
        <v>#DIV/0!</v>
      </c>
    </row>
    <row r="115" spans="1:36" hidden="1" x14ac:dyDescent="0.35">
      <c r="A115" s="24" t="s">
        <v>471</v>
      </c>
      <c r="B115" s="25" t="s">
        <v>445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27"/>
      <c r="AJ115" s="33" t="e">
        <f t="shared" si="39"/>
        <v>#DIV/0!</v>
      </c>
    </row>
    <row r="116" spans="1:36" hidden="1" x14ac:dyDescent="0.35">
      <c r="A116" s="24" t="s">
        <v>472</v>
      </c>
      <c r="B116" s="25" t="s">
        <v>447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27"/>
      <c r="AJ116" s="33" t="e">
        <f t="shared" si="39"/>
        <v>#DIV/0!</v>
      </c>
    </row>
    <row r="117" spans="1:36" hidden="1" x14ac:dyDescent="0.35">
      <c r="A117" s="24" t="s">
        <v>473</v>
      </c>
      <c r="B117" s="25" t="s">
        <v>449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27"/>
      <c r="AJ117" s="33" t="e">
        <f t="shared" si="39"/>
        <v>#DIV/0!</v>
      </c>
    </row>
    <row r="118" spans="1:36" hidden="1" x14ac:dyDescent="0.35">
      <c r="A118" s="24" t="s">
        <v>474</v>
      </c>
      <c r="B118" s="25" t="s">
        <v>451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27"/>
      <c r="AJ118" s="33" t="e">
        <f t="shared" si="39"/>
        <v>#DIV/0!</v>
      </c>
    </row>
    <row r="119" spans="1:36" hidden="1" x14ac:dyDescent="0.35">
      <c r="A119" s="24" t="s">
        <v>475</v>
      </c>
      <c r="B119" s="25" t="s">
        <v>453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27"/>
      <c r="AJ119" s="33" t="e">
        <f t="shared" si="39"/>
        <v>#DIV/0!</v>
      </c>
    </row>
    <row r="120" spans="1:36" hidden="1" x14ac:dyDescent="0.35">
      <c r="A120" s="24" t="s">
        <v>476</v>
      </c>
      <c r="B120" s="25" t="s">
        <v>455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27"/>
      <c r="AJ120" s="33" t="e">
        <f t="shared" si="39"/>
        <v>#DIV/0!</v>
      </c>
    </row>
    <row r="121" spans="1:36" hidden="1" x14ac:dyDescent="0.35">
      <c r="A121" s="24" t="s">
        <v>477</v>
      </c>
      <c r="B121" s="25" t="s">
        <v>457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27"/>
      <c r="AJ121" s="33" t="e">
        <f t="shared" si="39"/>
        <v>#DIV/0!</v>
      </c>
    </row>
    <row r="122" spans="1:36" hidden="1" x14ac:dyDescent="0.35">
      <c r="A122" s="24" t="s">
        <v>478</v>
      </c>
      <c r="B122" s="25" t="s">
        <v>459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27"/>
      <c r="AJ122" s="33" t="e">
        <f t="shared" si="39"/>
        <v>#DIV/0!</v>
      </c>
    </row>
    <row r="123" spans="1:36" hidden="1" x14ac:dyDescent="0.35">
      <c r="A123" s="24" t="s">
        <v>479</v>
      </c>
      <c r="B123" s="25" t="s">
        <v>461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27"/>
      <c r="AJ123" s="33" t="e">
        <f t="shared" si="39"/>
        <v>#DIV/0!</v>
      </c>
    </row>
    <row r="124" spans="1:36" hidden="1" x14ac:dyDescent="0.35">
      <c r="A124" s="24" t="s">
        <v>480</v>
      </c>
      <c r="B124" s="25" t="s">
        <v>463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27"/>
      <c r="AJ124" s="33" t="e">
        <f t="shared" si="39"/>
        <v>#DIV/0!</v>
      </c>
    </row>
    <row r="125" spans="1:36" hidden="1" x14ac:dyDescent="0.35">
      <c r="A125" s="24" t="s">
        <v>481</v>
      </c>
      <c r="B125" s="25" t="s">
        <v>465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27"/>
      <c r="AJ125" s="33" t="e">
        <f t="shared" si="39"/>
        <v>#DIV/0!</v>
      </c>
    </row>
    <row r="126" spans="1:36" ht="13" hidden="1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3" t="e">
        <f t="shared" si="39"/>
        <v>#DIV/0!</v>
      </c>
    </row>
    <row r="127" spans="1:36" hidden="1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33" t="e">
        <f t="shared" si="39"/>
        <v>#DIV/0!</v>
      </c>
    </row>
    <row r="128" spans="1:36" hidden="1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33" t="e">
        <f t="shared" si="39"/>
        <v>#DIV/0!</v>
      </c>
    </row>
    <row r="129" spans="1:36" hidden="1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33" t="e">
        <f t="shared" si="39"/>
        <v>#DIV/0!</v>
      </c>
    </row>
    <row r="130" spans="1:36" hidden="1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33" t="e">
        <f t="shared" si="39"/>
        <v>#DIV/0!</v>
      </c>
    </row>
    <row r="131" spans="1:36" hidden="1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33" t="e">
        <f t="shared" si="39"/>
        <v>#DIV/0!</v>
      </c>
    </row>
    <row r="132" spans="1:36" hidden="1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3" t="e">
        <f t="shared" si="39"/>
        <v>#DIV/0!</v>
      </c>
    </row>
    <row r="133" spans="1:36" hidden="1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3" t="e">
        <f t="shared" ref="AJ133:AJ196" si="48">+(AF133/M133)-1</f>
        <v>#DIV/0!</v>
      </c>
    </row>
    <row r="134" spans="1:36" hidden="1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3" t="e">
        <f t="shared" si="48"/>
        <v>#DIV/0!</v>
      </c>
    </row>
    <row r="135" spans="1:36" hidden="1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3" t="e">
        <f t="shared" si="48"/>
        <v>#DIV/0!</v>
      </c>
    </row>
    <row r="136" spans="1:36" hidden="1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3" t="e">
        <f t="shared" si="48"/>
        <v>#DIV/0!</v>
      </c>
    </row>
    <row r="137" spans="1:36" hidden="1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3" t="e">
        <f t="shared" si="48"/>
        <v>#DIV/0!</v>
      </c>
    </row>
    <row r="138" spans="1:36" hidden="1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3" t="e">
        <f t="shared" si="48"/>
        <v>#DIV/0!</v>
      </c>
    </row>
    <row r="139" spans="1:36" hidden="1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3" t="e">
        <f t="shared" si="48"/>
        <v>#DIV/0!</v>
      </c>
    </row>
    <row r="140" spans="1:36" hidden="1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3" t="e">
        <f t="shared" si="48"/>
        <v>#DIV/0!</v>
      </c>
    </row>
    <row r="141" spans="1:36" hidden="1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3" t="e">
        <f t="shared" si="48"/>
        <v>#DIV/0!</v>
      </c>
    </row>
    <row r="142" spans="1:36" hidden="1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3" t="e">
        <f t="shared" si="48"/>
        <v>#DIV/0!</v>
      </c>
    </row>
    <row r="143" spans="1:36" hidden="1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3" t="e">
        <f t="shared" si="48"/>
        <v>#DIV/0!</v>
      </c>
    </row>
    <row r="144" spans="1:36" hidden="1" x14ac:dyDescent="0.35">
      <c r="A144" s="24" t="s">
        <v>516</v>
      </c>
      <c r="B144" s="25" t="s">
        <v>517</v>
      </c>
      <c r="C144" s="30">
        <f>+'1990'!$K144</f>
        <v>0</v>
      </c>
      <c r="D144" s="30">
        <f>+'1991'!$K144</f>
        <v>0</v>
      </c>
      <c r="E144" s="30">
        <f>+'1992'!$K144</f>
        <v>0</v>
      </c>
      <c r="F144" s="30">
        <f>+'1993'!$K144</f>
        <v>0</v>
      </c>
      <c r="G144" s="30">
        <f>+'1994'!$K144</f>
        <v>0</v>
      </c>
      <c r="H144" s="30">
        <f>+'1995'!$K144</f>
        <v>0</v>
      </c>
      <c r="I144" s="30">
        <f>+'1996'!$K144</f>
        <v>0</v>
      </c>
      <c r="J144" s="30">
        <f>+'1997'!$K144</f>
        <v>0</v>
      </c>
      <c r="K144" s="30">
        <f>+'1998'!$K144</f>
        <v>0</v>
      </c>
      <c r="L144" s="30">
        <f>+'1999'!$K144</f>
        <v>0</v>
      </c>
      <c r="M144" s="30">
        <f>+'2000'!$K144</f>
        <v>0</v>
      </c>
      <c r="N144" s="30">
        <f>+'2001'!$K144</f>
        <v>0</v>
      </c>
      <c r="O144" s="30">
        <f>+'2002'!$K144</f>
        <v>0</v>
      </c>
      <c r="P144" s="30">
        <f>+'2003'!$K144</f>
        <v>0</v>
      </c>
      <c r="Q144" s="30">
        <f>+'2004'!$K144</f>
        <v>0</v>
      </c>
      <c r="R144" s="30">
        <f>+'2005'!$K144</f>
        <v>0</v>
      </c>
      <c r="S144" s="30">
        <f>+'2006'!$K144</f>
        <v>0</v>
      </c>
      <c r="T144" s="30">
        <f>+'2007'!$K144</f>
        <v>0</v>
      </c>
      <c r="U144" s="30">
        <f>+'2008'!$K144</f>
        <v>0</v>
      </c>
      <c r="V144" s="30">
        <f>+'2009'!$K144</f>
        <v>0</v>
      </c>
      <c r="W144" s="30">
        <f>+'2010'!$K144</f>
        <v>0</v>
      </c>
      <c r="X144" s="30">
        <f>+'2011'!$K144</f>
        <v>0</v>
      </c>
      <c r="Y144" s="30">
        <f>+'2012'!$K144</f>
        <v>0</v>
      </c>
      <c r="Z144" s="30">
        <f>+'2013'!$K144</f>
        <v>0</v>
      </c>
      <c r="AA144" s="30">
        <f>+'2014'!$K144</f>
        <v>0</v>
      </c>
      <c r="AB144" s="30">
        <f>+'2015'!$K144</f>
        <v>0</v>
      </c>
      <c r="AC144" s="30">
        <f>+'2016'!$K144</f>
        <v>0</v>
      </c>
      <c r="AD144" s="30">
        <f>+'2017'!$K144</f>
        <v>0</v>
      </c>
      <c r="AE144" s="30">
        <f>+'2018'!$K144</f>
        <v>0</v>
      </c>
      <c r="AF144" s="30">
        <f>+'2019'!$K144</f>
        <v>0</v>
      </c>
      <c r="AG144" s="30">
        <f>+'2020'!$K144</f>
        <v>0</v>
      </c>
      <c r="AH144" s="30">
        <f>+'2021'!$K144</f>
        <v>0</v>
      </c>
      <c r="AI144" s="27"/>
      <c r="AJ144" s="31" t="e">
        <f t="shared" si="48"/>
        <v>#DIV/0!</v>
      </c>
    </row>
    <row r="145" spans="1:36" hidden="1" x14ac:dyDescent="0.35">
      <c r="A145" s="24" t="s">
        <v>518</v>
      </c>
      <c r="B145" s="25" t="s">
        <v>519</v>
      </c>
      <c r="C145" s="26">
        <f>+SUM(C146:C150)</f>
        <v>0</v>
      </c>
      <c r="D145" s="26">
        <f t="shared" ref="D145:AE145" si="49">+SUM(D146:D150)</f>
        <v>0</v>
      </c>
      <c r="E145" s="26">
        <f t="shared" si="49"/>
        <v>0</v>
      </c>
      <c r="F145" s="26">
        <f t="shared" si="49"/>
        <v>0</v>
      </c>
      <c r="G145" s="26">
        <f t="shared" si="49"/>
        <v>18.056385967963752</v>
      </c>
      <c r="H145" s="26">
        <f t="shared" si="49"/>
        <v>17.246420165855234</v>
      </c>
      <c r="I145" s="26">
        <f t="shared" si="49"/>
        <v>10.597360400000001</v>
      </c>
      <c r="J145" s="26">
        <f t="shared" si="49"/>
        <v>19.113832809417314</v>
      </c>
      <c r="K145" s="26">
        <f t="shared" si="49"/>
        <v>20.291047804746139</v>
      </c>
      <c r="L145" s="26">
        <f t="shared" si="49"/>
        <v>19.524667987344387</v>
      </c>
      <c r="M145" s="26">
        <f t="shared" si="49"/>
        <v>10.512352407004364</v>
      </c>
      <c r="N145" s="26">
        <f t="shared" si="49"/>
        <v>10.512275082717185</v>
      </c>
      <c r="O145" s="26">
        <f t="shared" si="49"/>
        <v>10.548046551116187</v>
      </c>
      <c r="P145" s="26">
        <f t="shared" si="49"/>
        <v>10.646838000000001</v>
      </c>
      <c r="Q145" s="26">
        <f t="shared" si="49"/>
        <v>10.512403919999999</v>
      </c>
      <c r="R145" s="26">
        <f t="shared" si="49"/>
        <v>10.614362</v>
      </c>
      <c r="S145" s="26">
        <f t="shared" si="49"/>
        <v>10.597360400000001</v>
      </c>
      <c r="T145" s="26">
        <f t="shared" si="49"/>
        <v>10.785942</v>
      </c>
      <c r="U145" s="26">
        <f t="shared" si="49"/>
        <v>11.2437892</v>
      </c>
      <c r="V145" s="26">
        <f t="shared" si="49"/>
        <v>11.302399088000001</v>
      </c>
      <c r="W145" s="26">
        <f t="shared" si="49"/>
        <v>11.899512575999999</v>
      </c>
      <c r="X145" s="26">
        <f t="shared" si="49"/>
        <v>13.279188</v>
      </c>
      <c r="Y145" s="26">
        <f t="shared" si="49"/>
        <v>15.882604000000001</v>
      </c>
      <c r="Z145" s="26">
        <f t="shared" si="49"/>
        <v>16.001557792</v>
      </c>
      <c r="AA145" s="26">
        <f t="shared" si="49"/>
        <v>17.434036800000001</v>
      </c>
      <c r="AB145" s="26">
        <f t="shared" si="49"/>
        <v>17.706258544000001</v>
      </c>
      <c r="AC145" s="26">
        <f t="shared" si="49"/>
        <v>18.560869359999998</v>
      </c>
      <c r="AD145" s="26">
        <f t="shared" si="49"/>
        <v>17.773194799999999</v>
      </c>
      <c r="AE145" s="26">
        <f t="shared" si="49"/>
        <v>17.488956383999998</v>
      </c>
      <c r="AF145" s="26">
        <f t="shared" ref="AF145:AH145" si="50">+SUM(AF146:AF150)</f>
        <v>19.001951951999999</v>
      </c>
      <c r="AG145" s="26">
        <f t="shared" si="50"/>
        <v>12.425132679999997</v>
      </c>
      <c r="AH145" s="26">
        <f t="shared" si="50"/>
        <v>12.411006908000001</v>
      </c>
      <c r="AI145" s="27"/>
      <c r="AJ145" s="28">
        <f t="shared" si="48"/>
        <v>0.80758323316282921</v>
      </c>
    </row>
    <row r="146" spans="1:36" hidden="1" x14ac:dyDescent="0.35">
      <c r="A146" s="24" t="s">
        <v>520</v>
      </c>
      <c r="B146" s="25" t="s">
        <v>521</v>
      </c>
      <c r="C146" s="30">
        <f>+'1990'!$K146</f>
        <v>0</v>
      </c>
      <c r="D146" s="30">
        <f>+'1991'!$K146</f>
        <v>0</v>
      </c>
      <c r="E146" s="30">
        <f>+'1992'!$K146</f>
        <v>0</v>
      </c>
      <c r="F146" s="30">
        <f>+'1993'!$K146</f>
        <v>0</v>
      </c>
      <c r="G146" s="30">
        <f>+'1994'!$K146</f>
        <v>2.6685967963750393E-2</v>
      </c>
      <c r="H146" s="30">
        <f>+'1995'!$K146</f>
        <v>1.2010082927616003E-2</v>
      </c>
      <c r="I146" s="30">
        <f>+'1996'!$K146</f>
        <v>3.1795200000000003E-2</v>
      </c>
      <c r="J146" s="30">
        <f>+'1997'!$K146</f>
        <v>4.4231404708659182E-2</v>
      </c>
      <c r="K146" s="30">
        <f>+'1998'!$K146</f>
        <v>1.9290902373068811E-2</v>
      </c>
      <c r="L146" s="30">
        <f>+'1999'!$K146</f>
        <v>1.8222993672192021E-2</v>
      </c>
      <c r="M146" s="30">
        <f>+'2000'!$K146</f>
        <v>3.1749203502182397E-2</v>
      </c>
      <c r="N146" s="30">
        <f>+'2001'!$K146</f>
        <v>3.1112541358591983E-2</v>
      </c>
      <c r="O146" s="30">
        <f>+'2002'!$K146</f>
        <v>4.7503275558092799E-2</v>
      </c>
      <c r="P146" s="30">
        <f>+'2003'!$K146</f>
        <v>9.4208000000000014E-2</v>
      </c>
      <c r="Q146" s="30">
        <f>+'2004'!$K146</f>
        <v>2.1608960000000003E-2</v>
      </c>
      <c r="R146" s="30">
        <f>+'2005'!$K146</f>
        <v>6.1824000000000004E-2</v>
      </c>
      <c r="S146" s="30">
        <f>+'2006'!$K146</f>
        <v>3.1795200000000003E-2</v>
      </c>
      <c r="T146" s="30">
        <f>+'2007'!$K146</f>
        <v>8.2432000000000005E-2</v>
      </c>
      <c r="U146" s="30">
        <f>+'2008'!$K146</f>
        <v>0.2234496</v>
      </c>
      <c r="V146" s="30">
        <f>+'2009'!$K146</f>
        <v>0.10163718400000001</v>
      </c>
      <c r="W146" s="30">
        <f>+'2010'!$K146</f>
        <v>3.2442879999999997E-3</v>
      </c>
      <c r="X146" s="30">
        <f>+'2011'!$K146</f>
        <v>0</v>
      </c>
      <c r="Y146" s="30">
        <f>+'2012'!$K146</f>
        <v>0.12364800000000001</v>
      </c>
      <c r="Z146" s="30">
        <f>+'2013'!$K146</f>
        <v>5.5152896000000007E-2</v>
      </c>
      <c r="AA146" s="30">
        <f>+'2014'!$K146</f>
        <v>4.0038400000000002E-2</v>
      </c>
      <c r="AB146" s="30">
        <f>+'2015'!$K146</f>
        <v>0.39711027200000004</v>
      </c>
      <c r="AC146" s="30">
        <f>+'2016'!$K146</f>
        <v>0.82202368000000003</v>
      </c>
      <c r="AD146" s="30">
        <f>+'2017'!$K146</f>
        <v>0.1519104</v>
      </c>
      <c r="AE146" s="30">
        <f>+'2018'!$K146</f>
        <v>4.6568192000000008E-2</v>
      </c>
      <c r="AF146" s="30">
        <f>+'2019'!$K146</f>
        <v>0.70230297600000002</v>
      </c>
      <c r="AG146" s="30">
        <f>+'2020'!$K146</f>
        <v>4.1068800000000003E-2</v>
      </c>
      <c r="AH146" s="30">
        <f>+'2021'!$K146</f>
        <v>0.36316006399999989</v>
      </c>
      <c r="AI146" s="27"/>
      <c r="AJ146" s="31">
        <f t="shared" si="48"/>
        <v>21.120333694409837</v>
      </c>
    </row>
    <row r="147" spans="1:36" hidden="1" x14ac:dyDescent="0.35">
      <c r="A147" s="24" t="s">
        <v>522</v>
      </c>
      <c r="B147" s="25" t="s">
        <v>523</v>
      </c>
      <c r="C147" s="30">
        <f>+'1990'!$K147</f>
        <v>0</v>
      </c>
      <c r="D147" s="30">
        <f>+'1991'!$K147</f>
        <v>0</v>
      </c>
      <c r="E147" s="30">
        <f>+'1992'!$K147</f>
        <v>0</v>
      </c>
      <c r="F147" s="30">
        <f>+'1993'!$K147</f>
        <v>0</v>
      </c>
      <c r="G147" s="30">
        <f>+'1994'!$K147</f>
        <v>0</v>
      </c>
      <c r="H147" s="30">
        <f>+'1995'!$K147</f>
        <v>0</v>
      </c>
      <c r="I147" s="30">
        <f>+'1996'!$K147</f>
        <v>0</v>
      </c>
      <c r="J147" s="30">
        <f>+'1997'!$K147</f>
        <v>0</v>
      </c>
      <c r="K147" s="30">
        <f>+'1998'!$K147</f>
        <v>0</v>
      </c>
      <c r="L147" s="30">
        <f>+'1999'!$K147</f>
        <v>0</v>
      </c>
      <c r="M147" s="30">
        <f>+'2000'!$K147</f>
        <v>0</v>
      </c>
      <c r="N147" s="30">
        <f>+'2001'!$K147</f>
        <v>0</v>
      </c>
      <c r="O147" s="30">
        <f>+'2002'!$K147</f>
        <v>0</v>
      </c>
      <c r="P147" s="30">
        <f>+'2003'!$K147</f>
        <v>0</v>
      </c>
      <c r="Q147" s="30">
        <f>+'2004'!$K147</f>
        <v>0</v>
      </c>
      <c r="R147" s="30">
        <f>+'2005'!$K147</f>
        <v>0</v>
      </c>
      <c r="S147" s="30">
        <f>+'2006'!$K147</f>
        <v>0</v>
      </c>
      <c r="T147" s="30">
        <f>+'2007'!$K147</f>
        <v>0</v>
      </c>
      <c r="U147" s="30">
        <f>+'2008'!$K147</f>
        <v>0</v>
      </c>
      <c r="V147" s="30">
        <f>+'2009'!$K147</f>
        <v>0</v>
      </c>
      <c r="W147" s="30">
        <f>+'2010'!$K147</f>
        <v>0</v>
      </c>
      <c r="X147" s="30">
        <f>+'2011'!$K147</f>
        <v>0</v>
      </c>
      <c r="Y147" s="30">
        <f>+'2012'!$K147</f>
        <v>0</v>
      </c>
      <c r="Z147" s="30">
        <f>+'2013'!$K147</f>
        <v>0</v>
      </c>
      <c r="AA147" s="30">
        <f>+'2014'!$K147</f>
        <v>0</v>
      </c>
      <c r="AB147" s="30">
        <f>+'2015'!$K147</f>
        <v>0</v>
      </c>
      <c r="AC147" s="30">
        <f>+'2016'!$K147</f>
        <v>0</v>
      </c>
      <c r="AD147" s="30">
        <f>+'2017'!$K147</f>
        <v>0</v>
      </c>
      <c r="AE147" s="30">
        <f>+'2018'!$K147</f>
        <v>0</v>
      </c>
      <c r="AF147" s="30">
        <f>+'2019'!$K147</f>
        <v>0</v>
      </c>
      <c r="AG147" s="30">
        <f>+'2020'!$K147</f>
        <v>0</v>
      </c>
      <c r="AH147" s="30">
        <f>+'2021'!$K147</f>
        <v>0</v>
      </c>
      <c r="AI147" s="27"/>
      <c r="AJ147" s="31" t="e">
        <f t="shared" si="48"/>
        <v>#DIV/0!</v>
      </c>
    </row>
    <row r="148" spans="1:36" hidden="1" x14ac:dyDescent="0.35">
      <c r="A148" s="24" t="s">
        <v>524</v>
      </c>
      <c r="B148" s="25" t="s">
        <v>525</v>
      </c>
      <c r="C148" s="30">
        <f>+'1990'!$K148</f>
        <v>0</v>
      </c>
      <c r="D148" s="30">
        <f>+'1991'!$K148</f>
        <v>0</v>
      </c>
      <c r="E148" s="30">
        <f>+'1992'!$K148</f>
        <v>0</v>
      </c>
      <c r="F148" s="30">
        <f>+'1993'!$K148</f>
        <v>0</v>
      </c>
      <c r="G148" s="30">
        <f>+'1994'!$K148</f>
        <v>0</v>
      </c>
      <c r="H148" s="30">
        <f>+'1995'!$K148</f>
        <v>0</v>
      </c>
      <c r="I148" s="30">
        <f>+'1996'!$K148</f>
        <v>0</v>
      </c>
      <c r="J148" s="30">
        <f>+'1997'!$K148</f>
        <v>0</v>
      </c>
      <c r="K148" s="30">
        <f>+'1998'!$K148</f>
        <v>0</v>
      </c>
      <c r="L148" s="30">
        <f>+'1999'!$K148</f>
        <v>0</v>
      </c>
      <c r="M148" s="30">
        <f>+'2000'!$K148</f>
        <v>0</v>
      </c>
      <c r="N148" s="30">
        <f>+'2001'!$K148</f>
        <v>0</v>
      </c>
      <c r="O148" s="30">
        <f>+'2002'!$K148</f>
        <v>0</v>
      </c>
      <c r="P148" s="30">
        <f>+'2003'!$K148</f>
        <v>0</v>
      </c>
      <c r="Q148" s="30">
        <f>+'2004'!$K148</f>
        <v>0</v>
      </c>
      <c r="R148" s="30">
        <f>+'2005'!$K148</f>
        <v>0</v>
      </c>
      <c r="S148" s="30">
        <f>+'2006'!$K148</f>
        <v>0</v>
      </c>
      <c r="T148" s="30">
        <f>+'2007'!$K148</f>
        <v>0</v>
      </c>
      <c r="U148" s="30">
        <f>+'2008'!$K148</f>
        <v>0</v>
      </c>
      <c r="V148" s="30">
        <f>+'2009'!$K148</f>
        <v>0</v>
      </c>
      <c r="W148" s="30">
        <f>+'2010'!$K148</f>
        <v>0</v>
      </c>
      <c r="X148" s="30">
        <f>+'2011'!$K148</f>
        <v>0</v>
      </c>
      <c r="Y148" s="30">
        <f>+'2012'!$K148</f>
        <v>0</v>
      </c>
      <c r="Z148" s="30">
        <f>+'2013'!$K148</f>
        <v>0</v>
      </c>
      <c r="AA148" s="30">
        <f>+'2014'!$K148</f>
        <v>0</v>
      </c>
      <c r="AB148" s="30">
        <f>+'2015'!$K148</f>
        <v>0</v>
      </c>
      <c r="AC148" s="30">
        <f>+'2016'!$K148</f>
        <v>0</v>
      </c>
      <c r="AD148" s="30">
        <f>+'2017'!$K148</f>
        <v>0</v>
      </c>
      <c r="AE148" s="30">
        <f>+'2018'!$K148</f>
        <v>0</v>
      </c>
      <c r="AF148" s="30">
        <f>+'2019'!$K148</f>
        <v>0</v>
      </c>
      <c r="AG148" s="30">
        <f>+'2020'!$K148</f>
        <v>0</v>
      </c>
      <c r="AH148" s="30">
        <f>+'2021'!$K148</f>
        <v>0</v>
      </c>
      <c r="AI148" s="27"/>
      <c r="AJ148" s="31" t="e">
        <f t="shared" si="48"/>
        <v>#DIV/0!</v>
      </c>
    </row>
    <row r="149" spans="1:36" hidden="1" x14ac:dyDescent="0.35">
      <c r="A149" s="24" t="s">
        <v>526</v>
      </c>
      <c r="B149" s="25" t="s">
        <v>527</v>
      </c>
      <c r="C149" s="30">
        <f>+'1990'!$K149</f>
        <v>0</v>
      </c>
      <c r="D149" s="30">
        <f>+'1991'!$K149</f>
        <v>0</v>
      </c>
      <c r="E149" s="30">
        <f>+'1992'!$K149</f>
        <v>0</v>
      </c>
      <c r="F149" s="30">
        <f>+'1993'!$K149</f>
        <v>0</v>
      </c>
      <c r="G149" s="30">
        <f>+'1994'!$K149</f>
        <v>18.029700000000002</v>
      </c>
      <c r="H149" s="30">
        <f>+'1995'!$K149</f>
        <v>17.234410082927617</v>
      </c>
      <c r="I149" s="30">
        <f>+'1996'!$K149</f>
        <v>10.565565200000002</v>
      </c>
      <c r="J149" s="30">
        <f>+'1997'!$K149</f>
        <v>19.069601404708656</v>
      </c>
      <c r="K149" s="30">
        <f>+'1998'!$K149</f>
        <v>20.27175690237307</v>
      </c>
      <c r="L149" s="30">
        <f>+'1999'!$K149</f>
        <v>19.506444993672194</v>
      </c>
      <c r="M149" s="30">
        <f>+'2000'!$K149</f>
        <v>10.480603203502183</v>
      </c>
      <c r="N149" s="30">
        <f>+'2001'!$K149</f>
        <v>10.481162541358593</v>
      </c>
      <c r="O149" s="30">
        <f>+'2002'!$K149</f>
        <v>10.500543275558094</v>
      </c>
      <c r="P149" s="30">
        <f>+'2003'!$K149</f>
        <v>10.552630000000001</v>
      </c>
      <c r="Q149" s="30">
        <f>+'2004'!$K149</f>
        <v>10.490794959999999</v>
      </c>
      <c r="R149" s="30">
        <f>+'2005'!$K149</f>
        <v>10.552538</v>
      </c>
      <c r="S149" s="30">
        <f>+'2006'!$K149</f>
        <v>10.565565200000002</v>
      </c>
      <c r="T149" s="30">
        <f>+'2007'!$K149</f>
        <v>10.70351</v>
      </c>
      <c r="U149" s="30">
        <f>+'2008'!$K149</f>
        <v>11.0203396</v>
      </c>
      <c r="V149" s="30">
        <f>+'2009'!$K149</f>
        <v>11.200761904000002</v>
      </c>
      <c r="W149" s="30">
        <f>+'2010'!$K149</f>
        <v>11.896268288</v>
      </c>
      <c r="X149" s="30">
        <f>+'2011'!$K149</f>
        <v>13.279188</v>
      </c>
      <c r="Y149" s="30">
        <f>+'2012'!$K149</f>
        <v>15.758956000000001</v>
      </c>
      <c r="Z149" s="30">
        <f>+'2013'!$K149</f>
        <v>15.946404896000001</v>
      </c>
      <c r="AA149" s="30">
        <f>+'2014'!$K149</f>
        <v>17.393998400000001</v>
      </c>
      <c r="AB149" s="30">
        <f>+'2015'!$K149</f>
        <v>17.309148272000002</v>
      </c>
      <c r="AC149" s="30">
        <f>+'2016'!$K149</f>
        <v>17.738845679999997</v>
      </c>
      <c r="AD149" s="30">
        <f>+'2017'!$K149</f>
        <v>17.6212844</v>
      </c>
      <c r="AE149" s="30">
        <f>+'2018'!$K149</f>
        <v>17.442388191999999</v>
      </c>
      <c r="AF149" s="30">
        <f>+'2019'!$K149</f>
        <v>18.299648976</v>
      </c>
      <c r="AG149" s="30">
        <f>+'2020'!$K149</f>
        <v>12.384063879999998</v>
      </c>
      <c r="AH149" s="30">
        <f>+'2021'!$K149</f>
        <v>12.047846844</v>
      </c>
      <c r="AI149" s="27"/>
      <c r="AJ149" s="31">
        <f t="shared" si="48"/>
        <v>0.74604921307248961</v>
      </c>
    </row>
    <row r="150" spans="1:36" hidden="1" x14ac:dyDescent="0.35">
      <c r="A150" s="24" t="s">
        <v>528</v>
      </c>
      <c r="B150" s="25" t="s">
        <v>291</v>
      </c>
      <c r="C150" s="30">
        <f>+'1990'!$K150</f>
        <v>0</v>
      </c>
      <c r="D150" s="30">
        <f>+'1991'!$K150</f>
        <v>0</v>
      </c>
      <c r="E150" s="30">
        <f>+'1992'!$K150</f>
        <v>0</v>
      </c>
      <c r="F150" s="30">
        <f>+'1993'!$K150</f>
        <v>0</v>
      </c>
      <c r="G150" s="30">
        <f>+'1994'!$K150</f>
        <v>0</v>
      </c>
      <c r="H150" s="30">
        <f>+'1995'!$K150</f>
        <v>0</v>
      </c>
      <c r="I150" s="30">
        <f>+'1996'!$K150</f>
        <v>0</v>
      </c>
      <c r="J150" s="30">
        <f>+'1997'!$K150</f>
        <v>0</v>
      </c>
      <c r="K150" s="30">
        <f>+'1998'!$K150</f>
        <v>0</v>
      </c>
      <c r="L150" s="30">
        <f>+'1999'!$K150</f>
        <v>0</v>
      </c>
      <c r="M150" s="30">
        <f>+'2000'!$K150</f>
        <v>0</v>
      </c>
      <c r="N150" s="30">
        <f>+'2001'!$K150</f>
        <v>0</v>
      </c>
      <c r="O150" s="30">
        <f>+'2002'!$K150</f>
        <v>0</v>
      </c>
      <c r="P150" s="30">
        <f>+'2003'!$K150</f>
        <v>0</v>
      </c>
      <c r="Q150" s="30">
        <f>+'2004'!$K150</f>
        <v>0</v>
      </c>
      <c r="R150" s="30">
        <f>+'2005'!$K150</f>
        <v>0</v>
      </c>
      <c r="S150" s="30">
        <f>+'2006'!$K150</f>
        <v>0</v>
      </c>
      <c r="T150" s="30">
        <f>+'2007'!$K150</f>
        <v>0</v>
      </c>
      <c r="U150" s="30">
        <f>+'2008'!$K150</f>
        <v>0</v>
      </c>
      <c r="V150" s="30">
        <f>+'2009'!$K150</f>
        <v>0</v>
      </c>
      <c r="W150" s="30">
        <f>+'2010'!$K150</f>
        <v>0</v>
      </c>
      <c r="X150" s="30">
        <f>+'2011'!$K150</f>
        <v>0</v>
      </c>
      <c r="Y150" s="30">
        <f>+'2012'!$K150</f>
        <v>0</v>
      </c>
      <c r="Z150" s="30">
        <f>+'2013'!$K150</f>
        <v>0</v>
      </c>
      <c r="AA150" s="30">
        <f>+'2014'!$K150</f>
        <v>0</v>
      </c>
      <c r="AB150" s="30">
        <f>+'2015'!$K150</f>
        <v>0</v>
      </c>
      <c r="AC150" s="30">
        <f>+'2016'!$K150</f>
        <v>0</v>
      </c>
      <c r="AD150" s="30">
        <f>+'2017'!$K150</f>
        <v>0</v>
      </c>
      <c r="AE150" s="30">
        <f>+'2018'!$K150</f>
        <v>0</v>
      </c>
      <c r="AF150" s="30">
        <f>+'2019'!$K150</f>
        <v>0</v>
      </c>
      <c r="AG150" s="30">
        <f>+'2020'!$K150</f>
        <v>0</v>
      </c>
      <c r="AH150" s="30">
        <f>+'2021'!$K150</f>
        <v>0</v>
      </c>
      <c r="AI150" s="27"/>
      <c r="AJ150" s="31" t="e">
        <f t="shared" si="48"/>
        <v>#DIV/0!</v>
      </c>
    </row>
    <row r="151" spans="1:36" hidden="1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3" t="e">
        <f t="shared" si="48"/>
        <v>#DIV/0!</v>
      </c>
    </row>
    <row r="152" spans="1:36" hidden="1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3" t="e">
        <f t="shared" si="48"/>
        <v>#DIV/0!</v>
      </c>
    </row>
    <row r="153" spans="1:36" hidden="1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3" t="e">
        <f t="shared" si="48"/>
        <v>#DIV/0!</v>
      </c>
    </row>
    <row r="154" spans="1:36" hidden="1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3" t="e">
        <f t="shared" si="48"/>
        <v>#DIV/0!</v>
      </c>
    </row>
    <row r="155" spans="1:36" hidden="1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3" t="e">
        <f t="shared" si="48"/>
        <v>#DIV/0!</v>
      </c>
    </row>
    <row r="156" spans="1:36" hidden="1" x14ac:dyDescent="0.35">
      <c r="A156" s="24" t="s">
        <v>539</v>
      </c>
      <c r="B156" s="25" t="s">
        <v>291</v>
      </c>
      <c r="C156" s="30">
        <f>+'1990'!$K156</f>
        <v>0</v>
      </c>
      <c r="D156" s="30">
        <f>+'1991'!$K156</f>
        <v>0</v>
      </c>
      <c r="E156" s="30">
        <f>+'1992'!$K156</f>
        <v>0</v>
      </c>
      <c r="F156" s="30">
        <f>+'1993'!$K156</f>
        <v>0</v>
      </c>
      <c r="G156" s="30">
        <f>+'1994'!$K156</f>
        <v>0</v>
      </c>
      <c r="H156" s="30">
        <f>+'1995'!$K156</f>
        <v>0</v>
      </c>
      <c r="I156" s="30">
        <f>+'1996'!$K156</f>
        <v>0</v>
      </c>
      <c r="J156" s="30">
        <f>+'1997'!$K156</f>
        <v>0</v>
      </c>
      <c r="K156" s="30">
        <f>+'1998'!$K156</f>
        <v>0</v>
      </c>
      <c r="L156" s="30">
        <f>+'1999'!$K156</f>
        <v>0</v>
      </c>
      <c r="M156" s="30">
        <f>+'2000'!$K156</f>
        <v>0</v>
      </c>
      <c r="N156" s="30">
        <f>+'2001'!$K156</f>
        <v>0</v>
      </c>
      <c r="O156" s="30">
        <f>+'2002'!$K156</f>
        <v>0</v>
      </c>
      <c r="P156" s="30">
        <f>+'2003'!$K156</f>
        <v>0</v>
      </c>
      <c r="Q156" s="30">
        <f>+'2004'!$K156</f>
        <v>0</v>
      </c>
      <c r="R156" s="30">
        <f>+'2005'!$K156</f>
        <v>0</v>
      </c>
      <c r="S156" s="30">
        <f>+'2006'!$K156</f>
        <v>0</v>
      </c>
      <c r="T156" s="30">
        <f>+'2007'!$K156</f>
        <v>0</v>
      </c>
      <c r="U156" s="30">
        <f>+'2008'!$K156</f>
        <v>0</v>
      </c>
      <c r="V156" s="30">
        <f>+'2009'!$K156</f>
        <v>0</v>
      </c>
      <c r="W156" s="30">
        <f>+'2010'!$K156</f>
        <v>0</v>
      </c>
      <c r="X156" s="30">
        <f>+'2011'!$K156</f>
        <v>0</v>
      </c>
      <c r="Y156" s="30">
        <f>+'2012'!$K156</f>
        <v>0</v>
      </c>
      <c r="Z156" s="30">
        <f>+'2013'!$K156</f>
        <v>0</v>
      </c>
      <c r="AA156" s="30">
        <f>+'2014'!$K156</f>
        <v>0</v>
      </c>
      <c r="AB156" s="30">
        <f>+'2015'!$K156</f>
        <v>0</v>
      </c>
      <c r="AC156" s="30">
        <f>+'2016'!$K156</f>
        <v>0</v>
      </c>
      <c r="AD156" s="30">
        <f>+'2017'!$K156</f>
        <v>0</v>
      </c>
      <c r="AE156" s="30">
        <f>+'2018'!$K156</f>
        <v>0</v>
      </c>
      <c r="AF156" s="30">
        <f>+'2019'!$K156</f>
        <v>0</v>
      </c>
      <c r="AG156" s="30">
        <f>+'2020'!$K156</f>
        <v>0</v>
      </c>
      <c r="AH156" s="30">
        <f>+'2021'!$K156</f>
        <v>0</v>
      </c>
      <c r="AI156" s="27"/>
      <c r="AJ156" s="31" t="e">
        <f t="shared" si="48"/>
        <v>#DIV/0!</v>
      </c>
    </row>
    <row r="157" spans="1:36" s="13" customFormat="1" x14ac:dyDescent="0.35">
      <c r="A157" s="19" t="s">
        <v>540</v>
      </c>
      <c r="B157" s="20" t="s">
        <v>541</v>
      </c>
      <c r="C157" s="21">
        <f t="shared" ref="C157:AH157" si="51">+C158+C166+C174+C182+C190+C198+C206+C207</f>
        <v>0</v>
      </c>
      <c r="D157" s="21">
        <f t="shared" si="51"/>
        <v>0</v>
      </c>
      <c r="E157" s="21">
        <f t="shared" si="51"/>
        <v>0</v>
      </c>
      <c r="F157" s="21">
        <f t="shared" si="51"/>
        <v>0</v>
      </c>
      <c r="G157" s="21">
        <f t="shared" si="51"/>
        <v>0</v>
      </c>
      <c r="H157" s="21">
        <f t="shared" si="51"/>
        <v>0</v>
      </c>
      <c r="I157" s="21">
        <f t="shared" si="51"/>
        <v>0</v>
      </c>
      <c r="J157" s="21">
        <f t="shared" si="51"/>
        <v>0</v>
      </c>
      <c r="K157" s="21">
        <f t="shared" si="51"/>
        <v>0</v>
      </c>
      <c r="L157" s="21">
        <f t="shared" si="51"/>
        <v>0</v>
      </c>
      <c r="M157" s="21">
        <f t="shared" si="51"/>
        <v>171.59704070461262</v>
      </c>
      <c r="N157" s="21">
        <f t="shared" si="51"/>
        <v>256.74353864326821</v>
      </c>
      <c r="O157" s="21">
        <f t="shared" si="51"/>
        <v>318.0659764700913</v>
      </c>
      <c r="P157" s="21">
        <f t="shared" si="51"/>
        <v>331.75424816402125</v>
      </c>
      <c r="Q157" s="21">
        <f t="shared" si="51"/>
        <v>189.38734986597609</v>
      </c>
      <c r="R157" s="21">
        <f t="shared" si="51"/>
        <v>428.09764652005822</v>
      </c>
      <c r="S157" s="21">
        <f t="shared" si="51"/>
        <v>233.52679228836436</v>
      </c>
      <c r="T157" s="21">
        <f t="shared" si="51"/>
        <v>272.7486176707294</v>
      </c>
      <c r="U157" s="21">
        <f t="shared" si="51"/>
        <v>265.46752490041371</v>
      </c>
      <c r="V157" s="21">
        <f t="shared" si="51"/>
        <v>178.75438170732519</v>
      </c>
      <c r="W157" s="21">
        <f t="shared" si="51"/>
        <v>193.39700625462157</v>
      </c>
      <c r="X157" s="21">
        <f t="shared" si="51"/>
        <v>182.65315093748873</v>
      </c>
      <c r="Y157" s="21">
        <f t="shared" si="51"/>
        <v>161.96652344077069</v>
      </c>
      <c r="Z157" s="21">
        <f t="shared" si="51"/>
        <v>169.57852593594311</v>
      </c>
      <c r="AA157" s="21">
        <f t="shared" si="51"/>
        <v>198.89620095824642</v>
      </c>
      <c r="AB157" s="21">
        <f t="shared" si="51"/>
        <v>278.26087920099235</v>
      </c>
      <c r="AC157" s="21">
        <f t="shared" si="51"/>
        <v>431.20951672026285</v>
      </c>
      <c r="AD157" s="21">
        <f t="shared" si="51"/>
        <v>178.58767622041154</v>
      </c>
      <c r="AE157" s="21">
        <f t="shared" si="51"/>
        <v>168.67310386994009</v>
      </c>
      <c r="AF157" s="21">
        <f t="shared" si="51"/>
        <v>258.19681621518509</v>
      </c>
      <c r="AG157" s="21">
        <f t="shared" si="51"/>
        <v>269.88457715027812</v>
      </c>
      <c r="AH157" s="21">
        <f t="shared" si="51"/>
        <v>273.97732621331716</v>
      </c>
      <c r="AI157" s="22"/>
      <c r="AJ157" s="23">
        <f t="shared" si="48"/>
        <v>0.50466939962936452</v>
      </c>
    </row>
    <row r="158" spans="1:36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AE158" si="52">+SUM(D159:D160)</f>
        <v>0</v>
      </c>
      <c r="E158" s="26">
        <f t="shared" si="52"/>
        <v>0</v>
      </c>
      <c r="F158" s="26">
        <f t="shared" si="52"/>
        <v>0</v>
      </c>
      <c r="G158" s="26">
        <f t="shared" si="52"/>
        <v>0</v>
      </c>
      <c r="H158" s="26">
        <f t="shared" si="52"/>
        <v>0</v>
      </c>
      <c r="I158" s="26">
        <f t="shared" si="52"/>
        <v>0</v>
      </c>
      <c r="J158" s="26">
        <f t="shared" si="52"/>
        <v>0</v>
      </c>
      <c r="K158" s="26">
        <f t="shared" si="52"/>
        <v>0</v>
      </c>
      <c r="L158" s="26">
        <f t="shared" si="52"/>
        <v>0</v>
      </c>
      <c r="M158" s="26">
        <f t="shared" si="52"/>
        <v>7.0460020958043179</v>
      </c>
      <c r="N158" s="26">
        <f t="shared" si="52"/>
        <v>12.534361551059348</v>
      </c>
      <c r="O158" s="26">
        <f t="shared" si="52"/>
        <v>23.741943213642443</v>
      </c>
      <c r="P158" s="26">
        <f t="shared" si="52"/>
        <v>63.03972685448165</v>
      </c>
      <c r="Q158" s="26">
        <f t="shared" si="52"/>
        <v>19.090407383164006</v>
      </c>
      <c r="R158" s="26">
        <f t="shared" ref="R158" si="53">+SUM(R159:R160)</f>
        <v>38.245504838840006</v>
      </c>
      <c r="S158" s="26">
        <f t="shared" si="52"/>
        <v>39.892782876180007</v>
      </c>
      <c r="T158" s="26">
        <f t="shared" si="52"/>
        <v>11.966167506358001</v>
      </c>
      <c r="U158" s="26">
        <f t="shared" si="52"/>
        <v>4.8960236243620017</v>
      </c>
      <c r="V158" s="26">
        <f t="shared" si="52"/>
        <v>14.042701491312005</v>
      </c>
      <c r="W158" s="26">
        <f t="shared" si="52"/>
        <v>3.0566740540700001</v>
      </c>
      <c r="X158" s="26">
        <f t="shared" si="52"/>
        <v>1.6890093169300002</v>
      </c>
      <c r="Y158" s="26">
        <f t="shared" si="52"/>
        <v>4.7248815000660009</v>
      </c>
      <c r="Z158" s="26">
        <f t="shared" si="52"/>
        <v>30.697088795360003</v>
      </c>
      <c r="AA158" s="26">
        <f t="shared" si="52"/>
        <v>7.3894648397180029</v>
      </c>
      <c r="AB158" s="26">
        <f t="shared" si="52"/>
        <v>56.676338370522004</v>
      </c>
      <c r="AC158" s="26">
        <f t="shared" si="52"/>
        <v>227.56851735103206</v>
      </c>
      <c r="AD158" s="26">
        <f t="shared" si="52"/>
        <v>5.9826093489344014</v>
      </c>
      <c r="AE158" s="26">
        <f t="shared" si="52"/>
        <v>8.6285308841160013</v>
      </c>
      <c r="AF158" s="26">
        <f t="shared" ref="AF158" si="54">+SUM(AF159:AF160)</f>
        <v>106.1128409211</v>
      </c>
      <c r="AG158" s="26">
        <f t="shared" ref="AG158:AH158" si="55">+SUM(AG159:AG160)</f>
        <v>4.8376661579480009</v>
      </c>
      <c r="AH158" s="26">
        <f t="shared" si="55"/>
        <v>4.507972198990001</v>
      </c>
      <c r="AI158" s="27"/>
      <c r="AJ158" s="28">
        <f t="shared" si="48"/>
        <v>14.060007005147927</v>
      </c>
    </row>
    <row r="159" spans="1:36" x14ac:dyDescent="0.35">
      <c r="A159" s="24" t="s">
        <v>544</v>
      </c>
      <c r="B159" s="25" t="s">
        <v>545</v>
      </c>
      <c r="C159" s="30">
        <f>+'1990'!$K159</f>
        <v>0</v>
      </c>
      <c r="D159" s="30">
        <f>+'1991'!$K159</f>
        <v>0</v>
      </c>
      <c r="E159" s="30">
        <f>+'1992'!$K159</f>
        <v>0</v>
      </c>
      <c r="F159" s="30">
        <f>+'1993'!$K159</f>
        <v>0</v>
      </c>
      <c r="G159" s="30">
        <f>+'1994'!$K159</f>
        <v>0</v>
      </c>
      <c r="H159" s="30">
        <f>+'1995'!$K159</f>
        <v>0</v>
      </c>
      <c r="I159" s="30">
        <f>+'1996'!$K159</f>
        <v>0</v>
      </c>
      <c r="J159" s="30">
        <f>+'1997'!$K159</f>
        <v>0</v>
      </c>
      <c r="K159" s="30">
        <f>+'1998'!$K159</f>
        <v>0</v>
      </c>
      <c r="L159" s="30">
        <f>+'1999'!$K159</f>
        <v>0</v>
      </c>
      <c r="M159" s="30">
        <f>+'2000'!$K159</f>
        <v>7.0460020958043179</v>
      </c>
      <c r="N159" s="30">
        <f>+'2001'!$K159</f>
        <v>12.534361551059348</v>
      </c>
      <c r="O159" s="30">
        <f>+'2002'!$K159</f>
        <v>23.741943213642443</v>
      </c>
      <c r="P159" s="30">
        <f>+'2003'!$K159</f>
        <v>63.03972685448165</v>
      </c>
      <c r="Q159" s="30">
        <f>+'2004'!$K159</f>
        <v>19.090407383164006</v>
      </c>
      <c r="R159" s="30">
        <f>+'2005'!$K159</f>
        <v>38.245504838840006</v>
      </c>
      <c r="S159" s="30">
        <f>+'2006'!$K159</f>
        <v>39.892782876180007</v>
      </c>
      <c r="T159" s="30">
        <f>+'2007'!$K159</f>
        <v>11.966167506358001</v>
      </c>
      <c r="U159" s="30">
        <f>+'2008'!$K159</f>
        <v>4.8960236243620017</v>
      </c>
      <c r="V159" s="30">
        <f>+'2009'!$K159</f>
        <v>14.042701491312005</v>
      </c>
      <c r="W159" s="30">
        <f>+'2010'!$K159</f>
        <v>3.0566740540700001</v>
      </c>
      <c r="X159" s="30">
        <f>+'2011'!$K159</f>
        <v>1.6890093169300002</v>
      </c>
      <c r="Y159" s="30">
        <f>+'2012'!$K159</f>
        <v>4.7248815000660009</v>
      </c>
      <c r="Z159" s="30">
        <f>+'2013'!$K159</f>
        <v>30.697088795360003</v>
      </c>
      <c r="AA159" s="30">
        <f>+'2014'!$K159</f>
        <v>7.3894648397180029</v>
      </c>
      <c r="AB159" s="30">
        <f>+'2015'!$K159</f>
        <v>56.676338370522004</v>
      </c>
      <c r="AC159" s="30">
        <f>+'2016'!$K159</f>
        <v>227.56851735103206</v>
      </c>
      <c r="AD159" s="30">
        <f>+'2017'!$K159</f>
        <v>5.9826093489344014</v>
      </c>
      <c r="AE159" s="30">
        <f>+'2018'!$K159</f>
        <v>8.6285308841160013</v>
      </c>
      <c r="AF159" s="30">
        <f>+'2019'!$K159</f>
        <v>106.1128409211</v>
      </c>
      <c r="AG159" s="30">
        <f>+'2020'!$K159</f>
        <v>4.8376661579480009</v>
      </c>
      <c r="AH159" s="30">
        <f>+'2021'!$K159</f>
        <v>4.507972198990001</v>
      </c>
      <c r="AI159" s="27"/>
      <c r="AJ159" s="31">
        <f t="shared" si="48"/>
        <v>14.060007005147927</v>
      </c>
    </row>
    <row r="160" spans="1:36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:AE160" si="56">+SUM(D161:D165)</f>
        <v>0</v>
      </c>
      <c r="E160" s="26">
        <f t="shared" si="56"/>
        <v>0</v>
      </c>
      <c r="F160" s="26">
        <f t="shared" si="56"/>
        <v>0</v>
      </c>
      <c r="G160" s="26">
        <f t="shared" si="56"/>
        <v>0</v>
      </c>
      <c r="H160" s="26">
        <f t="shared" si="56"/>
        <v>0</v>
      </c>
      <c r="I160" s="26">
        <f t="shared" si="56"/>
        <v>0</v>
      </c>
      <c r="J160" s="26">
        <f t="shared" si="56"/>
        <v>0</v>
      </c>
      <c r="K160" s="26">
        <f t="shared" si="56"/>
        <v>0</v>
      </c>
      <c r="L160" s="26">
        <f t="shared" si="56"/>
        <v>0</v>
      </c>
      <c r="M160" s="26">
        <f t="shared" si="56"/>
        <v>0</v>
      </c>
      <c r="N160" s="26">
        <f t="shared" si="56"/>
        <v>0</v>
      </c>
      <c r="O160" s="26">
        <f t="shared" si="56"/>
        <v>0</v>
      </c>
      <c r="P160" s="26">
        <f t="shared" si="56"/>
        <v>0</v>
      </c>
      <c r="Q160" s="26">
        <f t="shared" si="56"/>
        <v>0</v>
      </c>
      <c r="R160" s="26">
        <f t="shared" si="56"/>
        <v>0</v>
      </c>
      <c r="S160" s="26">
        <f t="shared" si="56"/>
        <v>0</v>
      </c>
      <c r="T160" s="26">
        <f t="shared" si="56"/>
        <v>0</v>
      </c>
      <c r="U160" s="26">
        <f t="shared" si="56"/>
        <v>0</v>
      </c>
      <c r="V160" s="26">
        <f t="shared" si="56"/>
        <v>0</v>
      </c>
      <c r="W160" s="26">
        <f t="shared" si="56"/>
        <v>0</v>
      </c>
      <c r="X160" s="26">
        <f t="shared" si="56"/>
        <v>0</v>
      </c>
      <c r="Y160" s="26">
        <f t="shared" si="56"/>
        <v>0</v>
      </c>
      <c r="Z160" s="26">
        <f t="shared" si="56"/>
        <v>0</v>
      </c>
      <c r="AA160" s="26">
        <f t="shared" si="56"/>
        <v>0</v>
      </c>
      <c r="AB160" s="26">
        <f t="shared" si="56"/>
        <v>0</v>
      </c>
      <c r="AC160" s="26">
        <f t="shared" si="56"/>
        <v>0</v>
      </c>
      <c r="AD160" s="26">
        <f t="shared" si="56"/>
        <v>0</v>
      </c>
      <c r="AE160" s="26">
        <f t="shared" si="56"/>
        <v>0</v>
      </c>
      <c r="AF160" s="26">
        <f t="shared" ref="AF160:AH160" si="57">+SUM(AF161:AF165)</f>
        <v>0</v>
      </c>
      <c r="AG160" s="26">
        <f t="shared" si="57"/>
        <v>0</v>
      </c>
      <c r="AH160" s="26">
        <f t="shared" si="57"/>
        <v>0</v>
      </c>
      <c r="AI160" s="27"/>
      <c r="AJ160" s="28" t="e">
        <f t="shared" si="48"/>
        <v>#DIV/0!</v>
      </c>
    </row>
    <row r="161" spans="1:36" x14ac:dyDescent="0.35">
      <c r="A161" s="24" t="s">
        <v>548</v>
      </c>
      <c r="B161" s="25" t="s">
        <v>549</v>
      </c>
      <c r="C161" s="30">
        <f>+'1990'!$K161</f>
        <v>0</v>
      </c>
      <c r="D161" s="30">
        <f>+'1991'!$K161</f>
        <v>0</v>
      </c>
      <c r="E161" s="30">
        <f>+'1992'!$K161</f>
        <v>0</v>
      </c>
      <c r="F161" s="30">
        <f>+'1993'!$K161</f>
        <v>0</v>
      </c>
      <c r="G161" s="30">
        <f>+'1994'!$K161</f>
        <v>0</v>
      </c>
      <c r="H161" s="30">
        <f>+'1995'!$K161</f>
        <v>0</v>
      </c>
      <c r="I161" s="30">
        <f>+'1996'!$K161</f>
        <v>0</v>
      </c>
      <c r="J161" s="30">
        <f>+'1997'!$K161</f>
        <v>0</v>
      </c>
      <c r="K161" s="30">
        <f>+'1998'!$K161</f>
        <v>0</v>
      </c>
      <c r="L161" s="30">
        <f>+'1999'!$K161</f>
        <v>0</v>
      </c>
      <c r="M161" s="30">
        <f>+'2000'!$K161</f>
        <v>0</v>
      </c>
      <c r="N161" s="30">
        <f>+'2001'!$K161</f>
        <v>0</v>
      </c>
      <c r="O161" s="30">
        <f>+'2002'!$K161</f>
        <v>0</v>
      </c>
      <c r="P161" s="30">
        <f>+'2003'!$K161</f>
        <v>0</v>
      </c>
      <c r="Q161" s="30">
        <f>+'2004'!$K161</f>
        <v>0</v>
      </c>
      <c r="R161" s="30">
        <f>+'2005'!$K161</f>
        <v>0</v>
      </c>
      <c r="S161" s="30">
        <f>+'2006'!$K161</f>
        <v>0</v>
      </c>
      <c r="T161" s="30">
        <f>+'2007'!$K161</f>
        <v>0</v>
      </c>
      <c r="U161" s="30">
        <f>+'2008'!$K161</f>
        <v>0</v>
      </c>
      <c r="V161" s="30">
        <f>+'2009'!$K161</f>
        <v>0</v>
      </c>
      <c r="W161" s="30">
        <f>+'2010'!$K161</f>
        <v>0</v>
      </c>
      <c r="X161" s="30">
        <f>+'2011'!$K161</f>
        <v>0</v>
      </c>
      <c r="Y161" s="30">
        <f>+'2012'!$K161</f>
        <v>0</v>
      </c>
      <c r="Z161" s="30">
        <f>+'2013'!$K161</f>
        <v>0</v>
      </c>
      <c r="AA161" s="30">
        <f>+'2014'!$K161</f>
        <v>0</v>
      </c>
      <c r="AB161" s="30">
        <f>+'2015'!$K161</f>
        <v>0</v>
      </c>
      <c r="AC161" s="30">
        <f>+'2016'!$K161</f>
        <v>0</v>
      </c>
      <c r="AD161" s="30">
        <f>+'2017'!$K161</f>
        <v>0</v>
      </c>
      <c r="AE161" s="30">
        <f>+'2018'!$K161</f>
        <v>0</v>
      </c>
      <c r="AF161" s="30">
        <f>+'2019'!$K161</f>
        <v>0</v>
      </c>
      <c r="AG161" s="30">
        <f>+'2020'!$K161</f>
        <v>0</v>
      </c>
      <c r="AH161" s="30">
        <f>+'2021'!$K161</f>
        <v>0</v>
      </c>
      <c r="AI161" s="27"/>
      <c r="AJ161" s="31" t="e">
        <f t="shared" si="48"/>
        <v>#DIV/0!</v>
      </c>
    </row>
    <row r="162" spans="1:36" x14ac:dyDescent="0.35">
      <c r="A162" s="24" t="s">
        <v>550</v>
      </c>
      <c r="B162" s="25" t="s">
        <v>551</v>
      </c>
      <c r="C162" s="30">
        <f>+'1990'!$K162</f>
        <v>0</v>
      </c>
      <c r="D162" s="30">
        <f>+'1991'!$K162</f>
        <v>0</v>
      </c>
      <c r="E162" s="30">
        <f>+'1992'!$K162</f>
        <v>0</v>
      </c>
      <c r="F162" s="30">
        <f>+'1993'!$K162</f>
        <v>0</v>
      </c>
      <c r="G162" s="30">
        <f>+'1994'!$K162</f>
        <v>0</v>
      </c>
      <c r="H162" s="30">
        <f>+'1995'!$K162</f>
        <v>0</v>
      </c>
      <c r="I162" s="30">
        <f>+'1996'!$K162</f>
        <v>0</v>
      </c>
      <c r="J162" s="30">
        <f>+'1997'!$K162</f>
        <v>0</v>
      </c>
      <c r="K162" s="30">
        <f>+'1998'!$K162</f>
        <v>0</v>
      </c>
      <c r="L162" s="30">
        <f>+'1999'!$K162</f>
        <v>0</v>
      </c>
      <c r="M162" s="30">
        <f>+'2000'!$K162</f>
        <v>0</v>
      </c>
      <c r="N162" s="30">
        <f>+'2001'!$K162</f>
        <v>0</v>
      </c>
      <c r="O162" s="30">
        <f>+'2002'!$K162</f>
        <v>0</v>
      </c>
      <c r="P162" s="30">
        <f>+'2003'!$K162</f>
        <v>0</v>
      </c>
      <c r="Q162" s="30">
        <f>+'2004'!$K162</f>
        <v>0</v>
      </c>
      <c r="R162" s="30">
        <f>+'2005'!$K162</f>
        <v>0</v>
      </c>
      <c r="S162" s="30">
        <f>+'2006'!$K162</f>
        <v>0</v>
      </c>
      <c r="T162" s="30">
        <f>+'2007'!$K162</f>
        <v>0</v>
      </c>
      <c r="U162" s="30">
        <f>+'2008'!$K162</f>
        <v>0</v>
      </c>
      <c r="V162" s="30">
        <f>+'2009'!$K162</f>
        <v>0</v>
      </c>
      <c r="W162" s="30">
        <f>+'2010'!$K162</f>
        <v>0</v>
      </c>
      <c r="X162" s="30">
        <f>+'2011'!$K162</f>
        <v>0</v>
      </c>
      <c r="Y162" s="30">
        <f>+'2012'!$K162</f>
        <v>0</v>
      </c>
      <c r="Z162" s="30">
        <f>+'2013'!$K162</f>
        <v>0</v>
      </c>
      <c r="AA162" s="30">
        <f>+'2014'!$K162</f>
        <v>0</v>
      </c>
      <c r="AB162" s="30">
        <f>+'2015'!$K162</f>
        <v>0</v>
      </c>
      <c r="AC162" s="30">
        <f>+'2016'!$K162</f>
        <v>0</v>
      </c>
      <c r="AD162" s="30">
        <f>+'2017'!$K162</f>
        <v>0</v>
      </c>
      <c r="AE162" s="30">
        <f>+'2018'!$K162</f>
        <v>0</v>
      </c>
      <c r="AF162" s="30">
        <f>+'2019'!$K162</f>
        <v>0</v>
      </c>
      <c r="AG162" s="30">
        <f>+'2020'!$K162</f>
        <v>0</v>
      </c>
      <c r="AH162" s="30">
        <f>+'2021'!$K162</f>
        <v>0</v>
      </c>
      <c r="AI162" s="27"/>
      <c r="AJ162" s="31" t="e">
        <f t="shared" si="48"/>
        <v>#DIV/0!</v>
      </c>
    </row>
    <row r="163" spans="1:36" x14ac:dyDescent="0.35">
      <c r="A163" s="24" t="s">
        <v>552</v>
      </c>
      <c r="B163" s="25" t="s">
        <v>553</v>
      </c>
      <c r="C163" s="30">
        <f>+'1990'!$K163</f>
        <v>0</v>
      </c>
      <c r="D163" s="30">
        <f>+'1991'!$K163</f>
        <v>0</v>
      </c>
      <c r="E163" s="30">
        <f>+'1992'!$K163</f>
        <v>0</v>
      </c>
      <c r="F163" s="30">
        <f>+'1993'!$K163</f>
        <v>0</v>
      </c>
      <c r="G163" s="30">
        <f>+'1994'!$K163</f>
        <v>0</v>
      </c>
      <c r="H163" s="30">
        <f>+'1995'!$K163</f>
        <v>0</v>
      </c>
      <c r="I163" s="30">
        <f>+'1996'!$K163</f>
        <v>0</v>
      </c>
      <c r="J163" s="30">
        <f>+'1997'!$K163</f>
        <v>0</v>
      </c>
      <c r="K163" s="30">
        <f>+'1998'!$K163</f>
        <v>0</v>
      </c>
      <c r="L163" s="30">
        <f>+'1999'!$K163</f>
        <v>0</v>
      </c>
      <c r="M163" s="30">
        <f>+'2000'!$K163</f>
        <v>0</v>
      </c>
      <c r="N163" s="30">
        <f>+'2001'!$K163</f>
        <v>0</v>
      </c>
      <c r="O163" s="30">
        <f>+'2002'!$K163</f>
        <v>0</v>
      </c>
      <c r="P163" s="30">
        <f>+'2003'!$K163</f>
        <v>0</v>
      </c>
      <c r="Q163" s="30">
        <f>+'2004'!$K163</f>
        <v>0</v>
      </c>
      <c r="R163" s="30">
        <f>+'2005'!$K163</f>
        <v>0</v>
      </c>
      <c r="S163" s="30">
        <f>+'2006'!$K163</f>
        <v>0</v>
      </c>
      <c r="T163" s="30">
        <f>+'2007'!$K163</f>
        <v>0</v>
      </c>
      <c r="U163" s="30">
        <f>+'2008'!$K163</f>
        <v>0</v>
      </c>
      <c r="V163" s="30">
        <f>+'2009'!$K163</f>
        <v>0</v>
      </c>
      <c r="W163" s="30">
        <f>+'2010'!$K163</f>
        <v>0</v>
      </c>
      <c r="X163" s="30">
        <f>+'2011'!$K163</f>
        <v>0</v>
      </c>
      <c r="Y163" s="30">
        <f>+'2012'!$K163</f>
        <v>0</v>
      </c>
      <c r="Z163" s="30">
        <f>+'2013'!$K163</f>
        <v>0</v>
      </c>
      <c r="AA163" s="30">
        <f>+'2014'!$K163</f>
        <v>0</v>
      </c>
      <c r="AB163" s="30">
        <f>+'2015'!$K163</f>
        <v>0</v>
      </c>
      <c r="AC163" s="30">
        <f>+'2016'!$K163</f>
        <v>0</v>
      </c>
      <c r="AD163" s="30">
        <f>+'2017'!$K163</f>
        <v>0</v>
      </c>
      <c r="AE163" s="30">
        <f>+'2018'!$K163</f>
        <v>0</v>
      </c>
      <c r="AF163" s="30">
        <f>+'2019'!$K163</f>
        <v>0</v>
      </c>
      <c r="AG163" s="30">
        <f>+'2020'!$K163</f>
        <v>0</v>
      </c>
      <c r="AH163" s="30">
        <f>+'2021'!$K163</f>
        <v>0</v>
      </c>
      <c r="AI163" s="27"/>
      <c r="AJ163" s="31" t="e">
        <f t="shared" si="48"/>
        <v>#DIV/0!</v>
      </c>
    </row>
    <row r="164" spans="1:36" x14ac:dyDescent="0.35">
      <c r="A164" s="24" t="s">
        <v>554</v>
      </c>
      <c r="B164" s="25" t="s">
        <v>555</v>
      </c>
      <c r="C164" s="30">
        <f>+'1990'!$K164</f>
        <v>0</v>
      </c>
      <c r="D164" s="30">
        <f>+'1991'!$K164</f>
        <v>0</v>
      </c>
      <c r="E164" s="30">
        <f>+'1992'!$K164</f>
        <v>0</v>
      </c>
      <c r="F164" s="30">
        <f>+'1993'!$K164</f>
        <v>0</v>
      </c>
      <c r="G164" s="30">
        <f>+'1994'!$K164</f>
        <v>0</v>
      </c>
      <c r="H164" s="30">
        <f>+'1995'!$K164</f>
        <v>0</v>
      </c>
      <c r="I164" s="30">
        <f>+'1996'!$K164</f>
        <v>0</v>
      </c>
      <c r="J164" s="30">
        <f>+'1997'!$K164</f>
        <v>0</v>
      </c>
      <c r="K164" s="30">
        <f>+'1998'!$K164</f>
        <v>0</v>
      </c>
      <c r="L164" s="30">
        <f>+'1999'!$K164</f>
        <v>0</v>
      </c>
      <c r="M164" s="30">
        <f>+'2000'!$K164</f>
        <v>0</v>
      </c>
      <c r="N164" s="30">
        <f>+'2001'!$K164</f>
        <v>0</v>
      </c>
      <c r="O164" s="30">
        <f>+'2002'!$K164</f>
        <v>0</v>
      </c>
      <c r="P164" s="30">
        <f>+'2003'!$K164</f>
        <v>0</v>
      </c>
      <c r="Q164" s="30">
        <f>+'2004'!$K164</f>
        <v>0</v>
      </c>
      <c r="R164" s="30">
        <f>+'2005'!$K164</f>
        <v>0</v>
      </c>
      <c r="S164" s="30">
        <f>+'2006'!$K164</f>
        <v>0</v>
      </c>
      <c r="T164" s="30">
        <f>+'2007'!$K164</f>
        <v>0</v>
      </c>
      <c r="U164" s="30">
        <f>+'2008'!$K164</f>
        <v>0</v>
      </c>
      <c r="V164" s="30">
        <f>+'2009'!$K164</f>
        <v>0</v>
      </c>
      <c r="W164" s="30">
        <f>+'2010'!$K164</f>
        <v>0</v>
      </c>
      <c r="X164" s="30">
        <f>+'2011'!$K164</f>
        <v>0</v>
      </c>
      <c r="Y164" s="30">
        <f>+'2012'!$K164</f>
        <v>0</v>
      </c>
      <c r="Z164" s="30">
        <f>+'2013'!$K164</f>
        <v>0</v>
      </c>
      <c r="AA164" s="30">
        <f>+'2014'!$K164</f>
        <v>0</v>
      </c>
      <c r="AB164" s="30">
        <f>+'2015'!$K164</f>
        <v>0</v>
      </c>
      <c r="AC164" s="30">
        <f>+'2016'!$K164</f>
        <v>0</v>
      </c>
      <c r="AD164" s="30">
        <f>+'2017'!$K164</f>
        <v>0</v>
      </c>
      <c r="AE164" s="30">
        <f>+'2018'!$K164</f>
        <v>0</v>
      </c>
      <c r="AF164" s="30">
        <f>+'2019'!$K164</f>
        <v>0</v>
      </c>
      <c r="AG164" s="30">
        <f>+'2020'!$K164</f>
        <v>0</v>
      </c>
      <c r="AH164" s="30">
        <f>+'2021'!$K164</f>
        <v>0</v>
      </c>
      <c r="AI164" s="27"/>
      <c r="AJ164" s="31" t="e">
        <f t="shared" si="48"/>
        <v>#DIV/0!</v>
      </c>
    </row>
    <row r="165" spans="1:36" x14ac:dyDescent="0.35">
      <c r="A165" s="24" t="s">
        <v>556</v>
      </c>
      <c r="B165" s="25" t="s">
        <v>557</v>
      </c>
      <c r="C165" s="30">
        <f>+'1990'!$K165</f>
        <v>0</v>
      </c>
      <c r="D165" s="30">
        <f>+'1991'!$K165</f>
        <v>0</v>
      </c>
      <c r="E165" s="30">
        <f>+'1992'!$K165</f>
        <v>0</v>
      </c>
      <c r="F165" s="30">
        <f>+'1993'!$K165</f>
        <v>0</v>
      </c>
      <c r="G165" s="30">
        <f>+'1994'!$K165</f>
        <v>0</v>
      </c>
      <c r="H165" s="30">
        <f>+'1995'!$K165</f>
        <v>0</v>
      </c>
      <c r="I165" s="30">
        <f>+'1996'!$K165</f>
        <v>0</v>
      </c>
      <c r="J165" s="30">
        <f>+'1997'!$K165</f>
        <v>0</v>
      </c>
      <c r="K165" s="30">
        <f>+'1998'!$K165</f>
        <v>0</v>
      </c>
      <c r="L165" s="30">
        <f>+'1999'!$K165</f>
        <v>0</v>
      </c>
      <c r="M165" s="30">
        <f>+'2000'!$K165</f>
        <v>0</v>
      </c>
      <c r="N165" s="30">
        <f>+'2001'!$K165</f>
        <v>0</v>
      </c>
      <c r="O165" s="30">
        <f>+'2002'!$K165</f>
        <v>0</v>
      </c>
      <c r="P165" s="30">
        <f>+'2003'!$K165</f>
        <v>0</v>
      </c>
      <c r="Q165" s="30">
        <f>+'2004'!$K165</f>
        <v>0</v>
      </c>
      <c r="R165" s="30">
        <f>+'2005'!$K165</f>
        <v>0</v>
      </c>
      <c r="S165" s="30">
        <f>+'2006'!$K165</f>
        <v>0</v>
      </c>
      <c r="T165" s="30">
        <f>+'2007'!$K165</f>
        <v>0</v>
      </c>
      <c r="U165" s="30">
        <f>+'2008'!$K165</f>
        <v>0</v>
      </c>
      <c r="V165" s="30">
        <f>+'2009'!$K165</f>
        <v>0</v>
      </c>
      <c r="W165" s="30">
        <f>+'2010'!$K165</f>
        <v>0</v>
      </c>
      <c r="X165" s="30">
        <f>+'2011'!$K165</f>
        <v>0</v>
      </c>
      <c r="Y165" s="30">
        <f>+'2012'!$K165</f>
        <v>0</v>
      </c>
      <c r="Z165" s="30">
        <f>+'2013'!$K165</f>
        <v>0</v>
      </c>
      <c r="AA165" s="30">
        <f>+'2014'!$K165</f>
        <v>0</v>
      </c>
      <c r="AB165" s="30">
        <f>+'2015'!$K165</f>
        <v>0</v>
      </c>
      <c r="AC165" s="30">
        <f>+'2016'!$K165</f>
        <v>0</v>
      </c>
      <c r="AD165" s="30">
        <f>+'2017'!$K165</f>
        <v>0</v>
      </c>
      <c r="AE165" s="30">
        <f>+'2018'!$K165</f>
        <v>0</v>
      </c>
      <c r="AF165" s="30">
        <f>+'2019'!$K165</f>
        <v>0</v>
      </c>
      <c r="AG165" s="30">
        <f>+'2020'!$K165</f>
        <v>0</v>
      </c>
      <c r="AH165" s="30">
        <f>+'2021'!$K165</f>
        <v>0</v>
      </c>
      <c r="AI165" s="27"/>
      <c r="AJ165" s="31" t="e">
        <f t="shared" si="48"/>
        <v>#DIV/0!</v>
      </c>
    </row>
    <row r="166" spans="1:36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:AE166" si="58">+SUM(D167:D168)</f>
        <v>0</v>
      </c>
      <c r="E166" s="26">
        <f t="shared" si="58"/>
        <v>0</v>
      </c>
      <c r="F166" s="26">
        <f t="shared" si="58"/>
        <v>0</v>
      </c>
      <c r="G166" s="26">
        <f t="shared" si="58"/>
        <v>0</v>
      </c>
      <c r="H166" s="26">
        <f t="shared" si="58"/>
        <v>0</v>
      </c>
      <c r="I166" s="26">
        <f t="shared" si="58"/>
        <v>0</v>
      </c>
      <c r="J166" s="26">
        <f t="shared" si="58"/>
        <v>0</v>
      </c>
      <c r="K166" s="26">
        <f t="shared" si="58"/>
        <v>0</v>
      </c>
      <c r="L166" s="26">
        <f t="shared" si="58"/>
        <v>0</v>
      </c>
      <c r="M166" s="26">
        <f t="shared" si="58"/>
        <v>33.270044983433017</v>
      </c>
      <c r="N166" s="26">
        <f t="shared" si="58"/>
        <v>23.61655942854852</v>
      </c>
      <c r="O166" s="26">
        <f t="shared" si="58"/>
        <v>34.848530602917549</v>
      </c>
      <c r="P166" s="26">
        <f t="shared" si="58"/>
        <v>39.837222762894534</v>
      </c>
      <c r="Q166" s="26">
        <f t="shared" si="58"/>
        <v>15.450586650654394</v>
      </c>
      <c r="R166" s="26">
        <f t="shared" si="58"/>
        <v>38.827340377875473</v>
      </c>
      <c r="S166" s="26">
        <f t="shared" si="58"/>
        <v>28.695213264791168</v>
      </c>
      <c r="T166" s="26">
        <f t="shared" si="58"/>
        <v>26.704975366761875</v>
      </c>
      <c r="U166" s="26">
        <f t="shared" si="58"/>
        <v>33.168639185434166</v>
      </c>
      <c r="V166" s="26">
        <f t="shared" si="58"/>
        <v>23.695121830675259</v>
      </c>
      <c r="W166" s="26">
        <f t="shared" si="58"/>
        <v>34.878123753400395</v>
      </c>
      <c r="X166" s="26">
        <f t="shared" si="58"/>
        <v>34.855605669594269</v>
      </c>
      <c r="Y166" s="26">
        <f t="shared" si="58"/>
        <v>27.494539532447526</v>
      </c>
      <c r="Z166" s="26">
        <f t="shared" si="58"/>
        <v>16.4865948403278</v>
      </c>
      <c r="AA166" s="26">
        <f t="shared" si="58"/>
        <v>28.521645950604785</v>
      </c>
      <c r="AB166" s="26">
        <f t="shared" si="58"/>
        <v>28.326392746973411</v>
      </c>
      <c r="AC166" s="26">
        <f t="shared" si="58"/>
        <v>29.554242037004798</v>
      </c>
      <c r="AD166" s="26">
        <f t="shared" si="58"/>
        <v>28.360389385212617</v>
      </c>
      <c r="AE166" s="26">
        <f t="shared" si="58"/>
        <v>25.997752545869883</v>
      </c>
      <c r="AF166" s="26">
        <f t="shared" ref="AF166:AH166" si="59">+SUM(AF167:AF168)</f>
        <v>18.122887354352081</v>
      </c>
      <c r="AG166" s="26">
        <f t="shared" si="59"/>
        <v>30.723280462257026</v>
      </c>
      <c r="AH166" s="26">
        <f t="shared" si="59"/>
        <v>26.166319245579924</v>
      </c>
      <c r="AI166" s="27"/>
      <c r="AJ166" s="28">
        <f t="shared" si="48"/>
        <v>-0.45527914484706999</v>
      </c>
    </row>
    <row r="167" spans="1:36" x14ac:dyDescent="0.35">
      <c r="A167" s="24" t="s">
        <v>560</v>
      </c>
      <c r="B167" s="25" t="s">
        <v>561</v>
      </c>
      <c r="C167" s="30">
        <f>+'1990'!$K167</f>
        <v>0</v>
      </c>
      <c r="D167" s="30">
        <f>+'1991'!$K167</f>
        <v>0</v>
      </c>
      <c r="E167" s="30">
        <f>+'1992'!$K167</f>
        <v>0</v>
      </c>
      <c r="F167" s="30">
        <f>+'1993'!$K167</f>
        <v>0</v>
      </c>
      <c r="G167" s="30">
        <f>+'1994'!$K167</f>
        <v>0</v>
      </c>
      <c r="H167" s="30">
        <f>+'1995'!$K167</f>
        <v>0</v>
      </c>
      <c r="I167" s="30">
        <f>+'1996'!$K167</f>
        <v>0</v>
      </c>
      <c r="J167" s="30">
        <f>+'1997'!$K167</f>
        <v>0</v>
      </c>
      <c r="K167" s="30">
        <f>+'1998'!$K167</f>
        <v>0</v>
      </c>
      <c r="L167" s="30">
        <f>+'1999'!$K167</f>
        <v>0</v>
      </c>
      <c r="M167" s="30">
        <f>+'2000'!$K167</f>
        <v>0</v>
      </c>
      <c r="N167" s="30">
        <f>+'2001'!$K167</f>
        <v>0</v>
      </c>
      <c r="O167" s="30">
        <f>+'2002'!$K167</f>
        <v>0</v>
      </c>
      <c r="P167" s="30">
        <f>+'2003'!$K167</f>
        <v>0</v>
      </c>
      <c r="Q167" s="30">
        <f>+'2004'!$K167</f>
        <v>0</v>
      </c>
      <c r="R167" s="30">
        <f>+'2005'!$K167</f>
        <v>0</v>
      </c>
      <c r="S167" s="30">
        <f>+'2006'!$K167</f>
        <v>0</v>
      </c>
      <c r="T167" s="30">
        <f>+'2007'!$K167</f>
        <v>0</v>
      </c>
      <c r="U167" s="30">
        <f>+'2008'!$K167</f>
        <v>0</v>
      </c>
      <c r="V167" s="30">
        <f>+'2009'!$K167</f>
        <v>0</v>
      </c>
      <c r="W167" s="30">
        <f>+'2010'!$K167</f>
        <v>0</v>
      </c>
      <c r="X167" s="30">
        <f>+'2011'!$K167</f>
        <v>0</v>
      </c>
      <c r="Y167" s="30">
        <f>+'2012'!$K167</f>
        <v>0</v>
      </c>
      <c r="Z167" s="30">
        <f>+'2013'!$K167</f>
        <v>0</v>
      </c>
      <c r="AA167" s="30">
        <f>+'2014'!$K167</f>
        <v>0</v>
      </c>
      <c r="AB167" s="30">
        <f>+'2015'!$K167</f>
        <v>0</v>
      </c>
      <c r="AC167" s="30">
        <f>+'2016'!$K167</f>
        <v>0</v>
      </c>
      <c r="AD167" s="30">
        <f>+'2017'!$K167</f>
        <v>0</v>
      </c>
      <c r="AE167" s="30">
        <f>+'2018'!$K167</f>
        <v>0</v>
      </c>
      <c r="AF167" s="30">
        <f>+'2019'!$K167</f>
        <v>0</v>
      </c>
      <c r="AG167" s="30">
        <f>+'2020'!$K167</f>
        <v>0</v>
      </c>
      <c r="AH167" s="30">
        <f>+'2021'!$K167</f>
        <v>0</v>
      </c>
      <c r="AI167" s="27"/>
      <c r="AJ167" s="31" t="e">
        <f t="shared" si="48"/>
        <v>#DIV/0!</v>
      </c>
    </row>
    <row r="168" spans="1:36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60">+SUM(D169:D173)</f>
        <v>0</v>
      </c>
      <c r="E168" s="26">
        <f t="shared" ref="E168" si="61">+SUM(E169:E173)</f>
        <v>0</v>
      </c>
      <c r="F168" s="26">
        <f t="shared" ref="F168" si="62">+SUM(F169:F173)</f>
        <v>0</v>
      </c>
      <c r="G168" s="26">
        <f t="shared" ref="G168" si="63">+SUM(G169:G173)</f>
        <v>0</v>
      </c>
      <c r="H168" s="26">
        <f t="shared" ref="H168" si="64">+SUM(H169:H173)</f>
        <v>0</v>
      </c>
      <c r="I168" s="26">
        <f t="shared" ref="I168" si="65">+SUM(I169:I173)</f>
        <v>0</v>
      </c>
      <c r="J168" s="26">
        <f t="shared" ref="J168" si="66">+SUM(J169:J173)</f>
        <v>0</v>
      </c>
      <c r="K168" s="26">
        <f t="shared" ref="K168" si="67">+SUM(K169:K173)</f>
        <v>0</v>
      </c>
      <c r="L168" s="26">
        <f t="shared" ref="L168" si="68">+SUM(L169:L173)</f>
        <v>0</v>
      </c>
      <c r="M168" s="26">
        <f t="shared" ref="M168" si="69">+SUM(M169:M173)</f>
        <v>33.270044983433017</v>
      </c>
      <c r="N168" s="26">
        <f t="shared" ref="N168" si="70">+SUM(N169:N173)</f>
        <v>23.61655942854852</v>
      </c>
      <c r="O168" s="26">
        <f t="shared" ref="O168" si="71">+SUM(O169:O173)</f>
        <v>34.848530602917549</v>
      </c>
      <c r="P168" s="26">
        <f t="shared" ref="P168" si="72">+SUM(P169:P173)</f>
        <v>39.837222762894534</v>
      </c>
      <c r="Q168" s="26">
        <f t="shared" ref="Q168:R168" si="73">+SUM(Q169:Q173)</f>
        <v>15.450586650654394</v>
      </c>
      <c r="R168" s="26">
        <f t="shared" si="73"/>
        <v>38.827340377875473</v>
      </c>
      <c r="S168" s="26">
        <f t="shared" ref="S168" si="74">+SUM(S169:S173)</f>
        <v>28.695213264791168</v>
      </c>
      <c r="T168" s="26">
        <f t="shared" ref="T168" si="75">+SUM(T169:T173)</f>
        <v>26.704975366761875</v>
      </c>
      <c r="U168" s="26">
        <f t="shared" ref="U168" si="76">+SUM(U169:U173)</f>
        <v>33.168639185434166</v>
      </c>
      <c r="V168" s="26">
        <f t="shared" ref="V168" si="77">+SUM(V169:V173)</f>
        <v>23.695121830675259</v>
      </c>
      <c r="W168" s="26">
        <f t="shared" ref="W168" si="78">+SUM(W169:W173)</f>
        <v>34.878123753400395</v>
      </c>
      <c r="X168" s="26">
        <f t="shared" ref="X168" si="79">+SUM(X169:X173)</f>
        <v>34.855605669594269</v>
      </c>
      <c r="Y168" s="26">
        <f t="shared" ref="Y168" si="80">+SUM(Y169:Y173)</f>
        <v>27.494539532447526</v>
      </c>
      <c r="Z168" s="26">
        <f t="shared" ref="Z168" si="81">+SUM(Z169:Z173)</f>
        <v>16.4865948403278</v>
      </c>
      <c r="AA168" s="26">
        <f t="shared" ref="AA168" si="82">+SUM(AA169:AA173)</f>
        <v>28.521645950604785</v>
      </c>
      <c r="AB168" s="26">
        <f t="shared" ref="AB168" si="83">+SUM(AB169:AB173)</f>
        <v>28.326392746973411</v>
      </c>
      <c r="AC168" s="26">
        <f t="shared" ref="AC168" si="84">+SUM(AC169:AC173)</f>
        <v>29.554242037004798</v>
      </c>
      <c r="AD168" s="26">
        <f t="shared" ref="AD168" si="85">+SUM(AD169:AD173)</f>
        <v>28.360389385212617</v>
      </c>
      <c r="AE168" s="26">
        <f t="shared" ref="AE168:AH168" si="86">+SUM(AE169:AE173)</f>
        <v>25.997752545869883</v>
      </c>
      <c r="AF168" s="26">
        <f t="shared" si="86"/>
        <v>18.122887354352081</v>
      </c>
      <c r="AG168" s="26">
        <f t="shared" si="86"/>
        <v>30.723280462257026</v>
      </c>
      <c r="AH168" s="26">
        <f t="shared" si="86"/>
        <v>26.166319245579924</v>
      </c>
      <c r="AI168" s="27"/>
      <c r="AJ168" s="28">
        <f t="shared" si="48"/>
        <v>-0.45527914484706999</v>
      </c>
    </row>
    <row r="169" spans="1:36" x14ac:dyDescent="0.35">
      <c r="A169" s="24" t="s">
        <v>564</v>
      </c>
      <c r="B169" s="25" t="s">
        <v>565</v>
      </c>
      <c r="C169" s="30">
        <f>+'1990'!$K169</f>
        <v>0</v>
      </c>
      <c r="D169" s="30">
        <f>+'1991'!$K169</f>
        <v>0</v>
      </c>
      <c r="E169" s="30">
        <f>+'1992'!$K169</f>
        <v>0</v>
      </c>
      <c r="F169" s="30">
        <f>+'1993'!$K169</f>
        <v>0</v>
      </c>
      <c r="G169" s="30">
        <f>+'1994'!$K169</f>
        <v>0</v>
      </c>
      <c r="H169" s="30">
        <f>+'1995'!$K169</f>
        <v>0</v>
      </c>
      <c r="I169" s="30">
        <f>+'1996'!$K169</f>
        <v>0</v>
      </c>
      <c r="J169" s="30">
        <f>+'1997'!$K169</f>
        <v>0</v>
      </c>
      <c r="K169" s="30">
        <f>+'1998'!$K169</f>
        <v>0</v>
      </c>
      <c r="L169" s="30">
        <f>+'1999'!$K169</f>
        <v>0</v>
      </c>
      <c r="M169" s="30">
        <f>+'2000'!$K169</f>
        <v>32.840433246131987</v>
      </c>
      <c r="N169" s="30">
        <f>+'2001'!$K169</f>
        <v>21.71518873009915</v>
      </c>
      <c r="O169" s="30">
        <f>+'2002'!$K169</f>
        <v>32.868578180703125</v>
      </c>
      <c r="P169" s="30">
        <f>+'2003'!$K169</f>
        <v>37.762405155189199</v>
      </c>
      <c r="Q169" s="30">
        <f>+'2004'!$K169</f>
        <v>10.414254759233485</v>
      </c>
      <c r="R169" s="30">
        <f>+'2005'!$K169</f>
        <v>31.711159515374071</v>
      </c>
      <c r="S169" s="30">
        <f>+'2006'!$K169</f>
        <v>21.581052281513948</v>
      </c>
      <c r="T169" s="30">
        <f>+'2007'!$K169</f>
        <v>24.43216617972627</v>
      </c>
      <c r="U169" s="30">
        <f>+'2008'!$K169</f>
        <v>28.600475760127303</v>
      </c>
      <c r="V169" s="30">
        <f>+'2009'!$K169</f>
        <v>16.463089974250547</v>
      </c>
      <c r="W169" s="30">
        <f>+'2010'!$K169</f>
        <v>28.002199083682225</v>
      </c>
      <c r="X169" s="30">
        <f>+'2011'!$K169</f>
        <v>24.498690803498327</v>
      </c>
      <c r="Y169" s="30">
        <f>+'2012'!$K169</f>
        <v>19.035845087444343</v>
      </c>
      <c r="Z169" s="30">
        <f>+'2013'!$K169</f>
        <v>12.310708435749671</v>
      </c>
      <c r="AA169" s="30">
        <f>+'2014'!$K169</f>
        <v>22.617182739781793</v>
      </c>
      <c r="AB169" s="30">
        <f>+'2015'!$K169</f>
        <v>20.172425398704064</v>
      </c>
      <c r="AC169" s="30">
        <f>+'2016'!$K169</f>
        <v>22.974530712908592</v>
      </c>
      <c r="AD169" s="30">
        <f>+'2017'!$K169</f>
        <v>21.656217101733521</v>
      </c>
      <c r="AE169" s="30">
        <f>+'2018'!$K169</f>
        <v>22.291721326714914</v>
      </c>
      <c r="AF169" s="30">
        <f>+'2019'!$K169</f>
        <v>16.216747550799042</v>
      </c>
      <c r="AG169" s="30">
        <f>+'2020'!$K169</f>
        <v>27.865472764918625</v>
      </c>
      <c r="AH169" s="30">
        <f>+'2021'!$K169</f>
        <v>19.725968702550837</v>
      </c>
      <c r="AI169" s="27"/>
      <c r="AJ169" s="31">
        <f t="shared" si="48"/>
        <v>-0.50619568782001123</v>
      </c>
    </row>
    <row r="170" spans="1:36" x14ac:dyDescent="0.35">
      <c r="A170" s="24" t="s">
        <v>566</v>
      </c>
      <c r="B170" s="25" t="s">
        <v>567</v>
      </c>
      <c r="C170" s="30">
        <f>+'1990'!$K170</f>
        <v>0</v>
      </c>
      <c r="D170" s="30">
        <f>+'1991'!$K170</f>
        <v>0</v>
      </c>
      <c r="E170" s="30">
        <f>+'1992'!$K170</f>
        <v>0</v>
      </c>
      <c r="F170" s="30">
        <f>+'1993'!$K170</f>
        <v>0</v>
      </c>
      <c r="G170" s="30">
        <f>+'1994'!$K170</f>
        <v>0</v>
      </c>
      <c r="H170" s="30">
        <f>+'1995'!$K170</f>
        <v>0</v>
      </c>
      <c r="I170" s="30">
        <f>+'1996'!$K170</f>
        <v>0</v>
      </c>
      <c r="J170" s="30">
        <f>+'1997'!$K170</f>
        <v>0</v>
      </c>
      <c r="K170" s="30">
        <f>+'1998'!$K170</f>
        <v>0</v>
      </c>
      <c r="L170" s="30">
        <f>+'1999'!$K170</f>
        <v>0</v>
      </c>
      <c r="M170" s="30">
        <f>+'2000'!$K170</f>
        <v>0.42961173730103319</v>
      </c>
      <c r="N170" s="30">
        <f>+'2001'!$K170</f>
        <v>1.9013706984493695</v>
      </c>
      <c r="O170" s="30">
        <f>+'2002'!$K170</f>
        <v>1.9799524222144207</v>
      </c>
      <c r="P170" s="30">
        <f>+'2003'!$K170</f>
        <v>2.0748176077053344</v>
      </c>
      <c r="Q170" s="30">
        <f>+'2004'!$K170</f>
        <v>5.0363318914209101</v>
      </c>
      <c r="R170" s="30">
        <f>+'2005'!$K170</f>
        <v>7.1161808625014054</v>
      </c>
      <c r="S170" s="30">
        <f>+'2006'!$K170</f>
        <v>7.1141609832772188</v>
      </c>
      <c r="T170" s="30">
        <f>+'2007'!$K170</f>
        <v>2.2728091870356053</v>
      </c>
      <c r="U170" s="30">
        <f>+'2008'!$K170</f>
        <v>4.5681634253068628</v>
      </c>
      <c r="V170" s="30">
        <f>+'2009'!$K170</f>
        <v>7.2320318564247126</v>
      </c>
      <c r="W170" s="30">
        <f>+'2010'!$K170</f>
        <v>6.8759246697181702</v>
      </c>
      <c r="X170" s="30">
        <f>+'2011'!$K170</f>
        <v>10.356914866095943</v>
      </c>
      <c r="Y170" s="30">
        <f>+'2012'!$K170</f>
        <v>8.458694445003184</v>
      </c>
      <c r="Z170" s="30">
        <f>+'2013'!$K170</f>
        <v>4.1758864045781285</v>
      </c>
      <c r="AA170" s="30">
        <f>+'2014'!$K170</f>
        <v>5.9044632108229909</v>
      </c>
      <c r="AB170" s="30">
        <f>+'2015'!$K170</f>
        <v>8.1539673482693473</v>
      </c>
      <c r="AC170" s="30">
        <f>+'2016'!$K170</f>
        <v>6.5797113240962037</v>
      </c>
      <c r="AD170" s="30">
        <f>+'2017'!$K170</f>
        <v>6.7041722834790969</v>
      </c>
      <c r="AE170" s="30">
        <f>+'2018'!$K170</f>
        <v>3.7060312191549705</v>
      </c>
      <c r="AF170" s="30">
        <f>+'2019'!$K170</f>
        <v>1.9061398035530381</v>
      </c>
      <c r="AG170" s="30">
        <f>+'2020'!$K170</f>
        <v>2.8578076973384001</v>
      </c>
      <c r="AH170" s="30">
        <f>+'2021'!$K170</f>
        <v>6.440350543029087</v>
      </c>
      <c r="AI170" s="27"/>
      <c r="AJ170" s="31">
        <f t="shared" si="48"/>
        <v>3.4368894935879908</v>
      </c>
    </row>
    <row r="171" spans="1:36" x14ac:dyDescent="0.35">
      <c r="A171" s="24" t="s">
        <v>568</v>
      </c>
      <c r="B171" s="25" t="s">
        <v>569</v>
      </c>
      <c r="C171" s="30">
        <f>+'1990'!$K171</f>
        <v>0</v>
      </c>
      <c r="D171" s="30">
        <f>+'1991'!$K171</f>
        <v>0</v>
      </c>
      <c r="E171" s="30">
        <f>+'1992'!$K171</f>
        <v>0</v>
      </c>
      <c r="F171" s="30">
        <f>+'1993'!$K171</f>
        <v>0</v>
      </c>
      <c r="G171" s="30">
        <f>+'1994'!$K171</f>
        <v>0</v>
      </c>
      <c r="H171" s="30">
        <f>+'1995'!$K171</f>
        <v>0</v>
      </c>
      <c r="I171" s="30">
        <f>+'1996'!$K171</f>
        <v>0</v>
      </c>
      <c r="J171" s="30">
        <f>+'1997'!$K171</f>
        <v>0</v>
      </c>
      <c r="K171" s="30">
        <f>+'1998'!$K171</f>
        <v>0</v>
      </c>
      <c r="L171" s="30">
        <f>+'1999'!$K171</f>
        <v>0</v>
      </c>
      <c r="M171" s="30">
        <f>+'2000'!$K171</f>
        <v>0</v>
      </c>
      <c r="N171" s="30">
        <f>+'2001'!$K171</f>
        <v>0</v>
      </c>
      <c r="O171" s="30">
        <f>+'2002'!$K171</f>
        <v>0</v>
      </c>
      <c r="P171" s="30">
        <f>+'2003'!$K171</f>
        <v>0</v>
      </c>
      <c r="Q171" s="30">
        <f>+'2004'!$K171</f>
        <v>0</v>
      </c>
      <c r="R171" s="30">
        <f>+'2005'!$K171</f>
        <v>0</v>
      </c>
      <c r="S171" s="30">
        <f>+'2006'!$K171</f>
        <v>0</v>
      </c>
      <c r="T171" s="30">
        <f>+'2007'!$K171</f>
        <v>0</v>
      </c>
      <c r="U171" s="30">
        <f>+'2008'!$K171</f>
        <v>0</v>
      </c>
      <c r="V171" s="30">
        <f>+'2009'!$K171</f>
        <v>0</v>
      </c>
      <c r="W171" s="30">
        <f>+'2010'!$K171</f>
        <v>0</v>
      </c>
      <c r="X171" s="30">
        <f>+'2011'!$K171</f>
        <v>0</v>
      </c>
      <c r="Y171" s="30">
        <f>+'2012'!$K171</f>
        <v>0</v>
      </c>
      <c r="Z171" s="30">
        <f>+'2013'!$K171</f>
        <v>0</v>
      </c>
      <c r="AA171" s="30">
        <f>+'2014'!$K171</f>
        <v>0</v>
      </c>
      <c r="AB171" s="30">
        <f>+'2015'!$K171</f>
        <v>0</v>
      </c>
      <c r="AC171" s="30">
        <f>+'2016'!$K171</f>
        <v>0</v>
      </c>
      <c r="AD171" s="30">
        <f>+'2017'!$K171</f>
        <v>0</v>
      </c>
      <c r="AE171" s="30">
        <f>+'2018'!$K171</f>
        <v>0</v>
      </c>
      <c r="AF171" s="30">
        <f>+'2019'!$K171</f>
        <v>0</v>
      </c>
      <c r="AG171" s="30">
        <f>+'2020'!$K171</f>
        <v>0</v>
      </c>
      <c r="AH171" s="30">
        <f>+'2021'!$K171</f>
        <v>0</v>
      </c>
      <c r="AI171" s="27"/>
      <c r="AJ171" s="31" t="e">
        <f t="shared" si="48"/>
        <v>#DIV/0!</v>
      </c>
    </row>
    <row r="172" spans="1:36" x14ac:dyDescent="0.35">
      <c r="A172" s="24" t="s">
        <v>570</v>
      </c>
      <c r="B172" s="25" t="s">
        <v>571</v>
      </c>
      <c r="C172" s="30">
        <f>+'1990'!$K172</f>
        <v>0</v>
      </c>
      <c r="D172" s="30">
        <f>+'1991'!$K172</f>
        <v>0</v>
      </c>
      <c r="E172" s="30">
        <f>+'1992'!$K172</f>
        <v>0</v>
      </c>
      <c r="F172" s="30">
        <f>+'1993'!$K172</f>
        <v>0</v>
      </c>
      <c r="G172" s="30">
        <f>+'1994'!$K172</f>
        <v>0</v>
      </c>
      <c r="H172" s="30">
        <f>+'1995'!$K172</f>
        <v>0</v>
      </c>
      <c r="I172" s="30">
        <f>+'1996'!$K172</f>
        <v>0</v>
      </c>
      <c r="J172" s="30">
        <f>+'1997'!$K172</f>
        <v>0</v>
      </c>
      <c r="K172" s="30">
        <f>+'1998'!$K172</f>
        <v>0</v>
      </c>
      <c r="L172" s="30">
        <f>+'1999'!$K172</f>
        <v>0</v>
      </c>
      <c r="M172" s="30">
        <f>+'2000'!$K172</f>
        <v>0</v>
      </c>
      <c r="N172" s="30">
        <f>+'2001'!$K172</f>
        <v>0</v>
      </c>
      <c r="O172" s="30">
        <f>+'2002'!$K172</f>
        <v>0</v>
      </c>
      <c r="P172" s="30">
        <f>+'2003'!$K172</f>
        <v>0</v>
      </c>
      <c r="Q172" s="30">
        <f>+'2004'!$K172</f>
        <v>0</v>
      </c>
      <c r="R172" s="30">
        <f>+'2005'!$K172</f>
        <v>0</v>
      </c>
      <c r="S172" s="30">
        <f>+'2006'!$K172</f>
        <v>0</v>
      </c>
      <c r="T172" s="30">
        <f>+'2007'!$K172</f>
        <v>0</v>
      </c>
      <c r="U172" s="30">
        <f>+'2008'!$K172</f>
        <v>0</v>
      </c>
      <c r="V172" s="30">
        <f>+'2009'!$K172</f>
        <v>0</v>
      </c>
      <c r="W172" s="30">
        <f>+'2010'!$K172</f>
        <v>0</v>
      </c>
      <c r="X172" s="30">
        <f>+'2011'!$K172</f>
        <v>0</v>
      </c>
      <c r="Y172" s="30">
        <f>+'2012'!$K172</f>
        <v>0</v>
      </c>
      <c r="Z172" s="30">
        <f>+'2013'!$K172</f>
        <v>0</v>
      </c>
      <c r="AA172" s="30">
        <f>+'2014'!$K172</f>
        <v>0</v>
      </c>
      <c r="AB172" s="30">
        <f>+'2015'!$K172</f>
        <v>0</v>
      </c>
      <c r="AC172" s="30">
        <f>+'2016'!$K172</f>
        <v>0</v>
      </c>
      <c r="AD172" s="30">
        <f>+'2017'!$K172</f>
        <v>0</v>
      </c>
      <c r="AE172" s="30">
        <f>+'2018'!$K172</f>
        <v>0</v>
      </c>
      <c r="AF172" s="30">
        <f>+'2019'!$K172</f>
        <v>0</v>
      </c>
      <c r="AG172" s="30">
        <f>+'2020'!$K172</f>
        <v>0</v>
      </c>
      <c r="AH172" s="30">
        <f>+'2021'!$K172</f>
        <v>0</v>
      </c>
      <c r="AI172" s="27"/>
      <c r="AJ172" s="31" t="e">
        <f t="shared" si="48"/>
        <v>#DIV/0!</v>
      </c>
    </row>
    <row r="173" spans="1:36" x14ac:dyDescent="0.35">
      <c r="A173" s="24" t="s">
        <v>572</v>
      </c>
      <c r="B173" s="25" t="s">
        <v>573</v>
      </c>
      <c r="C173" s="30">
        <f>+'1990'!$K173</f>
        <v>0</v>
      </c>
      <c r="D173" s="30">
        <f>+'1991'!$K173</f>
        <v>0</v>
      </c>
      <c r="E173" s="30">
        <f>+'1992'!$K173</f>
        <v>0</v>
      </c>
      <c r="F173" s="30">
        <f>+'1993'!$K173</f>
        <v>0</v>
      </c>
      <c r="G173" s="30">
        <f>+'1994'!$K173</f>
        <v>0</v>
      </c>
      <c r="H173" s="30">
        <f>+'1995'!$K173</f>
        <v>0</v>
      </c>
      <c r="I173" s="30">
        <f>+'1996'!$K173</f>
        <v>0</v>
      </c>
      <c r="J173" s="30">
        <f>+'1997'!$K173</f>
        <v>0</v>
      </c>
      <c r="K173" s="30">
        <f>+'1998'!$K173</f>
        <v>0</v>
      </c>
      <c r="L173" s="30">
        <f>+'1999'!$K173</f>
        <v>0</v>
      </c>
      <c r="M173" s="30">
        <f>+'2000'!$K173</f>
        <v>0</v>
      </c>
      <c r="N173" s="30">
        <f>+'2001'!$K173</f>
        <v>0</v>
      </c>
      <c r="O173" s="30">
        <f>+'2002'!$K173</f>
        <v>0</v>
      </c>
      <c r="P173" s="30">
        <f>+'2003'!$K173</f>
        <v>0</v>
      </c>
      <c r="Q173" s="30">
        <f>+'2004'!$K173</f>
        <v>0</v>
      </c>
      <c r="R173" s="30">
        <f>+'2005'!$K173</f>
        <v>0</v>
      </c>
      <c r="S173" s="30">
        <f>+'2006'!$K173</f>
        <v>0</v>
      </c>
      <c r="T173" s="30">
        <f>+'2007'!$K173</f>
        <v>0</v>
      </c>
      <c r="U173" s="30">
        <f>+'2008'!$K173</f>
        <v>0</v>
      </c>
      <c r="V173" s="30">
        <f>+'2009'!$K173</f>
        <v>0</v>
      </c>
      <c r="W173" s="30">
        <f>+'2010'!$K173</f>
        <v>0</v>
      </c>
      <c r="X173" s="30">
        <f>+'2011'!$K173</f>
        <v>0</v>
      </c>
      <c r="Y173" s="30">
        <f>+'2012'!$K173</f>
        <v>0</v>
      </c>
      <c r="Z173" s="30">
        <f>+'2013'!$K173</f>
        <v>0</v>
      </c>
      <c r="AA173" s="30">
        <f>+'2014'!$K173</f>
        <v>0</v>
      </c>
      <c r="AB173" s="30">
        <f>+'2015'!$K173</f>
        <v>0</v>
      </c>
      <c r="AC173" s="30">
        <f>+'2016'!$K173</f>
        <v>0</v>
      </c>
      <c r="AD173" s="30">
        <f>+'2017'!$K173</f>
        <v>0</v>
      </c>
      <c r="AE173" s="30">
        <f>+'2018'!$K173</f>
        <v>0</v>
      </c>
      <c r="AF173" s="30">
        <f>+'2019'!$K173</f>
        <v>0</v>
      </c>
      <c r="AG173" s="30">
        <f>+'2020'!$K173</f>
        <v>0</v>
      </c>
      <c r="AH173" s="30">
        <f>+'2021'!$K173</f>
        <v>0</v>
      </c>
      <c r="AI173" s="27"/>
      <c r="AJ173" s="31" t="e">
        <f t="shared" si="48"/>
        <v>#DIV/0!</v>
      </c>
    </row>
    <row r="174" spans="1:36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:AE174" si="87">+SUM(D175:D176)</f>
        <v>0</v>
      </c>
      <c r="E174" s="26">
        <f t="shared" si="87"/>
        <v>0</v>
      </c>
      <c r="F174" s="26">
        <f t="shared" si="87"/>
        <v>0</v>
      </c>
      <c r="G174" s="26">
        <f t="shared" si="87"/>
        <v>0</v>
      </c>
      <c r="H174" s="26">
        <f t="shared" si="87"/>
        <v>0</v>
      </c>
      <c r="I174" s="26">
        <f t="shared" si="87"/>
        <v>0</v>
      </c>
      <c r="J174" s="26">
        <f t="shared" si="87"/>
        <v>0</v>
      </c>
      <c r="K174" s="26">
        <f t="shared" si="87"/>
        <v>0</v>
      </c>
      <c r="L174" s="26">
        <f t="shared" si="87"/>
        <v>0</v>
      </c>
      <c r="M174" s="26">
        <f t="shared" si="87"/>
        <v>131.28099362537529</v>
      </c>
      <c r="N174" s="26">
        <f t="shared" si="87"/>
        <v>220.59261766366032</v>
      </c>
      <c r="O174" s="26">
        <f t="shared" si="87"/>
        <v>259.47550265353129</v>
      </c>
      <c r="P174" s="26">
        <f t="shared" si="87"/>
        <v>228.87729854664508</v>
      </c>
      <c r="Q174" s="26">
        <f t="shared" si="87"/>
        <v>154.84635583215768</v>
      </c>
      <c r="R174" s="26">
        <f t="shared" si="87"/>
        <v>351.02480130334271</v>
      </c>
      <c r="S174" s="26">
        <f t="shared" si="87"/>
        <v>164.93879614739319</v>
      </c>
      <c r="T174" s="26">
        <f t="shared" si="87"/>
        <v>234.07747479760954</v>
      </c>
      <c r="U174" s="26">
        <f t="shared" si="87"/>
        <v>227.40286209061756</v>
      </c>
      <c r="V174" s="26">
        <f t="shared" si="87"/>
        <v>141.01655838533793</v>
      </c>
      <c r="W174" s="26">
        <f t="shared" si="87"/>
        <v>155.46220844715117</v>
      </c>
      <c r="X174" s="26">
        <f t="shared" si="87"/>
        <v>146.10853595096447</v>
      </c>
      <c r="Y174" s="26">
        <f t="shared" si="87"/>
        <v>129.74710240825718</v>
      </c>
      <c r="Z174" s="26">
        <f t="shared" si="87"/>
        <v>122.39484230025529</v>
      </c>
      <c r="AA174" s="26">
        <f t="shared" si="87"/>
        <v>162.98509016792363</v>
      </c>
      <c r="AB174" s="26">
        <f t="shared" si="87"/>
        <v>193.25814808349691</v>
      </c>
      <c r="AC174" s="26">
        <f t="shared" si="87"/>
        <v>174.08675733222603</v>
      </c>
      <c r="AD174" s="26">
        <f t="shared" si="87"/>
        <v>144.24467748626452</v>
      </c>
      <c r="AE174" s="26">
        <f t="shared" si="87"/>
        <v>134.04682043995422</v>
      </c>
      <c r="AF174" s="26">
        <f t="shared" ref="AF174:AH174" si="88">+SUM(AF175:AF176)</f>
        <v>133.96108793973303</v>
      </c>
      <c r="AG174" s="26">
        <f t="shared" si="88"/>
        <v>234.3236305300731</v>
      </c>
      <c r="AH174" s="26">
        <f t="shared" si="88"/>
        <v>243.30303476874721</v>
      </c>
      <c r="AI174" s="27"/>
      <c r="AJ174" s="28">
        <f t="shared" si="48"/>
        <v>2.0414945380484273E-2</v>
      </c>
    </row>
    <row r="175" spans="1:36" x14ac:dyDescent="0.35">
      <c r="A175" s="24" t="s">
        <v>576</v>
      </c>
      <c r="B175" s="25" t="s">
        <v>577</v>
      </c>
      <c r="C175" s="30">
        <f>+'1990'!$K175</f>
        <v>0</v>
      </c>
      <c r="D175" s="30">
        <f>+'1991'!$K175</f>
        <v>0</v>
      </c>
      <c r="E175" s="30">
        <f>+'1992'!$K175</f>
        <v>0</v>
      </c>
      <c r="F175" s="30">
        <f>+'1993'!$K175</f>
        <v>0</v>
      </c>
      <c r="G175" s="30">
        <f>+'1994'!$K175</f>
        <v>0</v>
      </c>
      <c r="H175" s="30">
        <f>+'1995'!$K175</f>
        <v>0</v>
      </c>
      <c r="I175" s="30">
        <f>+'1996'!$K175</f>
        <v>0</v>
      </c>
      <c r="J175" s="30">
        <f>+'1997'!$K175</f>
        <v>0</v>
      </c>
      <c r="K175" s="30">
        <f>+'1998'!$K175</f>
        <v>0</v>
      </c>
      <c r="L175" s="30">
        <f>+'1999'!$K175</f>
        <v>0</v>
      </c>
      <c r="M175" s="30">
        <f>+'2000'!$K175</f>
        <v>2.4319175777000006</v>
      </c>
      <c r="N175" s="30">
        <f>+'2001'!$K175</f>
        <v>3.0110229870499996</v>
      </c>
      <c r="O175" s="30">
        <f>+'2002'!$K175</f>
        <v>2.61811060459</v>
      </c>
      <c r="P175" s="30">
        <f>+'2003'!$K175</f>
        <v>6.7316321091500004</v>
      </c>
      <c r="Q175" s="30">
        <f>+'2004'!$K175</f>
        <v>8.8442465285200011</v>
      </c>
      <c r="R175" s="30">
        <f>+'2005'!$K175</f>
        <v>4.0980560751000006</v>
      </c>
      <c r="S175" s="30">
        <f>+'2006'!$K175</f>
        <v>6.4475290599200008</v>
      </c>
      <c r="T175" s="30">
        <f>+'2007'!$K175</f>
        <v>8.7340235362899996</v>
      </c>
      <c r="U175" s="30">
        <f>+'2008'!$K175</f>
        <v>3.5044323878200001</v>
      </c>
      <c r="V175" s="30">
        <f>+'2009'!$K175</f>
        <v>4.0204886057699998</v>
      </c>
      <c r="W175" s="30">
        <f>+'2010'!$K175</f>
        <v>2.2202786888100006</v>
      </c>
      <c r="X175" s="30">
        <f>+'2011'!$K175</f>
        <v>2.26348010785</v>
      </c>
      <c r="Y175" s="30">
        <f>+'2012'!$K175</f>
        <v>1.7129023371199998</v>
      </c>
      <c r="Z175" s="30">
        <f>+'2013'!$K175</f>
        <v>2.2783659371200007</v>
      </c>
      <c r="AA175" s="30">
        <f>+'2014'!$K175</f>
        <v>4.1214238583700009</v>
      </c>
      <c r="AB175" s="30">
        <f>+'2015'!$K175</f>
        <v>24.172466245980001</v>
      </c>
      <c r="AC175" s="30">
        <f>+'2016'!$K175</f>
        <v>52.165854856700001</v>
      </c>
      <c r="AD175" s="30">
        <f>+'2017'!$K175</f>
        <v>9.8862404408300026</v>
      </c>
      <c r="AE175" s="30">
        <f>+'2018'!$K175</f>
        <v>8.2760121568800002</v>
      </c>
      <c r="AF175" s="30">
        <f>+'2019'!$K175</f>
        <v>64.068213353559997</v>
      </c>
      <c r="AG175" s="30">
        <f>+'2020'!$K175</f>
        <v>3.8030749198649998</v>
      </c>
      <c r="AH175" s="30">
        <f>+'2021'!$K175</f>
        <v>3.1519598415434995</v>
      </c>
      <c r="AI175" s="27"/>
      <c r="AJ175" s="31">
        <f t="shared" si="48"/>
        <v>25.344730570249368</v>
      </c>
    </row>
    <row r="176" spans="1:36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89">+SUM(D177:D181)</f>
        <v>0</v>
      </c>
      <c r="E176" s="26">
        <f t="shared" ref="E176" si="90">+SUM(E177:E181)</f>
        <v>0</v>
      </c>
      <c r="F176" s="26">
        <f t="shared" ref="F176" si="91">+SUM(F177:F181)</f>
        <v>0</v>
      </c>
      <c r="G176" s="26">
        <f t="shared" ref="G176" si="92">+SUM(G177:G181)</f>
        <v>0</v>
      </c>
      <c r="H176" s="26">
        <f t="shared" ref="H176" si="93">+SUM(H177:H181)</f>
        <v>0</v>
      </c>
      <c r="I176" s="26">
        <f t="shared" ref="I176" si="94">+SUM(I177:I181)</f>
        <v>0</v>
      </c>
      <c r="J176" s="26">
        <f t="shared" ref="J176" si="95">+SUM(J177:J181)</f>
        <v>0</v>
      </c>
      <c r="K176" s="26">
        <f t="shared" ref="K176" si="96">+SUM(K177:K181)</f>
        <v>0</v>
      </c>
      <c r="L176" s="26">
        <f t="shared" ref="L176" si="97">+SUM(L177:L181)</f>
        <v>0</v>
      </c>
      <c r="M176" s="26">
        <f t="shared" ref="M176" si="98">+SUM(M177:M181)</f>
        <v>128.84907604767528</v>
      </c>
      <c r="N176" s="26">
        <f t="shared" ref="N176" si="99">+SUM(N177:N181)</f>
        <v>217.58159467661031</v>
      </c>
      <c r="O176" s="26">
        <f t="shared" ref="O176" si="100">+SUM(O177:O181)</f>
        <v>256.85739204894128</v>
      </c>
      <c r="P176" s="26">
        <f t="shared" ref="P176" si="101">+SUM(P177:P181)</f>
        <v>222.14566643749507</v>
      </c>
      <c r="Q176" s="26">
        <f t="shared" ref="Q176:R176" si="102">+SUM(Q177:Q181)</f>
        <v>146.0021093036377</v>
      </c>
      <c r="R176" s="26">
        <f t="shared" si="102"/>
        <v>346.92674522824274</v>
      </c>
      <c r="S176" s="26">
        <f t="shared" ref="S176" si="103">+SUM(S177:S181)</f>
        <v>158.49126708747318</v>
      </c>
      <c r="T176" s="26">
        <f t="shared" ref="T176" si="104">+SUM(T177:T181)</f>
        <v>225.34345126131953</v>
      </c>
      <c r="U176" s="26">
        <f t="shared" ref="U176" si="105">+SUM(U177:U181)</f>
        <v>223.89842970279756</v>
      </c>
      <c r="V176" s="26">
        <f t="shared" ref="V176" si="106">+SUM(V177:V181)</f>
        <v>136.99606977956793</v>
      </c>
      <c r="W176" s="26">
        <f t="shared" ref="W176" si="107">+SUM(W177:W181)</f>
        <v>153.24192975834117</v>
      </c>
      <c r="X176" s="26">
        <f t="shared" ref="X176" si="108">+SUM(X177:X181)</f>
        <v>143.84505584311447</v>
      </c>
      <c r="Y176" s="26">
        <f t="shared" ref="Y176" si="109">+SUM(Y177:Y181)</f>
        <v>128.03420007113718</v>
      </c>
      <c r="Z176" s="26">
        <f t="shared" ref="Z176" si="110">+SUM(Z177:Z181)</f>
        <v>120.11647636313529</v>
      </c>
      <c r="AA176" s="26">
        <f t="shared" ref="AA176" si="111">+SUM(AA177:AA181)</f>
        <v>158.86366630955362</v>
      </c>
      <c r="AB176" s="26">
        <f t="shared" ref="AB176" si="112">+SUM(AB177:AB181)</f>
        <v>169.08568183751692</v>
      </c>
      <c r="AC176" s="26">
        <f t="shared" ref="AC176" si="113">+SUM(AC177:AC181)</f>
        <v>121.92090247552603</v>
      </c>
      <c r="AD176" s="26">
        <f t="shared" ref="AD176" si="114">+SUM(AD177:AD181)</f>
        <v>134.35843704543453</v>
      </c>
      <c r="AE176" s="26">
        <f t="shared" ref="AE176:AH176" si="115">+SUM(AE177:AE181)</f>
        <v>125.77080828307422</v>
      </c>
      <c r="AF176" s="26">
        <f t="shared" si="115"/>
        <v>69.892874586173036</v>
      </c>
      <c r="AG176" s="26">
        <f t="shared" si="115"/>
        <v>230.52055561020811</v>
      </c>
      <c r="AH176" s="26">
        <f t="shared" si="115"/>
        <v>240.15107492720372</v>
      </c>
      <c r="AI176" s="27"/>
      <c r="AJ176" s="28">
        <f t="shared" si="48"/>
        <v>-0.45756014144554624</v>
      </c>
    </row>
    <row r="177" spans="1:36" x14ac:dyDescent="0.35">
      <c r="A177" s="24" t="s">
        <v>580</v>
      </c>
      <c r="B177" s="25" t="s">
        <v>581</v>
      </c>
      <c r="C177" s="30">
        <f>+'1990'!$K177</f>
        <v>0</v>
      </c>
      <c r="D177" s="30">
        <f>+'1991'!$K177</f>
        <v>0</v>
      </c>
      <c r="E177" s="30">
        <f>+'1992'!$K177</f>
        <v>0</v>
      </c>
      <c r="F177" s="30">
        <f>+'1993'!$K177</f>
        <v>0</v>
      </c>
      <c r="G177" s="30">
        <f>+'1994'!$K177</f>
        <v>0</v>
      </c>
      <c r="H177" s="30">
        <f>+'1995'!$K177</f>
        <v>0</v>
      </c>
      <c r="I177" s="30">
        <f>+'1996'!$K177</f>
        <v>0</v>
      </c>
      <c r="J177" s="30">
        <f>+'1997'!$K177</f>
        <v>0</v>
      </c>
      <c r="K177" s="30">
        <f>+'1998'!$K177</f>
        <v>0</v>
      </c>
      <c r="L177" s="30">
        <f>+'1999'!$K177</f>
        <v>0</v>
      </c>
      <c r="M177" s="30">
        <f>+'2000'!$K177</f>
        <v>128.84907604767528</v>
      </c>
      <c r="N177" s="30">
        <f>+'2001'!$K177</f>
        <v>217.58159467661031</v>
      </c>
      <c r="O177" s="30">
        <f>+'2002'!$K177</f>
        <v>256.85739204894128</v>
      </c>
      <c r="P177" s="30">
        <f>+'2003'!$K177</f>
        <v>222.14566643749507</v>
      </c>
      <c r="Q177" s="30">
        <f>+'2004'!$K177</f>
        <v>146.0021093036377</v>
      </c>
      <c r="R177" s="30">
        <f>+'2005'!$K177</f>
        <v>346.92674522824274</v>
      </c>
      <c r="S177" s="30">
        <f>+'2006'!$K177</f>
        <v>158.49126708747318</v>
      </c>
      <c r="T177" s="30">
        <f>+'2007'!$K177</f>
        <v>225.34345126131953</v>
      </c>
      <c r="U177" s="30">
        <f>+'2008'!$K177</f>
        <v>223.89842970279756</v>
      </c>
      <c r="V177" s="30">
        <f>+'2009'!$K177</f>
        <v>136.99606977956793</v>
      </c>
      <c r="W177" s="30">
        <f>+'2010'!$K177</f>
        <v>153.24192975834117</v>
      </c>
      <c r="X177" s="30">
        <f>+'2011'!$K177</f>
        <v>143.84505584311447</v>
      </c>
      <c r="Y177" s="30">
        <f>+'2012'!$K177</f>
        <v>128.03420007113718</v>
      </c>
      <c r="Z177" s="30">
        <f>+'2013'!$K177</f>
        <v>120.11647636313529</v>
      </c>
      <c r="AA177" s="30">
        <f>+'2014'!$K177</f>
        <v>158.86366630955362</v>
      </c>
      <c r="AB177" s="30">
        <f>+'2015'!$K177</f>
        <v>169.08568183751692</v>
      </c>
      <c r="AC177" s="30">
        <f>+'2016'!$K177</f>
        <v>121.92090247552603</v>
      </c>
      <c r="AD177" s="30">
        <f>+'2017'!$K177</f>
        <v>134.35843704543453</v>
      </c>
      <c r="AE177" s="30">
        <f>+'2018'!$K177</f>
        <v>125.77080828307422</v>
      </c>
      <c r="AF177" s="30">
        <f>+'2019'!$K177</f>
        <v>69.892874586173036</v>
      </c>
      <c r="AG177" s="30">
        <f>+'2020'!$K177</f>
        <v>230.52055561020811</v>
      </c>
      <c r="AH177" s="30">
        <f>+'2021'!$K177</f>
        <v>240.15107492720372</v>
      </c>
      <c r="AI177" s="27"/>
      <c r="AJ177" s="31">
        <f t="shared" si="48"/>
        <v>-0.45756014144554624</v>
      </c>
    </row>
    <row r="178" spans="1:36" x14ac:dyDescent="0.35">
      <c r="A178" s="24" t="s">
        <v>582</v>
      </c>
      <c r="B178" s="25" t="s">
        <v>583</v>
      </c>
      <c r="C178" s="30">
        <f>+'1990'!$K178</f>
        <v>0</v>
      </c>
      <c r="D178" s="30">
        <f>+'1991'!$K178</f>
        <v>0</v>
      </c>
      <c r="E178" s="30">
        <f>+'1992'!$K178</f>
        <v>0</v>
      </c>
      <c r="F178" s="30">
        <f>+'1993'!$K178</f>
        <v>0</v>
      </c>
      <c r="G178" s="30">
        <f>+'1994'!$K178</f>
        <v>0</v>
      </c>
      <c r="H178" s="30">
        <f>+'1995'!$K178</f>
        <v>0</v>
      </c>
      <c r="I178" s="30">
        <f>+'1996'!$K178</f>
        <v>0</v>
      </c>
      <c r="J178" s="30">
        <f>+'1997'!$K178</f>
        <v>0</v>
      </c>
      <c r="K178" s="30">
        <f>+'1998'!$K178</f>
        <v>0</v>
      </c>
      <c r="L178" s="30">
        <f>+'1999'!$K178</f>
        <v>0</v>
      </c>
      <c r="M178" s="30">
        <f>+'2000'!$K178</f>
        <v>0</v>
      </c>
      <c r="N178" s="30">
        <f>+'2001'!$K178</f>
        <v>0</v>
      </c>
      <c r="O178" s="30">
        <f>+'2002'!$K178</f>
        <v>0</v>
      </c>
      <c r="P178" s="30">
        <f>+'2003'!$K178</f>
        <v>0</v>
      </c>
      <c r="Q178" s="30">
        <f>+'2004'!$K178</f>
        <v>0</v>
      </c>
      <c r="R178" s="30">
        <f>+'2005'!$K178</f>
        <v>0</v>
      </c>
      <c r="S178" s="30">
        <f>+'2006'!$K178</f>
        <v>0</v>
      </c>
      <c r="T178" s="30">
        <f>+'2007'!$K178</f>
        <v>0</v>
      </c>
      <c r="U178" s="30">
        <f>+'2008'!$K178</f>
        <v>0</v>
      </c>
      <c r="V178" s="30">
        <f>+'2009'!$K178</f>
        <v>0</v>
      </c>
      <c r="W178" s="30">
        <f>+'2010'!$K178</f>
        <v>0</v>
      </c>
      <c r="X178" s="30">
        <f>+'2011'!$K178</f>
        <v>0</v>
      </c>
      <c r="Y178" s="30">
        <f>+'2012'!$K178</f>
        <v>0</v>
      </c>
      <c r="Z178" s="30">
        <f>+'2013'!$K178</f>
        <v>0</v>
      </c>
      <c r="AA178" s="30">
        <f>+'2014'!$K178</f>
        <v>0</v>
      </c>
      <c r="AB178" s="30">
        <f>+'2015'!$K178</f>
        <v>0</v>
      </c>
      <c r="AC178" s="30">
        <f>+'2016'!$K178</f>
        <v>0</v>
      </c>
      <c r="AD178" s="30">
        <f>+'2017'!$K178</f>
        <v>0</v>
      </c>
      <c r="AE178" s="30">
        <f>+'2018'!$K178</f>
        <v>0</v>
      </c>
      <c r="AF178" s="30">
        <f>+'2019'!$K178</f>
        <v>0</v>
      </c>
      <c r="AG178" s="30">
        <f>+'2020'!$K178</f>
        <v>0</v>
      </c>
      <c r="AH178" s="30">
        <f>+'2021'!$K178</f>
        <v>0</v>
      </c>
      <c r="AI178" s="27"/>
      <c r="AJ178" s="31" t="e">
        <f t="shared" si="48"/>
        <v>#DIV/0!</v>
      </c>
    </row>
    <row r="179" spans="1:36" x14ac:dyDescent="0.35">
      <c r="A179" s="24" t="s">
        <v>584</v>
      </c>
      <c r="B179" s="25" t="s">
        <v>585</v>
      </c>
      <c r="C179" s="30">
        <f>+'1990'!$K179</f>
        <v>0</v>
      </c>
      <c r="D179" s="30">
        <f>+'1991'!$K179</f>
        <v>0</v>
      </c>
      <c r="E179" s="30">
        <f>+'1992'!$K179</f>
        <v>0</v>
      </c>
      <c r="F179" s="30">
        <f>+'1993'!$K179</f>
        <v>0</v>
      </c>
      <c r="G179" s="30">
        <f>+'1994'!$K179</f>
        <v>0</v>
      </c>
      <c r="H179" s="30">
        <f>+'1995'!$K179</f>
        <v>0</v>
      </c>
      <c r="I179" s="30">
        <f>+'1996'!$K179</f>
        <v>0</v>
      </c>
      <c r="J179" s="30">
        <f>+'1997'!$K179</f>
        <v>0</v>
      </c>
      <c r="K179" s="30">
        <f>+'1998'!$K179</f>
        <v>0</v>
      </c>
      <c r="L179" s="30">
        <f>+'1999'!$K179</f>
        <v>0</v>
      </c>
      <c r="M179" s="30">
        <f>+'2000'!$K179</f>
        <v>0</v>
      </c>
      <c r="N179" s="30">
        <f>+'2001'!$K179</f>
        <v>0</v>
      </c>
      <c r="O179" s="30">
        <f>+'2002'!$K179</f>
        <v>0</v>
      </c>
      <c r="P179" s="30">
        <f>+'2003'!$K179</f>
        <v>0</v>
      </c>
      <c r="Q179" s="30">
        <f>+'2004'!$K179</f>
        <v>0</v>
      </c>
      <c r="R179" s="30">
        <f>+'2005'!$K179</f>
        <v>0</v>
      </c>
      <c r="S179" s="30">
        <f>+'2006'!$K179</f>
        <v>0</v>
      </c>
      <c r="T179" s="30">
        <f>+'2007'!$K179</f>
        <v>0</v>
      </c>
      <c r="U179" s="30">
        <f>+'2008'!$K179</f>
        <v>0</v>
      </c>
      <c r="V179" s="30">
        <f>+'2009'!$K179</f>
        <v>0</v>
      </c>
      <c r="W179" s="30">
        <f>+'2010'!$K179</f>
        <v>0</v>
      </c>
      <c r="X179" s="30">
        <f>+'2011'!$K179</f>
        <v>0</v>
      </c>
      <c r="Y179" s="30">
        <f>+'2012'!$K179</f>
        <v>0</v>
      </c>
      <c r="Z179" s="30">
        <f>+'2013'!$K179</f>
        <v>0</v>
      </c>
      <c r="AA179" s="30">
        <f>+'2014'!$K179</f>
        <v>0</v>
      </c>
      <c r="AB179" s="30">
        <f>+'2015'!$K179</f>
        <v>0</v>
      </c>
      <c r="AC179" s="30">
        <f>+'2016'!$K179</f>
        <v>0</v>
      </c>
      <c r="AD179" s="30">
        <f>+'2017'!$K179</f>
        <v>0</v>
      </c>
      <c r="AE179" s="30">
        <f>+'2018'!$K179</f>
        <v>0</v>
      </c>
      <c r="AF179" s="30">
        <f>+'2019'!$K179</f>
        <v>0</v>
      </c>
      <c r="AG179" s="30">
        <f>+'2020'!$K179</f>
        <v>0</v>
      </c>
      <c r="AH179" s="30">
        <f>+'2021'!$K179</f>
        <v>0</v>
      </c>
      <c r="AI179" s="27"/>
      <c r="AJ179" s="31" t="e">
        <f t="shared" si="48"/>
        <v>#DIV/0!</v>
      </c>
    </row>
    <row r="180" spans="1:36" x14ac:dyDescent="0.35">
      <c r="A180" s="24" t="s">
        <v>586</v>
      </c>
      <c r="B180" s="25" t="s">
        <v>587</v>
      </c>
      <c r="C180" s="30">
        <f>+'1990'!$K180</f>
        <v>0</v>
      </c>
      <c r="D180" s="30">
        <f>+'1991'!$K180</f>
        <v>0</v>
      </c>
      <c r="E180" s="30">
        <f>+'1992'!$K180</f>
        <v>0</v>
      </c>
      <c r="F180" s="30">
        <f>+'1993'!$K180</f>
        <v>0</v>
      </c>
      <c r="G180" s="30">
        <f>+'1994'!$K180</f>
        <v>0</v>
      </c>
      <c r="H180" s="30">
        <f>+'1995'!$K180</f>
        <v>0</v>
      </c>
      <c r="I180" s="30">
        <f>+'1996'!$K180</f>
        <v>0</v>
      </c>
      <c r="J180" s="30">
        <f>+'1997'!$K180</f>
        <v>0</v>
      </c>
      <c r="K180" s="30">
        <f>+'1998'!$K180</f>
        <v>0</v>
      </c>
      <c r="L180" s="30">
        <f>+'1999'!$K180</f>
        <v>0</v>
      </c>
      <c r="M180" s="30">
        <f>+'2000'!$K180</f>
        <v>0</v>
      </c>
      <c r="N180" s="30">
        <f>+'2001'!$K180</f>
        <v>0</v>
      </c>
      <c r="O180" s="30">
        <f>+'2002'!$K180</f>
        <v>0</v>
      </c>
      <c r="P180" s="30">
        <f>+'2003'!$K180</f>
        <v>0</v>
      </c>
      <c r="Q180" s="30">
        <f>+'2004'!$K180</f>
        <v>0</v>
      </c>
      <c r="R180" s="30">
        <f>+'2005'!$K180</f>
        <v>0</v>
      </c>
      <c r="S180" s="30">
        <f>+'2006'!$K180</f>
        <v>0</v>
      </c>
      <c r="T180" s="30">
        <f>+'2007'!$K180</f>
        <v>0</v>
      </c>
      <c r="U180" s="30">
        <f>+'2008'!$K180</f>
        <v>0</v>
      </c>
      <c r="V180" s="30">
        <f>+'2009'!$K180</f>
        <v>0</v>
      </c>
      <c r="W180" s="30">
        <f>+'2010'!$K180</f>
        <v>0</v>
      </c>
      <c r="X180" s="30">
        <f>+'2011'!$K180</f>
        <v>0</v>
      </c>
      <c r="Y180" s="30">
        <f>+'2012'!$K180</f>
        <v>0</v>
      </c>
      <c r="Z180" s="30">
        <f>+'2013'!$K180</f>
        <v>0</v>
      </c>
      <c r="AA180" s="30">
        <f>+'2014'!$K180</f>
        <v>0</v>
      </c>
      <c r="AB180" s="30">
        <f>+'2015'!$K180</f>
        <v>0</v>
      </c>
      <c r="AC180" s="30">
        <f>+'2016'!$K180</f>
        <v>0</v>
      </c>
      <c r="AD180" s="30">
        <f>+'2017'!$K180</f>
        <v>0</v>
      </c>
      <c r="AE180" s="30">
        <f>+'2018'!$K180</f>
        <v>0</v>
      </c>
      <c r="AF180" s="30">
        <f>+'2019'!$K180</f>
        <v>0</v>
      </c>
      <c r="AG180" s="30">
        <f>+'2020'!$K180</f>
        <v>0</v>
      </c>
      <c r="AH180" s="30">
        <f>+'2021'!$K180</f>
        <v>0</v>
      </c>
      <c r="AI180" s="27"/>
      <c r="AJ180" s="31" t="e">
        <f t="shared" si="48"/>
        <v>#DIV/0!</v>
      </c>
    </row>
    <row r="181" spans="1:36" x14ac:dyDescent="0.35">
      <c r="A181" s="24" t="s">
        <v>588</v>
      </c>
      <c r="B181" s="25" t="s">
        <v>589</v>
      </c>
      <c r="C181" s="30">
        <f>+'1990'!$K181</f>
        <v>0</v>
      </c>
      <c r="D181" s="30">
        <f>+'1991'!$K181</f>
        <v>0</v>
      </c>
      <c r="E181" s="30">
        <f>+'1992'!$K181</f>
        <v>0</v>
      </c>
      <c r="F181" s="30">
        <f>+'1993'!$K181</f>
        <v>0</v>
      </c>
      <c r="G181" s="30">
        <f>+'1994'!$K181</f>
        <v>0</v>
      </c>
      <c r="H181" s="30">
        <f>+'1995'!$K181</f>
        <v>0</v>
      </c>
      <c r="I181" s="30">
        <f>+'1996'!$K181</f>
        <v>0</v>
      </c>
      <c r="J181" s="30">
        <f>+'1997'!$K181</f>
        <v>0</v>
      </c>
      <c r="K181" s="30">
        <f>+'1998'!$K181</f>
        <v>0</v>
      </c>
      <c r="L181" s="30">
        <f>+'1999'!$K181</f>
        <v>0</v>
      </c>
      <c r="M181" s="30">
        <f>+'2000'!$K181</f>
        <v>0</v>
      </c>
      <c r="N181" s="30">
        <f>+'2001'!$K181</f>
        <v>0</v>
      </c>
      <c r="O181" s="30">
        <f>+'2002'!$K181</f>
        <v>0</v>
      </c>
      <c r="P181" s="30">
        <f>+'2003'!$K181</f>
        <v>0</v>
      </c>
      <c r="Q181" s="30">
        <f>+'2004'!$K181</f>
        <v>0</v>
      </c>
      <c r="R181" s="30">
        <f>+'2005'!$K181</f>
        <v>0</v>
      </c>
      <c r="S181" s="30">
        <f>+'2006'!$K181</f>
        <v>0</v>
      </c>
      <c r="T181" s="30">
        <f>+'2007'!$K181</f>
        <v>0</v>
      </c>
      <c r="U181" s="30">
        <f>+'2008'!$K181</f>
        <v>0</v>
      </c>
      <c r="V181" s="30">
        <f>+'2009'!$K181</f>
        <v>0</v>
      </c>
      <c r="W181" s="30">
        <f>+'2010'!$K181</f>
        <v>0</v>
      </c>
      <c r="X181" s="30">
        <f>+'2011'!$K181</f>
        <v>0</v>
      </c>
      <c r="Y181" s="30">
        <f>+'2012'!$K181</f>
        <v>0</v>
      </c>
      <c r="Z181" s="30">
        <f>+'2013'!$K181</f>
        <v>0</v>
      </c>
      <c r="AA181" s="30">
        <f>+'2014'!$K181</f>
        <v>0</v>
      </c>
      <c r="AB181" s="30">
        <f>+'2015'!$K181</f>
        <v>0</v>
      </c>
      <c r="AC181" s="30">
        <f>+'2016'!$K181</f>
        <v>0</v>
      </c>
      <c r="AD181" s="30">
        <f>+'2017'!$K181</f>
        <v>0</v>
      </c>
      <c r="AE181" s="30">
        <f>+'2018'!$K181</f>
        <v>0</v>
      </c>
      <c r="AF181" s="30">
        <f>+'2019'!$K181</f>
        <v>0</v>
      </c>
      <c r="AG181" s="30">
        <f>+'2020'!$K181</f>
        <v>0</v>
      </c>
      <c r="AH181" s="30">
        <f>+'2021'!$K181</f>
        <v>0</v>
      </c>
      <c r="AI181" s="27"/>
      <c r="AJ181" s="31" t="e">
        <f t="shared" si="48"/>
        <v>#DIV/0!</v>
      </c>
    </row>
    <row r="182" spans="1:36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:AE182" si="116">+SUM(D183:D184)</f>
        <v>0</v>
      </c>
      <c r="E182" s="26">
        <f t="shared" si="116"/>
        <v>0</v>
      </c>
      <c r="F182" s="26">
        <f t="shared" si="116"/>
        <v>0</v>
      </c>
      <c r="G182" s="26">
        <f t="shared" si="116"/>
        <v>0</v>
      </c>
      <c r="H182" s="26">
        <f t="shared" si="116"/>
        <v>0</v>
      </c>
      <c r="I182" s="26">
        <f t="shared" si="116"/>
        <v>0</v>
      </c>
      <c r="J182" s="26">
        <f t="shared" si="116"/>
        <v>0</v>
      </c>
      <c r="K182" s="26">
        <f t="shared" si="116"/>
        <v>0</v>
      </c>
      <c r="L182" s="26">
        <f t="shared" si="116"/>
        <v>0</v>
      </c>
      <c r="M182" s="26">
        <f t="shared" si="116"/>
        <v>0</v>
      </c>
      <c r="N182" s="26">
        <f t="shared" si="116"/>
        <v>0</v>
      </c>
      <c r="O182" s="26">
        <f t="shared" si="116"/>
        <v>0</v>
      </c>
      <c r="P182" s="26">
        <f t="shared" si="116"/>
        <v>0</v>
      </c>
      <c r="Q182" s="26">
        <f t="shared" si="116"/>
        <v>0</v>
      </c>
      <c r="R182" s="26">
        <f t="shared" si="116"/>
        <v>0</v>
      </c>
      <c r="S182" s="26">
        <f t="shared" si="116"/>
        <v>0</v>
      </c>
      <c r="T182" s="26">
        <f t="shared" si="116"/>
        <v>0</v>
      </c>
      <c r="U182" s="26">
        <f t="shared" si="116"/>
        <v>0</v>
      </c>
      <c r="V182" s="26">
        <f t="shared" si="116"/>
        <v>0</v>
      </c>
      <c r="W182" s="26">
        <f t="shared" si="116"/>
        <v>0</v>
      </c>
      <c r="X182" s="26">
        <f t="shared" si="116"/>
        <v>0</v>
      </c>
      <c r="Y182" s="26">
        <f t="shared" si="116"/>
        <v>0</v>
      </c>
      <c r="Z182" s="26">
        <f t="shared" si="116"/>
        <v>0</v>
      </c>
      <c r="AA182" s="26">
        <f t="shared" si="116"/>
        <v>0</v>
      </c>
      <c r="AB182" s="26">
        <f t="shared" si="116"/>
        <v>0</v>
      </c>
      <c r="AC182" s="26">
        <f t="shared" si="116"/>
        <v>0</v>
      </c>
      <c r="AD182" s="26">
        <f t="shared" si="116"/>
        <v>0</v>
      </c>
      <c r="AE182" s="26">
        <f t="shared" si="116"/>
        <v>0</v>
      </c>
      <c r="AF182" s="26">
        <f t="shared" ref="AF182:AH182" si="117">+SUM(AF183:AF184)</f>
        <v>0</v>
      </c>
      <c r="AG182" s="26">
        <f t="shared" si="117"/>
        <v>0</v>
      </c>
      <c r="AH182" s="26">
        <f t="shared" si="117"/>
        <v>0</v>
      </c>
      <c r="AI182" s="27"/>
      <c r="AJ182" s="28" t="e">
        <f t="shared" si="48"/>
        <v>#DIV/0!</v>
      </c>
    </row>
    <row r="183" spans="1:36" x14ac:dyDescent="0.35">
      <c r="A183" s="24" t="s">
        <v>592</v>
      </c>
      <c r="B183" s="25" t="s">
        <v>593</v>
      </c>
      <c r="C183" s="30">
        <f>+'1990'!$K183</f>
        <v>0</v>
      </c>
      <c r="D183" s="30">
        <f>+'1991'!$K183</f>
        <v>0</v>
      </c>
      <c r="E183" s="30">
        <f>+'1992'!$K183</f>
        <v>0</v>
      </c>
      <c r="F183" s="30">
        <f>+'1993'!$K183</f>
        <v>0</v>
      </c>
      <c r="G183" s="30">
        <f>+'1994'!$K183</f>
        <v>0</v>
      </c>
      <c r="H183" s="30">
        <f>+'1995'!$K183</f>
        <v>0</v>
      </c>
      <c r="I183" s="30">
        <f>+'1996'!$K183</f>
        <v>0</v>
      </c>
      <c r="J183" s="30">
        <f>+'1997'!$K183</f>
        <v>0</v>
      </c>
      <c r="K183" s="30">
        <f>+'1998'!$K183</f>
        <v>0</v>
      </c>
      <c r="L183" s="30">
        <f>+'1999'!$K183</f>
        <v>0</v>
      </c>
      <c r="M183" s="30">
        <f>+'2000'!$K183</f>
        <v>0</v>
      </c>
      <c r="N183" s="30">
        <f>+'2001'!$K183</f>
        <v>0</v>
      </c>
      <c r="O183" s="30">
        <f>+'2002'!$K183</f>
        <v>0</v>
      </c>
      <c r="P183" s="30">
        <f>+'2003'!$K183</f>
        <v>0</v>
      </c>
      <c r="Q183" s="30">
        <f>+'2004'!$K183</f>
        <v>0</v>
      </c>
      <c r="R183" s="30">
        <f>+'2005'!$K183</f>
        <v>0</v>
      </c>
      <c r="S183" s="30">
        <f>+'2006'!$K183</f>
        <v>0</v>
      </c>
      <c r="T183" s="30">
        <f>+'2007'!$K183</f>
        <v>0</v>
      </c>
      <c r="U183" s="30">
        <f>+'2008'!$K183</f>
        <v>0</v>
      </c>
      <c r="V183" s="30">
        <f>+'2009'!$K183</f>
        <v>0</v>
      </c>
      <c r="W183" s="30">
        <f>+'2010'!$K183</f>
        <v>0</v>
      </c>
      <c r="X183" s="30">
        <f>+'2011'!$K183</f>
        <v>0</v>
      </c>
      <c r="Y183" s="30">
        <f>+'2012'!$K183</f>
        <v>0</v>
      </c>
      <c r="Z183" s="30">
        <f>+'2013'!$K183</f>
        <v>0</v>
      </c>
      <c r="AA183" s="30">
        <f>+'2014'!$K183</f>
        <v>0</v>
      </c>
      <c r="AB183" s="30">
        <f>+'2015'!$K183</f>
        <v>0</v>
      </c>
      <c r="AC183" s="30">
        <f>+'2016'!$K183</f>
        <v>0</v>
      </c>
      <c r="AD183" s="30">
        <f>+'2017'!$K183</f>
        <v>0</v>
      </c>
      <c r="AE183" s="30">
        <f>+'2018'!$K183</f>
        <v>0</v>
      </c>
      <c r="AF183" s="30">
        <f>+'2019'!$K183</f>
        <v>0</v>
      </c>
      <c r="AG183" s="30">
        <f>+'2020'!$K183</f>
        <v>0</v>
      </c>
      <c r="AH183" s="30">
        <f>+'2021'!$K183</f>
        <v>0</v>
      </c>
      <c r="AI183" s="27"/>
      <c r="AJ183" s="31" t="e">
        <f t="shared" si="48"/>
        <v>#DIV/0!</v>
      </c>
    </row>
    <row r="184" spans="1:36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118">+SUM(D185:D189)</f>
        <v>0</v>
      </c>
      <c r="E184" s="26">
        <f t="shared" ref="E184" si="119">+SUM(E185:E189)</f>
        <v>0</v>
      </c>
      <c r="F184" s="26">
        <f t="shared" ref="F184" si="120">+SUM(F185:F189)</f>
        <v>0</v>
      </c>
      <c r="G184" s="26">
        <f t="shared" ref="G184" si="121">+SUM(G185:G189)</f>
        <v>0</v>
      </c>
      <c r="H184" s="26">
        <f t="shared" ref="H184" si="122">+SUM(H185:H189)</f>
        <v>0</v>
      </c>
      <c r="I184" s="26">
        <f t="shared" ref="I184" si="123">+SUM(I185:I189)</f>
        <v>0</v>
      </c>
      <c r="J184" s="26">
        <f t="shared" ref="J184" si="124">+SUM(J185:J189)</f>
        <v>0</v>
      </c>
      <c r="K184" s="26">
        <f t="shared" ref="K184" si="125">+SUM(K185:K189)</f>
        <v>0</v>
      </c>
      <c r="L184" s="26">
        <f t="shared" ref="L184" si="126">+SUM(L185:L189)</f>
        <v>0</v>
      </c>
      <c r="M184" s="26">
        <f t="shared" ref="M184" si="127">+SUM(M185:M189)</f>
        <v>0</v>
      </c>
      <c r="N184" s="26">
        <f t="shared" ref="N184" si="128">+SUM(N185:N189)</f>
        <v>0</v>
      </c>
      <c r="O184" s="26">
        <f t="shared" ref="O184" si="129">+SUM(O185:O189)</f>
        <v>0</v>
      </c>
      <c r="P184" s="26">
        <f t="shared" ref="P184" si="130">+SUM(P185:P189)</f>
        <v>0</v>
      </c>
      <c r="Q184" s="26">
        <f t="shared" ref="Q184:R184" si="131">+SUM(Q185:Q189)</f>
        <v>0</v>
      </c>
      <c r="R184" s="26">
        <f t="shared" si="131"/>
        <v>0</v>
      </c>
      <c r="S184" s="26">
        <f t="shared" ref="S184" si="132">+SUM(S185:S189)</f>
        <v>0</v>
      </c>
      <c r="T184" s="26">
        <f t="shared" ref="T184" si="133">+SUM(T185:T189)</f>
        <v>0</v>
      </c>
      <c r="U184" s="26">
        <f t="shared" ref="U184" si="134">+SUM(U185:U189)</f>
        <v>0</v>
      </c>
      <c r="V184" s="26">
        <f t="shared" ref="V184" si="135">+SUM(V185:V189)</f>
        <v>0</v>
      </c>
      <c r="W184" s="26">
        <f t="shared" ref="W184" si="136">+SUM(W185:W189)</f>
        <v>0</v>
      </c>
      <c r="X184" s="26">
        <f t="shared" ref="X184" si="137">+SUM(X185:X189)</f>
        <v>0</v>
      </c>
      <c r="Y184" s="26">
        <f t="shared" ref="Y184" si="138">+SUM(Y185:Y189)</f>
        <v>0</v>
      </c>
      <c r="Z184" s="26">
        <f t="shared" ref="Z184" si="139">+SUM(Z185:Z189)</f>
        <v>0</v>
      </c>
      <c r="AA184" s="26">
        <f t="shared" ref="AA184" si="140">+SUM(AA185:AA189)</f>
        <v>0</v>
      </c>
      <c r="AB184" s="26">
        <f t="shared" ref="AB184" si="141">+SUM(AB185:AB189)</f>
        <v>0</v>
      </c>
      <c r="AC184" s="26">
        <f t="shared" ref="AC184" si="142">+SUM(AC185:AC189)</f>
        <v>0</v>
      </c>
      <c r="AD184" s="26">
        <f t="shared" ref="AD184" si="143">+SUM(AD185:AD189)</f>
        <v>0</v>
      </c>
      <c r="AE184" s="26">
        <f t="shared" ref="AE184:AH184" si="144">+SUM(AE185:AE189)</f>
        <v>0</v>
      </c>
      <c r="AF184" s="26">
        <f t="shared" si="144"/>
        <v>0</v>
      </c>
      <c r="AG184" s="26">
        <f t="shared" si="144"/>
        <v>0</v>
      </c>
      <c r="AH184" s="26">
        <f t="shared" si="144"/>
        <v>0</v>
      </c>
      <c r="AI184" s="27"/>
      <c r="AJ184" s="28" t="e">
        <f t="shared" si="48"/>
        <v>#DIV/0!</v>
      </c>
    </row>
    <row r="185" spans="1:36" x14ac:dyDescent="0.35">
      <c r="A185" s="24" t="s">
        <v>596</v>
      </c>
      <c r="B185" s="25" t="s">
        <v>597</v>
      </c>
      <c r="C185" s="30">
        <f>+'1990'!$K185</f>
        <v>0</v>
      </c>
      <c r="D185" s="30">
        <f>+'1991'!$K185</f>
        <v>0</v>
      </c>
      <c r="E185" s="30">
        <f>+'1992'!$K185</f>
        <v>0</v>
      </c>
      <c r="F185" s="30">
        <f>+'1993'!$K185</f>
        <v>0</v>
      </c>
      <c r="G185" s="30">
        <f>+'1994'!$K185</f>
        <v>0</v>
      </c>
      <c r="H185" s="30">
        <f>+'1995'!$K185</f>
        <v>0</v>
      </c>
      <c r="I185" s="30">
        <f>+'1996'!$K185</f>
        <v>0</v>
      </c>
      <c r="J185" s="30">
        <f>+'1997'!$K185</f>
        <v>0</v>
      </c>
      <c r="K185" s="30">
        <f>+'1998'!$K185</f>
        <v>0</v>
      </c>
      <c r="L185" s="30">
        <f>+'1999'!$K185</f>
        <v>0</v>
      </c>
      <c r="M185" s="30">
        <f>+'2000'!$K185</f>
        <v>0</v>
      </c>
      <c r="N185" s="30">
        <f>+'2001'!$K185</f>
        <v>0</v>
      </c>
      <c r="O185" s="30">
        <f>+'2002'!$K185</f>
        <v>0</v>
      </c>
      <c r="P185" s="30">
        <f>+'2003'!$K185</f>
        <v>0</v>
      </c>
      <c r="Q185" s="30">
        <f>+'2004'!$K185</f>
        <v>0</v>
      </c>
      <c r="R185" s="30">
        <f>+'2005'!$K185</f>
        <v>0</v>
      </c>
      <c r="S185" s="30">
        <f>+'2006'!$K185</f>
        <v>0</v>
      </c>
      <c r="T185" s="30">
        <f>+'2007'!$K185</f>
        <v>0</v>
      </c>
      <c r="U185" s="30">
        <f>+'2008'!$K185</f>
        <v>0</v>
      </c>
      <c r="V185" s="30">
        <f>+'2009'!$K185</f>
        <v>0</v>
      </c>
      <c r="W185" s="30">
        <f>+'2010'!$K185</f>
        <v>0</v>
      </c>
      <c r="X185" s="30">
        <f>+'2011'!$K185</f>
        <v>0</v>
      </c>
      <c r="Y185" s="30">
        <f>+'2012'!$K185</f>
        <v>0</v>
      </c>
      <c r="Z185" s="30">
        <f>+'2013'!$K185</f>
        <v>0</v>
      </c>
      <c r="AA185" s="30">
        <f>+'2014'!$K185</f>
        <v>0</v>
      </c>
      <c r="AB185" s="30">
        <f>+'2015'!$K185</f>
        <v>0</v>
      </c>
      <c r="AC185" s="30">
        <f>+'2016'!$K185</f>
        <v>0</v>
      </c>
      <c r="AD185" s="30">
        <f>+'2017'!$K185</f>
        <v>0</v>
      </c>
      <c r="AE185" s="30">
        <f>+'2018'!$K185</f>
        <v>0</v>
      </c>
      <c r="AF185" s="30">
        <f>+'2019'!$K185</f>
        <v>0</v>
      </c>
      <c r="AG185" s="30">
        <f>+'2020'!$K185</f>
        <v>0</v>
      </c>
      <c r="AH185" s="30">
        <f>+'2021'!$K185</f>
        <v>0</v>
      </c>
      <c r="AI185" s="27"/>
      <c r="AJ185" s="31" t="e">
        <f t="shared" si="48"/>
        <v>#DIV/0!</v>
      </c>
    </row>
    <row r="186" spans="1:36" x14ac:dyDescent="0.35">
      <c r="A186" s="24" t="s">
        <v>598</v>
      </c>
      <c r="B186" s="25" t="s">
        <v>599</v>
      </c>
      <c r="C186" s="30">
        <f>+'1990'!$K186</f>
        <v>0</v>
      </c>
      <c r="D186" s="30">
        <f>+'1991'!$K186</f>
        <v>0</v>
      </c>
      <c r="E186" s="30">
        <f>+'1992'!$K186</f>
        <v>0</v>
      </c>
      <c r="F186" s="30">
        <f>+'1993'!$K186</f>
        <v>0</v>
      </c>
      <c r="G186" s="30">
        <f>+'1994'!$K186</f>
        <v>0</v>
      </c>
      <c r="H186" s="30">
        <f>+'1995'!$K186</f>
        <v>0</v>
      </c>
      <c r="I186" s="30">
        <f>+'1996'!$K186</f>
        <v>0</v>
      </c>
      <c r="J186" s="30">
        <f>+'1997'!$K186</f>
        <v>0</v>
      </c>
      <c r="K186" s="30">
        <f>+'1998'!$K186</f>
        <v>0</v>
      </c>
      <c r="L186" s="30">
        <f>+'1999'!$K186</f>
        <v>0</v>
      </c>
      <c r="M186" s="30">
        <f>+'2000'!$K186</f>
        <v>0</v>
      </c>
      <c r="N186" s="30">
        <f>+'2001'!$K186</f>
        <v>0</v>
      </c>
      <c r="O186" s="30">
        <f>+'2002'!$K186</f>
        <v>0</v>
      </c>
      <c r="P186" s="30">
        <f>+'2003'!$K186</f>
        <v>0</v>
      </c>
      <c r="Q186" s="30">
        <f>+'2004'!$K186</f>
        <v>0</v>
      </c>
      <c r="R186" s="30">
        <f>+'2005'!$K186</f>
        <v>0</v>
      </c>
      <c r="S186" s="30">
        <f>+'2006'!$K186</f>
        <v>0</v>
      </c>
      <c r="T186" s="30">
        <f>+'2007'!$K186</f>
        <v>0</v>
      </c>
      <c r="U186" s="30">
        <f>+'2008'!$K186</f>
        <v>0</v>
      </c>
      <c r="V186" s="30">
        <f>+'2009'!$K186</f>
        <v>0</v>
      </c>
      <c r="W186" s="30">
        <f>+'2010'!$K186</f>
        <v>0</v>
      </c>
      <c r="X186" s="30">
        <f>+'2011'!$K186</f>
        <v>0</v>
      </c>
      <c r="Y186" s="30">
        <f>+'2012'!$K186</f>
        <v>0</v>
      </c>
      <c r="Z186" s="30">
        <f>+'2013'!$K186</f>
        <v>0</v>
      </c>
      <c r="AA186" s="30">
        <f>+'2014'!$K186</f>
        <v>0</v>
      </c>
      <c r="AB186" s="30">
        <f>+'2015'!$K186</f>
        <v>0</v>
      </c>
      <c r="AC186" s="30">
        <f>+'2016'!$K186</f>
        <v>0</v>
      </c>
      <c r="AD186" s="30">
        <f>+'2017'!$K186</f>
        <v>0</v>
      </c>
      <c r="AE186" s="30">
        <f>+'2018'!$K186</f>
        <v>0</v>
      </c>
      <c r="AF186" s="30">
        <f>+'2019'!$K186</f>
        <v>0</v>
      </c>
      <c r="AG186" s="30">
        <f>+'2020'!$K186</f>
        <v>0</v>
      </c>
      <c r="AH186" s="30">
        <f>+'2021'!$K186</f>
        <v>0</v>
      </c>
      <c r="AI186" s="27"/>
      <c r="AJ186" s="31" t="e">
        <f t="shared" si="48"/>
        <v>#DIV/0!</v>
      </c>
    </row>
    <row r="187" spans="1:36" x14ac:dyDescent="0.35">
      <c r="A187" s="24" t="s">
        <v>600</v>
      </c>
      <c r="B187" s="25" t="s">
        <v>601</v>
      </c>
      <c r="C187" s="30">
        <f>+'1990'!$K187</f>
        <v>0</v>
      </c>
      <c r="D187" s="30">
        <f>+'1991'!$K187</f>
        <v>0</v>
      </c>
      <c r="E187" s="30">
        <f>+'1992'!$K187</f>
        <v>0</v>
      </c>
      <c r="F187" s="30">
        <f>+'1993'!$K187</f>
        <v>0</v>
      </c>
      <c r="G187" s="30">
        <f>+'1994'!$K187</f>
        <v>0</v>
      </c>
      <c r="H187" s="30">
        <f>+'1995'!$K187</f>
        <v>0</v>
      </c>
      <c r="I187" s="30">
        <f>+'1996'!$K187</f>
        <v>0</v>
      </c>
      <c r="J187" s="30">
        <f>+'1997'!$K187</f>
        <v>0</v>
      </c>
      <c r="K187" s="30">
        <f>+'1998'!$K187</f>
        <v>0</v>
      </c>
      <c r="L187" s="30">
        <f>+'1999'!$K187</f>
        <v>0</v>
      </c>
      <c r="M187" s="30">
        <f>+'2000'!$K187</f>
        <v>0</v>
      </c>
      <c r="N187" s="30">
        <f>+'2001'!$K187</f>
        <v>0</v>
      </c>
      <c r="O187" s="30">
        <f>+'2002'!$K187</f>
        <v>0</v>
      </c>
      <c r="P187" s="30">
        <f>+'2003'!$K187</f>
        <v>0</v>
      </c>
      <c r="Q187" s="30">
        <f>+'2004'!$K187</f>
        <v>0</v>
      </c>
      <c r="R187" s="30">
        <f>+'2005'!$K187</f>
        <v>0</v>
      </c>
      <c r="S187" s="30">
        <f>+'2006'!$K187</f>
        <v>0</v>
      </c>
      <c r="T187" s="30">
        <f>+'2007'!$K187</f>
        <v>0</v>
      </c>
      <c r="U187" s="30">
        <f>+'2008'!$K187</f>
        <v>0</v>
      </c>
      <c r="V187" s="30">
        <f>+'2009'!$K187</f>
        <v>0</v>
      </c>
      <c r="W187" s="30">
        <f>+'2010'!$K187</f>
        <v>0</v>
      </c>
      <c r="X187" s="30">
        <f>+'2011'!$K187</f>
        <v>0</v>
      </c>
      <c r="Y187" s="30">
        <f>+'2012'!$K187</f>
        <v>0</v>
      </c>
      <c r="Z187" s="30">
        <f>+'2013'!$K187</f>
        <v>0</v>
      </c>
      <c r="AA187" s="30">
        <f>+'2014'!$K187</f>
        <v>0</v>
      </c>
      <c r="AB187" s="30">
        <f>+'2015'!$K187</f>
        <v>0</v>
      </c>
      <c r="AC187" s="30">
        <f>+'2016'!$K187</f>
        <v>0</v>
      </c>
      <c r="AD187" s="30">
        <f>+'2017'!$K187</f>
        <v>0</v>
      </c>
      <c r="AE187" s="30">
        <f>+'2018'!$K187</f>
        <v>0</v>
      </c>
      <c r="AF187" s="30">
        <f>+'2019'!$K187</f>
        <v>0</v>
      </c>
      <c r="AG187" s="30">
        <f>+'2020'!$K187</f>
        <v>0</v>
      </c>
      <c r="AH187" s="30">
        <f>+'2021'!$K187</f>
        <v>0</v>
      </c>
      <c r="AI187" s="27"/>
      <c r="AJ187" s="31" t="e">
        <f t="shared" si="48"/>
        <v>#DIV/0!</v>
      </c>
    </row>
    <row r="188" spans="1:36" x14ac:dyDescent="0.35">
      <c r="A188" s="24" t="s">
        <v>602</v>
      </c>
      <c r="B188" s="25" t="s">
        <v>603</v>
      </c>
      <c r="C188" s="30">
        <f>+'1990'!$K188</f>
        <v>0</v>
      </c>
      <c r="D188" s="30">
        <f>+'1991'!$K188</f>
        <v>0</v>
      </c>
      <c r="E188" s="30">
        <f>+'1992'!$K188</f>
        <v>0</v>
      </c>
      <c r="F188" s="30">
        <f>+'1993'!$K188</f>
        <v>0</v>
      </c>
      <c r="G188" s="30">
        <f>+'1994'!$K188</f>
        <v>0</v>
      </c>
      <c r="H188" s="30">
        <f>+'1995'!$K188</f>
        <v>0</v>
      </c>
      <c r="I188" s="30">
        <f>+'1996'!$K188</f>
        <v>0</v>
      </c>
      <c r="J188" s="30">
        <f>+'1997'!$K188</f>
        <v>0</v>
      </c>
      <c r="K188" s="30">
        <f>+'1998'!$K188</f>
        <v>0</v>
      </c>
      <c r="L188" s="30">
        <f>+'1999'!$K188</f>
        <v>0</v>
      </c>
      <c r="M188" s="30">
        <f>+'2000'!$K188</f>
        <v>0</v>
      </c>
      <c r="N188" s="30">
        <f>+'2001'!$K188</f>
        <v>0</v>
      </c>
      <c r="O188" s="30">
        <f>+'2002'!$K188</f>
        <v>0</v>
      </c>
      <c r="P188" s="30">
        <f>+'2003'!$K188</f>
        <v>0</v>
      </c>
      <c r="Q188" s="30">
        <f>+'2004'!$K188</f>
        <v>0</v>
      </c>
      <c r="R188" s="30">
        <f>+'2005'!$K188</f>
        <v>0</v>
      </c>
      <c r="S188" s="30">
        <f>+'2006'!$K188</f>
        <v>0</v>
      </c>
      <c r="T188" s="30">
        <f>+'2007'!$K188</f>
        <v>0</v>
      </c>
      <c r="U188" s="30">
        <f>+'2008'!$K188</f>
        <v>0</v>
      </c>
      <c r="V188" s="30">
        <f>+'2009'!$K188</f>
        <v>0</v>
      </c>
      <c r="W188" s="30">
        <f>+'2010'!$K188</f>
        <v>0</v>
      </c>
      <c r="X188" s="30">
        <f>+'2011'!$K188</f>
        <v>0</v>
      </c>
      <c r="Y188" s="30">
        <f>+'2012'!$K188</f>
        <v>0</v>
      </c>
      <c r="Z188" s="30">
        <f>+'2013'!$K188</f>
        <v>0</v>
      </c>
      <c r="AA188" s="30">
        <f>+'2014'!$K188</f>
        <v>0</v>
      </c>
      <c r="AB188" s="30">
        <f>+'2015'!$K188</f>
        <v>0</v>
      </c>
      <c r="AC188" s="30">
        <f>+'2016'!$K188</f>
        <v>0</v>
      </c>
      <c r="AD188" s="30">
        <f>+'2017'!$K188</f>
        <v>0</v>
      </c>
      <c r="AE188" s="30">
        <f>+'2018'!$K188</f>
        <v>0</v>
      </c>
      <c r="AF188" s="30">
        <f>+'2019'!$K188</f>
        <v>0</v>
      </c>
      <c r="AG188" s="30">
        <f>+'2020'!$K188</f>
        <v>0</v>
      </c>
      <c r="AH188" s="30">
        <f>+'2021'!$K188</f>
        <v>0</v>
      </c>
      <c r="AI188" s="27"/>
      <c r="AJ188" s="31" t="e">
        <f t="shared" si="48"/>
        <v>#DIV/0!</v>
      </c>
    </row>
    <row r="189" spans="1:36" x14ac:dyDescent="0.35">
      <c r="A189" s="24" t="s">
        <v>604</v>
      </c>
      <c r="B189" s="25" t="s">
        <v>605</v>
      </c>
      <c r="C189" s="30">
        <f>+'1990'!$K189</f>
        <v>0</v>
      </c>
      <c r="D189" s="30">
        <f>+'1991'!$K189</f>
        <v>0</v>
      </c>
      <c r="E189" s="30">
        <f>+'1992'!$K189</f>
        <v>0</v>
      </c>
      <c r="F189" s="30">
        <f>+'1993'!$K189</f>
        <v>0</v>
      </c>
      <c r="G189" s="30">
        <f>+'1994'!$K189</f>
        <v>0</v>
      </c>
      <c r="H189" s="30">
        <f>+'1995'!$K189</f>
        <v>0</v>
      </c>
      <c r="I189" s="30">
        <f>+'1996'!$K189</f>
        <v>0</v>
      </c>
      <c r="J189" s="30">
        <f>+'1997'!$K189</f>
        <v>0</v>
      </c>
      <c r="K189" s="30">
        <f>+'1998'!$K189</f>
        <v>0</v>
      </c>
      <c r="L189" s="30">
        <f>+'1999'!$K189</f>
        <v>0</v>
      </c>
      <c r="M189" s="30">
        <f>+'2000'!$K189</f>
        <v>0</v>
      </c>
      <c r="N189" s="30">
        <f>+'2001'!$K189</f>
        <v>0</v>
      </c>
      <c r="O189" s="30">
        <f>+'2002'!$K189</f>
        <v>0</v>
      </c>
      <c r="P189" s="30">
        <f>+'2003'!$K189</f>
        <v>0</v>
      </c>
      <c r="Q189" s="30">
        <f>+'2004'!$K189</f>
        <v>0</v>
      </c>
      <c r="R189" s="30">
        <f>+'2005'!$K189</f>
        <v>0</v>
      </c>
      <c r="S189" s="30">
        <f>+'2006'!$K189</f>
        <v>0</v>
      </c>
      <c r="T189" s="30">
        <f>+'2007'!$K189</f>
        <v>0</v>
      </c>
      <c r="U189" s="30">
        <f>+'2008'!$K189</f>
        <v>0</v>
      </c>
      <c r="V189" s="30">
        <f>+'2009'!$K189</f>
        <v>0</v>
      </c>
      <c r="W189" s="30">
        <f>+'2010'!$K189</f>
        <v>0</v>
      </c>
      <c r="X189" s="30">
        <f>+'2011'!$K189</f>
        <v>0</v>
      </c>
      <c r="Y189" s="30">
        <f>+'2012'!$K189</f>
        <v>0</v>
      </c>
      <c r="Z189" s="30">
        <f>+'2013'!$K189</f>
        <v>0</v>
      </c>
      <c r="AA189" s="30">
        <f>+'2014'!$K189</f>
        <v>0</v>
      </c>
      <c r="AB189" s="30">
        <f>+'2015'!$K189</f>
        <v>0</v>
      </c>
      <c r="AC189" s="30">
        <f>+'2016'!$K189</f>
        <v>0</v>
      </c>
      <c r="AD189" s="30">
        <f>+'2017'!$K189</f>
        <v>0</v>
      </c>
      <c r="AE189" s="30">
        <f>+'2018'!$K189</f>
        <v>0</v>
      </c>
      <c r="AF189" s="30">
        <f>+'2019'!$K189</f>
        <v>0</v>
      </c>
      <c r="AG189" s="30">
        <f>+'2020'!$K189</f>
        <v>0</v>
      </c>
      <c r="AH189" s="30">
        <f>+'2021'!$K189</f>
        <v>0</v>
      </c>
      <c r="AI189" s="27"/>
      <c r="AJ189" s="31" t="e">
        <f t="shared" si="48"/>
        <v>#DIV/0!</v>
      </c>
    </row>
    <row r="190" spans="1:36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:AE190" si="145">+SUM(D191:D192)</f>
        <v>0</v>
      </c>
      <c r="E190" s="26">
        <f t="shared" si="145"/>
        <v>0</v>
      </c>
      <c r="F190" s="26">
        <f t="shared" si="145"/>
        <v>0</v>
      </c>
      <c r="G190" s="26">
        <f t="shared" si="145"/>
        <v>0</v>
      </c>
      <c r="H190" s="26">
        <f t="shared" si="145"/>
        <v>0</v>
      </c>
      <c r="I190" s="26">
        <f t="shared" si="145"/>
        <v>0</v>
      </c>
      <c r="J190" s="26">
        <f t="shared" si="145"/>
        <v>0</v>
      </c>
      <c r="K190" s="26">
        <f t="shared" si="145"/>
        <v>0</v>
      </c>
      <c r="L190" s="26">
        <f t="shared" si="145"/>
        <v>0</v>
      </c>
      <c r="M190" s="26">
        <f t="shared" si="145"/>
        <v>0</v>
      </c>
      <c r="N190" s="26">
        <f t="shared" si="145"/>
        <v>0</v>
      </c>
      <c r="O190" s="26">
        <f t="shared" si="145"/>
        <v>0</v>
      </c>
      <c r="P190" s="26">
        <f t="shared" si="145"/>
        <v>0</v>
      </c>
      <c r="Q190" s="26">
        <f t="shared" si="145"/>
        <v>0</v>
      </c>
      <c r="R190" s="26">
        <f t="shared" si="145"/>
        <v>0</v>
      </c>
      <c r="S190" s="26">
        <f t="shared" si="145"/>
        <v>0</v>
      </c>
      <c r="T190" s="26">
        <f t="shared" si="145"/>
        <v>0</v>
      </c>
      <c r="U190" s="26">
        <f t="shared" si="145"/>
        <v>0</v>
      </c>
      <c r="V190" s="26">
        <f t="shared" si="145"/>
        <v>0</v>
      </c>
      <c r="W190" s="26">
        <f t="shared" si="145"/>
        <v>0</v>
      </c>
      <c r="X190" s="26">
        <f t="shared" si="145"/>
        <v>0</v>
      </c>
      <c r="Y190" s="26">
        <f t="shared" si="145"/>
        <v>0</v>
      </c>
      <c r="Z190" s="26">
        <f t="shared" si="145"/>
        <v>0</v>
      </c>
      <c r="AA190" s="26">
        <f t="shared" si="145"/>
        <v>0</v>
      </c>
      <c r="AB190" s="26">
        <f t="shared" si="145"/>
        <v>0</v>
      </c>
      <c r="AC190" s="26">
        <f t="shared" si="145"/>
        <v>0</v>
      </c>
      <c r="AD190" s="26">
        <f t="shared" si="145"/>
        <v>0</v>
      </c>
      <c r="AE190" s="26">
        <f t="shared" si="145"/>
        <v>0</v>
      </c>
      <c r="AF190" s="26">
        <f t="shared" ref="AF190:AH190" si="146">+SUM(AF191:AF192)</f>
        <v>0</v>
      </c>
      <c r="AG190" s="26">
        <f t="shared" si="146"/>
        <v>0</v>
      </c>
      <c r="AH190" s="26">
        <f t="shared" si="146"/>
        <v>0</v>
      </c>
      <c r="AI190" s="27"/>
      <c r="AJ190" s="28" t="e">
        <f t="shared" si="48"/>
        <v>#DIV/0!</v>
      </c>
    </row>
    <row r="191" spans="1:36" x14ac:dyDescent="0.35">
      <c r="A191" s="24" t="s">
        <v>608</v>
      </c>
      <c r="B191" s="25" t="s">
        <v>609</v>
      </c>
      <c r="C191" s="30">
        <f>+'1990'!$K191</f>
        <v>0</v>
      </c>
      <c r="D191" s="30">
        <f>+'1991'!$K191</f>
        <v>0</v>
      </c>
      <c r="E191" s="30">
        <f>+'1992'!$K191</f>
        <v>0</v>
      </c>
      <c r="F191" s="30">
        <f>+'1993'!$K191</f>
        <v>0</v>
      </c>
      <c r="G191" s="30">
        <f>+'1994'!$K191</f>
        <v>0</v>
      </c>
      <c r="H191" s="30">
        <f>+'1995'!$K191</f>
        <v>0</v>
      </c>
      <c r="I191" s="30">
        <f>+'1996'!$K191</f>
        <v>0</v>
      </c>
      <c r="J191" s="30">
        <f>+'1997'!$K191</f>
        <v>0</v>
      </c>
      <c r="K191" s="30">
        <f>+'1998'!$K191</f>
        <v>0</v>
      </c>
      <c r="L191" s="30">
        <f>+'1999'!$K191</f>
        <v>0</v>
      </c>
      <c r="M191" s="30">
        <f>+'2000'!$K191</f>
        <v>0</v>
      </c>
      <c r="N191" s="30">
        <f>+'2001'!$K191</f>
        <v>0</v>
      </c>
      <c r="O191" s="30">
        <f>+'2002'!$K191</f>
        <v>0</v>
      </c>
      <c r="P191" s="30">
        <f>+'2003'!$K191</f>
        <v>0</v>
      </c>
      <c r="Q191" s="30">
        <f>+'2004'!$K191</f>
        <v>0</v>
      </c>
      <c r="R191" s="30">
        <f>+'2005'!$K191</f>
        <v>0</v>
      </c>
      <c r="S191" s="30">
        <f>+'2006'!$K191</f>
        <v>0</v>
      </c>
      <c r="T191" s="30">
        <f>+'2007'!$K191</f>
        <v>0</v>
      </c>
      <c r="U191" s="30">
        <f>+'2008'!$K191</f>
        <v>0</v>
      </c>
      <c r="V191" s="30">
        <f>+'2009'!$K191</f>
        <v>0</v>
      </c>
      <c r="W191" s="30">
        <f>+'2010'!$K191</f>
        <v>0</v>
      </c>
      <c r="X191" s="30">
        <f>+'2011'!$K191</f>
        <v>0</v>
      </c>
      <c r="Y191" s="30">
        <f>+'2012'!$K191</f>
        <v>0</v>
      </c>
      <c r="Z191" s="30">
        <f>+'2013'!$K191</f>
        <v>0</v>
      </c>
      <c r="AA191" s="30">
        <f>+'2014'!$K191</f>
        <v>0</v>
      </c>
      <c r="AB191" s="30">
        <f>+'2015'!$K191</f>
        <v>0</v>
      </c>
      <c r="AC191" s="30">
        <f>+'2016'!$K191</f>
        <v>0</v>
      </c>
      <c r="AD191" s="30">
        <f>+'2017'!$K191</f>
        <v>0</v>
      </c>
      <c r="AE191" s="30">
        <f>+'2018'!$K191</f>
        <v>0</v>
      </c>
      <c r="AF191" s="30">
        <f>+'2019'!$K191</f>
        <v>0</v>
      </c>
      <c r="AG191" s="30">
        <f>+'2020'!$K191</f>
        <v>0</v>
      </c>
      <c r="AH191" s="30">
        <f>+'2021'!$K191</f>
        <v>0</v>
      </c>
      <c r="AI191" s="27"/>
      <c r="AJ191" s="31" t="e">
        <f t="shared" si="48"/>
        <v>#DIV/0!</v>
      </c>
    </row>
    <row r="192" spans="1:36" x14ac:dyDescent="0.35">
      <c r="A192" s="24" t="s">
        <v>610</v>
      </c>
      <c r="B192" s="25" t="s">
        <v>611</v>
      </c>
      <c r="C192" s="26">
        <f>+SUM(C193:C197)</f>
        <v>0</v>
      </c>
      <c r="D192" s="26">
        <f t="shared" ref="D192" si="147">+SUM(D193:D197)</f>
        <v>0</v>
      </c>
      <c r="E192" s="26">
        <f t="shared" ref="E192" si="148">+SUM(E193:E197)</f>
        <v>0</v>
      </c>
      <c r="F192" s="26">
        <f t="shared" ref="F192" si="149">+SUM(F193:F197)</f>
        <v>0</v>
      </c>
      <c r="G192" s="26">
        <f t="shared" ref="G192" si="150">+SUM(G193:G197)</f>
        <v>0</v>
      </c>
      <c r="H192" s="26">
        <f t="shared" ref="H192" si="151">+SUM(H193:H197)</f>
        <v>0</v>
      </c>
      <c r="I192" s="26">
        <f t="shared" ref="I192" si="152">+SUM(I193:I197)</f>
        <v>0</v>
      </c>
      <c r="J192" s="26">
        <f t="shared" ref="J192" si="153">+SUM(J193:J197)</f>
        <v>0</v>
      </c>
      <c r="K192" s="26">
        <f t="shared" ref="K192" si="154">+SUM(K193:K197)</f>
        <v>0</v>
      </c>
      <c r="L192" s="26">
        <f t="shared" ref="L192" si="155">+SUM(L193:L197)</f>
        <v>0</v>
      </c>
      <c r="M192" s="26">
        <f t="shared" ref="M192" si="156">+SUM(M193:M197)</f>
        <v>0</v>
      </c>
      <c r="N192" s="26">
        <f t="shared" ref="N192" si="157">+SUM(N193:N197)</f>
        <v>0</v>
      </c>
      <c r="O192" s="26">
        <f t="shared" ref="O192" si="158">+SUM(O193:O197)</f>
        <v>0</v>
      </c>
      <c r="P192" s="26">
        <f t="shared" ref="P192" si="159">+SUM(P193:P197)</f>
        <v>0</v>
      </c>
      <c r="Q192" s="26">
        <f t="shared" ref="Q192:R192" si="160">+SUM(Q193:Q197)</f>
        <v>0</v>
      </c>
      <c r="R192" s="26">
        <f t="shared" si="160"/>
        <v>0</v>
      </c>
      <c r="S192" s="26">
        <f t="shared" ref="S192" si="161">+SUM(S193:S197)</f>
        <v>0</v>
      </c>
      <c r="T192" s="26">
        <f t="shared" ref="T192" si="162">+SUM(T193:T197)</f>
        <v>0</v>
      </c>
      <c r="U192" s="26">
        <f t="shared" ref="U192" si="163">+SUM(U193:U197)</f>
        <v>0</v>
      </c>
      <c r="V192" s="26">
        <f t="shared" ref="V192" si="164">+SUM(V193:V197)</f>
        <v>0</v>
      </c>
      <c r="W192" s="26">
        <f t="shared" ref="W192" si="165">+SUM(W193:W197)</f>
        <v>0</v>
      </c>
      <c r="X192" s="26">
        <f t="shared" ref="X192" si="166">+SUM(X193:X197)</f>
        <v>0</v>
      </c>
      <c r="Y192" s="26">
        <f t="shared" ref="Y192" si="167">+SUM(Y193:Y197)</f>
        <v>0</v>
      </c>
      <c r="Z192" s="26">
        <f t="shared" ref="Z192" si="168">+SUM(Z193:Z197)</f>
        <v>0</v>
      </c>
      <c r="AA192" s="26">
        <f t="shared" ref="AA192" si="169">+SUM(AA193:AA197)</f>
        <v>0</v>
      </c>
      <c r="AB192" s="26">
        <f t="shared" ref="AB192" si="170">+SUM(AB193:AB197)</f>
        <v>0</v>
      </c>
      <c r="AC192" s="26">
        <f t="shared" ref="AC192" si="171">+SUM(AC193:AC197)</f>
        <v>0</v>
      </c>
      <c r="AD192" s="26">
        <f t="shared" ref="AD192" si="172">+SUM(AD193:AD197)</f>
        <v>0</v>
      </c>
      <c r="AE192" s="26">
        <f t="shared" ref="AE192:AH192" si="173">+SUM(AE193:AE197)</f>
        <v>0</v>
      </c>
      <c r="AF192" s="26">
        <f t="shared" si="173"/>
        <v>0</v>
      </c>
      <c r="AG192" s="26">
        <f t="shared" si="173"/>
        <v>0</v>
      </c>
      <c r="AH192" s="26">
        <f t="shared" si="173"/>
        <v>0</v>
      </c>
      <c r="AI192" s="27"/>
      <c r="AJ192" s="28" t="e">
        <f t="shared" si="48"/>
        <v>#DIV/0!</v>
      </c>
    </row>
    <row r="193" spans="1:36" x14ac:dyDescent="0.35">
      <c r="A193" s="24" t="s">
        <v>612</v>
      </c>
      <c r="B193" s="25" t="s">
        <v>613</v>
      </c>
      <c r="C193" s="30">
        <f>+'1990'!$K193</f>
        <v>0</v>
      </c>
      <c r="D193" s="30">
        <f>+'1991'!$K193</f>
        <v>0</v>
      </c>
      <c r="E193" s="30">
        <f>+'1992'!$K193</f>
        <v>0</v>
      </c>
      <c r="F193" s="30">
        <f>+'1993'!$K193</f>
        <v>0</v>
      </c>
      <c r="G193" s="30">
        <f>+'1994'!$K193</f>
        <v>0</v>
      </c>
      <c r="H193" s="30">
        <f>+'1995'!$K193</f>
        <v>0</v>
      </c>
      <c r="I193" s="30">
        <f>+'1996'!$K193</f>
        <v>0</v>
      </c>
      <c r="J193" s="30">
        <f>+'1997'!$K193</f>
        <v>0</v>
      </c>
      <c r="K193" s="30">
        <f>+'1998'!$K193</f>
        <v>0</v>
      </c>
      <c r="L193" s="30">
        <f>+'1999'!$K193</f>
        <v>0</v>
      </c>
      <c r="M193" s="30">
        <f>+'2000'!$K193</f>
        <v>0</v>
      </c>
      <c r="N193" s="30">
        <f>+'2001'!$K193</f>
        <v>0</v>
      </c>
      <c r="O193" s="30">
        <f>+'2002'!$K193</f>
        <v>0</v>
      </c>
      <c r="P193" s="30">
        <f>+'2003'!$K193</f>
        <v>0</v>
      </c>
      <c r="Q193" s="30">
        <f>+'2004'!$K193</f>
        <v>0</v>
      </c>
      <c r="R193" s="30">
        <f>+'2005'!$K193</f>
        <v>0</v>
      </c>
      <c r="S193" s="30">
        <f>+'2006'!$K193</f>
        <v>0</v>
      </c>
      <c r="T193" s="30">
        <f>+'2007'!$K193</f>
        <v>0</v>
      </c>
      <c r="U193" s="30">
        <f>+'2008'!$K193</f>
        <v>0</v>
      </c>
      <c r="V193" s="30">
        <f>+'2009'!$K193</f>
        <v>0</v>
      </c>
      <c r="W193" s="30">
        <f>+'2010'!$K193</f>
        <v>0</v>
      </c>
      <c r="X193" s="30">
        <f>+'2011'!$K193</f>
        <v>0</v>
      </c>
      <c r="Y193" s="30">
        <f>+'2012'!$K193</f>
        <v>0</v>
      </c>
      <c r="Z193" s="30">
        <f>+'2013'!$K193</f>
        <v>0</v>
      </c>
      <c r="AA193" s="30">
        <f>+'2014'!$K193</f>
        <v>0</v>
      </c>
      <c r="AB193" s="30">
        <f>+'2015'!$K193</f>
        <v>0</v>
      </c>
      <c r="AC193" s="30">
        <f>+'2016'!$K193</f>
        <v>0</v>
      </c>
      <c r="AD193" s="30">
        <f>+'2017'!$K193</f>
        <v>0</v>
      </c>
      <c r="AE193" s="30">
        <f>+'2018'!$K193</f>
        <v>0</v>
      </c>
      <c r="AF193" s="30">
        <f>+'2019'!$K193</f>
        <v>0</v>
      </c>
      <c r="AG193" s="30">
        <f>+'2020'!$K193</f>
        <v>0</v>
      </c>
      <c r="AH193" s="30">
        <f>+'2021'!$K193</f>
        <v>0</v>
      </c>
      <c r="AI193" s="27"/>
      <c r="AJ193" s="31" t="e">
        <f t="shared" si="48"/>
        <v>#DIV/0!</v>
      </c>
    </row>
    <row r="194" spans="1:36" x14ac:dyDescent="0.35">
      <c r="A194" s="24" t="s">
        <v>614</v>
      </c>
      <c r="B194" s="25" t="s">
        <v>615</v>
      </c>
      <c r="C194" s="30">
        <f>+'1990'!$K194</f>
        <v>0</v>
      </c>
      <c r="D194" s="30">
        <f>+'1991'!$K194</f>
        <v>0</v>
      </c>
      <c r="E194" s="30">
        <f>+'1992'!$K194</f>
        <v>0</v>
      </c>
      <c r="F194" s="30">
        <f>+'1993'!$K194</f>
        <v>0</v>
      </c>
      <c r="G194" s="30">
        <f>+'1994'!$K194</f>
        <v>0</v>
      </c>
      <c r="H194" s="30">
        <f>+'1995'!$K194</f>
        <v>0</v>
      </c>
      <c r="I194" s="30">
        <f>+'1996'!$K194</f>
        <v>0</v>
      </c>
      <c r="J194" s="30">
        <f>+'1997'!$K194</f>
        <v>0</v>
      </c>
      <c r="K194" s="30">
        <f>+'1998'!$K194</f>
        <v>0</v>
      </c>
      <c r="L194" s="30">
        <f>+'1999'!$K194</f>
        <v>0</v>
      </c>
      <c r="M194" s="30">
        <f>+'2000'!$K194</f>
        <v>0</v>
      </c>
      <c r="N194" s="30">
        <f>+'2001'!$K194</f>
        <v>0</v>
      </c>
      <c r="O194" s="30">
        <f>+'2002'!$K194</f>
        <v>0</v>
      </c>
      <c r="P194" s="30">
        <f>+'2003'!$K194</f>
        <v>0</v>
      </c>
      <c r="Q194" s="30">
        <f>+'2004'!$K194</f>
        <v>0</v>
      </c>
      <c r="R194" s="30">
        <f>+'2005'!$K194</f>
        <v>0</v>
      </c>
      <c r="S194" s="30">
        <f>+'2006'!$K194</f>
        <v>0</v>
      </c>
      <c r="T194" s="30">
        <f>+'2007'!$K194</f>
        <v>0</v>
      </c>
      <c r="U194" s="30">
        <f>+'2008'!$K194</f>
        <v>0</v>
      </c>
      <c r="V194" s="30">
        <f>+'2009'!$K194</f>
        <v>0</v>
      </c>
      <c r="W194" s="30">
        <f>+'2010'!$K194</f>
        <v>0</v>
      </c>
      <c r="X194" s="30">
        <f>+'2011'!$K194</f>
        <v>0</v>
      </c>
      <c r="Y194" s="30">
        <f>+'2012'!$K194</f>
        <v>0</v>
      </c>
      <c r="Z194" s="30">
        <f>+'2013'!$K194</f>
        <v>0</v>
      </c>
      <c r="AA194" s="30">
        <f>+'2014'!$K194</f>
        <v>0</v>
      </c>
      <c r="AB194" s="30">
        <f>+'2015'!$K194</f>
        <v>0</v>
      </c>
      <c r="AC194" s="30">
        <f>+'2016'!$K194</f>
        <v>0</v>
      </c>
      <c r="AD194" s="30">
        <f>+'2017'!$K194</f>
        <v>0</v>
      </c>
      <c r="AE194" s="30">
        <f>+'2018'!$K194</f>
        <v>0</v>
      </c>
      <c r="AF194" s="30">
        <f>+'2019'!$K194</f>
        <v>0</v>
      </c>
      <c r="AG194" s="30">
        <f>+'2020'!$K194</f>
        <v>0</v>
      </c>
      <c r="AH194" s="30">
        <f>+'2021'!$K194</f>
        <v>0</v>
      </c>
      <c r="AI194" s="27"/>
      <c r="AJ194" s="31" t="e">
        <f t="shared" si="48"/>
        <v>#DIV/0!</v>
      </c>
    </row>
    <row r="195" spans="1:36" x14ac:dyDescent="0.35">
      <c r="A195" s="24" t="s">
        <v>616</v>
      </c>
      <c r="B195" s="25" t="s">
        <v>617</v>
      </c>
      <c r="C195" s="30">
        <f>+'1990'!$K195</f>
        <v>0</v>
      </c>
      <c r="D195" s="30">
        <f>+'1991'!$K195</f>
        <v>0</v>
      </c>
      <c r="E195" s="30">
        <f>+'1992'!$K195</f>
        <v>0</v>
      </c>
      <c r="F195" s="30">
        <f>+'1993'!$K195</f>
        <v>0</v>
      </c>
      <c r="G195" s="30">
        <f>+'1994'!$K195</f>
        <v>0</v>
      </c>
      <c r="H195" s="30">
        <f>+'1995'!$K195</f>
        <v>0</v>
      </c>
      <c r="I195" s="30">
        <f>+'1996'!$K195</f>
        <v>0</v>
      </c>
      <c r="J195" s="30">
        <f>+'1997'!$K195</f>
        <v>0</v>
      </c>
      <c r="K195" s="30">
        <f>+'1998'!$K195</f>
        <v>0</v>
      </c>
      <c r="L195" s="30">
        <f>+'1999'!$K195</f>
        <v>0</v>
      </c>
      <c r="M195" s="30">
        <f>+'2000'!$K195</f>
        <v>0</v>
      </c>
      <c r="N195" s="30">
        <f>+'2001'!$K195</f>
        <v>0</v>
      </c>
      <c r="O195" s="30">
        <f>+'2002'!$K195</f>
        <v>0</v>
      </c>
      <c r="P195" s="30">
        <f>+'2003'!$K195</f>
        <v>0</v>
      </c>
      <c r="Q195" s="30">
        <f>+'2004'!$K195</f>
        <v>0</v>
      </c>
      <c r="R195" s="30">
        <f>+'2005'!$K195</f>
        <v>0</v>
      </c>
      <c r="S195" s="30">
        <f>+'2006'!$K195</f>
        <v>0</v>
      </c>
      <c r="T195" s="30">
        <f>+'2007'!$K195</f>
        <v>0</v>
      </c>
      <c r="U195" s="30">
        <f>+'2008'!$K195</f>
        <v>0</v>
      </c>
      <c r="V195" s="30">
        <f>+'2009'!$K195</f>
        <v>0</v>
      </c>
      <c r="W195" s="30">
        <f>+'2010'!$K195</f>
        <v>0</v>
      </c>
      <c r="X195" s="30">
        <f>+'2011'!$K195</f>
        <v>0</v>
      </c>
      <c r="Y195" s="30">
        <f>+'2012'!$K195</f>
        <v>0</v>
      </c>
      <c r="Z195" s="30">
        <f>+'2013'!$K195</f>
        <v>0</v>
      </c>
      <c r="AA195" s="30">
        <f>+'2014'!$K195</f>
        <v>0</v>
      </c>
      <c r="AB195" s="30">
        <f>+'2015'!$K195</f>
        <v>0</v>
      </c>
      <c r="AC195" s="30">
        <f>+'2016'!$K195</f>
        <v>0</v>
      </c>
      <c r="AD195" s="30">
        <f>+'2017'!$K195</f>
        <v>0</v>
      </c>
      <c r="AE195" s="30">
        <f>+'2018'!$K195</f>
        <v>0</v>
      </c>
      <c r="AF195" s="30">
        <f>+'2019'!$K195</f>
        <v>0</v>
      </c>
      <c r="AG195" s="30">
        <f>+'2020'!$K195</f>
        <v>0</v>
      </c>
      <c r="AH195" s="30">
        <f>+'2021'!$K195</f>
        <v>0</v>
      </c>
      <c r="AI195" s="27"/>
      <c r="AJ195" s="31" t="e">
        <f t="shared" si="48"/>
        <v>#DIV/0!</v>
      </c>
    </row>
    <row r="196" spans="1:36" x14ac:dyDescent="0.35">
      <c r="A196" s="24" t="s">
        <v>618</v>
      </c>
      <c r="B196" s="25" t="s">
        <v>619</v>
      </c>
      <c r="C196" s="30">
        <f>+'1990'!$K196</f>
        <v>0</v>
      </c>
      <c r="D196" s="30">
        <f>+'1991'!$K196</f>
        <v>0</v>
      </c>
      <c r="E196" s="30">
        <f>+'1992'!$K196</f>
        <v>0</v>
      </c>
      <c r="F196" s="30">
        <f>+'1993'!$K196</f>
        <v>0</v>
      </c>
      <c r="G196" s="30">
        <f>+'1994'!$K196</f>
        <v>0</v>
      </c>
      <c r="H196" s="30">
        <f>+'1995'!$K196</f>
        <v>0</v>
      </c>
      <c r="I196" s="30">
        <f>+'1996'!$K196</f>
        <v>0</v>
      </c>
      <c r="J196" s="30">
        <f>+'1997'!$K196</f>
        <v>0</v>
      </c>
      <c r="K196" s="30">
        <f>+'1998'!$K196</f>
        <v>0</v>
      </c>
      <c r="L196" s="30">
        <f>+'1999'!$K196</f>
        <v>0</v>
      </c>
      <c r="M196" s="30">
        <f>+'2000'!$K196</f>
        <v>0</v>
      </c>
      <c r="N196" s="30">
        <f>+'2001'!$K196</f>
        <v>0</v>
      </c>
      <c r="O196" s="30">
        <f>+'2002'!$K196</f>
        <v>0</v>
      </c>
      <c r="P196" s="30">
        <f>+'2003'!$K196</f>
        <v>0</v>
      </c>
      <c r="Q196" s="30">
        <f>+'2004'!$K196</f>
        <v>0</v>
      </c>
      <c r="R196" s="30">
        <f>+'2005'!$K196</f>
        <v>0</v>
      </c>
      <c r="S196" s="30">
        <f>+'2006'!$K196</f>
        <v>0</v>
      </c>
      <c r="T196" s="30">
        <f>+'2007'!$K196</f>
        <v>0</v>
      </c>
      <c r="U196" s="30">
        <f>+'2008'!$K196</f>
        <v>0</v>
      </c>
      <c r="V196" s="30">
        <f>+'2009'!$K196</f>
        <v>0</v>
      </c>
      <c r="W196" s="30">
        <f>+'2010'!$K196</f>
        <v>0</v>
      </c>
      <c r="X196" s="30">
        <f>+'2011'!$K196</f>
        <v>0</v>
      </c>
      <c r="Y196" s="30">
        <f>+'2012'!$K196</f>
        <v>0</v>
      </c>
      <c r="Z196" s="30">
        <f>+'2013'!$K196</f>
        <v>0</v>
      </c>
      <c r="AA196" s="30">
        <f>+'2014'!$K196</f>
        <v>0</v>
      </c>
      <c r="AB196" s="30">
        <f>+'2015'!$K196</f>
        <v>0</v>
      </c>
      <c r="AC196" s="30">
        <f>+'2016'!$K196</f>
        <v>0</v>
      </c>
      <c r="AD196" s="30">
        <f>+'2017'!$K196</f>
        <v>0</v>
      </c>
      <c r="AE196" s="30">
        <f>+'2018'!$K196</f>
        <v>0</v>
      </c>
      <c r="AF196" s="30">
        <f>+'2019'!$K196</f>
        <v>0</v>
      </c>
      <c r="AG196" s="30">
        <f>+'2020'!$K196</f>
        <v>0</v>
      </c>
      <c r="AH196" s="30">
        <f>+'2021'!$K196</f>
        <v>0</v>
      </c>
      <c r="AI196" s="27"/>
      <c r="AJ196" s="31" t="e">
        <f t="shared" si="48"/>
        <v>#DIV/0!</v>
      </c>
    </row>
    <row r="197" spans="1:36" x14ac:dyDescent="0.35">
      <c r="A197" s="24" t="s">
        <v>620</v>
      </c>
      <c r="B197" s="25" t="s">
        <v>621</v>
      </c>
      <c r="C197" s="30">
        <f>+'1990'!$K197</f>
        <v>0</v>
      </c>
      <c r="D197" s="30">
        <f>+'1991'!$K197</f>
        <v>0</v>
      </c>
      <c r="E197" s="30">
        <f>+'1992'!$K197</f>
        <v>0</v>
      </c>
      <c r="F197" s="30">
        <f>+'1993'!$K197</f>
        <v>0</v>
      </c>
      <c r="G197" s="30">
        <f>+'1994'!$K197</f>
        <v>0</v>
      </c>
      <c r="H197" s="30">
        <f>+'1995'!$K197</f>
        <v>0</v>
      </c>
      <c r="I197" s="30">
        <f>+'1996'!$K197</f>
        <v>0</v>
      </c>
      <c r="J197" s="30">
        <f>+'1997'!$K197</f>
        <v>0</v>
      </c>
      <c r="K197" s="30">
        <f>+'1998'!$K197</f>
        <v>0</v>
      </c>
      <c r="L197" s="30">
        <f>+'1999'!$K197</f>
        <v>0</v>
      </c>
      <c r="M197" s="30">
        <f>+'2000'!$K197</f>
        <v>0</v>
      </c>
      <c r="N197" s="30">
        <f>+'2001'!$K197</f>
        <v>0</v>
      </c>
      <c r="O197" s="30">
        <f>+'2002'!$K197</f>
        <v>0</v>
      </c>
      <c r="P197" s="30">
        <f>+'2003'!$K197</f>
        <v>0</v>
      </c>
      <c r="Q197" s="30">
        <f>+'2004'!$K197</f>
        <v>0</v>
      </c>
      <c r="R197" s="30">
        <f>+'2005'!$K197</f>
        <v>0</v>
      </c>
      <c r="S197" s="30">
        <f>+'2006'!$K197</f>
        <v>0</v>
      </c>
      <c r="T197" s="30">
        <f>+'2007'!$K197</f>
        <v>0</v>
      </c>
      <c r="U197" s="30">
        <f>+'2008'!$K197</f>
        <v>0</v>
      </c>
      <c r="V197" s="30">
        <f>+'2009'!$K197</f>
        <v>0</v>
      </c>
      <c r="W197" s="30">
        <f>+'2010'!$K197</f>
        <v>0</v>
      </c>
      <c r="X197" s="30">
        <f>+'2011'!$K197</f>
        <v>0</v>
      </c>
      <c r="Y197" s="30">
        <f>+'2012'!$K197</f>
        <v>0</v>
      </c>
      <c r="Z197" s="30">
        <f>+'2013'!$K197</f>
        <v>0</v>
      </c>
      <c r="AA197" s="30">
        <f>+'2014'!$K197</f>
        <v>0</v>
      </c>
      <c r="AB197" s="30">
        <f>+'2015'!$K197</f>
        <v>0</v>
      </c>
      <c r="AC197" s="30">
        <f>+'2016'!$K197</f>
        <v>0</v>
      </c>
      <c r="AD197" s="30">
        <f>+'2017'!$K197</f>
        <v>0</v>
      </c>
      <c r="AE197" s="30">
        <f>+'2018'!$K197</f>
        <v>0</v>
      </c>
      <c r="AF197" s="30">
        <f>+'2019'!$K197</f>
        <v>0</v>
      </c>
      <c r="AG197" s="30">
        <f>+'2020'!$K197</f>
        <v>0</v>
      </c>
      <c r="AH197" s="30">
        <f>+'2021'!$K197</f>
        <v>0</v>
      </c>
      <c r="AI197" s="27"/>
      <c r="AJ197" s="31" t="e">
        <f t="shared" ref="AJ197:AJ237" si="174">+(AF197/M197)-1</f>
        <v>#DIV/0!</v>
      </c>
    </row>
    <row r="198" spans="1:36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:AE198" si="175">+SUM(D199:D200)</f>
        <v>0</v>
      </c>
      <c r="E198" s="26">
        <f t="shared" si="175"/>
        <v>0</v>
      </c>
      <c r="F198" s="26">
        <f t="shared" si="175"/>
        <v>0</v>
      </c>
      <c r="G198" s="26">
        <f t="shared" si="175"/>
        <v>0</v>
      </c>
      <c r="H198" s="26">
        <f t="shared" si="175"/>
        <v>0</v>
      </c>
      <c r="I198" s="26">
        <f t="shared" si="175"/>
        <v>0</v>
      </c>
      <c r="J198" s="26">
        <f t="shared" si="175"/>
        <v>0</v>
      </c>
      <c r="K198" s="26">
        <f t="shared" si="175"/>
        <v>0</v>
      </c>
      <c r="L198" s="26">
        <f t="shared" si="175"/>
        <v>0</v>
      </c>
      <c r="M198" s="26">
        <f t="shared" si="175"/>
        <v>0</v>
      </c>
      <c r="N198" s="26">
        <f t="shared" si="175"/>
        <v>0</v>
      </c>
      <c r="O198" s="26">
        <f t="shared" si="175"/>
        <v>0</v>
      </c>
      <c r="P198" s="26">
        <f t="shared" si="175"/>
        <v>0</v>
      </c>
      <c r="Q198" s="26">
        <f t="shared" si="175"/>
        <v>0</v>
      </c>
      <c r="R198" s="26">
        <f t="shared" si="175"/>
        <v>0</v>
      </c>
      <c r="S198" s="26">
        <f t="shared" si="175"/>
        <v>0</v>
      </c>
      <c r="T198" s="26">
        <f t="shared" si="175"/>
        <v>0</v>
      </c>
      <c r="U198" s="26">
        <f t="shared" si="175"/>
        <v>0</v>
      </c>
      <c r="V198" s="26">
        <f t="shared" si="175"/>
        <v>0</v>
      </c>
      <c r="W198" s="26">
        <f t="shared" si="175"/>
        <v>0</v>
      </c>
      <c r="X198" s="26">
        <f t="shared" si="175"/>
        <v>0</v>
      </c>
      <c r="Y198" s="26">
        <f t="shared" si="175"/>
        <v>0</v>
      </c>
      <c r="Z198" s="26">
        <f t="shared" si="175"/>
        <v>0</v>
      </c>
      <c r="AA198" s="26">
        <f t="shared" si="175"/>
        <v>0</v>
      </c>
      <c r="AB198" s="26">
        <f t="shared" si="175"/>
        <v>0</v>
      </c>
      <c r="AC198" s="26">
        <f t="shared" si="175"/>
        <v>0</v>
      </c>
      <c r="AD198" s="26">
        <f t="shared" si="175"/>
        <v>0</v>
      </c>
      <c r="AE198" s="26">
        <f t="shared" si="175"/>
        <v>0</v>
      </c>
      <c r="AF198" s="26">
        <f t="shared" ref="AF198:AH198" si="176">+SUM(AF199:AF200)</f>
        <v>0</v>
      </c>
      <c r="AG198" s="26">
        <f t="shared" si="176"/>
        <v>0</v>
      </c>
      <c r="AH198" s="26">
        <f t="shared" si="176"/>
        <v>0</v>
      </c>
      <c r="AI198" s="27"/>
      <c r="AJ198" s="28" t="e">
        <f t="shared" si="174"/>
        <v>#DIV/0!</v>
      </c>
    </row>
    <row r="199" spans="1:36" x14ac:dyDescent="0.35">
      <c r="A199" s="24" t="s">
        <v>624</v>
      </c>
      <c r="B199" s="25" t="s">
        <v>625</v>
      </c>
      <c r="C199" s="30">
        <f>+'1990'!$K199</f>
        <v>0</v>
      </c>
      <c r="D199" s="30">
        <f>+'1991'!$K199</f>
        <v>0</v>
      </c>
      <c r="E199" s="30">
        <f>+'1992'!$K199</f>
        <v>0</v>
      </c>
      <c r="F199" s="30">
        <f>+'1993'!$K199</f>
        <v>0</v>
      </c>
      <c r="G199" s="30">
        <f>+'1994'!$K199</f>
        <v>0</v>
      </c>
      <c r="H199" s="30">
        <f>+'1995'!$K199</f>
        <v>0</v>
      </c>
      <c r="I199" s="30">
        <f>+'1996'!$K199</f>
        <v>0</v>
      </c>
      <c r="J199" s="30">
        <f>+'1997'!$K199</f>
        <v>0</v>
      </c>
      <c r="K199" s="30">
        <f>+'1998'!$K199</f>
        <v>0</v>
      </c>
      <c r="L199" s="30">
        <f>+'1999'!$K199</f>
        <v>0</v>
      </c>
      <c r="M199" s="30">
        <f>+'2000'!$K199</f>
        <v>0</v>
      </c>
      <c r="N199" s="30">
        <f>+'2001'!$K199</f>
        <v>0</v>
      </c>
      <c r="O199" s="30">
        <f>+'2002'!$K199</f>
        <v>0</v>
      </c>
      <c r="P199" s="30">
        <f>+'2003'!$K199</f>
        <v>0</v>
      </c>
      <c r="Q199" s="30">
        <f>+'2004'!$K199</f>
        <v>0</v>
      </c>
      <c r="R199" s="30">
        <f>+'2005'!$K199</f>
        <v>0</v>
      </c>
      <c r="S199" s="30">
        <f>+'2006'!$K199</f>
        <v>0</v>
      </c>
      <c r="T199" s="30">
        <f>+'2007'!$K199</f>
        <v>0</v>
      </c>
      <c r="U199" s="30">
        <f>+'2008'!$K199</f>
        <v>0</v>
      </c>
      <c r="V199" s="30">
        <f>+'2009'!$K199</f>
        <v>0</v>
      </c>
      <c r="W199" s="30">
        <f>+'2010'!$K199</f>
        <v>0</v>
      </c>
      <c r="X199" s="30">
        <f>+'2011'!$K199</f>
        <v>0</v>
      </c>
      <c r="Y199" s="30">
        <f>+'2012'!$K199</f>
        <v>0</v>
      </c>
      <c r="Z199" s="30">
        <f>+'2013'!$K199</f>
        <v>0</v>
      </c>
      <c r="AA199" s="30">
        <f>+'2014'!$K199</f>
        <v>0</v>
      </c>
      <c r="AB199" s="30">
        <f>+'2015'!$K199</f>
        <v>0</v>
      </c>
      <c r="AC199" s="30">
        <f>+'2016'!$K199</f>
        <v>0</v>
      </c>
      <c r="AD199" s="30">
        <f>+'2017'!$K199</f>
        <v>0</v>
      </c>
      <c r="AE199" s="30">
        <f>+'2018'!$K199</f>
        <v>0</v>
      </c>
      <c r="AF199" s="30">
        <f>+'2019'!$K199</f>
        <v>0</v>
      </c>
      <c r="AG199" s="30">
        <f>+'2020'!$K199</f>
        <v>0</v>
      </c>
      <c r="AH199" s="30">
        <f>+'2021'!$K199</f>
        <v>0</v>
      </c>
      <c r="AI199" s="27"/>
      <c r="AJ199" s="31" t="e">
        <f t="shared" si="174"/>
        <v>#DIV/0!</v>
      </c>
    </row>
    <row r="200" spans="1:36" x14ac:dyDescent="0.35">
      <c r="A200" s="24" t="s">
        <v>626</v>
      </c>
      <c r="B200" s="25" t="s">
        <v>627</v>
      </c>
      <c r="C200" s="26">
        <f>+SUM(C201:C205)</f>
        <v>0</v>
      </c>
      <c r="D200" s="26">
        <f t="shared" ref="D200" si="177">+SUM(D201:D205)</f>
        <v>0</v>
      </c>
      <c r="E200" s="26">
        <f t="shared" ref="E200" si="178">+SUM(E201:E205)</f>
        <v>0</v>
      </c>
      <c r="F200" s="26">
        <f t="shared" ref="F200" si="179">+SUM(F201:F205)</f>
        <v>0</v>
      </c>
      <c r="G200" s="26">
        <f t="shared" ref="G200" si="180">+SUM(G201:G205)</f>
        <v>0</v>
      </c>
      <c r="H200" s="26">
        <f t="shared" ref="H200" si="181">+SUM(H201:H205)</f>
        <v>0</v>
      </c>
      <c r="I200" s="26">
        <f t="shared" ref="I200" si="182">+SUM(I201:I205)</f>
        <v>0</v>
      </c>
      <c r="J200" s="26">
        <f t="shared" ref="J200" si="183">+SUM(J201:J205)</f>
        <v>0</v>
      </c>
      <c r="K200" s="26">
        <f t="shared" ref="K200" si="184">+SUM(K201:K205)</f>
        <v>0</v>
      </c>
      <c r="L200" s="26">
        <f t="shared" ref="L200" si="185">+SUM(L201:L205)</f>
        <v>0</v>
      </c>
      <c r="M200" s="26">
        <f t="shared" ref="M200" si="186">+SUM(M201:M205)</f>
        <v>0</v>
      </c>
      <c r="N200" s="26">
        <f t="shared" ref="N200" si="187">+SUM(N201:N205)</f>
        <v>0</v>
      </c>
      <c r="O200" s="26">
        <f t="shared" ref="O200" si="188">+SUM(O201:O205)</f>
        <v>0</v>
      </c>
      <c r="P200" s="26">
        <f t="shared" ref="P200" si="189">+SUM(P201:P205)</f>
        <v>0</v>
      </c>
      <c r="Q200" s="26">
        <f t="shared" ref="Q200:R200" si="190">+SUM(Q201:Q205)</f>
        <v>0</v>
      </c>
      <c r="R200" s="26">
        <f t="shared" si="190"/>
        <v>0</v>
      </c>
      <c r="S200" s="26">
        <f t="shared" ref="S200" si="191">+SUM(S201:S205)</f>
        <v>0</v>
      </c>
      <c r="T200" s="26">
        <f t="shared" ref="T200" si="192">+SUM(T201:T205)</f>
        <v>0</v>
      </c>
      <c r="U200" s="26">
        <f t="shared" ref="U200" si="193">+SUM(U201:U205)</f>
        <v>0</v>
      </c>
      <c r="V200" s="26">
        <f t="shared" ref="V200" si="194">+SUM(V201:V205)</f>
        <v>0</v>
      </c>
      <c r="W200" s="26">
        <f t="shared" ref="W200" si="195">+SUM(W201:W205)</f>
        <v>0</v>
      </c>
      <c r="X200" s="26">
        <f t="shared" ref="X200" si="196">+SUM(X201:X205)</f>
        <v>0</v>
      </c>
      <c r="Y200" s="26">
        <f t="shared" ref="Y200" si="197">+SUM(Y201:Y205)</f>
        <v>0</v>
      </c>
      <c r="Z200" s="26">
        <f t="shared" ref="Z200" si="198">+SUM(Z201:Z205)</f>
        <v>0</v>
      </c>
      <c r="AA200" s="26">
        <f t="shared" ref="AA200" si="199">+SUM(AA201:AA205)</f>
        <v>0</v>
      </c>
      <c r="AB200" s="26">
        <f t="shared" ref="AB200" si="200">+SUM(AB201:AB205)</f>
        <v>0</v>
      </c>
      <c r="AC200" s="26">
        <f t="shared" ref="AC200" si="201">+SUM(AC201:AC205)</f>
        <v>0</v>
      </c>
      <c r="AD200" s="26">
        <f t="shared" ref="AD200" si="202">+SUM(AD201:AD205)</f>
        <v>0</v>
      </c>
      <c r="AE200" s="26">
        <f t="shared" ref="AE200:AH200" si="203">+SUM(AE201:AE205)</f>
        <v>0</v>
      </c>
      <c r="AF200" s="26">
        <f t="shared" si="203"/>
        <v>0</v>
      </c>
      <c r="AG200" s="26">
        <f t="shared" si="203"/>
        <v>0</v>
      </c>
      <c r="AH200" s="26">
        <f t="shared" si="203"/>
        <v>0</v>
      </c>
      <c r="AI200" s="27"/>
      <c r="AJ200" s="28" t="e">
        <f t="shared" si="174"/>
        <v>#DIV/0!</v>
      </c>
    </row>
    <row r="201" spans="1:36" x14ac:dyDescent="0.35">
      <c r="A201" s="24" t="s">
        <v>628</v>
      </c>
      <c r="B201" s="25" t="s">
        <v>629</v>
      </c>
      <c r="C201" s="30">
        <f>+'1990'!$K201</f>
        <v>0</v>
      </c>
      <c r="D201" s="30">
        <f>+'1991'!$K201</f>
        <v>0</v>
      </c>
      <c r="E201" s="30">
        <f>+'1992'!$K201</f>
        <v>0</v>
      </c>
      <c r="F201" s="30">
        <f>+'1993'!$K201</f>
        <v>0</v>
      </c>
      <c r="G201" s="30">
        <f>+'1994'!$K201</f>
        <v>0</v>
      </c>
      <c r="H201" s="30">
        <f>+'1995'!$K201</f>
        <v>0</v>
      </c>
      <c r="I201" s="30">
        <f>+'1996'!$K201</f>
        <v>0</v>
      </c>
      <c r="J201" s="30">
        <f>+'1997'!$K201</f>
        <v>0</v>
      </c>
      <c r="K201" s="30">
        <f>+'1998'!$K201</f>
        <v>0</v>
      </c>
      <c r="L201" s="30">
        <f>+'1999'!$K201</f>
        <v>0</v>
      </c>
      <c r="M201" s="30">
        <f>+'2000'!$K201</f>
        <v>0</v>
      </c>
      <c r="N201" s="30">
        <f>+'2001'!$K201</f>
        <v>0</v>
      </c>
      <c r="O201" s="30">
        <f>+'2002'!$K201</f>
        <v>0</v>
      </c>
      <c r="P201" s="30">
        <f>+'2003'!$K201</f>
        <v>0</v>
      </c>
      <c r="Q201" s="30">
        <f>+'2004'!$K201</f>
        <v>0</v>
      </c>
      <c r="R201" s="30">
        <f>+'2005'!$K201</f>
        <v>0</v>
      </c>
      <c r="S201" s="30">
        <f>+'2006'!$K201</f>
        <v>0</v>
      </c>
      <c r="T201" s="30">
        <f>+'2007'!$K201</f>
        <v>0</v>
      </c>
      <c r="U201" s="30">
        <f>+'2008'!$K201</f>
        <v>0</v>
      </c>
      <c r="V201" s="30">
        <f>+'2009'!$K201</f>
        <v>0</v>
      </c>
      <c r="W201" s="30">
        <f>+'2010'!$K201</f>
        <v>0</v>
      </c>
      <c r="X201" s="30">
        <f>+'2011'!$K201</f>
        <v>0</v>
      </c>
      <c r="Y201" s="30">
        <f>+'2012'!$K201</f>
        <v>0</v>
      </c>
      <c r="Z201" s="30">
        <f>+'2013'!$K201</f>
        <v>0</v>
      </c>
      <c r="AA201" s="30">
        <f>+'2014'!$K201</f>
        <v>0</v>
      </c>
      <c r="AB201" s="30">
        <f>+'2015'!$K201</f>
        <v>0</v>
      </c>
      <c r="AC201" s="30">
        <f>+'2016'!$K201</f>
        <v>0</v>
      </c>
      <c r="AD201" s="30">
        <f>+'2017'!$K201</f>
        <v>0</v>
      </c>
      <c r="AE201" s="30">
        <f>+'2018'!$K201</f>
        <v>0</v>
      </c>
      <c r="AF201" s="30">
        <f>+'2019'!$K201</f>
        <v>0</v>
      </c>
      <c r="AG201" s="30">
        <f>+'2020'!$K201</f>
        <v>0</v>
      </c>
      <c r="AH201" s="30">
        <f>+'2021'!$K201</f>
        <v>0</v>
      </c>
      <c r="AI201" s="27"/>
      <c r="AJ201" s="31" t="e">
        <f t="shared" si="174"/>
        <v>#DIV/0!</v>
      </c>
    </row>
    <row r="202" spans="1:36" x14ac:dyDescent="0.35">
      <c r="A202" s="24" t="s">
        <v>630</v>
      </c>
      <c r="B202" s="25" t="s">
        <v>631</v>
      </c>
      <c r="C202" s="30">
        <f>+'1990'!$K202</f>
        <v>0</v>
      </c>
      <c r="D202" s="30">
        <f>+'1991'!$K202</f>
        <v>0</v>
      </c>
      <c r="E202" s="30">
        <f>+'1992'!$K202</f>
        <v>0</v>
      </c>
      <c r="F202" s="30">
        <f>+'1993'!$K202</f>
        <v>0</v>
      </c>
      <c r="G202" s="30">
        <f>+'1994'!$K202</f>
        <v>0</v>
      </c>
      <c r="H202" s="30">
        <f>+'1995'!$K202</f>
        <v>0</v>
      </c>
      <c r="I202" s="30">
        <f>+'1996'!$K202</f>
        <v>0</v>
      </c>
      <c r="J202" s="30">
        <f>+'1997'!$K202</f>
        <v>0</v>
      </c>
      <c r="K202" s="30">
        <f>+'1998'!$K202</f>
        <v>0</v>
      </c>
      <c r="L202" s="30">
        <f>+'1999'!$K202</f>
        <v>0</v>
      </c>
      <c r="M202" s="30">
        <f>+'2000'!$K202</f>
        <v>0</v>
      </c>
      <c r="N202" s="30">
        <f>+'2001'!$K202</f>
        <v>0</v>
      </c>
      <c r="O202" s="30">
        <f>+'2002'!$K202</f>
        <v>0</v>
      </c>
      <c r="P202" s="30">
        <f>+'2003'!$K202</f>
        <v>0</v>
      </c>
      <c r="Q202" s="30">
        <f>+'2004'!$K202</f>
        <v>0</v>
      </c>
      <c r="R202" s="30">
        <f>+'2005'!$K202</f>
        <v>0</v>
      </c>
      <c r="S202" s="30">
        <f>+'2006'!$K202</f>
        <v>0</v>
      </c>
      <c r="T202" s="30">
        <f>+'2007'!$K202</f>
        <v>0</v>
      </c>
      <c r="U202" s="30">
        <f>+'2008'!$K202</f>
        <v>0</v>
      </c>
      <c r="V202" s="30">
        <f>+'2009'!$K202</f>
        <v>0</v>
      </c>
      <c r="W202" s="30">
        <f>+'2010'!$K202</f>
        <v>0</v>
      </c>
      <c r="X202" s="30">
        <f>+'2011'!$K202</f>
        <v>0</v>
      </c>
      <c r="Y202" s="30">
        <f>+'2012'!$K202</f>
        <v>0</v>
      </c>
      <c r="Z202" s="30">
        <f>+'2013'!$K202</f>
        <v>0</v>
      </c>
      <c r="AA202" s="30">
        <f>+'2014'!$K202</f>
        <v>0</v>
      </c>
      <c r="AB202" s="30">
        <f>+'2015'!$K202</f>
        <v>0</v>
      </c>
      <c r="AC202" s="30">
        <f>+'2016'!$K202</f>
        <v>0</v>
      </c>
      <c r="AD202" s="30">
        <f>+'2017'!$K202</f>
        <v>0</v>
      </c>
      <c r="AE202" s="30">
        <f>+'2018'!$K202</f>
        <v>0</v>
      </c>
      <c r="AF202" s="30">
        <f>+'2019'!$K202</f>
        <v>0</v>
      </c>
      <c r="AG202" s="30">
        <f>+'2020'!$K202</f>
        <v>0</v>
      </c>
      <c r="AH202" s="30">
        <f>+'2021'!$K202</f>
        <v>0</v>
      </c>
      <c r="AI202" s="27"/>
      <c r="AJ202" s="31" t="e">
        <f t="shared" si="174"/>
        <v>#DIV/0!</v>
      </c>
    </row>
    <row r="203" spans="1:36" x14ac:dyDescent="0.35">
      <c r="A203" s="24" t="s">
        <v>632</v>
      </c>
      <c r="B203" s="25" t="s">
        <v>633</v>
      </c>
      <c r="C203" s="30">
        <f>+'1990'!$K203</f>
        <v>0</v>
      </c>
      <c r="D203" s="30">
        <f>+'1991'!$K203</f>
        <v>0</v>
      </c>
      <c r="E203" s="30">
        <f>+'1992'!$K203</f>
        <v>0</v>
      </c>
      <c r="F203" s="30">
        <f>+'1993'!$K203</f>
        <v>0</v>
      </c>
      <c r="G203" s="30">
        <f>+'1994'!$K203</f>
        <v>0</v>
      </c>
      <c r="H203" s="30">
        <f>+'1995'!$K203</f>
        <v>0</v>
      </c>
      <c r="I203" s="30">
        <f>+'1996'!$K203</f>
        <v>0</v>
      </c>
      <c r="J203" s="30">
        <f>+'1997'!$K203</f>
        <v>0</v>
      </c>
      <c r="K203" s="30">
        <f>+'1998'!$K203</f>
        <v>0</v>
      </c>
      <c r="L203" s="30">
        <f>+'1999'!$K203</f>
        <v>0</v>
      </c>
      <c r="M203" s="30">
        <f>+'2000'!$K203</f>
        <v>0</v>
      </c>
      <c r="N203" s="30">
        <f>+'2001'!$K203</f>
        <v>0</v>
      </c>
      <c r="O203" s="30">
        <f>+'2002'!$K203</f>
        <v>0</v>
      </c>
      <c r="P203" s="30">
        <f>+'2003'!$K203</f>
        <v>0</v>
      </c>
      <c r="Q203" s="30">
        <f>+'2004'!$K203</f>
        <v>0</v>
      </c>
      <c r="R203" s="30">
        <f>+'2005'!$K203</f>
        <v>0</v>
      </c>
      <c r="S203" s="30">
        <f>+'2006'!$K203</f>
        <v>0</v>
      </c>
      <c r="T203" s="30">
        <f>+'2007'!$K203</f>
        <v>0</v>
      </c>
      <c r="U203" s="30">
        <f>+'2008'!$K203</f>
        <v>0</v>
      </c>
      <c r="V203" s="30">
        <f>+'2009'!$K203</f>
        <v>0</v>
      </c>
      <c r="W203" s="30">
        <f>+'2010'!$K203</f>
        <v>0</v>
      </c>
      <c r="X203" s="30">
        <f>+'2011'!$K203</f>
        <v>0</v>
      </c>
      <c r="Y203" s="30">
        <f>+'2012'!$K203</f>
        <v>0</v>
      </c>
      <c r="Z203" s="30">
        <f>+'2013'!$K203</f>
        <v>0</v>
      </c>
      <c r="AA203" s="30">
        <f>+'2014'!$K203</f>
        <v>0</v>
      </c>
      <c r="AB203" s="30">
        <f>+'2015'!$K203</f>
        <v>0</v>
      </c>
      <c r="AC203" s="30">
        <f>+'2016'!$K203</f>
        <v>0</v>
      </c>
      <c r="AD203" s="30">
        <f>+'2017'!$K203</f>
        <v>0</v>
      </c>
      <c r="AE203" s="30">
        <f>+'2018'!$K203</f>
        <v>0</v>
      </c>
      <c r="AF203" s="30">
        <f>+'2019'!$K203</f>
        <v>0</v>
      </c>
      <c r="AG203" s="30">
        <f>+'2020'!$K203</f>
        <v>0</v>
      </c>
      <c r="AH203" s="30">
        <f>+'2021'!$K203</f>
        <v>0</v>
      </c>
      <c r="AI203" s="27"/>
      <c r="AJ203" s="31" t="e">
        <f t="shared" si="174"/>
        <v>#DIV/0!</v>
      </c>
    </row>
    <row r="204" spans="1:36" x14ac:dyDescent="0.35">
      <c r="A204" s="24" t="s">
        <v>634</v>
      </c>
      <c r="B204" s="25" t="s">
        <v>635</v>
      </c>
      <c r="C204" s="30">
        <f>+'1990'!$K204</f>
        <v>0</v>
      </c>
      <c r="D204" s="30">
        <f>+'1991'!$K204</f>
        <v>0</v>
      </c>
      <c r="E204" s="30">
        <f>+'1992'!$K204</f>
        <v>0</v>
      </c>
      <c r="F204" s="30">
        <f>+'1993'!$K204</f>
        <v>0</v>
      </c>
      <c r="G204" s="30">
        <f>+'1994'!$K204</f>
        <v>0</v>
      </c>
      <c r="H204" s="30">
        <f>+'1995'!$K204</f>
        <v>0</v>
      </c>
      <c r="I204" s="30">
        <f>+'1996'!$K204</f>
        <v>0</v>
      </c>
      <c r="J204" s="30">
        <f>+'1997'!$K204</f>
        <v>0</v>
      </c>
      <c r="K204" s="30">
        <f>+'1998'!$K204</f>
        <v>0</v>
      </c>
      <c r="L204" s="30">
        <f>+'1999'!$K204</f>
        <v>0</v>
      </c>
      <c r="M204" s="30">
        <f>+'2000'!$K204</f>
        <v>0</v>
      </c>
      <c r="N204" s="30">
        <f>+'2001'!$K204</f>
        <v>0</v>
      </c>
      <c r="O204" s="30">
        <f>+'2002'!$K204</f>
        <v>0</v>
      </c>
      <c r="P204" s="30">
        <f>+'2003'!$K204</f>
        <v>0</v>
      </c>
      <c r="Q204" s="30">
        <f>+'2004'!$K204</f>
        <v>0</v>
      </c>
      <c r="R204" s="30">
        <f>+'2005'!$K204</f>
        <v>0</v>
      </c>
      <c r="S204" s="30">
        <f>+'2006'!$K204</f>
        <v>0</v>
      </c>
      <c r="T204" s="30">
        <f>+'2007'!$K204</f>
        <v>0</v>
      </c>
      <c r="U204" s="30">
        <f>+'2008'!$K204</f>
        <v>0</v>
      </c>
      <c r="V204" s="30">
        <f>+'2009'!$K204</f>
        <v>0</v>
      </c>
      <c r="W204" s="30">
        <f>+'2010'!$K204</f>
        <v>0</v>
      </c>
      <c r="X204" s="30">
        <f>+'2011'!$K204</f>
        <v>0</v>
      </c>
      <c r="Y204" s="30">
        <f>+'2012'!$K204</f>
        <v>0</v>
      </c>
      <c r="Z204" s="30">
        <f>+'2013'!$K204</f>
        <v>0</v>
      </c>
      <c r="AA204" s="30">
        <f>+'2014'!$K204</f>
        <v>0</v>
      </c>
      <c r="AB204" s="30">
        <f>+'2015'!$K204</f>
        <v>0</v>
      </c>
      <c r="AC204" s="30">
        <f>+'2016'!$K204</f>
        <v>0</v>
      </c>
      <c r="AD204" s="30">
        <f>+'2017'!$K204</f>
        <v>0</v>
      </c>
      <c r="AE204" s="30">
        <f>+'2018'!$K204</f>
        <v>0</v>
      </c>
      <c r="AF204" s="30">
        <f>+'2019'!$K204</f>
        <v>0</v>
      </c>
      <c r="AG204" s="30">
        <f>+'2020'!$K204</f>
        <v>0</v>
      </c>
      <c r="AH204" s="30">
        <f>+'2021'!$K204</f>
        <v>0</v>
      </c>
      <c r="AI204" s="27"/>
      <c r="AJ204" s="31" t="e">
        <f t="shared" si="174"/>
        <v>#DIV/0!</v>
      </c>
    </row>
    <row r="205" spans="1:36" x14ac:dyDescent="0.35">
      <c r="A205" s="24" t="s">
        <v>636</v>
      </c>
      <c r="B205" s="25" t="s">
        <v>637</v>
      </c>
      <c r="C205" s="30">
        <f>+'1990'!$K205</f>
        <v>0</v>
      </c>
      <c r="D205" s="30">
        <f>+'1991'!$K205</f>
        <v>0</v>
      </c>
      <c r="E205" s="30">
        <f>+'1992'!$K205</f>
        <v>0</v>
      </c>
      <c r="F205" s="30">
        <f>+'1993'!$K205</f>
        <v>0</v>
      </c>
      <c r="G205" s="30">
        <f>+'1994'!$K205</f>
        <v>0</v>
      </c>
      <c r="H205" s="30">
        <f>+'1995'!$K205</f>
        <v>0</v>
      </c>
      <c r="I205" s="30">
        <f>+'1996'!$K205</f>
        <v>0</v>
      </c>
      <c r="J205" s="30">
        <f>+'1997'!$K205</f>
        <v>0</v>
      </c>
      <c r="K205" s="30">
        <f>+'1998'!$K205</f>
        <v>0</v>
      </c>
      <c r="L205" s="30">
        <f>+'1999'!$K205</f>
        <v>0</v>
      </c>
      <c r="M205" s="30">
        <f>+'2000'!$K205</f>
        <v>0</v>
      </c>
      <c r="N205" s="30">
        <f>+'2001'!$K205</f>
        <v>0</v>
      </c>
      <c r="O205" s="30">
        <f>+'2002'!$K205</f>
        <v>0</v>
      </c>
      <c r="P205" s="30">
        <f>+'2003'!$K205</f>
        <v>0</v>
      </c>
      <c r="Q205" s="30">
        <f>+'2004'!$K205</f>
        <v>0</v>
      </c>
      <c r="R205" s="30">
        <f>+'2005'!$K205</f>
        <v>0</v>
      </c>
      <c r="S205" s="30">
        <f>+'2006'!$K205</f>
        <v>0</v>
      </c>
      <c r="T205" s="30">
        <f>+'2007'!$K205</f>
        <v>0</v>
      </c>
      <c r="U205" s="30">
        <f>+'2008'!$K205</f>
        <v>0</v>
      </c>
      <c r="V205" s="30">
        <f>+'2009'!$K205</f>
        <v>0</v>
      </c>
      <c r="W205" s="30">
        <f>+'2010'!$K205</f>
        <v>0</v>
      </c>
      <c r="X205" s="30">
        <f>+'2011'!$K205</f>
        <v>0</v>
      </c>
      <c r="Y205" s="30">
        <f>+'2012'!$K205</f>
        <v>0</v>
      </c>
      <c r="Z205" s="30">
        <f>+'2013'!$K205</f>
        <v>0</v>
      </c>
      <c r="AA205" s="30">
        <f>+'2014'!$K205</f>
        <v>0</v>
      </c>
      <c r="AB205" s="30">
        <f>+'2015'!$K205</f>
        <v>0</v>
      </c>
      <c r="AC205" s="30">
        <f>+'2016'!$K205</f>
        <v>0</v>
      </c>
      <c r="AD205" s="30">
        <f>+'2017'!$K205</f>
        <v>0</v>
      </c>
      <c r="AE205" s="30">
        <f>+'2018'!$K205</f>
        <v>0</v>
      </c>
      <c r="AF205" s="30">
        <f>+'2019'!$K205</f>
        <v>0</v>
      </c>
      <c r="AG205" s="30">
        <f>+'2020'!$K205</f>
        <v>0</v>
      </c>
      <c r="AH205" s="30">
        <f>+'2021'!$K205</f>
        <v>0</v>
      </c>
      <c r="AI205" s="27"/>
      <c r="AJ205" s="31" t="e">
        <f t="shared" si="174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3" t="e">
        <f t="shared" si="174"/>
        <v>#DIV/0!</v>
      </c>
    </row>
    <row r="207" spans="1:36" x14ac:dyDescent="0.35">
      <c r="A207" s="24" t="s">
        <v>640</v>
      </c>
      <c r="B207" s="25" t="s">
        <v>291</v>
      </c>
      <c r="C207" s="30">
        <f>+'1990'!$K207</f>
        <v>0</v>
      </c>
      <c r="D207" s="30">
        <f>+'1991'!$K207</f>
        <v>0</v>
      </c>
      <c r="E207" s="30">
        <f>+'1992'!$K207</f>
        <v>0</v>
      </c>
      <c r="F207" s="30">
        <f>+'1993'!$K207</f>
        <v>0</v>
      </c>
      <c r="G207" s="30">
        <f>+'1994'!$K207</f>
        <v>0</v>
      </c>
      <c r="H207" s="30">
        <f>+'1995'!$K207</f>
        <v>0</v>
      </c>
      <c r="I207" s="30">
        <f>+'1996'!$K207</f>
        <v>0</v>
      </c>
      <c r="J207" s="30">
        <f>+'1997'!$K207</f>
        <v>0</v>
      </c>
      <c r="K207" s="30">
        <f>+'1998'!$K207</f>
        <v>0</v>
      </c>
      <c r="L207" s="30">
        <f>+'1999'!$K207</f>
        <v>0</v>
      </c>
      <c r="M207" s="30">
        <f>+'2000'!$K207</f>
        <v>0</v>
      </c>
      <c r="N207" s="30">
        <f>+'2001'!$K207</f>
        <v>0</v>
      </c>
      <c r="O207" s="30">
        <f>+'2002'!$K207</f>
        <v>0</v>
      </c>
      <c r="P207" s="30">
        <f>+'2003'!$K207</f>
        <v>0</v>
      </c>
      <c r="Q207" s="30">
        <f>+'2004'!$K207</f>
        <v>0</v>
      </c>
      <c r="R207" s="30">
        <f>+'2005'!$K207</f>
        <v>0</v>
      </c>
      <c r="S207" s="30">
        <f>+'2006'!$K207</f>
        <v>0</v>
      </c>
      <c r="T207" s="30">
        <f>+'2007'!$K207</f>
        <v>0</v>
      </c>
      <c r="U207" s="30">
        <f>+'2008'!$K207</f>
        <v>0</v>
      </c>
      <c r="V207" s="30">
        <f>+'2009'!$K207</f>
        <v>0</v>
      </c>
      <c r="W207" s="30">
        <f>+'2010'!$K207</f>
        <v>0</v>
      </c>
      <c r="X207" s="30">
        <f>+'2011'!$K207</f>
        <v>0</v>
      </c>
      <c r="Y207" s="30">
        <f>+'2012'!$K207</f>
        <v>0</v>
      </c>
      <c r="Z207" s="30">
        <f>+'2013'!$K207</f>
        <v>0</v>
      </c>
      <c r="AA207" s="30">
        <f>+'2014'!$K207</f>
        <v>0</v>
      </c>
      <c r="AB207" s="30">
        <f>+'2015'!$K207</f>
        <v>0</v>
      </c>
      <c r="AC207" s="30">
        <f>+'2016'!$K207</f>
        <v>0</v>
      </c>
      <c r="AD207" s="30">
        <f>+'2017'!$K207</f>
        <v>0</v>
      </c>
      <c r="AE207" s="30">
        <f>+'2018'!$K207</f>
        <v>0</v>
      </c>
      <c r="AF207" s="30">
        <f>+'2019'!$K207</f>
        <v>0</v>
      </c>
      <c r="AG207" s="30">
        <f>+'2020'!$K207</f>
        <v>0</v>
      </c>
      <c r="AH207" s="30">
        <f>+'2021'!$K207</f>
        <v>0</v>
      </c>
      <c r="AI207" s="27"/>
      <c r="AJ207" s="31" t="e">
        <f t="shared" si="174"/>
        <v>#DIV/0!</v>
      </c>
    </row>
    <row r="208" spans="1:36" ht="13" x14ac:dyDescent="0.35">
      <c r="A208" s="24" t="s">
        <v>696</v>
      </c>
      <c r="B208" s="25" t="s">
        <v>697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27"/>
      <c r="AJ208" s="31"/>
    </row>
    <row r="209" spans="1:36" s="13" customFormat="1" x14ac:dyDescent="0.35">
      <c r="A209" s="19" t="s">
        <v>641</v>
      </c>
      <c r="B209" s="20" t="s">
        <v>642</v>
      </c>
      <c r="C209" s="21">
        <f>+C210+C214+C217+C220+C224</f>
        <v>0</v>
      </c>
      <c r="D209" s="21">
        <f t="shared" ref="D209:AE209" si="204">+D210+D214+D217+D220+D224</f>
        <v>0</v>
      </c>
      <c r="E209" s="21">
        <f t="shared" si="204"/>
        <v>0</v>
      </c>
      <c r="F209" s="21">
        <f t="shared" si="204"/>
        <v>0</v>
      </c>
      <c r="G209" s="21">
        <f t="shared" si="204"/>
        <v>0</v>
      </c>
      <c r="H209" s="21">
        <f t="shared" si="204"/>
        <v>0</v>
      </c>
      <c r="I209" s="21">
        <f t="shared" si="204"/>
        <v>0</v>
      </c>
      <c r="J209" s="21">
        <f t="shared" si="204"/>
        <v>0</v>
      </c>
      <c r="K209" s="21">
        <f t="shared" si="204"/>
        <v>0</v>
      </c>
      <c r="L209" s="21">
        <f t="shared" si="204"/>
        <v>0</v>
      </c>
      <c r="M209" s="21">
        <f t="shared" si="204"/>
        <v>0</v>
      </c>
      <c r="N209" s="21">
        <f t="shared" si="204"/>
        <v>0</v>
      </c>
      <c r="O209" s="21">
        <f t="shared" si="204"/>
        <v>0</v>
      </c>
      <c r="P209" s="21">
        <f t="shared" si="204"/>
        <v>0</v>
      </c>
      <c r="Q209" s="21">
        <f t="shared" si="204"/>
        <v>0</v>
      </c>
      <c r="R209" s="21">
        <f t="shared" ref="R209" si="205">+R210+R214+R217+R220+R224</f>
        <v>0</v>
      </c>
      <c r="S209" s="21">
        <f t="shared" si="204"/>
        <v>0</v>
      </c>
      <c r="T209" s="21">
        <f t="shared" si="204"/>
        <v>0</v>
      </c>
      <c r="U209" s="21">
        <f t="shared" si="204"/>
        <v>0</v>
      </c>
      <c r="V209" s="21">
        <f t="shared" si="204"/>
        <v>0</v>
      </c>
      <c r="W209" s="21">
        <f t="shared" si="204"/>
        <v>0</v>
      </c>
      <c r="X209" s="21">
        <f t="shared" si="204"/>
        <v>0</v>
      </c>
      <c r="Y209" s="21">
        <f t="shared" si="204"/>
        <v>0</v>
      </c>
      <c r="Z209" s="21">
        <f t="shared" si="204"/>
        <v>0</v>
      </c>
      <c r="AA209" s="21">
        <f t="shared" si="204"/>
        <v>0</v>
      </c>
      <c r="AB209" s="21">
        <f t="shared" si="204"/>
        <v>0</v>
      </c>
      <c r="AC209" s="21">
        <f t="shared" si="204"/>
        <v>0</v>
      </c>
      <c r="AD209" s="21">
        <f t="shared" si="204"/>
        <v>0</v>
      </c>
      <c r="AE209" s="21">
        <f t="shared" si="204"/>
        <v>0</v>
      </c>
      <c r="AF209" s="21">
        <f t="shared" ref="AF209" si="206">+AF210+AF214+AF217+AF220+AF224</f>
        <v>0</v>
      </c>
      <c r="AG209" s="21">
        <f t="shared" ref="AG209:AH209" si="207">+AG210+AG214+AG217+AG220+AG224</f>
        <v>0</v>
      </c>
      <c r="AH209" s="21">
        <f t="shared" si="207"/>
        <v>0</v>
      </c>
      <c r="AI209" s="22"/>
      <c r="AJ209" s="23" t="e">
        <f t="shared" si="174"/>
        <v>#DIV/0!</v>
      </c>
    </row>
    <row r="210" spans="1:36" x14ac:dyDescent="0.35">
      <c r="A210" s="24" t="s">
        <v>643</v>
      </c>
      <c r="B210" s="25" t="s">
        <v>644</v>
      </c>
      <c r="C210" s="26">
        <f>+SUM(C211:C213)</f>
        <v>0</v>
      </c>
      <c r="D210" s="26">
        <f t="shared" ref="D210:AE210" si="208">+SUM(D211:D213)</f>
        <v>0</v>
      </c>
      <c r="E210" s="26">
        <f t="shared" si="208"/>
        <v>0</v>
      </c>
      <c r="F210" s="26">
        <f t="shared" si="208"/>
        <v>0</v>
      </c>
      <c r="G210" s="26">
        <f t="shared" si="208"/>
        <v>0</v>
      </c>
      <c r="H210" s="26">
        <f t="shared" si="208"/>
        <v>0</v>
      </c>
      <c r="I210" s="26">
        <f t="shared" si="208"/>
        <v>0</v>
      </c>
      <c r="J210" s="26">
        <f t="shared" si="208"/>
        <v>0</v>
      </c>
      <c r="K210" s="26">
        <f t="shared" si="208"/>
        <v>0</v>
      </c>
      <c r="L210" s="26">
        <f t="shared" si="208"/>
        <v>0</v>
      </c>
      <c r="M210" s="26">
        <f t="shared" si="208"/>
        <v>0</v>
      </c>
      <c r="N210" s="26">
        <f t="shared" si="208"/>
        <v>0</v>
      </c>
      <c r="O210" s="26">
        <f t="shared" si="208"/>
        <v>0</v>
      </c>
      <c r="P210" s="26">
        <f t="shared" si="208"/>
        <v>0</v>
      </c>
      <c r="Q210" s="26">
        <f t="shared" si="208"/>
        <v>0</v>
      </c>
      <c r="R210" s="26">
        <f t="shared" ref="R210" si="209">+SUM(R211:R213)</f>
        <v>0</v>
      </c>
      <c r="S210" s="26">
        <f t="shared" si="208"/>
        <v>0</v>
      </c>
      <c r="T210" s="26">
        <f t="shared" si="208"/>
        <v>0</v>
      </c>
      <c r="U210" s="26">
        <f t="shared" si="208"/>
        <v>0</v>
      </c>
      <c r="V210" s="26">
        <f t="shared" si="208"/>
        <v>0</v>
      </c>
      <c r="W210" s="26">
        <f t="shared" si="208"/>
        <v>0</v>
      </c>
      <c r="X210" s="26">
        <f t="shared" si="208"/>
        <v>0</v>
      </c>
      <c r="Y210" s="26">
        <f t="shared" si="208"/>
        <v>0</v>
      </c>
      <c r="Z210" s="26">
        <f t="shared" si="208"/>
        <v>0</v>
      </c>
      <c r="AA210" s="26">
        <f t="shared" si="208"/>
        <v>0</v>
      </c>
      <c r="AB210" s="26">
        <f t="shared" si="208"/>
        <v>0</v>
      </c>
      <c r="AC210" s="26">
        <f t="shared" si="208"/>
        <v>0</v>
      </c>
      <c r="AD210" s="26">
        <f t="shared" si="208"/>
        <v>0</v>
      </c>
      <c r="AE210" s="26">
        <f t="shared" si="208"/>
        <v>0</v>
      </c>
      <c r="AF210" s="26">
        <f t="shared" ref="AF210" si="210">+SUM(AF211:AF213)</f>
        <v>0</v>
      </c>
      <c r="AG210" s="26">
        <f t="shared" ref="AG210:AH210" si="211">+SUM(AG211:AG213)</f>
        <v>0</v>
      </c>
      <c r="AH210" s="26">
        <f t="shared" si="211"/>
        <v>0</v>
      </c>
      <c r="AI210" s="27"/>
      <c r="AJ210" s="28" t="e">
        <f t="shared" si="174"/>
        <v>#DIV/0!</v>
      </c>
    </row>
    <row r="211" spans="1:36" x14ac:dyDescent="0.35">
      <c r="A211" s="24" t="s">
        <v>645</v>
      </c>
      <c r="B211" s="25" t="s">
        <v>646</v>
      </c>
      <c r="C211" s="30">
        <f>+'1990'!$K210</f>
        <v>0</v>
      </c>
      <c r="D211" s="30">
        <f>+'1991'!$K210</f>
        <v>0</v>
      </c>
      <c r="E211" s="30">
        <f>+'1992'!$K210</f>
        <v>0</v>
      </c>
      <c r="F211" s="30">
        <f>+'1993'!$K210</f>
        <v>0</v>
      </c>
      <c r="G211" s="30">
        <f>+'1994'!$K210</f>
        <v>0</v>
      </c>
      <c r="H211" s="30">
        <f>+'1995'!$K210</f>
        <v>0</v>
      </c>
      <c r="I211" s="30">
        <f>+'1996'!$K210</f>
        <v>0</v>
      </c>
      <c r="J211" s="30">
        <f>+'1997'!$K210</f>
        <v>0</v>
      </c>
      <c r="K211" s="30">
        <f>+'1998'!$K210</f>
        <v>0</v>
      </c>
      <c r="L211" s="30">
        <f>+'1999'!$K210</f>
        <v>0</v>
      </c>
      <c r="M211" s="30">
        <f>+'2000'!$K211</f>
        <v>0</v>
      </c>
      <c r="N211" s="30">
        <f>+'2001'!$K211</f>
        <v>0</v>
      </c>
      <c r="O211" s="30">
        <f>+'2002'!$K211</f>
        <v>0</v>
      </c>
      <c r="P211" s="30">
        <f>+'2003'!$K211</f>
        <v>0</v>
      </c>
      <c r="Q211" s="30">
        <f>+'2004'!$K211</f>
        <v>0</v>
      </c>
      <c r="R211" s="30">
        <f>+'2005'!$K211</f>
        <v>0</v>
      </c>
      <c r="S211" s="30">
        <f>+'2006'!$K211</f>
        <v>0</v>
      </c>
      <c r="T211" s="30">
        <f>+'2007'!$K211</f>
        <v>0</v>
      </c>
      <c r="U211" s="30">
        <f>+'2008'!$K211</f>
        <v>0</v>
      </c>
      <c r="V211" s="30">
        <f>+'2009'!$K211</f>
        <v>0</v>
      </c>
      <c r="W211" s="30">
        <f>+'2010'!$K211</f>
        <v>0</v>
      </c>
      <c r="X211" s="30">
        <f>+'2011'!$K211</f>
        <v>0</v>
      </c>
      <c r="Y211" s="30">
        <f>+'2012'!$K211</f>
        <v>0</v>
      </c>
      <c r="Z211" s="30">
        <f>+'2013'!$K211</f>
        <v>0</v>
      </c>
      <c r="AA211" s="30">
        <f>+'2014'!$K211</f>
        <v>0</v>
      </c>
      <c r="AB211" s="30">
        <f>+'2015'!$K211</f>
        <v>0</v>
      </c>
      <c r="AC211" s="30">
        <f>+'2016'!$K211</f>
        <v>0</v>
      </c>
      <c r="AD211" s="30">
        <f>+'2017'!$K211</f>
        <v>0</v>
      </c>
      <c r="AE211" s="30">
        <f>+'2018'!$K211</f>
        <v>0</v>
      </c>
      <c r="AF211" s="30">
        <f>+'2019'!$K211</f>
        <v>0</v>
      </c>
      <c r="AG211" s="30">
        <f>+'2020'!$K211</f>
        <v>0</v>
      </c>
      <c r="AH211" s="30">
        <f>+'2021'!$K211</f>
        <v>0</v>
      </c>
      <c r="AI211" s="27"/>
      <c r="AJ211" s="31" t="e">
        <f t="shared" si="174"/>
        <v>#DIV/0!</v>
      </c>
    </row>
    <row r="212" spans="1:36" x14ac:dyDescent="0.35">
      <c r="A212" s="24" t="s">
        <v>647</v>
      </c>
      <c r="B212" s="25" t="s">
        <v>648</v>
      </c>
      <c r="C212" s="30">
        <f>+'1990'!$K211</f>
        <v>0</v>
      </c>
      <c r="D212" s="30">
        <f>+'1991'!$K211</f>
        <v>0</v>
      </c>
      <c r="E212" s="30">
        <f>+'1992'!$K211</f>
        <v>0</v>
      </c>
      <c r="F212" s="30">
        <f>+'1993'!$K211</f>
        <v>0</v>
      </c>
      <c r="G212" s="30">
        <f>+'1994'!$K211</f>
        <v>0</v>
      </c>
      <c r="H212" s="30">
        <f>+'1995'!$K211</f>
        <v>0</v>
      </c>
      <c r="I212" s="30">
        <f>+'1996'!$K211</f>
        <v>0</v>
      </c>
      <c r="J212" s="30">
        <f>+'1997'!$K211</f>
        <v>0</v>
      </c>
      <c r="K212" s="30">
        <f>+'1998'!$K211</f>
        <v>0</v>
      </c>
      <c r="L212" s="30">
        <f>+'1999'!$K211</f>
        <v>0</v>
      </c>
      <c r="M212" s="30">
        <f>+'2000'!$K212</f>
        <v>0</v>
      </c>
      <c r="N212" s="30">
        <f>+'2001'!$K212</f>
        <v>0</v>
      </c>
      <c r="O212" s="30">
        <f>+'2002'!$K212</f>
        <v>0</v>
      </c>
      <c r="P212" s="30">
        <f>+'2003'!$K212</f>
        <v>0</v>
      </c>
      <c r="Q212" s="30">
        <f>+'2004'!$K212</f>
        <v>0</v>
      </c>
      <c r="R212" s="30">
        <f>+'2005'!$K212</f>
        <v>0</v>
      </c>
      <c r="S212" s="30">
        <f>+'2006'!$K212</f>
        <v>0</v>
      </c>
      <c r="T212" s="30">
        <f>+'2007'!$K212</f>
        <v>0</v>
      </c>
      <c r="U212" s="30">
        <f>+'2008'!$K212</f>
        <v>0</v>
      </c>
      <c r="V212" s="30">
        <f>+'2009'!$K212</f>
        <v>0</v>
      </c>
      <c r="W212" s="30">
        <f>+'2010'!$K212</f>
        <v>0</v>
      </c>
      <c r="X212" s="30">
        <f>+'2011'!$K212</f>
        <v>0</v>
      </c>
      <c r="Y212" s="30">
        <f>+'2012'!$K212</f>
        <v>0</v>
      </c>
      <c r="Z212" s="30">
        <f>+'2013'!$K212</f>
        <v>0</v>
      </c>
      <c r="AA212" s="30">
        <f>+'2014'!$K212</f>
        <v>0</v>
      </c>
      <c r="AB212" s="30">
        <f>+'2015'!$K212</f>
        <v>0</v>
      </c>
      <c r="AC212" s="30">
        <f>+'2016'!$K212</f>
        <v>0</v>
      </c>
      <c r="AD212" s="30">
        <f>+'2017'!$K212</f>
        <v>0</v>
      </c>
      <c r="AE212" s="30">
        <f>+'2018'!$K212</f>
        <v>0</v>
      </c>
      <c r="AF212" s="30">
        <f>+'2019'!$K212</f>
        <v>0</v>
      </c>
      <c r="AG212" s="30">
        <f>+'2020'!$K212</f>
        <v>0</v>
      </c>
      <c r="AH212" s="30">
        <f>+'2021'!$K212</f>
        <v>0</v>
      </c>
      <c r="AI212" s="27"/>
      <c r="AJ212" s="31" t="e">
        <f t="shared" si="174"/>
        <v>#DIV/0!</v>
      </c>
    </row>
    <row r="213" spans="1:36" x14ac:dyDescent="0.35">
      <c r="A213" s="24" t="s">
        <v>649</v>
      </c>
      <c r="B213" s="25" t="s">
        <v>650</v>
      </c>
      <c r="C213" s="30">
        <f>+'1990'!$K212</f>
        <v>0</v>
      </c>
      <c r="D213" s="30">
        <f>+'1991'!$K212</f>
        <v>0</v>
      </c>
      <c r="E213" s="30">
        <f>+'1992'!$K212</f>
        <v>0</v>
      </c>
      <c r="F213" s="30">
        <f>+'1993'!$K212</f>
        <v>0</v>
      </c>
      <c r="G213" s="30">
        <f>+'1994'!$K212</f>
        <v>0</v>
      </c>
      <c r="H213" s="30">
        <f>+'1995'!$K212</f>
        <v>0</v>
      </c>
      <c r="I213" s="30">
        <f>+'1996'!$K212</f>
        <v>0</v>
      </c>
      <c r="J213" s="30">
        <f>+'1997'!$K212</f>
        <v>0</v>
      </c>
      <c r="K213" s="30">
        <f>+'1998'!$K212</f>
        <v>0</v>
      </c>
      <c r="L213" s="30">
        <f>+'1999'!$K212</f>
        <v>0</v>
      </c>
      <c r="M213" s="30">
        <f>+'2000'!$K213</f>
        <v>0</v>
      </c>
      <c r="N213" s="30">
        <f>+'2001'!$K213</f>
        <v>0</v>
      </c>
      <c r="O213" s="30">
        <f>+'2002'!$K213</f>
        <v>0</v>
      </c>
      <c r="P213" s="30">
        <f>+'2003'!$K213</f>
        <v>0</v>
      </c>
      <c r="Q213" s="30">
        <f>+'2004'!$K213</f>
        <v>0</v>
      </c>
      <c r="R213" s="30">
        <f>+'2005'!$K213</f>
        <v>0</v>
      </c>
      <c r="S213" s="30">
        <f>+'2006'!$K213</f>
        <v>0</v>
      </c>
      <c r="T213" s="30">
        <f>+'2007'!$K213</f>
        <v>0</v>
      </c>
      <c r="U213" s="30">
        <f>+'2008'!$K213</f>
        <v>0</v>
      </c>
      <c r="V213" s="30">
        <f>+'2009'!$K213</f>
        <v>0</v>
      </c>
      <c r="W213" s="30">
        <f>+'2010'!$K213</f>
        <v>0</v>
      </c>
      <c r="X213" s="30">
        <f>+'2011'!$K213</f>
        <v>0</v>
      </c>
      <c r="Y213" s="30">
        <f>+'2012'!$K213</f>
        <v>0</v>
      </c>
      <c r="Z213" s="30">
        <f>+'2013'!$K213</f>
        <v>0</v>
      </c>
      <c r="AA213" s="30">
        <f>+'2014'!$K213</f>
        <v>0</v>
      </c>
      <c r="AB213" s="30">
        <f>+'2015'!$K213</f>
        <v>0</v>
      </c>
      <c r="AC213" s="30">
        <f>+'2016'!$K213</f>
        <v>0</v>
      </c>
      <c r="AD213" s="30">
        <f>+'2017'!$K213</f>
        <v>0</v>
      </c>
      <c r="AE213" s="30">
        <f>+'2018'!$K213</f>
        <v>0</v>
      </c>
      <c r="AF213" s="30">
        <f>+'2019'!$K213</f>
        <v>0</v>
      </c>
      <c r="AG213" s="30">
        <f>+'2020'!$K213</f>
        <v>0</v>
      </c>
      <c r="AH213" s="30">
        <f>+'2021'!$K213</f>
        <v>0</v>
      </c>
      <c r="AI213" s="27"/>
      <c r="AJ213" s="31" t="e">
        <f t="shared" si="174"/>
        <v>#DIV/0!</v>
      </c>
    </row>
    <row r="214" spans="1:36" x14ac:dyDescent="0.35">
      <c r="A214" s="24" t="s">
        <v>651</v>
      </c>
      <c r="B214" s="25" t="s">
        <v>652</v>
      </c>
      <c r="C214" s="26">
        <f t="shared" ref="C214:AE214" si="212">+SUM(C215:C216)</f>
        <v>0</v>
      </c>
      <c r="D214" s="26">
        <f t="shared" si="212"/>
        <v>0</v>
      </c>
      <c r="E214" s="26">
        <f t="shared" si="212"/>
        <v>0</v>
      </c>
      <c r="F214" s="26">
        <f t="shared" si="212"/>
        <v>0</v>
      </c>
      <c r="G214" s="26">
        <f t="shared" si="212"/>
        <v>0</v>
      </c>
      <c r="H214" s="26">
        <f t="shared" si="212"/>
        <v>0</v>
      </c>
      <c r="I214" s="26">
        <f t="shared" si="212"/>
        <v>0</v>
      </c>
      <c r="J214" s="26">
        <f t="shared" si="212"/>
        <v>0</v>
      </c>
      <c r="K214" s="26">
        <f t="shared" si="212"/>
        <v>0</v>
      </c>
      <c r="L214" s="26">
        <f t="shared" si="212"/>
        <v>0</v>
      </c>
      <c r="M214" s="26">
        <f t="shared" si="212"/>
        <v>0</v>
      </c>
      <c r="N214" s="26">
        <f t="shared" si="212"/>
        <v>0</v>
      </c>
      <c r="O214" s="26">
        <f t="shared" si="212"/>
        <v>0</v>
      </c>
      <c r="P214" s="26">
        <f t="shared" si="212"/>
        <v>0</v>
      </c>
      <c r="Q214" s="26">
        <f t="shared" si="212"/>
        <v>0</v>
      </c>
      <c r="R214" s="26">
        <f t="shared" si="212"/>
        <v>0</v>
      </c>
      <c r="S214" s="26">
        <f t="shared" si="212"/>
        <v>0</v>
      </c>
      <c r="T214" s="26">
        <f t="shared" si="212"/>
        <v>0</v>
      </c>
      <c r="U214" s="26">
        <f t="shared" si="212"/>
        <v>0</v>
      </c>
      <c r="V214" s="26">
        <f t="shared" si="212"/>
        <v>0</v>
      </c>
      <c r="W214" s="26">
        <f t="shared" si="212"/>
        <v>0</v>
      </c>
      <c r="X214" s="26">
        <f t="shared" si="212"/>
        <v>0</v>
      </c>
      <c r="Y214" s="26">
        <f t="shared" si="212"/>
        <v>0</v>
      </c>
      <c r="Z214" s="26">
        <f t="shared" si="212"/>
        <v>0</v>
      </c>
      <c r="AA214" s="26">
        <f t="shared" si="212"/>
        <v>0</v>
      </c>
      <c r="AB214" s="26">
        <f t="shared" si="212"/>
        <v>0</v>
      </c>
      <c r="AC214" s="26">
        <f t="shared" si="212"/>
        <v>0</v>
      </c>
      <c r="AD214" s="26">
        <f t="shared" si="212"/>
        <v>0</v>
      </c>
      <c r="AE214" s="26">
        <f t="shared" si="212"/>
        <v>0</v>
      </c>
      <c r="AF214" s="26">
        <f t="shared" ref="AF214:AH214" si="213">+SUM(AF215:AF216)</f>
        <v>0</v>
      </c>
      <c r="AG214" s="26">
        <f t="shared" si="213"/>
        <v>0</v>
      </c>
      <c r="AH214" s="26">
        <f t="shared" si="213"/>
        <v>0</v>
      </c>
      <c r="AI214" s="27"/>
      <c r="AJ214" s="28" t="e">
        <f t="shared" si="174"/>
        <v>#DIV/0!</v>
      </c>
    </row>
    <row r="215" spans="1:36" x14ac:dyDescent="0.35">
      <c r="A215" s="24" t="s">
        <v>653</v>
      </c>
      <c r="B215" s="25" t="s">
        <v>654</v>
      </c>
      <c r="C215" s="30">
        <f>+'1990'!$K214</f>
        <v>0</v>
      </c>
      <c r="D215" s="30">
        <f>+'1991'!$K214</f>
        <v>0</v>
      </c>
      <c r="E215" s="30">
        <f>+'1992'!$K214</f>
        <v>0</v>
      </c>
      <c r="F215" s="30">
        <f>+'1993'!$K214</f>
        <v>0</v>
      </c>
      <c r="G215" s="30">
        <f>+'1994'!$K214</f>
        <v>0</v>
      </c>
      <c r="H215" s="30">
        <f>+'1995'!$K214</f>
        <v>0</v>
      </c>
      <c r="I215" s="30">
        <f>+'1996'!$K214</f>
        <v>0</v>
      </c>
      <c r="J215" s="30">
        <f>+'1997'!$K214</f>
        <v>0</v>
      </c>
      <c r="K215" s="30">
        <f>+'1998'!$K214</f>
        <v>0</v>
      </c>
      <c r="L215" s="30">
        <f>+'1999'!$K214</f>
        <v>0</v>
      </c>
      <c r="M215" s="30">
        <f>+'2000'!$K215</f>
        <v>0</v>
      </c>
      <c r="N215" s="30">
        <f>+'2001'!$K215</f>
        <v>0</v>
      </c>
      <c r="O215" s="30">
        <f>+'2002'!$K215</f>
        <v>0</v>
      </c>
      <c r="P215" s="30">
        <f>+'2003'!$K215</f>
        <v>0</v>
      </c>
      <c r="Q215" s="30">
        <f>+'2004'!$K215</f>
        <v>0</v>
      </c>
      <c r="R215" s="30">
        <f>+'2005'!$K215</f>
        <v>0</v>
      </c>
      <c r="S215" s="30">
        <f>+'2006'!$K215</f>
        <v>0</v>
      </c>
      <c r="T215" s="30">
        <f>+'2007'!$K215</f>
        <v>0</v>
      </c>
      <c r="U215" s="30">
        <f>+'2008'!$K215</f>
        <v>0</v>
      </c>
      <c r="V215" s="30">
        <f>+'2009'!$K215</f>
        <v>0</v>
      </c>
      <c r="W215" s="30">
        <f>+'2010'!$K215</f>
        <v>0</v>
      </c>
      <c r="X215" s="30">
        <f>+'2011'!$K215</f>
        <v>0</v>
      </c>
      <c r="Y215" s="30">
        <f>+'2012'!$K215</f>
        <v>0</v>
      </c>
      <c r="Z215" s="30">
        <f>+'2013'!$K215</f>
        <v>0</v>
      </c>
      <c r="AA215" s="30">
        <f>+'2014'!$K215</f>
        <v>0</v>
      </c>
      <c r="AB215" s="30">
        <f>+'2015'!$K215</f>
        <v>0</v>
      </c>
      <c r="AC215" s="30">
        <f>+'2016'!$K215</f>
        <v>0</v>
      </c>
      <c r="AD215" s="30">
        <f>+'2017'!$K215</f>
        <v>0</v>
      </c>
      <c r="AE215" s="30">
        <f>+'2018'!$K215</f>
        <v>0</v>
      </c>
      <c r="AF215" s="30">
        <f>+'2019'!$K215</f>
        <v>0</v>
      </c>
      <c r="AG215" s="30">
        <f>+'2020'!$K215</f>
        <v>0</v>
      </c>
      <c r="AH215" s="30">
        <f>+'2021'!$K215</f>
        <v>0</v>
      </c>
      <c r="AI215" s="27"/>
      <c r="AJ215" s="31" t="e">
        <f t="shared" si="174"/>
        <v>#DIV/0!</v>
      </c>
    </row>
    <row r="216" spans="1:36" x14ac:dyDescent="0.35">
      <c r="A216" s="24" t="s">
        <v>655</v>
      </c>
      <c r="B216" s="25" t="s">
        <v>656</v>
      </c>
      <c r="C216" s="30">
        <f>+'1990'!$K215</f>
        <v>0</v>
      </c>
      <c r="D216" s="30">
        <f>+'1991'!$K215</f>
        <v>0</v>
      </c>
      <c r="E216" s="30">
        <f>+'1992'!$K215</f>
        <v>0</v>
      </c>
      <c r="F216" s="30">
        <f>+'1993'!$K215</f>
        <v>0</v>
      </c>
      <c r="G216" s="30">
        <f>+'1994'!$K215</f>
        <v>0</v>
      </c>
      <c r="H216" s="30">
        <f>+'1995'!$K215</f>
        <v>0</v>
      </c>
      <c r="I216" s="30">
        <f>+'1996'!$K215</f>
        <v>0</v>
      </c>
      <c r="J216" s="30">
        <f>+'1997'!$K215</f>
        <v>0</v>
      </c>
      <c r="K216" s="30">
        <f>+'1998'!$K215</f>
        <v>0</v>
      </c>
      <c r="L216" s="30">
        <f>+'1999'!$K215</f>
        <v>0</v>
      </c>
      <c r="M216" s="30">
        <f>+'2000'!$K216</f>
        <v>0</v>
      </c>
      <c r="N216" s="30">
        <f>+'2001'!$K216</f>
        <v>0</v>
      </c>
      <c r="O216" s="30">
        <f>+'2002'!$K216</f>
        <v>0</v>
      </c>
      <c r="P216" s="30">
        <f>+'2003'!$K216</f>
        <v>0</v>
      </c>
      <c r="Q216" s="30">
        <f>+'2004'!$K216</f>
        <v>0</v>
      </c>
      <c r="R216" s="30">
        <f>+'2005'!$K216</f>
        <v>0</v>
      </c>
      <c r="S216" s="30">
        <f>+'2006'!$K216</f>
        <v>0</v>
      </c>
      <c r="T216" s="30">
        <f>+'2007'!$K216</f>
        <v>0</v>
      </c>
      <c r="U216" s="30">
        <f>+'2008'!$K216</f>
        <v>0</v>
      </c>
      <c r="V216" s="30">
        <f>+'2009'!$K216</f>
        <v>0</v>
      </c>
      <c r="W216" s="30">
        <f>+'2010'!$K216</f>
        <v>0</v>
      </c>
      <c r="X216" s="30">
        <f>+'2011'!$K216</f>
        <v>0</v>
      </c>
      <c r="Y216" s="30">
        <f>+'2012'!$K216</f>
        <v>0</v>
      </c>
      <c r="Z216" s="30">
        <f>+'2013'!$K216</f>
        <v>0</v>
      </c>
      <c r="AA216" s="30">
        <f>+'2014'!$K216</f>
        <v>0</v>
      </c>
      <c r="AB216" s="30">
        <f>+'2015'!$K216</f>
        <v>0</v>
      </c>
      <c r="AC216" s="30">
        <f>+'2016'!$K216</f>
        <v>0</v>
      </c>
      <c r="AD216" s="30">
        <f>+'2017'!$K216</f>
        <v>0</v>
      </c>
      <c r="AE216" s="30">
        <f>+'2018'!$K216</f>
        <v>0</v>
      </c>
      <c r="AF216" s="30">
        <f>+'2019'!$K216</f>
        <v>0</v>
      </c>
      <c r="AG216" s="30">
        <f>+'2020'!$K216</f>
        <v>0</v>
      </c>
      <c r="AH216" s="30">
        <f>+'2021'!$K216</f>
        <v>0</v>
      </c>
      <c r="AI216" s="27"/>
      <c r="AJ216" s="31" t="e">
        <f t="shared" si="174"/>
        <v>#DIV/0!</v>
      </c>
    </row>
    <row r="217" spans="1:36" x14ac:dyDescent="0.35">
      <c r="A217" s="24" t="s">
        <v>657</v>
      </c>
      <c r="B217" s="25" t="s">
        <v>658</v>
      </c>
      <c r="C217" s="26">
        <f t="shared" ref="C217:AE217" si="214">+SUM(C218:C219)</f>
        <v>0</v>
      </c>
      <c r="D217" s="26">
        <f t="shared" si="214"/>
        <v>0</v>
      </c>
      <c r="E217" s="26">
        <f t="shared" si="214"/>
        <v>0</v>
      </c>
      <c r="F217" s="26">
        <f t="shared" si="214"/>
        <v>0</v>
      </c>
      <c r="G217" s="26">
        <f t="shared" si="214"/>
        <v>0</v>
      </c>
      <c r="H217" s="26">
        <f t="shared" si="214"/>
        <v>0</v>
      </c>
      <c r="I217" s="26">
        <f t="shared" si="214"/>
        <v>0</v>
      </c>
      <c r="J217" s="26">
        <f t="shared" si="214"/>
        <v>0</v>
      </c>
      <c r="K217" s="26">
        <f t="shared" si="214"/>
        <v>0</v>
      </c>
      <c r="L217" s="26">
        <f t="shared" si="214"/>
        <v>0</v>
      </c>
      <c r="M217" s="26">
        <f t="shared" si="214"/>
        <v>0</v>
      </c>
      <c r="N217" s="26">
        <f t="shared" si="214"/>
        <v>0</v>
      </c>
      <c r="O217" s="26">
        <f t="shared" si="214"/>
        <v>0</v>
      </c>
      <c r="P217" s="26">
        <f t="shared" si="214"/>
        <v>0</v>
      </c>
      <c r="Q217" s="26">
        <f t="shared" si="214"/>
        <v>0</v>
      </c>
      <c r="R217" s="26">
        <f t="shared" si="214"/>
        <v>0</v>
      </c>
      <c r="S217" s="26">
        <f t="shared" si="214"/>
        <v>0</v>
      </c>
      <c r="T217" s="26">
        <f t="shared" si="214"/>
        <v>0</v>
      </c>
      <c r="U217" s="26">
        <f t="shared" si="214"/>
        <v>0</v>
      </c>
      <c r="V217" s="26">
        <f t="shared" si="214"/>
        <v>0</v>
      </c>
      <c r="W217" s="26">
        <f t="shared" si="214"/>
        <v>0</v>
      </c>
      <c r="X217" s="26">
        <f t="shared" si="214"/>
        <v>0</v>
      </c>
      <c r="Y217" s="26">
        <f t="shared" si="214"/>
        <v>0</v>
      </c>
      <c r="Z217" s="26">
        <f t="shared" si="214"/>
        <v>0</v>
      </c>
      <c r="AA217" s="26">
        <f t="shared" si="214"/>
        <v>0</v>
      </c>
      <c r="AB217" s="26">
        <f t="shared" si="214"/>
        <v>0</v>
      </c>
      <c r="AC217" s="26">
        <f t="shared" si="214"/>
        <v>0</v>
      </c>
      <c r="AD217" s="26">
        <f t="shared" si="214"/>
        <v>0</v>
      </c>
      <c r="AE217" s="26">
        <f t="shared" si="214"/>
        <v>0</v>
      </c>
      <c r="AF217" s="26">
        <f t="shared" ref="AF217:AH217" si="215">+SUM(AF218:AF219)</f>
        <v>0</v>
      </c>
      <c r="AG217" s="26">
        <f t="shared" si="215"/>
        <v>0</v>
      </c>
      <c r="AH217" s="26">
        <f t="shared" si="215"/>
        <v>0</v>
      </c>
      <c r="AI217" s="27"/>
      <c r="AJ217" s="28" t="e">
        <f t="shared" si="174"/>
        <v>#DIV/0!</v>
      </c>
    </row>
    <row r="218" spans="1:36" x14ac:dyDescent="0.35">
      <c r="A218" s="24" t="s">
        <v>659</v>
      </c>
      <c r="B218" s="25" t="s">
        <v>660</v>
      </c>
      <c r="C218" s="30">
        <f>+'1990'!$K217</f>
        <v>0</v>
      </c>
      <c r="D218" s="30">
        <f>+'1991'!$K217</f>
        <v>0</v>
      </c>
      <c r="E218" s="30">
        <f>+'1992'!$K217</f>
        <v>0</v>
      </c>
      <c r="F218" s="30">
        <f>+'1993'!$K217</f>
        <v>0</v>
      </c>
      <c r="G218" s="30">
        <f>+'1994'!$K217</f>
        <v>0</v>
      </c>
      <c r="H218" s="30">
        <f>+'1995'!$K217</f>
        <v>0</v>
      </c>
      <c r="I218" s="30">
        <f>+'1996'!$K217</f>
        <v>0</v>
      </c>
      <c r="J218" s="30">
        <f>+'1997'!$K217</f>
        <v>0</v>
      </c>
      <c r="K218" s="30">
        <f>+'1998'!$K217</f>
        <v>0</v>
      </c>
      <c r="L218" s="30">
        <f>+'1999'!$K217</f>
        <v>0</v>
      </c>
      <c r="M218" s="30">
        <f>+'2000'!$K218</f>
        <v>0</v>
      </c>
      <c r="N218" s="30">
        <f>+'2001'!$K218</f>
        <v>0</v>
      </c>
      <c r="O218" s="30">
        <f>+'2002'!$K218</f>
        <v>0</v>
      </c>
      <c r="P218" s="30">
        <f>+'2003'!$K218</f>
        <v>0</v>
      </c>
      <c r="Q218" s="30">
        <f>+'2004'!$K218</f>
        <v>0</v>
      </c>
      <c r="R218" s="30">
        <f>+'2005'!$K218</f>
        <v>0</v>
      </c>
      <c r="S218" s="30">
        <f>+'2006'!$K218</f>
        <v>0</v>
      </c>
      <c r="T218" s="30">
        <f>+'2007'!$K218</f>
        <v>0</v>
      </c>
      <c r="U218" s="30">
        <f>+'2008'!$K218</f>
        <v>0</v>
      </c>
      <c r="V218" s="30">
        <f>+'2009'!$K218</f>
        <v>0</v>
      </c>
      <c r="W218" s="30">
        <f>+'2010'!$K218</f>
        <v>0</v>
      </c>
      <c r="X218" s="30">
        <f>+'2011'!$K218</f>
        <v>0</v>
      </c>
      <c r="Y218" s="30">
        <f>+'2012'!$K218</f>
        <v>0</v>
      </c>
      <c r="Z218" s="30">
        <f>+'2013'!$K218</f>
        <v>0</v>
      </c>
      <c r="AA218" s="30">
        <f>+'2014'!$K218</f>
        <v>0</v>
      </c>
      <c r="AB218" s="30">
        <f>+'2015'!$K218</f>
        <v>0</v>
      </c>
      <c r="AC218" s="30">
        <f>+'2016'!$K218</f>
        <v>0</v>
      </c>
      <c r="AD218" s="30">
        <f>+'2017'!$K218</f>
        <v>0</v>
      </c>
      <c r="AE218" s="30">
        <f>+'2018'!$K218</f>
        <v>0</v>
      </c>
      <c r="AF218" s="30">
        <f>+'2019'!$K218</f>
        <v>0</v>
      </c>
      <c r="AG218" s="30">
        <f>+'2020'!$K218</f>
        <v>0</v>
      </c>
      <c r="AH218" s="30">
        <f>+'2021'!$K218</f>
        <v>0</v>
      </c>
      <c r="AI218" s="27"/>
      <c r="AJ218" s="31" t="e">
        <f t="shared" si="174"/>
        <v>#DIV/0!</v>
      </c>
    </row>
    <row r="219" spans="1:36" x14ac:dyDescent="0.35">
      <c r="A219" s="24" t="s">
        <v>661</v>
      </c>
      <c r="B219" s="25" t="s">
        <v>662</v>
      </c>
      <c r="C219" s="30">
        <f>+'1990'!$K218</f>
        <v>0</v>
      </c>
      <c r="D219" s="30">
        <f>+'1991'!$K218</f>
        <v>0</v>
      </c>
      <c r="E219" s="30">
        <f>+'1992'!$K218</f>
        <v>0</v>
      </c>
      <c r="F219" s="30">
        <f>+'1993'!$K218</f>
        <v>0</v>
      </c>
      <c r="G219" s="30">
        <f>+'1994'!$K218</f>
        <v>0</v>
      </c>
      <c r="H219" s="30">
        <f>+'1995'!$K218</f>
        <v>0</v>
      </c>
      <c r="I219" s="30">
        <f>+'1996'!$K218</f>
        <v>0</v>
      </c>
      <c r="J219" s="30">
        <f>+'1997'!$K218</f>
        <v>0</v>
      </c>
      <c r="K219" s="30">
        <f>+'1998'!$K218</f>
        <v>0</v>
      </c>
      <c r="L219" s="30">
        <f>+'1999'!$K218</f>
        <v>0</v>
      </c>
      <c r="M219" s="30">
        <f>+'2000'!$K219</f>
        <v>0</v>
      </c>
      <c r="N219" s="30">
        <f>+'2001'!$K219</f>
        <v>0</v>
      </c>
      <c r="O219" s="30">
        <f>+'2002'!$K219</f>
        <v>0</v>
      </c>
      <c r="P219" s="30">
        <f>+'2003'!$K219</f>
        <v>0</v>
      </c>
      <c r="Q219" s="30">
        <f>+'2004'!$K219</f>
        <v>0</v>
      </c>
      <c r="R219" s="30">
        <f>+'2005'!$K219</f>
        <v>0</v>
      </c>
      <c r="S219" s="30">
        <f>+'2006'!$K219</f>
        <v>0</v>
      </c>
      <c r="T219" s="30">
        <f>+'2007'!$K219</f>
        <v>0</v>
      </c>
      <c r="U219" s="30">
        <f>+'2008'!$K219</f>
        <v>0</v>
      </c>
      <c r="V219" s="30">
        <f>+'2009'!$K219</f>
        <v>0</v>
      </c>
      <c r="W219" s="30">
        <f>+'2010'!$K219</f>
        <v>0</v>
      </c>
      <c r="X219" s="30">
        <f>+'2011'!$K219</f>
        <v>0</v>
      </c>
      <c r="Y219" s="30">
        <f>+'2012'!$K219</f>
        <v>0</v>
      </c>
      <c r="Z219" s="30">
        <f>+'2013'!$K219</f>
        <v>0</v>
      </c>
      <c r="AA219" s="30">
        <f>+'2014'!$K219</f>
        <v>0</v>
      </c>
      <c r="AB219" s="30">
        <f>+'2015'!$K219</f>
        <v>0</v>
      </c>
      <c r="AC219" s="30">
        <f>+'2016'!$K219</f>
        <v>0</v>
      </c>
      <c r="AD219" s="30">
        <f>+'2017'!$K219</f>
        <v>0</v>
      </c>
      <c r="AE219" s="30">
        <f>+'2018'!$K219</f>
        <v>0</v>
      </c>
      <c r="AF219" s="30">
        <f>+'2019'!$K219</f>
        <v>0</v>
      </c>
      <c r="AG219" s="30">
        <f>+'2020'!$K219</f>
        <v>0</v>
      </c>
      <c r="AH219" s="30">
        <f>+'2021'!$K219</f>
        <v>0</v>
      </c>
      <c r="AI219" s="27"/>
      <c r="AJ219" s="31" t="e">
        <f t="shared" si="174"/>
        <v>#DIV/0!</v>
      </c>
    </row>
    <row r="220" spans="1:36" x14ac:dyDescent="0.35">
      <c r="A220" s="24" t="s">
        <v>663</v>
      </c>
      <c r="B220" s="25" t="s">
        <v>664</v>
      </c>
      <c r="C220" s="26">
        <f t="shared" ref="C220:AE220" si="216">+SUM(C221:C223)</f>
        <v>0</v>
      </c>
      <c r="D220" s="26">
        <f t="shared" si="216"/>
        <v>0</v>
      </c>
      <c r="E220" s="26">
        <f t="shared" si="216"/>
        <v>0</v>
      </c>
      <c r="F220" s="26">
        <f t="shared" si="216"/>
        <v>0</v>
      </c>
      <c r="G220" s="26">
        <f t="shared" si="216"/>
        <v>0</v>
      </c>
      <c r="H220" s="26">
        <f t="shared" si="216"/>
        <v>0</v>
      </c>
      <c r="I220" s="26">
        <f t="shared" si="216"/>
        <v>0</v>
      </c>
      <c r="J220" s="26">
        <f t="shared" si="216"/>
        <v>0</v>
      </c>
      <c r="K220" s="26">
        <f t="shared" si="216"/>
        <v>0</v>
      </c>
      <c r="L220" s="26">
        <f t="shared" si="216"/>
        <v>0</v>
      </c>
      <c r="M220" s="26">
        <f t="shared" si="216"/>
        <v>0</v>
      </c>
      <c r="N220" s="26">
        <f t="shared" si="216"/>
        <v>0</v>
      </c>
      <c r="O220" s="26">
        <f t="shared" si="216"/>
        <v>0</v>
      </c>
      <c r="P220" s="26">
        <f t="shared" si="216"/>
        <v>0</v>
      </c>
      <c r="Q220" s="26">
        <f t="shared" si="216"/>
        <v>0</v>
      </c>
      <c r="R220" s="26">
        <f t="shared" si="216"/>
        <v>0</v>
      </c>
      <c r="S220" s="26">
        <f t="shared" si="216"/>
        <v>0</v>
      </c>
      <c r="T220" s="26">
        <f t="shared" si="216"/>
        <v>0</v>
      </c>
      <c r="U220" s="26">
        <f t="shared" si="216"/>
        <v>0</v>
      </c>
      <c r="V220" s="26">
        <f t="shared" si="216"/>
        <v>0</v>
      </c>
      <c r="W220" s="26">
        <f t="shared" si="216"/>
        <v>0</v>
      </c>
      <c r="X220" s="26">
        <f t="shared" si="216"/>
        <v>0</v>
      </c>
      <c r="Y220" s="26">
        <f t="shared" si="216"/>
        <v>0</v>
      </c>
      <c r="Z220" s="26">
        <f t="shared" si="216"/>
        <v>0</v>
      </c>
      <c r="AA220" s="26">
        <f t="shared" si="216"/>
        <v>0</v>
      </c>
      <c r="AB220" s="26">
        <f t="shared" si="216"/>
        <v>0</v>
      </c>
      <c r="AC220" s="26">
        <f t="shared" si="216"/>
        <v>0</v>
      </c>
      <c r="AD220" s="26">
        <f t="shared" si="216"/>
        <v>0</v>
      </c>
      <c r="AE220" s="26">
        <f t="shared" si="216"/>
        <v>0</v>
      </c>
      <c r="AF220" s="26">
        <f t="shared" ref="AF220:AH220" si="217">+SUM(AF221:AF223)</f>
        <v>0</v>
      </c>
      <c r="AG220" s="26">
        <f t="shared" si="217"/>
        <v>0</v>
      </c>
      <c r="AH220" s="26">
        <f t="shared" si="217"/>
        <v>0</v>
      </c>
      <c r="AI220" s="27"/>
      <c r="AJ220" s="28" t="e">
        <f t="shared" si="174"/>
        <v>#DIV/0!</v>
      </c>
    </row>
    <row r="221" spans="1:36" x14ac:dyDescent="0.35">
      <c r="A221" s="24" t="s">
        <v>665</v>
      </c>
      <c r="B221" s="25" t="s">
        <v>666</v>
      </c>
      <c r="C221" s="30">
        <f>+'1990'!$K220</f>
        <v>0</v>
      </c>
      <c r="D221" s="30">
        <f>+'1991'!$K220</f>
        <v>0</v>
      </c>
      <c r="E221" s="30">
        <f>+'1992'!$K220</f>
        <v>0</v>
      </c>
      <c r="F221" s="30">
        <f>+'1993'!$K220</f>
        <v>0</v>
      </c>
      <c r="G221" s="30">
        <f>+'1994'!$K220</f>
        <v>0</v>
      </c>
      <c r="H221" s="30">
        <f>+'1995'!$K220</f>
        <v>0</v>
      </c>
      <c r="I221" s="30">
        <f>+'1996'!$K220</f>
        <v>0</v>
      </c>
      <c r="J221" s="30">
        <f>+'1997'!$K220</f>
        <v>0</v>
      </c>
      <c r="K221" s="30">
        <f>+'1998'!$K220</f>
        <v>0</v>
      </c>
      <c r="L221" s="30">
        <f>+'1999'!$K220</f>
        <v>0</v>
      </c>
      <c r="M221" s="30">
        <f>+'2000'!$K221</f>
        <v>0</v>
      </c>
      <c r="N221" s="30">
        <f>+'2001'!$K221</f>
        <v>0</v>
      </c>
      <c r="O221" s="30">
        <f>+'2002'!$K221</f>
        <v>0</v>
      </c>
      <c r="P221" s="30">
        <f>+'2003'!$K221</f>
        <v>0</v>
      </c>
      <c r="Q221" s="30">
        <f>+'2004'!$K221</f>
        <v>0</v>
      </c>
      <c r="R221" s="30">
        <f>+'2005'!$K221</f>
        <v>0</v>
      </c>
      <c r="S221" s="30">
        <f>+'2006'!$K221</f>
        <v>0</v>
      </c>
      <c r="T221" s="30">
        <f>+'2007'!$K221</f>
        <v>0</v>
      </c>
      <c r="U221" s="30">
        <f>+'2008'!$K221</f>
        <v>0</v>
      </c>
      <c r="V221" s="30">
        <f>+'2009'!$K221</f>
        <v>0</v>
      </c>
      <c r="W221" s="30">
        <f>+'2010'!$K221</f>
        <v>0</v>
      </c>
      <c r="X221" s="30">
        <f>+'2011'!$K221</f>
        <v>0</v>
      </c>
      <c r="Y221" s="30">
        <f>+'2012'!$K221</f>
        <v>0</v>
      </c>
      <c r="Z221" s="30">
        <f>+'2013'!$K221</f>
        <v>0</v>
      </c>
      <c r="AA221" s="30">
        <f>+'2014'!$K221</f>
        <v>0</v>
      </c>
      <c r="AB221" s="30">
        <f>+'2015'!$K221</f>
        <v>0</v>
      </c>
      <c r="AC221" s="30">
        <f>+'2016'!$K221</f>
        <v>0</v>
      </c>
      <c r="AD221" s="30">
        <f>+'2017'!$K221</f>
        <v>0</v>
      </c>
      <c r="AE221" s="30">
        <f>+'2018'!$K221</f>
        <v>0</v>
      </c>
      <c r="AF221" s="30">
        <f>+'2019'!$K221</f>
        <v>0</v>
      </c>
      <c r="AG221" s="30">
        <f>+'2020'!$K221</f>
        <v>0</v>
      </c>
      <c r="AH221" s="30">
        <f>+'2021'!$K221</f>
        <v>0</v>
      </c>
      <c r="AI221" s="27"/>
      <c r="AJ221" s="31" t="e">
        <f t="shared" si="174"/>
        <v>#DIV/0!</v>
      </c>
    </row>
    <row r="222" spans="1:36" x14ac:dyDescent="0.35">
      <c r="A222" s="24" t="s">
        <v>667</v>
      </c>
      <c r="B222" s="25" t="s">
        <v>668</v>
      </c>
      <c r="C222" s="30">
        <f>+'1990'!$K221</f>
        <v>0</v>
      </c>
      <c r="D222" s="30">
        <f>+'1991'!$K221</f>
        <v>0</v>
      </c>
      <c r="E222" s="30">
        <f>+'1992'!$K221</f>
        <v>0</v>
      </c>
      <c r="F222" s="30">
        <f>+'1993'!$K221</f>
        <v>0</v>
      </c>
      <c r="G222" s="30">
        <f>+'1994'!$K221</f>
        <v>0</v>
      </c>
      <c r="H222" s="30">
        <f>+'1995'!$K221</f>
        <v>0</v>
      </c>
      <c r="I222" s="30">
        <f>+'1996'!$K221</f>
        <v>0</v>
      </c>
      <c r="J222" s="30">
        <f>+'1997'!$K221</f>
        <v>0</v>
      </c>
      <c r="K222" s="30">
        <f>+'1998'!$K221</f>
        <v>0</v>
      </c>
      <c r="L222" s="30">
        <f>+'1999'!$K221</f>
        <v>0</v>
      </c>
      <c r="M222" s="30">
        <f>+'2000'!$K222</f>
        <v>0</v>
      </c>
      <c r="N222" s="30">
        <f>+'2001'!$K222</f>
        <v>0</v>
      </c>
      <c r="O222" s="30">
        <f>+'2002'!$K222</f>
        <v>0</v>
      </c>
      <c r="P222" s="30">
        <f>+'2003'!$K222</f>
        <v>0</v>
      </c>
      <c r="Q222" s="30">
        <f>+'2004'!$K222</f>
        <v>0</v>
      </c>
      <c r="R222" s="30">
        <f>+'2005'!$K222</f>
        <v>0</v>
      </c>
      <c r="S222" s="30">
        <f>+'2006'!$K222</f>
        <v>0</v>
      </c>
      <c r="T222" s="30">
        <f>+'2007'!$K222</f>
        <v>0</v>
      </c>
      <c r="U222" s="30">
        <f>+'2008'!$K222</f>
        <v>0</v>
      </c>
      <c r="V222" s="30">
        <f>+'2009'!$K222</f>
        <v>0</v>
      </c>
      <c r="W222" s="30">
        <f>+'2010'!$K222</f>
        <v>0</v>
      </c>
      <c r="X222" s="30">
        <f>+'2011'!$K222</f>
        <v>0</v>
      </c>
      <c r="Y222" s="30">
        <f>+'2012'!$K222</f>
        <v>0</v>
      </c>
      <c r="Z222" s="30">
        <f>+'2013'!$K222</f>
        <v>0</v>
      </c>
      <c r="AA222" s="30">
        <f>+'2014'!$K222</f>
        <v>0</v>
      </c>
      <c r="AB222" s="30">
        <f>+'2015'!$K222</f>
        <v>0</v>
      </c>
      <c r="AC222" s="30">
        <f>+'2016'!$K222</f>
        <v>0</v>
      </c>
      <c r="AD222" s="30">
        <f>+'2017'!$K222</f>
        <v>0</v>
      </c>
      <c r="AE222" s="30">
        <f>+'2018'!$K222</f>
        <v>0</v>
      </c>
      <c r="AF222" s="30">
        <f>+'2019'!$K222</f>
        <v>0</v>
      </c>
      <c r="AG222" s="30">
        <f>+'2020'!$K222</f>
        <v>0</v>
      </c>
      <c r="AH222" s="30">
        <f>+'2021'!$K222</f>
        <v>0</v>
      </c>
      <c r="AI222" s="27"/>
      <c r="AJ222" s="31" t="e">
        <f t="shared" si="174"/>
        <v>#DIV/0!</v>
      </c>
    </row>
    <row r="223" spans="1:36" x14ac:dyDescent="0.35">
      <c r="A223" s="24" t="s">
        <v>669</v>
      </c>
      <c r="B223" s="25" t="s">
        <v>291</v>
      </c>
      <c r="C223" s="30">
        <f>+'1990'!$K222</f>
        <v>0</v>
      </c>
      <c r="D223" s="30">
        <f>+'1991'!$K222</f>
        <v>0</v>
      </c>
      <c r="E223" s="30">
        <f>+'1992'!$K222</f>
        <v>0</v>
      </c>
      <c r="F223" s="30">
        <f>+'1993'!$K222</f>
        <v>0</v>
      </c>
      <c r="G223" s="30">
        <f>+'1994'!$K222</f>
        <v>0</v>
      </c>
      <c r="H223" s="30">
        <f>+'1995'!$K222</f>
        <v>0</v>
      </c>
      <c r="I223" s="30">
        <f>+'1996'!$K222</f>
        <v>0</v>
      </c>
      <c r="J223" s="30">
        <f>+'1997'!$K222</f>
        <v>0</v>
      </c>
      <c r="K223" s="30">
        <f>+'1998'!$K222</f>
        <v>0</v>
      </c>
      <c r="L223" s="30">
        <f>+'1999'!$K222</f>
        <v>0</v>
      </c>
      <c r="M223" s="30">
        <f>+'2000'!$K223</f>
        <v>0</v>
      </c>
      <c r="N223" s="30">
        <f>+'2001'!$K223</f>
        <v>0</v>
      </c>
      <c r="O223" s="30">
        <f>+'2002'!$K223</f>
        <v>0</v>
      </c>
      <c r="P223" s="30">
        <f>+'2003'!$K223</f>
        <v>0</v>
      </c>
      <c r="Q223" s="30">
        <f>+'2004'!$K223</f>
        <v>0</v>
      </c>
      <c r="R223" s="30">
        <f>+'2005'!$K223</f>
        <v>0</v>
      </c>
      <c r="S223" s="30">
        <f>+'2006'!$K223</f>
        <v>0</v>
      </c>
      <c r="T223" s="30">
        <f>+'2007'!$K223</f>
        <v>0</v>
      </c>
      <c r="U223" s="30">
        <f>+'2008'!$K223</f>
        <v>0</v>
      </c>
      <c r="V223" s="30">
        <f>+'2009'!$K223</f>
        <v>0</v>
      </c>
      <c r="W223" s="30">
        <f>+'2010'!$K223</f>
        <v>0</v>
      </c>
      <c r="X223" s="30">
        <f>+'2011'!$K223</f>
        <v>0</v>
      </c>
      <c r="Y223" s="30">
        <f>+'2012'!$K223</f>
        <v>0</v>
      </c>
      <c r="Z223" s="30">
        <f>+'2013'!$K223</f>
        <v>0</v>
      </c>
      <c r="AA223" s="30">
        <f>+'2014'!$K223</f>
        <v>0</v>
      </c>
      <c r="AB223" s="30">
        <f>+'2015'!$K223</f>
        <v>0</v>
      </c>
      <c r="AC223" s="30">
        <f>+'2016'!$K223</f>
        <v>0</v>
      </c>
      <c r="AD223" s="30">
        <f>+'2017'!$K223</f>
        <v>0</v>
      </c>
      <c r="AE223" s="30">
        <f>+'2018'!$K223</f>
        <v>0</v>
      </c>
      <c r="AF223" s="30">
        <f>+'2019'!$K223</f>
        <v>0</v>
      </c>
      <c r="AG223" s="30">
        <f>+'2020'!$K223</f>
        <v>0</v>
      </c>
      <c r="AH223" s="30">
        <f>+'2021'!$K223</f>
        <v>0</v>
      </c>
      <c r="AI223" s="27"/>
      <c r="AJ223" s="31" t="e">
        <f t="shared" si="174"/>
        <v>#DIV/0!</v>
      </c>
    </row>
    <row r="224" spans="1:36" x14ac:dyDescent="0.35">
      <c r="A224" s="24" t="s">
        <v>670</v>
      </c>
      <c r="B224" s="25" t="s">
        <v>291</v>
      </c>
      <c r="C224" s="30">
        <f>+'1990'!$K223</f>
        <v>0</v>
      </c>
      <c r="D224" s="30">
        <f>+'1991'!$K223</f>
        <v>0</v>
      </c>
      <c r="E224" s="30">
        <f>+'1992'!$K223</f>
        <v>0</v>
      </c>
      <c r="F224" s="30">
        <f>+'1993'!$K223</f>
        <v>0</v>
      </c>
      <c r="G224" s="30">
        <f>+'1994'!$K223</f>
        <v>0</v>
      </c>
      <c r="H224" s="30">
        <f>+'1995'!$K223</f>
        <v>0</v>
      </c>
      <c r="I224" s="30">
        <f>+'1996'!$K223</f>
        <v>0</v>
      </c>
      <c r="J224" s="30">
        <f>+'1997'!$K223</f>
        <v>0</v>
      </c>
      <c r="K224" s="30">
        <f>+'1998'!$K223</f>
        <v>0</v>
      </c>
      <c r="L224" s="30">
        <f>+'1999'!$K223</f>
        <v>0</v>
      </c>
      <c r="M224" s="30">
        <f>+'2000'!$K224</f>
        <v>0</v>
      </c>
      <c r="N224" s="30">
        <f>+'2001'!$K224</f>
        <v>0</v>
      </c>
      <c r="O224" s="30">
        <f>+'2002'!$K224</f>
        <v>0</v>
      </c>
      <c r="P224" s="30">
        <f>+'2003'!$K224</f>
        <v>0</v>
      </c>
      <c r="Q224" s="30">
        <f>+'2004'!$K224</f>
        <v>0</v>
      </c>
      <c r="R224" s="30">
        <f>+'2005'!$K224</f>
        <v>0</v>
      </c>
      <c r="S224" s="30">
        <f>+'2006'!$K224</f>
        <v>0</v>
      </c>
      <c r="T224" s="30">
        <f>+'2007'!$K224</f>
        <v>0</v>
      </c>
      <c r="U224" s="30">
        <f>+'2008'!$K224</f>
        <v>0</v>
      </c>
      <c r="V224" s="30">
        <f>+'2009'!$K224</f>
        <v>0</v>
      </c>
      <c r="W224" s="30">
        <f>+'2010'!$K224</f>
        <v>0</v>
      </c>
      <c r="X224" s="30">
        <f>+'2011'!$K224</f>
        <v>0</v>
      </c>
      <c r="Y224" s="30">
        <f>+'2012'!$K224</f>
        <v>0</v>
      </c>
      <c r="Z224" s="30">
        <f>+'2013'!$K224</f>
        <v>0</v>
      </c>
      <c r="AA224" s="30">
        <f>+'2014'!$K224</f>
        <v>0</v>
      </c>
      <c r="AB224" s="30">
        <f>+'2015'!$K224</f>
        <v>0</v>
      </c>
      <c r="AC224" s="30">
        <f>+'2016'!$K224</f>
        <v>0</v>
      </c>
      <c r="AD224" s="30">
        <f>+'2017'!$K224</f>
        <v>0</v>
      </c>
      <c r="AE224" s="30">
        <f>+'2018'!$K224</f>
        <v>0</v>
      </c>
      <c r="AF224" s="30">
        <f>+'2019'!$K224</f>
        <v>0</v>
      </c>
      <c r="AG224" s="30">
        <f>+'2020'!$K224</f>
        <v>0</v>
      </c>
      <c r="AH224" s="30">
        <f>+'2021'!$K224</f>
        <v>0</v>
      </c>
      <c r="AI224" s="27"/>
      <c r="AJ224" s="31" t="e">
        <f t="shared" si="174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40" t="e">
        <f t="shared" si="174"/>
        <v>#DIV/0!</v>
      </c>
    </row>
    <row r="226" spans="1:38" s="13" customFormat="1" x14ac:dyDescent="0.35">
      <c r="A226" s="19"/>
      <c r="B226" s="41" t="s">
        <v>672</v>
      </c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22"/>
      <c r="AJ226" s="36" t="e">
        <f t="shared" si="174"/>
        <v>#DIV/0!</v>
      </c>
    </row>
    <row r="227" spans="1:38" x14ac:dyDescent="0.35">
      <c r="A227" s="24"/>
      <c r="B227" s="25" t="s">
        <v>673</v>
      </c>
      <c r="C227" s="26">
        <f>+SUM(C228:C229)</f>
        <v>0</v>
      </c>
      <c r="D227" s="26">
        <f t="shared" ref="D227:AE227" si="218">+SUM(D228:D229)</f>
        <v>0</v>
      </c>
      <c r="E227" s="26">
        <f t="shared" si="218"/>
        <v>0</v>
      </c>
      <c r="F227" s="26">
        <f t="shared" si="218"/>
        <v>0</v>
      </c>
      <c r="G227" s="26">
        <f t="shared" si="218"/>
        <v>0</v>
      </c>
      <c r="H227" s="26">
        <f t="shared" si="218"/>
        <v>0</v>
      </c>
      <c r="I227" s="26">
        <f t="shared" si="218"/>
        <v>0</v>
      </c>
      <c r="J227" s="26">
        <f t="shared" si="218"/>
        <v>0</v>
      </c>
      <c r="K227" s="26">
        <f t="shared" si="218"/>
        <v>0</v>
      </c>
      <c r="L227" s="26">
        <f t="shared" si="218"/>
        <v>0</v>
      </c>
      <c r="M227" s="26">
        <f t="shared" si="218"/>
        <v>0</v>
      </c>
      <c r="N227" s="26">
        <f t="shared" si="218"/>
        <v>0</v>
      </c>
      <c r="O227" s="26">
        <f t="shared" si="218"/>
        <v>0</v>
      </c>
      <c r="P227" s="26">
        <f t="shared" si="218"/>
        <v>0</v>
      </c>
      <c r="Q227" s="26">
        <f t="shared" si="218"/>
        <v>0</v>
      </c>
      <c r="R227" s="26">
        <f t="shared" ref="R227" si="219">+SUM(R228:R229)</f>
        <v>0</v>
      </c>
      <c r="S227" s="26">
        <f t="shared" si="218"/>
        <v>0</v>
      </c>
      <c r="T227" s="26">
        <f t="shared" si="218"/>
        <v>0</v>
      </c>
      <c r="U227" s="26">
        <f t="shared" si="218"/>
        <v>0</v>
      </c>
      <c r="V227" s="26">
        <f t="shared" si="218"/>
        <v>0</v>
      </c>
      <c r="W227" s="26">
        <f t="shared" si="218"/>
        <v>0</v>
      </c>
      <c r="X227" s="26">
        <f t="shared" si="218"/>
        <v>0</v>
      </c>
      <c r="Y227" s="26">
        <f t="shared" si="218"/>
        <v>0</v>
      </c>
      <c r="Z227" s="26">
        <f t="shared" si="218"/>
        <v>0</v>
      </c>
      <c r="AA227" s="26">
        <f t="shared" si="218"/>
        <v>0</v>
      </c>
      <c r="AB227" s="26">
        <f t="shared" si="218"/>
        <v>0</v>
      </c>
      <c r="AC227" s="26">
        <f t="shared" si="218"/>
        <v>0</v>
      </c>
      <c r="AD227" s="26">
        <f t="shared" si="218"/>
        <v>0</v>
      </c>
      <c r="AE227" s="26">
        <f t="shared" si="218"/>
        <v>0</v>
      </c>
      <c r="AF227" s="26">
        <f t="shared" ref="AF227" si="220">+SUM(AF228:AF229)</f>
        <v>0</v>
      </c>
      <c r="AG227" s="26">
        <f t="shared" ref="AG227:AH227" si="221">+SUM(AG228:AG229)</f>
        <v>0</v>
      </c>
      <c r="AH227" s="26">
        <f t="shared" si="221"/>
        <v>0</v>
      </c>
      <c r="AI227" s="27"/>
      <c r="AJ227" s="28" t="e">
        <f t="shared" si="174"/>
        <v>#DIV/0!</v>
      </c>
    </row>
    <row r="228" spans="1:38" x14ac:dyDescent="0.35">
      <c r="A228" s="24"/>
      <c r="B228" s="44" t="s">
        <v>674</v>
      </c>
      <c r="C228" s="30">
        <f>+'1990'!$K227</f>
        <v>0</v>
      </c>
      <c r="D228" s="30">
        <f>+'1991'!$K227</f>
        <v>0</v>
      </c>
      <c r="E228" s="30">
        <f>+'1992'!$K227</f>
        <v>0</v>
      </c>
      <c r="F228" s="30">
        <f>+'1993'!$K227</f>
        <v>0</v>
      </c>
      <c r="G228" s="30">
        <f>+'1994'!$K227</f>
        <v>0</v>
      </c>
      <c r="H228" s="30">
        <f>+'1995'!$K227</f>
        <v>0</v>
      </c>
      <c r="I228" s="30">
        <f>+'1996'!$K227</f>
        <v>0</v>
      </c>
      <c r="J228" s="30">
        <f>+'1997'!$K227</f>
        <v>0</v>
      </c>
      <c r="K228" s="30">
        <f>+'1998'!$K227</f>
        <v>0</v>
      </c>
      <c r="L228" s="30">
        <f>+'1999'!$K227</f>
        <v>0</v>
      </c>
      <c r="M228" s="30">
        <f>+'2000'!$K228</f>
        <v>0</v>
      </c>
      <c r="N228" s="30">
        <f>+'2001'!$K228</f>
        <v>0</v>
      </c>
      <c r="O228" s="30">
        <f>+'2002'!$K228</f>
        <v>0</v>
      </c>
      <c r="P228" s="30">
        <f>+'2003'!$K228</f>
        <v>0</v>
      </c>
      <c r="Q228" s="30">
        <f>+'2004'!$K228</f>
        <v>0</v>
      </c>
      <c r="R228" s="30">
        <f>+'2005'!$K228</f>
        <v>0</v>
      </c>
      <c r="S228" s="30">
        <f>+'2006'!$K228</f>
        <v>0</v>
      </c>
      <c r="T228" s="30">
        <f>+'2007'!$K228</f>
        <v>0</v>
      </c>
      <c r="U228" s="30">
        <f>+'2008'!$K228</f>
        <v>0</v>
      </c>
      <c r="V228" s="30">
        <f>+'2009'!$K228</f>
        <v>0</v>
      </c>
      <c r="W228" s="30">
        <f>+'2010'!$K228</f>
        <v>0</v>
      </c>
      <c r="X228" s="30">
        <f>+'2011'!$K228</f>
        <v>0</v>
      </c>
      <c r="Y228" s="30">
        <f>+'2012'!$K228</f>
        <v>0</v>
      </c>
      <c r="Z228" s="30">
        <f>+'2013'!$K228</f>
        <v>0</v>
      </c>
      <c r="AA228" s="30">
        <f>+'2014'!$K228</f>
        <v>0</v>
      </c>
      <c r="AB228" s="30">
        <f>+'2015'!$K228</f>
        <v>0</v>
      </c>
      <c r="AC228" s="30">
        <f>+'2016'!$K228</f>
        <v>0</v>
      </c>
      <c r="AD228" s="30">
        <f>+'2017'!$K228</f>
        <v>0</v>
      </c>
      <c r="AE228" s="30">
        <f>+'2018'!$K228</f>
        <v>0</v>
      </c>
      <c r="AF228" s="30">
        <f>+'2019'!$K228</f>
        <v>0</v>
      </c>
      <c r="AG228" s="30">
        <f>+'2020'!$K228</f>
        <v>0</v>
      </c>
      <c r="AH228" s="30">
        <f>+'2021'!$K228</f>
        <v>0</v>
      </c>
      <c r="AI228" s="27"/>
      <c r="AJ228" s="31" t="e">
        <f t="shared" si="174"/>
        <v>#DIV/0!</v>
      </c>
    </row>
    <row r="229" spans="1:38" x14ac:dyDescent="0.35">
      <c r="A229" s="24"/>
      <c r="B229" s="44" t="s">
        <v>675</v>
      </c>
      <c r="C229" s="30">
        <f>+'1990'!$K228</f>
        <v>0</v>
      </c>
      <c r="D229" s="30">
        <f>+'1991'!$K228</f>
        <v>0</v>
      </c>
      <c r="E229" s="30">
        <f>+'1992'!$K228</f>
        <v>0</v>
      </c>
      <c r="F229" s="30">
        <f>+'1993'!$K228</f>
        <v>0</v>
      </c>
      <c r="G229" s="30">
        <f>+'1994'!$K228</f>
        <v>0</v>
      </c>
      <c r="H229" s="30">
        <f>+'1995'!$K228</f>
        <v>0</v>
      </c>
      <c r="I229" s="30">
        <f>+'1996'!$K228</f>
        <v>0</v>
      </c>
      <c r="J229" s="30">
        <f>+'1997'!$K228</f>
        <v>0</v>
      </c>
      <c r="K229" s="30">
        <f>+'1998'!$K228</f>
        <v>0</v>
      </c>
      <c r="L229" s="30">
        <f>+'1999'!$K228</f>
        <v>0</v>
      </c>
      <c r="M229" s="30">
        <f>+'2000'!$K229</f>
        <v>0</v>
      </c>
      <c r="N229" s="30">
        <f>+'2001'!$K229</f>
        <v>0</v>
      </c>
      <c r="O229" s="30">
        <f>+'2002'!$K229</f>
        <v>0</v>
      </c>
      <c r="P229" s="30">
        <f>+'2003'!$K229</f>
        <v>0</v>
      </c>
      <c r="Q229" s="30">
        <f>+'2004'!$K229</f>
        <v>0</v>
      </c>
      <c r="R229" s="30">
        <f>+'2005'!$K229</f>
        <v>0</v>
      </c>
      <c r="S229" s="30">
        <f>+'2006'!$K229</f>
        <v>0</v>
      </c>
      <c r="T229" s="30">
        <f>+'2007'!$K229</f>
        <v>0</v>
      </c>
      <c r="U229" s="30">
        <f>+'2008'!$K229</f>
        <v>0</v>
      </c>
      <c r="V229" s="30">
        <f>+'2009'!$K229</f>
        <v>0</v>
      </c>
      <c r="W229" s="30">
        <f>+'2010'!$K229</f>
        <v>0</v>
      </c>
      <c r="X229" s="30">
        <f>+'2011'!$K229</f>
        <v>0</v>
      </c>
      <c r="Y229" s="30">
        <f>+'2012'!$K229</f>
        <v>0</v>
      </c>
      <c r="Z229" s="30">
        <f>+'2013'!$K229</f>
        <v>0</v>
      </c>
      <c r="AA229" s="30">
        <f>+'2014'!$K229</f>
        <v>0</v>
      </c>
      <c r="AB229" s="30">
        <f>+'2015'!$K229</f>
        <v>0</v>
      </c>
      <c r="AC229" s="30">
        <f>+'2016'!$K229</f>
        <v>0</v>
      </c>
      <c r="AD229" s="30">
        <f>+'2017'!$K229</f>
        <v>0</v>
      </c>
      <c r="AE229" s="30">
        <f>+'2018'!$K229</f>
        <v>0</v>
      </c>
      <c r="AF229" s="30">
        <f>+'2019'!$K229</f>
        <v>0</v>
      </c>
      <c r="AG229" s="30">
        <f>+'2020'!$K229</f>
        <v>0</v>
      </c>
      <c r="AH229" s="30">
        <f>+'2021'!$K229</f>
        <v>0</v>
      </c>
      <c r="AI229" s="27"/>
      <c r="AJ229" s="31" t="e">
        <f t="shared" si="174"/>
        <v>#DIV/0!</v>
      </c>
    </row>
    <row r="230" spans="1:38" x14ac:dyDescent="0.35">
      <c r="A230" s="24"/>
      <c r="B230" s="25" t="s">
        <v>676</v>
      </c>
      <c r="C230" s="30">
        <f>+'1990'!$K229</f>
        <v>0</v>
      </c>
      <c r="D230" s="30">
        <f>+'1991'!$K229</f>
        <v>0</v>
      </c>
      <c r="E230" s="30">
        <f>+'1992'!$K229</f>
        <v>0</v>
      </c>
      <c r="F230" s="30">
        <f>+'1993'!$K229</f>
        <v>0</v>
      </c>
      <c r="G230" s="30">
        <f>+'1994'!$K229</f>
        <v>0</v>
      </c>
      <c r="H230" s="30">
        <f>+'1995'!$K229</f>
        <v>0</v>
      </c>
      <c r="I230" s="30">
        <f>+'1996'!$K229</f>
        <v>0</v>
      </c>
      <c r="J230" s="30">
        <f>+'1997'!$K229</f>
        <v>0</v>
      </c>
      <c r="K230" s="30">
        <f>+'1998'!$K229</f>
        <v>0</v>
      </c>
      <c r="L230" s="30">
        <f>+'1999'!$K229</f>
        <v>0</v>
      </c>
      <c r="M230" s="30">
        <f>+'2000'!$K230</f>
        <v>0</v>
      </c>
      <c r="N230" s="30">
        <f>+'2001'!$K230</f>
        <v>0</v>
      </c>
      <c r="O230" s="30">
        <f>+'2002'!$K230</f>
        <v>0</v>
      </c>
      <c r="P230" s="30">
        <f>+'2003'!$K230</f>
        <v>0</v>
      </c>
      <c r="Q230" s="30">
        <f>+'2004'!$K230</f>
        <v>0</v>
      </c>
      <c r="R230" s="30">
        <f>+'2005'!$K230</f>
        <v>0</v>
      </c>
      <c r="S230" s="30">
        <f>+'2006'!$K230</f>
        <v>0</v>
      </c>
      <c r="T230" s="30">
        <f>+'2007'!$K230</f>
        <v>0</v>
      </c>
      <c r="U230" s="30">
        <f>+'2008'!$K230</f>
        <v>0</v>
      </c>
      <c r="V230" s="30">
        <f>+'2009'!$K230</f>
        <v>0</v>
      </c>
      <c r="W230" s="30">
        <f>+'2010'!$K230</f>
        <v>0</v>
      </c>
      <c r="X230" s="30">
        <f>+'2011'!$K230</f>
        <v>0</v>
      </c>
      <c r="Y230" s="30">
        <f>+'2012'!$K230</f>
        <v>0</v>
      </c>
      <c r="Z230" s="30">
        <f>+'2013'!$K230</f>
        <v>0</v>
      </c>
      <c r="AA230" s="30">
        <f>+'2014'!$K230</f>
        <v>0</v>
      </c>
      <c r="AB230" s="30">
        <f>+'2015'!$K230</f>
        <v>0</v>
      </c>
      <c r="AC230" s="30">
        <f>+'2016'!$K230</f>
        <v>0</v>
      </c>
      <c r="AD230" s="30">
        <f>+'2017'!$K230</f>
        <v>0</v>
      </c>
      <c r="AE230" s="30">
        <f>+'2018'!$K230</f>
        <v>0</v>
      </c>
      <c r="AF230" s="30">
        <f>+'2019'!$K230</f>
        <v>0</v>
      </c>
      <c r="AG230" s="30">
        <f>+'2020'!$K230</f>
        <v>0</v>
      </c>
      <c r="AH230" s="30">
        <f>+'2021'!$K230</f>
        <v>0</v>
      </c>
      <c r="AI230" s="27"/>
      <c r="AJ230" s="31" t="e">
        <f t="shared" si="174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3" t="e">
        <f t="shared" si="174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3" t="e">
        <f t="shared" si="174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3" t="e">
        <f t="shared" si="174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3" t="e">
        <f t="shared" si="174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3" t="e">
        <f t="shared" si="174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3" t="e">
        <f t="shared" si="174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3" t="e">
        <f t="shared" si="174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22">+C4-C242</f>
        <v>0</v>
      </c>
      <c r="D240" s="45">
        <f t="shared" si="222"/>
        <v>0</v>
      </c>
      <c r="E240" s="45">
        <f t="shared" si="222"/>
        <v>0</v>
      </c>
      <c r="F240" s="45">
        <f t="shared" si="222"/>
        <v>0</v>
      </c>
      <c r="G240" s="45">
        <f t="shared" si="222"/>
        <v>0</v>
      </c>
      <c r="H240" s="45">
        <f t="shared" si="222"/>
        <v>0</v>
      </c>
      <c r="I240" s="45">
        <f t="shared" si="222"/>
        <v>0</v>
      </c>
      <c r="J240" s="45">
        <f t="shared" si="222"/>
        <v>0</v>
      </c>
      <c r="K240" s="45">
        <f t="shared" si="222"/>
        <v>0</v>
      </c>
      <c r="L240" s="45">
        <f t="shared" si="222"/>
        <v>0</v>
      </c>
      <c r="M240" s="45">
        <f t="shared" si="222"/>
        <v>0</v>
      </c>
      <c r="N240" s="45">
        <f t="shared" si="222"/>
        <v>0</v>
      </c>
      <c r="O240" s="45">
        <f t="shared" si="222"/>
        <v>0</v>
      </c>
      <c r="P240" s="45">
        <f t="shared" si="222"/>
        <v>0</v>
      </c>
      <c r="Q240" s="45">
        <f t="shared" si="222"/>
        <v>0</v>
      </c>
      <c r="R240" s="45">
        <f t="shared" si="222"/>
        <v>0</v>
      </c>
      <c r="S240" s="45">
        <f t="shared" si="222"/>
        <v>0</v>
      </c>
      <c r="T240" s="45">
        <f t="shared" si="222"/>
        <v>0</v>
      </c>
      <c r="U240" s="45">
        <f t="shared" si="222"/>
        <v>0</v>
      </c>
      <c r="V240" s="45">
        <f t="shared" si="222"/>
        <v>0</v>
      </c>
      <c r="W240" s="45">
        <f t="shared" si="222"/>
        <v>0</v>
      </c>
      <c r="X240" s="45">
        <f t="shared" si="222"/>
        <v>0</v>
      </c>
      <c r="Y240" s="45">
        <f t="shared" si="222"/>
        <v>0</v>
      </c>
      <c r="Z240" s="45">
        <f t="shared" si="222"/>
        <v>0</v>
      </c>
      <c r="AA240" s="45">
        <f t="shared" si="222"/>
        <v>0</v>
      </c>
      <c r="AB240" s="45">
        <f t="shared" si="222"/>
        <v>0</v>
      </c>
      <c r="AC240" s="45">
        <f t="shared" si="222"/>
        <v>0</v>
      </c>
      <c r="AD240" s="45">
        <f t="shared" si="222"/>
        <v>0</v>
      </c>
      <c r="AE240" s="45">
        <f t="shared" si="222"/>
        <v>0</v>
      </c>
      <c r="AF240" s="45">
        <f t="shared" si="222"/>
        <v>0</v>
      </c>
      <c r="AG240" s="45">
        <f t="shared" si="222"/>
        <v>0</v>
      </c>
      <c r="AH240" s="45">
        <f t="shared" si="222"/>
        <v>0</v>
      </c>
      <c r="AJ240" s="14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23">+C243+C254+C263+C274+C283</f>
        <v>0</v>
      </c>
      <c r="D242" s="21">
        <f t="shared" si="223"/>
        <v>0</v>
      </c>
      <c r="E242" s="21">
        <f t="shared" si="223"/>
        <v>0</v>
      </c>
      <c r="F242" s="21">
        <f t="shared" si="223"/>
        <v>0</v>
      </c>
      <c r="G242" s="21">
        <f t="shared" si="223"/>
        <v>18.056385967963752</v>
      </c>
      <c r="H242" s="21">
        <f t="shared" si="223"/>
        <v>17.246420165855234</v>
      </c>
      <c r="I242" s="21">
        <f t="shared" si="223"/>
        <v>10.597360400000001</v>
      </c>
      <c r="J242" s="21">
        <f t="shared" si="223"/>
        <v>19.113832809417314</v>
      </c>
      <c r="K242" s="21">
        <f t="shared" si="223"/>
        <v>20.291047804746139</v>
      </c>
      <c r="L242" s="21">
        <f t="shared" si="223"/>
        <v>19.524667987344387</v>
      </c>
      <c r="M242" s="21">
        <f t="shared" si="223"/>
        <v>182.10939311161698</v>
      </c>
      <c r="N242" s="21">
        <f t="shared" si="223"/>
        <v>267.25581372598538</v>
      </c>
      <c r="O242" s="21">
        <f t="shared" si="223"/>
        <v>328.61402302120746</v>
      </c>
      <c r="P242" s="21">
        <f t="shared" si="223"/>
        <v>342.40108616402125</v>
      </c>
      <c r="Q242" s="21">
        <f t="shared" si="223"/>
        <v>199.89975378597609</v>
      </c>
      <c r="R242" s="21">
        <f t="shared" si="223"/>
        <v>438.71200852005825</v>
      </c>
      <c r="S242" s="21">
        <f t="shared" si="223"/>
        <v>244.12415268836438</v>
      </c>
      <c r="T242" s="21">
        <f t="shared" si="223"/>
        <v>283.53455967072938</v>
      </c>
      <c r="U242" s="21">
        <f t="shared" si="223"/>
        <v>276.71131410041369</v>
      </c>
      <c r="V242" s="21">
        <f t="shared" si="223"/>
        <v>190.05678079532521</v>
      </c>
      <c r="W242" s="21">
        <f t="shared" si="223"/>
        <v>205.29651883062158</v>
      </c>
      <c r="X242" s="21">
        <f t="shared" si="223"/>
        <v>195.93233893748874</v>
      </c>
      <c r="Y242" s="21">
        <f t="shared" si="223"/>
        <v>177.8491274407707</v>
      </c>
      <c r="Z242" s="21">
        <f t="shared" si="223"/>
        <v>185.58008372794311</v>
      </c>
      <c r="AA242" s="21">
        <f t="shared" si="223"/>
        <v>216.33023775824643</v>
      </c>
      <c r="AB242" s="21">
        <f t="shared" si="223"/>
        <v>295.96713774499233</v>
      </c>
      <c r="AC242" s="21">
        <f t="shared" si="223"/>
        <v>449.77038608026282</v>
      </c>
      <c r="AD242" s="21">
        <f t="shared" si="223"/>
        <v>196.36087102041154</v>
      </c>
      <c r="AE242" s="21">
        <f t="shared" si="223"/>
        <v>186.1620602539401</v>
      </c>
      <c r="AF242" s="21">
        <f t="shared" ref="AF242" si="224">+AF243+AF254+AF263+AF274+AF283</f>
        <v>277.19876816718511</v>
      </c>
      <c r="AG242" s="21">
        <f t="shared" ref="AG242:AH242" si="225">+AG243+AG254+AG263+AG274+AG283</f>
        <v>282.30970983027811</v>
      </c>
      <c r="AH242" s="21">
        <f t="shared" si="225"/>
        <v>286.38833312131715</v>
      </c>
      <c r="AI242" s="22"/>
      <c r="AJ242" s="23">
        <f t="shared" ref="AJ242:AJ299" si="226">+(AF242/M242)-1</f>
        <v>0.52215524652968748</v>
      </c>
    </row>
    <row r="243" spans="1:36" s="13" customFormat="1" x14ac:dyDescent="0.35">
      <c r="A243" s="19" t="s">
        <v>264</v>
      </c>
      <c r="B243" s="20" t="s">
        <v>265</v>
      </c>
      <c r="C243" s="21">
        <f>+C244+C250+C253</f>
        <v>0</v>
      </c>
      <c r="D243" s="21">
        <f t="shared" ref="D243:AE243" si="227">+D244+D250+D253</f>
        <v>0</v>
      </c>
      <c r="E243" s="21">
        <f t="shared" si="227"/>
        <v>0</v>
      </c>
      <c r="F243" s="21">
        <f t="shared" si="227"/>
        <v>0</v>
      </c>
      <c r="G243" s="21">
        <f t="shared" si="227"/>
        <v>0</v>
      </c>
      <c r="H243" s="21">
        <f t="shared" si="227"/>
        <v>0</v>
      </c>
      <c r="I243" s="21">
        <f t="shared" si="227"/>
        <v>0</v>
      </c>
      <c r="J243" s="21">
        <f t="shared" si="227"/>
        <v>0</v>
      </c>
      <c r="K243" s="21">
        <f t="shared" si="227"/>
        <v>0</v>
      </c>
      <c r="L243" s="21">
        <f t="shared" si="227"/>
        <v>0</v>
      </c>
      <c r="M243" s="21">
        <f t="shared" si="227"/>
        <v>0</v>
      </c>
      <c r="N243" s="21">
        <f t="shared" si="227"/>
        <v>0</v>
      </c>
      <c r="O243" s="21">
        <f t="shared" si="227"/>
        <v>0</v>
      </c>
      <c r="P243" s="21">
        <f t="shared" si="227"/>
        <v>0</v>
      </c>
      <c r="Q243" s="21">
        <f t="shared" si="227"/>
        <v>0</v>
      </c>
      <c r="R243" s="21">
        <f t="shared" si="227"/>
        <v>0</v>
      </c>
      <c r="S243" s="21">
        <f t="shared" si="227"/>
        <v>0</v>
      </c>
      <c r="T243" s="21">
        <f t="shared" si="227"/>
        <v>0</v>
      </c>
      <c r="U243" s="21">
        <f t="shared" si="227"/>
        <v>0</v>
      </c>
      <c r="V243" s="21">
        <f t="shared" si="227"/>
        <v>0</v>
      </c>
      <c r="W243" s="21">
        <f t="shared" si="227"/>
        <v>0</v>
      </c>
      <c r="X243" s="21">
        <f t="shared" si="227"/>
        <v>0</v>
      </c>
      <c r="Y243" s="21">
        <f t="shared" si="227"/>
        <v>0</v>
      </c>
      <c r="Z243" s="21">
        <f t="shared" si="227"/>
        <v>0</v>
      </c>
      <c r="AA243" s="21">
        <f t="shared" si="227"/>
        <v>0</v>
      </c>
      <c r="AB243" s="21">
        <f t="shared" si="227"/>
        <v>0</v>
      </c>
      <c r="AC243" s="21">
        <f t="shared" si="227"/>
        <v>0</v>
      </c>
      <c r="AD243" s="21">
        <f t="shared" si="227"/>
        <v>0</v>
      </c>
      <c r="AE243" s="21">
        <f t="shared" si="227"/>
        <v>0</v>
      </c>
      <c r="AF243" s="21">
        <f t="shared" ref="AF243" si="228">+AF244+AF250+AF253</f>
        <v>0</v>
      </c>
      <c r="AG243" s="21">
        <f t="shared" ref="AG243:AH243" si="229">+AG244+AG250+AG253</f>
        <v>0</v>
      </c>
      <c r="AH243" s="21">
        <f t="shared" si="229"/>
        <v>0</v>
      </c>
      <c r="AI243" s="22"/>
      <c r="AJ243" s="23" t="e">
        <f t="shared" si="226"/>
        <v>#DIV/0!</v>
      </c>
    </row>
    <row r="244" spans="1:36" x14ac:dyDescent="0.35">
      <c r="A244" s="24" t="s">
        <v>266</v>
      </c>
      <c r="B244" s="25" t="s">
        <v>267</v>
      </c>
      <c r="C244" s="26">
        <f>+SUM(C245:C249)</f>
        <v>0</v>
      </c>
      <c r="D244" s="26">
        <f t="shared" ref="D244:AE244" si="230">+SUM(D245:D249)</f>
        <v>0</v>
      </c>
      <c r="E244" s="26">
        <f t="shared" si="230"/>
        <v>0</v>
      </c>
      <c r="F244" s="26">
        <f t="shared" si="230"/>
        <v>0</v>
      </c>
      <c r="G244" s="26">
        <f t="shared" si="230"/>
        <v>0</v>
      </c>
      <c r="H244" s="26">
        <f t="shared" si="230"/>
        <v>0</v>
      </c>
      <c r="I244" s="26">
        <f t="shared" si="230"/>
        <v>0</v>
      </c>
      <c r="J244" s="26">
        <f t="shared" si="230"/>
        <v>0</v>
      </c>
      <c r="K244" s="26">
        <f t="shared" si="230"/>
        <v>0</v>
      </c>
      <c r="L244" s="26">
        <f t="shared" si="230"/>
        <v>0</v>
      </c>
      <c r="M244" s="26">
        <f t="shared" si="230"/>
        <v>0</v>
      </c>
      <c r="N244" s="26">
        <f t="shared" si="230"/>
        <v>0</v>
      </c>
      <c r="O244" s="26">
        <f t="shared" si="230"/>
        <v>0</v>
      </c>
      <c r="P244" s="26">
        <f t="shared" si="230"/>
        <v>0</v>
      </c>
      <c r="Q244" s="26">
        <f t="shared" si="230"/>
        <v>0</v>
      </c>
      <c r="R244" s="26">
        <f t="shared" si="230"/>
        <v>0</v>
      </c>
      <c r="S244" s="26">
        <f t="shared" si="230"/>
        <v>0</v>
      </c>
      <c r="T244" s="26">
        <f t="shared" si="230"/>
        <v>0</v>
      </c>
      <c r="U244" s="26">
        <f t="shared" si="230"/>
        <v>0</v>
      </c>
      <c r="V244" s="26">
        <f t="shared" si="230"/>
        <v>0</v>
      </c>
      <c r="W244" s="26">
        <f t="shared" si="230"/>
        <v>0</v>
      </c>
      <c r="X244" s="26">
        <f t="shared" si="230"/>
        <v>0</v>
      </c>
      <c r="Y244" s="26">
        <f t="shared" si="230"/>
        <v>0</v>
      </c>
      <c r="Z244" s="26">
        <f t="shared" si="230"/>
        <v>0</v>
      </c>
      <c r="AA244" s="26">
        <f t="shared" si="230"/>
        <v>0</v>
      </c>
      <c r="AB244" s="26">
        <f t="shared" si="230"/>
        <v>0</v>
      </c>
      <c r="AC244" s="26">
        <f t="shared" si="230"/>
        <v>0</v>
      </c>
      <c r="AD244" s="26">
        <f t="shared" si="230"/>
        <v>0</v>
      </c>
      <c r="AE244" s="26">
        <f t="shared" si="230"/>
        <v>0</v>
      </c>
      <c r="AF244" s="26">
        <f t="shared" ref="AF244" si="231">+SUM(AF245:AF249)</f>
        <v>0</v>
      </c>
      <c r="AG244" s="26">
        <f t="shared" ref="AG244:AH244" si="232">+SUM(AG245:AG249)</f>
        <v>0</v>
      </c>
      <c r="AH244" s="26">
        <f t="shared" si="232"/>
        <v>0</v>
      </c>
      <c r="AI244" s="27"/>
      <c r="AJ244" s="28" t="e">
        <f t="shared" si="226"/>
        <v>#DIV/0!</v>
      </c>
    </row>
    <row r="245" spans="1:36" x14ac:dyDescent="0.35">
      <c r="A245" s="24" t="s">
        <v>268</v>
      </c>
      <c r="B245" s="25" t="s">
        <v>269</v>
      </c>
      <c r="C245" s="46">
        <f>+'1990'!$K244</f>
        <v>0</v>
      </c>
      <c r="D245" s="46">
        <f>+'1991'!$K244</f>
        <v>0</v>
      </c>
      <c r="E245" s="46">
        <f>+'1992'!$K244</f>
        <v>0</v>
      </c>
      <c r="F245" s="46">
        <f>+'1993'!$K244</f>
        <v>0</v>
      </c>
      <c r="G245" s="46">
        <f>+'1994'!$K244</f>
        <v>0</v>
      </c>
      <c r="H245" s="46">
        <f>+'1995'!$K244</f>
        <v>0</v>
      </c>
      <c r="I245" s="46">
        <f>+'1996'!$K244</f>
        <v>0</v>
      </c>
      <c r="J245" s="46">
        <f>+'1997'!$K244</f>
        <v>0</v>
      </c>
      <c r="K245" s="46">
        <f>+'1998'!$K244</f>
        <v>0</v>
      </c>
      <c r="L245" s="46">
        <f>+'1999'!$K244</f>
        <v>0</v>
      </c>
      <c r="M245" s="46">
        <f>+'2000'!$K245</f>
        <v>0</v>
      </c>
      <c r="N245" s="46">
        <f>+'2001'!$K245</f>
        <v>0</v>
      </c>
      <c r="O245" s="46">
        <f>+'2002'!$K245</f>
        <v>0</v>
      </c>
      <c r="P245" s="46">
        <f>+'2003'!$K245</f>
        <v>0</v>
      </c>
      <c r="Q245" s="46">
        <f>+'2004'!$K245</f>
        <v>0</v>
      </c>
      <c r="R245" s="46">
        <f>+'2005'!$K245</f>
        <v>0</v>
      </c>
      <c r="S245" s="46">
        <f>+'2006'!$K245</f>
        <v>0</v>
      </c>
      <c r="T245" s="46">
        <f>+'2007'!$K245</f>
        <v>0</v>
      </c>
      <c r="U245" s="46">
        <f>+'2008'!$K245</f>
        <v>0</v>
      </c>
      <c r="V245" s="46">
        <f>+'2009'!$K245</f>
        <v>0</v>
      </c>
      <c r="W245" s="46">
        <f>+'2010'!$K245</f>
        <v>0</v>
      </c>
      <c r="X245" s="46">
        <f>+'2011'!$K245</f>
        <v>0</v>
      </c>
      <c r="Y245" s="46">
        <f>+'2012'!$K245</f>
        <v>0</v>
      </c>
      <c r="Z245" s="46">
        <f>+'2013'!$K245</f>
        <v>0</v>
      </c>
      <c r="AA245" s="46">
        <f>+'2014'!$K245</f>
        <v>0</v>
      </c>
      <c r="AB245" s="46">
        <f>+'2015'!$K245</f>
        <v>0</v>
      </c>
      <c r="AC245" s="46">
        <f>+'2016'!$K245</f>
        <v>0</v>
      </c>
      <c r="AD245" s="46">
        <f>+'2017'!$K245</f>
        <v>0</v>
      </c>
      <c r="AE245" s="46">
        <f>+'2018'!$K245</f>
        <v>0</v>
      </c>
      <c r="AF245" s="46">
        <f>+'2019'!$K245</f>
        <v>0</v>
      </c>
      <c r="AG245" s="46">
        <f>+'2020'!$K245</f>
        <v>0</v>
      </c>
      <c r="AH245" s="46">
        <f>+'2021'!$K245</f>
        <v>0</v>
      </c>
      <c r="AI245" s="27"/>
      <c r="AJ245" s="47" t="e">
        <f t="shared" si="226"/>
        <v>#DIV/0!</v>
      </c>
    </row>
    <row r="246" spans="1:36" x14ac:dyDescent="0.35">
      <c r="A246" s="24" t="s">
        <v>276</v>
      </c>
      <c r="B246" s="25" t="s">
        <v>277</v>
      </c>
      <c r="C246" s="46">
        <f>+'1990'!$K245</f>
        <v>0</v>
      </c>
      <c r="D246" s="46">
        <f>+'1991'!$K245</f>
        <v>0</v>
      </c>
      <c r="E246" s="46">
        <f>+'1992'!$K245</f>
        <v>0</v>
      </c>
      <c r="F246" s="46">
        <f>+'1993'!$K245</f>
        <v>0</v>
      </c>
      <c r="G246" s="46">
        <f>+'1994'!$K245</f>
        <v>0</v>
      </c>
      <c r="H246" s="46">
        <f>+'1995'!$K245</f>
        <v>0</v>
      </c>
      <c r="I246" s="46">
        <f>+'1996'!$K245</f>
        <v>0</v>
      </c>
      <c r="J246" s="46">
        <f>+'1997'!$K245</f>
        <v>0</v>
      </c>
      <c r="K246" s="46">
        <f>+'1998'!$K245</f>
        <v>0</v>
      </c>
      <c r="L246" s="46">
        <f>+'1999'!$K245</f>
        <v>0</v>
      </c>
      <c r="M246" s="46">
        <f>+'2000'!$K246</f>
        <v>0</v>
      </c>
      <c r="N246" s="46">
        <f>+'2001'!$K246</f>
        <v>0</v>
      </c>
      <c r="O246" s="46">
        <f>+'2002'!$K246</f>
        <v>0</v>
      </c>
      <c r="P246" s="46">
        <f>+'2003'!$K246</f>
        <v>0</v>
      </c>
      <c r="Q246" s="46">
        <f>+'2004'!$K246</f>
        <v>0</v>
      </c>
      <c r="R246" s="46">
        <f>+'2005'!$K246</f>
        <v>0</v>
      </c>
      <c r="S246" s="46">
        <f>+'2006'!$K246</f>
        <v>0</v>
      </c>
      <c r="T246" s="46">
        <f>+'2007'!$K246</f>
        <v>0</v>
      </c>
      <c r="U246" s="46">
        <f>+'2008'!$K246</f>
        <v>0</v>
      </c>
      <c r="V246" s="46">
        <f>+'2009'!$K246</f>
        <v>0</v>
      </c>
      <c r="W246" s="46">
        <f>+'2010'!$K246</f>
        <v>0</v>
      </c>
      <c r="X246" s="46">
        <f>+'2011'!$K246</f>
        <v>0</v>
      </c>
      <c r="Y246" s="46">
        <f>+'2012'!$K246</f>
        <v>0</v>
      </c>
      <c r="Z246" s="46">
        <f>+'2013'!$K246</f>
        <v>0</v>
      </c>
      <c r="AA246" s="46">
        <f>+'2014'!$K246</f>
        <v>0</v>
      </c>
      <c r="AB246" s="46">
        <f>+'2015'!$K246</f>
        <v>0</v>
      </c>
      <c r="AC246" s="46">
        <f>+'2016'!$K246</f>
        <v>0</v>
      </c>
      <c r="AD246" s="46">
        <f>+'2017'!$K246</f>
        <v>0</v>
      </c>
      <c r="AE246" s="46">
        <f>+'2018'!$K246</f>
        <v>0</v>
      </c>
      <c r="AF246" s="46">
        <f>+'2019'!$K246</f>
        <v>0</v>
      </c>
      <c r="AG246" s="46">
        <f>+'2020'!$K246</f>
        <v>0</v>
      </c>
      <c r="AH246" s="46">
        <f>+'2021'!$K246</f>
        <v>0</v>
      </c>
      <c r="AI246" s="27"/>
      <c r="AJ246" s="47" t="e">
        <f t="shared" si="226"/>
        <v>#DIV/0!</v>
      </c>
    </row>
    <row r="247" spans="1:36" x14ac:dyDescent="0.35">
      <c r="A247" s="24" t="s">
        <v>292</v>
      </c>
      <c r="B247" s="25" t="s">
        <v>293</v>
      </c>
      <c r="C247" s="46">
        <f>+'1990'!$K246</f>
        <v>0</v>
      </c>
      <c r="D247" s="46">
        <f>+'1991'!$K246</f>
        <v>0</v>
      </c>
      <c r="E247" s="46">
        <f>+'1992'!$K246</f>
        <v>0</v>
      </c>
      <c r="F247" s="46">
        <f>+'1993'!$K246</f>
        <v>0</v>
      </c>
      <c r="G247" s="46">
        <f>+'1994'!$K246</f>
        <v>0</v>
      </c>
      <c r="H247" s="46">
        <f>+'1995'!$K246</f>
        <v>0</v>
      </c>
      <c r="I247" s="46">
        <f>+'1996'!$K246</f>
        <v>0</v>
      </c>
      <c r="J247" s="46">
        <f>+'1997'!$K246</f>
        <v>0</v>
      </c>
      <c r="K247" s="46">
        <f>+'1998'!$K246</f>
        <v>0</v>
      </c>
      <c r="L247" s="46">
        <f>+'1999'!$K246</f>
        <v>0</v>
      </c>
      <c r="M247" s="46">
        <f>+'2000'!$K247</f>
        <v>0</v>
      </c>
      <c r="N247" s="46">
        <f>+'2001'!$K247</f>
        <v>0</v>
      </c>
      <c r="O247" s="46">
        <f>+'2002'!$K247</f>
        <v>0</v>
      </c>
      <c r="P247" s="46">
        <f>+'2003'!$K247</f>
        <v>0</v>
      </c>
      <c r="Q247" s="46">
        <f>+'2004'!$K247</f>
        <v>0</v>
      </c>
      <c r="R247" s="46">
        <f>+'2005'!$K247</f>
        <v>0</v>
      </c>
      <c r="S247" s="46">
        <f>+'2006'!$K247</f>
        <v>0</v>
      </c>
      <c r="T247" s="46">
        <f>+'2007'!$K247</f>
        <v>0</v>
      </c>
      <c r="U247" s="46">
        <f>+'2008'!$K247</f>
        <v>0</v>
      </c>
      <c r="V247" s="46">
        <f>+'2009'!$K247</f>
        <v>0</v>
      </c>
      <c r="W247" s="46">
        <f>+'2010'!$K247</f>
        <v>0</v>
      </c>
      <c r="X247" s="46">
        <f>+'2011'!$K247</f>
        <v>0</v>
      </c>
      <c r="Y247" s="46">
        <f>+'2012'!$K247</f>
        <v>0</v>
      </c>
      <c r="Z247" s="46">
        <f>+'2013'!$K247</f>
        <v>0</v>
      </c>
      <c r="AA247" s="46">
        <f>+'2014'!$K247</f>
        <v>0</v>
      </c>
      <c r="AB247" s="46">
        <f>+'2015'!$K247</f>
        <v>0</v>
      </c>
      <c r="AC247" s="46">
        <f>+'2016'!$K247</f>
        <v>0</v>
      </c>
      <c r="AD247" s="46">
        <f>+'2017'!$K247</f>
        <v>0</v>
      </c>
      <c r="AE247" s="46">
        <f>+'2018'!$K247</f>
        <v>0</v>
      </c>
      <c r="AF247" s="46">
        <f>+'2019'!$K247</f>
        <v>0</v>
      </c>
      <c r="AG247" s="46">
        <f>+'2020'!$K247</f>
        <v>0</v>
      </c>
      <c r="AH247" s="46">
        <f>+'2021'!$K247</f>
        <v>0</v>
      </c>
      <c r="AI247" s="27"/>
      <c r="AJ247" s="47" t="e">
        <f t="shared" si="226"/>
        <v>#DIV/0!</v>
      </c>
    </row>
    <row r="248" spans="1:36" x14ac:dyDescent="0.35">
      <c r="A248" s="24" t="s">
        <v>304</v>
      </c>
      <c r="B248" s="25" t="s">
        <v>305</v>
      </c>
      <c r="C248" s="46">
        <f>+'1990'!$K247</f>
        <v>0</v>
      </c>
      <c r="D248" s="46">
        <f>+'1991'!$K247</f>
        <v>0</v>
      </c>
      <c r="E248" s="46">
        <f>+'1992'!$K247</f>
        <v>0</v>
      </c>
      <c r="F248" s="46">
        <f>+'1993'!$K247</f>
        <v>0</v>
      </c>
      <c r="G248" s="46">
        <f>+'1994'!$K247</f>
        <v>0</v>
      </c>
      <c r="H248" s="46">
        <f>+'1995'!$K247</f>
        <v>0</v>
      </c>
      <c r="I248" s="46">
        <f>+'1996'!$K247</f>
        <v>0</v>
      </c>
      <c r="J248" s="46">
        <f>+'1997'!$K247</f>
        <v>0</v>
      </c>
      <c r="K248" s="46">
        <f>+'1998'!$K247</f>
        <v>0</v>
      </c>
      <c r="L248" s="46">
        <f>+'1999'!$K247</f>
        <v>0</v>
      </c>
      <c r="M248" s="46">
        <f>+'2000'!$K248</f>
        <v>0</v>
      </c>
      <c r="N248" s="46">
        <f>+'2001'!$K248</f>
        <v>0</v>
      </c>
      <c r="O248" s="46">
        <f>+'2002'!$K248</f>
        <v>0</v>
      </c>
      <c r="P248" s="46">
        <f>+'2003'!$K248</f>
        <v>0</v>
      </c>
      <c r="Q248" s="46">
        <f>+'2004'!$K248</f>
        <v>0</v>
      </c>
      <c r="R248" s="46">
        <f>+'2005'!$K248</f>
        <v>0</v>
      </c>
      <c r="S248" s="46">
        <f>+'2006'!$K248</f>
        <v>0</v>
      </c>
      <c r="T248" s="46">
        <f>+'2007'!$K248</f>
        <v>0</v>
      </c>
      <c r="U248" s="46">
        <f>+'2008'!$K248</f>
        <v>0</v>
      </c>
      <c r="V248" s="46">
        <f>+'2009'!$K248</f>
        <v>0</v>
      </c>
      <c r="W248" s="46">
        <f>+'2010'!$K248</f>
        <v>0</v>
      </c>
      <c r="X248" s="46">
        <f>+'2011'!$K248</f>
        <v>0</v>
      </c>
      <c r="Y248" s="46">
        <f>+'2012'!$K248</f>
        <v>0</v>
      </c>
      <c r="Z248" s="46">
        <f>+'2013'!$K248</f>
        <v>0</v>
      </c>
      <c r="AA248" s="46">
        <f>+'2014'!$K248</f>
        <v>0</v>
      </c>
      <c r="AB248" s="46">
        <f>+'2015'!$K248</f>
        <v>0</v>
      </c>
      <c r="AC248" s="46">
        <f>+'2016'!$K248</f>
        <v>0</v>
      </c>
      <c r="AD248" s="46">
        <f>+'2017'!$K248</f>
        <v>0</v>
      </c>
      <c r="AE248" s="46">
        <f>+'2018'!$K248</f>
        <v>0</v>
      </c>
      <c r="AF248" s="46">
        <f>+'2019'!$K248</f>
        <v>0</v>
      </c>
      <c r="AG248" s="46">
        <f>+'2020'!$K248</f>
        <v>0</v>
      </c>
      <c r="AH248" s="46">
        <f>+'2021'!$K248</f>
        <v>0</v>
      </c>
      <c r="AI248" s="27"/>
      <c r="AJ248" s="47" t="e">
        <f t="shared" si="226"/>
        <v>#DIV/0!</v>
      </c>
    </row>
    <row r="249" spans="1:36" x14ac:dyDescent="0.35">
      <c r="A249" s="24" t="s">
        <v>312</v>
      </c>
      <c r="B249" s="25" t="s">
        <v>291</v>
      </c>
      <c r="C249" s="46">
        <f>+'1990'!$K248</f>
        <v>0</v>
      </c>
      <c r="D249" s="46">
        <f>+'1991'!$K248</f>
        <v>0</v>
      </c>
      <c r="E249" s="46">
        <f>+'1992'!$K248</f>
        <v>0</v>
      </c>
      <c r="F249" s="46">
        <f>+'1993'!$K248</f>
        <v>0</v>
      </c>
      <c r="G249" s="46">
        <f>+'1994'!$K248</f>
        <v>0</v>
      </c>
      <c r="H249" s="46">
        <f>+'1995'!$K248</f>
        <v>0</v>
      </c>
      <c r="I249" s="46">
        <f>+'1996'!$K248</f>
        <v>0</v>
      </c>
      <c r="J249" s="46">
        <f>+'1997'!$K248</f>
        <v>0</v>
      </c>
      <c r="K249" s="46">
        <f>+'1998'!$K248</f>
        <v>0</v>
      </c>
      <c r="L249" s="46">
        <f>+'1999'!$K248</f>
        <v>0</v>
      </c>
      <c r="M249" s="46">
        <f>+'2000'!$K249</f>
        <v>0</v>
      </c>
      <c r="N249" s="46">
        <f>+'2001'!$K249</f>
        <v>0</v>
      </c>
      <c r="O249" s="46">
        <f>+'2002'!$K249</f>
        <v>0</v>
      </c>
      <c r="P249" s="46">
        <f>+'2003'!$K249</f>
        <v>0</v>
      </c>
      <c r="Q249" s="46">
        <f>+'2004'!$K249</f>
        <v>0</v>
      </c>
      <c r="R249" s="46">
        <f>+'2005'!$K249</f>
        <v>0</v>
      </c>
      <c r="S249" s="46">
        <f>+'2006'!$K249</f>
        <v>0</v>
      </c>
      <c r="T249" s="46">
        <f>+'2007'!$K249</f>
        <v>0</v>
      </c>
      <c r="U249" s="46">
        <f>+'2008'!$K249</f>
        <v>0</v>
      </c>
      <c r="V249" s="46">
        <f>+'2009'!$K249</f>
        <v>0</v>
      </c>
      <c r="W249" s="46">
        <f>+'2010'!$K249</f>
        <v>0</v>
      </c>
      <c r="X249" s="46">
        <f>+'2011'!$K249</f>
        <v>0</v>
      </c>
      <c r="Y249" s="46">
        <f>+'2012'!$K249</f>
        <v>0</v>
      </c>
      <c r="Z249" s="46">
        <f>+'2013'!$K249</f>
        <v>0</v>
      </c>
      <c r="AA249" s="46">
        <f>+'2014'!$K249</f>
        <v>0</v>
      </c>
      <c r="AB249" s="46">
        <f>+'2015'!$K249</f>
        <v>0</v>
      </c>
      <c r="AC249" s="46">
        <f>+'2016'!$K249</f>
        <v>0</v>
      </c>
      <c r="AD249" s="46">
        <f>+'2017'!$K249</f>
        <v>0</v>
      </c>
      <c r="AE249" s="46">
        <f>+'2018'!$K249</f>
        <v>0</v>
      </c>
      <c r="AF249" s="46">
        <f>+'2019'!$K249</f>
        <v>0</v>
      </c>
      <c r="AG249" s="46">
        <f>+'2020'!$K249</f>
        <v>0</v>
      </c>
      <c r="AH249" s="46">
        <f>+'2021'!$K249</f>
        <v>0</v>
      </c>
      <c r="AI249" s="27"/>
      <c r="AJ249" s="47" t="e">
        <f t="shared" si="226"/>
        <v>#DIV/0!</v>
      </c>
    </row>
    <row r="250" spans="1:3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AE250" si="233">+SUM(D251:D252)</f>
        <v>0</v>
      </c>
      <c r="E250" s="26">
        <f t="shared" si="233"/>
        <v>0</v>
      </c>
      <c r="F250" s="26">
        <f t="shared" si="233"/>
        <v>0</v>
      </c>
      <c r="G250" s="26">
        <f t="shared" si="233"/>
        <v>0</v>
      </c>
      <c r="H250" s="26">
        <f t="shared" si="233"/>
        <v>0</v>
      </c>
      <c r="I250" s="26">
        <f t="shared" si="233"/>
        <v>0</v>
      </c>
      <c r="J250" s="26">
        <f t="shared" si="233"/>
        <v>0</v>
      </c>
      <c r="K250" s="26">
        <f t="shared" si="233"/>
        <v>0</v>
      </c>
      <c r="L250" s="26">
        <f t="shared" si="233"/>
        <v>0</v>
      </c>
      <c r="M250" s="26">
        <f t="shared" si="233"/>
        <v>0</v>
      </c>
      <c r="N250" s="26">
        <f t="shared" si="233"/>
        <v>0</v>
      </c>
      <c r="O250" s="26">
        <f t="shared" si="233"/>
        <v>0</v>
      </c>
      <c r="P250" s="26">
        <f t="shared" si="233"/>
        <v>0</v>
      </c>
      <c r="Q250" s="26">
        <f t="shared" si="233"/>
        <v>0</v>
      </c>
      <c r="R250" s="26">
        <f t="shared" si="233"/>
        <v>0</v>
      </c>
      <c r="S250" s="26">
        <f t="shared" si="233"/>
        <v>0</v>
      </c>
      <c r="T250" s="26">
        <f t="shared" si="233"/>
        <v>0</v>
      </c>
      <c r="U250" s="26">
        <f t="shared" si="233"/>
        <v>0</v>
      </c>
      <c r="V250" s="26">
        <f t="shared" si="233"/>
        <v>0</v>
      </c>
      <c r="W250" s="26">
        <f t="shared" si="233"/>
        <v>0</v>
      </c>
      <c r="X250" s="26">
        <f t="shared" si="233"/>
        <v>0</v>
      </c>
      <c r="Y250" s="26">
        <f t="shared" si="233"/>
        <v>0</v>
      </c>
      <c r="Z250" s="26">
        <f t="shared" si="233"/>
        <v>0</v>
      </c>
      <c r="AA250" s="26">
        <f t="shared" si="233"/>
        <v>0</v>
      </c>
      <c r="AB250" s="26">
        <f t="shared" si="233"/>
        <v>0</v>
      </c>
      <c r="AC250" s="26">
        <f t="shared" si="233"/>
        <v>0</v>
      </c>
      <c r="AD250" s="26">
        <f t="shared" si="233"/>
        <v>0</v>
      </c>
      <c r="AE250" s="26">
        <f t="shared" si="233"/>
        <v>0</v>
      </c>
      <c r="AF250" s="26">
        <f t="shared" ref="AF250:AH250" si="234">+SUM(AF251:AF252)</f>
        <v>0</v>
      </c>
      <c r="AG250" s="26">
        <f t="shared" si="234"/>
        <v>0</v>
      </c>
      <c r="AH250" s="26">
        <f t="shared" si="234"/>
        <v>0</v>
      </c>
      <c r="AI250" s="27"/>
      <c r="AJ250" s="28" t="e">
        <f t="shared" si="226"/>
        <v>#DIV/0!</v>
      </c>
    </row>
    <row r="251" spans="1:36" x14ac:dyDescent="0.35">
      <c r="A251" s="24" t="s">
        <v>319</v>
      </c>
      <c r="B251" s="25" t="s">
        <v>320</v>
      </c>
      <c r="C251" s="46">
        <f>+'1990'!$K250</f>
        <v>0</v>
      </c>
      <c r="D251" s="46">
        <f>+'1991'!$K250</f>
        <v>0</v>
      </c>
      <c r="E251" s="46">
        <f>+'1992'!$K250</f>
        <v>0</v>
      </c>
      <c r="F251" s="46">
        <f>+'1993'!$K250</f>
        <v>0</v>
      </c>
      <c r="G251" s="46">
        <f>+'1994'!$K250</f>
        <v>0</v>
      </c>
      <c r="H251" s="46">
        <f>+'1995'!$K250</f>
        <v>0</v>
      </c>
      <c r="I251" s="46">
        <f>+'1996'!$K250</f>
        <v>0</v>
      </c>
      <c r="J251" s="46">
        <f>+'1997'!$K250</f>
        <v>0</v>
      </c>
      <c r="K251" s="46">
        <f>+'1998'!$K250</f>
        <v>0</v>
      </c>
      <c r="L251" s="46">
        <f>+'1999'!$K250</f>
        <v>0</v>
      </c>
      <c r="M251" s="46">
        <f>+'2000'!$K251</f>
        <v>0</v>
      </c>
      <c r="N251" s="46">
        <f>+'2001'!$K251</f>
        <v>0</v>
      </c>
      <c r="O251" s="46">
        <f>+'2002'!$K251</f>
        <v>0</v>
      </c>
      <c r="P251" s="46">
        <f>+'2003'!$K251</f>
        <v>0</v>
      </c>
      <c r="Q251" s="46">
        <f>+'2004'!$K251</f>
        <v>0</v>
      </c>
      <c r="R251" s="46">
        <f>+'2005'!$K251</f>
        <v>0</v>
      </c>
      <c r="S251" s="46">
        <f>+'2006'!$K251</f>
        <v>0</v>
      </c>
      <c r="T251" s="46">
        <f>+'2007'!$K251</f>
        <v>0</v>
      </c>
      <c r="U251" s="46">
        <f>+'2008'!$K251</f>
        <v>0</v>
      </c>
      <c r="V251" s="46">
        <f>+'2009'!$K251</f>
        <v>0</v>
      </c>
      <c r="W251" s="46">
        <f>+'2010'!$K251</f>
        <v>0</v>
      </c>
      <c r="X251" s="46">
        <f>+'2011'!$K251</f>
        <v>0</v>
      </c>
      <c r="Y251" s="46">
        <f>+'2012'!$K251</f>
        <v>0</v>
      </c>
      <c r="Z251" s="46">
        <f>+'2013'!$K251</f>
        <v>0</v>
      </c>
      <c r="AA251" s="46">
        <f>+'2014'!$K251</f>
        <v>0</v>
      </c>
      <c r="AB251" s="46">
        <f>+'2015'!$K251</f>
        <v>0</v>
      </c>
      <c r="AC251" s="46">
        <f>+'2016'!$K251</f>
        <v>0</v>
      </c>
      <c r="AD251" s="46">
        <f>+'2017'!$K251</f>
        <v>0</v>
      </c>
      <c r="AE251" s="46">
        <f>+'2018'!$K251</f>
        <v>0</v>
      </c>
      <c r="AF251" s="46">
        <f>+'2019'!$K251</f>
        <v>0</v>
      </c>
      <c r="AG251" s="46">
        <f>+'2020'!$K251</f>
        <v>0</v>
      </c>
      <c r="AH251" s="46">
        <f>+'2021'!$K251</f>
        <v>0</v>
      </c>
      <c r="AI251" s="27"/>
      <c r="AJ251" s="47" t="e">
        <f t="shared" si="226"/>
        <v>#DIV/0!</v>
      </c>
    </row>
    <row r="252" spans="1:36" x14ac:dyDescent="0.35">
      <c r="A252" s="24" t="s">
        <v>326</v>
      </c>
      <c r="B252" s="34" t="s">
        <v>327</v>
      </c>
      <c r="C252" s="46">
        <f>+'1990'!$K251</f>
        <v>0</v>
      </c>
      <c r="D252" s="46">
        <f>+'1991'!$K251</f>
        <v>0</v>
      </c>
      <c r="E252" s="46">
        <f>+'1992'!$K251</f>
        <v>0</v>
      </c>
      <c r="F252" s="46">
        <f>+'1993'!$K251</f>
        <v>0</v>
      </c>
      <c r="G252" s="46">
        <f>+'1994'!$K251</f>
        <v>0</v>
      </c>
      <c r="H252" s="46">
        <f>+'1995'!$K251</f>
        <v>0</v>
      </c>
      <c r="I252" s="46">
        <f>+'1996'!$K251</f>
        <v>0</v>
      </c>
      <c r="J252" s="46">
        <f>+'1997'!$K251</f>
        <v>0</v>
      </c>
      <c r="K252" s="46">
        <f>+'1998'!$K251</f>
        <v>0</v>
      </c>
      <c r="L252" s="46">
        <f>+'1999'!$K251</f>
        <v>0</v>
      </c>
      <c r="M252" s="46">
        <f>+'2000'!$K252</f>
        <v>0</v>
      </c>
      <c r="N252" s="46">
        <f>+'2001'!$K252</f>
        <v>0</v>
      </c>
      <c r="O252" s="46">
        <f>+'2002'!$K252</f>
        <v>0</v>
      </c>
      <c r="P252" s="46">
        <f>+'2003'!$K252</f>
        <v>0</v>
      </c>
      <c r="Q252" s="46">
        <f>+'2004'!$K252</f>
        <v>0</v>
      </c>
      <c r="R252" s="46">
        <f>+'2005'!$K252</f>
        <v>0</v>
      </c>
      <c r="S252" s="46">
        <f>+'2006'!$K252</f>
        <v>0</v>
      </c>
      <c r="T252" s="46">
        <f>+'2007'!$K252</f>
        <v>0</v>
      </c>
      <c r="U252" s="46">
        <f>+'2008'!$K252</f>
        <v>0</v>
      </c>
      <c r="V252" s="46">
        <f>+'2009'!$K252</f>
        <v>0</v>
      </c>
      <c r="W252" s="46">
        <f>+'2010'!$K252</f>
        <v>0</v>
      </c>
      <c r="X252" s="46">
        <f>+'2011'!$K252</f>
        <v>0</v>
      </c>
      <c r="Y252" s="46">
        <f>+'2012'!$K252</f>
        <v>0</v>
      </c>
      <c r="Z252" s="46">
        <f>+'2013'!$K252</f>
        <v>0</v>
      </c>
      <c r="AA252" s="46">
        <f>+'2014'!$K252</f>
        <v>0</v>
      </c>
      <c r="AB252" s="46">
        <f>+'2015'!$K252</f>
        <v>0</v>
      </c>
      <c r="AC252" s="46">
        <f>+'2016'!$K252</f>
        <v>0</v>
      </c>
      <c r="AD252" s="46">
        <f>+'2017'!$K252</f>
        <v>0</v>
      </c>
      <c r="AE252" s="46">
        <f>+'2018'!$K252</f>
        <v>0</v>
      </c>
      <c r="AF252" s="46">
        <f>+'2019'!$K252</f>
        <v>0</v>
      </c>
      <c r="AG252" s="46">
        <f>+'2020'!$K252</f>
        <v>0</v>
      </c>
      <c r="AH252" s="46">
        <f>+'2021'!$K252</f>
        <v>0</v>
      </c>
      <c r="AI252" s="27"/>
      <c r="AJ252" s="47" t="e">
        <f t="shared" si="226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33" t="e">
        <f t="shared" si="226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>+SUM(C255:C262)</f>
        <v>0</v>
      </c>
      <c r="D254" s="21">
        <f t="shared" ref="D254:AE254" si="235">+SUM(D255:D262)</f>
        <v>0</v>
      </c>
      <c r="E254" s="21">
        <f t="shared" si="235"/>
        <v>0</v>
      </c>
      <c r="F254" s="21">
        <f t="shared" si="235"/>
        <v>0</v>
      </c>
      <c r="G254" s="21">
        <f t="shared" si="235"/>
        <v>0</v>
      </c>
      <c r="H254" s="21">
        <f t="shared" si="235"/>
        <v>0</v>
      </c>
      <c r="I254" s="21">
        <f t="shared" si="235"/>
        <v>0</v>
      </c>
      <c r="J254" s="21">
        <f t="shared" si="235"/>
        <v>0</v>
      </c>
      <c r="K254" s="21">
        <f t="shared" si="235"/>
        <v>0</v>
      </c>
      <c r="L254" s="21">
        <f t="shared" si="235"/>
        <v>0</v>
      </c>
      <c r="M254" s="21">
        <f t="shared" si="235"/>
        <v>0</v>
      </c>
      <c r="N254" s="21">
        <f t="shared" si="235"/>
        <v>0</v>
      </c>
      <c r="O254" s="21">
        <f t="shared" si="235"/>
        <v>0</v>
      </c>
      <c r="P254" s="21">
        <f t="shared" si="235"/>
        <v>0</v>
      </c>
      <c r="Q254" s="21">
        <f t="shared" si="235"/>
        <v>0</v>
      </c>
      <c r="R254" s="21">
        <f t="shared" si="235"/>
        <v>0</v>
      </c>
      <c r="S254" s="21">
        <f t="shared" si="235"/>
        <v>0</v>
      </c>
      <c r="T254" s="21">
        <f t="shared" si="235"/>
        <v>0</v>
      </c>
      <c r="U254" s="21">
        <f t="shared" si="235"/>
        <v>0</v>
      </c>
      <c r="V254" s="21">
        <f t="shared" si="235"/>
        <v>0</v>
      </c>
      <c r="W254" s="21">
        <f t="shared" si="235"/>
        <v>0</v>
      </c>
      <c r="X254" s="21">
        <f t="shared" si="235"/>
        <v>0</v>
      </c>
      <c r="Y254" s="21">
        <f t="shared" si="235"/>
        <v>0</v>
      </c>
      <c r="Z254" s="21">
        <f t="shared" si="235"/>
        <v>0</v>
      </c>
      <c r="AA254" s="21">
        <f t="shared" si="235"/>
        <v>0</v>
      </c>
      <c r="AB254" s="21">
        <f t="shared" si="235"/>
        <v>0</v>
      </c>
      <c r="AC254" s="21">
        <f t="shared" si="235"/>
        <v>0</v>
      </c>
      <c r="AD254" s="21">
        <f t="shared" si="235"/>
        <v>0</v>
      </c>
      <c r="AE254" s="21">
        <f t="shared" si="235"/>
        <v>0</v>
      </c>
      <c r="AF254" s="21">
        <f t="shared" ref="AF254" si="236">+SUM(AF255:AF262)</f>
        <v>0</v>
      </c>
      <c r="AG254" s="21">
        <f t="shared" ref="AG254:AH254" si="237">+SUM(AG255:AG262)</f>
        <v>0</v>
      </c>
      <c r="AH254" s="21">
        <f t="shared" si="237"/>
        <v>0</v>
      </c>
      <c r="AI254" s="22"/>
      <c r="AJ254" s="23" t="e">
        <f t="shared" si="226"/>
        <v>#DIV/0!</v>
      </c>
    </row>
    <row r="255" spans="1:36" x14ac:dyDescent="0.35">
      <c r="A255" s="24" t="s">
        <v>345</v>
      </c>
      <c r="B255" s="25" t="s">
        <v>346</v>
      </c>
      <c r="C255" s="46">
        <f>+'1990'!$K254</f>
        <v>0</v>
      </c>
      <c r="D255" s="46">
        <f>+'1991'!$K254</f>
        <v>0</v>
      </c>
      <c r="E255" s="46">
        <f>+'1992'!$K254</f>
        <v>0</v>
      </c>
      <c r="F255" s="46">
        <f>+'1993'!$K254</f>
        <v>0</v>
      </c>
      <c r="G255" s="46">
        <f>+'1994'!$K254</f>
        <v>0</v>
      </c>
      <c r="H255" s="46">
        <f>+'1995'!$K254</f>
        <v>0</v>
      </c>
      <c r="I255" s="46">
        <f>+'1996'!$K254</f>
        <v>0</v>
      </c>
      <c r="J255" s="46">
        <f>+'1997'!$K254</f>
        <v>0</v>
      </c>
      <c r="K255" s="46">
        <f>+'1998'!$K254</f>
        <v>0</v>
      </c>
      <c r="L255" s="46">
        <f>+'1999'!$K254</f>
        <v>0</v>
      </c>
      <c r="M255" s="46">
        <f>+'2000'!$K255</f>
        <v>0</v>
      </c>
      <c r="N255" s="46">
        <f>+'2001'!$K255</f>
        <v>0</v>
      </c>
      <c r="O255" s="46">
        <f>+'2002'!$K255</f>
        <v>0</v>
      </c>
      <c r="P255" s="46">
        <f>+'2003'!$K255</f>
        <v>0</v>
      </c>
      <c r="Q255" s="46">
        <f>+'2004'!$K255</f>
        <v>0</v>
      </c>
      <c r="R255" s="46">
        <f>+'2005'!$K255</f>
        <v>0</v>
      </c>
      <c r="S255" s="46">
        <f>+'2006'!$K255</f>
        <v>0</v>
      </c>
      <c r="T255" s="46">
        <f>+'2007'!$K255</f>
        <v>0</v>
      </c>
      <c r="U255" s="46">
        <f>+'2008'!$K255</f>
        <v>0</v>
      </c>
      <c r="V255" s="46">
        <f>+'2009'!$K255</f>
        <v>0</v>
      </c>
      <c r="W255" s="46">
        <f>+'2010'!$K255</f>
        <v>0</v>
      </c>
      <c r="X255" s="46">
        <f>+'2011'!$K255</f>
        <v>0</v>
      </c>
      <c r="Y255" s="46">
        <f>+'2012'!$K255</f>
        <v>0</v>
      </c>
      <c r="Z255" s="46">
        <f>+'2013'!$K255</f>
        <v>0</v>
      </c>
      <c r="AA255" s="46">
        <f>+'2014'!$K255</f>
        <v>0</v>
      </c>
      <c r="AB255" s="46">
        <f>+'2015'!$K255</f>
        <v>0</v>
      </c>
      <c r="AC255" s="46">
        <f>+'2016'!$K255</f>
        <v>0</v>
      </c>
      <c r="AD255" s="46">
        <f>+'2017'!$K255</f>
        <v>0</v>
      </c>
      <c r="AE255" s="46">
        <f>+'2018'!$K255</f>
        <v>0</v>
      </c>
      <c r="AF255" s="46">
        <f>+'2019'!$K255</f>
        <v>0</v>
      </c>
      <c r="AG255" s="46">
        <f>+'2020'!$K255</f>
        <v>0</v>
      </c>
      <c r="AH255" s="46">
        <f>+'2021'!$K255</f>
        <v>0</v>
      </c>
      <c r="AI255" s="27"/>
      <c r="AJ255" s="47" t="e">
        <f t="shared" si="226"/>
        <v>#DIV/0!</v>
      </c>
    </row>
    <row r="256" spans="1:36" x14ac:dyDescent="0.35">
      <c r="A256" s="24" t="s">
        <v>356</v>
      </c>
      <c r="B256" s="25" t="s">
        <v>357</v>
      </c>
      <c r="C256" s="46">
        <f>+'1990'!$K255</f>
        <v>0</v>
      </c>
      <c r="D256" s="46">
        <f>+'1991'!$K255</f>
        <v>0</v>
      </c>
      <c r="E256" s="46">
        <f>+'1992'!$K255</f>
        <v>0</v>
      </c>
      <c r="F256" s="46">
        <f>+'1993'!$K255</f>
        <v>0</v>
      </c>
      <c r="G256" s="46">
        <f>+'1994'!$K255</f>
        <v>0</v>
      </c>
      <c r="H256" s="46">
        <f>+'1995'!$K255</f>
        <v>0</v>
      </c>
      <c r="I256" s="46">
        <f>+'1996'!$K255</f>
        <v>0</v>
      </c>
      <c r="J256" s="46">
        <f>+'1997'!$K255</f>
        <v>0</v>
      </c>
      <c r="K256" s="46">
        <f>+'1998'!$K255</f>
        <v>0</v>
      </c>
      <c r="L256" s="46">
        <f>+'1999'!$K255</f>
        <v>0</v>
      </c>
      <c r="M256" s="46">
        <f>+'2000'!$K256</f>
        <v>0</v>
      </c>
      <c r="N256" s="46">
        <f>+'2001'!$K256</f>
        <v>0</v>
      </c>
      <c r="O256" s="46">
        <f>+'2002'!$K256</f>
        <v>0</v>
      </c>
      <c r="P256" s="46">
        <f>+'2003'!$K256</f>
        <v>0</v>
      </c>
      <c r="Q256" s="46">
        <f>+'2004'!$K256</f>
        <v>0</v>
      </c>
      <c r="R256" s="46">
        <f>+'2005'!$K256</f>
        <v>0</v>
      </c>
      <c r="S256" s="46">
        <f>+'2006'!$K256</f>
        <v>0</v>
      </c>
      <c r="T256" s="46">
        <f>+'2007'!$K256</f>
        <v>0</v>
      </c>
      <c r="U256" s="46">
        <f>+'2008'!$K256</f>
        <v>0</v>
      </c>
      <c r="V256" s="46">
        <f>+'2009'!$K256</f>
        <v>0</v>
      </c>
      <c r="W256" s="46">
        <f>+'2010'!$K256</f>
        <v>0</v>
      </c>
      <c r="X256" s="46">
        <f>+'2011'!$K256</f>
        <v>0</v>
      </c>
      <c r="Y256" s="46">
        <f>+'2012'!$K256</f>
        <v>0</v>
      </c>
      <c r="Z256" s="46">
        <f>+'2013'!$K256</f>
        <v>0</v>
      </c>
      <c r="AA256" s="46">
        <f>+'2014'!$K256</f>
        <v>0</v>
      </c>
      <c r="AB256" s="46">
        <f>+'2015'!$K256</f>
        <v>0</v>
      </c>
      <c r="AC256" s="46">
        <f>+'2016'!$K256</f>
        <v>0</v>
      </c>
      <c r="AD256" s="46">
        <f>+'2017'!$K256</f>
        <v>0</v>
      </c>
      <c r="AE256" s="46">
        <f>+'2018'!$K256</f>
        <v>0</v>
      </c>
      <c r="AF256" s="46">
        <f>+'2019'!$K256</f>
        <v>0</v>
      </c>
      <c r="AG256" s="46">
        <f>+'2020'!$K256</f>
        <v>0</v>
      </c>
      <c r="AH256" s="46">
        <f>+'2021'!$K256</f>
        <v>0</v>
      </c>
      <c r="AI256" s="27"/>
      <c r="AJ256" s="47" t="e">
        <f t="shared" si="226"/>
        <v>#DIV/0!</v>
      </c>
    </row>
    <row r="257" spans="1:36" x14ac:dyDescent="0.35">
      <c r="A257" s="24" t="s">
        <v>377</v>
      </c>
      <c r="B257" s="25" t="s">
        <v>378</v>
      </c>
      <c r="C257" s="46">
        <f>+'1990'!$K256</f>
        <v>0</v>
      </c>
      <c r="D257" s="46">
        <f>+'1991'!$K256</f>
        <v>0</v>
      </c>
      <c r="E257" s="46">
        <f>+'1992'!$K256</f>
        <v>0</v>
      </c>
      <c r="F257" s="46">
        <f>+'1993'!$K256</f>
        <v>0</v>
      </c>
      <c r="G257" s="46">
        <f>+'1994'!$K256</f>
        <v>0</v>
      </c>
      <c r="H257" s="46">
        <f>+'1995'!$K256</f>
        <v>0</v>
      </c>
      <c r="I257" s="46">
        <f>+'1996'!$K256</f>
        <v>0</v>
      </c>
      <c r="J257" s="46">
        <f>+'1997'!$K256</f>
        <v>0</v>
      </c>
      <c r="K257" s="46">
        <f>+'1998'!$K256</f>
        <v>0</v>
      </c>
      <c r="L257" s="46">
        <f>+'1999'!$K256</f>
        <v>0</v>
      </c>
      <c r="M257" s="46">
        <f>+'2000'!$K257</f>
        <v>0</v>
      </c>
      <c r="N257" s="46">
        <f>+'2001'!$K257</f>
        <v>0</v>
      </c>
      <c r="O257" s="46">
        <f>+'2002'!$K257</f>
        <v>0</v>
      </c>
      <c r="P257" s="46">
        <f>+'2003'!$K257</f>
        <v>0</v>
      </c>
      <c r="Q257" s="46">
        <f>+'2004'!$K257</f>
        <v>0</v>
      </c>
      <c r="R257" s="46">
        <f>+'2005'!$K257</f>
        <v>0</v>
      </c>
      <c r="S257" s="46">
        <f>+'2006'!$K257</f>
        <v>0</v>
      </c>
      <c r="T257" s="46">
        <f>+'2007'!$K257</f>
        <v>0</v>
      </c>
      <c r="U257" s="46">
        <f>+'2008'!$K257</f>
        <v>0</v>
      </c>
      <c r="V257" s="46">
        <f>+'2009'!$K257</f>
        <v>0</v>
      </c>
      <c r="W257" s="46">
        <f>+'2010'!$K257</f>
        <v>0</v>
      </c>
      <c r="X257" s="46">
        <f>+'2011'!$K257</f>
        <v>0</v>
      </c>
      <c r="Y257" s="46">
        <f>+'2012'!$K257</f>
        <v>0</v>
      </c>
      <c r="Z257" s="46">
        <f>+'2013'!$K257</f>
        <v>0</v>
      </c>
      <c r="AA257" s="46">
        <f>+'2014'!$K257</f>
        <v>0</v>
      </c>
      <c r="AB257" s="46">
        <f>+'2015'!$K257</f>
        <v>0</v>
      </c>
      <c r="AC257" s="46">
        <f>+'2016'!$K257</f>
        <v>0</v>
      </c>
      <c r="AD257" s="46">
        <f>+'2017'!$K257</f>
        <v>0</v>
      </c>
      <c r="AE257" s="46">
        <f>+'2018'!$K257</f>
        <v>0</v>
      </c>
      <c r="AF257" s="46">
        <f>+'2019'!$K257</f>
        <v>0</v>
      </c>
      <c r="AG257" s="46">
        <f>+'2020'!$K257</f>
        <v>0</v>
      </c>
      <c r="AH257" s="46">
        <f>+'2021'!$K257</f>
        <v>0</v>
      </c>
      <c r="AI257" s="27"/>
      <c r="AJ257" s="47" t="e">
        <f t="shared" si="226"/>
        <v>#DIV/0!</v>
      </c>
    </row>
    <row r="258" spans="1:36" x14ac:dyDescent="0.35">
      <c r="A258" s="24" t="s">
        <v>392</v>
      </c>
      <c r="B258" s="25" t="s">
        <v>393</v>
      </c>
      <c r="C258" s="46">
        <f>+'1990'!$K257</f>
        <v>0</v>
      </c>
      <c r="D258" s="46">
        <f>+'1991'!$K257</f>
        <v>0</v>
      </c>
      <c r="E258" s="46">
        <f>+'1992'!$K257</f>
        <v>0</v>
      </c>
      <c r="F258" s="46">
        <f>+'1993'!$K257</f>
        <v>0</v>
      </c>
      <c r="G258" s="46">
        <f>+'1994'!$K257</f>
        <v>0</v>
      </c>
      <c r="H258" s="46">
        <f>+'1995'!$K257</f>
        <v>0</v>
      </c>
      <c r="I258" s="46">
        <f>+'1996'!$K257</f>
        <v>0</v>
      </c>
      <c r="J258" s="46">
        <f>+'1997'!$K257</f>
        <v>0</v>
      </c>
      <c r="K258" s="46">
        <f>+'1998'!$K257</f>
        <v>0</v>
      </c>
      <c r="L258" s="46">
        <f>+'1999'!$K257</f>
        <v>0</v>
      </c>
      <c r="M258" s="46">
        <f>+'2000'!$K258</f>
        <v>0</v>
      </c>
      <c r="N258" s="46">
        <f>+'2001'!$K258</f>
        <v>0</v>
      </c>
      <c r="O258" s="46">
        <f>+'2002'!$K258</f>
        <v>0</v>
      </c>
      <c r="P258" s="46">
        <f>+'2003'!$K258</f>
        <v>0</v>
      </c>
      <c r="Q258" s="46">
        <f>+'2004'!$K258</f>
        <v>0</v>
      </c>
      <c r="R258" s="46">
        <f>+'2005'!$K258</f>
        <v>0</v>
      </c>
      <c r="S258" s="46">
        <f>+'2006'!$K258</f>
        <v>0</v>
      </c>
      <c r="T258" s="46">
        <f>+'2007'!$K258</f>
        <v>0</v>
      </c>
      <c r="U258" s="46">
        <f>+'2008'!$K258</f>
        <v>0</v>
      </c>
      <c r="V258" s="46">
        <f>+'2009'!$K258</f>
        <v>0</v>
      </c>
      <c r="W258" s="46">
        <f>+'2010'!$K258</f>
        <v>0</v>
      </c>
      <c r="X258" s="46">
        <f>+'2011'!$K258</f>
        <v>0</v>
      </c>
      <c r="Y258" s="46">
        <f>+'2012'!$K258</f>
        <v>0</v>
      </c>
      <c r="Z258" s="46">
        <f>+'2013'!$K258</f>
        <v>0</v>
      </c>
      <c r="AA258" s="46">
        <f>+'2014'!$K258</f>
        <v>0</v>
      </c>
      <c r="AB258" s="46">
        <f>+'2015'!$K258</f>
        <v>0</v>
      </c>
      <c r="AC258" s="46">
        <f>+'2016'!$K258</f>
        <v>0</v>
      </c>
      <c r="AD258" s="46">
        <f>+'2017'!$K258</f>
        <v>0</v>
      </c>
      <c r="AE258" s="46">
        <f>+'2018'!$K258</f>
        <v>0</v>
      </c>
      <c r="AF258" s="46">
        <f>+'2019'!$K258</f>
        <v>0</v>
      </c>
      <c r="AG258" s="46">
        <f>+'2020'!$K258</f>
        <v>0</v>
      </c>
      <c r="AH258" s="46">
        <f>+'2021'!$K258</f>
        <v>0</v>
      </c>
      <c r="AI258" s="27"/>
      <c r="AJ258" s="47" t="e">
        <f t="shared" si="226"/>
        <v>#DIV/0!</v>
      </c>
    </row>
    <row r="259" spans="1:36" x14ac:dyDescent="0.35">
      <c r="A259" s="24" t="s">
        <v>399</v>
      </c>
      <c r="B259" s="25" t="s">
        <v>400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27"/>
      <c r="AJ259" s="33" t="e">
        <f t="shared" si="226"/>
        <v>#DIV/0!</v>
      </c>
    </row>
    <row r="260" spans="1:36" x14ac:dyDescent="0.35">
      <c r="A260" s="24" t="s">
        <v>410</v>
      </c>
      <c r="B260" s="25" t="s">
        <v>411</v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27"/>
      <c r="AJ260" s="33" t="e">
        <f t="shared" si="226"/>
        <v>#DIV/0!</v>
      </c>
    </row>
    <row r="261" spans="1:36" x14ac:dyDescent="0.35">
      <c r="A261" s="24" t="s">
        <v>424</v>
      </c>
      <c r="B261" s="25" t="s">
        <v>425</v>
      </c>
      <c r="C261" s="46">
        <f>+'1990'!$K260</f>
        <v>0</v>
      </c>
      <c r="D261" s="46">
        <f>+'1991'!$K260</f>
        <v>0</v>
      </c>
      <c r="E261" s="46">
        <f>+'1992'!$K260</f>
        <v>0</v>
      </c>
      <c r="F261" s="46">
        <f>+'1993'!$K260</f>
        <v>0</v>
      </c>
      <c r="G261" s="46">
        <f>+'1994'!$K260</f>
        <v>0</v>
      </c>
      <c r="H261" s="46">
        <f>+'1995'!$K260</f>
        <v>0</v>
      </c>
      <c r="I261" s="46">
        <f>+'1996'!$K260</f>
        <v>0</v>
      </c>
      <c r="J261" s="46">
        <f>+'1997'!$K260</f>
        <v>0</v>
      </c>
      <c r="K261" s="46">
        <f>+'1998'!$K260</f>
        <v>0</v>
      </c>
      <c r="L261" s="46">
        <f>+'1999'!$K260</f>
        <v>0</v>
      </c>
      <c r="M261" s="46">
        <f>+'2000'!$K261</f>
        <v>0</v>
      </c>
      <c r="N261" s="46">
        <f>+'2001'!$K261</f>
        <v>0</v>
      </c>
      <c r="O261" s="46">
        <f>+'2002'!$K261</f>
        <v>0</v>
      </c>
      <c r="P261" s="46">
        <f>+'2003'!$K261</f>
        <v>0</v>
      </c>
      <c r="Q261" s="46">
        <f>+'2004'!$K261</f>
        <v>0</v>
      </c>
      <c r="R261" s="46">
        <f>+'2005'!$K261</f>
        <v>0</v>
      </c>
      <c r="S261" s="46">
        <f>+'2006'!$K261</f>
        <v>0</v>
      </c>
      <c r="T261" s="46">
        <f>+'2007'!$K261</f>
        <v>0</v>
      </c>
      <c r="U261" s="46">
        <f>+'2008'!$K261</f>
        <v>0</v>
      </c>
      <c r="V261" s="46">
        <f>+'2009'!$K261</f>
        <v>0</v>
      </c>
      <c r="W261" s="46">
        <f>+'2010'!$K261</f>
        <v>0</v>
      </c>
      <c r="X261" s="46">
        <f>+'2011'!$K261</f>
        <v>0</v>
      </c>
      <c r="Y261" s="46">
        <f>+'2012'!$K261</f>
        <v>0</v>
      </c>
      <c r="Z261" s="46">
        <f>+'2013'!$K261</f>
        <v>0</v>
      </c>
      <c r="AA261" s="46">
        <f>+'2014'!$K261</f>
        <v>0</v>
      </c>
      <c r="AB261" s="46">
        <f>+'2015'!$K261</f>
        <v>0</v>
      </c>
      <c r="AC261" s="46">
        <f>+'2016'!$K261</f>
        <v>0</v>
      </c>
      <c r="AD261" s="46">
        <f>+'2017'!$K261</f>
        <v>0</v>
      </c>
      <c r="AE261" s="46">
        <f>+'2018'!$K261</f>
        <v>0</v>
      </c>
      <c r="AF261" s="46">
        <f>+'2019'!$K261</f>
        <v>0</v>
      </c>
      <c r="AG261" s="46">
        <f>+'2020'!$K261</f>
        <v>0</v>
      </c>
      <c r="AH261" s="46">
        <f>+'2021'!$K261</f>
        <v>0</v>
      </c>
      <c r="AI261" s="27"/>
      <c r="AJ261" s="47" t="e">
        <f t="shared" si="226"/>
        <v>#DIV/0!</v>
      </c>
    </row>
    <row r="262" spans="1:36" x14ac:dyDescent="0.35">
      <c r="A262" s="24" t="s">
        <v>433</v>
      </c>
      <c r="B262" s="25" t="s">
        <v>291</v>
      </c>
      <c r="C262" s="46">
        <f>+'1990'!$K261</f>
        <v>0</v>
      </c>
      <c r="D262" s="46">
        <f>+'1991'!$K261</f>
        <v>0</v>
      </c>
      <c r="E262" s="46">
        <f>+'1992'!$K261</f>
        <v>0</v>
      </c>
      <c r="F262" s="46">
        <f>+'1993'!$K261</f>
        <v>0</v>
      </c>
      <c r="G262" s="46">
        <f>+'1994'!$K261</f>
        <v>0</v>
      </c>
      <c r="H262" s="46">
        <f>+'1995'!$K261</f>
        <v>0</v>
      </c>
      <c r="I262" s="46">
        <f>+'1996'!$K261</f>
        <v>0</v>
      </c>
      <c r="J262" s="46">
        <f>+'1997'!$K261</f>
        <v>0</v>
      </c>
      <c r="K262" s="46">
        <f>+'1998'!$K261</f>
        <v>0</v>
      </c>
      <c r="L262" s="46">
        <f>+'1999'!$K261</f>
        <v>0</v>
      </c>
      <c r="M262" s="46">
        <f>+'2000'!$K262</f>
        <v>0</v>
      </c>
      <c r="N262" s="46">
        <f>+'2001'!$K262</f>
        <v>0</v>
      </c>
      <c r="O262" s="46">
        <f>+'2002'!$K262</f>
        <v>0</v>
      </c>
      <c r="P262" s="46">
        <f>+'2003'!$K262</f>
        <v>0</v>
      </c>
      <c r="Q262" s="46">
        <f>+'2004'!$K262</f>
        <v>0</v>
      </c>
      <c r="R262" s="46">
        <f>+'2005'!$K262</f>
        <v>0</v>
      </c>
      <c r="S262" s="46">
        <f>+'2006'!$K262</f>
        <v>0</v>
      </c>
      <c r="T262" s="46">
        <f>+'2007'!$K262</f>
        <v>0</v>
      </c>
      <c r="U262" s="46">
        <f>+'2008'!$K262</f>
        <v>0</v>
      </c>
      <c r="V262" s="46">
        <f>+'2009'!$K262</f>
        <v>0</v>
      </c>
      <c r="W262" s="46">
        <f>+'2010'!$K262</f>
        <v>0</v>
      </c>
      <c r="X262" s="46">
        <f>+'2011'!$K262</f>
        <v>0</v>
      </c>
      <c r="Y262" s="46">
        <f>+'2012'!$K262</f>
        <v>0</v>
      </c>
      <c r="Z262" s="46">
        <f>+'2013'!$K262</f>
        <v>0</v>
      </c>
      <c r="AA262" s="46">
        <f>+'2014'!$K262</f>
        <v>0</v>
      </c>
      <c r="AB262" s="46">
        <f>+'2015'!$K262</f>
        <v>0</v>
      </c>
      <c r="AC262" s="46">
        <f>+'2016'!$K262</f>
        <v>0</v>
      </c>
      <c r="AD262" s="46">
        <f>+'2017'!$K262</f>
        <v>0</v>
      </c>
      <c r="AE262" s="46">
        <f>+'2018'!$K262</f>
        <v>0</v>
      </c>
      <c r="AF262" s="46">
        <f>+'2019'!$K262</f>
        <v>0</v>
      </c>
      <c r="AG262" s="46">
        <f>+'2020'!$K262</f>
        <v>0</v>
      </c>
      <c r="AH262" s="46">
        <f>+'2021'!$K262</f>
        <v>0</v>
      </c>
      <c r="AI262" s="27"/>
      <c r="AJ262" s="47" t="e">
        <f t="shared" si="226"/>
        <v>#DIV/0!</v>
      </c>
    </row>
    <row r="263" spans="1:36" s="13" customFormat="1" x14ac:dyDescent="0.35">
      <c r="A263" s="19" t="s">
        <v>434</v>
      </c>
      <c r="B263" s="20" t="s">
        <v>435</v>
      </c>
      <c r="C263" s="21">
        <f>+SUM(C264:C273)</f>
        <v>0</v>
      </c>
      <c r="D263" s="21">
        <f t="shared" ref="D263:AE263" si="238">+SUM(D264:D273)</f>
        <v>0</v>
      </c>
      <c r="E263" s="21">
        <f t="shared" si="238"/>
        <v>0</v>
      </c>
      <c r="F263" s="21">
        <f t="shared" si="238"/>
        <v>0</v>
      </c>
      <c r="G263" s="21">
        <f t="shared" si="238"/>
        <v>18.056385967963752</v>
      </c>
      <c r="H263" s="21">
        <f t="shared" si="238"/>
        <v>17.246420165855234</v>
      </c>
      <c r="I263" s="21">
        <f t="shared" si="238"/>
        <v>10.597360400000001</v>
      </c>
      <c r="J263" s="21">
        <f t="shared" si="238"/>
        <v>19.113832809417314</v>
      </c>
      <c r="K263" s="21">
        <f t="shared" si="238"/>
        <v>20.291047804746139</v>
      </c>
      <c r="L263" s="21">
        <f t="shared" si="238"/>
        <v>19.524667987344387</v>
      </c>
      <c r="M263" s="21">
        <f t="shared" si="238"/>
        <v>10.512352407004364</v>
      </c>
      <c r="N263" s="21">
        <f t="shared" si="238"/>
        <v>10.512275082717185</v>
      </c>
      <c r="O263" s="21">
        <f t="shared" si="238"/>
        <v>10.548046551116187</v>
      </c>
      <c r="P263" s="21">
        <f t="shared" si="238"/>
        <v>10.646838000000001</v>
      </c>
      <c r="Q263" s="21">
        <f t="shared" si="238"/>
        <v>10.512403919999999</v>
      </c>
      <c r="R263" s="21">
        <f t="shared" si="238"/>
        <v>10.614362</v>
      </c>
      <c r="S263" s="21">
        <f t="shared" si="238"/>
        <v>10.597360400000001</v>
      </c>
      <c r="T263" s="21">
        <f t="shared" si="238"/>
        <v>10.785942</v>
      </c>
      <c r="U263" s="21">
        <f t="shared" si="238"/>
        <v>11.2437892</v>
      </c>
      <c r="V263" s="21">
        <f t="shared" si="238"/>
        <v>11.302399088000001</v>
      </c>
      <c r="W263" s="21">
        <f t="shared" si="238"/>
        <v>11.899512575999999</v>
      </c>
      <c r="X263" s="21">
        <f t="shared" si="238"/>
        <v>13.279188</v>
      </c>
      <c r="Y263" s="21">
        <f t="shared" si="238"/>
        <v>15.882604000000001</v>
      </c>
      <c r="Z263" s="21">
        <f t="shared" si="238"/>
        <v>16.001557792</v>
      </c>
      <c r="AA263" s="21">
        <f t="shared" si="238"/>
        <v>17.434036800000001</v>
      </c>
      <c r="AB263" s="21">
        <f t="shared" si="238"/>
        <v>17.706258544000001</v>
      </c>
      <c r="AC263" s="21">
        <f t="shared" si="238"/>
        <v>18.560869359999998</v>
      </c>
      <c r="AD263" s="21">
        <f t="shared" si="238"/>
        <v>17.773194799999999</v>
      </c>
      <c r="AE263" s="21">
        <f t="shared" si="238"/>
        <v>17.488956383999998</v>
      </c>
      <c r="AF263" s="21">
        <f t="shared" ref="AF263" si="239">+SUM(AF264:AF273)</f>
        <v>19.001951951999999</v>
      </c>
      <c r="AG263" s="21">
        <f t="shared" ref="AG263:AH263" si="240">+SUM(AG264:AG273)</f>
        <v>12.425132679999997</v>
      </c>
      <c r="AH263" s="21">
        <f t="shared" si="240"/>
        <v>12.411006908000001</v>
      </c>
      <c r="AI263" s="22"/>
      <c r="AJ263" s="23">
        <f t="shared" si="226"/>
        <v>0.80758323316282921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33" t="e">
        <f t="shared" si="226"/>
        <v>#DIV/0!</v>
      </c>
    </row>
    <row r="265" spans="1:36" x14ac:dyDescent="0.35">
      <c r="A265" s="24" t="s">
        <v>466</v>
      </c>
      <c r="B265" s="25" t="s">
        <v>467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27"/>
      <c r="AJ265" s="33" t="e">
        <f t="shared" si="226"/>
        <v>#DIV/0!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33" t="e">
        <f t="shared" si="226"/>
        <v>#DIV/0!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33" t="e">
        <f t="shared" si="226"/>
        <v>#DIV/0!</v>
      </c>
    </row>
    <row r="268" spans="1:36" x14ac:dyDescent="0.35">
      <c r="A268" s="24" t="s">
        <v>516</v>
      </c>
      <c r="B268" s="25" t="s">
        <v>517</v>
      </c>
      <c r="C268" s="46">
        <f>+'1990'!$K267</f>
        <v>0</v>
      </c>
      <c r="D268" s="46">
        <f>+'1991'!$K267</f>
        <v>0</v>
      </c>
      <c r="E268" s="46">
        <f>+'1992'!$K267</f>
        <v>0</v>
      </c>
      <c r="F268" s="46">
        <f>+'1993'!$K267</f>
        <v>0</v>
      </c>
      <c r="G268" s="46">
        <f>+'1994'!$K267</f>
        <v>0</v>
      </c>
      <c r="H268" s="46">
        <f>+'1995'!$K267</f>
        <v>0</v>
      </c>
      <c r="I268" s="46">
        <f>+'1996'!$K267</f>
        <v>0</v>
      </c>
      <c r="J268" s="46">
        <f>+'1997'!$K267</f>
        <v>0</v>
      </c>
      <c r="K268" s="46">
        <f>+'1998'!$K267</f>
        <v>0</v>
      </c>
      <c r="L268" s="46">
        <f>+'1999'!$K267</f>
        <v>0</v>
      </c>
      <c r="M268" s="46">
        <f>+'2000'!$K268</f>
        <v>0</v>
      </c>
      <c r="N268" s="46">
        <f>+'2001'!$K268</f>
        <v>0</v>
      </c>
      <c r="O268" s="46">
        <f>+'2002'!$K268</f>
        <v>0</v>
      </c>
      <c r="P268" s="46">
        <f>+'2003'!$K268</f>
        <v>0</v>
      </c>
      <c r="Q268" s="46">
        <f>+'2004'!$K268</f>
        <v>0</v>
      </c>
      <c r="R268" s="46">
        <f>+'2005'!$K268</f>
        <v>0</v>
      </c>
      <c r="S268" s="46">
        <f>+'2006'!$K268</f>
        <v>0</v>
      </c>
      <c r="T268" s="46">
        <f>+'2007'!$K268</f>
        <v>0</v>
      </c>
      <c r="U268" s="46">
        <f>+'2008'!$K268</f>
        <v>0</v>
      </c>
      <c r="V268" s="46">
        <f>+'2009'!$K268</f>
        <v>0</v>
      </c>
      <c r="W268" s="46">
        <f>+'2010'!$K268</f>
        <v>0</v>
      </c>
      <c r="X268" s="46">
        <f>+'2011'!$K268</f>
        <v>0</v>
      </c>
      <c r="Y268" s="46">
        <f>+'2012'!$K268</f>
        <v>0</v>
      </c>
      <c r="Z268" s="46">
        <f>+'2013'!$K268</f>
        <v>0</v>
      </c>
      <c r="AA268" s="46">
        <f>+'2014'!$K268</f>
        <v>0</v>
      </c>
      <c r="AB268" s="46">
        <f>+'2015'!$K268</f>
        <v>0</v>
      </c>
      <c r="AC268" s="46">
        <f>+'2016'!$K268</f>
        <v>0</v>
      </c>
      <c r="AD268" s="46">
        <f>+'2017'!$K268</f>
        <v>0</v>
      </c>
      <c r="AE268" s="46">
        <f>+'2018'!$K268</f>
        <v>0</v>
      </c>
      <c r="AF268" s="46">
        <f>+'2019'!$K268</f>
        <v>0</v>
      </c>
      <c r="AG268" s="46">
        <f>+'2020'!$K268</f>
        <v>0</v>
      </c>
      <c r="AH268" s="46">
        <f>+'2021'!$K268</f>
        <v>0</v>
      </c>
      <c r="AI268" s="27"/>
      <c r="AJ268" s="47" t="e">
        <f t="shared" si="226"/>
        <v>#DIV/0!</v>
      </c>
    </row>
    <row r="269" spans="1:36" x14ac:dyDescent="0.35">
      <c r="A269" s="24" t="s">
        <v>518</v>
      </c>
      <c r="B269" s="25" t="s">
        <v>519</v>
      </c>
      <c r="C269" s="46">
        <f>+'1990'!$K268</f>
        <v>0</v>
      </c>
      <c r="D269" s="46">
        <f>+'1991'!$K268</f>
        <v>0</v>
      </c>
      <c r="E269" s="46">
        <f>+'1992'!$K268</f>
        <v>0</v>
      </c>
      <c r="F269" s="46">
        <f>+'1993'!$K268</f>
        <v>0</v>
      </c>
      <c r="G269" s="46">
        <f>+'1994'!$K268</f>
        <v>18.056385967963752</v>
      </c>
      <c r="H269" s="46">
        <f>+'1995'!$K268</f>
        <v>17.246420165855234</v>
      </c>
      <c r="I269" s="46">
        <f>+'1996'!$K268</f>
        <v>10.597360400000001</v>
      </c>
      <c r="J269" s="46">
        <f>+'1997'!$K268</f>
        <v>19.113832809417314</v>
      </c>
      <c r="K269" s="46">
        <f>+'1998'!$K268</f>
        <v>20.291047804746139</v>
      </c>
      <c r="L269" s="46">
        <f>+'1999'!$K268</f>
        <v>19.524667987344387</v>
      </c>
      <c r="M269" s="46">
        <f>+'2000'!$K269</f>
        <v>10.512352407004364</v>
      </c>
      <c r="N269" s="46">
        <f>+'2001'!$K269</f>
        <v>10.512275082717185</v>
      </c>
      <c r="O269" s="46">
        <f>+'2002'!$K269</f>
        <v>10.548046551116187</v>
      </c>
      <c r="P269" s="46">
        <f>+'2003'!$K269</f>
        <v>10.646838000000001</v>
      </c>
      <c r="Q269" s="46">
        <f>+'2004'!$K269</f>
        <v>10.512403919999999</v>
      </c>
      <c r="R269" s="46">
        <f>+'2005'!$K269</f>
        <v>10.614362</v>
      </c>
      <c r="S269" s="46">
        <f>+'2006'!$K269</f>
        <v>10.597360400000001</v>
      </c>
      <c r="T269" s="46">
        <f>+'2007'!$K269</f>
        <v>10.785942</v>
      </c>
      <c r="U269" s="46">
        <f>+'2008'!$K269</f>
        <v>11.2437892</v>
      </c>
      <c r="V269" s="46">
        <f>+'2009'!$K269</f>
        <v>11.302399088000001</v>
      </c>
      <c r="W269" s="46">
        <f>+'2010'!$K269</f>
        <v>11.899512575999999</v>
      </c>
      <c r="X269" s="46">
        <f>+'2011'!$K269</f>
        <v>13.279188</v>
      </c>
      <c r="Y269" s="46">
        <f>+'2012'!$K269</f>
        <v>15.882604000000001</v>
      </c>
      <c r="Z269" s="46">
        <f>+'2013'!$K269</f>
        <v>16.001557792</v>
      </c>
      <c r="AA269" s="46">
        <f>+'2014'!$K269</f>
        <v>17.434036800000001</v>
      </c>
      <c r="AB269" s="46">
        <f>+'2015'!$K269</f>
        <v>17.706258544000001</v>
      </c>
      <c r="AC269" s="46">
        <f>+'2016'!$K269</f>
        <v>18.560869359999998</v>
      </c>
      <c r="AD269" s="46">
        <f>+'2017'!$K269</f>
        <v>17.773194799999999</v>
      </c>
      <c r="AE269" s="46">
        <f>+'2018'!$K269</f>
        <v>17.488956383999998</v>
      </c>
      <c r="AF269" s="46">
        <f>+'2019'!$K269</f>
        <v>19.001951951999999</v>
      </c>
      <c r="AG269" s="46">
        <f>+'2020'!$K269</f>
        <v>12.425132679999997</v>
      </c>
      <c r="AH269" s="46">
        <f>+'2021'!$K269</f>
        <v>12.411006908000001</v>
      </c>
      <c r="AI269" s="27"/>
      <c r="AJ269" s="47">
        <f t="shared" si="226"/>
        <v>0.80758323316282921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33" t="e">
        <f t="shared" si="226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33" t="e">
        <f t="shared" si="226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33" t="e">
        <f t="shared" si="226"/>
        <v>#DIV/0!</v>
      </c>
    </row>
    <row r="273" spans="1:36" x14ac:dyDescent="0.35">
      <c r="A273" s="24" t="s">
        <v>539</v>
      </c>
      <c r="B273" s="25" t="s">
        <v>291</v>
      </c>
      <c r="C273" s="46">
        <f>+'1990'!$K272</f>
        <v>0</v>
      </c>
      <c r="D273" s="46">
        <f>+'1991'!$K272</f>
        <v>0</v>
      </c>
      <c r="E273" s="46">
        <f>+'1992'!$K272</f>
        <v>0</v>
      </c>
      <c r="F273" s="46">
        <f>+'1993'!$K272</f>
        <v>0</v>
      </c>
      <c r="G273" s="46">
        <f>+'1994'!$K272</f>
        <v>0</v>
      </c>
      <c r="H273" s="46">
        <f>+'1995'!$K272</f>
        <v>0</v>
      </c>
      <c r="I273" s="46">
        <f>+'1996'!$K272</f>
        <v>0</v>
      </c>
      <c r="J273" s="46">
        <f>+'1997'!$K272</f>
        <v>0</v>
      </c>
      <c r="K273" s="46">
        <f>+'1998'!$K272</f>
        <v>0</v>
      </c>
      <c r="L273" s="46">
        <f>+'1999'!$K272</f>
        <v>0</v>
      </c>
      <c r="M273" s="46">
        <f>+'2000'!$K273</f>
        <v>0</v>
      </c>
      <c r="N273" s="46">
        <f>+'2001'!$K273</f>
        <v>0</v>
      </c>
      <c r="O273" s="46">
        <f>+'2002'!$K273</f>
        <v>0</v>
      </c>
      <c r="P273" s="46">
        <f>+'2003'!$K273</f>
        <v>0</v>
      </c>
      <c r="Q273" s="46">
        <f>+'2004'!$K273</f>
        <v>0</v>
      </c>
      <c r="R273" s="46">
        <f>+'2005'!$K273</f>
        <v>0</v>
      </c>
      <c r="S273" s="46">
        <f>+'2006'!$K273</f>
        <v>0</v>
      </c>
      <c r="T273" s="46">
        <f>+'2007'!$K273</f>
        <v>0</v>
      </c>
      <c r="U273" s="46">
        <f>+'2008'!$K273</f>
        <v>0</v>
      </c>
      <c r="V273" s="46">
        <f>+'2009'!$K273</f>
        <v>0</v>
      </c>
      <c r="W273" s="46">
        <f>+'2010'!$K273</f>
        <v>0</v>
      </c>
      <c r="X273" s="46">
        <f>+'2011'!$K273</f>
        <v>0</v>
      </c>
      <c r="Y273" s="46">
        <f>+'2012'!$K273</f>
        <v>0</v>
      </c>
      <c r="Z273" s="46">
        <f>+'2013'!$K273</f>
        <v>0</v>
      </c>
      <c r="AA273" s="46">
        <f>+'2014'!$K273</f>
        <v>0</v>
      </c>
      <c r="AB273" s="46">
        <f>+'2015'!$K273</f>
        <v>0</v>
      </c>
      <c r="AC273" s="46">
        <f>+'2016'!$K273</f>
        <v>0</v>
      </c>
      <c r="AD273" s="46">
        <f>+'2017'!$K273</f>
        <v>0</v>
      </c>
      <c r="AE273" s="46">
        <f>+'2018'!$K273</f>
        <v>0</v>
      </c>
      <c r="AF273" s="46">
        <f>+'2019'!$K273</f>
        <v>0</v>
      </c>
      <c r="AG273" s="46">
        <f>+'2020'!$K273</f>
        <v>0</v>
      </c>
      <c r="AH273" s="46">
        <f>+'2021'!$K273</f>
        <v>0</v>
      </c>
      <c r="AI273" s="27"/>
      <c r="AJ273" s="47" t="e">
        <f t="shared" si="226"/>
        <v>#DIV/0!</v>
      </c>
    </row>
    <row r="274" spans="1:36" s="13" customFormat="1" x14ac:dyDescent="0.35">
      <c r="A274" s="19" t="s">
        <v>540</v>
      </c>
      <c r="B274" s="20" t="s">
        <v>541</v>
      </c>
      <c r="C274" s="21">
        <f>+SUM(C275:C282)</f>
        <v>0</v>
      </c>
      <c r="D274" s="21">
        <f t="shared" ref="D274:AE274" si="241">+SUM(D275:D282)</f>
        <v>0</v>
      </c>
      <c r="E274" s="21">
        <f t="shared" si="241"/>
        <v>0</v>
      </c>
      <c r="F274" s="21">
        <f t="shared" si="241"/>
        <v>0</v>
      </c>
      <c r="G274" s="21">
        <f t="shared" si="241"/>
        <v>0</v>
      </c>
      <c r="H274" s="21">
        <f t="shared" si="241"/>
        <v>0</v>
      </c>
      <c r="I274" s="21">
        <f t="shared" si="241"/>
        <v>0</v>
      </c>
      <c r="J274" s="21">
        <f t="shared" si="241"/>
        <v>0</v>
      </c>
      <c r="K274" s="21">
        <f t="shared" si="241"/>
        <v>0</v>
      </c>
      <c r="L274" s="21">
        <f t="shared" si="241"/>
        <v>0</v>
      </c>
      <c r="M274" s="21">
        <f t="shared" si="241"/>
        <v>171.59704070461262</v>
      </c>
      <c r="N274" s="21">
        <f t="shared" si="241"/>
        <v>256.74353864326821</v>
      </c>
      <c r="O274" s="21">
        <f t="shared" si="241"/>
        <v>318.0659764700913</v>
      </c>
      <c r="P274" s="21">
        <f t="shared" si="241"/>
        <v>331.75424816402125</v>
      </c>
      <c r="Q274" s="21">
        <f t="shared" si="241"/>
        <v>189.38734986597609</v>
      </c>
      <c r="R274" s="21">
        <f t="shared" si="241"/>
        <v>428.09764652005822</v>
      </c>
      <c r="S274" s="21">
        <f t="shared" si="241"/>
        <v>233.52679228836436</v>
      </c>
      <c r="T274" s="21">
        <f t="shared" si="241"/>
        <v>272.7486176707294</v>
      </c>
      <c r="U274" s="21">
        <f t="shared" si="241"/>
        <v>265.46752490041371</v>
      </c>
      <c r="V274" s="21">
        <f t="shared" si="241"/>
        <v>178.75438170732519</v>
      </c>
      <c r="W274" s="21">
        <f t="shared" si="241"/>
        <v>193.39700625462157</v>
      </c>
      <c r="X274" s="21">
        <f t="shared" si="241"/>
        <v>182.65315093748873</v>
      </c>
      <c r="Y274" s="21">
        <f t="shared" si="241"/>
        <v>161.96652344077069</v>
      </c>
      <c r="Z274" s="21">
        <f t="shared" si="241"/>
        <v>169.57852593594311</v>
      </c>
      <c r="AA274" s="21">
        <f t="shared" si="241"/>
        <v>198.89620095824642</v>
      </c>
      <c r="AB274" s="21">
        <f t="shared" si="241"/>
        <v>278.26087920099235</v>
      </c>
      <c r="AC274" s="21">
        <f t="shared" si="241"/>
        <v>431.20951672026285</v>
      </c>
      <c r="AD274" s="21">
        <f t="shared" si="241"/>
        <v>178.58767622041154</v>
      </c>
      <c r="AE274" s="21">
        <f t="shared" si="241"/>
        <v>168.67310386994009</v>
      </c>
      <c r="AF274" s="21">
        <f t="shared" ref="AF274:AH274" si="242">+SUM(AF275:AF282)</f>
        <v>258.19681621518509</v>
      </c>
      <c r="AG274" s="21">
        <f t="shared" si="242"/>
        <v>269.88457715027812</v>
      </c>
      <c r="AH274" s="21">
        <f t="shared" si="242"/>
        <v>273.97732621331716</v>
      </c>
      <c r="AI274" s="22"/>
      <c r="AJ274" s="23">
        <f t="shared" si="226"/>
        <v>0.50466939962936452</v>
      </c>
    </row>
    <row r="275" spans="1:36" x14ac:dyDescent="0.35">
      <c r="A275" s="24" t="s">
        <v>542</v>
      </c>
      <c r="B275" s="25" t="s">
        <v>543</v>
      </c>
      <c r="C275" s="46">
        <f>+'1990'!$K274</f>
        <v>0</v>
      </c>
      <c r="D275" s="46">
        <f>+'1991'!$K274</f>
        <v>0</v>
      </c>
      <c r="E275" s="46">
        <f>+'1992'!$K274</f>
        <v>0</v>
      </c>
      <c r="F275" s="46">
        <f>+'1993'!$K274</f>
        <v>0</v>
      </c>
      <c r="G275" s="46">
        <f>+'1994'!$K274</f>
        <v>0</v>
      </c>
      <c r="H275" s="46">
        <f>+'1995'!$K274</f>
        <v>0</v>
      </c>
      <c r="I275" s="46">
        <f>+'1996'!$K274</f>
        <v>0</v>
      </c>
      <c r="J275" s="46">
        <f>+'1997'!$K274</f>
        <v>0</v>
      </c>
      <c r="K275" s="46">
        <f>+'1998'!$K274</f>
        <v>0</v>
      </c>
      <c r="L275" s="46">
        <f>+'1999'!$K274</f>
        <v>0</v>
      </c>
      <c r="M275" s="46">
        <f>+'2000'!$K275</f>
        <v>7.0460020958043179</v>
      </c>
      <c r="N275" s="46">
        <f>+'2001'!$K275</f>
        <v>12.534361551059348</v>
      </c>
      <c r="O275" s="46">
        <f>+'2002'!$K275</f>
        <v>23.741943213642443</v>
      </c>
      <c r="P275" s="46">
        <f>+'2003'!$K275</f>
        <v>63.03972685448165</v>
      </c>
      <c r="Q275" s="46">
        <f>+'2004'!$K275</f>
        <v>19.090407383164006</v>
      </c>
      <c r="R275" s="46">
        <f>+'2005'!$K275</f>
        <v>38.245504838840006</v>
      </c>
      <c r="S275" s="46">
        <f>+'2006'!$K275</f>
        <v>39.892782876180007</v>
      </c>
      <c r="T275" s="46">
        <f>+'2007'!$K275</f>
        <v>11.966167506358001</v>
      </c>
      <c r="U275" s="46">
        <f>+'2008'!$K275</f>
        <v>4.8960236243620017</v>
      </c>
      <c r="V275" s="46">
        <f>+'2009'!$K275</f>
        <v>14.042701491312005</v>
      </c>
      <c r="W275" s="46">
        <f>+'2010'!$K275</f>
        <v>3.0566740540700001</v>
      </c>
      <c r="X275" s="46">
        <f>+'2011'!$K275</f>
        <v>1.6890093169300002</v>
      </c>
      <c r="Y275" s="46">
        <f>+'2012'!$K275</f>
        <v>4.7248815000660009</v>
      </c>
      <c r="Z275" s="46">
        <f>+'2013'!$K275</f>
        <v>30.697088795360003</v>
      </c>
      <c r="AA275" s="46">
        <f>+'2014'!$K275</f>
        <v>7.3894648397180029</v>
      </c>
      <c r="AB275" s="46">
        <f>+'2015'!$K275</f>
        <v>56.676338370522004</v>
      </c>
      <c r="AC275" s="46">
        <f>+'2016'!$K275</f>
        <v>227.56851735103206</v>
      </c>
      <c r="AD275" s="46">
        <f>+'2017'!$K275</f>
        <v>5.9826093489344014</v>
      </c>
      <c r="AE275" s="46">
        <f>+'2018'!$K275</f>
        <v>8.6285308841160013</v>
      </c>
      <c r="AF275" s="46">
        <f>+'2019'!$K275</f>
        <v>106.1128409211</v>
      </c>
      <c r="AG275" s="46">
        <f>+'2020'!$K275</f>
        <v>4.8376661579480009</v>
      </c>
      <c r="AH275" s="46">
        <f>+'2021'!$K275</f>
        <v>4.507972198990001</v>
      </c>
      <c r="AI275" s="27"/>
      <c r="AJ275" s="47">
        <f t="shared" si="226"/>
        <v>14.060007005147927</v>
      </c>
    </row>
    <row r="276" spans="1:36" x14ac:dyDescent="0.35">
      <c r="A276" s="24" t="s">
        <v>558</v>
      </c>
      <c r="B276" s="25" t="s">
        <v>559</v>
      </c>
      <c r="C276" s="46">
        <f>+'1990'!$K275</f>
        <v>0</v>
      </c>
      <c r="D276" s="46">
        <f>+'1991'!$K275</f>
        <v>0</v>
      </c>
      <c r="E276" s="46">
        <f>+'1992'!$K275</f>
        <v>0</v>
      </c>
      <c r="F276" s="46">
        <f>+'1993'!$K275</f>
        <v>0</v>
      </c>
      <c r="G276" s="46">
        <f>+'1994'!$K275</f>
        <v>0</v>
      </c>
      <c r="H276" s="46">
        <f>+'1995'!$K275</f>
        <v>0</v>
      </c>
      <c r="I276" s="46">
        <f>+'1996'!$K275</f>
        <v>0</v>
      </c>
      <c r="J276" s="46">
        <f>+'1997'!$K275</f>
        <v>0</v>
      </c>
      <c r="K276" s="46">
        <f>+'1998'!$K275</f>
        <v>0</v>
      </c>
      <c r="L276" s="46">
        <f>+'1999'!$K275</f>
        <v>0</v>
      </c>
      <c r="M276" s="46">
        <f>+'2000'!$K276</f>
        <v>33.270044983433017</v>
      </c>
      <c r="N276" s="46">
        <f>+'2001'!$K276</f>
        <v>23.61655942854852</v>
      </c>
      <c r="O276" s="46">
        <f>+'2002'!$K276</f>
        <v>34.848530602917549</v>
      </c>
      <c r="P276" s="46">
        <f>+'2003'!$K276</f>
        <v>39.837222762894534</v>
      </c>
      <c r="Q276" s="46">
        <f>+'2004'!$K276</f>
        <v>15.450586650654394</v>
      </c>
      <c r="R276" s="46">
        <f>+'2005'!$K276</f>
        <v>38.827340377875473</v>
      </c>
      <c r="S276" s="46">
        <f>+'2006'!$K276</f>
        <v>28.695213264791168</v>
      </c>
      <c r="T276" s="46">
        <f>+'2007'!$K276</f>
        <v>26.704975366761875</v>
      </c>
      <c r="U276" s="46">
        <f>+'2008'!$K276</f>
        <v>33.168639185434166</v>
      </c>
      <c r="V276" s="46">
        <f>+'2009'!$K276</f>
        <v>23.695121830675259</v>
      </c>
      <c r="W276" s="46">
        <f>+'2010'!$K276</f>
        <v>34.878123753400395</v>
      </c>
      <c r="X276" s="46">
        <f>+'2011'!$K276</f>
        <v>34.855605669594269</v>
      </c>
      <c r="Y276" s="46">
        <f>+'2012'!$K276</f>
        <v>27.494539532447526</v>
      </c>
      <c r="Z276" s="46">
        <f>+'2013'!$K276</f>
        <v>16.4865948403278</v>
      </c>
      <c r="AA276" s="46">
        <f>+'2014'!$K276</f>
        <v>28.521645950604785</v>
      </c>
      <c r="AB276" s="46">
        <f>+'2015'!$K276</f>
        <v>28.326392746973411</v>
      </c>
      <c r="AC276" s="46">
        <f>+'2016'!$K276</f>
        <v>29.554242037004798</v>
      </c>
      <c r="AD276" s="46">
        <f>+'2017'!$K276</f>
        <v>28.360389385212617</v>
      </c>
      <c r="AE276" s="46">
        <f>+'2018'!$K276</f>
        <v>25.997752545869883</v>
      </c>
      <c r="AF276" s="46">
        <f>+'2019'!$K276</f>
        <v>18.122887354352081</v>
      </c>
      <c r="AG276" s="46">
        <f>+'2020'!$K276</f>
        <v>30.723280462257026</v>
      </c>
      <c r="AH276" s="46">
        <f>+'2021'!$K276</f>
        <v>26.166319245579924</v>
      </c>
      <c r="AI276" s="27"/>
      <c r="AJ276" s="47">
        <f t="shared" si="226"/>
        <v>-0.45527914484706999</v>
      </c>
    </row>
    <row r="277" spans="1:36" x14ac:dyDescent="0.35">
      <c r="A277" s="24" t="s">
        <v>574</v>
      </c>
      <c r="B277" s="25" t="s">
        <v>575</v>
      </c>
      <c r="C277" s="46">
        <f>+'1990'!$K276</f>
        <v>0</v>
      </c>
      <c r="D277" s="46">
        <f>+'1991'!$K276</f>
        <v>0</v>
      </c>
      <c r="E277" s="46">
        <f>+'1992'!$K276</f>
        <v>0</v>
      </c>
      <c r="F277" s="46">
        <f>+'1993'!$K276</f>
        <v>0</v>
      </c>
      <c r="G277" s="46">
        <f>+'1994'!$K276</f>
        <v>0</v>
      </c>
      <c r="H277" s="46">
        <f>+'1995'!$K276</f>
        <v>0</v>
      </c>
      <c r="I277" s="46">
        <f>+'1996'!$K276</f>
        <v>0</v>
      </c>
      <c r="J277" s="46">
        <f>+'1997'!$K276</f>
        <v>0</v>
      </c>
      <c r="K277" s="46">
        <f>+'1998'!$K276</f>
        <v>0</v>
      </c>
      <c r="L277" s="46">
        <f>+'1999'!$K276</f>
        <v>0</v>
      </c>
      <c r="M277" s="46">
        <f>+'2000'!$K277</f>
        <v>131.28099362537529</v>
      </c>
      <c r="N277" s="46">
        <f>+'2001'!$K277</f>
        <v>220.59261766366032</v>
      </c>
      <c r="O277" s="46">
        <f>+'2002'!$K277</f>
        <v>259.47550265353129</v>
      </c>
      <c r="P277" s="46">
        <f>+'2003'!$K277</f>
        <v>228.87729854664508</v>
      </c>
      <c r="Q277" s="46">
        <f>+'2004'!$K277</f>
        <v>154.84635583215768</v>
      </c>
      <c r="R277" s="46">
        <f>+'2005'!$K277</f>
        <v>351.02480130334271</v>
      </c>
      <c r="S277" s="46">
        <f>+'2006'!$K277</f>
        <v>164.93879614739319</v>
      </c>
      <c r="T277" s="46">
        <f>+'2007'!$K277</f>
        <v>234.07747479760954</v>
      </c>
      <c r="U277" s="46">
        <f>+'2008'!$K277</f>
        <v>227.40286209061756</v>
      </c>
      <c r="V277" s="46">
        <f>+'2009'!$K277</f>
        <v>141.01655838533793</v>
      </c>
      <c r="W277" s="46">
        <f>+'2010'!$K277</f>
        <v>155.46220844715117</v>
      </c>
      <c r="X277" s="46">
        <f>+'2011'!$K277</f>
        <v>146.10853595096447</v>
      </c>
      <c r="Y277" s="46">
        <f>+'2012'!$K277</f>
        <v>129.74710240825718</v>
      </c>
      <c r="Z277" s="46">
        <f>+'2013'!$K277</f>
        <v>122.39484230025529</v>
      </c>
      <c r="AA277" s="46">
        <f>+'2014'!$K277</f>
        <v>162.98509016792363</v>
      </c>
      <c r="AB277" s="46">
        <f>+'2015'!$K277</f>
        <v>193.25814808349691</v>
      </c>
      <c r="AC277" s="46">
        <f>+'2016'!$K277</f>
        <v>174.08675733222603</v>
      </c>
      <c r="AD277" s="46">
        <f>+'2017'!$K277</f>
        <v>144.24467748626452</v>
      </c>
      <c r="AE277" s="46">
        <f>+'2018'!$K277</f>
        <v>134.04682043995422</v>
      </c>
      <c r="AF277" s="46">
        <f>+'2019'!$K277</f>
        <v>133.96108793973303</v>
      </c>
      <c r="AG277" s="46">
        <f>+'2020'!$K277</f>
        <v>234.3236305300731</v>
      </c>
      <c r="AH277" s="46">
        <f>+'2021'!$K277</f>
        <v>243.30303476874721</v>
      </c>
      <c r="AI277" s="27"/>
      <c r="AJ277" s="47">
        <f t="shared" si="226"/>
        <v>2.0414945380484273E-2</v>
      </c>
    </row>
    <row r="278" spans="1:36" x14ac:dyDescent="0.35">
      <c r="A278" s="24" t="s">
        <v>590</v>
      </c>
      <c r="B278" s="25" t="s">
        <v>591</v>
      </c>
      <c r="C278" s="46">
        <f>+'1990'!$K277</f>
        <v>0</v>
      </c>
      <c r="D278" s="46">
        <f>+'1991'!$K277</f>
        <v>0</v>
      </c>
      <c r="E278" s="46">
        <f>+'1992'!$K277</f>
        <v>0</v>
      </c>
      <c r="F278" s="46">
        <f>+'1993'!$K277</f>
        <v>0</v>
      </c>
      <c r="G278" s="46">
        <f>+'1994'!$K277</f>
        <v>0</v>
      </c>
      <c r="H278" s="46">
        <f>+'1995'!$K277</f>
        <v>0</v>
      </c>
      <c r="I278" s="46">
        <f>+'1996'!$K277</f>
        <v>0</v>
      </c>
      <c r="J278" s="46">
        <f>+'1997'!$K277</f>
        <v>0</v>
      </c>
      <c r="K278" s="46">
        <f>+'1998'!$K277</f>
        <v>0</v>
      </c>
      <c r="L278" s="46">
        <f>+'1999'!$K277</f>
        <v>0</v>
      </c>
      <c r="M278" s="46">
        <f>+'2000'!$K278</f>
        <v>0</v>
      </c>
      <c r="N278" s="46">
        <f>+'2001'!$K278</f>
        <v>0</v>
      </c>
      <c r="O278" s="46">
        <f>+'2002'!$K278</f>
        <v>0</v>
      </c>
      <c r="P278" s="46">
        <f>+'2003'!$K278</f>
        <v>0</v>
      </c>
      <c r="Q278" s="46">
        <f>+'2004'!$K278</f>
        <v>0</v>
      </c>
      <c r="R278" s="46">
        <f>+'2005'!$K278</f>
        <v>0</v>
      </c>
      <c r="S278" s="46">
        <f>+'2006'!$K278</f>
        <v>0</v>
      </c>
      <c r="T278" s="46">
        <f>+'2007'!$K278</f>
        <v>0</v>
      </c>
      <c r="U278" s="46">
        <f>+'2008'!$K278</f>
        <v>0</v>
      </c>
      <c r="V278" s="46">
        <f>+'2009'!$K278</f>
        <v>0</v>
      </c>
      <c r="W278" s="46">
        <f>+'2010'!$K278</f>
        <v>0</v>
      </c>
      <c r="X278" s="46">
        <f>+'2011'!$K278</f>
        <v>0</v>
      </c>
      <c r="Y278" s="46">
        <f>+'2012'!$K278</f>
        <v>0</v>
      </c>
      <c r="Z278" s="46">
        <f>+'2013'!$K278</f>
        <v>0</v>
      </c>
      <c r="AA278" s="46">
        <f>+'2014'!$K278</f>
        <v>0</v>
      </c>
      <c r="AB278" s="46">
        <f>+'2015'!$K278</f>
        <v>0</v>
      </c>
      <c r="AC278" s="46">
        <f>+'2016'!$K278</f>
        <v>0</v>
      </c>
      <c r="AD278" s="46">
        <f>+'2017'!$K278</f>
        <v>0</v>
      </c>
      <c r="AE278" s="46">
        <f>+'2018'!$K278</f>
        <v>0</v>
      </c>
      <c r="AF278" s="46">
        <f>+'2019'!$K278</f>
        <v>0</v>
      </c>
      <c r="AG278" s="46">
        <f>+'2020'!$K278</f>
        <v>0</v>
      </c>
      <c r="AH278" s="46">
        <f>+'2021'!$K278</f>
        <v>0</v>
      </c>
      <c r="AI278" s="27"/>
      <c r="AJ278" s="47" t="e">
        <f t="shared" si="226"/>
        <v>#DIV/0!</v>
      </c>
    </row>
    <row r="279" spans="1:36" x14ac:dyDescent="0.35">
      <c r="A279" s="24" t="s">
        <v>606</v>
      </c>
      <c r="B279" s="25" t="s">
        <v>607</v>
      </c>
      <c r="C279" s="46">
        <f>+'1990'!$K278</f>
        <v>0</v>
      </c>
      <c r="D279" s="46">
        <f>+'1991'!$K278</f>
        <v>0</v>
      </c>
      <c r="E279" s="46">
        <f>+'1992'!$K278</f>
        <v>0</v>
      </c>
      <c r="F279" s="46">
        <f>+'1993'!$K278</f>
        <v>0</v>
      </c>
      <c r="G279" s="46">
        <f>+'1994'!$K278</f>
        <v>0</v>
      </c>
      <c r="H279" s="46">
        <f>+'1995'!$K278</f>
        <v>0</v>
      </c>
      <c r="I279" s="46">
        <f>+'1996'!$K278</f>
        <v>0</v>
      </c>
      <c r="J279" s="46">
        <f>+'1997'!$K278</f>
        <v>0</v>
      </c>
      <c r="K279" s="46">
        <f>+'1998'!$K278</f>
        <v>0</v>
      </c>
      <c r="L279" s="46">
        <f>+'1999'!$K278</f>
        <v>0</v>
      </c>
      <c r="M279" s="46">
        <f>+'2000'!$K279</f>
        <v>0</v>
      </c>
      <c r="N279" s="46">
        <f>+'2001'!$K279</f>
        <v>0</v>
      </c>
      <c r="O279" s="46">
        <f>+'2002'!$K279</f>
        <v>0</v>
      </c>
      <c r="P279" s="46">
        <f>+'2003'!$K279</f>
        <v>0</v>
      </c>
      <c r="Q279" s="46">
        <f>+'2004'!$K279</f>
        <v>0</v>
      </c>
      <c r="R279" s="46">
        <f>+'2005'!$K279</f>
        <v>0</v>
      </c>
      <c r="S279" s="46">
        <f>+'2006'!$K279</f>
        <v>0</v>
      </c>
      <c r="T279" s="46">
        <f>+'2007'!$K279</f>
        <v>0</v>
      </c>
      <c r="U279" s="46">
        <f>+'2008'!$K279</f>
        <v>0</v>
      </c>
      <c r="V279" s="46">
        <f>+'2009'!$K279</f>
        <v>0</v>
      </c>
      <c r="W279" s="46">
        <f>+'2010'!$K279</f>
        <v>0</v>
      </c>
      <c r="X279" s="46">
        <f>+'2011'!$K279</f>
        <v>0</v>
      </c>
      <c r="Y279" s="46">
        <f>+'2012'!$K279</f>
        <v>0</v>
      </c>
      <c r="Z279" s="46">
        <f>+'2013'!$K279</f>
        <v>0</v>
      </c>
      <c r="AA279" s="46">
        <f>+'2014'!$K279</f>
        <v>0</v>
      </c>
      <c r="AB279" s="46">
        <f>+'2015'!$K279</f>
        <v>0</v>
      </c>
      <c r="AC279" s="46">
        <f>+'2016'!$K279</f>
        <v>0</v>
      </c>
      <c r="AD279" s="46">
        <f>+'2017'!$K279</f>
        <v>0</v>
      </c>
      <c r="AE279" s="46">
        <f>+'2018'!$K279</f>
        <v>0</v>
      </c>
      <c r="AF279" s="46">
        <f>+'2019'!$K279</f>
        <v>0</v>
      </c>
      <c r="AG279" s="46">
        <f>+'2020'!$K279</f>
        <v>0</v>
      </c>
      <c r="AH279" s="46">
        <f>+'2021'!$K279</f>
        <v>0</v>
      </c>
      <c r="AI279" s="27"/>
      <c r="AJ279" s="47" t="e">
        <f t="shared" si="226"/>
        <v>#DIV/0!</v>
      </c>
    </row>
    <row r="280" spans="1:36" x14ac:dyDescent="0.35">
      <c r="A280" s="24" t="s">
        <v>622</v>
      </c>
      <c r="B280" s="25" t="s">
        <v>623</v>
      </c>
      <c r="C280" s="46">
        <f>+'1990'!$K279</f>
        <v>0</v>
      </c>
      <c r="D280" s="46">
        <f>+'1991'!$K279</f>
        <v>0</v>
      </c>
      <c r="E280" s="46">
        <f>+'1992'!$K279</f>
        <v>0</v>
      </c>
      <c r="F280" s="46">
        <f>+'1993'!$K279</f>
        <v>0</v>
      </c>
      <c r="G280" s="46">
        <f>+'1994'!$K279</f>
        <v>0</v>
      </c>
      <c r="H280" s="46">
        <f>+'1995'!$K279</f>
        <v>0</v>
      </c>
      <c r="I280" s="46">
        <f>+'1996'!$K279</f>
        <v>0</v>
      </c>
      <c r="J280" s="46">
        <f>+'1997'!$K279</f>
        <v>0</v>
      </c>
      <c r="K280" s="46">
        <f>+'1998'!$K279</f>
        <v>0</v>
      </c>
      <c r="L280" s="46">
        <f>+'1999'!$K279</f>
        <v>0</v>
      </c>
      <c r="M280" s="46">
        <f>+'2000'!$K280</f>
        <v>0</v>
      </c>
      <c r="N280" s="46">
        <f>+'2001'!$K280</f>
        <v>0</v>
      </c>
      <c r="O280" s="46">
        <f>+'2002'!$K280</f>
        <v>0</v>
      </c>
      <c r="P280" s="46">
        <f>+'2003'!$K280</f>
        <v>0</v>
      </c>
      <c r="Q280" s="46">
        <f>+'2004'!$K280</f>
        <v>0</v>
      </c>
      <c r="R280" s="46">
        <f>+'2005'!$K280</f>
        <v>0</v>
      </c>
      <c r="S280" s="46">
        <f>+'2006'!$K280</f>
        <v>0</v>
      </c>
      <c r="T280" s="46">
        <f>+'2007'!$K280</f>
        <v>0</v>
      </c>
      <c r="U280" s="46">
        <f>+'2008'!$K280</f>
        <v>0</v>
      </c>
      <c r="V280" s="46">
        <f>+'2009'!$K280</f>
        <v>0</v>
      </c>
      <c r="W280" s="46">
        <f>+'2010'!$K280</f>
        <v>0</v>
      </c>
      <c r="X280" s="46">
        <f>+'2011'!$K280</f>
        <v>0</v>
      </c>
      <c r="Y280" s="46">
        <f>+'2012'!$K280</f>
        <v>0</v>
      </c>
      <c r="Z280" s="46">
        <f>+'2013'!$K280</f>
        <v>0</v>
      </c>
      <c r="AA280" s="46">
        <f>+'2014'!$K280</f>
        <v>0</v>
      </c>
      <c r="AB280" s="46">
        <f>+'2015'!$K280</f>
        <v>0</v>
      </c>
      <c r="AC280" s="46">
        <f>+'2016'!$K280</f>
        <v>0</v>
      </c>
      <c r="AD280" s="46">
        <f>+'2017'!$K280</f>
        <v>0</v>
      </c>
      <c r="AE280" s="46">
        <f>+'2018'!$K280</f>
        <v>0</v>
      </c>
      <c r="AF280" s="46">
        <f>+'2019'!$K280</f>
        <v>0</v>
      </c>
      <c r="AG280" s="46">
        <f>+'2020'!$K280</f>
        <v>0</v>
      </c>
      <c r="AH280" s="46">
        <f>+'2021'!$K280</f>
        <v>0</v>
      </c>
      <c r="AI280" s="27"/>
      <c r="AJ280" s="47" t="e">
        <f t="shared" si="226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33" t="e">
        <f t="shared" si="226"/>
        <v>#DIV/0!</v>
      </c>
    </row>
    <row r="282" spans="1:36" x14ac:dyDescent="0.35">
      <c r="A282" s="24" t="s">
        <v>640</v>
      </c>
      <c r="B282" s="25" t="s">
        <v>291</v>
      </c>
      <c r="C282" s="46">
        <f>+'1990'!$K281</f>
        <v>0</v>
      </c>
      <c r="D282" s="46">
        <f>+'1991'!$K281</f>
        <v>0</v>
      </c>
      <c r="E282" s="46">
        <f>+'1992'!$K281</f>
        <v>0</v>
      </c>
      <c r="F282" s="46">
        <f>+'1993'!$K281</f>
        <v>0</v>
      </c>
      <c r="G282" s="46">
        <f>+'1994'!$K281</f>
        <v>0</v>
      </c>
      <c r="H282" s="46">
        <f>+'1995'!$K281</f>
        <v>0</v>
      </c>
      <c r="I282" s="46">
        <f>+'1996'!$K281</f>
        <v>0</v>
      </c>
      <c r="J282" s="46">
        <f>+'1997'!$K281</f>
        <v>0</v>
      </c>
      <c r="K282" s="46">
        <f>+'1998'!$K281</f>
        <v>0</v>
      </c>
      <c r="L282" s="46">
        <f>+'1999'!$K281</f>
        <v>0</v>
      </c>
      <c r="M282" s="46">
        <f>+'2000'!$K282</f>
        <v>0</v>
      </c>
      <c r="N282" s="46">
        <f>+'2001'!$K282</f>
        <v>0</v>
      </c>
      <c r="O282" s="46">
        <f>+'2002'!$K282</f>
        <v>0</v>
      </c>
      <c r="P282" s="46">
        <f>+'2003'!$K282</f>
        <v>0</v>
      </c>
      <c r="Q282" s="46">
        <f>+'2004'!$K282</f>
        <v>0</v>
      </c>
      <c r="R282" s="46">
        <f>+'2005'!$K282</f>
        <v>0</v>
      </c>
      <c r="S282" s="46">
        <f>+'2006'!$K282</f>
        <v>0</v>
      </c>
      <c r="T282" s="46">
        <f>+'2007'!$K282</f>
        <v>0</v>
      </c>
      <c r="U282" s="46">
        <f>+'2008'!$K282</f>
        <v>0</v>
      </c>
      <c r="V282" s="46">
        <f>+'2009'!$K282</f>
        <v>0</v>
      </c>
      <c r="W282" s="46">
        <f>+'2010'!$K282</f>
        <v>0</v>
      </c>
      <c r="X282" s="46">
        <f>+'2011'!$K282</f>
        <v>0</v>
      </c>
      <c r="Y282" s="46">
        <f>+'2012'!$K282</f>
        <v>0</v>
      </c>
      <c r="Z282" s="46">
        <f>+'2013'!$K282</f>
        <v>0</v>
      </c>
      <c r="AA282" s="46">
        <f>+'2014'!$K282</f>
        <v>0</v>
      </c>
      <c r="AB282" s="46">
        <f>+'2015'!$K282</f>
        <v>0</v>
      </c>
      <c r="AC282" s="46">
        <f>+'2016'!$K282</f>
        <v>0</v>
      </c>
      <c r="AD282" s="46">
        <f>+'2017'!$K282</f>
        <v>0</v>
      </c>
      <c r="AE282" s="46">
        <f>+'2018'!$K282</f>
        <v>0</v>
      </c>
      <c r="AF282" s="46">
        <f>+'2019'!$K282</f>
        <v>0</v>
      </c>
      <c r="AG282" s="46">
        <f>+'2020'!$K282</f>
        <v>0</v>
      </c>
      <c r="AH282" s="46">
        <f>+'2021'!$K282</f>
        <v>0</v>
      </c>
      <c r="AI282" s="27"/>
      <c r="AJ282" s="47" t="e">
        <f t="shared" si="226"/>
        <v>#DIV/0!</v>
      </c>
    </row>
    <row r="283" spans="1:36" s="13" customFormat="1" x14ac:dyDescent="0.35">
      <c r="A283" s="19" t="s">
        <v>641</v>
      </c>
      <c r="B283" s="20" t="s">
        <v>642</v>
      </c>
      <c r="C283" s="21">
        <f>+SUM(C284:C288)</f>
        <v>0</v>
      </c>
      <c r="D283" s="21">
        <f t="shared" ref="D283:AE283" si="243">+SUM(D284:D288)</f>
        <v>0</v>
      </c>
      <c r="E283" s="21">
        <f t="shared" si="243"/>
        <v>0</v>
      </c>
      <c r="F283" s="21">
        <f t="shared" si="243"/>
        <v>0</v>
      </c>
      <c r="G283" s="21">
        <f t="shared" si="243"/>
        <v>0</v>
      </c>
      <c r="H283" s="21">
        <f t="shared" si="243"/>
        <v>0</v>
      </c>
      <c r="I283" s="21">
        <f t="shared" si="243"/>
        <v>0</v>
      </c>
      <c r="J283" s="21">
        <f t="shared" si="243"/>
        <v>0</v>
      </c>
      <c r="K283" s="21">
        <f t="shared" si="243"/>
        <v>0</v>
      </c>
      <c r="L283" s="21">
        <f t="shared" si="243"/>
        <v>0</v>
      </c>
      <c r="M283" s="21">
        <f t="shared" si="243"/>
        <v>0</v>
      </c>
      <c r="N283" s="21">
        <f t="shared" si="243"/>
        <v>0</v>
      </c>
      <c r="O283" s="21">
        <f t="shared" si="243"/>
        <v>0</v>
      </c>
      <c r="P283" s="21">
        <f t="shared" si="243"/>
        <v>0</v>
      </c>
      <c r="Q283" s="21">
        <f t="shared" si="243"/>
        <v>0</v>
      </c>
      <c r="R283" s="21">
        <f t="shared" si="243"/>
        <v>0</v>
      </c>
      <c r="S283" s="21">
        <f t="shared" si="243"/>
        <v>0</v>
      </c>
      <c r="T283" s="21">
        <f t="shared" si="243"/>
        <v>0</v>
      </c>
      <c r="U283" s="21">
        <f t="shared" si="243"/>
        <v>0</v>
      </c>
      <c r="V283" s="21">
        <f t="shared" si="243"/>
        <v>0</v>
      </c>
      <c r="W283" s="21">
        <f t="shared" si="243"/>
        <v>0</v>
      </c>
      <c r="X283" s="21">
        <f t="shared" si="243"/>
        <v>0</v>
      </c>
      <c r="Y283" s="21">
        <f t="shared" si="243"/>
        <v>0</v>
      </c>
      <c r="Z283" s="21">
        <f t="shared" si="243"/>
        <v>0</v>
      </c>
      <c r="AA283" s="21">
        <f t="shared" si="243"/>
        <v>0</v>
      </c>
      <c r="AB283" s="21">
        <f t="shared" si="243"/>
        <v>0</v>
      </c>
      <c r="AC283" s="21">
        <f t="shared" si="243"/>
        <v>0</v>
      </c>
      <c r="AD283" s="21">
        <f t="shared" si="243"/>
        <v>0</v>
      </c>
      <c r="AE283" s="21">
        <f t="shared" si="243"/>
        <v>0</v>
      </c>
      <c r="AF283" s="21">
        <f t="shared" ref="AF283:AH283" si="244">+SUM(AF284:AF288)</f>
        <v>0</v>
      </c>
      <c r="AG283" s="21">
        <f t="shared" si="244"/>
        <v>0</v>
      </c>
      <c r="AH283" s="21">
        <f t="shared" si="244"/>
        <v>0</v>
      </c>
      <c r="AI283" s="22"/>
      <c r="AJ283" s="23" t="e">
        <f t="shared" si="226"/>
        <v>#DIV/0!</v>
      </c>
    </row>
    <row r="284" spans="1:36" x14ac:dyDescent="0.35">
      <c r="A284" s="24" t="s">
        <v>643</v>
      </c>
      <c r="B284" s="25" t="s">
        <v>644</v>
      </c>
      <c r="C284" s="46">
        <f>+'1990'!$K283</f>
        <v>0</v>
      </c>
      <c r="D284" s="46">
        <f>+'1991'!$K283</f>
        <v>0</v>
      </c>
      <c r="E284" s="46">
        <f>+'1992'!$K283</f>
        <v>0</v>
      </c>
      <c r="F284" s="46">
        <f>+'1993'!$K283</f>
        <v>0</v>
      </c>
      <c r="G284" s="46">
        <f>+'1994'!$K283</f>
        <v>0</v>
      </c>
      <c r="H284" s="46">
        <f>+'1995'!$K283</f>
        <v>0</v>
      </c>
      <c r="I284" s="46">
        <f>+'1996'!$K283</f>
        <v>0</v>
      </c>
      <c r="J284" s="46">
        <f>+'1997'!$K283</f>
        <v>0</v>
      </c>
      <c r="K284" s="46">
        <f>+'1998'!$K283</f>
        <v>0</v>
      </c>
      <c r="L284" s="46">
        <f>+'1999'!$K283</f>
        <v>0</v>
      </c>
      <c r="M284" s="46">
        <f>+'2000'!$K284</f>
        <v>0</v>
      </c>
      <c r="N284" s="46">
        <f>+'2001'!$K284</f>
        <v>0</v>
      </c>
      <c r="O284" s="46">
        <f>+'2002'!$K284</f>
        <v>0</v>
      </c>
      <c r="P284" s="46">
        <f>+'2003'!$K284</f>
        <v>0</v>
      </c>
      <c r="Q284" s="46">
        <f>+'2004'!$K284</f>
        <v>0</v>
      </c>
      <c r="R284" s="46">
        <f>+'2005'!$K284</f>
        <v>0</v>
      </c>
      <c r="S284" s="46">
        <f>+'2006'!$K284</f>
        <v>0</v>
      </c>
      <c r="T284" s="46">
        <f>+'2007'!$K284</f>
        <v>0</v>
      </c>
      <c r="U284" s="46">
        <f>+'2008'!$K284</f>
        <v>0</v>
      </c>
      <c r="V284" s="46">
        <f>+'2009'!$K284</f>
        <v>0</v>
      </c>
      <c r="W284" s="46">
        <f>+'2010'!$K284</f>
        <v>0</v>
      </c>
      <c r="X284" s="46">
        <f>+'2011'!$K284</f>
        <v>0</v>
      </c>
      <c r="Y284" s="46">
        <f>+'2012'!$K284</f>
        <v>0</v>
      </c>
      <c r="Z284" s="46">
        <f>+'2013'!$K284</f>
        <v>0</v>
      </c>
      <c r="AA284" s="46">
        <f>+'2014'!$K284</f>
        <v>0</v>
      </c>
      <c r="AB284" s="46">
        <f>+'2015'!$K284</f>
        <v>0</v>
      </c>
      <c r="AC284" s="46">
        <f>+'2016'!$K284</f>
        <v>0</v>
      </c>
      <c r="AD284" s="46">
        <f>+'2017'!$K284</f>
        <v>0</v>
      </c>
      <c r="AE284" s="46">
        <f>+'2018'!$K284</f>
        <v>0</v>
      </c>
      <c r="AF284" s="46">
        <f>+'2019'!$K284</f>
        <v>0</v>
      </c>
      <c r="AG284" s="46">
        <f>+'2020'!$K284</f>
        <v>0</v>
      </c>
      <c r="AH284" s="46">
        <f>+'2021'!$K284</f>
        <v>0</v>
      </c>
      <c r="AI284" s="27"/>
      <c r="AJ284" s="47" t="e">
        <f t="shared" si="226"/>
        <v>#DIV/0!</v>
      </c>
    </row>
    <row r="285" spans="1:36" x14ac:dyDescent="0.35">
      <c r="A285" s="24" t="s">
        <v>651</v>
      </c>
      <c r="B285" s="25" t="s">
        <v>652</v>
      </c>
      <c r="C285" s="46">
        <f>+'1990'!$K284</f>
        <v>0</v>
      </c>
      <c r="D285" s="46">
        <f>+'1991'!$K284</f>
        <v>0</v>
      </c>
      <c r="E285" s="46">
        <f>+'1992'!$K284</f>
        <v>0</v>
      </c>
      <c r="F285" s="46">
        <f>+'1993'!$K284</f>
        <v>0</v>
      </c>
      <c r="G285" s="46">
        <f>+'1994'!$K284</f>
        <v>0</v>
      </c>
      <c r="H285" s="46">
        <f>+'1995'!$K284</f>
        <v>0</v>
      </c>
      <c r="I285" s="46">
        <f>+'1996'!$K284</f>
        <v>0</v>
      </c>
      <c r="J285" s="46">
        <f>+'1997'!$K284</f>
        <v>0</v>
      </c>
      <c r="K285" s="46">
        <f>+'1998'!$K284</f>
        <v>0</v>
      </c>
      <c r="L285" s="46">
        <f>+'1999'!$K284</f>
        <v>0</v>
      </c>
      <c r="M285" s="46">
        <f>+'2000'!$K285</f>
        <v>0</v>
      </c>
      <c r="N285" s="46">
        <f>+'2001'!$K285</f>
        <v>0</v>
      </c>
      <c r="O285" s="46">
        <f>+'2002'!$K285</f>
        <v>0</v>
      </c>
      <c r="P285" s="46">
        <f>+'2003'!$K285</f>
        <v>0</v>
      </c>
      <c r="Q285" s="46">
        <f>+'2004'!$K285</f>
        <v>0</v>
      </c>
      <c r="R285" s="46">
        <f>+'2005'!$K285</f>
        <v>0</v>
      </c>
      <c r="S285" s="46">
        <f>+'2006'!$K285</f>
        <v>0</v>
      </c>
      <c r="T285" s="46">
        <f>+'2007'!$K285</f>
        <v>0</v>
      </c>
      <c r="U285" s="46">
        <f>+'2008'!$K285</f>
        <v>0</v>
      </c>
      <c r="V285" s="46">
        <f>+'2009'!$K285</f>
        <v>0</v>
      </c>
      <c r="W285" s="46">
        <f>+'2010'!$K285</f>
        <v>0</v>
      </c>
      <c r="X285" s="46">
        <f>+'2011'!$K285</f>
        <v>0</v>
      </c>
      <c r="Y285" s="46">
        <f>+'2012'!$K285</f>
        <v>0</v>
      </c>
      <c r="Z285" s="46">
        <f>+'2013'!$K285</f>
        <v>0</v>
      </c>
      <c r="AA285" s="46">
        <f>+'2014'!$K285</f>
        <v>0</v>
      </c>
      <c r="AB285" s="46">
        <f>+'2015'!$K285</f>
        <v>0</v>
      </c>
      <c r="AC285" s="46">
        <f>+'2016'!$K285</f>
        <v>0</v>
      </c>
      <c r="AD285" s="46">
        <f>+'2017'!$K285</f>
        <v>0</v>
      </c>
      <c r="AE285" s="46">
        <f>+'2018'!$K285</f>
        <v>0</v>
      </c>
      <c r="AF285" s="46">
        <f>+'2019'!$K285</f>
        <v>0</v>
      </c>
      <c r="AG285" s="46">
        <f>+'2020'!$K285</f>
        <v>0</v>
      </c>
      <c r="AH285" s="46">
        <f>+'2021'!$K285</f>
        <v>0</v>
      </c>
      <c r="AI285" s="27"/>
      <c r="AJ285" s="47" t="e">
        <f t="shared" si="226"/>
        <v>#DIV/0!</v>
      </c>
    </row>
    <row r="286" spans="1:36" x14ac:dyDescent="0.35">
      <c r="A286" s="24" t="s">
        <v>657</v>
      </c>
      <c r="B286" s="25" t="s">
        <v>658</v>
      </c>
      <c r="C286" s="46">
        <f>+'1990'!$K285</f>
        <v>0</v>
      </c>
      <c r="D286" s="46">
        <f>+'1991'!$K285</f>
        <v>0</v>
      </c>
      <c r="E286" s="46">
        <f>+'1992'!$K285</f>
        <v>0</v>
      </c>
      <c r="F286" s="46">
        <f>+'1993'!$K285</f>
        <v>0</v>
      </c>
      <c r="G286" s="46">
        <f>+'1994'!$K285</f>
        <v>0</v>
      </c>
      <c r="H286" s="46">
        <f>+'1995'!$K285</f>
        <v>0</v>
      </c>
      <c r="I286" s="46">
        <f>+'1996'!$K285</f>
        <v>0</v>
      </c>
      <c r="J286" s="46">
        <f>+'1997'!$K285</f>
        <v>0</v>
      </c>
      <c r="K286" s="46">
        <f>+'1998'!$K285</f>
        <v>0</v>
      </c>
      <c r="L286" s="46">
        <f>+'1999'!$K285</f>
        <v>0</v>
      </c>
      <c r="M286" s="46">
        <f>+'2000'!$K286</f>
        <v>0</v>
      </c>
      <c r="N286" s="46">
        <f>+'2001'!$K286</f>
        <v>0</v>
      </c>
      <c r="O286" s="46">
        <f>+'2002'!$K286</f>
        <v>0</v>
      </c>
      <c r="P286" s="46">
        <f>+'2003'!$K286</f>
        <v>0</v>
      </c>
      <c r="Q286" s="46">
        <f>+'2004'!$K286</f>
        <v>0</v>
      </c>
      <c r="R286" s="46">
        <f>+'2005'!$K286</f>
        <v>0</v>
      </c>
      <c r="S286" s="46">
        <f>+'2006'!$K286</f>
        <v>0</v>
      </c>
      <c r="T286" s="46">
        <f>+'2007'!$K286</f>
        <v>0</v>
      </c>
      <c r="U286" s="46">
        <f>+'2008'!$K286</f>
        <v>0</v>
      </c>
      <c r="V286" s="46">
        <f>+'2009'!$K286</f>
        <v>0</v>
      </c>
      <c r="W286" s="46">
        <f>+'2010'!$K286</f>
        <v>0</v>
      </c>
      <c r="X286" s="46">
        <f>+'2011'!$K286</f>
        <v>0</v>
      </c>
      <c r="Y286" s="46">
        <f>+'2012'!$K286</f>
        <v>0</v>
      </c>
      <c r="Z286" s="46">
        <f>+'2013'!$K286</f>
        <v>0</v>
      </c>
      <c r="AA286" s="46">
        <f>+'2014'!$K286</f>
        <v>0</v>
      </c>
      <c r="AB286" s="46">
        <f>+'2015'!$K286</f>
        <v>0</v>
      </c>
      <c r="AC286" s="46">
        <f>+'2016'!$K286</f>
        <v>0</v>
      </c>
      <c r="AD286" s="46">
        <f>+'2017'!$K286</f>
        <v>0</v>
      </c>
      <c r="AE286" s="46">
        <f>+'2018'!$K286</f>
        <v>0</v>
      </c>
      <c r="AF286" s="46">
        <f>+'2019'!$K286</f>
        <v>0</v>
      </c>
      <c r="AG286" s="46">
        <f>+'2020'!$K286</f>
        <v>0</v>
      </c>
      <c r="AH286" s="46">
        <f>+'2021'!$K286</f>
        <v>0</v>
      </c>
      <c r="AI286" s="27"/>
      <c r="AJ286" s="47" t="e">
        <f t="shared" si="226"/>
        <v>#DIV/0!</v>
      </c>
    </row>
    <row r="287" spans="1:36" x14ac:dyDescent="0.35">
      <c r="A287" s="24" t="s">
        <v>663</v>
      </c>
      <c r="B287" s="25" t="s">
        <v>664</v>
      </c>
      <c r="C287" s="46">
        <f>+'1990'!$K286</f>
        <v>0</v>
      </c>
      <c r="D287" s="46">
        <f>+'1991'!$K286</f>
        <v>0</v>
      </c>
      <c r="E287" s="46">
        <f>+'1992'!$K286</f>
        <v>0</v>
      </c>
      <c r="F287" s="46">
        <f>+'1993'!$K286</f>
        <v>0</v>
      </c>
      <c r="G287" s="46">
        <f>+'1994'!$K286</f>
        <v>0</v>
      </c>
      <c r="H287" s="46">
        <f>+'1995'!$K286</f>
        <v>0</v>
      </c>
      <c r="I287" s="46">
        <f>+'1996'!$K286</f>
        <v>0</v>
      </c>
      <c r="J287" s="46">
        <f>+'1997'!$K286</f>
        <v>0</v>
      </c>
      <c r="K287" s="46">
        <f>+'1998'!$K286</f>
        <v>0</v>
      </c>
      <c r="L287" s="46">
        <f>+'1999'!$K286</f>
        <v>0</v>
      </c>
      <c r="M287" s="46">
        <f>+'2000'!$K287</f>
        <v>0</v>
      </c>
      <c r="N287" s="46">
        <f>+'2001'!$K287</f>
        <v>0</v>
      </c>
      <c r="O287" s="46">
        <f>+'2002'!$K287</f>
        <v>0</v>
      </c>
      <c r="P287" s="46">
        <f>+'2003'!$K287</f>
        <v>0</v>
      </c>
      <c r="Q287" s="46">
        <f>+'2004'!$K287</f>
        <v>0</v>
      </c>
      <c r="R287" s="46">
        <f>+'2005'!$K287</f>
        <v>0</v>
      </c>
      <c r="S287" s="46">
        <f>+'2006'!$K287</f>
        <v>0</v>
      </c>
      <c r="T287" s="46">
        <f>+'2007'!$K287</f>
        <v>0</v>
      </c>
      <c r="U287" s="46">
        <f>+'2008'!$K287</f>
        <v>0</v>
      </c>
      <c r="V287" s="46">
        <f>+'2009'!$K287</f>
        <v>0</v>
      </c>
      <c r="W287" s="46">
        <f>+'2010'!$K287</f>
        <v>0</v>
      </c>
      <c r="X287" s="46">
        <f>+'2011'!$K287</f>
        <v>0</v>
      </c>
      <c r="Y287" s="46">
        <f>+'2012'!$K287</f>
        <v>0</v>
      </c>
      <c r="Z287" s="46">
        <f>+'2013'!$K287</f>
        <v>0</v>
      </c>
      <c r="AA287" s="46">
        <f>+'2014'!$K287</f>
        <v>0</v>
      </c>
      <c r="AB287" s="46">
        <f>+'2015'!$K287</f>
        <v>0</v>
      </c>
      <c r="AC287" s="46">
        <f>+'2016'!$K287</f>
        <v>0</v>
      </c>
      <c r="AD287" s="46">
        <f>+'2017'!$K287</f>
        <v>0</v>
      </c>
      <c r="AE287" s="46">
        <f>+'2018'!$K287</f>
        <v>0</v>
      </c>
      <c r="AF287" s="46">
        <f>+'2019'!$K287</f>
        <v>0</v>
      </c>
      <c r="AG287" s="46">
        <f>+'2020'!$K287</f>
        <v>0</v>
      </c>
      <c r="AH287" s="46">
        <f>+'2021'!$K287</f>
        <v>0</v>
      </c>
      <c r="AI287" s="27"/>
      <c r="AJ287" s="47" t="e">
        <f t="shared" si="226"/>
        <v>#DIV/0!</v>
      </c>
    </row>
    <row r="288" spans="1:36" x14ac:dyDescent="0.35">
      <c r="A288" s="24" t="s">
        <v>670</v>
      </c>
      <c r="B288" s="25" t="s">
        <v>291</v>
      </c>
      <c r="C288" s="46">
        <f>+'1990'!$K287</f>
        <v>0</v>
      </c>
      <c r="D288" s="46">
        <f>+'1991'!$K287</f>
        <v>0</v>
      </c>
      <c r="E288" s="46">
        <f>+'1992'!$K287</f>
        <v>0</v>
      </c>
      <c r="F288" s="46">
        <f>+'1993'!$K287</f>
        <v>0</v>
      </c>
      <c r="G288" s="46">
        <f>+'1994'!$K287</f>
        <v>0</v>
      </c>
      <c r="H288" s="46">
        <f>+'1995'!$K287</f>
        <v>0</v>
      </c>
      <c r="I288" s="46">
        <f>+'1996'!$K287</f>
        <v>0</v>
      </c>
      <c r="J288" s="46">
        <f>+'1997'!$K287</f>
        <v>0</v>
      </c>
      <c r="K288" s="46">
        <f>+'1998'!$K287</f>
        <v>0</v>
      </c>
      <c r="L288" s="46">
        <f>+'1999'!$K287</f>
        <v>0</v>
      </c>
      <c r="M288" s="46">
        <f>+'2000'!$K288</f>
        <v>0</v>
      </c>
      <c r="N288" s="46">
        <f>+'2001'!$K288</f>
        <v>0</v>
      </c>
      <c r="O288" s="46">
        <f>+'2002'!$K288</f>
        <v>0</v>
      </c>
      <c r="P288" s="46">
        <f>+'2003'!$K288</f>
        <v>0</v>
      </c>
      <c r="Q288" s="46">
        <f>+'2004'!$K288</f>
        <v>0</v>
      </c>
      <c r="R288" s="46">
        <f>+'2005'!$K288</f>
        <v>0</v>
      </c>
      <c r="S288" s="46">
        <f>+'2006'!$K288</f>
        <v>0</v>
      </c>
      <c r="T288" s="46">
        <f>+'2007'!$K288</f>
        <v>0</v>
      </c>
      <c r="U288" s="46">
        <f>+'2008'!$K288</f>
        <v>0</v>
      </c>
      <c r="V288" s="46">
        <f>+'2009'!$K288</f>
        <v>0</v>
      </c>
      <c r="W288" s="46">
        <f>+'2010'!$K288</f>
        <v>0</v>
      </c>
      <c r="X288" s="46">
        <f>+'2011'!$K288</f>
        <v>0</v>
      </c>
      <c r="Y288" s="46">
        <f>+'2012'!$K288</f>
        <v>0</v>
      </c>
      <c r="Z288" s="46">
        <f>+'2013'!$K288</f>
        <v>0</v>
      </c>
      <c r="AA288" s="46">
        <f>+'2014'!$K288</f>
        <v>0</v>
      </c>
      <c r="AB288" s="46">
        <f>+'2015'!$K288</f>
        <v>0</v>
      </c>
      <c r="AC288" s="46">
        <f>+'2016'!$K288</f>
        <v>0</v>
      </c>
      <c r="AD288" s="46">
        <f>+'2017'!$K288</f>
        <v>0</v>
      </c>
      <c r="AE288" s="46">
        <f>+'2018'!$K288</f>
        <v>0</v>
      </c>
      <c r="AF288" s="46">
        <f>+'2019'!$K288</f>
        <v>0</v>
      </c>
      <c r="AG288" s="46">
        <f>+'2020'!$K288</f>
        <v>0</v>
      </c>
      <c r="AH288" s="46">
        <f>+'2021'!$K288</f>
        <v>0</v>
      </c>
      <c r="AI288" s="27"/>
      <c r="AJ288" s="47" t="e">
        <f t="shared" si="226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40" t="e">
        <f t="shared" si="226"/>
        <v>#DIV/0!</v>
      </c>
    </row>
    <row r="290" spans="1:38" s="13" customFormat="1" x14ac:dyDescent="0.35">
      <c r="A290" s="19"/>
      <c r="B290" s="41" t="s">
        <v>672</v>
      </c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22"/>
      <c r="AJ290" s="36" t="e">
        <f t="shared" si="226"/>
        <v>#DIV/0!</v>
      </c>
    </row>
    <row r="291" spans="1:38" x14ac:dyDescent="0.35">
      <c r="A291" s="24"/>
      <c r="B291" s="25" t="s">
        <v>673</v>
      </c>
      <c r="C291" s="26">
        <f>+C292+C293</f>
        <v>0</v>
      </c>
      <c r="D291" s="26">
        <f t="shared" ref="D291:AE291" si="245">+D292+D293</f>
        <v>0</v>
      </c>
      <c r="E291" s="26">
        <f t="shared" si="245"/>
        <v>0</v>
      </c>
      <c r="F291" s="26">
        <f t="shared" si="245"/>
        <v>0</v>
      </c>
      <c r="G291" s="26">
        <f t="shared" si="245"/>
        <v>0</v>
      </c>
      <c r="H291" s="26">
        <f t="shared" si="245"/>
        <v>0</v>
      </c>
      <c r="I291" s="26">
        <f t="shared" si="245"/>
        <v>0</v>
      </c>
      <c r="J291" s="26">
        <f t="shared" si="245"/>
        <v>0</v>
      </c>
      <c r="K291" s="26">
        <f t="shared" si="245"/>
        <v>0</v>
      </c>
      <c r="L291" s="26">
        <f t="shared" si="245"/>
        <v>0</v>
      </c>
      <c r="M291" s="26">
        <f t="shared" si="245"/>
        <v>0</v>
      </c>
      <c r="N291" s="26">
        <f t="shared" si="245"/>
        <v>0</v>
      </c>
      <c r="O291" s="26">
        <f t="shared" si="245"/>
        <v>0</v>
      </c>
      <c r="P291" s="26">
        <f t="shared" si="245"/>
        <v>0</v>
      </c>
      <c r="Q291" s="26">
        <f t="shared" si="245"/>
        <v>0</v>
      </c>
      <c r="R291" s="26">
        <f t="shared" ref="R291" si="246">+R292+R293</f>
        <v>0</v>
      </c>
      <c r="S291" s="26">
        <f t="shared" si="245"/>
        <v>0</v>
      </c>
      <c r="T291" s="26">
        <f t="shared" si="245"/>
        <v>0</v>
      </c>
      <c r="U291" s="26">
        <f t="shared" si="245"/>
        <v>0</v>
      </c>
      <c r="V291" s="26">
        <f t="shared" si="245"/>
        <v>0</v>
      </c>
      <c r="W291" s="26">
        <f t="shared" si="245"/>
        <v>0</v>
      </c>
      <c r="X291" s="26">
        <f t="shared" si="245"/>
        <v>0</v>
      </c>
      <c r="Y291" s="26">
        <f t="shared" si="245"/>
        <v>0</v>
      </c>
      <c r="Z291" s="26">
        <f t="shared" si="245"/>
        <v>0</v>
      </c>
      <c r="AA291" s="26">
        <f t="shared" si="245"/>
        <v>0</v>
      </c>
      <c r="AB291" s="26">
        <f t="shared" si="245"/>
        <v>0</v>
      </c>
      <c r="AC291" s="26">
        <f t="shared" si="245"/>
        <v>0</v>
      </c>
      <c r="AD291" s="26">
        <f t="shared" si="245"/>
        <v>0</v>
      </c>
      <c r="AE291" s="26">
        <f t="shared" si="245"/>
        <v>0</v>
      </c>
      <c r="AF291" s="26">
        <f t="shared" ref="AF291" si="247">+AF292+AF293</f>
        <v>0</v>
      </c>
      <c r="AG291" s="26">
        <f t="shared" ref="AG291:AH291" si="248">+AG292+AG293</f>
        <v>0</v>
      </c>
      <c r="AH291" s="26">
        <f t="shared" si="248"/>
        <v>0</v>
      </c>
      <c r="AI291" s="27"/>
      <c r="AJ291" s="28" t="e">
        <f t="shared" si="226"/>
        <v>#DIV/0!</v>
      </c>
    </row>
    <row r="292" spans="1:38" x14ac:dyDescent="0.35">
      <c r="A292" s="24"/>
      <c r="B292" s="44" t="s">
        <v>674</v>
      </c>
      <c r="C292" s="46">
        <f>+'1990'!$K291</f>
        <v>0</v>
      </c>
      <c r="D292" s="46">
        <f>+'1991'!$K291</f>
        <v>0</v>
      </c>
      <c r="E292" s="46">
        <f>+'1992'!$K291</f>
        <v>0</v>
      </c>
      <c r="F292" s="46">
        <f>+'1993'!$K291</f>
        <v>0</v>
      </c>
      <c r="G292" s="46">
        <f>+'1994'!$K291</f>
        <v>0</v>
      </c>
      <c r="H292" s="46">
        <f>+'1995'!$K291</f>
        <v>0</v>
      </c>
      <c r="I292" s="46">
        <f>+'1996'!$K291</f>
        <v>0</v>
      </c>
      <c r="J292" s="46">
        <f>+'1997'!$K291</f>
        <v>0</v>
      </c>
      <c r="K292" s="46">
        <f>+'1998'!$K291</f>
        <v>0</v>
      </c>
      <c r="L292" s="46">
        <f>+'1999'!$K291</f>
        <v>0</v>
      </c>
      <c r="M292" s="46">
        <f>+'2000'!$K292</f>
        <v>0</v>
      </c>
      <c r="N292" s="46">
        <f>+'2001'!$K292</f>
        <v>0</v>
      </c>
      <c r="O292" s="46">
        <f>+'2002'!$K292</f>
        <v>0</v>
      </c>
      <c r="P292" s="46">
        <f>+'2003'!$K292</f>
        <v>0</v>
      </c>
      <c r="Q292" s="46">
        <f>+'2004'!$K292</f>
        <v>0</v>
      </c>
      <c r="R292" s="46">
        <f>+'2005'!$K292</f>
        <v>0</v>
      </c>
      <c r="S292" s="46">
        <f>+'2006'!$K292</f>
        <v>0</v>
      </c>
      <c r="T292" s="46">
        <f>+'2007'!$K292</f>
        <v>0</v>
      </c>
      <c r="U292" s="46">
        <f>+'2008'!$K292</f>
        <v>0</v>
      </c>
      <c r="V292" s="46">
        <f>+'2009'!$K292</f>
        <v>0</v>
      </c>
      <c r="W292" s="46">
        <f>+'2010'!$K292</f>
        <v>0</v>
      </c>
      <c r="X292" s="46">
        <f>+'2011'!$K292</f>
        <v>0</v>
      </c>
      <c r="Y292" s="46">
        <f>+'2012'!$K292</f>
        <v>0</v>
      </c>
      <c r="Z292" s="46">
        <f>+'2013'!$K292</f>
        <v>0</v>
      </c>
      <c r="AA292" s="46">
        <f>+'2014'!$K292</f>
        <v>0</v>
      </c>
      <c r="AB292" s="46">
        <f>+'2015'!$K292</f>
        <v>0</v>
      </c>
      <c r="AC292" s="46">
        <f>+'2016'!$K292</f>
        <v>0</v>
      </c>
      <c r="AD292" s="46">
        <f>+'2017'!$K292</f>
        <v>0</v>
      </c>
      <c r="AE292" s="46">
        <f>+'2018'!$K292</f>
        <v>0</v>
      </c>
      <c r="AF292" s="46">
        <f>+'2019'!$K292</f>
        <v>0</v>
      </c>
      <c r="AG292" s="46">
        <f>+'2020'!$K292</f>
        <v>0</v>
      </c>
      <c r="AH292" s="46">
        <f>+'2021'!$K292</f>
        <v>0</v>
      </c>
      <c r="AI292" s="27"/>
      <c r="AJ292" s="47" t="e">
        <f t="shared" si="226"/>
        <v>#DIV/0!</v>
      </c>
    </row>
    <row r="293" spans="1:38" x14ac:dyDescent="0.35">
      <c r="A293" s="24"/>
      <c r="B293" s="44" t="s">
        <v>675</v>
      </c>
      <c r="C293" s="46">
        <f>+'1990'!$K292</f>
        <v>0</v>
      </c>
      <c r="D293" s="46">
        <f>+'1991'!$K292</f>
        <v>0</v>
      </c>
      <c r="E293" s="46">
        <f>+'1992'!$K292</f>
        <v>0</v>
      </c>
      <c r="F293" s="46">
        <f>+'1993'!$K292</f>
        <v>0</v>
      </c>
      <c r="G293" s="46">
        <f>+'1994'!$K292</f>
        <v>0</v>
      </c>
      <c r="H293" s="46">
        <f>+'1995'!$K292</f>
        <v>0</v>
      </c>
      <c r="I293" s="46">
        <f>+'1996'!$K292</f>
        <v>0</v>
      </c>
      <c r="J293" s="46">
        <f>+'1997'!$K292</f>
        <v>0</v>
      </c>
      <c r="K293" s="46">
        <f>+'1998'!$K292</f>
        <v>0</v>
      </c>
      <c r="L293" s="46">
        <f>+'1999'!$K292</f>
        <v>0</v>
      </c>
      <c r="M293" s="46">
        <f>+'2000'!$K293</f>
        <v>0</v>
      </c>
      <c r="N293" s="46">
        <f>+'2001'!$K293</f>
        <v>0</v>
      </c>
      <c r="O293" s="46">
        <f>+'2002'!$K293</f>
        <v>0</v>
      </c>
      <c r="P293" s="46">
        <f>+'2003'!$K293</f>
        <v>0</v>
      </c>
      <c r="Q293" s="46">
        <f>+'2004'!$K293</f>
        <v>0</v>
      </c>
      <c r="R293" s="46">
        <f>+'2005'!$K293</f>
        <v>0</v>
      </c>
      <c r="S293" s="46">
        <f>+'2006'!$K293</f>
        <v>0</v>
      </c>
      <c r="T293" s="46">
        <f>+'2007'!$K293</f>
        <v>0</v>
      </c>
      <c r="U293" s="46">
        <f>+'2008'!$K293</f>
        <v>0</v>
      </c>
      <c r="V293" s="46">
        <f>+'2009'!$K293</f>
        <v>0</v>
      </c>
      <c r="W293" s="46">
        <f>+'2010'!$K293</f>
        <v>0</v>
      </c>
      <c r="X293" s="46">
        <f>+'2011'!$K293</f>
        <v>0</v>
      </c>
      <c r="Y293" s="46">
        <f>+'2012'!$K293</f>
        <v>0</v>
      </c>
      <c r="Z293" s="46">
        <f>+'2013'!$K293</f>
        <v>0</v>
      </c>
      <c r="AA293" s="46">
        <f>+'2014'!$K293</f>
        <v>0</v>
      </c>
      <c r="AB293" s="46">
        <f>+'2015'!$K293</f>
        <v>0</v>
      </c>
      <c r="AC293" s="46">
        <f>+'2016'!$K293</f>
        <v>0</v>
      </c>
      <c r="AD293" s="46">
        <f>+'2017'!$K293</f>
        <v>0</v>
      </c>
      <c r="AE293" s="46">
        <f>+'2018'!$K293</f>
        <v>0</v>
      </c>
      <c r="AF293" s="46">
        <f>+'2019'!$K293</f>
        <v>0</v>
      </c>
      <c r="AG293" s="46">
        <f>+'2020'!$K293</f>
        <v>0</v>
      </c>
      <c r="AH293" s="46">
        <f>+'2021'!$K293</f>
        <v>0</v>
      </c>
      <c r="AI293" s="27"/>
      <c r="AJ293" s="47" t="e">
        <f t="shared" si="226"/>
        <v>#DIV/0!</v>
      </c>
    </row>
    <row r="294" spans="1:38" x14ac:dyDescent="0.35">
      <c r="A294" s="24"/>
      <c r="B294" s="25" t="s">
        <v>676</v>
      </c>
      <c r="C294" s="46">
        <f>+'1990'!$K293</f>
        <v>0</v>
      </c>
      <c r="D294" s="46">
        <f>+'1991'!$K293</f>
        <v>0</v>
      </c>
      <c r="E294" s="46">
        <f>+'1992'!$K293</f>
        <v>0</v>
      </c>
      <c r="F294" s="46">
        <f>+'1993'!$K293</f>
        <v>0</v>
      </c>
      <c r="G294" s="46">
        <f>+'1994'!$K293</f>
        <v>0</v>
      </c>
      <c r="H294" s="46">
        <f>+'1995'!$K293</f>
        <v>0</v>
      </c>
      <c r="I294" s="46">
        <f>+'1996'!$K293</f>
        <v>0</v>
      </c>
      <c r="J294" s="46">
        <f>+'1997'!$K293</f>
        <v>0</v>
      </c>
      <c r="K294" s="46">
        <f>+'1998'!$K293</f>
        <v>0</v>
      </c>
      <c r="L294" s="46">
        <f>+'1999'!$K293</f>
        <v>0</v>
      </c>
      <c r="M294" s="46">
        <f>+'2000'!$K294</f>
        <v>0</v>
      </c>
      <c r="N294" s="46">
        <f>+'2001'!$K294</f>
        <v>0</v>
      </c>
      <c r="O294" s="46">
        <f>+'2002'!$K294</f>
        <v>0</v>
      </c>
      <c r="P294" s="46">
        <f>+'2003'!$K294</f>
        <v>0</v>
      </c>
      <c r="Q294" s="46">
        <f>+'2004'!$K294</f>
        <v>0</v>
      </c>
      <c r="R294" s="46">
        <f>+'2005'!$K294</f>
        <v>0</v>
      </c>
      <c r="S294" s="46">
        <f>+'2006'!$K294</f>
        <v>0</v>
      </c>
      <c r="T294" s="46">
        <f>+'2007'!$K294</f>
        <v>0</v>
      </c>
      <c r="U294" s="46">
        <f>+'2008'!$K294</f>
        <v>0</v>
      </c>
      <c r="V294" s="46">
        <f>+'2009'!$K294</f>
        <v>0</v>
      </c>
      <c r="W294" s="46">
        <f>+'2010'!$K294</f>
        <v>0</v>
      </c>
      <c r="X294" s="46">
        <f>+'2011'!$K294</f>
        <v>0</v>
      </c>
      <c r="Y294" s="46">
        <f>+'2012'!$K294</f>
        <v>0</v>
      </c>
      <c r="Z294" s="46">
        <f>+'2013'!$K294</f>
        <v>0</v>
      </c>
      <c r="AA294" s="46">
        <f>+'2014'!$K294</f>
        <v>0</v>
      </c>
      <c r="AB294" s="46">
        <f>+'2015'!$K294</f>
        <v>0</v>
      </c>
      <c r="AC294" s="46">
        <f>+'2016'!$K294</f>
        <v>0</v>
      </c>
      <c r="AD294" s="46">
        <f>+'2017'!$K294</f>
        <v>0</v>
      </c>
      <c r="AE294" s="46">
        <f>+'2018'!$K294</f>
        <v>0</v>
      </c>
      <c r="AF294" s="46">
        <f>+'2019'!$K294</f>
        <v>0</v>
      </c>
      <c r="AG294" s="46">
        <f>+'2020'!$K294</f>
        <v>0</v>
      </c>
      <c r="AH294" s="46">
        <f>+'2021'!$K294</f>
        <v>0</v>
      </c>
      <c r="AI294" s="27"/>
      <c r="AJ294" s="47" t="e">
        <f t="shared" si="226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33" t="e">
        <f t="shared" si="226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33" t="e">
        <f t="shared" si="226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33" t="e">
        <f t="shared" si="226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33" t="e">
        <f t="shared" si="226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33" t="e">
        <f t="shared" si="226"/>
        <v>#DIV/0!</v>
      </c>
    </row>
    <row r="302" spans="1:38" s="13" customFormat="1" x14ac:dyDescent="0.35">
      <c r="A302" s="11" t="s">
        <v>723</v>
      </c>
      <c r="B302" s="11"/>
      <c r="C302" s="45">
        <f t="shared" ref="C302:AE302" si="249">C242-C304</f>
        <v>0</v>
      </c>
      <c r="D302" s="45">
        <f t="shared" si="249"/>
        <v>0</v>
      </c>
      <c r="E302" s="45">
        <f t="shared" si="249"/>
        <v>0</v>
      </c>
      <c r="F302" s="45">
        <f t="shared" si="249"/>
        <v>0</v>
      </c>
      <c r="G302" s="45">
        <f t="shared" si="249"/>
        <v>0</v>
      </c>
      <c r="H302" s="45">
        <f t="shared" si="249"/>
        <v>0</v>
      </c>
      <c r="I302" s="45">
        <f t="shared" si="249"/>
        <v>0</v>
      </c>
      <c r="J302" s="45">
        <f t="shared" si="249"/>
        <v>0</v>
      </c>
      <c r="K302" s="45">
        <f t="shared" si="249"/>
        <v>0</v>
      </c>
      <c r="L302" s="45">
        <f t="shared" si="249"/>
        <v>0</v>
      </c>
      <c r="M302" s="45">
        <f t="shared" si="249"/>
        <v>0</v>
      </c>
      <c r="N302" s="45">
        <f t="shared" si="249"/>
        <v>0</v>
      </c>
      <c r="O302" s="45">
        <f t="shared" si="249"/>
        <v>0</v>
      </c>
      <c r="P302" s="45">
        <f t="shared" si="249"/>
        <v>0</v>
      </c>
      <c r="Q302" s="45">
        <f t="shared" si="249"/>
        <v>0</v>
      </c>
      <c r="R302" s="45">
        <f t="shared" si="249"/>
        <v>0</v>
      </c>
      <c r="S302" s="45">
        <f t="shared" si="249"/>
        <v>0</v>
      </c>
      <c r="T302" s="45">
        <f t="shared" si="249"/>
        <v>0</v>
      </c>
      <c r="U302" s="45">
        <f t="shared" si="249"/>
        <v>0</v>
      </c>
      <c r="V302" s="45">
        <f t="shared" si="249"/>
        <v>0</v>
      </c>
      <c r="W302" s="45">
        <f t="shared" si="249"/>
        <v>0</v>
      </c>
      <c r="X302" s="45">
        <f t="shared" si="249"/>
        <v>0</v>
      </c>
      <c r="Y302" s="45">
        <f t="shared" si="249"/>
        <v>0</v>
      </c>
      <c r="Z302" s="45">
        <f t="shared" si="249"/>
        <v>0</v>
      </c>
      <c r="AA302" s="45">
        <f t="shared" si="249"/>
        <v>0</v>
      </c>
      <c r="AB302" s="45">
        <f t="shared" si="249"/>
        <v>0</v>
      </c>
      <c r="AC302" s="45">
        <f t="shared" si="249"/>
        <v>0</v>
      </c>
      <c r="AD302" s="45">
        <f t="shared" si="249"/>
        <v>0</v>
      </c>
      <c r="AE302" s="45">
        <f t="shared" si="249"/>
        <v>0</v>
      </c>
      <c r="AF302" s="45">
        <f t="shared" ref="AF302" si="250">AF242-AF304</f>
        <v>0</v>
      </c>
      <c r="AG302" s="45">
        <f t="shared" ref="AG302:AH302" si="251">AG242-AG304</f>
        <v>0</v>
      </c>
      <c r="AH302" s="45">
        <f t="shared" si="251"/>
        <v>0</v>
      </c>
      <c r="AJ302" s="14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>+SUM(C305:C309)</f>
        <v>0</v>
      </c>
      <c r="D304" s="21">
        <f t="shared" ref="D304:AE304" si="252">+SUM(D305:D309)</f>
        <v>0</v>
      </c>
      <c r="E304" s="21">
        <f t="shared" si="252"/>
        <v>0</v>
      </c>
      <c r="F304" s="21">
        <f t="shared" si="252"/>
        <v>0</v>
      </c>
      <c r="G304" s="21">
        <f t="shared" si="252"/>
        <v>18.056385967963752</v>
      </c>
      <c r="H304" s="21">
        <f t="shared" si="252"/>
        <v>17.246420165855234</v>
      </c>
      <c r="I304" s="21">
        <f t="shared" si="252"/>
        <v>10.597360400000001</v>
      </c>
      <c r="J304" s="21">
        <f t="shared" si="252"/>
        <v>19.113832809417314</v>
      </c>
      <c r="K304" s="21">
        <f t="shared" si="252"/>
        <v>20.291047804746139</v>
      </c>
      <c r="L304" s="21">
        <f t="shared" si="252"/>
        <v>19.524667987344387</v>
      </c>
      <c r="M304" s="21">
        <f t="shared" si="252"/>
        <v>182.10939311161698</v>
      </c>
      <c r="N304" s="21">
        <f t="shared" si="252"/>
        <v>267.25581372598538</v>
      </c>
      <c r="O304" s="21">
        <f t="shared" si="252"/>
        <v>328.61402302120746</v>
      </c>
      <c r="P304" s="21">
        <f t="shared" si="252"/>
        <v>342.40108616402125</v>
      </c>
      <c r="Q304" s="21">
        <f t="shared" si="252"/>
        <v>199.89975378597609</v>
      </c>
      <c r="R304" s="21">
        <f t="shared" si="252"/>
        <v>438.71200852005825</v>
      </c>
      <c r="S304" s="21">
        <f t="shared" si="252"/>
        <v>244.12415268836438</v>
      </c>
      <c r="T304" s="21">
        <f t="shared" si="252"/>
        <v>283.53455967072938</v>
      </c>
      <c r="U304" s="21">
        <f t="shared" si="252"/>
        <v>276.71131410041369</v>
      </c>
      <c r="V304" s="21">
        <f t="shared" si="252"/>
        <v>190.05678079532521</v>
      </c>
      <c r="W304" s="21">
        <f t="shared" si="252"/>
        <v>205.29651883062158</v>
      </c>
      <c r="X304" s="21">
        <f t="shared" si="252"/>
        <v>195.93233893748874</v>
      </c>
      <c r="Y304" s="21">
        <f t="shared" si="252"/>
        <v>177.8491274407707</v>
      </c>
      <c r="Z304" s="21">
        <f t="shared" si="252"/>
        <v>185.58008372794311</v>
      </c>
      <c r="AA304" s="21">
        <f t="shared" si="252"/>
        <v>216.33023775824643</v>
      </c>
      <c r="AB304" s="21">
        <f t="shared" si="252"/>
        <v>295.96713774499233</v>
      </c>
      <c r="AC304" s="21">
        <f t="shared" si="252"/>
        <v>449.77038608026282</v>
      </c>
      <c r="AD304" s="21">
        <f t="shared" si="252"/>
        <v>196.36087102041154</v>
      </c>
      <c r="AE304" s="21">
        <f t="shared" si="252"/>
        <v>186.1620602539401</v>
      </c>
      <c r="AF304" s="21">
        <f t="shared" ref="AF304" si="253">+SUM(AF305:AF309)</f>
        <v>277.19876816718511</v>
      </c>
      <c r="AG304" s="21">
        <f t="shared" ref="AG304:AH304" si="254">+SUM(AG305:AG309)</f>
        <v>282.30970983027811</v>
      </c>
      <c r="AH304" s="21">
        <f t="shared" si="254"/>
        <v>286.38833312131715</v>
      </c>
      <c r="AI304" s="22"/>
      <c r="AJ304" s="23">
        <f t="shared" ref="AJ304:AJ309" si="255">+(AF304/M304)-1</f>
        <v>0.52215524652968748</v>
      </c>
    </row>
    <row r="305" spans="1:36" x14ac:dyDescent="0.35">
      <c r="A305" s="48" t="s">
        <v>264</v>
      </c>
      <c r="B305" s="49" t="s">
        <v>265</v>
      </c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>
        <f>'2005'!$K305</f>
        <v>0</v>
      </c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>
        <f>'2020'!$K305</f>
        <v>0</v>
      </c>
      <c r="AH305" s="46">
        <f>'2021'!$K305</f>
        <v>0</v>
      </c>
      <c r="AI305" s="27"/>
      <c r="AJ305" s="54" t="e">
        <f t="shared" si="255"/>
        <v>#DIV/0!</v>
      </c>
    </row>
    <row r="306" spans="1:36" x14ac:dyDescent="0.35">
      <c r="A306" s="48" t="s">
        <v>343</v>
      </c>
      <c r="B306" s="49" t="s">
        <v>344</v>
      </c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>
        <f>'2005'!$K306</f>
        <v>0</v>
      </c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>
        <f>'2020'!$K306</f>
        <v>0</v>
      </c>
      <c r="AH306" s="46">
        <f>'2021'!$K306</f>
        <v>0</v>
      </c>
      <c r="AI306" s="27"/>
      <c r="AJ306" s="54" t="e">
        <f t="shared" si="255"/>
        <v>#DIV/0!</v>
      </c>
    </row>
    <row r="307" spans="1:36" x14ac:dyDescent="0.35">
      <c r="A307" s="48" t="s">
        <v>434</v>
      </c>
      <c r="B307" s="49" t="s">
        <v>435</v>
      </c>
      <c r="C307" s="46"/>
      <c r="D307" s="46"/>
      <c r="E307" s="46"/>
      <c r="F307" s="46"/>
      <c r="G307" s="46">
        <f>'1994'!$K$306</f>
        <v>18.056385967963752</v>
      </c>
      <c r="H307" s="46">
        <f>'1995'!$K$306</f>
        <v>17.246420165855234</v>
      </c>
      <c r="I307" s="46">
        <f>'1996'!$K$306</f>
        <v>10.597360400000001</v>
      </c>
      <c r="J307" s="46">
        <f>'1997'!$K$306</f>
        <v>19.113832809417314</v>
      </c>
      <c r="K307" s="46">
        <f>'1998'!$K$306</f>
        <v>20.291047804746139</v>
      </c>
      <c r="L307" s="46">
        <f>'1999'!$K$306</f>
        <v>19.524667987344387</v>
      </c>
      <c r="M307" s="46">
        <f>'2000'!$K307</f>
        <v>10.512352407004364</v>
      </c>
      <c r="N307" s="46">
        <f>'2001'!$K307</f>
        <v>10.512275082717185</v>
      </c>
      <c r="O307" s="46">
        <f>'2002'!$K307</f>
        <v>10.548046551116187</v>
      </c>
      <c r="P307" s="46">
        <f>'2003'!$K307</f>
        <v>10.646838000000001</v>
      </c>
      <c r="Q307" s="46">
        <f>'2004'!$K307</f>
        <v>10.512403919999999</v>
      </c>
      <c r="R307" s="46">
        <f>'2005'!$K307</f>
        <v>10.614362</v>
      </c>
      <c r="S307" s="46">
        <f>'2006'!$K307</f>
        <v>10.597360400000001</v>
      </c>
      <c r="T307" s="46">
        <f>'2007'!$K307</f>
        <v>10.785942</v>
      </c>
      <c r="U307" s="46">
        <f>'2008'!$K307</f>
        <v>11.2437892</v>
      </c>
      <c r="V307" s="46">
        <f>'2009'!$K307</f>
        <v>11.302399088000001</v>
      </c>
      <c r="W307" s="46">
        <f>'2010'!$K307</f>
        <v>11.899512575999999</v>
      </c>
      <c r="X307" s="46">
        <f>'2011'!$K307</f>
        <v>13.279188</v>
      </c>
      <c r="Y307" s="46">
        <f>'2012'!$K307</f>
        <v>15.882604000000001</v>
      </c>
      <c r="Z307" s="46">
        <f>'2013'!$K307</f>
        <v>16.001557792</v>
      </c>
      <c r="AA307" s="46">
        <f>'2014'!$K307</f>
        <v>17.434036800000001</v>
      </c>
      <c r="AB307" s="46">
        <f>'2015'!$K307</f>
        <v>17.706258544000001</v>
      </c>
      <c r="AC307" s="46">
        <f>'2016'!$K307</f>
        <v>18.560869359999998</v>
      </c>
      <c r="AD307" s="46">
        <f>'2017'!$K307</f>
        <v>17.773194799999999</v>
      </c>
      <c r="AE307" s="46">
        <f>'2018'!$K307</f>
        <v>17.488956383999998</v>
      </c>
      <c r="AF307" s="46">
        <f>'2019'!$K307</f>
        <v>19.001951951999999</v>
      </c>
      <c r="AG307" s="46">
        <f>'2020'!$K307</f>
        <v>12.425132679999997</v>
      </c>
      <c r="AH307" s="46">
        <f>'2021'!$K307</f>
        <v>12.411006908000001</v>
      </c>
      <c r="AI307" s="27"/>
      <c r="AJ307" s="54">
        <f t="shared" si="255"/>
        <v>0.80758323316282921</v>
      </c>
    </row>
    <row r="308" spans="1:36" x14ac:dyDescent="0.35">
      <c r="A308" s="48" t="s">
        <v>540</v>
      </c>
      <c r="B308" s="49" t="s">
        <v>541</v>
      </c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>
        <f>'2000'!$K308</f>
        <v>171.59704070461262</v>
      </c>
      <c r="N308" s="46">
        <f>'2001'!$K308</f>
        <v>256.74353864326821</v>
      </c>
      <c r="O308" s="46">
        <f>'2002'!$K308</f>
        <v>318.0659764700913</v>
      </c>
      <c r="P308" s="46">
        <f>'2003'!$K308</f>
        <v>331.75424816402125</v>
      </c>
      <c r="Q308" s="46">
        <f>'2004'!$K308</f>
        <v>189.38734986597609</v>
      </c>
      <c r="R308" s="46">
        <f>'2005'!$K308</f>
        <v>428.09764652005822</v>
      </c>
      <c r="S308" s="46">
        <f>'2006'!$K308</f>
        <v>233.52679228836436</v>
      </c>
      <c r="T308" s="46">
        <f>'2007'!$K308</f>
        <v>272.7486176707294</v>
      </c>
      <c r="U308" s="46">
        <f>'2008'!$K308</f>
        <v>265.46752490041371</v>
      </c>
      <c r="V308" s="46">
        <f>'2009'!$K308</f>
        <v>178.75438170732519</v>
      </c>
      <c r="W308" s="46">
        <f>'2010'!$K308</f>
        <v>193.39700625462157</v>
      </c>
      <c r="X308" s="46">
        <f>'2011'!$K308</f>
        <v>182.65315093748873</v>
      </c>
      <c r="Y308" s="46">
        <f>'2012'!$K308</f>
        <v>161.96652344077069</v>
      </c>
      <c r="Z308" s="46">
        <f>'2013'!$K308</f>
        <v>169.57852593594311</v>
      </c>
      <c r="AA308" s="46">
        <f>'2014'!$K308</f>
        <v>198.89620095824642</v>
      </c>
      <c r="AB308" s="46">
        <f>'2015'!$K308</f>
        <v>278.26087920099235</v>
      </c>
      <c r="AC308" s="46">
        <f>'2016'!$K308</f>
        <v>431.20951672026285</v>
      </c>
      <c r="AD308" s="46">
        <f>'2017'!$K308</f>
        <v>178.58767622041154</v>
      </c>
      <c r="AE308" s="46">
        <f>'2018'!$K308</f>
        <v>168.67310386994009</v>
      </c>
      <c r="AF308" s="46">
        <f>'2019'!$K308</f>
        <v>258.19681621518509</v>
      </c>
      <c r="AG308" s="46">
        <f>'2020'!$K308</f>
        <v>269.88457715027812</v>
      </c>
      <c r="AH308" s="46">
        <f>'2021'!$K308</f>
        <v>273.97732621331716</v>
      </c>
      <c r="AI308" s="27"/>
      <c r="AJ308" s="54">
        <f t="shared" si="255"/>
        <v>0.50466939962936452</v>
      </c>
    </row>
    <row r="309" spans="1:36" x14ac:dyDescent="0.35">
      <c r="A309" s="48" t="s">
        <v>641</v>
      </c>
      <c r="B309" s="49" t="s">
        <v>642</v>
      </c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>
        <f>'2005'!$K309</f>
        <v>0</v>
      </c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>
        <f>'2020'!$K309</f>
        <v>0</v>
      </c>
      <c r="AH309" s="46">
        <f>'2021'!$K309</f>
        <v>0</v>
      </c>
      <c r="AI309" s="27"/>
      <c r="AJ309" s="54" t="e">
        <f t="shared" si="255"/>
        <v>#DIV/0!</v>
      </c>
    </row>
  </sheetData>
  <conditionalFormatting sqref="C240:AH240">
    <cfRule type="cellIs" dxfId="5" priority="2" operator="equal">
      <formula>0</formula>
    </cfRule>
  </conditionalFormatting>
  <conditionalFormatting sqref="C302:AH302">
    <cfRule type="cellIs" dxfId="4" priority="1" operator="equal">
      <formula>0</formula>
    </cfRule>
  </conditionalFormatting>
  <dataValidations disablePrompts="1" count="1">
    <dataValidation allowBlank="1" showInputMessage="1" showErrorMessage="1" sqref="B144:B157 B136 A226:B237 B268:B274 A290:B300 B308" xr:uid="{5E37E718-0E9B-4AD2-885D-D9D652C08CE9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DB4497CC-40FB-47BF-8935-D7463309DF6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CO!C242:AH242</xm:f>
              <xm:sqref>AL242</xm:sqref>
            </x14:sparkline>
            <x14:sparkline>
              <xm:f>CO!C243:AH243</xm:f>
              <xm:sqref>AL243</xm:sqref>
            </x14:sparkline>
            <x14:sparkline>
              <xm:f>CO!C244:AH244</xm:f>
              <xm:sqref>AL244</xm:sqref>
            </x14:sparkline>
            <x14:sparkline>
              <xm:f>CO!C245:AH245</xm:f>
              <xm:sqref>AL245</xm:sqref>
            </x14:sparkline>
            <x14:sparkline>
              <xm:f>CO!C246:AH246</xm:f>
              <xm:sqref>AL246</xm:sqref>
            </x14:sparkline>
            <x14:sparkline>
              <xm:f>CO!C247:AH247</xm:f>
              <xm:sqref>AL247</xm:sqref>
            </x14:sparkline>
            <x14:sparkline>
              <xm:f>CO!C248:AH248</xm:f>
              <xm:sqref>AL248</xm:sqref>
            </x14:sparkline>
            <x14:sparkline>
              <xm:f>CO!C249:AH249</xm:f>
              <xm:sqref>AL249</xm:sqref>
            </x14:sparkline>
            <x14:sparkline>
              <xm:f>CO!C250:AH250</xm:f>
              <xm:sqref>AL250</xm:sqref>
            </x14:sparkline>
            <x14:sparkline>
              <xm:f>CO!C251:AH251</xm:f>
              <xm:sqref>AL251</xm:sqref>
            </x14:sparkline>
            <x14:sparkline>
              <xm:f>CO!C252:AH252</xm:f>
              <xm:sqref>AL252</xm:sqref>
            </x14:sparkline>
            <x14:sparkline>
              <xm:f>CO!C253:AH253</xm:f>
              <xm:sqref>AL253</xm:sqref>
            </x14:sparkline>
            <x14:sparkline>
              <xm:f>CO!C254:AH254</xm:f>
              <xm:sqref>AL254</xm:sqref>
            </x14:sparkline>
            <x14:sparkline>
              <xm:f>CO!C255:AH255</xm:f>
              <xm:sqref>AL255</xm:sqref>
            </x14:sparkline>
            <x14:sparkline>
              <xm:f>CO!C256:AH256</xm:f>
              <xm:sqref>AL256</xm:sqref>
            </x14:sparkline>
            <x14:sparkline>
              <xm:f>CO!C257:AH257</xm:f>
              <xm:sqref>AL257</xm:sqref>
            </x14:sparkline>
            <x14:sparkline>
              <xm:f>CO!C258:AH258</xm:f>
              <xm:sqref>AL258</xm:sqref>
            </x14:sparkline>
            <x14:sparkline>
              <xm:f>CO!C259:AH259</xm:f>
              <xm:sqref>AL259</xm:sqref>
            </x14:sparkline>
            <x14:sparkline>
              <xm:f>CO!C260:AH260</xm:f>
              <xm:sqref>AL260</xm:sqref>
            </x14:sparkline>
            <x14:sparkline>
              <xm:f>CO!C261:AH261</xm:f>
              <xm:sqref>AL261</xm:sqref>
            </x14:sparkline>
            <x14:sparkline>
              <xm:f>CO!C262:AH262</xm:f>
              <xm:sqref>AL262</xm:sqref>
            </x14:sparkline>
            <x14:sparkline>
              <xm:f>CO!C263:AH263</xm:f>
              <xm:sqref>AL263</xm:sqref>
            </x14:sparkline>
            <x14:sparkline>
              <xm:f>CO!C264:AH264</xm:f>
              <xm:sqref>AL264</xm:sqref>
            </x14:sparkline>
            <x14:sparkline>
              <xm:f>CO!C265:AH265</xm:f>
              <xm:sqref>AL265</xm:sqref>
            </x14:sparkline>
            <x14:sparkline>
              <xm:f>CO!C266:AH266</xm:f>
              <xm:sqref>AL266</xm:sqref>
            </x14:sparkline>
            <x14:sparkline>
              <xm:f>CO!C267:AH267</xm:f>
              <xm:sqref>AL267</xm:sqref>
            </x14:sparkline>
            <x14:sparkline>
              <xm:f>CO!C268:AH268</xm:f>
              <xm:sqref>AL268</xm:sqref>
            </x14:sparkline>
            <x14:sparkline>
              <xm:f>CO!C269:AH269</xm:f>
              <xm:sqref>AL269</xm:sqref>
            </x14:sparkline>
            <x14:sparkline>
              <xm:f>CO!C270:AH270</xm:f>
              <xm:sqref>AL270</xm:sqref>
            </x14:sparkline>
            <x14:sparkline>
              <xm:f>CO!C271:AH271</xm:f>
              <xm:sqref>AL271</xm:sqref>
            </x14:sparkline>
            <x14:sparkline>
              <xm:f>CO!C272:AH272</xm:f>
              <xm:sqref>AL272</xm:sqref>
            </x14:sparkline>
            <x14:sparkline>
              <xm:f>CO!C273:AH273</xm:f>
              <xm:sqref>AL273</xm:sqref>
            </x14:sparkline>
            <x14:sparkline>
              <xm:f>CO!C274:AH274</xm:f>
              <xm:sqref>AL274</xm:sqref>
            </x14:sparkline>
            <x14:sparkline>
              <xm:f>CO!C275:AH275</xm:f>
              <xm:sqref>AL275</xm:sqref>
            </x14:sparkline>
            <x14:sparkline>
              <xm:f>CO!C276:AH276</xm:f>
              <xm:sqref>AL276</xm:sqref>
            </x14:sparkline>
            <x14:sparkline>
              <xm:f>CO!C277:AH277</xm:f>
              <xm:sqref>AL277</xm:sqref>
            </x14:sparkline>
            <x14:sparkline>
              <xm:f>CO!C278:AH278</xm:f>
              <xm:sqref>AL278</xm:sqref>
            </x14:sparkline>
            <x14:sparkline>
              <xm:f>CO!C279:AH279</xm:f>
              <xm:sqref>AL279</xm:sqref>
            </x14:sparkline>
            <x14:sparkline>
              <xm:f>CO!C280:AH280</xm:f>
              <xm:sqref>AL280</xm:sqref>
            </x14:sparkline>
            <x14:sparkline>
              <xm:f>CO!C281:AH281</xm:f>
              <xm:sqref>AL281</xm:sqref>
            </x14:sparkline>
            <x14:sparkline>
              <xm:f>CO!C282:AH282</xm:f>
              <xm:sqref>AL282</xm:sqref>
            </x14:sparkline>
            <x14:sparkline>
              <xm:f>CO!C283:AH283</xm:f>
              <xm:sqref>AL283</xm:sqref>
            </x14:sparkline>
            <x14:sparkline>
              <xm:f>CO!C284:AH284</xm:f>
              <xm:sqref>AL284</xm:sqref>
            </x14:sparkline>
            <x14:sparkline>
              <xm:f>CO!C285:AH285</xm:f>
              <xm:sqref>AL285</xm:sqref>
            </x14:sparkline>
            <x14:sparkline>
              <xm:f>CO!C286:AH286</xm:f>
              <xm:sqref>AL286</xm:sqref>
            </x14:sparkline>
            <x14:sparkline>
              <xm:f>CO!C287:AH287</xm:f>
              <xm:sqref>AL287</xm:sqref>
            </x14:sparkline>
            <x14:sparkline>
              <xm:f>CO!C288:AH288</xm:f>
              <xm:sqref>AL288</xm:sqref>
            </x14:sparkline>
            <x14:sparkline>
              <xm:f>CO!C289:AH289</xm:f>
              <xm:sqref>AL289</xm:sqref>
            </x14:sparkline>
            <x14:sparkline>
              <xm:f>CO!C290:AH290</xm:f>
              <xm:sqref>AL290</xm:sqref>
            </x14:sparkline>
            <x14:sparkline>
              <xm:f>CO!C291:AH291</xm:f>
              <xm:sqref>AL291</xm:sqref>
            </x14:sparkline>
            <x14:sparkline>
              <xm:f>CO!C292:AH292</xm:f>
              <xm:sqref>AL292</xm:sqref>
            </x14:sparkline>
            <x14:sparkline>
              <xm:f>CO!C293:AH293</xm:f>
              <xm:sqref>AL293</xm:sqref>
            </x14:sparkline>
            <x14:sparkline>
              <xm:f>CO!C294:AH294</xm:f>
              <xm:sqref>AL294</xm:sqref>
            </x14:sparkline>
            <x14:sparkline>
              <xm:f>CO!C295:AH295</xm:f>
              <xm:sqref>AL295</xm:sqref>
            </x14:sparkline>
            <x14:sparkline>
              <xm:f>CO!C296:AH296</xm:f>
              <xm:sqref>AL296</xm:sqref>
            </x14:sparkline>
            <x14:sparkline>
              <xm:f>CO!C297:AH297</xm:f>
              <xm:sqref>AL297</xm:sqref>
            </x14:sparkline>
            <x14:sparkline>
              <xm:f>CO!C298:AH298</xm:f>
              <xm:sqref>AL298</xm:sqref>
            </x14:sparkline>
            <x14:sparkline>
              <xm:f>CO!C299:AH299</xm:f>
              <xm:sqref>AL299</xm:sqref>
            </x14:sparkline>
          </x14:sparklines>
        </x14:sparklineGroup>
        <x14:sparklineGroup displayEmptyCellsAs="gap" xr2:uid="{5FE0FBFD-2FCE-4084-9DAB-28F3503669F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CO!C304:AH304</xm:f>
              <xm:sqref>AL304</xm:sqref>
            </x14:sparkline>
            <x14:sparkline>
              <xm:f>CO!C305:AH305</xm:f>
              <xm:sqref>AL305</xm:sqref>
            </x14:sparkline>
            <x14:sparkline>
              <xm:f>CO!C306:AH306</xm:f>
              <xm:sqref>AL306</xm:sqref>
            </x14:sparkline>
            <x14:sparkline>
              <xm:f>CO!C307:AH307</xm:f>
              <xm:sqref>AL307</xm:sqref>
            </x14:sparkline>
            <x14:sparkline>
              <xm:f>CO!C308:AH308</xm:f>
              <xm:sqref>AL308</xm:sqref>
            </x14:sparkline>
            <x14:sparkline>
              <xm:f>CO!C309:AH309</xm:f>
              <xm:sqref>AL309</xm:sqref>
            </x14:sparkline>
          </x14:sparklines>
        </x14:sparklineGroup>
        <x14:sparklineGroup displayEmptyCellsAs="gap" xr2:uid="{9704CED4-F9E2-4A80-ACBD-0000B6E1AA3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CO!C4:AH4</xm:f>
              <xm:sqref>AL4</xm:sqref>
            </x14:sparkline>
            <x14:sparkline>
              <xm:f>CO!C5:AH5</xm:f>
              <xm:sqref>AL5</xm:sqref>
            </x14:sparkline>
            <x14:sparkline>
              <xm:f>CO!C6:AH6</xm:f>
              <xm:sqref>AL6</xm:sqref>
            </x14:sparkline>
            <x14:sparkline>
              <xm:f>CO!C7:AH7</xm:f>
              <xm:sqref>AL7</xm:sqref>
            </x14:sparkline>
            <x14:sparkline>
              <xm:f>CO!C8:AH8</xm:f>
              <xm:sqref>AL8</xm:sqref>
            </x14:sparkline>
            <x14:sparkline>
              <xm:f>CO!C9:AH9</xm:f>
              <xm:sqref>AL9</xm:sqref>
            </x14:sparkline>
            <x14:sparkline>
              <xm:f>CO!C10:AH10</xm:f>
              <xm:sqref>AL10</xm:sqref>
            </x14:sparkline>
            <x14:sparkline>
              <xm:f>CO!C11:AH11</xm:f>
              <xm:sqref>AL11</xm:sqref>
            </x14:sparkline>
            <x14:sparkline>
              <xm:f>CO!C12:AH12</xm:f>
              <xm:sqref>AL12</xm:sqref>
            </x14:sparkline>
            <x14:sparkline>
              <xm:f>CO!C13:AH13</xm:f>
              <xm:sqref>AL13</xm:sqref>
            </x14:sparkline>
            <x14:sparkline>
              <xm:f>CO!C14:AH14</xm:f>
              <xm:sqref>AL14</xm:sqref>
            </x14:sparkline>
            <x14:sparkline>
              <xm:f>CO!C15:AH15</xm:f>
              <xm:sqref>AL15</xm:sqref>
            </x14:sparkline>
            <x14:sparkline>
              <xm:f>CO!C16:AH16</xm:f>
              <xm:sqref>AL16</xm:sqref>
            </x14:sparkline>
            <x14:sparkline>
              <xm:f>CO!C17:AH17</xm:f>
              <xm:sqref>AL17</xm:sqref>
            </x14:sparkline>
            <x14:sparkline>
              <xm:f>CO!C18:AH18</xm:f>
              <xm:sqref>AL18</xm:sqref>
            </x14:sparkline>
            <x14:sparkline>
              <xm:f>CO!C19:AH19</xm:f>
              <xm:sqref>AL19</xm:sqref>
            </x14:sparkline>
            <x14:sparkline>
              <xm:f>CO!C20:AH20</xm:f>
              <xm:sqref>AL20</xm:sqref>
            </x14:sparkline>
            <x14:sparkline>
              <xm:f>CO!C21:AH21</xm:f>
              <xm:sqref>AL21</xm:sqref>
            </x14:sparkline>
            <x14:sparkline>
              <xm:f>CO!C22:AH22</xm:f>
              <xm:sqref>AL22</xm:sqref>
            </x14:sparkline>
            <x14:sparkline>
              <xm:f>CO!C23:AH23</xm:f>
              <xm:sqref>AL23</xm:sqref>
            </x14:sparkline>
            <x14:sparkline>
              <xm:f>CO!C24:AH24</xm:f>
              <xm:sqref>AL24</xm:sqref>
            </x14:sparkline>
            <x14:sparkline>
              <xm:f>CO!C25:AH25</xm:f>
              <xm:sqref>AL25</xm:sqref>
            </x14:sparkline>
            <x14:sparkline>
              <xm:f>CO!C26:AH26</xm:f>
              <xm:sqref>AL26</xm:sqref>
            </x14:sparkline>
            <x14:sparkline>
              <xm:f>CO!C27:AH27</xm:f>
              <xm:sqref>AL27</xm:sqref>
            </x14:sparkline>
            <x14:sparkline>
              <xm:f>CO!C28:AH28</xm:f>
              <xm:sqref>AL28</xm:sqref>
            </x14:sparkline>
            <x14:sparkline>
              <xm:f>CO!C29:AH29</xm:f>
              <xm:sqref>AL29</xm:sqref>
            </x14:sparkline>
            <x14:sparkline>
              <xm:f>CO!C30:AH30</xm:f>
              <xm:sqref>AL30</xm:sqref>
            </x14:sparkline>
            <x14:sparkline>
              <xm:f>CO!C31:AH31</xm:f>
              <xm:sqref>AL31</xm:sqref>
            </x14:sparkline>
            <x14:sparkline>
              <xm:f>CO!C32:AH32</xm:f>
              <xm:sqref>AL32</xm:sqref>
            </x14:sparkline>
            <x14:sparkline>
              <xm:f>CO!C33:AH33</xm:f>
              <xm:sqref>AL33</xm:sqref>
            </x14:sparkline>
            <x14:sparkline>
              <xm:f>CO!C34:AH34</xm:f>
              <xm:sqref>AL34</xm:sqref>
            </x14:sparkline>
            <x14:sparkline>
              <xm:f>CO!C35:AH35</xm:f>
              <xm:sqref>AL35</xm:sqref>
            </x14:sparkline>
            <x14:sparkline>
              <xm:f>CO!C36:AH36</xm:f>
              <xm:sqref>AL36</xm:sqref>
            </x14:sparkline>
            <x14:sparkline>
              <xm:f>CO!C37:AH37</xm:f>
              <xm:sqref>AL37</xm:sqref>
            </x14:sparkline>
            <x14:sparkline>
              <xm:f>CO!C38:AH38</xm:f>
              <xm:sqref>AL38</xm:sqref>
            </x14:sparkline>
            <x14:sparkline>
              <xm:f>CO!C39:AH39</xm:f>
              <xm:sqref>AL39</xm:sqref>
            </x14:sparkline>
            <x14:sparkline>
              <xm:f>CO!C40:AH40</xm:f>
              <xm:sqref>AL40</xm:sqref>
            </x14:sparkline>
            <x14:sparkline>
              <xm:f>CO!C41:AH41</xm:f>
              <xm:sqref>AL41</xm:sqref>
            </x14:sparkline>
            <x14:sparkline>
              <xm:f>CO!C42:AH42</xm:f>
              <xm:sqref>AL42</xm:sqref>
            </x14:sparkline>
            <x14:sparkline>
              <xm:f>CO!C43:AH43</xm:f>
              <xm:sqref>AL43</xm:sqref>
            </x14:sparkline>
            <x14:sparkline>
              <xm:f>CO!C44:AH44</xm:f>
              <xm:sqref>AL44</xm:sqref>
            </x14:sparkline>
            <x14:sparkline>
              <xm:f>CO!C45:AH45</xm:f>
              <xm:sqref>AL45</xm:sqref>
            </x14:sparkline>
            <x14:sparkline>
              <xm:f>CO!C46:AH46</xm:f>
              <xm:sqref>AL46</xm:sqref>
            </x14:sparkline>
            <x14:sparkline>
              <xm:f>CO!C47:AH47</xm:f>
              <xm:sqref>AL47</xm:sqref>
            </x14:sparkline>
            <x14:sparkline>
              <xm:f>CO!C48:AH48</xm:f>
              <xm:sqref>AL48</xm:sqref>
            </x14:sparkline>
            <x14:sparkline>
              <xm:f>CO!C49:AH49</xm:f>
              <xm:sqref>AL49</xm:sqref>
            </x14:sparkline>
            <x14:sparkline>
              <xm:f>CO!C50:AH50</xm:f>
              <xm:sqref>AL50</xm:sqref>
            </x14:sparkline>
            <x14:sparkline>
              <xm:f>CO!C51:AH51</xm:f>
              <xm:sqref>AL51</xm:sqref>
            </x14:sparkline>
            <x14:sparkline>
              <xm:f>CO!C52:AH52</xm:f>
              <xm:sqref>AL52</xm:sqref>
            </x14:sparkline>
            <x14:sparkline>
              <xm:f>CO!C53:AH53</xm:f>
              <xm:sqref>AL53</xm:sqref>
            </x14:sparkline>
            <x14:sparkline>
              <xm:f>CO!C54:AH54</xm:f>
              <xm:sqref>AL54</xm:sqref>
            </x14:sparkline>
            <x14:sparkline>
              <xm:f>CO!C55:AH55</xm:f>
              <xm:sqref>AL55</xm:sqref>
            </x14:sparkline>
            <x14:sparkline>
              <xm:f>CO!C56:AH56</xm:f>
              <xm:sqref>AL56</xm:sqref>
            </x14:sparkline>
            <x14:sparkline>
              <xm:f>CO!C57:AH57</xm:f>
              <xm:sqref>AL57</xm:sqref>
            </x14:sparkline>
            <x14:sparkline>
              <xm:f>CO!C58:AH58</xm:f>
              <xm:sqref>AL58</xm:sqref>
            </x14:sparkline>
            <x14:sparkline>
              <xm:f>CO!C59:AH59</xm:f>
              <xm:sqref>AL59</xm:sqref>
            </x14:sparkline>
            <x14:sparkline>
              <xm:f>CO!C60:AH60</xm:f>
              <xm:sqref>AL60</xm:sqref>
            </x14:sparkline>
            <x14:sparkline>
              <xm:f>CO!C61:AH61</xm:f>
              <xm:sqref>AL61</xm:sqref>
            </x14:sparkline>
            <x14:sparkline>
              <xm:f>CO!C62:AH62</xm:f>
              <xm:sqref>AL62</xm:sqref>
            </x14:sparkline>
            <x14:sparkline>
              <xm:f>CO!C63:AH63</xm:f>
              <xm:sqref>AL63</xm:sqref>
            </x14:sparkline>
            <x14:sparkline>
              <xm:f>CO!C64:AH64</xm:f>
              <xm:sqref>AL64</xm:sqref>
            </x14:sparkline>
            <x14:sparkline>
              <xm:f>CO!C65:AH65</xm:f>
              <xm:sqref>AL65</xm:sqref>
            </x14:sparkline>
            <x14:sparkline>
              <xm:f>CO!C66:AH66</xm:f>
              <xm:sqref>AL66</xm:sqref>
            </x14:sparkline>
            <x14:sparkline>
              <xm:f>CO!C67:AH67</xm:f>
              <xm:sqref>AL67</xm:sqref>
            </x14:sparkline>
            <x14:sparkline>
              <xm:f>CO!C68:AH68</xm:f>
              <xm:sqref>AL68</xm:sqref>
            </x14:sparkline>
            <x14:sparkline>
              <xm:f>CO!C69:AH69</xm:f>
              <xm:sqref>AL69</xm:sqref>
            </x14:sparkline>
            <x14:sparkline>
              <xm:f>CO!C70:AH70</xm:f>
              <xm:sqref>AL70</xm:sqref>
            </x14:sparkline>
            <x14:sparkline>
              <xm:f>CO!C71:AH71</xm:f>
              <xm:sqref>AL71</xm:sqref>
            </x14:sparkline>
            <x14:sparkline>
              <xm:f>CO!C72:AH72</xm:f>
              <xm:sqref>AL72</xm:sqref>
            </x14:sparkline>
            <x14:sparkline>
              <xm:f>CO!C73:AH73</xm:f>
              <xm:sqref>AL73</xm:sqref>
            </x14:sparkline>
            <x14:sparkline>
              <xm:f>CO!C74:AH74</xm:f>
              <xm:sqref>AL74</xm:sqref>
            </x14:sparkline>
            <x14:sparkline>
              <xm:f>CO!C75:AH75</xm:f>
              <xm:sqref>AL75</xm:sqref>
            </x14:sparkline>
            <x14:sparkline>
              <xm:f>CO!C76:AH76</xm:f>
              <xm:sqref>AL76</xm:sqref>
            </x14:sparkline>
            <x14:sparkline>
              <xm:f>CO!C77:AH77</xm:f>
              <xm:sqref>AL77</xm:sqref>
            </x14:sparkline>
            <x14:sparkline>
              <xm:f>CO!C78:AH78</xm:f>
              <xm:sqref>AL78</xm:sqref>
            </x14:sparkline>
            <x14:sparkline>
              <xm:f>CO!C79:AH79</xm:f>
              <xm:sqref>AL79</xm:sqref>
            </x14:sparkline>
            <x14:sparkline>
              <xm:f>CO!C80:AH80</xm:f>
              <xm:sqref>AL80</xm:sqref>
            </x14:sparkline>
            <x14:sparkline>
              <xm:f>CO!C81:AH81</xm:f>
              <xm:sqref>AL81</xm:sqref>
            </x14:sparkline>
            <x14:sparkline>
              <xm:f>CO!C82:AH82</xm:f>
              <xm:sqref>AL82</xm:sqref>
            </x14:sparkline>
            <x14:sparkline>
              <xm:f>CO!C83:AH83</xm:f>
              <xm:sqref>AL83</xm:sqref>
            </x14:sparkline>
            <x14:sparkline>
              <xm:f>CO!C84:AH84</xm:f>
              <xm:sqref>AL84</xm:sqref>
            </x14:sparkline>
            <x14:sparkline>
              <xm:f>CO!C85:AH85</xm:f>
              <xm:sqref>AL85</xm:sqref>
            </x14:sparkline>
            <x14:sparkline>
              <xm:f>CO!C86:AH86</xm:f>
              <xm:sqref>AL86</xm:sqref>
            </x14:sparkline>
            <x14:sparkline>
              <xm:f>CO!C87:AH87</xm:f>
              <xm:sqref>AL87</xm:sqref>
            </x14:sparkline>
            <x14:sparkline>
              <xm:f>CO!C88:AH88</xm:f>
              <xm:sqref>AL88</xm:sqref>
            </x14:sparkline>
            <x14:sparkline>
              <xm:f>CO!C89:AH89</xm:f>
              <xm:sqref>AL89</xm:sqref>
            </x14:sparkline>
            <x14:sparkline>
              <xm:f>CO!C90:AH90</xm:f>
              <xm:sqref>AL90</xm:sqref>
            </x14:sparkline>
            <x14:sparkline>
              <xm:f>CO!C91:AH91</xm:f>
              <xm:sqref>AL91</xm:sqref>
            </x14:sparkline>
            <x14:sparkline>
              <xm:f>CO!C92:AH92</xm:f>
              <xm:sqref>AL92</xm:sqref>
            </x14:sparkline>
            <x14:sparkline>
              <xm:f>CO!C93:AH93</xm:f>
              <xm:sqref>AL93</xm:sqref>
            </x14:sparkline>
            <x14:sparkline>
              <xm:f>CO!C94:AH94</xm:f>
              <xm:sqref>AL94</xm:sqref>
            </x14:sparkline>
            <x14:sparkline>
              <xm:f>CO!C95:AH95</xm:f>
              <xm:sqref>AL95</xm:sqref>
            </x14:sparkline>
            <x14:sparkline>
              <xm:f>CO!C96:AH96</xm:f>
              <xm:sqref>AL96</xm:sqref>
            </x14:sparkline>
            <x14:sparkline>
              <xm:f>CO!C97:AH97</xm:f>
              <xm:sqref>AL97</xm:sqref>
            </x14:sparkline>
            <x14:sparkline>
              <xm:f>CO!C98:AH98</xm:f>
              <xm:sqref>AL98</xm:sqref>
            </x14:sparkline>
            <x14:sparkline>
              <xm:f>CO!C99:AH99</xm:f>
              <xm:sqref>AL99</xm:sqref>
            </x14:sparkline>
            <x14:sparkline>
              <xm:f>CO!C100:AH100</xm:f>
              <xm:sqref>AL100</xm:sqref>
            </x14:sparkline>
            <x14:sparkline>
              <xm:f>CO!C101:AH101</xm:f>
              <xm:sqref>AL101</xm:sqref>
            </x14:sparkline>
            <x14:sparkline>
              <xm:f>CO!C102:AH102</xm:f>
              <xm:sqref>AL102</xm:sqref>
            </x14:sparkline>
            <x14:sparkline>
              <xm:f>CO!C103:AH103</xm:f>
              <xm:sqref>AL103</xm:sqref>
            </x14:sparkline>
            <x14:sparkline>
              <xm:f>CO!C104:AH104</xm:f>
              <xm:sqref>AL104</xm:sqref>
            </x14:sparkline>
            <x14:sparkline>
              <xm:f>CO!C105:AH105</xm:f>
              <xm:sqref>AL105</xm:sqref>
            </x14:sparkline>
            <x14:sparkline>
              <xm:f>CO!C106:AH106</xm:f>
              <xm:sqref>AL106</xm:sqref>
            </x14:sparkline>
            <x14:sparkline>
              <xm:f>CO!C107:AH107</xm:f>
              <xm:sqref>AL107</xm:sqref>
            </x14:sparkline>
            <x14:sparkline>
              <xm:f>CO!C108:AH108</xm:f>
              <xm:sqref>AL108</xm:sqref>
            </x14:sparkline>
            <x14:sparkline>
              <xm:f>CO!C109:AH109</xm:f>
              <xm:sqref>AL109</xm:sqref>
            </x14:sparkline>
            <x14:sparkline>
              <xm:f>CO!C110:AH110</xm:f>
              <xm:sqref>AL110</xm:sqref>
            </x14:sparkline>
            <x14:sparkline>
              <xm:f>CO!C111:AH111</xm:f>
              <xm:sqref>AL111</xm:sqref>
            </x14:sparkline>
            <x14:sparkline>
              <xm:f>CO!C112:AH112</xm:f>
              <xm:sqref>AL112</xm:sqref>
            </x14:sparkline>
            <x14:sparkline>
              <xm:f>CO!C113:AH113</xm:f>
              <xm:sqref>AL113</xm:sqref>
            </x14:sparkline>
            <x14:sparkline>
              <xm:f>CO!C114:AH114</xm:f>
              <xm:sqref>AL114</xm:sqref>
            </x14:sparkline>
            <x14:sparkline>
              <xm:f>CO!C115:AH115</xm:f>
              <xm:sqref>AL115</xm:sqref>
            </x14:sparkline>
            <x14:sparkline>
              <xm:f>CO!C116:AH116</xm:f>
              <xm:sqref>AL116</xm:sqref>
            </x14:sparkline>
            <x14:sparkline>
              <xm:f>CO!C117:AH117</xm:f>
              <xm:sqref>AL117</xm:sqref>
            </x14:sparkline>
            <x14:sparkline>
              <xm:f>CO!C118:AH118</xm:f>
              <xm:sqref>AL118</xm:sqref>
            </x14:sparkline>
            <x14:sparkline>
              <xm:f>CO!C119:AH119</xm:f>
              <xm:sqref>AL119</xm:sqref>
            </x14:sparkline>
            <x14:sparkline>
              <xm:f>CO!C120:AH120</xm:f>
              <xm:sqref>AL120</xm:sqref>
            </x14:sparkline>
            <x14:sparkline>
              <xm:f>CO!C121:AH121</xm:f>
              <xm:sqref>AL121</xm:sqref>
            </x14:sparkline>
            <x14:sparkline>
              <xm:f>CO!C122:AH122</xm:f>
              <xm:sqref>AL122</xm:sqref>
            </x14:sparkline>
            <x14:sparkline>
              <xm:f>CO!C123:AH123</xm:f>
              <xm:sqref>AL123</xm:sqref>
            </x14:sparkline>
            <x14:sparkline>
              <xm:f>CO!C124:AH124</xm:f>
              <xm:sqref>AL124</xm:sqref>
            </x14:sparkline>
            <x14:sparkline>
              <xm:f>CO!C125:AH125</xm:f>
              <xm:sqref>AL125</xm:sqref>
            </x14:sparkline>
            <x14:sparkline>
              <xm:f>CO!C126:AH126</xm:f>
              <xm:sqref>AL126</xm:sqref>
            </x14:sparkline>
            <x14:sparkline>
              <xm:f>CO!C127:AH127</xm:f>
              <xm:sqref>AL127</xm:sqref>
            </x14:sparkline>
            <x14:sparkline>
              <xm:f>CO!C128:AH128</xm:f>
              <xm:sqref>AL128</xm:sqref>
            </x14:sparkline>
            <x14:sparkline>
              <xm:f>CO!C129:AH129</xm:f>
              <xm:sqref>AL129</xm:sqref>
            </x14:sparkline>
            <x14:sparkline>
              <xm:f>CO!C130:AH130</xm:f>
              <xm:sqref>AL130</xm:sqref>
            </x14:sparkline>
            <x14:sparkline>
              <xm:f>CO!C131:AH131</xm:f>
              <xm:sqref>AL131</xm:sqref>
            </x14:sparkline>
            <x14:sparkline>
              <xm:f>CO!C132:AH132</xm:f>
              <xm:sqref>AL132</xm:sqref>
            </x14:sparkline>
            <x14:sparkline>
              <xm:f>CO!C133:AH133</xm:f>
              <xm:sqref>AL133</xm:sqref>
            </x14:sparkline>
            <x14:sparkline>
              <xm:f>CO!C134:AH134</xm:f>
              <xm:sqref>AL134</xm:sqref>
            </x14:sparkline>
            <x14:sparkline>
              <xm:f>CO!C135:AH135</xm:f>
              <xm:sqref>AL135</xm:sqref>
            </x14:sparkline>
            <x14:sparkline>
              <xm:f>CO!C136:AH136</xm:f>
              <xm:sqref>AL136</xm:sqref>
            </x14:sparkline>
            <x14:sparkline>
              <xm:f>CO!C137:AH137</xm:f>
              <xm:sqref>AL137</xm:sqref>
            </x14:sparkline>
            <x14:sparkline>
              <xm:f>CO!C138:AH138</xm:f>
              <xm:sqref>AL138</xm:sqref>
            </x14:sparkline>
            <x14:sparkline>
              <xm:f>CO!C139:AH139</xm:f>
              <xm:sqref>AL139</xm:sqref>
            </x14:sparkline>
            <x14:sparkline>
              <xm:f>CO!C140:AH140</xm:f>
              <xm:sqref>AL140</xm:sqref>
            </x14:sparkline>
            <x14:sparkline>
              <xm:f>CO!C141:AH141</xm:f>
              <xm:sqref>AL141</xm:sqref>
            </x14:sparkline>
            <x14:sparkline>
              <xm:f>CO!C142:AH142</xm:f>
              <xm:sqref>AL142</xm:sqref>
            </x14:sparkline>
            <x14:sparkline>
              <xm:f>CO!C143:AH143</xm:f>
              <xm:sqref>AL143</xm:sqref>
            </x14:sparkline>
            <x14:sparkline>
              <xm:f>CO!C144:AH144</xm:f>
              <xm:sqref>AL144</xm:sqref>
            </x14:sparkline>
            <x14:sparkline>
              <xm:f>CO!C145:AH145</xm:f>
              <xm:sqref>AL145</xm:sqref>
            </x14:sparkline>
            <x14:sparkline>
              <xm:f>CO!C146:AH146</xm:f>
              <xm:sqref>AL146</xm:sqref>
            </x14:sparkline>
            <x14:sparkline>
              <xm:f>CO!C147:AH147</xm:f>
              <xm:sqref>AL147</xm:sqref>
            </x14:sparkline>
            <x14:sparkline>
              <xm:f>CO!C148:AH148</xm:f>
              <xm:sqref>AL148</xm:sqref>
            </x14:sparkline>
            <x14:sparkline>
              <xm:f>CO!C149:AH149</xm:f>
              <xm:sqref>AL149</xm:sqref>
            </x14:sparkline>
            <x14:sparkline>
              <xm:f>CO!C150:AH150</xm:f>
              <xm:sqref>AL150</xm:sqref>
            </x14:sparkline>
            <x14:sparkline>
              <xm:f>CO!C151:AH151</xm:f>
              <xm:sqref>AL151</xm:sqref>
            </x14:sparkline>
            <x14:sparkline>
              <xm:f>CO!C152:AH152</xm:f>
              <xm:sqref>AL152</xm:sqref>
            </x14:sparkline>
            <x14:sparkline>
              <xm:f>CO!C153:AH153</xm:f>
              <xm:sqref>AL153</xm:sqref>
            </x14:sparkline>
            <x14:sparkline>
              <xm:f>CO!C154:AH154</xm:f>
              <xm:sqref>AL154</xm:sqref>
            </x14:sparkline>
            <x14:sparkline>
              <xm:f>CO!C155:AH155</xm:f>
              <xm:sqref>AL155</xm:sqref>
            </x14:sparkline>
            <x14:sparkline>
              <xm:f>CO!C156:AH156</xm:f>
              <xm:sqref>AL156</xm:sqref>
            </x14:sparkline>
            <x14:sparkline>
              <xm:f>CO!C157:AH157</xm:f>
              <xm:sqref>AL157</xm:sqref>
            </x14:sparkline>
            <x14:sparkline>
              <xm:f>CO!C158:AH158</xm:f>
              <xm:sqref>AL158</xm:sqref>
            </x14:sparkline>
            <x14:sparkline>
              <xm:f>CO!C159:AH159</xm:f>
              <xm:sqref>AL159</xm:sqref>
            </x14:sparkline>
            <x14:sparkline>
              <xm:f>CO!C160:AH160</xm:f>
              <xm:sqref>AL160</xm:sqref>
            </x14:sparkline>
            <x14:sparkline>
              <xm:f>CO!C161:AH161</xm:f>
              <xm:sqref>AL161</xm:sqref>
            </x14:sparkline>
            <x14:sparkline>
              <xm:f>CO!C162:AH162</xm:f>
              <xm:sqref>AL162</xm:sqref>
            </x14:sparkline>
            <x14:sparkline>
              <xm:f>CO!C163:AH163</xm:f>
              <xm:sqref>AL163</xm:sqref>
            </x14:sparkline>
            <x14:sparkline>
              <xm:f>CO!C164:AH164</xm:f>
              <xm:sqref>AL164</xm:sqref>
            </x14:sparkline>
            <x14:sparkline>
              <xm:f>CO!C165:AH165</xm:f>
              <xm:sqref>AL165</xm:sqref>
            </x14:sparkline>
            <x14:sparkline>
              <xm:f>CO!C166:AH166</xm:f>
              <xm:sqref>AL166</xm:sqref>
            </x14:sparkline>
            <x14:sparkline>
              <xm:f>CO!C167:AH167</xm:f>
              <xm:sqref>AL167</xm:sqref>
            </x14:sparkline>
            <x14:sparkline>
              <xm:f>CO!C168:AH168</xm:f>
              <xm:sqref>AL168</xm:sqref>
            </x14:sparkline>
            <x14:sparkline>
              <xm:f>CO!C169:AH169</xm:f>
              <xm:sqref>AL169</xm:sqref>
            </x14:sparkline>
            <x14:sparkline>
              <xm:f>CO!C170:AH170</xm:f>
              <xm:sqref>AL170</xm:sqref>
            </x14:sparkline>
            <x14:sparkline>
              <xm:f>CO!C171:AH171</xm:f>
              <xm:sqref>AL171</xm:sqref>
            </x14:sparkline>
            <x14:sparkline>
              <xm:f>CO!C172:AH172</xm:f>
              <xm:sqref>AL172</xm:sqref>
            </x14:sparkline>
            <x14:sparkline>
              <xm:f>CO!C173:AH173</xm:f>
              <xm:sqref>AL173</xm:sqref>
            </x14:sparkline>
            <x14:sparkline>
              <xm:f>CO!C174:AH174</xm:f>
              <xm:sqref>AL174</xm:sqref>
            </x14:sparkline>
            <x14:sparkline>
              <xm:f>CO!C175:AH175</xm:f>
              <xm:sqref>AL175</xm:sqref>
            </x14:sparkline>
            <x14:sparkline>
              <xm:f>CO!C176:AH176</xm:f>
              <xm:sqref>AL176</xm:sqref>
            </x14:sparkline>
            <x14:sparkline>
              <xm:f>CO!C177:AH177</xm:f>
              <xm:sqref>AL177</xm:sqref>
            </x14:sparkline>
            <x14:sparkline>
              <xm:f>CO!C178:AH178</xm:f>
              <xm:sqref>AL178</xm:sqref>
            </x14:sparkline>
            <x14:sparkline>
              <xm:f>CO!C179:AH179</xm:f>
              <xm:sqref>AL179</xm:sqref>
            </x14:sparkline>
            <x14:sparkline>
              <xm:f>CO!C180:AH180</xm:f>
              <xm:sqref>AL180</xm:sqref>
            </x14:sparkline>
            <x14:sparkline>
              <xm:f>CO!C181:AH181</xm:f>
              <xm:sqref>AL181</xm:sqref>
            </x14:sparkline>
            <x14:sparkline>
              <xm:f>CO!C182:AH182</xm:f>
              <xm:sqref>AL182</xm:sqref>
            </x14:sparkline>
            <x14:sparkline>
              <xm:f>CO!C183:AH183</xm:f>
              <xm:sqref>AL183</xm:sqref>
            </x14:sparkline>
            <x14:sparkline>
              <xm:f>CO!C184:AH184</xm:f>
              <xm:sqref>AL184</xm:sqref>
            </x14:sparkline>
            <x14:sparkline>
              <xm:f>CO!C185:AH185</xm:f>
              <xm:sqref>AL185</xm:sqref>
            </x14:sparkline>
            <x14:sparkline>
              <xm:f>CO!C186:AH186</xm:f>
              <xm:sqref>AL186</xm:sqref>
            </x14:sparkline>
            <x14:sparkline>
              <xm:f>CO!C187:AH187</xm:f>
              <xm:sqref>AL187</xm:sqref>
            </x14:sparkline>
            <x14:sparkline>
              <xm:f>CO!C188:AH188</xm:f>
              <xm:sqref>AL188</xm:sqref>
            </x14:sparkline>
            <x14:sparkline>
              <xm:f>CO!C189:AH189</xm:f>
              <xm:sqref>AL189</xm:sqref>
            </x14:sparkline>
            <x14:sparkline>
              <xm:f>CO!C190:AH190</xm:f>
              <xm:sqref>AL190</xm:sqref>
            </x14:sparkline>
            <x14:sparkline>
              <xm:f>CO!C191:AH191</xm:f>
              <xm:sqref>AL191</xm:sqref>
            </x14:sparkline>
            <x14:sparkline>
              <xm:f>CO!C192:AH192</xm:f>
              <xm:sqref>AL192</xm:sqref>
            </x14:sparkline>
            <x14:sparkline>
              <xm:f>CO!C193:AH193</xm:f>
              <xm:sqref>AL193</xm:sqref>
            </x14:sparkline>
            <x14:sparkline>
              <xm:f>CO!C194:AH194</xm:f>
              <xm:sqref>AL194</xm:sqref>
            </x14:sparkline>
            <x14:sparkline>
              <xm:f>CO!C195:AH195</xm:f>
              <xm:sqref>AL195</xm:sqref>
            </x14:sparkline>
            <x14:sparkline>
              <xm:f>CO!C196:AH196</xm:f>
              <xm:sqref>AL196</xm:sqref>
            </x14:sparkline>
            <x14:sparkline>
              <xm:f>CO!C197:AH197</xm:f>
              <xm:sqref>AL197</xm:sqref>
            </x14:sparkline>
            <x14:sparkline>
              <xm:f>CO!C198:AH198</xm:f>
              <xm:sqref>AL198</xm:sqref>
            </x14:sparkline>
            <x14:sparkline>
              <xm:f>CO!C199:AH199</xm:f>
              <xm:sqref>AL199</xm:sqref>
            </x14:sparkline>
            <x14:sparkline>
              <xm:f>CO!C200:AH200</xm:f>
              <xm:sqref>AL200</xm:sqref>
            </x14:sparkline>
            <x14:sparkline>
              <xm:f>CO!C201:AH201</xm:f>
              <xm:sqref>AL201</xm:sqref>
            </x14:sparkline>
            <x14:sparkline>
              <xm:f>CO!C202:AH202</xm:f>
              <xm:sqref>AL202</xm:sqref>
            </x14:sparkline>
            <x14:sparkline>
              <xm:f>CO!C203:AH203</xm:f>
              <xm:sqref>AL203</xm:sqref>
            </x14:sparkline>
            <x14:sparkline>
              <xm:f>CO!C204:AH204</xm:f>
              <xm:sqref>AL204</xm:sqref>
            </x14:sparkline>
            <x14:sparkline>
              <xm:f>CO!C205:AH205</xm:f>
              <xm:sqref>AL205</xm:sqref>
            </x14:sparkline>
            <x14:sparkline>
              <xm:f>CO!C206:AH206</xm:f>
              <xm:sqref>AL206</xm:sqref>
            </x14:sparkline>
            <x14:sparkline>
              <xm:f>CO!C207:AH207</xm:f>
              <xm:sqref>AL207</xm:sqref>
            </x14:sparkline>
            <x14:sparkline>
              <xm:f>CO!C208:AH208</xm:f>
              <xm:sqref>AL208</xm:sqref>
            </x14:sparkline>
            <x14:sparkline>
              <xm:f>CO!C209:AH209</xm:f>
              <xm:sqref>AL209</xm:sqref>
            </x14:sparkline>
            <x14:sparkline>
              <xm:f>CO!C210:AH210</xm:f>
              <xm:sqref>AL210</xm:sqref>
            </x14:sparkline>
            <x14:sparkline>
              <xm:f>CO!C211:AH211</xm:f>
              <xm:sqref>AL211</xm:sqref>
            </x14:sparkline>
            <x14:sparkline>
              <xm:f>CO!C212:AH212</xm:f>
              <xm:sqref>AL212</xm:sqref>
            </x14:sparkline>
            <x14:sparkline>
              <xm:f>CO!C213:AH213</xm:f>
              <xm:sqref>AL213</xm:sqref>
            </x14:sparkline>
            <x14:sparkline>
              <xm:f>CO!C214:AH214</xm:f>
              <xm:sqref>AL214</xm:sqref>
            </x14:sparkline>
            <x14:sparkline>
              <xm:f>CO!C215:AH215</xm:f>
              <xm:sqref>AL215</xm:sqref>
            </x14:sparkline>
            <x14:sparkline>
              <xm:f>CO!C216:AH216</xm:f>
              <xm:sqref>AL216</xm:sqref>
            </x14:sparkline>
            <x14:sparkline>
              <xm:f>CO!C217:AH217</xm:f>
              <xm:sqref>AL217</xm:sqref>
            </x14:sparkline>
            <x14:sparkline>
              <xm:f>CO!C218:AH218</xm:f>
              <xm:sqref>AL218</xm:sqref>
            </x14:sparkline>
            <x14:sparkline>
              <xm:f>CO!C219:AH219</xm:f>
              <xm:sqref>AL219</xm:sqref>
            </x14:sparkline>
            <x14:sparkline>
              <xm:f>CO!C220:AH220</xm:f>
              <xm:sqref>AL220</xm:sqref>
            </x14:sparkline>
            <x14:sparkline>
              <xm:f>CO!C221:AH221</xm:f>
              <xm:sqref>AL221</xm:sqref>
            </x14:sparkline>
            <x14:sparkline>
              <xm:f>CO!C222:AH222</xm:f>
              <xm:sqref>AL222</xm:sqref>
            </x14:sparkline>
            <x14:sparkline>
              <xm:f>CO!C223:AH223</xm:f>
              <xm:sqref>AL223</xm:sqref>
            </x14:sparkline>
            <x14:sparkline>
              <xm:f>CO!C224:AH224</xm:f>
              <xm:sqref>AL224</xm:sqref>
            </x14:sparkline>
            <x14:sparkline>
              <xm:f>CO!C225:AH225</xm:f>
              <xm:sqref>AL225</xm:sqref>
            </x14:sparkline>
            <x14:sparkline>
              <xm:f>CO!C226:AH226</xm:f>
              <xm:sqref>AL226</xm:sqref>
            </x14:sparkline>
            <x14:sparkline>
              <xm:f>CO!C227:AH227</xm:f>
              <xm:sqref>AL227</xm:sqref>
            </x14:sparkline>
            <x14:sparkline>
              <xm:f>CO!C228:AH228</xm:f>
              <xm:sqref>AL228</xm:sqref>
            </x14:sparkline>
            <x14:sparkline>
              <xm:f>CO!C229:AH229</xm:f>
              <xm:sqref>AL229</xm:sqref>
            </x14:sparkline>
            <x14:sparkline>
              <xm:f>CO!C230:AH230</xm:f>
              <xm:sqref>AL230</xm:sqref>
            </x14:sparkline>
            <x14:sparkline>
              <xm:f>CO!C231:AH231</xm:f>
              <xm:sqref>AL231</xm:sqref>
            </x14:sparkline>
            <x14:sparkline>
              <xm:f>CO!C232:AH232</xm:f>
              <xm:sqref>AL232</xm:sqref>
            </x14:sparkline>
            <x14:sparkline>
              <xm:f>CO!C233:AH233</xm:f>
              <xm:sqref>AL233</xm:sqref>
            </x14:sparkline>
            <x14:sparkline>
              <xm:f>CO!C234:AH234</xm:f>
              <xm:sqref>AL234</xm:sqref>
            </x14:sparkline>
            <x14:sparkline>
              <xm:f>CO!C235:AH235</xm:f>
              <xm:sqref>AL235</xm:sqref>
            </x14:sparkline>
            <x14:sparkline>
              <xm:f>CO!C236:AH236</xm:f>
              <xm:sqref>AL236</xm:sqref>
            </x14:sparkline>
            <x14:sparkline>
              <xm:f>CO!C237:AH237</xm:f>
              <xm:sqref>AL237</xm:sqref>
            </x14:sparkline>
          </x14:sparklines>
        </x14:sparklineGroup>
      </x14:sparklineGroup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390-B198-4508-9FBE-C556782BCA56}">
  <dimension ref="A2:AL309"/>
  <sheetViews>
    <sheetView showGridLines="0" zoomScale="85" zoomScaleNormal="85" workbookViewId="0">
      <pane ySplit="3" topLeftCell="A4" activePane="bottomLeft" state="frozen"/>
      <selection activeCell="B209" sqref="B209"/>
      <selection pane="bottomLeft" activeCell="A2" sqref="A2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5" width="11.453125" style="52" hidden="1" customWidth="1"/>
    <col min="6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4" t="s">
        <v>248</v>
      </c>
      <c r="B3" s="84" t="s">
        <v>249</v>
      </c>
      <c r="C3" s="85">
        <v>1990</v>
      </c>
      <c r="D3" s="85">
        <v>1991</v>
      </c>
      <c r="E3" s="85">
        <v>1992</v>
      </c>
      <c r="F3" s="85">
        <v>1993</v>
      </c>
      <c r="G3" s="85">
        <v>1994</v>
      </c>
      <c r="H3" s="85">
        <v>1995</v>
      </c>
      <c r="I3" s="85">
        <v>1996</v>
      </c>
      <c r="J3" s="85">
        <v>1997</v>
      </c>
      <c r="K3" s="85">
        <v>1998</v>
      </c>
      <c r="L3" s="85">
        <v>1999</v>
      </c>
      <c r="M3" s="85">
        <v>2000</v>
      </c>
      <c r="N3" s="85">
        <v>2001</v>
      </c>
      <c r="O3" s="85">
        <v>2002</v>
      </c>
      <c r="P3" s="85">
        <v>2003</v>
      </c>
      <c r="Q3" s="85">
        <v>2004</v>
      </c>
      <c r="R3" s="85">
        <v>2005</v>
      </c>
      <c r="S3" s="85">
        <v>2006</v>
      </c>
      <c r="T3" s="85">
        <v>2007</v>
      </c>
      <c r="U3" s="85">
        <v>2008</v>
      </c>
      <c r="V3" s="85">
        <v>2009</v>
      </c>
      <c r="W3" s="85">
        <v>2010</v>
      </c>
      <c r="X3" s="85">
        <v>2011</v>
      </c>
      <c r="Y3" s="85">
        <v>2012</v>
      </c>
      <c r="Z3" s="85">
        <v>2013</v>
      </c>
      <c r="AA3" s="85">
        <v>2014</v>
      </c>
      <c r="AB3" s="85">
        <v>2015</v>
      </c>
      <c r="AC3" s="85">
        <v>2016</v>
      </c>
      <c r="AD3" s="85">
        <v>2017</v>
      </c>
      <c r="AE3" s="85">
        <v>2018</v>
      </c>
      <c r="AF3" s="85">
        <v>2019</v>
      </c>
      <c r="AG3" s="85">
        <v>2020</v>
      </c>
      <c r="AH3" s="85">
        <v>2021</v>
      </c>
      <c r="AJ3" s="86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si="0"/>
        <v>0</v>
      </c>
      <c r="AG4" s="21">
        <f t="shared" si="0"/>
        <v>0</v>
      </c>
      <c r="AH4" s="21">
        <f t="shared" si="0"/>
        <v>0</v>
      </c>
      <c r="AI4" s="22"/>
      <c r="AJ4" s="23" t="e">
        <f>+(AF4/M4)-1</f>
        <v>#DIV/0!</v>
      </c>
    </row>
    <row r="5" spans="1:38" s="13" customFormat="1" x14ac:dyDescent="0.35">
      <c r="A5" s="19" t="s">
        <v>264</v>
      </c>
      <c r="B5" s="20" t="s">
        <v>265</v>
      </c>
      <c r="C5" s="21">
        <f t="shared" ref="C5:AE5" si="1">+C6+C32+C42</f>
        <v>0</v>
      </c>
      <c r="D5" s="21">
        <f t="shared" si="1"/>
        <v>0</v>
      </c>
      <c r="E5" s="21">
        <f t="shared" si="1"/>
        <v>0</v>
      </c>
      <c r="F5" s="21">
        <f t="shared" si="1"/>
        <v>0</v>
      </c>
      <c r="G5" s="21">
        <f t="shared" si="1"/>
        <v>0</v>
      </c>
      <c r="H5" s="21">
        <f t="shared" si="1"/>
        <v>0</v>
      </c>
      <c r="I5" s="21">
        <f t="shared" si="1"/>
        <v>0</v>
      </c>
      <c r="J5" s="21">
        <f t="shared" si="1"/>
        <v>0</v>
      </c>
      <c r="K5" s="21">
        <f t="shared" si="1"/>
        <v>0</v>
      </c>
      <c r="L5" s="21">
        <f t="shared" si="1"/>
        <v>0</v>
      </c>
      <c r="M5" s="21">
        <f t="shared" si="1"/>
        <v>0</v>
      </c>
      <c r="N5" s="21">
        <f t="shared" si="1"/>
        <v>0</v>
      </c>
      <c r="O5" s="21">
        <f t="shared" si="1"/>
        <v>0</v>
      </c>
      <c r="P5" s="21">
        <f t="shared" si="1"/>
        <v>0</v>
      </c>
      <c r="Q5" s="21">
        <f t="shared" si="1"/>
        <v>0</v>
      </c>
      <c r="R5" s="21">
        <f t="shared" si="1"/>
        <v>0</v>
      </c>
      <c r="S5" s="21">
        <f t="shared" si="1"/>
        <v>0</v>
      </c>
      <c r="T5" s="21">
        <f t="shared" si="1"/>
        <v>0</v>
      </c>
      <c r="U5" s="21">
        <f t="shared" si="1"/>
        <v>0</v>
      </c>
      <c r="V5" s="21">
        <f t="shared" si="1"/>
        <v>0</v>
      </c>
      <c r="W5" s="21">
        <f t="shared" si="1"/>
        <v>0</v>
      </c>
      <c r="X5" s="21">
        <f t="shared" si="1"/>
        <v>0</v>
      </c>
      <c r="Y5" s="21">
        <f t="shared" si="1"/>
        <v>0</v>
      </c>
      <c r="Z5" s="21">
        <f t="shared" si="1"/>
        <v>0</v>
      </c>
      <c r="AA5" s="21">
        <f t="shared" si="1"/>
        <v>0</v>
      </c>
      <c r="AB5" s="21">
        <f t="shared" si="1"/>
        <v>0</v>
      </c>
      <c r="AC5" s="21">
        <f t="shared" si="1"/>
        <v>0</v>
      </c>
      <c r="AD5" s="21">
        <f t="shared" si="1"/>
        <v>0</v>
      </c>
      <c r="AE5" s="21">
        <f t="shared" si="1"/>
        <v>0</v>
      </c>
      <c r="AF5" s="21">
        <f t="shared" ref="AF5" si="2">+AF6+AF32+AF42</f>
        <v>0</v>
      </c>
      <c r="AG5" s="21">
        <f t="shared" ref="AG5:AH5" si="3">+AG6+AG32+AG42</f>
        <v>0</v>
      </c>
      <c r="AH5" s="21">
        <f t="shared" si="3"/>
        <v>0</v>
      </c>
      <c r="AI5" s="22"/>
      <c r="AJ5" s="23" t="e">
        <f t="shared" ref="AJ5:AJ68" si="4">+(AF5/M5)-1</f>
        <v>#DIV/0!</v>
      </c>
    </row>
    <row r="6" spans="1:38" x14ac:dyDescent="0.35">
      <c r="A6" s="24" t="s">
        <v>266</v>
      </c>
      <c r="B6" s="25" t="s">
        <v>267</v>
      </c>
      <c r="C6" s="26">
        <f t="shared" ref="C6:AE6" si="5">+C7+C11+C19+C25+C29</f>
        <v>0</v>
      </c>
      <c r="D6" s="26">
        <f t="shared" si="5"/>
        <v>0</v>
      </c>
      <c r="E6" s="26">
        <f t="shared" si="5"/>
        <v>0</v>
      </c>
      <c r="F6" s="26">
        <f t="shared" si="5"/>
        <v>0</v>
      </c>
      <c r="G6" s="26">
        <f t="shared" si="5"/>
        <v>0</v>
      </c>
      <c r="H6" s="26">
        <f t="shared" si="5"/>
        <v>0</v>
      </c>
      <c r="I6" s="26">
        <f t="shared" si="5"/>
        <v>0</v>
      </c>
      <c r="J6" s="26">
        <f t="shared" si="5"/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26">
        <f t="shared" si="5"/>
        <v>0</v>
      </c>
      <c r="O6" s="26">
        <f t="shared" si="5"/>
        <v>0</v>
      </c>
      <c r="P6" s="26">
        <f t="shared" si="5"/>
        <v>0</v>
      </c>
      <c r="Q6" s="26">
        <f t="shared" si="5"/>
        <v>0</v>
      </c>
      <c r="R6" s="26">
        <f t="shared" si="5"/>
        <v>0</v>
      </c>
      <c r="S6" s="26">
        <f t="shared" si="5"/>
        <v>0</v>
      </c>
      <c r="T6" s="26">
        <f t="shared" si="5"/>
        <v>0</v>
      </c>
      <c r="U6" s="26">
        <f t="shared" si="5"/>
        <v>0</v>
      </c>
      <c r="V6" s="26">
        <f t="shared" si="5"/>
        <v>0</v>
      </c>
      <c r="W6" s="26">
        <f t="shared" si="5"/>
        <v>0</v>
      </c>
      <c r="X6" s="26">
        <f t="shared" si="5"/>
        <v>0</v>
      </c>
      <c r="Y6" s="26">
        <f t="shared" si="5"/>
        <v>0</v>
      </c>
      <c r="Z6" s="26">
        <f t="shared" si="5"/>
        <v>0</v>
      </c>
      <c r="AA6" s="26">
        <f t="shared" si="5"/>
        <v>0</v>
      </c>
      <c r="AB6" s="26">
        <f t="shared" si="5"/>
        <v>0</v>
      </c>
      <c r="AC6" s="26">
        <f t="shared" si="5"/>
        <v>0</v>
      </c>
      <c r="AD6" s="26">
        <f t="shared" si="5"/>
        <v>0</v>
      </c>
      <c r="AE6" s="26">
        <f t="shared" si="5"/>
        <v>0</v>
      </c>
      <c r="AF6" s="26">
        <f t="shared" ref="AF6" si="6">+AF7+AF11+AF19+AF25+AF29</f>
        <v>0</v>
      </c>
      <c r="AG6" s="26">
        <f t="shared" ref="AG6:AH6" si="7">+AG7+AG11+AG19+AG25+AG29</f>
        <v>0</v>
      </c>
      <c r="AH6" s="26">
        <f t="shared" si="7"/>
        <v>0</v>
      </c>
      <c r="AI6" s="27"/>
      <c r="AJ6" s="28" t="e">
        <f t="shared" si="4"/>
        <v>#DIV/0!</v>
      </c>
    </row>
    <row r="7" spans="1:38" x14ac:dyDescent="0.35">
      <c r="A7" s="24" t="s">
        <v>268</v>
      </c>
      <c r="B7" s="25" t="s">
        <v>269</v>
      </c>
      <c r="C7" s="26">
        <f t="shared" ref="C7:AE7" si="8">+SUM(C8:C10)</f>
        <v>0</v>
      </c>
      <c r="D7" s="26">
        <f t="shared" si="8"/>
        <v>0</v>
      </c>
      <c r="E7" s="26">
        <f t="shared" si="8"/>
        <v>0</v>
      </c>
      <c r="F7" s="26">
        <f t="shared" si="8"/>
        <v>0</v>
      </c>
      <c r="G7" s="26">
        <f t="shared" si="8"/>
        <v>0</v>
      </c>
      <c r="H7" s="26">
        <f t="shared" si="8"/>
        <v>0</v>
      </c>
      <c r="I7" s="26">
        <f t="shared" si="8"/>
        <v>0</v>
      </c>
      <c r="J7" s="26">
        <f t="shared" si="8"/>
        <v>0</v>
      </c>
      <c r="K7" s="26">
        <f t="shared" si="8"/>
        <v>0</v>
      </c>
      <c r="L7" s="26">
        <f t="shared" si="8"/>
        <v>0</v>
      </c>
      <c r="M7" s="26">
        <f t="shared" si="8"/>
        <v>0</v>
      </c>
      <c r="N7" s="26">
        <f t="shared" si="8"/>
        <v>0</v>
      </c>
      <c r="O7" s="26">
        <f t="shared" si="8"/>
        <v>0</v>
      </c>
      <c r="P7" s="26">
        <f t="shared" si="8"/>
        <v>0</v>
      </c>
      <c r="Q7" s="26">
        <f t="shared" si="8"/>
        <v>0</v>
      </c>
      <c r="R7" s="26">
        <f t="shared" si="8"/>
        <v>0</v>
      </c>
      <c r="S7" s="26">
        <f t="shared" si="8"/>
        <v>0</v>
      </c>
      <c r="T7" s="26">
        <f t="shared" si="8"/>
        <v>0</v>
      </c>
      <c r="U7" s="26">
        <f t="shared" si="8"/>
        <v>0</v>
      </c>
      <c r="V7" s="26">
        <f t="shared" si="8"/>
        <v>0</v>
      </c>
      <c r="W7" s="26">
        <f t="shared" si="8"/>
        <v>0</v>
      </c>
      <c r="X7" s="26">
        <f t="shared" si="8"/>
        <v>0</v>
      </c>
      <c r="Y7" s="26">
        <f t="shared" si="8"/>
        <v>0</v>
      </c>
      <c r="Z7" s="26">
        <f t="shared" si="8"/>
        <v>0</v>
      </c>
      <c r="AA7" s="26">
        <f t="shared" si="8"/>
        <v>0</v>
      </c>
      <c r="AB7" s="26">
        <f t="shared" si="8"/>
        <v>0</v>
      </c>
      <c r="AC7" s="26">
        <f t="shared" si="8"/>
        <v>0</v>
      </c>
      <c r="AD7" s="26">
        <f t="shared" si="8"/>
        <v>0</v>
      </c>
      <c r="AE7" s="26">
        <f t="shared" si="8"/>
        <v>0</v>
      </c>
      <c r="AF7" s="26">
        <f t="shared" ref="AF7" si="9">+SUM(AF8:AF10)</f>
        <v>0</v>
      </c>
      <c r="AG7" s="26">
        <f t="shared" ref="AG7:AH7" si="10">+SUM(AG8:AG10)</f>
        <v>0</v>
      </c>
      <c r="AH7" s="26">
        <f t="shared" si="10"/>
        <v>0</v>
      </c>
      <c r="AI7" s="27"/>
      <c r="AJ7" s="28" t="e">
        <f t="shared" si="4"/>
        <v>#DIV/0!</v>
      </c>
    </row>
    <row r="8" spans="1:38" x14ac:dyDescent="0.35">
      <c r="A8" s="24" t="s">
        <v>270</v>
      </c>
      <c r="B8" s="25" t="s">
        <v>271</v>
      </c>
      <c r="C8" s="30">
        <f>+'1990'!$M8</f>
        <v>0</v>
      </c>
      <c r="D8" s="30">
        <f>+'1991'!$M8</f>
        <v>0</v>
      </c>
      <c r="E8" s="30">
        <f>+'1992'!$M8</f>
        <v>0</v>
      </c>
      <c r="F8" s="30">
        <f>+'1993'!$M8</f>
        <v>0</v>
      </c>
      <c r="G8" s="30">
        <f>+'1994'!$M8</f>
        <v>0</v>
      </c>
      <c r="H8" s="30">
        <f>+'1995'!$M8</f>
        <v>0</v>
      </c>
      <c r="I8" s="30">
        <f>+'1996'!$M8</f>
        <v>0</v>
      </c>
      <c r="J8" s="30">
        <f>+'1997'!$M8</f>
        <v>0</v>
      </c>
      <c r="K8" s="30">
        <f>+'1998'!$M8</f>
        <v>0</v>
      </c>
      <c r="L8" s="30">
        <f>+'1999'!$M8</f>
        <v>0</v>
      </c>
      <c r="M8" s="30">
        <f>+'2000'!$M8</f>
        <v>0</v>
      </c>
      <c r="N8" s="30">
        <f>+'2001'!$M8</f>
        <v>0</v>
      </c>
      <c r="O8" s="30">
        <f>+'2002'!$M8</f>
        <v>0</v>
      </c>
      <c r="P8" s="30">
        <f>+'2003'!$M8</f>
        <v>0</v>
      </c>
      <c r="Q8" s="30">
        <f>+'2004'!$M8</f>
        <v>0</v>
      </c>
      <c r="R8" s="30">
        <f>+'2005'!$M8</f>
        <v>0</v>
      </c>
      <c r="S8" s="30">
        <f>+'2006'!$M8</f>
        <v>0</v>
      </c>
      <c r="T8" s="30">
        <f>+'2007'!$M8</f>
        <v>0</v>
      </c>
      <c r="U8" s="30">
        <f>+'2008'!$M8</f>
        <v>0</v>
      </c>
      <c r="V8" s="30">
        <f>+'2009'!$M8</f>
        <v>0</v>
      </c>
      <c r="W8" s="30">
        <f>+'2010'!$M8</f>
        <v>0</v>
      </c>
      <c r="X8" s="30">
        <f>+'2011'!$M8</f>
        <v>0</v>
      </c>
      <c r="Y8" s="30">
        <f>+'2012'!$M8</f>
        <v>0</v>
      </c>
      <c r="Z8" s="30">
        <f>+'2013'!$M8</f>
        <v>0</v>
      </c>
      <c r="AA8" s="30">
        <f>+'2014'!$M8</f>
        <v>0</v>
      </c>
      <c r="AB8" s="30">
        <f>+'2015'!$M8</f>
        <v>0</v>
      </c>
      <c r="AC8" s="30">
        <f>+'2016'!$M8</f>
        <v>0</v>
      </c>
      <c r="AD8" s="30">
        <f>+'2017'!$M8</f>
        <v>0</v>
      </c>
      <c r="AE8" s="30">
        <f>+'2018'!$M8</f>
        <v>0</v>
      </c>
      <c r="AF8" s="30">
        <f>+'2019'!$M8</f>
        <v>0</v>
      </c>
      <c r="AG8" s="30">
        <f>+'2020'!$M8</f>
        <v>0</v>
      </c>
      <c r="AH8" s="30">
        <f>+'2021'!$M8</f>
        <v>0</v>
      </c>
      <c r="AI8" s="27"/>
      <c r="AJ8" s="31" t="e">
        <f t="shared" si="4"/>
        <v>#DIV/0!</v>
      </c>
    </row>
    <row r="9" spans="1:38" x14ac:dyDescent="0.35">
      <c r="A9" s="24" t="s">
        <v>272</v>
      </c>
      <c r="B9" s="25" t="s">
        <v>273</v>
      </c>
      <c r="C9" s="30">
        <f>+'1990'!$M9</f>
        <v>0</v>
      </c>
      <c r="D9" s="30">
        <f>+'1991'!$M9</f>
        <v>0</v>
      </c>
      <c r="E9" s="30">
        <f>+'1992'!$M9</f>
        <v>0</v>
      </c>
      <c r="F9" s="30">
        <f>+'1993'!$M9</f>
        <v>0</v>
      </c>
      <c r="G9" s="30">
        <f>+'1994'!$M9</f>
        <v>0</v>
      </c>
      <c r="H9" s="30">
        <f>+'1995'!$M9</f>
        <v>0</v>
      </c>
      <c r="I9" s="30">
        <f>+'1996'!$M9</f>
        <v>0</v>
      </c>
      <c r="J9" s="30">
        <f>+'1997'!$M9</f>
        <v>0</v>
      </c>
      <c r="K9" s="30">
        <f>+'1998'!$M9</f>
        <v>0</v>
      </c>
      <c r="L9" s="30">
        <f>+'1999'!$M9</f>
        <v>0</v>
      </c>
      <c r="M9" s="30">
        <f>+'2000'!$M9</f>
        <v>0</v>
      </c>
      <c r="N9" s="30">
        <f>+'2001'!$M9</f>
        <v>0</v>
      </c>
      <c r="O9" s="30">
        <f>+'2002'!$M9</f>
        <v>0</v>
      </c>
      <c r="P9" s="30">
        <f>+'2003'!$M9</f>
        <v>0</v>
      </c>
      <c r="Q9" s="30">
        <f>+'2004'!$M9</f>
        <v>0</v>
      </c>
      <c r="R9" s="30">
        <f>+'2005'!$M9</f>
        <v>0</v>
      </c>
      <c r="S9" s="30">
        <f>+'2006'!$M9</f>
        <v>0</v>
      </c>
      <c r="T9" s="30">
        <f>+'2007'!$M9</f>
        <v>0</v>
      </c>
      <c r="U9" s="30">
        <f>+'2008'!$M9</f>
        <v>0</v>
      </c>
      <c r="V9" s="30">
        <f>+'2009'!$M9</f>
        <v>0</v>
      </c>
      <c r="W9" s="30">
        <f>+'2010'!$M9</f>
        <v>0</v>
      </c>
      <c r="X9" s="30">
        <f>+'2011'!$M9</f>
        <v>0</v>
      </c>
      <c r="Y9" s="30">
        <f>+'2012'!$M9</f>
        <v>0</v>
      </c>
      <c r="Z9" s="30">
        <f>+'2013'!$M9</f>
        <v>0</v>
      </c>
      <c r="AA9" s="30">
        <f>+'2014'!$M9</f>
        <v>0</v>
      </c>
      <c r="AB9" s="30">
        <f>+'2015'!$M9</f>
        <v>0</v>
      </c>
      <c r="AC9" s="30">
        <f>+'2016'!$M9</f>
        <v>0</v>
      </c>
      <c r="AD9" s="30">
        <f>+'2017'!$M9</f>
        <v>0</v>
      </c>
      <c r="AE9" s="30">
        <f>+'2018'!$M9</f>
        <v>0</v>
      </c>
      <c r="AF9" s="30">
        <f>+'2019'!$M9</f>
        <v>0</v>
      </c>
      <c r="AG9" s="30">
        <f>+'2020'!$M9</f>
        <v>0</v>
      </c>
      <c r="AH9" s="30">
        <f>+'2021'!$M9</f>
        <v>0</v>
      </c>
      <c r="AI9" s="27"/>
      <c r="AJ9" s="31" t="e">
        <f t="shared" si="4"/>
        <v>#DIV/0!</v>
      </c>
    </row>
    <row r="10" spans="1:38" x14ac:dyDescent="0.35">
      <c r="A10" s="24" t="s">
        <v>274</v>
      </c>
      <c r="B10" s="25" t="s">
        <v>275</v>
      </c>
      <c r="C10" s="30">
        <f>+'1990'!$M10</f>
        <v>0</v>
      </c>
      <c r="D10" s="30">
        <f>+'1991'!$M10</f>
        <v>0</v>
      </c>
      <c r="E10" s="30">
        <f>+'1992'!$M10</f>
        <v>0</v>
      </c>
      <c r="F10" s="30">
        <f>+'1993'!$M10</f>
        <v>0</v>
      </c>
      <c r="G10" s="30">
        <f>+'1994'!$M10</f>
        <v>0</v>
      </c>
      <c r="H10" s="30">
        <f>+'1995'!$M10</f>
        <v>0</v>
      </c>
      <c r="I10" s="30">
        <f>+'1996'!$M10</f>
        <v>0</v>
      </c>
      <c r="J10" s="30">
        <f>+'1997'!$M10</f>
        <v>0</v>
      </c>
      <c r="K10" s="30">
        <f>+'1998'!$M10</f>
        <v>0</v>
      </c>
      <c r="L10" s="30">
        <f>+'1999'!$M10</f>
        <v>0</v>
      </c>
      <c r="M10" s="30">
        <f>+'2000'!$M10</f>
        <v>0</v>
      </c>
      <c r="N10" s="30">
        <f>+'2001'!$M10</f>
        <v>0</v>
      </c>
      <c r="O10" s="30">
        <f>+'2002'!$M10</f>
        <v>0</v>
      </c>
      <c r="P10" s="30">
        <f>+'2003'!$M10</f>
        <v>0</v>
      </c>
      <c r="Q10" s="30">
        <f>+'2004'!$M10</f>
        <v>0</v>
      </c>
      <c r="R10" s="30">
        <f>+'2005'!$M10</f>
        <v>0</v>
      </c>
      <c r="S10" s="30">
        <f>+'2006'!$M10</f>
        <v>0</v>
      </c>
      <c r="T10" s="30">
        <f>+'2007'!$M10</f>
        <v>0</v>
      </c>
      <c r="U10" s="30">
        <f>+'2008'!$M10</f>
        <v>0</v>
      </c>
      <c r="V10" s="30">
        <f>+'2009'!$M10</f>
        <v>0</v>
      </c>
      <c r="W10" s="30">
        <f>+'2010'!$M10</f>
        <v>0</v>
      </c>
      <c r="X10" s="30">
        <f>+'2011'!$M10</f>
        <v>0</v>
      </c>
      <c r="Y10" s="30">
        <f>+'2012'!$M10</f>
        <v>0</v>
      </c>
      <c r="Z10" s="30">
        <f>+'2013'!$M10</f>
        <v>0</v>
      </c>
      <c r="AA10" s="30">
        <f>+'2014'!$M10</f>
        <v>0</v>
      </c>
      <c r="AB10" s="30">
        <f>+'2015'!$M10</f>
        <v>0</v>
      </c>
      <c r="AC10" s="30">
        <f>+'2016'!$M10</f>
        <v>0</v>
      </c>
      <c r="AD10" s="30">
        <f>+'2017'!$M10</f>
        <v>0</v>
      </c>
      <c r="AE10" s="30">
        <f>+'2018'!$M10</f>
        <v>0</v>
      </c>
      <c r="AF10" s="30">
        <f>+'2019'!$M10</f>
        <v>0</v>
      </c>
      <c r="AG10" s="30">
        <f>+'2020'!$M10</f>
        <v>0</v>
      </c>
      <c r="AH10" s="30">
        <f>+'2021'!$M10</f>
        <v>0</v>
      </c>
      <c r="AI10" s="27"/>
      <c r="AJ10" s="31" t="e">
        <f t="shared" si="4"/>
        <v>#DIV/0!</v>
      </c>
    </row>
    <row r="11" spans="1:38" x14ac:dyDescent="0.35">
      <c r="A11" s="24" t="s">
        <v>276</v>
      </c>
      <c r="B11" s="25" t="s">
        <v>277</v>
      </c>
      <c r="C11" s="26">
        <f t="shared" ref="C11:AE11" si="11">+SUM(C12:C18)</f>
        <v>0</v>
      </c>
      <c r="D11" s="26">
        <f t="shared" si="11"/>
        <v>0</v>
      </c>
      <c r="E11" s="26">
        <f t="shared" si="11"/>
        <v>0</v>
      </c>
      <c r="F11" s="26">
        <f t="shared" si="11"/>
        <v>0</v>
      </c>
      <c r="G11" s="26">
        <f t="shared" si="11"/>
        <v>0</v>
      </c>
      <c r="H11" s="26">
        <f t="shared" si="11"/>
        <v>0</v>
      </c>
      <c r="I11" s="26">
        <f t="shared" si="11"/>
        <v>0</v>
      </c>
      <c r="J11" s="26">
        <f t="shared" si="11"/>
        <v>0</v>
      </c>
      <c r="K11" s="26">
        <f t="shared" si="11"/>
        <v>0</v>
      </c>
      <c r="L11" s="26">
        <f t="shared" si="11"/>
        <v>0</v>
      </c>
      <c r="M11" s="26">
        <f t="shared" si="11"/>
        <v>0</v>
      </c>
      <c r="N11" s="26">
        <f t="shared" si="11"/>
        <v>0</v>
      </c>
      <c r="O11" s="26">
        <f t="shared" si="11"/>
        <v>0</v>
      </c>
      <c r="P11" s="26">
        <f t="shared" si="11"/>
        <v>0</v>
      </c>
      <c r="Q11" s="26">
        <f t="shared" si="11"/>
        <v>0</v>
      </c>
      <c r="R11" s="26">
        <f t="shared" si="11"/>
        <v>0</v>
      </c>
      <c r="S11" s="26">
        <f t="shared" si="11"/>
        <v>0</v>
      </c>
      <c r="T11" s="26">
        <f t="shared" si="11"/>
        <v>0</v>
      </c>
      <c r="U11" s="26">
        <f t="shared" si="11"/>
        <v>0</v>
      </c>
      <c r="V11" s="26">
        <f t="shared" si="11"/>
        <v>0</v>
      </c>
      <c r="W11" s="26">
        <f t="shared" si="11"/>
        <v>0</v>
      </c>
      <c r="X11" s="26">
        <f t="shared" si="11"/>
        <v>0</v>
      </c>
      <c r="Y11" s="26">
        <f t="shared" si="11"/>
        <v>0</v>
      </c>
      <c r="Z11" s="26">
        <f t="shared" si="11"/>
        <v>0</v>
      </c>
      <c r="AA11" s="26">
        <f t="shared" si="11"/>
        <v>0</v>
      </c>
      <c r="AB11" s="26">
        <f t="shared" si="11"/>
        <v>0</v>
      </c>
      <c r="AC11" s="26">
        <f t="shared" si="11"/>
        <v>0</v>
      </c>
      <c r="AD11" s="26">
        <f t="shared" si="11"/>
        <v>0</v>
      </c>
      <c r="AE11" s="26">
        <f t="shared" si="11"/>
        <v>0</v>
      </c>
      <c r="AF11" s="26">
        <f t="shared" ref="AF11:AH11" si="12">+SUM(AF12:AF18)</f>
        <v>0</v>
      </c>
      <c r="AG11" s="26">
        <f t="shared" si="12"/>
        <v>0</v>
      </c>
      <c r="AH11" s="26">
        <f t="shared" si="12"/>
        <v>0</v>
      </c>
      <c r="AI11" s="27"/>
      <c r="AJ11" s="28" t="e">
        <f t="shared" si="4"/>
        <v>#DIV/0!</v>
      </c>
    </row>
    <row r="12" spans="1:38" x14ac:dyDescent="0.35">
      <c r="A12" s="24" t="s">
        <v>278</v>
      </c>
      <c r="B12" s="25" t="s">
        <v>279</v>
      </c>
      <c r="C12" s="30">
        <f>+'1990'!$M12</f>
        <v>0</v>
      </c>
      <c r="D12" s="30">
        <f>+'1991'!$M12</f>
        <v>0</v>
      </c>
      <c r="E12" s="30">
        <f>+'1992'!$M12</f>
        <v>0</v>
      </c>
      <c r="F12" s="30">
        <f>+'1993'!$M12</f>
        <v>0</v>
      </c>
      <c r="G12" s="30">
        <f>+'1994'!$M12</f>
        <v>0</v>
      </c>
      <c r="H12" s="30">
        <f>+'1995'!$M12</f>
        <v>0</v>
      </c>
      <c r="I12" s="30">
        <f>+'1996'!$M12</f>
        <v>0</v>
      </c>
      <c r="J12" s="30">
        <f>+'1997'!$M12</f>
        <v>0</v>
      </c>
      <c r="K12" s="30">
        <f>+'1998'!$M12</f>
        <v>0</v>
      </c>
      <c r="L12" s="30">
        <f>+'1999'!$M12</f>
        <v>0</v>
      </c>
      <c r="M12" s="30">
        <f>+'2000'!$M12</f>
        <v>0</v>
      </c>
      <c r="N12" s="30">
        <f>+'2001'!$M12</f>
        <v>0</v>
      </c>
      <c r="O12" s="30">
        <f>+'2002'!$M12</f>
        <v>0</v>
      </c>
      <c r="P12" s="30">
        <f>+'2003'!$M12</f>
        <v>0</v>
      </c>
      <c r="Q12" s="30">
        <f>+'2004'!$M12</f>
        <v>0</v>
      </c>
      <c r="R12" s="30">
        <f>+'2005'!$M12</f>
        <v>0</v>
      </c>
      <c r="S12" s="30">
        <f>+'2006'!$M12</f>
        <v>0</v>
      </c>
      <c r="T12" s="30">
        <f>+'2007'!$M12</f>
        <v>0</v>
      </c>
      <c r="U12" s="30">
        <f>+'2008'!$M12</f>
        <v>0</v>
      </c>
      <c r="V12" s="30">
        <f>+'2009'!$M12</f>
        <v>0</v>
      </c>
      <c r="W12" s="30">
        <f>+'2010'!$M12</f>
        <v>0</v>
      </c>
      <c r="X12" s="30">
        <f>+'2011'!$M12</f>
        <v>0</v>
      </c>
      <c r="Y12" s="30">
        <f>+'2012'!$M12</f>
        <v>0</v>
      </c>
      <c r="Z12" s="30">
        <f>+'2013'!$M12</f>
        <v>0</v>
      </c>
      <c r="AA12" s="30">
        <f>+'2014'!$M12</f>
        <v>0</v>
      </c>
      <c r="AB12" s="30">
        <f>+'2015'!$M12</f>
        <v>0</v>
      </c>
      <c r="AC12" s="30">
        <f>+'2016'!$M12</f>
        <v>0</v>
      </c>
      <c r="AD12" s="30">
        <f>+'2017'!$M12</f>
        <v>0</v>
      </c>
      <c r="AE12" s="30">
        <f>+'2018'!$M12</f>
        <v>0</v>
      </c>
      <c r="AF12" s="30">
        <f>+'2019'!$M12</f>
        <v>0</v>
      </c>
      <c r="AG12" s="30">
        <f>+'2020'!$M12</f>
        <v>0</v>
      </c>
      <c r="AH12" s="30">
        <f>+'2021'!$M12</f>
        <v>0</v>
      </c>
      <c r="AI12" s="27"/>
      <c r="AJ12" s="31" t="e">
        <f t="shared" si="4"/>
        <v>#DIV/0!</v>
      </c>
    </row>
    <row r="13" spans="1:38" x14ac:dyDescent="0.35">
      <c r="A13" s="24" t="s">
        <v>280</v>
      </c>
      <c r="B13" s="25" t="s">
        <v>281</v>
      </c>
      <c r="C13" s="30">
        <f>+'1990'!$M13</f>
        <v>0</v>
      </c>
      <c r="D13" s="30">
        <f>+'1991'!$M13</f>
        <v>0</v>
      </c>
      <c r="E13" s="30">
        <f>+'1992'!$M13</f>
        <v>0</v>
      </c>
      <c r="F13" s="30">
        <f>+'1993'!$M13</f>
        <v>0</v>
      </c>
      <c r="G13" s="30">
        <f>+'1994'!$M13</f>
        <v>0</v>
      </c>
      <c r="H13" s="30">
        <f>+'1995'!$M13</f>
        <v>0</v>
      </c>
      <c r="I13" s="30">
        <f>+'1996'!$M13</f>
        <v>0</v>
      </c>
      <c r="J13" s="30">
        <f>+'1997'!$M13</f>
        <v>0</v>
      </c>
      <c r="K13" s="30">
        <f>+'1998'!$M13</f>
        <v>0</v>
      </c>
      <c r="L13" s="30">
        <f>+'1999'!$M13</f>
        <v>0</v>
      </c>
      <c r="M13" s="30">
        <f>+'2000'!$M13</f>
        <v>0</v>
      </c>
      <c r="N13" s="30">
        <f>+'2001'!$M13</f>
        <v>0</v>
      </c>
      <c r="O13" s="30">
        <f>+'2002'!$M13</f>
        <v>0</v>
      </c>
      <c r="P13" s="30">
        <f>+'2003'!$M13</f>
        <v>0</v>
      </c>
      <c r="Q13" s="30">
        <f>+'2004'!$M13</f>
        <v>0</v>
      </c>
      <c r="R13" s="30">
        <f>+'2005'!$M13</f>
        <v>0</v>
      </c>
      <c r="S13" s="30">
        <f>+'2006'!$M13</f>
        <v>0</v>
      </c>
      <c r="T13" s="30">
        <f>+'2007'!$M13</f>
        <v>0</v>
      </c>
      <c r="U13" s="30">
        <f>+'2008'!$M13</f>
        <v>0</v>
      </c>
      <c r="V13" s="30">
        <f>+'2009'!$M13</f>
        <v>0</v>
      </c>
      <c r="W13" s="30">
        <f>+'2010'!$M13</f>
        <v>0</v>
      </c>
      <c r="X13" s="30">
        <f>+'2011'!$M13</f>
        <v>0</v>
      </c>
      <c r="Y13" s="30">
        <f>+'2012'!$M13</f>
        <v>0</v>
      </c>
      <c r="Z13" s="30">
        <f>+'2013'!$M13</f>
        <v>0</v>
      </c>
      <c r="AA13" s="30">
        <f>+'2014'!$M13</f>
        <v>0</v>
      </c>
      <c r="AB13" s="30">
        <f>+'2015'!$M13</f>
        <v>0</v>
      </c>
      <c r="AC13" s="30">
        <f>+'2016'!$M13</f>
        <v>0</v>
      </c>
      <c r="AD13" s="30">
        <f>+'2017'!$M13</f>
        <v>0</v>
      </c>
      <c r="AE13" s="30">
        <f>+'2018'!$M13</f>
        <v>0</v>
      </c>
      <c r="AF13" s="30">
        <f>+'2019'!$M13</f>
        <v>0</v>
      </c>
      <c r="AG13" s="30">
        <f>+'2020'!$M13</f>
        <v>0</v>
      </c>
      <c r="AH13" s="30">
        <f>+'2021'!$M13</f>
        <v>0</v>
      </c>
      <c r="AI13" s="27"/>
      <c r="AJ13" s="31" t="e">
        <f t="shared" si="4"/>
        <v>#DIV/0!</v>
      </c>
    </row>
    <row r="14" spans="1:38" x14ac:dyDescent="0.35">
      <c r="A14" s="24" t="s">
        <v>282</v>
      </c>
      <c r="B14" s="25" t="s">
        <v>283</v>
      </c>
      <c r="C14" s="30">
        <f>+'1990'!$M14</f>
        <v>0</v>
      </c>
      <c r="D14" s="30">
        <f>+'1991'!$M14</f>
        <v>0</v>
      </c>
      <c r="E14" s="30">
        <f>+'1992'!$M14</f>
        <v>0</v>
      </c>
      <c r="F14" s="30">
        <f>+'1993'!$M14</f>
        <v>0</v>
      </c>
      <c r="G14" s="30">
        <f>+'1994'!$M14</f>
        <v>0</v>
      </c>
      <c r="H14" s="30">
        <f>+'1995'!$M14</f>
        <v>0</v>
      </c>
      <c r="I14" s="30">
        <f>+'1996'!$M14</f>
        <v>0</v>
      </c>
      <c r="J14" s="30">
        <f>+'1997'!$M14</f>
        <v>0</v>
      </c>
      <c r="K14" s="30">
        <f>+'1998'!$M14</f>
        <v>0</v>
      </c>
      <c r="L14" s="30">
        <f>+'1999'!$M14</f>
        <v>0</v>
      </c>
      <c r="M14" s="30">
        <f>+'2000'!$M14</f>
        <v>0</v>
      </c>
      <c r="N14" s="30">
        <f>+'2001'!$M14</f>
        <v>0</v>
      </c>
      <c r="O14" s="30">
        <f>+'2002'!$M14</f>
        <v>0</v>
      </c>
      <c r="P14" s="30">
        <f>+'2003'!$M14</f>
        <v>0</v>
      </c>
      <c r="Q14" s="30">
        <f>+'2004'!$M14</f>
        <v>0</v>
      </c>
      <c r="R14" s="30">
        <f>+'2005'!$M14</f>
        <v>0</v>
      </c>
      <c r="S14" s="30">
        <f>+'2006'!$M14</f>
        <v>0</v>
      </c>
      <c r="T14" s="30">
        <f>+'2007'!$M14</f>
        <v>0</v>
      </c>
      <c r="U14" s="30">
        <f>+'2008'!$M14</f>
        <v>0</v>
      </c>
      <c r="V14" s="30">
        <f>+'2009'!$M14</f>
        <v>0</v>
      </c>
      <c r="W14" s="30">
        <f>+'2010'!$M14</f>
        <v>0</v>
      </c>
      <c r="X14" s="30">
        <f>+'2011'!$M14</f>
        <v>0</v>
      </c>
      <c r="Y14" s="30">
        <f>+'2012'!$M14</f>
        <v>0</v>
      </c>
      <c r="Z14" s="30">
        <f>+'2013'!$M14</f>
        <v>0</v>
      </c>
      <c r="AA14" s="30">
        <f>+'2014'!$M14</f>
        <v>0</v>
      </c>
      <c r="AB14" s="30">
        <f>+'2015'!$M14</f>
        <v>0</v>
      </c>
      <c r="AC14" s="30">
        <f>+'2016'!$M14</f>
        <v>0</v>
      </c>
      <c r="AD14" s="30">
        <f>+'2017'!$M14</f>
        <v>0</v>
      </c>
      <c r="AE14" s="30">
        <f>+'2018'!$M14</f>
        <v>0</v>
      </c>
      <c r="AF14" s="30">
        <f>+'2019'!$M14</f>
        <v>0</v>
      </c>
      <c r="AG14" s="30">
        <f>+'2020'!$M14</f>
        <v>0</v>
      </c>
      <c r="AH14" s="30">
        <f>+'2021'!$M14</f>
        <v>0</v>
      </c>
      <c r="AI14" s="27"/>
      <c r="AJ14" s="31" t="e">
        <f t="shared" si="4"/>
        <v>#DIV/0!</v>
      </c>
    </row>
    <row r="15" spans="1:38" x14ac:dyDescent="0.35">
      <c r="A15" s="24" t="s">
        <v>284</v>
      </c>
      <c r="B15" s="25" t="s">
        <v>285</v>
      </c>
      <c r="C15" s="30">
        <f>+'1990'!$M15</f>
        <v>0</v>
      </c>
      <c r="D15" s="30">
        <f>+'1991'!$M15</f>
        <v>0</v>
      </c>
      <c r="E15" s="30">
        <f>+'1992'!$M15</f>
        <v>0</v>
      </c>
      <c r="F15" s="30">
        <f>+'1993'!$M15</f>
        <v>0</v>
      </c>
      <c r="G15" s="30">
        <f>+'1994'!$M15</f>
        <v>0</v>
      </c>
      <c r="H15" s="30">
        <f>+'1995'!$M15</f>
        <v>0</v>
      </c>
      <c r="I15" s="30">
        <f>+'1996'!$M15</f>
        <v>0</v>
      </c>
      <c r="J15" s="30">
        <f>+'1997'!$M15</f>
        <v>0</v>
      </c>
      <c r="K15" s="30">
        <f>+'1998'!$M15</f>
        <v>0</v>
      </c>
      <c r="L15" s="30">
        <f>+'1999'!$M15</f>
        <v>0</v>
      </c>
      <c r="M15" s="30">
        <f>+'2000'!$M15</f>
        <v>0</v>
      </c>
      <c r="N15" s="30">
        <f>+'2001'!$M15</f>
        <v>0</v>
      </c>
      <c r="O15" s="30">
        <f>+'2002'!$M15</f>
        <v>0</v>
      </c>
      <c r="P15" s="30">
        <f>+'2003'!$M15</f>
        <v>0</v>
      </c>
      <c r="Q15" s="30">
        <f>+'2004'!$M15</f>
        <v>0</v>
      </c>
      <c r="R15" s="30">
        <f>+'2005'!$M15</f>
        <v>0</v>
      </c>
      <c r="S15" s="30">
        <f>+'2006'!$M15</f>
        <v>0</v>
      </c>
      <c r="T15" s="30">
        <f>+'2007'!$M15</f>
        <v>0</v>
      </c>
      <c r="U15" s="30">
        <f>+'2008'!$M15</f>
        <v>0</v>
      </c>
      <c r="V15" s="30">
        <f>+'2009'!$M15</f>
        <v>0</v>
      </c>
      <c r="W15" s="30">
        <f>+'2010'!$M15</f>
        <v>0</v>
      </c>
      <c r="X15" s="30">
        <f>+'2011'!$M15</f>
        <v>0</v>
      </c>
      <c r="Y15" s="30">
        <f>+'2012'!$M15</f>
        <v>0</v>
      </c>
      <c r="Z15" s="30">
        <f>+'2013'!$M15</f>
        <v>0</v>
      </c>
      <c r="AA15" s="30">
        <f>+'2014'!$M15</f>
        <v>0</v>
      </c>
      <c r="AB15" s="30">
        <f>+'2015'!$M15</f>
        <v>0</v>
      </c>
      <c r="AC15" s="30">
        <f>+'2016'!$M15</f>
        <v>0</v>
      </c>
      <c r="AD15" s="30">
        <f>+'2017'!$M15</f>
        <v>0</v>
      </c>
      <c r="AE15" s="30">
        <f>+'2018'!$M15</f>
        <v>0</v>
      </c>
      <c r="AF15" s="30">
        <f>+'2019'!$M15</f>
        <v>0</v>
      </c>
      <c r="AG15" s="30">
        <f>+'2020'!$M15</f>
        <v>0</v>
      </c>
      <c r="AH15" s="30">
        <f>+'2021'!$M15</f>
        <v>0</v>
      </c>
      <c r="AI15" s="27"/>
      <c r="AJ15" s="31" t="e">
        <f t="shared" si="4"/>
        <v>#DIV/0!</v>
      </c>
    </row>
    <row r="16" spans="1:38" x14ac:dyDescent="0.35">
      <c r="A16" s="24" t="s">
        <v>286</v>
      </c>
      <c r="B16" s="25" t="s">
        <v>287</v>
      </c>
      <c r="C16" s="30">
        <f>+'1990'!$M16</f>
        <v>0</v>
      </c>
      <c r="D16" s="30">
        <f>+'1991'!$M16</f>
        <v>0</v>
      </c>
      <c r="E16" s="30">
        <f>+'1992'!$M16</f>
        <v>0</v>
      </c>
      <c r="F16" s="30">
        <f>+'1993'!$M16</f>
        <v>0</v>
      </c>
      <c r="G16" s="30">
        <f>+'1994'!$M16</f>
        <v>0</v>
      </c>
      <c r="H16" s="30">
        <f>+'1995'!$M16</f>
        <v>0</v>
      </c>
      <c r="I16" s="30">
        <f>+'1996'!$M16</f>
        <v>0</v>
      </c>
      <c r="J16" s="30">
        <f>+'1997'!$M16</f>
        <v>0</v>
      </c>
      <c r="K16" s="30">
        <f>+'1998'!$M16</f>
        <v>0</v>
      </c>
      <c r="L16" s="30">
        <f>+'1999'!$M16</f>
        <v>0</v>
      </c>
      <c r="M16" s="30">
        <f>+'2000'!$M16</f>
        <v>0</v>
      </c>
      <c r="N16" s="30">
        <f>+'2001'!$M16</f>
        <v>0</v>
      </c>
      <c r="O16" s="30">
        <f>+'2002'!$M16</f>
        <v>0</v>
      </c>
      <c r="P16" s="30">
        <f>+'2003'!$M16</f>
        <v>0</v>
      </c>
      <c r="Q16" s="30">
        <f>+'2004'!$M16</f>
        <v>0</v>
      </c>
      <c r="R16" s="30">
        <f>+'2005'!$M16</f>
        <v>0</v>
      </c>
      <c r="S16" s="30">
        <f>+'2006'!$M16</f>
        <v>0</v>
      </c>
      <c r="T16" s="30">
        <f>+'2007'!$M16</f>
        <v>0</v>
      </c>
      <c r="U16" s="30">
        <f>+'2008'!$M16</f>
        <v>0</v>
      </c>
      <c r="V16" s="30">
        <f>+'2009'!$M16</f>
        <v>0</v>
      </c>
      <c r="W16" s="30">
        <f>+'2010'!$M16</f>
        <v>0</v>
      </c>
      <c r="X16" s="30">
        <f>+'2011'!$M16</f>
        <v>0</v>
      </c>
      <c r="Y16" s="30">
        <f>+'2012'!$M16</f>
        <v>0</v>
      </c>
      <c r="Z16" s="30">
        <f>+'2013'!$M16</f>
        <v>0</v>
      </c>
      <c r="AA16" s="30">
        <f>+'2014'!$M16</f>
        <v>0</v>
      </c>
      <c r="AB16" s="30">
        <f>+'2015'!$M16</f>
        <v>0</v>
      </c>
      <c r="AC16" s="30">
        <f>+'2016'!$M16</f>
        <v>0</v>
      </c>
      <c r="AD16" s="30">
        <f>+'2017'!$M16</f>
        <v>0</v>
      </c>
      <c r="AE16" s="30">
        <f>+'2018'!$M16</f>
        <v>0</v>
      </c>
      <c r="AF16" s="30">
        <f>+'2019'!$M16</f>
        <v>0</v>
      </c>
      <c r="AG16" s="30">
        <f>+'2020'!$M16</f>
        <v>0</v>
      </c>
      <c r="AH16" s="30">
        <f>+'2021'!$M16</f>
        <v>0</v>
      </c>
      <c r="AI16" s="27"/>
      <c r="AJ16" s="31" t="e">
        <f t="shared" si="4"/>
        <v>#DIV/0!</v>
      </c>
    </row>
    <row r="17" spans="1:36" x14ac:dyDescent="0.35">
      <c r="A17" s="24" t="s">
        <v>288</v>
      </c>
      <c r="B17" s="25" t="s">
        <v>289</v>
      </c>
      <c r="C17" s="30">
        <f>+'1990'!$M17</f>
        <v>0</v>
      </c>
      <c r="D17" s="30">
        <f>+'1991'!$M17</f>
        <v>0</v>
      </c>
      <c r="E17" s="30">
        <f>+'1992'!$M17</f>
        <v>0</v>
      </c>
      <c r="F17" s="30">
        <f>+'1993'!$M17</f>
        <v>0</v>
      </c>
      <c r="G17" s="30">
        <f>+'1994'!$M17</f>
        <v>0</v>
      </c>
      <c r="H17" s="30">
        <f>+'1995'!$M17</f>
        <v>0</v>
      </c>
      <c r="I17" s="30">
        <f>+'1996'!$M17</f>
        <v>0</v>
      </c>
      <c r="J17" s="30">
        <f>+'1997'!$M17</f>
        <v>0</v>
      </c>
      <c r="K17" s="30">
        <f>+'1998'!$M17</f>
        <v>0</v>
      </c>
      <c r="L17" s="30">
        <f>+'1999'!$M17</f>
        <v>0</v>
      </c>
      <c r="M17" s="30">
        <f>+'2000'!$M17</f>
        <v>0</v>
      </c>
      <c r="N17" s="30">
        <f>+'2001'!$M17</f>
        <v>0</v>
      </c>
      <c r="O17" s="30">
        <f>+'2002'!$M17</f>
        <v>0</v>
      </c>
      <c r="P17" s="30">
        <f>+'2003'!$M17</f>
        <v>0</v>
      </c>
      <c r="Q17" s="30">
        <f>+'2004'!$M17</f>
        <v>0</v>
      </c>
      <c r="R17" s="30">
        <f>+'2005'!$M17</f>
        <v>0</v>
      </c>
      <c r="S17" s="30">
        <f>+'2006'!$M17</f>
        <v>0</v>
      </c>
      <c r="T17" s="30">
        <f>+'2007'!$M17</f>
        <v>0</v>
      </c>
      <c r="U17" s="30">
        <f>+'2008'!$M17</f>
        <v>0</v>
      </c>
      <c r="V17" s="30">
        <f>+'2009'!$M17</f>
        <v>0</v>
      </c>
      <c r="W17" s="30">
        <f>+'2010'!$M17</f>
        <v>0</v>
      </c>
      <c r="X17" s="30">
        <f>+'2011'!$M17</f>
        <v>0</v>
      </c>
      <c r="Y17" s="30">
        <f>+'2012'!$M17</f>
        <v>0</v>
      </c>
      <c r="Z17" s="30">
        <f>+'2013'!$M17</f>
        <v>0</v>
      </c>
      <c r="AA17" s="30">
        <f>+'2014'!$M17</f>
        <v>0</v>
      </c>
      <c r="AB17" s="30">
        <f>+'2015'!$M17</f>
        <v>0</v>
      </c>
      <c r="AC17" s="30">
        <f>+'2016'!$M17</f>
        <v>0</v>
      </c>
      <c r="AD17" s="30">
        <f>+'2017'!$M17</f>
        <v>0</v>
      </c>
      <c r="AE17" s="30">
        <f>+'2018'!$M17</f>
        <v>0</v>
      </c>
      <c r="AF17" s="30">
        <f>+'2019'!$M17</f>
        <v>0</v>
      </c>
      <c r="AG17" s="30">
        <f>+'2020'!$M17</f>
        <v>0</v>
      </c>
      <c r="AH17" s="30">
        <f>+'2021'!$M17</f>
        <v>0</v>
      </c>
      <c r="AI17" s="27"/>
      <c r="AJ17" s="31" t="e">
        <f t="shared" si="4"/>
        <v>#DIV/0!</v>
      </c>
    </row>
    <row r="18" spans="1:36" x14ac:dyDescent="0.35">
      <c r="A18" s="24" t="s">
        <v>290</v>
      </c>
      <c r="B18" s="25" t="s">
        <v>291</v>
      </c>
      <c r="C18" s="30">
        <f>+'1990'!$M18</f>
        <v>0</v>
      </c>
      <c r="D18" s="30">
        <f>+'1991'!$M18</f>
        <v>0</v>
      </c>
      <c r="E18" s="30">
        <f>+'1992'!$M18</f>
        <v>0</v>
      </c>
      <c r="F18" s="30">
        <f>+'1993'!$M18</f>
        <v>0</v>
      </c>
      <c r="G18" s="30">
        <f>+'1994'!$M18</f>
        <v>0</v>
      </c>
      <c r="H18" s="30">
        <f>+'1995'!$M18</f>
        <v>0</v>
      </c>
      <c r="I18" s="30">
        <f>+'1996'!$M18</f>
        <v>0</v>
      </c>
      <c r="J18" s="30">
        <f>+'1997'!$M18</f>
        <v>0</v>
      </c>
      <c r="K18" s="30">
        <f>+'1998'!$M18</f>
        <v>0</v>
      </c>
      <c r="L18" s="30">
        <f>+'1999'!$M18</f>
        <v>0</v>
      </c>
      <c r="M18" s="30">
        <f>+'2000'!$M18</f>
        <v>0</v>
      </c>
      <c r="N18" s="30">
        <f>+'2001'!$M18</f>
        <v>0</v>
      </c>
      <c r="O18" s="30">
        <f>+'2002'!$M18</f>
        <v>0</v>
      </c>
      <c r="P18" s="30">
        <f>+'2003'!$M18</f>
        <v>0</v>
      </c>
      <c r="Q18" s="30">
        <f>+'2004'!$M18</f>
        <v>0</v>
      </c>
      <c r="R18" s="30">
        <f>+'2005'!$M18</f>
        <v>0</v>
      </c>
      <c r="S18" s="30">
        <f>+'2006'!$M18</f>
        <v>0</v>
      </c>
      <c r="T18" s="30">
        <f>+'2007'!$M18</f>
        <v>0</v>
      </c>
      <c r="U18" s="30">
        <f>+'2008'!$M18</f>
        <v>0</v>
      </c>
      <c r="V18" s="30">
        <f>+'2009'!$M18</f>
        <v>0</v>
      </c>
      <c r="W18" s="30">
        <f>+'2010'!$M18</f>
        <v>0</v>
      </c>
      <c r="X18" s="30">
        <f>+'2011'!$M18</f>
        <v>0</v>
      </c>
      <c r="Y18" s="30">
        <f>+'2012'!$M18</f>
        <v>0</v>
      </c>
      <c r="Z18" s="30">
        <f>+'2013'!$M18</f>
        <v>0</v>
      </c>
      <c r="AA18" s="30">
        <f>+'2014'!$M18</f>
        <v>0</v>
      </c>
      <c r="AB18" s="30">
        <f>+'2015'!$M18</f>
        <v>0</v>
      </c>
      <c r="AC18" s="30">
        <f>+'2016'!$M18</f>
        <v>0</v>
      </c>
      <c r="AD18" s="30">
        <f>+'2017'!$M18</f>
        <v>0</v>
      </c>
      <c r="AE18" s="30">
        <f>+'2018'!$M18</f>
        <v>0</v>
      </c>
      <c r="AF18" s="30">
        <f>+'2019'!$M18</f>
        <v>0</v>
      </c>
      <c r="AG18" s="30">
        <f>+'2020'!$M18</f>
        <v>0</v>
      </c>
      <c r="AH18" s="30">
        <f>+'2021'!$M18</f>
        <v>0</v>
      </c>
      <c r="AI18" s="27"/>
      <c r="AJ18" s="31" t="e">
        <f t="shared" si="4"/>
        <v>#DIV/0!</v>
      </c>
    </row>
    <row r="19" spans="1:36" x14ac:dyDescent="0.35">
      <c r="A19" s="24" t="s">
        <v>292</v>
      </c>
      <c r="B19" s="25" t="s">
        <v>293</v>
      </c>
      <c r="C19" s="26">
        <f t="shared" ref="C19:AE19" si="13">+SUM(C20:C24)</f>
        <v>0</v>
      </c>
      <c r="D19" s="26">
        <f t="shared" si="13"/>
        <v>0</v>
      </c>
      <c r="E19" s="26">
        <f t="shared" si="13"/>
        <v>0</v>
      </c>
      <c r="F19" s="26">
        <f t="shared" si="13"/>
        <v>0</v>
      </c>
      <c r="G19" s="26">
        <f t="shared" si="13"/>
        <v>0</v>
      </c>
      <c r="H19" s="26">
        <f t="shared" si="13"/>
        <v>0</v>
      </c>
      <c r="I19" s="26">
        <f t="shared" si="13"/>
        <v>0</v>
      </c>
      <c r="J19" s="26">
        <f t="shared" si="13"/>
        <v>0</v>
      </c>
      <c r="K19" s="26">
        <f t="shared" si="13"/>
        <v>0</v>
      </c>
      <c r="L19" s="26">
        <f t="shared" si="13"/>
        <v>0</v>
      </c>
      <c r="M19" s="26">
        <f t="shared" si="13"/>
        <v>0</v>
      </c>
      <c r="N19" s="26">
        <f t="shared" si="13"/>
        <v>0</v>
      </c>
      <c r="O19" s="26">
        <f t="shared" si="13"/>
        <v>0</v>
      </c>
      <c r="P19" s="26">
        <f t="shared" si="13"/>
        <v>0</v>
      </c>
      <c r="Q19" s="26">
        <f t="shared" si="13"/>
        <v>0</v>
      </c>
      <c r="R19" s="26">
        <f t="shared" si="13"/>
        <v>0</v>
      </c>
      <c r="S19" s="26">
        <f t="shared" si="13"/>
        <v>0</v>
      </c>
      <c r="T19" s="26">
        <f t="shared" si="13"/>
        <v>0</v>
      </c>
      <c r="U19" s="26">
        <f t="shared" si="13"/>
        <v>0</v>
      </c>
      <c r="V19" s="26">
        <f t="shared" si="13"/>
        <v>0</v>
      </c>
      <c r="W19" s="26">
        <f t="shared" si="13"/>
        <v>0</v>
      </c>
      <c r="X19" s="26">
        <f t="shared" si="13"/>
        <v>0</v>
      </c>
      <c r="Y19" s="26">
        <f t="shared" si="13"/>
        <v>0</v>
      </c>
      <c r="Z19" s="26">
        <f t="shared" si="13"/>
        <v>0</v>
      </c>
      <c r="AA19" s="26">
        <f t="shared" si="13"/>
        <v>0</v>
      </c>
      <c r="AB19" s="26">
        <f t="shared" si="13"/>
        <v>0</v>
      </c>
      <c r="AC19" s="26">
        <f t="shared" si="13"/>
        <v>0</v>
      </c>
      <c r="AD19" s="26">
        <f t="shared" si="13"/>
        <v>0</v>
      </c>
      <c r="AE19" s="26">
        <f t="shared" si="13"/>
        <v>0</v>
      </c>
      <c r="AF19" s="26">
        <f t="shared" ref="AF19:AH19" si="14">+SUM(AF20:AF24)</f>
        <v>0</v>
      </c>
      <c r="AG19" s="26">
        <f t="shared" si="14"/>
        <v>0</v>
      </c>
      <c r="AH19" s="26">
        <f t="shared" si="14"/>
        <v>0</v>
      </c>
      <c r="AI19" s="27"/>
      <c r="AJ19" s="28" t="e">
        <f t="shared" si="4"/>
        <v>#DIV/0!</v>
      </c>
    </row>
    <row r="20" spans="1:36" x14ac:dyDescent="0.35">
      <c r="A20" s="24" t="s">
        <v>294</v>
      </c>
      <c r="B20" s="25" t="s">
        <v>295</v>
      </c>
      <c r="C20" s="30">
        <f>+'1990'!$M20</f>
        <v>0</v>
      </c>
      <c r="D20" s="30">
        <f>+'1991'!$M20</f>
        <v>0</v>
      </c>
      <c r="E20" s="30">
        <f>+'1992'!$M20</f>
        <v>0</v>
      </c>
      <c r="F20" s="30">
        <f>+'1993'!$M20</f>
        <v>0</v>
      </c>
      <c r="G20" s="30">
        <f>+'1994'!$M20</f>
        <v>0</v>
      </c>
      <c r="H20" s="30">
        <f>+'1995'!$M20</f>
        <v>0</v>
      </c>
      <c r="I20" s="30">
        <f>+'1996'!$M20</f>
        <v>0</v>
      </c>
      <c r="J20" s="30">
        <f>+'1997'!$M20</f>
        <v>0</v>
      </c>
      <c r="K20" s="30">
        <f>+'1998'!$M20</f>
        <v>0</v>
      </c>
      <c r="L20" s="30">
        <f>+'1999'!$M20</f>
        <v>0</v>
      </c>
      <c r="M20" s="30">
        <f>+'2000'!$M20</f>
        <v>0</v>
      </c>
      <c r="N20" s="30">
        <f>+'2001'!$M20</f>
        <v>0</v>
      </c>
      <c r="O20" s="30">
        <f>+'2002'!$M20</f>
        <v>0</v>
      </c>
      <c r="P20" s="30">
        <f>+'2003'!$M20</f>
        <v>0</v>
      </c>
      <c r="Q20" s="30">
        <f>+'2004'!$M20</f>
        <v>0</v>
      </c>
      <c r="R20" s="30">
        <f>+'2005'!$M20</f>
        <v>0</v>
      </c>
      <c r="S20" s="30">
        <f>+'2006'!$M20</f>
        <v>0</v>
      </c>
      <c r="T20" s="30">
        <f>+'2007'!$M20</f>
        <v>0</v>
      </c>
      <c r="U20" s="30">
        <f>+'2008'!$M20</f>
        <v>0</v>
      </c>
      <c r="V20" s="30">
        <f>+'2009'!$M20</f>
        <v>0</v>
      </c>
      <c r="W20" s="30">
        <f>+'2010'!$M20</f>
        <v>0</v>
      </c>
      <c r="X20" s="30">
        <f>+'2011'!$M20</f>
        <v>0</v>
      </c>
      <c r="Y20" s="30">
        <f>+'2012'!$M20</f>
        <v>0</v>
      </c>
      <c r="Z20" s="30">
        <f>+'2013'!$M20</f>
        <v>0</v>
      </c>
      <c r="AA20" s="30">
        <f>+'2014'!$M20</f>
        <v>0</v>
      </c>
      <c r="AB20" s="30">
        <f>+'2015'!$M20</f>
        <v>0</v>
      </c>
      <c r="AC20" s="30">
        <f>+'2016'!$M20</f>
        <v>0</v>
      </c>
      <c r="AD20" s="30">
        <f>+'2017'!$M20</f>
        <v>0</v>
      </c>
      <c r="AE20" s="30">
        <f>+'2018'!$M20</f>
        <v>0</v>
      </c>
      <c r="AF20" s="30">
        <f>+'2019'!$M20</f>
        <v>0</v>
      </c>
      <c r="AG20" s="30">
        <f>+'2020'!$M20</f>
        <v>0</v>
      </c>
      <c r="AH20" s="30">
        <f>+'2021'!$M20</f>
        <v>0</v>
      </c>
      <c r="AI20" s="27"/>
      <c r="AJ20" s="31" t="e">
        <f t="shared" si="4"/>
        <v>#DIV/0!</v>
      </c>
    </row>
    <row r="21" spans="1:36" x14ac:dyDescent="0.35">
      <c r="A21" s="24" t="s">
        <v>296</v>
      </c>
      <c r="B21" s="25" t="s">
        <v>297</v>
      </c>
      <c r="C21" s="30">
        <f>+'1990'!$M21</f>
        <v>0</v>
      </c>
      <c r="D21" s="30">
        <f>+'1991'!$M21</f>
        <v>0</v>
      </c>
      <c r="E21" s="30">
        <f>+'1992'!$M21</f>
        <v>0</v>
      </c>
      <c r="F21" s="30">
        <f>+'1993'!$M21</f>
        <v>0</v>
      </c>
      <c r="G21" s="30">
        <f>+'1994'!$M21</f>
        <v>0</v>
      </c>
      <c r="H21" s="30">
        <f>+'1995'!$M21</f>
        <v>0</v>
      </c>
      <c r="I21" s="30">
        <f>+'1996'!$M21</f>
        <v>0</v>
      </c>
      <c r="J21" s="30">
        <f>+'1997'!$M21</f>
        <v>0</v>
      </c>
      <c r="K21" s="30">
        <f>+'1998'!$M21</f>
        <v>0</v>
      </c>
      <c r="L21" s="30">
        <f>+'1999'!$M21</f>
        <v>0</v>
      </c>
      <c r="M21" s="30">
        <f>+'2000'!$M21</f>
        <v>0</v>
      </c>
      <c r="N21" s="30">
        <f>+'2001'!$M21</f>
        <v>0</v>
      </c>
      <c r="O21" s="30">
        <f>+'2002'!$M21</f>
        <v>0</v>
      </c>
      <c r="P21" s="30">
        <f>+'2003'!$M21</f>
        <v>0</v>
      </c>
      <c r="Q21" s="30">
        <f>+'2004'!$M21</f>
        <v>0</v>
      </c>
      <c r="R21" s="30">
        <f>+'2005'!$M21</f>
        <v>0</v>
      </c>
      <c r="S21" s="30">
        <f>+'2006'!$M21</f>
        <v>0</v>
      </c>
      <c r="T21" s="30">
        <f>+'2007'!$M21</f>
        <v>0</v>
      </c>
      <c r="U21" s="30">
        <f>+'2008'!$M21</f>
        <v>0</v>
      </c>
      <c r="V21" s="30">
        <f>+'2009'!$M21</f>
        <v>0</v>
      </c>
      <c r="W21" s="30">
        <f>+'2010'!$M21</f>
        <v>0</v>
      </c>
      <c r="X21" s="30">
        <f>+'2011'!$M21</f>
        <v>0</v>
      </c>
      <c r="Y21" s="30">
        <f>+'2012'!$M21</f>
        <v>0</v>
      </c>
      <c r="Z21" s="30">
        <f>+'2013'!$M21</f>
        <v>0</v>
      </c>
      <c r="AA21" s="30">
        <f>+'2014'!$M21</f>
        <v>0</v>
      </c>
      <c r="AB21" s="30">
        <f>+'2015'!$M21</f>
        <v>0</v>
      </c>
      <c r="AC21" s="30">
        <f>+'2016'!$M21</f>
        <v>0</v>
      </c>
      <c r="AD21" s="30">
        <f>+'2017'!$M21</f>
        <v>0</v>
      </c>
      <c r="AE21" s="30">
        <f>+'2018'!$M21</f>
        <v>0</v>
      </c>
      <c r="AF21" s="30">
        <f>+'2019'!$M21</f>
        <v>0</v>
      </c>
      <c r="AG21" s="30">
        <f>+'2020'!$M21</f>
        <v>0</v>
      </c>
      <c r="AH21" s="30">
        <f>+'2021'!$M21</f>
        <v>0</v>
      </c>
      <c r="AI21" s="27"/>
      <c r="AJ21" s="31" t="e">
        <f t="shared" si="4"/>
        <v>#DIV/0!</v>
      </c>
    </row>
    <row r="22" spans="1:36" x14ac:dyDescent="0.35">
      <c r="A22" s="24" t="s">
        <v>298</v>
      </c>
      <c r="B22" s="25" t="s">
        <v>299</v>
      </c>
      <c r="C22" s="30">
        <f>+'1990'!$M22</f>
        <v>0</v>
      </c>
      <c r="D22" s="30">
        <f>+'1991'!$M22</f>
        <v>0</v>
      </c>
      <c r="E22" s="30">
        <f>+'1992'!$M22</f>
        <v>0</v>
      </c>
      <c r="F22" s="30">
        <f>+'1993'!$M22</f>
        <v>0</v>
      </c>
      <c r="G22" s="30">
        <f>+'1994'!$M22</f>
        <v>0</v>
      </c>
      <c r="H22" s="30">
        <f>+'1995'!$M22</f>
        <v>0</v>
      </c>
      <c r="I22" s="30">
        <f>+'1996'!$M22</f>
        <v>0</v>
      </c>
      <c r="J22" s="30">
        <f>+'1997'!$M22</f>
        <v>0</v>
      </c>
      <c r="K22" s="30">
        <f>+'1998'!$M22</f>
        <v>0</v>
      </c>
      <c r="L22" s="30">
        <f>+'1999'!$M22</f>
        <v>0</v>
      </c>
      <c r="M22" s="30">
        <f>+'2000'!$M22</f>
        <v>0</v>
      </c>
      <c r="N22" s="30">
        <f>+'2001'!$M22</f>
        <v>0</v>
      </c>
      <c r="O22" s="30">
        <f>+'2002'!$M22</f>
        <v>0</v>
      </c>
      <c r="P22" s="30">
        <f>+'2003'!$M22</f>
        <v>0</v>
      </c>
      <c r="Q22" s="30">
        <f>+'2004'!$M22</f>
        <v>0</v>
      </c>
      <c r="R22" s="30">
        <f>+'2005'!$M22</f>
        <v>0</v>
      </c>
      <c r="S22" s="30">
        <f>+'2006'!$M22</f>
        <v>0</v>
      </c>
      <c r="T22" s="30">
        <f>+'2007'!$M22</f>
        <v>0</v>
      </c>
      <c r="U22" s="30">
        <f>+'2008'!$M22</f>
        <v>0</v>
      </c>
      <c r="V22" s="30">
        <f>+'2009'!$M22</f>
        <v>0</v>
      </c>
      <c r="W22" s="30">
        <f>+'2010'!$M22</f>
        <v>0</v>
      </c>
      <c r="X22" s="30">
        <f>+'2011'!$M22</f>
        <v>0</v>
      </c>
      <c r="Y22" s="30">
        <f>+'2012'!$M22</f>
        <v>0</v>
      </c>
      <c r="Z22" s="30">
        <f>+'2013'!$M22</f>
        <v>0</v>
      </c>
      <c r="AA22" s="30">
        <f>+'2014'!$M22</f>
        <v>0</v>
      </c>
      <c r="AB22" s="30">
        <f>+'2015'!$M22</f>
        <v>0</v>
      </c>
      <c r="AC22" s="30">
        <f>+'2016'!$M22</f>
        <v>0</v>
      </c>
      <c r="AD22" s="30">
        <f>+'2017'!$M22</f>
        <v>0</v>
      </c>
      <c r="AE22" s="30">
        <f>+'2018'!$M22</f>
        <v>0</v>
      </c>
      <c r="AF22" s="30">
        <f>+'2019'!$M22</f>
        <v>0</v>
      </c>
      <c r="AG22" s="30">
        <f>+'2020'!$M22</f>
        <v>0</v>
      </c>
      <c r="AH22" s="30">
        <f>+'2021'!$M22</f>
        <v>0</v>
      </c>
      <c r="AI22" s="27"/>
      <c r="AJ22" s="31" t="e">
        <f t="shared" si="4"/>
        <v>#DIV/0!</v>
      </c>
    </row>
    <row r="23" spans="1:36" x14ac:dyDescent="0.35">
      <c r="A23" s="24" t="s">
        <v>300</v>
      </c>
      <c r="B23" s="25" t="s">
        <v>301</v>
      </c>
      <c r="C23" s="30">
        <f>+'1990'!$M23</f>
        <v>0</v>
      </c>
      <c r="D23" s="30">
        <f>+'1991'!$M23</f>
        <v>0</v>
      </c>
      <c r="E23" s="30">
        <f>+'1992'!$M23</f>
        <v>0</v>
      </c>
      <c r="F23" s="30">
        <f>+'1993'!$M23</f>
        <v>0</v>
      </c>
      <c r="G23" s="30">
        <f>+'1994'!$M23</f>
        <v>0</v>
      </c>
      <c r="H23" s="30">
        <f>+'1995'!$M23</f>
        <v>0</v>
      </c>
      <c r="I23" s="30">
        <f>+'1996'!$M23</f>
        <v>0</v>
      </c>
      <c r="J23" s="30">
        <f>+'1997'!$M23</f>
        <v>0</v>
      </c>
      <c r="K23" s="30">
        <f>+'1998'!$M23</f>
        <v>0</v>
      </c>
      <c r="L23" s="30">
        <f>+'1999'!$M23</f>
        <v>0</v>
      </c>
      <c r="M23" s="30">
        <f>+'2000'!$M23</f>
        <v>0</v>
      </c>
      <c r="N23" s="30">
        <f>+'2001'!$M23</f>
        <v>0</v>
      </c>
      <c r="O23" s="30">
        <f>+'2002'!$M23</f>
        <v>0</v>
      </c>
      <c r="P23" s="30">
        <f>+'2003'!$M23</f>
        <v>0</v>
      </c>
      <c r="Q23" s="30">
        <f>+'2004'!$M23</f>
        <v>0</v>
      </c>
      <c r="R23" s="30">
        <f>+'2005'!$M23</f>
        <v>0</v>
      </c>
      <c r="S23" s="30">
        <f>+'2006'!$M23</f>
        <v>0</v>
      </c>
      <c r="T23" s="30">
        <f>+'2007'!$M23</f>
        <v>0</v>
      </c>
      <c r="U23" s="30">
        <f>+'2008'!$M23</f>
        <v>0</v>
      </c>
      <c r="V23" s="30">
        <f>+'2009'!$M23</f>
        <v>0</v>
      </c>
      <c r="W23" s="30">
        <f>+'2010'!$M23</f>
        <v>0</v>
      </c>
      <c r="X23" s="30">
        <f>+'2011'!$M23</f>
        <v>0</v>
      </c>
      <c r="Y23" s="30">
        <f>+'2012'!$M23</f>
        <v>0</v>
      </c>
      <c r="Z23" s="30">
        <f>+'2013'!$M23</f>
        <v>0</v>
      </c>
      <c r="AA23" s="30">
        <f>+'2014'!$M23</f>
        <v>0</v>
      </c>
      <c r="AB23" s="30">
        <f>+'2015'!$M23</f>
        <v>0</v>
      </c>
      <c r="AC23" s="30">
        <f>+'2016'!$M23</f>
        <v>0</v>
      </c>
      <c r="AD23" s="30">
        <f>+'2017'!$M23</f>
        <v>0</v>
      </c>
      <c r="AE23" s="30">
        <f>+'2018'!$M23</f>
        <v>0</v>
      </c>
      <c r="AF23" s="30">
        <f>+'2019'!$M23</f>
        <v>0</v>
      </c>
      <c r="AG23" s="30">
        <f>+'2020'!$M23</f>
        <v>0</v>
      </c>
      <c r="AH23" s="30">
        <f>+'2021'!$M23</f>
        <v>0</v>
      </c>
      <c r="AI23" s="27"/>
      <c r="AJ23" s="31" t="e">
        <f t="shared" si="4"/>
        <v>#DIV/0!</v>
      </c>
    </row>
    <row r="24" spans="1:36" x14ac:dyDescent="0.35">
      <c r="A24" s="24" t="s">
        <v>302</v>
      </c>
      <c r="B24" s="25" t="s">
        <v>303</v>
      </c>
      <c r="C24" s="30">
        <f>+'1990'!$M24</f>
        <v>0</v>
      </c>
      <c r="D24" s="30">
        <f>+'1991'!$M24</f>
        <v>0</v>
      </c>
      <c r="E24" s="30">
        <f>+'1992'!$M24</f>
        <v>0</v>
      </c>
      <c r="F24" s="30">
        <f>+'1993'!$M24</f>
        <v>0</v>
      </c>
      <c r="G24" s="30">
        <f>+'1994'!$M24</f>
        <v>0</v>
      </c>
      <c r="H24" s="30">
        <f>+'1995'!$M24</f>
        <v>0</v>
      </c>
      <c r="I24" s="30">
        <f>+'1996'!$M24</f>
        <v>0</v>
      </c>
      <c r="J24" s="30">
        <f>+'1997'!$M24</f>
        <v>0</v>
      </c>
      <c r="K24" s="30">
        <f>+'1998'!$M24</f>
        <v>0</v>
      </c>
      <c r="L24" s="30">
        <f>+'1999'!$M24</f>
        <v>0</v>
      </c>
      <c r="M24" s="30">
        <f>+'2000'!$M24</f>
        <v>0</v>
      </c>
      <c r="N24" s="30">
        <f>+'2001'!$M24</f>
        <v>0</v>
      </c>
      <c r="O24" s="30">
        <f>+'2002'!$M24</f>
        <v>0</v>
      </c>
      <c r="P24" s="30">
        <f>+'2003'!$M24</f>
        <v>0</v>
      </c>
      <c r="Q24" s="30">
        <f>+'2004'!$M24</f>
        <v>0</v>
      </c>
      <c r="R24" s="30">
        <f>+'2005'!$M24</f>
        <v>0</v>
      </c>
      <c r="S24" s="30">
        <f>+'2006'!$M24</f>
        <v>0</v>
      </c>
      <c r="T24" s="30">
        <f>+'2007'!$M24</f>
        <v>0</v>
      </c>
      <c r="U24" s="30">
        <f>+'2008'!$M24</f>
        <v>0</v>
      </c>
      <c r="V24" s="30">
        <f>+'2009'!$M24</f>
        <v>0</v>
      </c>
      <c r="W24" s="30">
        <f>+'2010'!$M24</f>
        <v>0</v>
      </c>
      <c r="X24" s="30">
        <f>+'2011'!$M24</f>
        <v>0</v>
      </c>
      <c r="Y24" s="30">
        <f>+'2012'!$M24</f>
        <v>0</v>
      </c>
      <c r="Z24" s="30">
        <f>+'2013'!$M24</f>
        <v>0</v>
      </c>
      <c r="AA24" s="30">
        <f>+'2014'!$M24</f>
        <v>0</v>
      </c>
      <c r="AB24" s="30">
        <f>+'2015'!$M24</f>
        <v>0</v>
      </c>
      <c r="AC24" s="30">
        <f>+'2016'!$M24</f>
        <v>0</v>
      </c>
      <c r="AD24" s="30">
        <f>+'2017'!$M24</f>
        <v>0</v>
      </c>
      <c r="AE24" s="30">
        <f>+'2018'!$M24</f>
        <v>0</v>
      </c>
      <c r="AF24" s="30">
        <f>+'2019'!$M24</f>
        <v>0</v>
      </c>
      <c r="AG24" s="30">
        <f>+'2020'!$M24</f>
        <v>0</v>
      </c>
      <c r="AH24" s="30">
        <f>+'2021'!$M24</f>
        <v>0</v>
      </c>
      <c r="AI24" s="27"/>
      <c r="AJ24" s="31" t="e">
        <f t="shared" si="4"/>
        <v>#DIV/0!</v>
      </c>
    </row>
    <row r="25" spans="1:36" x14ac:dyDescent="0.35">
      <c r="A25" s="24" t="s">
        <v>304</v>
      </c>
      <c r="B25" s="25" t="s">
        <v>305</v>
      </c>
      <c r="C25" s="26">
        <f t="shared" ref="C25:AE25" si="15">+SUM(C26:C28)</f>
        <v>0</v>
      </c>
      <c r="D25" s="26">
        <f t="shared" si="15"/>
        <v>0</v>
      </c>
      <c r="E25" s="26">
        <f t="shared" si="15"/>
        <v>0</v>
      </c>
      <c r="F25" s="26">
        <f t="shared" si="15"/>
        <v>0</v>
      </c>
      <c r="G25" s="26">
        <f t="shared" si="15"/>
        <v>0</v>
      </c>
      <c r="H25" s="26">
        <f t="shared" si="15"/>
        <v>0</v>
      </c>
      <c r="I25" s="26">
        <f t="shared" si="15"/>
        <v>0</v>
      </c>
      <c r="J25" s="26">
        <f t="shared" si="15"/>
        <v>0</v>
      </c>
      <c r="K25" s="26">
        <f t="shared" si="15"/>
        <v>0</v>
      </c>
      <c r="L25" s="26">
        <f t="shared" si="15"/>
        <v>0</v>
      </c>
      <c r="M25" s="26">
        <f t="shared" si="15"/>
        <v>0</v>
      </c>
      <c r="N25" s="26">
        <f t="shared" si="15"/>
        <v>0</v>
      </c>
      <c r="O25" s="26">
        <f t="shared" si="15"/>
        <v>0</v>
      </c>
      <c r="P25" s="26">
        <f t="shared" si="15"/>
        <v>0</v>
      </c>
      <c r="Q25" s="26">
        <f t="shared" si="15"/>
        <v>0</v>
      </c>
      <c r="R25" s="26">
        <f t="shared" si="15"/>
        <v>0</v>
      </c>
      <c r="S25" s="26">
        <f t="shared" si="15"/>
        <v>0</v>
      </c>
      <c r="T25" s="26">
        <f t="shared" si="15"/>
        <v>0</v>
      </c>
      <c r="U25" s="26">
        <f t="shared" si="15"/>
        <v>0</v>
      </c>
      <c r="V25" s="26">
        <f t="shared" si="15"/>
        <v>0</v>
      </c>
      <c r="W25" s="26">
        <f t="shared" si="15"/>
        <v>0</v>
      </c>
      <c r="X25" s="26">
        <f t="shared" si="15"/>
        <v>0</v>
      </c>
      <c r="Y25" s="26">
        <f t="shared" si="15"/>
        <v>0</v>
      </c>
      <c r="Z25" s="26">
        <f t="shared" si="15"/>
        <v>0</v>
      </c>
      <c r="AA25" s="26">
        <f t="shared" si="15"/>
        <v>0</v>
      </c>
      <c r="AB25" s="26">
        <f t="shared" si="15"/>
        <v>0</v>
      </c>
      <c r="AC25" s="26">
        <f t="shared" si="15"/>
        <v>0</v>
      </c>
      <c r="AD25" s="26">
        <f t="shared" si="15"/>
        <v>0</v>
      </c>
      <c r="AE25" s="26">
        <f t="shared" si="15"/>
        <v>0</v>
      </c>
      <c r="AF25" s="26">
        <f t="shared" ref="AF25:AH25" si="16">+SUM(AF26:AF28)</f>
        <v>0</v>
      </c>
      <c r="AG25" s="26">
        <f t="shared" si="16"/>
        <v>0</v>
      </c>
      <c r="AH25" s="26">
        <f t="shared" si="16"/>
        <v>0</v>
      </c>
      <c r="AI25" s="27"/>
      <c r="AJ25" s="28" t="e">
        <f t="shared" si="4"/>
        <v>#DIV/0!</v>
      </c>
    </row>
    <row r="26" spans="1:36" x14ac:dyDescent="0.35">
      <c r="A26" s="24" t="s">
        <v>306</v>
      </c>
      <c r="B26" s="25" t="s">
        <v>307</v>
      </c>
      <c r="C26" s="30">
        <f>+'1990'!$M26</f>
        <v>0</v>
      </c>
      <c r="D26" s="30">
        <f>+'1991'!$M26</f>
        <v>0</v>
      </c>
      <c r="E26" s="30">
        <f>+'1992'!$M26</f>
        <v>0</v>
      </c>
      <c r="F26" s="30">
        <f>+'1993'!$M26</f>
        <v>0</v>
      </c>
      <c r="G26" s="30">
        <f>+'1994'!$M26</f>
        <v>0</v>
      </c>
      <c r="H26" s="30">
        <f>+'1995'!$M26</f>
        <v>0</v>
      </c>
      <c r="I26" s="30">
        <f>+'1996'!$M26</f>
        <v>0</v>
      </c>
      <c r="J26" s="30">
        <f>+'1997'!$M26</f>
        <v>0</v>
      </c>
      <c r="K26" s="30">
        <f>+'1998'!$M26</f>
        <v>0</v>
      </c>
      <c r="L26" s="30">
        <f>+'1999'!$M26</f>
        <v>0</v>
      </c>
      <c r="M26" s="30">
        <f>+'2000'!$M26</f>
        <v>0</v>
      </c>
      <c r="N26" s="30">
        <f>+'2001'!$M26</f>
        <v>0</v>
      </c>
      <c r="O26" s="30">
        <f>+'2002'!$M26</f>
        <v>0</v>
      </c>
      <c r="P26" s="30">
        <f>+'2003'!$M26</f>
        <v>0</v>
      </c>
      <c r="Q26" s="30">
        <f>+'2004'!$M26</f>
        <v>0</v>
      </c>
      <c r="R26" s="30">
        <f>+'2005'!$M26</f>
        <v>0</v>
      </c>
      <c r="S26" s="30">
        <f>+'2006'!$M26</f>
        <v>0</v>
      </c>
      <c r="T26" s="30">
        <f>+'2007'!$M26</f>
        <v>0</v>
      </c>
      <c r="U26" s="30">
        <f>+'2008'!$M26</f>
        <v>0</v>
      </c>
      <c r="V26" s="30">
        <f>+'2009'!$M26</f>
        <v>0</v>
      </c>
      <c r="W26" s="30">
        <f>+'2010'!$M26</f>
        <v>0</v>
      </c>
      <c r="X26" s="30">
        <f>+'2011'!$M26</f>
        <v>0</v>
      </c>
      <c r="Y26" s="30">
        <f>+'2012'!$M26</f>
        <v>0</v>
      </c>
      <c r="Z26" s="30">
        <f>+'2013'!$M26</f>
        <v>0</v>
      </c>
      <c r="AA26" s="30">
        <f>+'2014'!$M26</f>
        <v>0</v>
      </c>
      <c r="AB26" s="30">
        <f>+'2015'!$M26</f>
        <v>0</v>
      </c>
      <c r="AC26" s="30">
        <f>+'2016'!$M26</f>
        <v>0</v>
      </c>
      <c r="AD26" s="30">
        <f>+'2017'!$M26</f>
        <v>0</v>
      </c>
      <c r="AE26" s="30">
        <f>+'2018'!$M26</f>
        <v>0</v>
      </c>
      <c r="AF26" s="30">
        <f>+'2019'!$M26</f>
        <v>0</v>
      </c>
      <c r="AG26" s="30">
        <f>+'2020'!$M26</f>
        <v>0</v>
      </c>
      <c r="AH26" s="30">
        <f>+'2021'!$M26</f>
        <v>0</v>
      </c>
      <c r="AI26" s="27"/>
      <c r="AJ26" s="31" t="e">
        <f t="shared" si="4"/>
        <v>#DIV/0!</v>
      </c>
    </row>
    <row r="27" spans="1:36" x14ac:dyDescent="0.35">
      <c r="A27" s="24" t="s">
        <v>308</v>
      </c>
      <c r="B27" s="25" t="s">
        <v>309</v>
      </c>
      <c r="C27" s="30">
        <f>+'1990'!$M27</f>
        <v>0</v>
      </c>
      <c r="D27" s="30">
        <f>+'1991'!$M27</f>
        <v>0</v>
      </c>
      <c r="E27" s="30">
        <f>+'1992'!$M27</f>
        <v>0</v>
      </c>
      <c r="F27" s="30">
        <f>+'1993'!$M27</f>
        <v>0</v>
      </c>
      <c r="G27" s="30">
        <f>+'1994'!$M27</f>
        <v>0</v>
      </c>
      <c r="H27" s="30">
        <f>+'1995'!$M27</f>
        <v>0</v>
      </c>
      <c r="I27" s="30">
        <f>+'1996'!$M27</f>
        <v>0</v>
      </c>
      <c r="J27" s="30">
        <f>+'1997'!$M27</f>
        <v>0</v>
      </c>
      <c r="K27" s="30">
        <f>+'1998'!$M27</f>
        <v>0</v>
      </c>
      <c r="L27" s="30">
        <f>+'1999'!$M27</f>
        <v>0</v>
      </c>
      <c r="M27" s="30">
        <f>+'2000'!$M27</f>
        <v>0</v>
      </c>
      <c r="N27" s="30">
        <f>+'2001'!$M27</f>
        <v>0</v>
      </c>
      <c r="O27" s="30">
        <f>+'2002'!$M27</f>
        <v>0</v>
      </c>
      <c r="P27" s="30">
        <f>+'2003'!$M27</f>
        <v>0</v>
      </c>
      <c r="Q27" s="30">
        <f>+'2004'!$M27</f>
        <v>0</v>
      </c>
      <c r="R27" s="30">
        <f>+'2005'!$M27</f>
        <v>0</v>
      </c>
      <c r="S27" s="30">
        <f>+'2006'!$M27</f>
        <v>0</v>
      </c>
      <c r="T27" s="30">
        <f>+'2007'!$M27</f>
        <v>0</v>
      </c>
      <c r="U27" s="30">
        <f>+'2008'!$M27</f>
        <v>0</v>
      </c>
      <c r="V27" s="30">
        <f>+'2009'!$M27</f>
        <v>0</v>
      </c>
      <c r="W27" s="30">
        <f>+'2010'!$M27</f>
        <v>0</v>
      </c>
      <c r="X27" s="30">
        <f>+'2011'!$M27</f>
        <v>0</v>
      </c>
      <c r="Y27" s="30">
        <f>+'2012'!$M27</f>
        <v>0</v>
      </c>
      <c r="Z27" s="30">
        <f>+'2013'!$M27</f>
        <v>0</v>
      </c>
      <c r="AA27" s="30">
        <f>+'2014'!$M27</f>
        <v>0</v>
      </c>
      <c r="AB27" s="30">
        <f>+'2015'!$M27</f>
        <v>0</v>
      </c>
      <c r="AC27" s="30">
        <f>+'2016'!$M27</f>
        <v>0</v>
      </c>
      <c r="AD27" s="30">
        <f>+'2017'!$M27</f>
        <v>0</v>
      </c>
      <c r="AE27" s="30">
        <f>+'2018'!$M27</f>
        <v>0</v>
      </c>
      <c r="AF27" s="30">
        <f>+'2019'!$M27</f>
        <v>0</v>
      </c>
      <c r="AG27" s="30">
        <f>+'2020'!$M27</f>
        <v>0</v>
      </c>
      <c r="AH27" s="30">
        <f>+'2021'!$M27</f>
        <v>0</v>
      </c>
      <c r="AI27" s="27"/>
      <c r="AJ27" s="31" t="e">
        <f t="shared" si="4"/>
        <v>#DIV/0!</v>
      </c>
    </row>
    <row r="28" spans="1:36" x14ac:dyDescent="0.35">
      <c r="A28" s="24" t="s">
        <v>310</v>
      </c>
      <c r="B28" s="25" t="s">
        <v>311</v>
      </c>
      <c r="C28" s="30">
        <f>+'1990'!$M28</f>
        <v>0</v>
      </c>
      <c r="D28" s="30">
        <f>+'1991'!$M28</f>
        <v>0</v>
      </c>
      <c r="E28" s="30">
        <f>+'1992'!$M28</f>
        <v>0</v>
      </c>
      <c r="F28" s="30">
        <f>+'1993'!$M28</f>
        <v>0</v>
      </c>
      <c r="G28" s="30">
        <f>+'1994'!$M28</f>
        <v>0</v>
      </c>
      <c r="H28" s="30">
        <f>+'1995'!$M28</f>
        <v>0</v>
      </c>
      <c r="I28" s="30">
        <f>+'1996'!$M28</f>
        <v>0</v>
      </c>
      <c r="J28" s="30">
        <f>+'1997'!$M28</f>
        <v>0</v>
      </c>
      <c r="K28" s="30">
        <f>+'1998'!$M28</f>
        <v>0</v>
      </c>
      <c r="L28" s="30">
        <f>+'1999'!$M28</f>
        <v>0</v>
      </c>
      <c r="M28" s="30">
        <f>+'2000'!$M28</f>
        <v>0</v>
      </c>
      <c r="N28" s="30">
        <f>+'2001'!$M28</f>
        <v>0</v>
      </c>
      <c r="O28" s="30">
        <f>+'2002'!$M28</f>
        <v>0</v>
      </c>
      <c r="P28" s="30">
        <f>+'2003'!$M28</f>
        <v>0</v>
      </c>
      <c r="Q28" s="30">
        <f>+'2004'!$M28</f>
        <v>0</v>
      </c>
      <c r="R28" s="30">
        <f>+'2005'!$M28</f>
        <v>0</v>
      </c>
      <c r="S28" s="30">
        <f>+'2006'!$M28</f>
        <v>0</v>
      </c>
      <c r="T28" s="30">
        <f>+'2007'!$M28</f>
        <v>0</v>
      </c>
      <c r="U28" s="30">
        <f>+'2008'!$M28</f>
        <v>0</v>
      </c>
      <c r="V28" s="30">
        <f>+'2009'!$M28</f>
        <v>0</v>
      </c>
      <c r="W28" s="30">
        <f>+'2010'!$M28</f>
        <v>0</v>
      </c>
      <c r="X28" s="30">
        <f>+'2011'!$M28</f>
        <v>0</v>
      </c>
      <c r="Y28" s="30">
        <f>+'2012'!$M28</f>
        <v>0</v>
      </c>
      <c r="Z28" s="30">
        <f>+'2013'!$M28</f>
        <v>0</v>
      </c>
      <c r="AA28" s="30">
        <f>+'2014'!$M28</f>
        <v>0</v>
      </c>
      <c r="AB28" s="30">
        <f>+'2015'!$M28</f>
        <v>0</v>
      </c>
      <c r="AC28" s="30">
        <f>+'2016'!$M28</f>
        <v>0</v>
      </c>
      <c r="AD28" s="30">
        <f>+'2017'!$M28</f>
        <v>0</v>
      </c>
      <c r="AE28" s="30">
        <f>+'2018'!$M28</f>
        <v>0</v>
      </c>
      <c r="AF28" s="30">
        <f>+'2019'!$M28</f>
        <v>0</v>
      </c>
      <c r="AG28" s="30">
        <f>+'2020'!$M28</f>
        <v>0</v>
      </c>
      <c r="AH28" s="30">
        <f>+'2021'!$M28</f>
        <v>0</v>
      </c>
      <c r="AI28" s="27"/>
      <c r="AJ28" s="31" t="e">
        <f t="shared" si="4"/>
        <v>#DIV/0!</v>
      </c>
    </row>
    <row r="29" spans="1:36" x14ac:dyDescent="0.35">
      <c r="A29" s="24" t="s">
        <v>312</v>
      </c>
      <c r="B29" s="25" t="s">
        <v>291</v>
      </c>
      <c r="C29" s="26">
        <f t="shared" ref="C29:AE29" si="17">+SUM(C30:C31)</f>
        <v>0</v>
      </c>
      <c r="D29" s="26">
        <f t="shared" si="17"/>
        <v>0</v>
      </c>
      <c r="E29" s="26">
        <f t="shared" si="17"/>
        <v>0</v>
      </c>
      <c r="F29" s="26">
        <f t="shared" si="17"/>
        <v>0</v>
      </c>
      <c r="G29" s="26">
        <f t="shared" si="17"/>
        <v>0</v>
      </c>
      <c r="H29" s="26">
        <f t="shared" si="17"/>
        <v>0</v>
      </c>
      <c r="I29" s="26">
        <f t="shared" si="17"/>
        <v>0</v>
      </c>
      <c r="J29" s="26">
        <f t="shared" si="17"/>
        <v>0</v>
      </c>
      <c r="K29" s="26">
        <f t="shared" si="17"/>
        <v>0</v>
      </c>
      <c r="L29" s="26">
        <f t="shared" si="17"/>
        <v>0</v>
      </c>
      <c r="M29" s="26">
        <f t="shared" si="17"/>
        <v>0</v>
      </c>
      <c r="N29" s="26">
        <f t="shared" si="17"/>
        <v>0</v>
      </c>
      <c r="O29" s="26">
        <f t="shared" si="17"/>
        <v>0</v>
      </c>
      <c r="P29" s="26">
        <f t="shared" si="17"/>
        <v>0</v>
      </c>
      <c r="Q29" s="26">
        <f t="shared" si="17"/>
        <v>0</v>
      </c>
      <c r="R29" s="26">
        <f t="shared" si="17"/>
        <v>0</v>
      </c>
      <c r="S29" s="26">
        <f t="shared" si="17"/>
        <v>0</v>
      </c>
      <c r="T29" s="26">
        <f t="shared" si="17"/>
        <v>0</v>
      </c>
      <c r="U29" s="26">
        <f t="shared" si="17"/>
        <v>0</v>
      </c>
      <c r="V29" s="26">
        <f t="shared" si="17"/>
        <v>0</v>
      </c>
      <c r="W29" s="26">
        <f t="shared" si="17"/>
        <v>0</v>
      </c>
      <c r="X29" s="26">
        <f t="shared" si="17"/>
        <v>0</v>
      </c>
      <c r="Y29" s="26">
        <f t="shared" si="17"/>
        <v>0</v>
      </c>
      <c r="Z29" s="26">
        <f t="shared" si="17"/>
        <v>0</v>
      </c>
      <c r="AA29" s="26">
        <f t="shared" si="17"/>
        <v>0</v>
      </c>
      <c r="AB29" s="26">
        <f t="shared" si="17"/>
        <v>0</v>
      </c>
      <c r="AC29" s="26">
        <f t="shared" si="17"/>
        <v>0</v>
      </c>
      <c r="AD29" s="26">
        <f t="shared" si="17"/>
        <v>0</v>
      </c>
      <c r="AE29" s="26">
        <f t="shared" si="17"/>
        <v>0</v>
      </c>
      <c r="AF29" s="26">
        <f t="shared" ref="AF29:AH29" si="18">+SUM(AF30:AF31)</f>
        <v>0</v>
      </c>
      <c r="AG29" s="26">
        <f t="shared" si="18"/>
        <v>0</v>
      </c>
      <c r="AH29" s="26">
        <f t="shared" si="18"/>
        <v>0</v>
      </c>
      <c r="AI29" s="27"/>
      <c r="AJ29" s="28" t="e">
        <f t="shared" si="4"/>
        <v>#DIV/0!</v>
      </c>
    </row>
    <row r="30" spans="1:36" x14ac:dyDescent="0.35">
      <c r="A30" s="24" t="s">
        <v>313</v>
      </c>
      <c r="B30" s="25" t="s">
        <v>314</v>
      </c>
      <c r="C30" s="30">
        <f>+'1990'!$M30</f>
        <v>0</v>
      </c>
      <c r="D30" s="30">
        <f>+'1991'!$M30</f>
        <v>0</v>
      </c>
      <c r="E30" s="30">
        <f>+'1992'!$M30</f>
        <v>0</v>
      </c>
      <c r="F30" s="30">
        <f>+'1993'!$M30</f>
        <v>0</v>
      </c>
      <c r="G30" s="30">
        <f>+'1994'!$M30</f>
        <v>0</v>
      </c>
      <c r="H30" s="30">
        <f>+'1995'!$M30</f>
        <v>0</v>
      </c>
      <c r="I30" s="30">
        <f>+'1996'!$M30</f>
        <v>0</v>
      </c>
      <c r="J30" s="30">
        <f>+'1997'!$M30</f>
        <v>0</v>
      </c>
      <c r="K30" s="30">
        <f>+'1998'!$M30</f>
        <v>0</v>
      </c>
      <c r="L30" s="30">
        <f>+'1999'!$M30</f>
        <v>0</v>
      </c>
      <c r="M30" s="30">
        <f>+'2000'!$M30</f>
        <v>0</v>
      </c>
      <c r="N30" s="30">
        <f>+'2001'!$M30</f>
        <v>0</v>
      </c>
      <c r="O30" s="30">
        <f>+'2002'!$M30</f>
        <v>0</v>
      </c>
      <c r="P30" s="30">
        <f>+'2003'!$M30</f>
        <v>0</v>
      </c>
      <c r="Q30" s="30">
        <f>+'2004'!$M30</f>
        <v>0</v>
      </c>
      <c r="R30" s="30">
        <f>+'2005'!$M30</f>
        <v>0</v>
      </c>
      <c r="S30" s="30">
        <f>+'2006'!$M30</f>
        <v>0</v>
      </c>
      <c r="T30" s="30">
        <f>+'2007'!$M30</f>
        <v>0</v>
      </c>
      <c r="U30" s="30">
        <f>+'2008'!$M30</f>
        <v>0</v>
      </c>
      <c r="V30" s="30">
        <f>+'2009'!$M30</f>
        <v>0</v>
      </c>
      <c r="W30" s="30">
        <f>+'2010'!$M30</f>
        <v>0</v>
      </c>
      <c r="X30" s="30">
        <f>+'2011'!$M30</f>
        <v>0</v>
      </c>
      <c r="Y30" s="30">
        <f>+'2012'!$M30</f>
        <v>0</v>
      </c>
      <c r="Z30" s="30">
        <f>+'2013'!$M30</f>
        <v>0</v>
      </c>
      <c r="AA30" s="30">
        <f>+'2014'!$M30</f>
        <v>0</v>
      </c>
      <c r="AB30" s="30">
        <f>+'2015'!$M30</f>
        <v>0</v>
      </c>
      <c r="AC30" s="30">
        <f>+'2016'!$M30</f>
        <v>0</v>
      </c>
      <c r="AD30" s="30">
        <f>+'2017'!$M30</f>
        <v>0</v>
      </c>
      <c r="AE30" s="30">
        <f>+'2018'!$M30</f>
        <v>0</v>
      </c>
      <c r="AF30" s="30">
        <f>+'2019'!$M30</f>
        <v>0</v>
      </c>
      <c r="AG30" s="30">
        <f>+'2020'!$M30</f>
        <v>0</v>
      </c>
      <c r="AH30" s="30">
        <f>+'2021'!$M30</f>
        <v>0</v>
      </c>
      <c r="AI30" s="27"/>
      <c r="AJ30" s="31" t="e">
        <f t="shared" si="4"/>
        <v>#DIV/0!</v>
      </c>
    </row>
    <row r="31" spans="1:36" x14ac:dyDescent="0.35">
      <c r="A31" s="24" t="s">
        <v>315</v>
      </c>
      <c r="B31" s="25" t="s">
        <v>316</v>
      </c>
      <c r="C31" s="30">
        <f>+'1990'!$M31</f>
        <v>0</v>
      </c>
      <c r="D31" s="30">
        <f>+'1991'!$M31</f>
        <v>0</v>
      </c>
      <c r="E31" s="30">
        <f>+'1992'!$M31</f>
        <v>0</v>
      </c>
      <c r="F31" s="30">
        <f>+'1993'!$M31</f>
        <v>0</v>
      </c>
      <c r="G31" s="30">
        <f>+'1994'!$M31</f>
        <v>0</v>
      </c>
      <c r="H31" s="30">
        <f>+'1995'!$M31</f>
        <v>0</v>
      </c>
      <c r="I31" s="30">
        <f>+'1996'!$M31</f>
        <v>0</v>
      </c>
      <c r="J31" s="30">
        <f>+'1997'!$M31</f>
        <v>0</v>
      </c>
      <c r="K31" s="30">
        <f>+'1998'!$M31</f>
        <v>0</v>
      </c>
      <c r="L31" s="30">
        <f>+'1999'!$M31</f>
        <v>0</v>
      </c>
      <c r="M31" s="30">
        <f>+'2000'!$M31</f>
        <v>0</v>
      </c>
      <c r="N31" s="30">
        <f>+'2001'!$M31</f>
        <v>0</v>
      </c>
      <c r="O31" s="30">
        <f>+'2002'!$M31</f>
        <v>0</v>
      </c>
      <c r="P31" s="30">
        <f>+'2003'!$M31</f>
        <v>0</v>
      </c>
      <c r="Q31" s="30">
        <f>+'2004'!$M31</f>
        <v>0</v>
      </c>
      <c r="R31" s="30">
        <f>+'2005'!$M31</f>
        <v>0</v>
      </c>
      <c r="S31" s="30">
        <f>+'2006'!$M31</f>
        <v>0</v>
      </c>
      <c r="T31" s="30">
        <f>+'2007'!$M31</f>
        <v>0</v>
      </c>
      <c r="U31" s="30">
        <f>+'2008'!$M31</f>
        <v>0</v>
      </c>
      <c r="V31" s="30">
        <f>+'2009'!$M31</f>
        <v>0</v>
      </c>
      <c r="W31" s="30">
        <f>+'2010'!$M31</f>
        <v>0</v>
      </c>
      <c r="X31" s="30">
        <f>+'2011'!$M31</f>
        <v>0</v>
      </c>
      <c r="Y31" s="30">
        <f>+'2012'!$M31</f>
        <v>0</v>
      </c>
      <c r="Z31" s="30">
        <f>+'2013'!$M31</f>
        <v>0</v>
      </c>
      <c r="AA31" s="30">
        <f>+'2014'!$M31</f>
        <v>0</v>
      </c>
      <c r="AB31" s="30">
        <f>+'2015'!$M31</f>
        <v>0</v>
      </c>
      <c r="AC31" s="30">
        <f>+'2016'!$M31</f>
        <v>0</v>
      </c>
      <c r="AD31" s="30">
        <f>+'2017'!$M31</f>
        <v>0</v>
      </c>
      <c r="AE31" s="30">
        <f>+'2018'!$M31</f>
        <v>0</v>
      </c>
      <c r="AF31" s="30">
        <f>+'2019'!$M31</f>
        <v>0</v>
      </c>
      <c r="AG31" s="30">
        <f>+'2020'!$M31</f>
        <v>0</v>
      </c>
      <c r="AH31" s="30">
        <f>+'2021'!$M31</f>
        <v>0</v>
      </c>
      <c r="AI31" s="27"/>
      <c r="AJ31" s="31" t="e">
        <f t="shared" si="4"/>
        <v>#DIV/0!</v>
      </c>
    </row>
    <row r="32" spans="1:36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AE32" si="19">+D33+D37</f>
        <v>0</v>
      </c>
      <c r="E32" s="26">
        <f t="shared" si="19"/>
        <v>0</v>
      </c>
      <c r="F32" s="26">
        <f t="shared" si="19"/>
        <v>0</v>
      </c>
      <c r="G32" s="26">
        <f t="shared" si="19"/>
        <v>0</v>
      </c>
      <c r="H32" s="26">
        <f t="shared" si="19"/>
        <v>0</v>
      </c>
      <c r="I32" s="26">
        <f t="shared" si="19"/>
        <v>0</v>
      </c>
      <c r="J32" s="26">
        <f t="shared" si="19"/>
        <v>0</v>
      </c>
      <c r="K32" s="26">
        <f t="shared" si="19"/>
        <v>0</v>
      </c>
      <c r="L32" s="26">
        <f t="shared" si="19"/>
        <v>0</v>
      </c>
      <c r="M32" s="26">
        <f t="shared" si="19"/>
        <v>0</v>
      </c>
      <c r="N32" s="26">
        <f t="shared" si="19"/>
        <v>0</v>
      </c>
      <c r="O32" s="26">
        <f t="shared" si="19"/>
        <v>0</v>
      </c>
      <c r="P32" s="26">
        <f t="shared" si="19"/>
        <v>0</v>
      </c>
      <c r="Q32" s="26">
        <f t="shared" si="19"/>
        <v>0</v>
      </c>
      <c r="R32" s="26">
        <f t="shared" ref="R32" si="20">+R33+R37</f>
        <v>0</v>
      </c>
      <c r="S32" s="26">
        <f t="shared" si="19"/>
        <v>0</v>
      </c>
      <c r="T32" s="26">
        <f t="shared" si="19"/>
        <v>0</v>
      </c>
      <c r="U32" s="26">
        <f t="shared" si="19"/>
        <v>0</v>
      </c>
      <c r="V32" s="26">
        <f t="shared" si="19"/>
        <v>0</v>
      </c>
      <c r="W32" s="26">
        <f t="shared" si="19"/>
        <v>0</v>
      </c>
      <c r="X32" s="26">
        <f t="shared" si="19"/>
        <v>0</v>
      </c>
      <c r="Y32" s="26">
        <f t="shared" si="19"/>
        <v>0</v>
      </c>
      <c r="Z32" s="26">
        <f t="shared" si="19"/>
        <v>0</v>
      </c>
      <c r="AA32" s="26">
        <f t="shared" si="19"/>
        <v>0</v>
      </c>
      <c r="AB32" s="26">
        <f t="shared" si="19"/>
        <v>0</v>
      </c>
      <c r="AC32" s="26">
        <f t="shared" si="19"/>
        <v>0</v>
      </c>
      <c r="AD32" s="26">
        <f t="shared" si="19"/>
        <v>0</v>
      </c>
      <c r="AE32" s="26">
        <f t="shared" si="19"/>
        <v>0</v>
      </c>
      <c r="AF32" s="26">
        <f t="shared" ref="AF32" si="21">+AF33+AF37</f>
        <v>0</v>
      </c>
      <c r="AG32" s="26">
        <f t="shared" ref="AG32:AH32" si="22">+AG33+AG37</f>
        <v>0</v>
      </c>
      <c r="AH32" s="26">
        <f t="shared" si="22"/>
        <v>0</v>
      </c>
      <c r="AI32" s="27"/>
      <c r="AJ32" s="28" t="e">
        <f t="shared" si="4"/>
        <v>#DIV/0!</v>
      </c>
    </row>
    <row r="33" spans="1:36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AE33" si="23">+SUM(D34:D36)</f>
        <v>0</v>
      </c>
      <c r="E33" s="26">
        <f t="shared" si="23"/>
        <v>0</v>
      </c>
      <c r="F33" s="26">
        <f t="shared" si="23"/>
        <v>0</v>
      </c>
      <c r="G33" s="26">
        <f t="shared" si="23"/>
        <v>0</v>
      </c>
      <c r="H33" s="26">
        <f t="shared" si="23"/>
        <v>0</v>
      </c>
      <c r="I33" s="26">
        <f t="shared" si="23"/>
        <v>0</v>
      </c>
      <c r="J33" s="26">
        <f t="shared" si="23"/>
        <v>0</v>
      </c>
      <c r="K33" s="26">
        <f t="shared" si="23"/>
        <v>0</v>
      </c>
      <c r="L33" s="26">
        <f t="shared" si="23"/>
        <v>0</v>
      </c>
      <c r="M33" s="26">
        <f t="shared" si="23"/>
        <v>0</v>
      </c>
      <c r="N33" s="26">
        <f t="shared" si="23"/>
        <v>0</v>
      </c>
      <c r="O33" s="26">
        <f t="shared" si="23"/>
        <v>0</v>
      </c>
      <c r="P33" s="26">
        <f t="shared" si="23"/>
        <v>0</v>
      </c>
      <c r="Q33" s="26">
        <f t="shared" si="23"/>
        <v>0</v>
      </c>
      <c r="R33" s="26">
        <f t="shared" ref="R33" si="24">+SUM(R34:R36)</f>
        <v>0</v>
      </c>
      <c r="S33" s="26">
        <f t="shared" si="23"/>
        <v>0</v>
      </c>
      <c r="T33" s="26">
        <f t="shared" si="23"/>
        <v>0</v>
      </c>
      <c r="U33" s="26">
        <f t="shared" si="23"/>
        <v>0</v>
      </c>
      <c r="V33" s="26">
        <f t="shared" si="23"/>
        <v>0</v>
      </c>
      <c r="W33" s="26">
        <f t="shared" si="23"/>
        <v>0</v>
      </c>
      <c r="X33" s="26">
        <f t="shared" si="23"/>
        <v>0</v>
      </c>
      <c r="Y33" s="26">
        <f t="shared" si="23"/>
        <v>0</v>
      </c>
      <c r="Z33" s="26">
        <f t="shared" si="23"/>
        <v>0</v>
      </c>
      <c r="AA33" s="26">
        <f t="shared" si="23"/>
        <v>0</v>
      </c>
      <c r="AB33" s="26">
        <f t="shared" si="23"/>
        <v>0</v>
      </c>
      <c r="AC33" s="26">
        <f t="shared" si="23"/>
        <v>0</v>
      </c>
      <c r="AD33" s="26">
        <f t="shared" si="23"/>
        <v>0</v>
      </c>
      <c r="AE33" s="26">
        <f t="shared" si="23"/>
        <v>0</v>
      </c>
      <c r="AF33" s="26">
        <f t="shared" ref="AF33" si="25">+SUM(AF34:AF36)</f>
        <v>0</v>
      </c>
      <c r="AG33" s="26">
        <f t="shared" ref="AG33:AH33" si="26">+SUM(AG34:AG36)</f>
        <v>0</v>
      </c>
      <c r="AH33" s="26">
        <f t="shared" si="26"/>
        <v>0</v>
      </c>
      <c r="AI33" s="27"/>
      <c r="AJ33" s="28" t="e">
        <f t="shared" si="4"/>
        <v>#DIV/0!</v>
      </c>
    </row>
    <row r="34" spans="1:36" x14ac:dyDescent="0.35">
      <c r="A34" s="24" t="s">
        <v>321</v>
      </c>
      <c r="B34" s="25" t="s">
        <v>322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27"/>
      <c r="AJ34" s="33" t="e">
        <f t="shared" si="4"/>
        <v>#DIV/0!</v>
      </c>
    </row>
    <row r="35" spans="1:36" x14ac:dyDescent="0.35">
      <c r="A35" s="24" t="s">
        <v>323</v>
      </c>
      <c r="B35" s="34" t="s">
        <v>324</v>
      </c>
      <c r="C35" s="30">
        <f>+'1990'!$M35</f>
        <v>0</v>
      </c>
      <c r="D35" s="30">
        <f>+'1991'!$M35</f>
        <v>0</v>
      </c>
      <c r="E35" s="30">
        <f>+'1992'!$M35</f>
        <v>0</v>
      </c>
      <c r="F35" s="30">
        <f>+'1993'!$M35</f>
        <v>0</v>
      </c>
      <c r="G35" s="30">
        <f>+'1994'!$M35</f>
        <v>0</v>
      </c>
      <c r="H35" s="30">
        <f>+'1995'!$M35</f>
        <v>0</v>
      </c>
      <c r="I35" s="30">
        <f>+'1996'!$M35</f>
        <v>0</v>
      </c>
      <c r="J35" s="30">
        <f>+'1997'!$M35</f>
        <v>0</v>
      </c>
      <c r="K35" s="30">
        <f>+'1998'!$M35</f>
        <v>0</v>
      </c>
      <c r="L35" s="30">
        <f>+'1999'!$M35</f>
        <v>0</v>
      </c>
      <c r="M35" s="30">
        <f>+'2000'!$M35</f>
        <v>0</v>
      </c>
      <c r="N35" s="30">
        <f>+'2001'!$M35</f>
        <v>0</v>
      </c>
      <c r="O35" s="30">
        <f>+'2002'!$M35</f>
        <v>0</v>
      </c>
      <c r="P35" s="30">
        <f>+'2003'!$M35</f>
        <v>0</v>
      </c>
      <c r="Q35" s="30">
        <f>+'2004'!$M35</f>
        <v>0</v>
      </c>
      <c r="R35" s="30">
        <f>+'2005'!$M35</f>
        <v>0</v>
      </c>
      <c r="S35" s="30">
        <f>+'2006'!$M35</f>
        <v>0</v>
      </c>
      <c r="T35" s="30">
        <f>+'2007'!$M35</f>
        <v>0</v>
      </c>
      <c r="U35" s="30">
        <f>+'2008'!$M35</f>
        <v>0</v>
      </c>
      <c r="V35" s="30">
        <f>+'2009'!$M35</f>
        <v>0</v>
      </c>
      <c r="W35" s="30">
        <f>+'2010'!$M35</f>
        <v>0</v>
      </c>
      <c r="X35" s="30">
        <f>+'2011'!$M35</f>
        <v>0</v>
      </c>
      <c r="Y35" s="30">
        <f>+'2012'!$M35</f>
        <v>0</v>
      </c>
      <c r="Z35" s="30">
        <f>+'2013'!$M35</f>
        <v>0</v>
      </c>
      <c r="AA35" s="30">
        <f>+'2014'!$M35</f>
        <v>0</v>
      </c>
      <c r="AB35" s="30">
        <f>+'2015'!$M35</f>
        <v>0</v>
      </c>
      <c r="AC35" s="30">
        <f>+'2016'!$M35</f>
        <v>0</v>
      </c>
      <c r="AD35" s="30">
        <f>+'2017'!$M35</f>
        <v>0</v>
      </c>
      <c r="AE35" s="30">
        <f>+'2018'!$M35</f>
        <v>0</v>
      </c>
      <c r="AF35" s="30">
        <f>+'2019'!$M35</f>
        <v>0</v>
      </c>
      <c r="AG35" s="30">
        <f>+'2020'!$M35</f>
        <v>0</v>
      </c>
      <c r="AH35" s="30">
        <f>+'2021'!$M35</f>
        <v>0</v>
      </c>
      <c r="AI35" s="27"/>
      <c r="AJ35" s="31" t="e">
        <f t="shared" si="4"/>
        <v>#DIV/0!</v>
      </c>
    </row>
    <row r="36" spans="1:36" x14ac:dyDescent="0.35">
      <c r="A36" s="24" t="s">
        <v>325</v>
      </c>
      <c r="B36" s="34" t="s">
        <v>291</v>
      </c>
      <c r="C36" s="30">
        <f>+'1990'!$M36</f>
        <v>0</v>
      </c>
      <c r="D36" s="30">
        <f>+'1991'!$M36</f>
        <v>0</v>
      </c>
      <c r="E36" s="30">
        <f>+'1992'!$M36</f>
        <v>0</v>
      </c>
      <c r="F36" s="30">
        <f>+'1993'!$M36</f>
        <v>0</v>
      </c>
      <c r="G36" s="30">
        <f>+'1994'!$M36</f>
        <v>0</v>
      </c>
      <c r="H36" s="30">
        <f>+'1995'!$M36</f>
        <v>0</v>
      </c>
      <c r="I36" s="30">
        <f>+'1996'!$M36</f>
        <v>0</v>
      </c>
      <c r="J36" s="30">
        <f>+'1997'!$M36</f>
        <v>0</v>
      </c>
      <c r="K36" s="30">
        <f>+'1998'!$M36</f>
        <v>0</v>
      </c>
      <c r="L36" s="30">
        <f>+'1999'!$M36</f>
        <v>0</v>
      </c>
      <c r="M36" s="30">
        <f>+'2000'!$M36</f>
        <v>0</v>
      </c>
      <c r="N36" s="30">
        <f>+'2001'!$M36</f>
        <v>0</v>
      </c>
      <c r="O36" s="30">
        <f>+'2002'!$M36</f>
        <v>0</v>
      </c>
      <c r="P36" s="30">
        <f>+'2003'!$M36</f>
        <v>0</v>
      </c>
      <c r="Q36" s="30">
        <f>+'2004'!$M36</f>
        <v>0</v>
      </c>
      <c r="R36" s="30">
        <f>+'2005'!$M36</f>
        <v>0</v>
      </c>
      <c r="S36" s="30">
        <f>+'2006'!$M36</f>
        <v>0</v>
      </c>
      <c r="T36" s="30">
        <f>+'2007'!$M36</f>
        <v>0</v>
      </c>
      <c r="U36" s="30">
        <f>+'2008'!$M36</f>
        <v>0</v>
      </c>
      <c r="V36" s="30">
        <f>+'2009'!$M36</f>
        <v>0</v>
      </c>
      <c r="W36" s="30">
        <f>+'2010'!$M36</f>
        <v>0</v>
      </c>
      <c r="X36" s="30">
        <f>+'2011'!$M36</f>
        <v>0</v>
      </c>
      <c r="Y36" s="30">
        <f>+'2012'!$M36</f>
        <v>0</v>
      </c>
      <c r="Z36" s="30">
        <f>+'2013'!$M36</f>
        <v>0</v>
      </c>
      <c r="AA36" s="30">
        <f>+'2014'!$M36</f>
        <v>0</v>
      </c>
      <c r="AB36" s="30">
        <f>+'2015'!$M36</f>
        <v>0</v>
      </c>
      <c r="AC36" s="30">
        <f>+'2016'!$M36</f>
        <v>0</v>
      </c>
      <c r="AD36" s="30">
        <f>+'2017'!$M36</f>
        <v>0</v>
      </c>
      <c r="AE36" s="30">
        <f>+'2018'!$M36</f>
        <v>0</v>
      </c>
      <c r="AF36" s="30">
        <f>+'2019'!$M36</f>
        <v>0</v>
      </c>
      <c r="AG36" s="30">
        <f>+'2020'!$M36</f>
        <v>0</v>
      </c>
      <c r="AH36" s="30">
        <f>+'2021'!$M36</f>
        <v>0</v>
      </c>
      <c r="AI36" s="27"/>
      <c r="AJ36" s="31" t="e">
        <f t="shared" si="4"/>
        <v>#DIV/0!</v>
      </c>
    </row>
    <row r="37" spans="1:36" x14ac:dyDescent="0.35">
      <c r="A37" s="24" t="s">
        <v>326</v>
      </c>
      <c r="B37" s="34" t="s">
        <v>327</v>
      </c>
      <c r="C37" s="26">
        <f t="shared" ref="C37:AE37" si="27">+SUM(C38:C41)</f>
        <v>0</v>
      </c>
      <c r="D37" s="26">
        <f t="shared" si="27"/>
        <v>0</v>
      </c>
      <c r="E37" s="26">
        <f t="shared" si="27"/>
        <v>0</v>
      </c>
      <c r="F37" s="26">
        <f t="shared" si="27"/>
        <v>0</v>
      </c>
      <c r="G37" s="26">
        <f t="shared" si="27"/>
        <v>0</v>
      </c>
      <c r="H37" s="26">
        <f t="shared" si="27"/>
        <v>0</v>
      </c>
      <c r="I37" s="26">
        <f t="shared" si="27"/>
        <v>0</v>
      </c>
      <c r="J37" s="26">
        <f t="shared" si="27"/>
        <v>0</v>
      </c>
      <c r="K37" s="26">
        <f t="shared" si="27"/>
        <v>0</v>
      </c>
      <c r="L37" s="26">
        <f t="shared" si="27"/>
        <v>0</v>
      </c>
      <c r="M37" s="26">
        <f t="shared" si="27"/>
        <v>0</v>
      </c>
      <c r="N37" s="26">
        <f t="shared" si="27"/>
        <v>0</v>
      </c>
      <c r="O37" s="26">
        <f t="shared" si="27"/>
        <v>0</v>
      </c>
      <c r="P37" s="26">
        <f t="shared" si="27"/>
        <v>0</v>
      </c>
      <c r="Q37" s="26">
        <f t="shared" si="27"/>
        <v>0</v>
      </c>
      <c r="R37" s="26">
        <f t="shared" si="27"/>
        <v>0</v>
      </c>
      <c r="S37" s="26">
        <f t="shared" si="27"/>
        <v>0</v>
      </c>
      <c r="T37" s="26">
        <f t="shared" si="27"/>
        <v>0</v>
      </c>
      <c r="U37" s="26">
        <f t="shared" si="27"/>
        <v>0</v>
      </c>
      <c r="V37" s="26">
        <f t="shared" si="27"/>
        <v>0</v>
      </c>
      <c r="W37" s="26">
        <f t="shared" si="27"/>
        <v>0</v>
      </c>
      <c r="X37" s="26">
        <f t="shared" si="27"/>
        <v>0</v>
      </c>
      <c r="Y37" s="26">
        <f t="shared" si="27"/>
        <v>0</v>
      </c>
      <c r="Z37" s="26">
        <f t="shared" si="27"/>
        <v>0</v>
      </c>
      <c r="AA37" s="26">
        <f t="shared" si="27"/>
        <v>0</v>
      </c>
      <c r="AB37" s="26">
        <f t="shared" si="27"/>
        <v>0</v>
      </c>
      <c r="AC37" s="26">
        <f t="shared" si="27"/>
        <v>0</v>
      </c>
      <c r="AD37" s="26">
        <f t="shared" si="27"/>
        <v>0</v>
      </c>
      <c r="AE37" s="26">
        <f t="shared" si="27"/>
        <v>0</v>
      </c>
      <c r="AF37" s="26">
        <f t="shared" ref="AF37:AH37" si="28">+SUM(AF38:AF41)</f>
        <v>0</v>
      </c>
      <c r="AG37" s="26">
        <f t="shared" si="28"/>
        <v>0</v>
      </c>
      <c r="AH37" s="26">
        <f t="shared" si="28"/>
        <v>0</v>
      </c>
      <c r="AI37" s="27"/>
      <c r="AJ37" s="28" t="e">
        <f t="shared" si="4"/>
        <v>#DIV/0!</v>
      </c>
    </row>
    <row r="38" spans="1:36" x14ac:dyDescent="0.35">
      <c r="A38" s="24" t="s">
        <v>328</v>
      </c>
      <c r="B38" s="25" t="s">
        <v>329</v>
      </c>
      <c r="C38" s="30">
        <f>+'1990'!$M38</f>
        <v>0</v>
      </c>
      <c r="D38" s="30">
        <f>+'1991'!$M38</f>
        <v>0</v>
      </c>
      <c r="E38" s="30">
        <f>+'1992'!$M38</f>
        <v>0</v>
      </c>
      <c r="F38" s="30">
        <f>+'1993'!$M38</f>
        <v>0</v>
      </c>
      <c r="G38" s="30">
        <f>+'1994'!$M38</f>
        <v>0</v>
      </c>
      <c r="H38" s="30">
        <f>+'1995'!$M38</f>
        <v>0</v>
      </c>
      <c r="I38" s="30">
        <f>+'1996'!$M38</f>
        <v>0</v>
      </c>
      <c r="J38" s="30">
        <f>+'1997'!$M38</f>
        <v>0</v>
      </c>
      <c r="K38" s="30">
        <f>+'1998'!$M38</f>
        <v>0</v>
      </c>
      <c r="L38" s="30">
        <f>+'1999'!$M38</f>
        <v>0</v>
      </c>
      <c r="M38" s="30">
        <f>+'2000'!$M38</f>
        <v>0</v>
      </c>
      <c r="N38" s="30">
        <f>+'2001'!$M38</f>
        <v>0</v>
      </c>
      <c r="O38" s="30">
        <f>+'2002'!$M38</f>
        <v>0</v>
      </c>
      <c r="P38" s="30">
        <f>+'2003'!$M38</f>
        <v>0</v>
      </c>
      <c r="Q38" s="30">
        <f>+'2004'!$M38</f>
        <v>0</v>
      </c>
      <c r="R38" s="30">
        <f>+'2005'!$M38</f>
        <v>0</v>
      </c>
      <c r="S38" s="30">
        <f>+'2006'!$M38</f>
        <v>0</v>
      </c>
      <c r="T38" s="30">
        <f>+'2007'!$M38</f>
        <v>0</v>
      </c>
      <c r="U38" s="30">
        <f>+'2008'!$M38</f>
        <v>0</v>
      </c>
      <c r="V38" s="30">
        <f>+'2009'!$M38</f>
        <v>0</v>
      </c>
      <c r="W38" s="30">
        <f>+'2010'!$M38</f>
        <v>0</v>
      </c>
      <c r="X38" s="30">
        <f>+'2011'!$M38</f>
        <v>0</v>
      </c>
      <c r="Y38" s="30">
        <f>+'2012'!$M38</f>
        <v>0</v>
      </c>
      <c r="Z38" s="30">
        <f>+'2013'!$M38</f>
        <v>0</v>
      </c>
      <c r="AA38" s="30">
        <f>+'2014'!$M38</f>
        <v>0</v>
      </c>
      <c r="AB38" s="30">
        <f>+'2015'!$M38</f>
        <v>0</v>
      </c>
      <c r="AC38" s="30">
        <f>+'2016'!$M38</f>
        <v>0</v>
      </c>
      <c r="AD38" s="30">
        <f>+'2017'!$M38</f>
        <v>0</v>
      </c>
      <c r="AE38" s="30">
        <f>+'2018'!$M38</f>
        <v>0</v>
      </c>
      <c r="AF38" s="30">
        <f>+'2019'!$M38</f>
        <v>0</v>
      </c>
      <c r="AG38" s="30">
        <f>+'2020'!$M38</f>
        <v>0</v>
      </c>
      <c r="AH38" s="30">
        <f>+'2021'!$M38</f>
        <v>0</v>
      </c>
      <c r="AI38" s="27"/>
      <c r="AJ38" s="31" t="e">
        <f t="shared" si="4"/>
        <v>#DIV/0!</v>
      </c>
    </row>
    <row r="39" spans="1:36" x14ac:dyDescent="0.35">
      <c r="A39" s="24" t="s">
        <v>330</v>
      </c>
      <c r="B39" s="25" t="s">
        <v>331</v>
      </c>
      <c r="C39" s="30">
        <f>+'1990'!$M39</f>
        <v>0</v>
      </c>
      <c r="D39" s="30">
        <f>+'1991'!$M39</f>
        <v>0</v>
      </c>
      <c r="E39" s="30">
        <f>+'1992'!$M39</f>
        <v>0</v>
      </c>
      <c r="F39" s="30">
        <f>+'1993'!$M39</f>
        <v>0</v>
      </c>
      <c r="G39" s="30">
        <f>+'1994'!$M39</f>
        <v>0</v>
      </c>
      <c r="H39" s="30">
        <f>+'1995'!$M39</f>
        <v>0</v>
      </c>
      <c r="I39" s="30">
        <f>+'1996'!$M39</f>
        <v>0</v>
      </c>
      <c r="J39" s="30">
        <f>+'1997'!$M39</f>
        <v>0</v>
      </c>
      <c r="K39" s="30">
        <f>+'1998'!$M39</f>
        <v>0</v>
      </c>
      <c r="L39" s="30">
        <f>+'1999'!$M39</f>
        <v>0</v>
      </c>
      <c r="M39" s="30">
        <f>+'2000'!$M39</f>
        <v>0</v>
      </c>
      <c r="N39" s="30">
        <f>+'2001'!$M39</f>
        <v>0</v>
      </c>
      <c r="O39" s="30">
        <f>+'2002'!$M39</f>
        <v>0</v>
      </c>
      <c r="P39" s="30">
        <f>+'2003'!$M39</f>
        <v>0</v>
      </c>
      <c r="Q39" s="30">
        <f>+'2004'!$M39</f>
        <v>0</v>
      </c>
      <c r="R39" s="30">
        <f>+'2005'!$M39</f>
        <v>0</v>
      </c>
      <c r="S39" s="30">
        <f>+'2006'!$M39</f>
        <v>0</v>
      </c>
      <c r="T39" s="30">
        <f>+'2007'!$M39</f>
        <v>0</v>
      </c>
      <c r="U39" s="30">
        <f>+'2008'!$M39</f>
        <v>0</v>
      </c>
      <c r="V39" s="30">
        <f>+'2009'!$M39</f>
        <v>0</v>
      </c>
      <c r="W39" s="30">
        <f>+'2010'!$M39</f>
        <v>0</v>
      </c>
      <c r="X39" s="30">
        <f>+'2011'!$M39</f>
        <v>0</v>
      </c>
      <c r="Y39" s="30">
        <f>+'2012'!$M39</f>
        <v>0</v>
      </c>
      <c r="Z39" s="30">
        <f>+'2013'!$M39</f>
        <v>0</v>
      </c>
      <c r="AA39" s="30">
        <f>+'2014'!$M39</f>
        <v>0</v>
      </c>
      <c r="AB39" s="30">
        <f>+'2015'!$M39</f>
        <v>0</v>
      </c>
      <c r="AC39" s="30">
        <f>+'2016'!$M39</f>
        <v>0</v>
      </c>
      <c r="AD39" s="30">
        <f>+'2017'!$M39</f>
        <v>0</v>
      </c>
      <c r="AE39" s="30">
        <f>+'2018'!$M39</f>
        <v>0</v>
      </c>
      <c r="AF39" s="30">
        <f>+'2019'!$M39</f>
        <v>0</v>
      </c>
      <c r="AG39" s="30">
        <f>+'2020'!$M39</f>
        <v>0</v>
      </c>
      <c r="AH39" s="30">
        <f>+'2021'!$M39</f>
        <v>0</v>
      </c>
      <c r="AI39" s="27"/>
      <c r="AJ39" s="31" t="e">
        <f t="shared" si="4"/>
        <v>#DIV/0!</v>
      </c>
    </row>
    <row r="40" spans="1:36" x14ac:dyDescent="0.35">
      <c r="A40" s="24" t="s">
        <v>332</v>
      </c>
      <c r="B40" s="25" t="s">
        <v>333</v>
      </c>
      <c r="C40" s="30">
        <f>+'1990'!$M40</f>
        <v>0</v>
      </c>
      <c r="D40" s="30">
        <f>+'1991'!$M40</f>
        <v>0</v>
      </c>
      <c r="E40" s="30">
        <f>+'1992'!$M40</f>
        <v>0</v>
      </c>
      <c r="F40" s="30">
        <f>+'1993'!$M40</f>
        <v>0</v>
      </c>
      <c r="G40" s="30">
        <f>+'1994'!$M40</f>
        <v>0</v>
      </c>
      <c r="H40" s="30">
        <f>+'1995'!$M40</f>
        <v>0</v>
      </c>
      <c r="I40" s="30">
        <f>+'1996'!$M40</f>
        <v>0</v>
      </c>
      <c r="J40" s="30">
        <f>+'1997'!$M40</f>
        <v>0</v>
      </c>
      <c r="K40" s="30">
        <f>+'1998'!$M40</f>
        <v>0</v>
      </c>
      <c r="L40" s="30">
        <f>+'1999'!$M40</f>
        <v>0</v>
      </c>
      <c r="M40" s="30">
        <f>+'2000'!$M40</f>
        <v>0</v>
      </c>
      <c r="N40" s="30">
        <f>+'2001'!$M40</f>
        <v>0</v>
      </c>
      <c r="O40" s="30">
        <f>+'2002'!$M40</f>
        <v>0</v>
      </c>
      <c r="P40" s="30">
        <f>+'2003'!$M40</f>
        <v>0</v>
      </c>
      <c r="Q40" s="30">
        <f>+'2004'!$M40</f>
        <v>0</v>
      </c>
      <c r="R40" s="30">
        <f>+'2005'!$M40</f>
        <v>0</v>
      </c>
      <c r="S40" s="30">
        <f>+'2006'!$M40</f>
        <v>0</v>
      </c>
      <c r="T40" s="30">
        <f>+'2007'!$M40</f>
        <v>0</v>
      </c>
      <c r="U40" s="30">
        <f>+'2008'!$M40</f>
        <v>0</v>
      </c>
      <c r="V40" s="30">
        <f>+'2009'!$M40</f>
        <v>0</v>
      </c>
      <c r="W40" s="30">
        <f>+'2010'!$M40</f>
        <v>0</v>
      </c>
      <c r="X40" s="30">
        <f>+'2011'!$M40</f>
        <v>0</v>
      </c>
      <c r="Y40" s="30">
        <f>+'2012'!$M40</f>
        <v>0</v>
      </c>
      <c r="Z40" s="30">
        <f>+'2013'!$M40</f>
        <v>0</v>
      </c>
      <c r="AA40" s="30">
        <f>+'2014'!$M40</f>
        <v>0</v>
      </c>
      <c r="AB40" s="30">
        <f>+'2015'!$M40</f>
        <v>0</v>
      </c>
      <c r="AC40" s="30">
        <f>+'2016'!$M40</f>
        <v>0</v>
      </c>
      <c r="AD40" s="30">
        <f>+'2017'!$M40</f>
        <v>0</v>
      </c>
      <c r="AE40" s="30">
        <f>+'2018'!$M40</f>
        <v>0</v>
      </c>
      <c r="AF40" s="30">
        <f>+'2019'!$M40</f>
        <v>0</v>
      </c>
      <c r="AG40" s="30">
        <f>+'2020'!$M40</f>
        <v>0</v>
      </c>
      <c r="AH40" s="30">
        <f>+'2021'!$M40</f>
        <v>0</v>
      </c>
      <c r="AI40" s="27"/>
      <c r="AJ40" s="31" t="e">
        <f t="shared" si="4"/>
        <v>#DIV/0!</v>
      </c>
    </row>
    <row r="41" spans="1:36" x14ac:dyDescent="0.35">
      <c r="A41" s="24" t="s">
        <v>334</v>
      </c>
      <c r="B41" s="25" t="s">
        <v>291</v>
      </c>
      <c r="C41" s="30">
        <f>+'1990'!$M41</f>
        <v>0</v>
      </c>
      <c r="D41" s="30">
        <f>+'1991'!$M41</f>
        <v>0</v>
      </c>
      <c r="E41" s="30">
        <f>+'1992'!$M41</f>
        <v>0</v>
      </c>
      <c r="F41" s="30">
        <f>+'1993'!$M41</f>
        <v>0</v>
      </c>
      <c r="G41" s="30">
        <f>+'1994'!$M41</f>
        <v>0</v>
      </c>
      <c r="H41" s="30">
        <f>+'1995'!$M41</f>
        <v>0</v>
      </c>
      <c r="I41" s="30">
        <f>+'1996'!$M41</f>
        <v>0</v>
      </c>
      <c r="J41" s="30">
        <f>+'1997'!$M41</f>
        <v>0</v>
      </c>
      <c r="K41" s="30">
        <f>+'1998'!$M41</f>
        <v>0</v>
      </c>
      <c r="L41" s="30">
        <f>+'1999'!$M41</f>
        <v>0</v>
      </c>
      <c r="M41" s="30">
        <f>+'2000'!$M41</f>
        <v>0</v>
      </c>
      <c r="N41" s="30">
        <f>+'2001'!$M41</f>
        <v>0</v>
      </c>
      <c r="O41" s="30">
        <f>+'2002'!$M41</f>
        <v>0</v>
      </c>
      <c r="P41" s="30">
        <f>+'2003'!$M41</f>
        <v>0</v>
      </c>
      <c r="Q41" s="30">
        <f>+'2004'!$M41</f>
        <v>0</v>
      </c>
      <c r="R41" s="30">
        <f>+'2005'!$M41</f>
        <v>0</v>
      </c>
      <c r="S41" s="30">
        <f>+'2006'!$M41</f>
        <v>0</v>
      </c>
      <c r="T41" s="30">
        <f>+'2007'!$M41</f>
        <v>0</v>
      </c>
      <c r="U41" s="30">
        <f>+'2008'!$M41</f>
        <v>0</v>
      </c>
      <c r="V41" s="30">
        <f>+'2009'!$M41</f>
        <v>0</v>
      </c>
      <c r="W41" s="30">
        <f>+'2010'!$M41</f>
        <v>0</v>
      </c>
      <c r="X41" s="30">
        <f>+'2011'!$M41</f>
        <v>0</v>
      </c>
      <c r="Y41" s="30">
        <f>+'2012'!$M41</f>
        <v>0</v>
      </c>
      <c r="Z41" s="30">
        <f>+'2013'!$M41</f>
        <v>0</v>
      </c>
      <c r="AA41" s="30">
        <f>+'2014'!$M41</f>
        <v>0</v>
      </c>
      <c r="AB41" s="30">
        <f>+'2015'!$M41</f>
        <v>0</v>
      </c>
      <c r="AC41" s="30">
        <f>+'2016'!$M41</f>
        <v>0</v>
      </c>
      <c r="AD41" s="30">
        <f>+'2017'!$M41</f>
        <v>0</v>
      </c>
      <c r="AE41" s="30">
        <f>+'2018'!$M41</f>
        <v>0</v>
      </c>
      <c r="AF41" s="30">
        <f>+'2019'!$M41</f>
        <v>0</v>
      </c>
      <c r="AG41" s="30">
        <f>+'2020'!$M41</f>
        <v>0</v>
      </c>
      <c r="AH41" s="30">
        <f>+'2021'!$M41</f>
        <v>0</v>
      </c>
      <c r="AI41" s="27"/>
      <c r="AJ41" s="31" t="e">
        <f t="shared" si="4"/>
        <v>#DIV/0!</v>
      </c>
    </row>
    <row r="42" spans="1:36" ht="13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3" t="e">
        <f t="shared" si="4"/>
        <v>#DIV/0!</v>
      </c>
    </row>
    <row r="43" spans="1:36" ht="13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3" t="e">
        <f t="shared" si="4"/>
        <v>#DIV/0!</v>
      </c>
    </row>
    <row r="44" spans="1:36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3" t="e">
        <f t="shared" si="4"/>
        <v>#DIV/0!</v>
      </c>
    </row>
    <row r="45" spans="1:36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3" t="e">
        <f t="shared" si="4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9">+C47+C53+C64+C72+C76+C82+C89+C94</f>
        <v>0</v>
      </c>
      <c r="D46" s="21">
        <f t="shared" si="29"/>
        <v>0</v>
      </c>
      <c r="E46" s="21">
        <f t="shared" si="29"/>
        <v>0</v>
      </c>
      <c r="F46" s="21">
        <f t="shared" si="29"/>
        <v>0</v>
      </c>
      <c r="G46" s="21">
        <f t="shared" si="29"/>
        <v>0</v>
      </c>
      <c r="H46" s="21">
        <f t="shared" si="29"/>
        <v>0</v>
      </c>
      <c r="I46" s="21">
        <f t="shared" si="29"/>
        <v>0</v>
      </c>
      <c r="J46" s="21">
        <f t="shared" si="29"/>
        <v>0</v>
      </c>
      <c r="K46" s="21">
        <f t="shared" si="29"/>
        <v>0</v>
      </c>
      <c r="L46" s="21">
        <f t="shared" si="29"/>
        <v>0</v>
      </c>
      <c r="M46" s="21">
        <f t="shared" si="29"/>
        <v>0</v>
      </c>
      <c r="N46" s="21">
        <f t="shared" si="29"/>
        <v>0</v>
      </c>
      <c r="O46" s="21">
        <f t="shared" si="29"/>
        <v>0</v>
      </c>
      <c r="P46" s="21">
        <f t="shared" si="29"/>
        <v>0</v>
      </c>
      <c r="Q46" s="21">
        <f t="shared" si="29"/>
        <v>0</v>
      </c>
      <c r="R46" s="21">
        <f t="shared" ref="R46" si="30">+R47+R53+R64+R72+R76+R82+R89+R94</f>
        <v>0</v>
      </c>
      <c r="S46" s="21">
        <f t="shared" si="29"/>
        <v>0</v>
      </c>
      <c r="T46" s="21">
        <f t="shared" si="29"/>
        <v>0</v>
      </c>
      <c r="U46" s="21">
        <f t="shared" si="29"/>
        <v>0</v>
      </c>
      <c r="V46" s="21">
        <f t="shared" si="29"/>
        <v>0</v>
      </c>
      <c r="W46" s="21">
        <f t="shared" si="29"/>
        <v>0</v>
      </c>
      <c r="X46" s="21">
        <f t="shared" si="29"/>
        <v>0</v>
      </c>
      <c r="Y46" s="21">
        <f t="shared" si="29"/>
        <v>0</v>
      </c>
      <c r="Z46" s="21">
        <f t="shared" si="29"/>
        <v>0</v>
      </c>
      <c r="AA46" s="21">
        <f t="shared" si="29"/>
        <v>0</v>
      </c>
      <c r="AB46" s="21">
        <f t="shared" si="29"/>
        <v>0</v>
      </c>
      <c r="AC46" s="21">
        <f t="shared" si="29"/>
        <v>0</v>
      </c>
      <c r="AD46" s="21">
        <f t="shared" si="29"/>
        <v>0</v>
      </c>
      <c r="AE46" s="21">
        <f t="shared" si="29"/>
        <v>0</v>
      </c>
      <c r="AF46" s="21">
        <f t="shared" ref="AF46" si="31">+AF47+AF53+AF64+AF72+AF76+AF82+AF89+AF94</f>
        <v>0</v>
      </c>
      <c r="AG46" s="21">
        <f t="shared" ref="AG46:AH46" si="32">+AG47+AG53+AG64+AG72+AG76+AG82+AG89+AG94</f>
        <v>0</v>
      </c>
      <c r="AH46" s="21">
        <f t="shared" si="32"/>
        <v>0</v>
      </c>
      <c r="AI46" s="22"/>
      <c r="AJ46" s="23" t="e">
        <f t="shared" si="4"/>
        <v>#DIV/0!</v>
      </c>
    </row>
    <row r="47" spans="1:36" hidden="1" x14ac:dyDescent="0.35">
      <c r="A47" s="24" t="s">
        <v>345</v>
      </c>
      <c r="B47" s="25" t="s">
        <v>346</v>
      </c>
      <c r="C47" s="26">
        <f t="shared" ref="C47:AE47" si="33">+SUM(C48:C52)</f>
        <v>0</v>
      </c>
      <c r="D47" s="26">
        <f t="shared" si="33"/>
        <v>0</v>
      </c>
      <c r="E47" s="26">
        <f t="shared" si="33"/>
        <v>0</v>
      </c>
      <c r="F47" s="26">
        <f t="shared" si="33"/>
        <v>0</v>
      </c>
      <c r="G47" s="26">
        <f t="shared" si="33"/>
        <v>0</v>
      </c>
      <c r="H47" s="26">
        <f t="shared" si="33"/>
        <v>0</v>
      </c>
      <c r="I47" s="26">
        <f t="shared" si="33"/>
        <v>0</v>
      </c>
      <c r="J47" s="26">
        <f t="shared" si="33"/>
        <v>0</v>
      </c>
      <c r="K47" s="26">
        <f t="shared" si="33"/>
        <v>0</v>
      </c>
      <c r="L47" s="26">
        <f t="shared" si="33"/>
        <v>0</v>
      </c>
      <c r="M47" s="26">
        <f t="shared" si="33"/>
        <v>0</v>
      </c>
      <c r="N47" s="26">
        <f t="shared" si="33"/>
        <v>0</v>
      </c>
      <c r="O47" s="26">
        <f t="shared" si="33"/>
        <v>0</v>
      </c>
      <c r="P47" s="26">
        <f t="shared" si="33"/>
        <v>0</v>
      </c>
      <c r="Q47" s="26">
        <f t="shared" si="33"/>
        <v>0</v>
      </c>
      <c r="R47" s="26">
        <f t="shared" ref="R47" si="34">+SUM(R48:R52)</f>
        <v>0</v>
      </c>
      <c r="S47" s="26">
        <f t="shared" si="33"/>
        <v>0</v>
      </c>
      <c r="T47" s="26">
        <f t="shared" si="33"/>
        <v>0</v>
      </c>
      <c r="U47" s="26">
        <f t="shared" si="33"/>
        <v>0</v>
      </c>
      <c r="V47" s="26">
        <f t="shared" si="33"/>
        <v>0</v>
      </c>
      <c r="W47" s="26">
        <f t="shared" si="33"/>
        <v>0</v>
      </c>
      <c r="X47" s="26">
        <f t="shared" si="33"/>
        <v>0</v>
      </c>
      <c r="Y47" s="26">
        <f t="shared" si="33"/>
        <v>0</v>
      </c>
      <c r="Z47" s="26">
        <f t="shared" si="33"/>
        <v>0</v>
      </c>
      <c r="AA47" s="26">
        <f t="shared" si="33"/>
        <v>0</v>
      </c>
      <c r="AB47" s="26">
        <f t="shared" si="33"/>
        <v>0</v>
      </c>
      <c r="AC47" s="26">
        <f t="shared" si="33"/>
        <v>0</v>
      </c>
      <c r="AD47" s="26">
        <f t="shared" si="33"/>
        <v>0</v>
      </c>
      <c r="AE47" s="26">
        <f t="shared" si="33"/>
        <v>0</v>
      </c>
      <c r="AF47" s="26">
        <f t="shared" ref="AF47" si="35">+SUM(AF48:AF52)</f>
        <v>0</v>
      </c>
      <c r="AG47" s="26">
        <f t="shared" ref="AG47:AH47" si="36">+SUM(AG48:AG52)</f>
        <v>0</v>
      </c>
      <c r="AH47" s="26">
        <f t="shared" si="36"/>
        <v>0</v>
      </c>
      <c r="AI47" s="27"/>
      <c r="AJ47" s="28" t="e">
        <f t="shared" si="4"/>
        <v>#DIV/0!</v>
      </c>
    </row>
    <row r="48" spans="1:36" hidden="1" x14ac:dyDescent="0.35">
      <c r="A48" s="24" t="s">
        <v>347</v>
      </c>
      <c r="B48" s="25" t="s">
        <v>348</v>
      </c>
      <c r="C48" s="30">
        <f>+'1990'!$M48</f>
        <v>0</v>
      </c>
      <c r="D48" s="30">
        <f>+'1991'!$M48</f>
        <v>0</v>
      </c>
      <c r="E48" s="30">
        <f>+'1992'!$M48</f>
        <v>0</v>
      </c>
      <c r="F48" s="30">
        <f>+'1993'!$M48</f>
        <v>0</v>
      </c>
      <c r="G48" s="30">
        <f>+'1994'!$M48</f>
        <v>0</v>
      </c>
      <c r="H48" s="30">
        <f>+'1995'!$M48</f>
        <v>0</v>
      </c>
      <c r="I48" s="30">
        <f>+'1996'!$M48</f>
        <v>0</v>
      </c>
      <c r="J48" s="30">
        <f>+'1997'!$M48</f>
        <v>0</v>
      </c>
      <c r="K48" s="30">
        <f>+'1998'!$M48</f>
        <v>0</v>
      </c>
      <c r="L48" s="30">
        <f>+'1999'!$M48</f>
        <v>0</v>
      </c>
      <c r="M48" s="30">
        <f>+'2000'!$M48</f>
        <v>0</v>
      </c>
      <c r="N48" s="30">
        <f>+'2001'!$M48</f>
        <v>0</v>
      </c>
      <c r="O48" s="30">
        <f>+'2002'!$M48</f>
        <v>0</v>
      </c>
      <c r="P48" s="30">
        <f>+'2003'!$M48</f>
        <v>0</v>
      </c>
      <c r="Q48" s="30">
        <f>+'2004'!$M48</f>
        <v>0</v>
      </c>
      <c r="R48" s="30">
        <f>+'2005'!$M48</f>
        <v>0</v>
      </c>
      <c r="S48" s="30">
        <f>+'2006'!$M48</f>
        <v>0</v>
      </c>
      <c r="T48" s="30">
        <f>+'2007'!$M48</f>
        <v>0</v>
      </c>
      <c r="U48" s="30">
        <f>+'2008'!$M48</f>
        <v>0</v>
      </c>
      <c r="V48" s="30">
        <f>+'2009'!$M48</f>
        <v>0</v>
      </c>
      <c r="W48" s="30">
        <f>+'2010'!$M48</f>
        <v>0</v>
      </c>
      <c r="X48" s="30">
        <f>+'2011'!$M48</f>
        <v>0</v>
      </c>
      <c r="Y48" s="30">
        <f>+'2012'!$M48</f>
        <v>0</v>
      </c>
      <c r="Z48" s="30">
        <f>+'2013'!$M48</f>
        <v>0</v>
      </c>
      <c r="AA48" s="30">
        <f>+'2014'!$M48</f>
        <v>0</v>
      </c>
      <c r="AB48" s="30">
        <f>+'2015'!$M48</f>
        <v>0</v>
      </c>
      <c r="AC48" s="30">
        <f>+'2016'!$M48</f>
        <v>0</v>
      </c>
      <c r="AD48" s="30">
        <f>+'2017'!$M48</f>
        <v>0</v>
      </c>
      <c r="AE48" s="30">
        <f>+'2018'!$M48</f>
        <v>0</v>
      </c>
      <c r="AF48" s="30">
        <f>+'2019'!$M48</f>
        <v>0</v>
      </c>
      <c r="AG48" s="30">
        <f>+'2020'!$M48</f>
        <v>0</v>
      </c>
      <c r="AH48" s="30">
        <f>+'2021'!$M48</f>
        <v>0</v>
      </c>
      <c r="AI48" s="27"/>
      <c r="AJ48" s="31" t="e">
        <f t="shared" si="4"/>
        <v>#DIV/0!</v>
      </c>
    </row>
    <row r="49" spans="1:36" hidden="1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3" t="e">
        <f t="shared" si="4"/>
        <v>#DIV/0!</v>
      </c>
    </row>
    <row r="50" spans="1:36" hidden="1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3" t="e">
        <f t="shared" si="4"/>
        <v>#DIV/0!</v>
      </c>
    </row>
    <row r="51" spans="1:36" hidden="1" x14ac:dyDescent="0.35">
      <c r="A51" s="24" t="s">
        <v>353</v>
      </c>
      <c r="B51" s="25" t="s">
        <v>354</v>
      </c>
      <c r="C51" s="30">
        <f>+'1990'!$M51</f>
        <v>0</v>
      </c>
      <c r="D51" s="30">
        <f>+'1991'!$M51</f>
        <v>0</v>
      </c>
      <c r="E51" s="30">
        <f>+'1992'!$M51</f>
        <v>0</v>
      </c>
      <c r="F51" s="30">
        <f>+'1993'!$M51</f>
        <v>0</v>
      </c>
      <c r="G51" s="30">
        <f>+'1994'!$M51</f>
        <v>0</v>
      </c>
      <c r="H51" s="30">
        <f>+'1995'!$M51</f>
        <v>0</v>
      </c>
      <c r="I51" s="30">
        <f>+'1996'!$M51</f>
        <v>0</v>
      </c>
      <c r="J51" s="30">
        <f>+'1997'!$M51</f>
        <v>0</v>
      </c>
      <c r="K51" s="30">
        <f>+'1998'!$M51</f>
        <v>0</v>
      </c>
      <c r="L51" s="30">
        <f>+'1999'!$M51</f>
        <v>0</v>
      </c>
      <c r="M51" s="30">
        <f>+'2000'!$M51</f>
        <v>0</v>
      </c>
      <c r="N51" s="30">
        <f>+'2001'!$M51</f>
        <v>0</v>
      </c>
      <c r="O51" s="30">
        <f>+'2002'!$M51</f>
        <v>0</v>
      </c>
      <c r="P51" s="30">
        <f>+'2003'!$M51</f>
        <v>0</v>
      </c>
      <c r="Q51" s="30">
        <f>+'2004'!$M51</f>
        <v>0</v>
      </c>
      <c r="R51" s="30">
        <f>+'2005'!$M51</f>
        <v>0</v>
      </c>
      <c r="S51" s="30">
        <f>+'2006'!$M51</f>
        <v>0</v>
      </c>
      <c r="T51" s="30">
        <f>+'2007'!$M51</f>
        <v>0</v>
      </c>
      <c r="U51" s="30">
        <f>+'2008'!$M51</f>
        <v>0</v>
      </c>
      <c r="V51" s="30">
        <f>+'2009'!$M51</f>
        <v>0</v>
      </c>
      <c r="W51" s="30">
        <f>+'2010'!$M51</f>
        <v>0</v>
      </c>
      <c r="X51" s="30">
        <f>+'2011'!$M51</f>
        <v>0</v>
      </c>
      <c r="Y51" s="30">
        <f>+'2012'!$M51</f>
        <v>0</v>
      </c>
      <c r="Z51" s="30">
        <f>+'2013'!$M51</f>
        <v>0</v>
      </c>
      <c r="AA51" s="30">
        <f>+'2014'!$M51</f>
        <v>0</v>
      </c>
      <c r="AB51" s="30">
        <f>+'2015'!$M51</f>
        <v>0</v>
      </c>
      <c r="AC51" s="30">
        <f>+'2016'!$M51</f>
        <v>0</v>
      </c>
      <c r="AD51" s="30">
        <f>+'2017'!$M51</f>
        <v>0</v>
      </c>
      <c r="AE51" s="30">
        <f>+'2018'!$M51</f>
        <v>0</v>
      </c>
      <c r="AF51" s="30">
        <f>+'2019'!$M51</f>
        <v>0</v>
      </c>
      <c r="AG51" s="30">
        <f>+'2020'!$M51</f>
        <v>0</v>
      </c>
      <c r="AH51" s="30">
        <f>+'2021'!$M51</f>
        <v>0</v>
      </c>
      <c r="AI51" s="27"/>
      <c r="AJ51" s="31" t="e">
        <f t="shared" si="4"/>
        <v>#DIV/0!</v>
      </c>
    </row>
    <row r="52" spans="1:36" hidden="1" x14ac:dyDescent="0.35">
      <c r="A52" s="24" t="s">
        <v>355</v>
      </c>
      <c r="B52" s="25" t="s">
        <v>291</v>
      </c>
      <c r="C52" s="30">
        <f>+'1990'!$M52</f>
        <v>0</v>
      </c>
      <c r="D52" s="30">
        <f>+'1991'!$M52</f>
        <v>0</v>
      </c>
      <c r="E52" s="30">
        <f>+'1992'!$M52</f>
        <v>0</v>
      </c>
      <c r="F52" s="30">
        <f>+'1993'!$M52</f>
        <v>0</v>
      </c>
      <c r="G52" s="30">
        <f>+'1994'!$M52</f>
        <v>0</v>
      </c>
      <c r="H52" s="30">
        <f>+'1995'!$M52</f>
        <v>0</v>
      </c>
      <c r="I52" s="30">
        <f>+'1996'!$M52</f>
        <v>0</v>
      </c>
      <c r="J52" s="30">
        <f>+'1997'!$M52</f>
        <v>0</v>
      </c>
      <c r="K52" s="30">
        <f>+'1998'!$M52</f>
        <v>0</v>
      </c>
      <c r="L52" s="30">
        <f>+'1999'!$M52</f>
        <v>0</v>
      </c>
      <c r="M52" s="30">
        <f>+'2000'!$M52</f>
        <v>0</v>
      </c>
      <c r="N52" s="30">
        <f>+'2001'!$M52</f>
        <v>0</v>
      </c>
      <c r="O52" s="30">
        <f>+'2002'!$M52</f>
        <v>0</v>
      </c>
      <c r="P52" s="30">
        <f>+'2003'!$M52</f>
        <v>0</v>
      </c>
      <c r="Q52" s="30">
        <f>+'2004'!$M52</f>
        <v>0</v>
      </c>
      <c r="R52" s="30">
        <f>+'2005'!$M52</f>
        <v>0</v>
      </c>
      <c r="S52" s="30">
        <f>+'2006'!$M52</f>
        <v>0</v>
      </c>
      <c r="T52" s="30">
        <f>+'2007'!$M52</f>
        <v>0</v>
      </c>
      <c r="U52" s="30">
        <f>+'2008'!$M52</f>
        <v>0</v>
      </c>
      <c r="V52" s="30">
        <f>+'2009'!$M52</f>
        <v>0</v>
      </c>
      <c r="W52" s="30">
        <f>+'2010'!$M52</f>
        <v>0</v>
      </c>
      <c r="X52" s="30">
        <f>+'2011'!$M52</f>
        <v>0</v>
      </c>
      <c r="Y52" s="30">
        <f>+'2012'!$M52</f>
        <v>0</v>
      </c>
      <c r="Z52" s="30">
        <f>+'2013'!$M52</f>
        <v>0</v>
      </c>
      <c r="AA52" s="30">
        <f>+'2014'!$M52</f>
        <v>0</v>
      </c>
      <c r="AB52" s="30">
        <f>+'2015'!$M52</f>
        <v>0</v>
      </c>
      <c r="AC52" s="30">
        <f>+'2016'!$M52</f>
        <v>0</v>
      </c>
      <c r="AD52" s="30">
        <f>+'2017'!$M52</f>
        <v>0</v>
      </c>
      <c r="AE52" s="30">
        <f>+'2018'!$M52</f>
        <v>0</v>
      </c>
      <c r="AF52" s="30">
        <f>+'2019'!$M52</f>
        <v>0</v>
      </c>
      <c r="AG52" s="30">
        <f>+'2020'!$M52</f>
        <v>0</v>
      </c>
      <c r="AH52" s="30">
        <f>+'2021'!$M52</f>
        <v>0</v>
      </c>
      <c r="AI52" s="27"/>
      <c r="AJ52" s="31" t="e">
        <f t="shared" si="4"/>
        <v>#DIV/0!</v>
      </c>
    </row>
    <row r="53" spans="1:36" hidden="1" x14ac:dyDescent="0.35">
      <c r="A53" s="24" t="s">
        <v>356</v>
      </c>
      <c r="B53" s="25" t="s">
        <v>357</v>
      </c>
      <c r="C53" s="26">
        <f t="shared" ref="C53:AE53" si="37">+SUM(C54:C63)</f>
        <v>0</v>
      </c>
      <c r="D53" s="26">
        <f t="shared" si="37"/>
        <v>0</v>
      </c>
      <c r="E53" s="26">
        <f t="shared" si="37"/>
        <v>0</v>
      </c>
      <c r="F53" s="26">
        <f t="shared" si="37"/>
        <v>0</v>
      </c>
      <c r="G53" s="26">
        <f t="shared" si="37"/>
        <v>0</v>
      </c>
      <c r="H53" s="26">
        <f t="shared" si="37"/>
        <v>0</v>
      </c>
      <c r="I53" s="26">
        <f t="shared" si="37"/>
        <v>0</v>
      </c>
      <c r="J53" s="26">
        <f t="shared" si="37"/>
        <v>0</v>
      </c>
      <c r="K53" s="26">
        <f t="shared" si="37"/>
        <v>0</v>
      </c>
      <c r="L53" s="26">
        <f t="shared" si="37"/>
        <v>0</v>
      </c>
      <c r="M53" s="26">
        <f t="shared" si="37"/>
        <v>0</v>
      </c>
      <c r="N53" s="26">
        <f t="shared" si="37"/>
        <v>0</v>
      </c>
      <c r="O53" s="26">
        <f t="shared" si="37"/>
        <v>0</v>
      </c>
      <c r="P53" s="26">
        <f t="shared" si="37"/>
        <v>0</v>
      </c>
      <c r="Q53" s="26">
        <f t="shared" si="37"/>
        <v>0</v>
      </c>
      <c r="R53" s="26">
        <f t="shared" si="37"/>
        <v>0</v>
      </c>
      <c r="S53" s="26">
        <f t="shared" si="37"/>
        <v>0</v>
      </c>
      <c r="T53" s="26">
        <f t="shared" si="37"/>
        <v>0</v>
      </c>
      <c r="U53" s="26">
        <f t="shared" si="37"/>
        <v>0</v>
      </c>
      <c r="V53" s="26">
        <f t="shared" si="37"/>
        <v>0</v>
      </c>
      <c r="W53" s="26">
        <f t="shared" si="37"/>
        <v>0</v>
      </c>
      <c r="X53" s="26">
        <f t="shared" si="37"/>
        <v>0</v>
      </c>
      <c r="Y53" s="26">
        <f t="shared" si="37"/>
        <v>0</v>
      </c>
      <c r="Z53" s="26">
        <f t="shared" si="37"/>
        <v>0</v>
      </c>
      <c r="AA53" s="26">
        <f t="shared" si="37"/>
        <v>0</v>
      </c>
      <c r="AB53" s="26">
        <f t="shared" si="37"/>
        <v>0</v>
      </c>
      <c r="AC53" s="26">
        <f t="shared" si="37"/>
        <v>0</v>
      </c>
      <c r="AD53" s="26">
        <f t="shared" si="37"/>
        <v>0</v>
      </c>
      <c r="AE53" s="26">
        <f t="shared" si="37"/>
        <v>0</v>
      </c>
      <c r="AF53" s="26">
        <f t="shared" ref="AF53:AH53" si="38">+SUM(AF54:AF63)</f>
        <v>0</v>
      </c>
      <c r="AG53" s="26">
        <f t="shared" si="38"/>
        <v>0</v>
      </c>
      <c r="AH53" s="26">
        <f t="shared" si="38"/>
        <v>0</v>
      </c>
      <c r="AI53" s="27"/>
      <c r="AJ53" s="28" t="e">
        <f t="shared" si="4"/>
        <v>#DIV/0!</v>
      </c>
    </row>
    <row r="54" spans="1:36" hidden="1" x14ac:dyDescent="0.35">
      <c r="A54" s="24" t="s">
        <v>358</v>
      </c>
      <c r="B54" s="25" t="s">
        <v>359</v>
      </c>
      <c r="C54" s="30">
        <f>+'1990'!$M54</f>
        <v>0</v>
      </c>
      <c r="D54" s="30">
        <f>+'1991'!$M54</f>
        <v>0</v>
      </c>
      <c r="E54" s="30">
        <f>+'1992'!$M54</f>
        <v>0</v>
      </c>
      <c r="F54" s="30">
        <f>+'1993'!$M54</f>
        <v>0</v>
      </c>
      <c r="G54" s="30">
        <f>+'1994'!$M54</f>
        <v>0</v>
      </c>
      <c r="H54" s="30">
        <f>+'1995'!$M54</f>
        <v>0</v>
      </c>
      <c r="I54" s="30">
        <f>+'1996'!$M54</f>
        <v>0</v>
      </c>
      <c r="J54" s="30">
        <f>+'1997'!$M54</f>
        <v>0</v>
      </c>
      <c r="K54" s="30">
        <f>+'1998'!$M54</f>
        <v>0</v>
      </c>
      <c r="L54" s="30">
        <f>+'1999'!$M54</f>
        <v>0</v>
      </c>
      <c r="M54" s="30">
        <f>+'2000'!$M54</f>
        <v>0</v>
      </c>
      <c r="N54" s="30">
        <f>+'2001'!$M54</f>
        <v>0</v>
      </c>
      <c r="O54" s="30">
        <f>+'2002'!$M54</f>
        <v>0</v>
      </c>
      <c r="P54" s="30">
        <f>+'2003'!$M54</f>
        <v>0</v>
      </c>
      <c r="Q54" s="30">
        <f>+'2004'!$M54</f>
        <v>0</v>
      </c>
      <c r="R54" s="30">
        <f>+'2005'!$M54</f>
        <v>0</v>
      </c>
      <c r="S54" s="30">
        <f>+'2006'!$M54</f>
        <v>0</v>
      </c>
      <c r="T54" s="30">
        <f>+'2007'!$M54</f>
        <v>0</v>
      </c>
      <c r="U54" s="30">
        <f>+'2008'!$M54</f>
        <v>0</v>
      </c>
      <c r="V54" s="30">
        <f>+'2009'!$M54</f>
        <v>0</v>
      </c>
      <c r="W54" s="30">
        <f>+'2010'!$M54</f>
        <v>0</v>
      </c>
      <c r="X54" s="30">
        <f>+'2011'!$M54</f>
        <v>0</v>
      </c>
      <c r="Y54" s="30">
        <f>+'2012'!$M54</f>
        <v>0</v>
      </c>
      <c r="Z54" s="30">
        <f>+'2013'!$M54</f>
        <v>0</v>
      </c>
      <c r="AA54" s="30">
        <f>+'2014'!$M54</f>
        <v>0</v>
      </c>
      <c r="AB54" s="30">
        <f>+'2015'!$M54</f>
        <v>0</v>
      </c>
      <c r="AC54" s="30">
        <f>+'2016'!$M54</f>
        <v>0</v>
      </c>
      <c r="AD54" s="30">
        <f>+'2017'!$M54</f>
        <v>0</v>
      </c>
      <c r="AE54" s="30">
        <f>+'2018'!$M54</f>
        <v>0</v>
      </c>
      <c r="AF54" s="30">
        <f>+'2019'!$M54</f>
        <v>0</v>
      </c>
      <c r="AG54" s="30">
        <f>+'2020'!$M54</f>
        <v>0</v>
      </c>
      <c r="AH54" s="30">
        <f>+'2021'!$M54</f>
        <v>0</v>
      </c>
      <c r="AI54" s="27"/>
      <c r="AJ54" s="31" t="e">
        <f t="shared" si="4"/>
        <v>#DIV/0!</v>
      </c>
    </row>
    <row r="55" spans="1:36" hidden="1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33" t="e">
        <f t="shared" si="4"/>
        <v>#DIV/0!</v>
      </c>
    </row>
    <row r="56" spans="1:36" hidden="1" x14ac:dyDescent="0.35">
      <c r="A56" s="24" t="s">
        <v>362</v>
      </c>
      <c r="B56" s="25" t="s">
        <v>363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27"/>
      <c r="AJ56" s="33" t="e">
        <f t="shared" si="4"/>
        <v>#DIV/0!</v>
      </c>
    </row>
    <row r="57" spans="1:36" hidden="1" x14ac:dyDescent="0.35">
      <c r="A57" s="24" t="s">
        <v>364</v>
      </c>
      <c r="B57" s="25" t="s">
        <v>365</v>
      </c>
      <c r="C57" s="30">
        <f>+'1990'!$M57</f>
        <v>0</v>
      </c>
      <c r="D57" s="30">
        <f>+'1991'!$M57</f>
        <v>0</v>
      </c>
      <c r="E57" s="30">
        <f>+'1992'!$M57</f>
        <v>0</v>
      </c>
      <c r="F57" s="30">
        <f>+'1993'!$M57</f>
        <v>0</v>
      </c>
      <c r="G57" s="30">
        <f>+'1994'!$M57</f>
        <v>0</v>
      </c>
      <c r="H57" s="30">
        <f>+'1995'!$M57</f>
        <v>0</v>
      </c>
      <c r="I57" s="30">
        <f>+'1996'!$M57</f>
        <v>0</v>
      </c>
      <c r="J57" s="30">
        <f>+'1997'!$M57</f>
        <v>0</v>
      </c>
      <c r="K57" s="30">
        <f>+'1998'!$M57</f>
        <v>0</v>
      </c>
      <c r="L57" s="30">
        <f>+'1999'!$M57</f>
        <v>0</v>
      </c>
      <c r="M57" s="30">
        <f>+'2000'!$M57</f>
        <v>0</v>
      </c>
      <c r="N57" s="30">
        <f>+'2001'!$M57</f>
        <v>0</v>
      </c>
      <c r="O57" s="30">
        <f>+'2002'!$M57</f>
        <v>0</v>
      </c>
      <c r="P57" s="30">
        <f>+'2003'!$M57</f>
        <v>0</v>
      </c>
      <c r="Q57" s="30">
        <f>+'2004'!$M57</f>
        <v>0</v>
      </c>
      <c r="R57" s="30">
        <f>+'2005'!$M57</f>
        <v>0</v>
      </c>
      <c r="S57" s="30">
        <f>+'2006'!$M57</f>
        <v>0</v>
      </c>
      <c r="T57" s="30">
        <f>+'2007'!$M57</f>
        <v>0</v>
      </c>
      <c r="U57" s="30">
        <f>+'2008'!$M57</f>
        <v>0</v>
      </c>
      <c r="V57" s="30">
        <f>+'2009'!$M57</f>
        <v>0</v>
      </c>
      <c r="W57" s="30">
        <f>+'2010'!$M57</f>
        <v>0</v>
      </c>
      <c r="X57" s="30">
        <f>+'2011'!$M57</f>
        <v>0</v>
      </c>
      <c r="Y57" s="30">
        <f>+'2012'!$M57</f>
        <v>0</v>
      </c>
      <c r="Z57" s="30">
        <f>+'2013'!$M57</f>
        <v>0</v>
      </c>
      <c r="AA57" s="30">
        <f>+'2014'!$M57</f>
        <v>0</v>
      </c>
      <c r="AB57" s="30">
        <f>+'2015'!$M57</f>
        <v>0</v>
      </c>
      <c r="AC57" s="30">
        <f>+'2016'!$M57</f>
        <v>0</v>
      </c>
      <c r="AD57" s="30">
        <f>+'2017'!$M57</f>
        <v>0</v>
      </c>
      <c r="AE57" s="30">
        <f>+'2018'!$M57</f>
        <v>0</v>
      </c>
      <c r="AF57" s="30">
        <f>+'2019'!$M57</f>
        <v>0</v>
      </c>
      <c r="AG57" s="30">
        <f>+'2020'!$M57</f>
        <v>0</v>
      </c>
      <c r="AH57" s="30">
        <f>+'2021'!$M57</f>
        <v>0</v>
      </c>
      <c r="AI57" s="27"/>
      <c r="AJ57" s="31" t="e">
        <f t="shared" si="4"/>
        <v>#DIV/0!</v>
      </c>
    </row>
    <row r="58" spans="1:36" hidden="1" x14ac:dyDescent="0.35">
      <c r="A58" s="24" t="s">
        <v>366</v>
      </c>
      <c r="B58" s="25" t="s">
        <v>367</v>
      </c>
      <c r="C58" s="30">
        <f>+'1990'!$M58</f>
        <v>0</v>
      </c>
      <c r="D58" s="30">
        <f>+'1991'!$M58</f>
        <v>0</v>
      </c>
      <c r="E58" s="30">
        <f>+'1992'!$M58</f>
        <v>0</v>
      </c>
      <c r="F58" s="30">
        <f>+'1993'!$M58</f>
        <v>0</v>
      </c>
      <c r="G58" s="30">
        <f>+'1994'!$M58</f>
        <v>0</v>
      </c>
      <c r="H58" s="30">
        <f>+'1995'!$M58</f>
        <v>0</v>
      </c>
      <c r="I58" s="30">
        <f>+'1996'!$M58</f>
        <v>0</v>
      </c>
      <c r="J58" s="30">
        <f>+'1997'!$M58</f>
        <v>0</v>
      </c>
      <c r="K58" s="30">
        <f>+'1998'!$M58</f>
        <v>0</v>
      </c>
      <c r="L58" s="30">
        <f>+'1999'!$M58</f>
        <v>0</v>
      </c>
      <c r="M58" s="30">
        <f>+'2000'!$M58</f>
        <v>0</v>
      </c>
      <c r="N58" s="30">
        <f>+'2001'!$M58</f>
        <v>0</v>
      </c>
      <c r="O58" s="30">
        <f>+'2002'!$M58</f>
        <v>0</v>
      </c>
      <c r="P58" s="30">
        <f>+'2003'!$M58</f>
        <v>0</v>
      </c>
      <c r="Q58" s="30">
        <f>+'2004'!$M58</f>
        <v>0</v>
      </c>
      <c r="R58" s="30">
        <f>+'2005'!$M58</f>
        <v>0</v>
      </c>
      <c r="S58" s="30">
        <f>+'2006'!$M58</f>
        <v>0</v>
      </c>
      <c r="T58" s="30">
        <f>+'2007'!$M58</f>
        <v>0</v>
      </c>
      <c r="U58" s="30">
        <f>+'2008'!$M58</f>
        <v>0</v>
      </c>
      <c r="V58" s="30">
        <f>+'2009'!$M58</f>
        <v>0</v>
      </c>
      <c r="W58" s="30">
        <f>+'2010'!$M58</f>
        <v>0</v>
      </c>
      <c r="X58" s="30">
        <f>+'2011'!$M58</f>
        <v>0</v>
      </c>
      <c r="Y58" s="30">
        <f>+'2012'!$M58</f>
        <v>0</v>
      </c>
      <c r="Z58" s="30">
        <f>+'2013'!$M58</f>
        <v>0</v>
      </c>
      <c r="AA58" s="30">
        <f>+'2014'!$M58</f>
        <v>0</v>
      </c>
      <c r="AB58" s="30">
        <f>+'2015'!$M58</f>
        <v>0</v>
      </c>
      <c r="AC58" s="30">
        <f>+'2016'!$M58</f>
        <v>0</v>
      </c>
      <c r="AD58" s="30">
        <f>+'2017'!$M58</f>
        <v>0</v>
      </c>
      <c r="AE58" s="30">
        <f>+'2018'!$M58</f>
        <v>0</v>
      </c>
      <c r="AF58" s="30">
        <f>+'2019'!$M58</f>
        <v>0</v>
      </c>
      <c r="AG58" s="30">
        <f>+'2020'!$M58</f>
        <v>0</v>
      </c>
      <c r="AH58" s="30">
        <f>+'2021'!$M58</f>
        <v>0</v>
      </c>
      <c r="AI58" s="27"/>
      <c r="AJ58" s="31" t="e">
        <f t="shared" si="4"/>
        <v>#DIV/0!</v>
      </c>
    </row>
    <row r="59" spans="1:36" hidden="1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3" t="e">
        <f t="shared" si="4"/>
        <v>#DIV/0!</v>
      </c>
    </row>
    <row r="60" spans="1:36" hidden="1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3" t="e">
        <f t="shared" si="4"/>
        <v>#DIV/0!</v>
      </c>
    </row>
    <row r="61" spans="1:36" hidden="1" x14ac:dyDescent="0.35">
      <c r="A61" s="24" t="s">
        <v>372</v>
      </c>
      <c r="B61" s="25" t="s">
        <v>373</v>
      </c>
      <c r="C61" s="30">
        <f>+'1990'!$M61</f>
        <v>0</v>
      </c>
      <c r="D61" s="30">
        <f>+'1991'!$M61</f>
        <v>0</v>
      </c>
      <c r="E61" s="30">
        <f>+'1992'!$M61</f>
        <v>0</v>
      </c>
      <c r="F61" s="30">
        <f>+'1993'!$M61</f>
        <v>0</v>
      </c>
      <c r="G61" s="30">
        <f>+'1994'!$M61</f>
        <v>0</v>
      </c>
      <c r="H61" s="30">
        <f>+'1995'!$M61</f>
        <v>0</v>
      </c>
      <c r="I61" s="30">
        <f>+'1996'!$M61</f>
        <v>0</v>
      </c>
      <c r="J61" s="30">
        <f>+'1997'!$M61</f>
        <v>0</v>
      </c>
      <c r="K61" s="30">
        <f>+'1998'!$M61</f>
        <v>0</v>
      </c>
      <c r="L61" s="30">
        <f>+'1999'!$M61</f>
        <v>0</v>
      </c>
      <c r="M61" s="30">
        <f>+'2000'!$M61</f>
        <v>0</v>
      </c>
      <c r="N61" s="30">
        <f>+'2001'!$M61</f>
        <v>0</v>
      </c>
      <c r="O61" s="30">
        <f>+'2002'!$M61</f>
        <v>0</v>
      </c>
      <c r="P61" s="30">
        <f>+'2003'!$M61</f>
        <v>0</v>
      </c>
      <c r="Q61" s="30">
        <f>+'2004'!$M61</f>
        <v>0</v>
      </c>
      <c r="R61" s="30">
        <f>+'2005'!$M61</f>
        <v>0</v>
      </c>
      <c r="S61" s="30">
        <f>+'2006'!$M61</f>
        <v>0</v>
      </c>
      <c r="T61" s="30">
        <f>+'2007'!$M61</f>
        <v>0</v>
      </c>
      <c r="U61" s="30">
        <f>+'2008'!$M61</f>
        <v>0</v>
      </c>
      <c r="V61" s="30">
        <f>+'2009'!$M61</f>
        <v>0</v>
      </c>
      <c r="W61" s="30">
        <f>+'2010'!$M61</f>
        <v>0</v>
      </c>
      <c r="X61" s="30">
        <f>+'2011'!$M61</f>
        <v>0</v>
      </c>
      <c r="Y61" s="30">
        <f>+'2012'!$M61</f>
        <v>0</v>
      </c>
      <c r="Z61" s="30">
        <f>+'2013'!$M61</f>
        <v>0</v>
      </c>
      <c r="AA61" s="30">
        <f>+'2014'!$M61</f>
        <v>0</v>
      </c>
      <c r="AB61" s="30">
        <f>+'2015'!$M61</f>
        <v>0</v>
      </c>
      <c r="AC61" s="30">
        <f>+'2016'!$M61</f>
        <v>0</v>
      </c>
      <c r="AD61" s="30">
        <f>+'2017'!$M61</f>
        <v>0</v>
      </c>
      <c r="AE61" s="30">
        <f>+'2018'!$M61</f>
        <v>0</v>
      </c>
      <c r="AF61" s="30">
        <f>+'2019'!$M61</f>
        <v>0</v>
      </c>
      <c r="AG61" s="30">
        <f>+'2020'!$M61</f>
        <v>0</v>
      </c>
      <c r="AH61" s="30">
        <f>+'2021'!$M61</f>
        <v>0</v>
      </c>
      <c r="AI61" s="27"/>
      <c r="AJ61" s="31" t="e">
        <f t="shared" si="4"/>
        <v>#DIV/0!</v>
      </c>
    </row>
    <row r="62" spans="1:36" hidden="1" x14ac:dyDescent="0.35">
      <c r="A62" s="24" t="s">
        <v>374</v>
      </c>
      <c r="B62" s="25" t="s">
        <v>375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27"/>
      <c r="AJ62" s="33" t="e">
        <f t="shared" si="4"/>
        <v>#DIV/0!</v>
      </c>
    </row>
    <row r="63" spans="1:36" hidden="1" x14ac:dyDescent="0.35">
      <c r="A63" s="24" t="s">
        <v>376</v>
      </c>
      <c r="B63" s="25" t="s">
        <v>291</v>
      </c>
      <c r="C63" s="30">
        <f>+'1990'!$M63</f>
        <v>0</v>
      </c>
      <c r="D63" s="30">
        <f>+'1991'!$M63</f>
        <v>0</v>
      </c>
      <c r="E63" s="30">
        <f>+'1992'!$M63</f>
        <v>0</v>
      </c>
      <c r="F63" s="30">
        <f>+'1993'!$M63</f>
        <v>0</v>
      </c>
      <c r="G63" s="30">
        <f>+'1994'!$M63</f>
        <v>0</v>
      </c>
      <c r="H63" s="30">
        <f>+'1995'!$M63</f>
        <v>0</v>
      </c>
      <c r="I63" s="30">
        <f>+'1996'!$M63</f>
        <v>0</v>
      </c>
      <c r="J63" s="30">
        <f>+'1997'!$M63</f>
        <v>0</v>
      </c>
      <c r="K63" s="30">
        <f>+'1998'!$M63</f>
        <v>0</v>
      </c>
      <c r="L63" s="30">
        <f>+'1999'!$M63</f>
        <v>0</v>
      </c>
      <c r="M63" s="30">
        <f>+'2000'!$M63</f>
        <v>0</v>
      </c>
      <c r="N63" s="30">
        <f>+'2001'!$M63</f>
        <v>0</v>
      </c>
      <c r="O63" s="30">
        <f>+'2002'!$M63</f>
        <v>0</v>
      </c>
      <c r="P63" s="30">
        <f>+'2003'!$M63</f>
        <v>0</v>
      </c>
      <c r="Q63" s="30">
        <f>+'2004'!$M63</f>
        <v>0</v>
      </c>
      <c r="R63" s="30">
        <f>+'2005'!$M63</f>
        <v>0</v>
      </c>
      <c r="S63" s="30">
        <f>+'2006'!$M63</f>
        <v>0</v>
      </c>
      <c r="T63" s="30">
        <f>+'2007'!$M63</f>
        <v>0</v>
      </c>
      <c r="U63" s="30">
        <f>+'2008'!$M63</f>
        <v>0</v>
      </c>
      <c r="V63" s="30">
        <f>+'2009'!$M63</f>
        <v>0</v>
      </c>
      <c r="W63" s="30">
        <f>+'2010'!$M63</f>
        <v>0</v>
      </c>
      <c r="X63" s="30">
        <f>+'2011'!$M63</f>
        <v>0</v>
      </c>
      <c r="Y63" s="30">
        <f>+'2012'!$M63</f>
        <v>0</v>
      </c>
      <c r="Z63" s="30">
        <f>+'2013'!$M63</f>
        <v>0</v>
      </c>
      <c r="AA63" s="30">
        <f>+'2014'!$M63</f>
        <v>0</v>
      </c>
      <c r="AB63" s="30">
        <f>+'2015'!$M63</f>
        <v>0</v>
      </c>
      <c r="AC63" s="30">
        <f>+'2016'!$M63</f>
        <v>0</v>
      </c>
      <c r="AD63" s="30">
        <f>+'2017'!$M63</f>
        <v>0</v>
      </c>
      <c r="AE63" s="30">
        <f>+'2018'!$M63</f>
        <v>0</v>
      </c>
      <c r="AF63" s="30">
        <f>+'2019'!$M63</f>
        <v>0</v>
      </c>
      <c r="AG63" s="30">
        <f>+'2020'!$M63</f>
        <v>0</v>
      </c>
      <c r="AH63" s="30">
        <f>+'2021'!$M63</f>
        <v>0</v>
      </c>
      <c r="AI63" s="27"/>
      <c r="AJ63" s="31" t="e">
        <f t="shared" si="4"/>
        <v>#DIV/0!</v>
      </c>
    </row>
    <row r="64" spans="1:36" hidden="1" x14ac:dyDescent="0.35">
      <c r="A64" s="24" t="s">
        <v>377</v>
      </c>
      <c r="B64" s="25" t="s">
        <v>378</v>
      </c>
      <c r="C64" s="26">
        <f t="shared" ref="C64:AE64" si="39">+SUM(C65:C71)</f>
        <v>0</v>
      </c>
      <c r="D64" s="26">
        <f t="shared" si="39"/>
        <v>0</v>
      </c>
      <c r="E64" s="26">
        <f t="shared" si="39"/>
        <v>0</v>
      </c>
      <c r="F64" s="26">
        <f t="shared" si="39"/>
        <v>0</v>
      </c>
      <c r="G64" s="26">
        <f t="shared" si="39"/>
        <v>0</v>
      </c>
      <c r="H64" s="26">
        <f t="shared" si="39"/>
        <v>0</v>
      </c>
      <c r="I64" s="26">
        <f t="shared" si="39"/>
        <v>0</v>
      </c>
      <c r="J64" s="26">
        <f t="shared" si="39"/>
        <v>0</v>
      </c>
      <c r="K64" s="26">
        <f t="shared" si="39"/>
        <v>0</v>
      </c>
      <c r="L64" s="26">
        <f t="shared" si="39"/>
        <v>0</v>
      </c>
      <c r="M64" s="26">
        <f t="shared" si="39"/>
        <v>0</v>
      </c>
      <c r="N64" s="26">
        <f t="shared" si="39"/>
        <v>0</v>
      </c>
      <c r="O64" s="26">
        <f t="shared" si="39"/>
        <v>0</v>
      </c>
      <c r="P64" s="26">
        <f t="shared" si="39"/>
        <v>0</v>
      </c>
      <c r="Q64" s="26">
        <f t="shared" si="39"/>
        <v>0</v>
      </c>
      <c r="R64" s="26">
        <f t="shared" si="39"/>
        <v>0</v>
      </c>
      <c r="S64" s="26">
        <f t="shared" si="39"/>
        <v>0</v>
      </c>
      <c r="T64" s="26">
        <f t="shared" si="39"/>
        <v>0</v>
      </c>
      <c r="U64" s="26">
        <f t="shared" si="39"/>
        <v>0</v>
      </c>
      <c r="V64" s="26">
        <f t="shared" si="39"/>
        <v>0</v>
      </c>
      <c r="W64" s="26">
        <f t="shared" si="39"/>
        <v>0</v>
      </c>
      <c r="X64" s="26">
        <f t="shared" si="39"/>
        <v>0</v>
      </c>
      <c r="Y64" s="26">
        <f t="shared" si="39"/>
        <v>0</v>
      </c>
      <c r="Z64" s="26">
        <f t="shared" si="39"/>
        <v>0</v>
      </c>
      <c r="AA64" s="26">
        <f t="shared" si="39"/>
        <v>0</v>
      </c>
      <c r="AB64" s="26">
        <f t="shared" si="39"/>
        <v>0</v>
      </c>
      <c r="AC64" s="26">
        <f t="shared" si="39"/>
        <v>0</v>
      </c>
      <c r="AD64" s="26">
        <f t="shared" si="39"/>
        <v>0</v>
      </c>
      <c r="AE64" s="26">
        <f t="shared" si="39"/>
        <v>0</v>
      </c>
      <c r="AF64" s="26">
        <f t="shared" ref="AF64:AH64" si="40">+SUM(AF65:AF71)</f>
        <v>0</v>
      </c>
      <c r="AG64" s="26">
        <f t="shared" si="40"/>
        <v>0</v>
      </c>
      <c r="AH64" s="26">
        <f t="shared" si="40"/>
        <v>0</v>
      </c>
      <c r="AI64" s="27"/>
      <c r="AJ64" s="28" t="e">
        <f t="shared" si="4"/>
        <v>#DIV/0!</v>
      </c>
    </row>
    <row r="65" spans="1:36" hidden="1" x14ac:dyDescent="0.35">
      <c r="A65" s="24" t="s">
        <v>379</v>
      </c>
      <c r="B65" s="25" t="s">
        <v>380</v>
      </c>
      <c r="C65" s="30">
        <f>+'1990'!$M65</f>
        <v>0</v>
      </c>
      <c r="D65" s="30">
        <f>+'1991'!$M65</f>
        <v>0</v>
      </c>
      <c r="E65" s="30">
        <f>+'1992'!$M65</f>
        <v>0</v>
      </c>
      <c r="F65" s="30">
        <f>+'1993'!$M65</f>
        <v>0</v>
      </c>
      <c r="G65" s="30">
        <f>+'1994'!$M65</f>
        <v>0</v>
      </c>
      <c r="H65" s="30">
        <f>+'1995'!$M65</f>
        <v>0</v>
      </c>
      <c r="I65" s="30">
        <f>+'1996'!$M65</f>
        <v>0</v>
      </c>
      <c r="J65" s="30">
        <f>+'1997'!$M65</f>
        <v>0</v>
      </c>
      <c r="K65" s="30">
        <f>+'1998'!$M65</f>
        <v>0</v>
      </c>
      <c r="L65" s="30">
        <f>+'1999'!$M65</f>
        <v>0</v>
      </c>
      <c r="M65" s="30">
        <f>+'2000'!$M65</f>
        <v>0</v>
      </c>
      <c r="N65" s="30">
        <f>+'2001'!$M65</f>
        <v>0</v>
      </c>
      <c r="O65" s="30">
        <f>+'2002'!$M65</f>
        <v>0</v>
      </c>
      <c r="P65" s="30">
        <f>+'2003'!$M65</f>
        <v>0</v>
      </c>
      <c r="Q65" s="30">
        <f>+'2004'!$M65</f>
        <v>0</v>
      </c>
      <c r="R65" s="30">
        <f>+'2005'!$M65</f>
        <v>0</v>
      </c>
      <c r="S65" s="30">
        <f>+'2006'!$M65</f>
        <v>0</v>
      </c>
      <c r="T65" s="30">
        <f>+'2007'!$M65</f>
        <v>0</v>
      </c>
      <c r="U65" s="30">
        <f>+'2008'!$M65</f>
        <v>0</v>
      </c>
      <c r="V65" s="30">
        <f>+'2009'!$M65</f>
        <v>0</v>
      </c>
      <c r="W65" s="30">
        <f>+'2010'!$M65</f>
        <v>0</v>
      </c>
      <c r="X65" s="30">
        <f>+'2011'!$M65</f>
        <v>0</v>
      </c>
      <c r="Y65" s="30">
        <f>+'2012'!$M65</f>
        <v>0</v>
      </c>
      <c r="Z65" s="30">
        <f>+'2013'!$M65</f>
        <v>0</v>
      </c>
      <c r="AA65" s="30">
        <f>+'2014'!$M65</f>
        <v>0</v>
      </c>
      <c r="AB65" s="30">
        <f>+'2015'!$M65</f>
        <v>0</v>
      </c>
      <c r="AC65" s="30">
        <f>+'2016'!$M65</f>
        <v>0</v>
      </c>
      <c r="AD65" s="30">
        <f>+'2017'!$M65</f>
        <v>0</v>
      </c>
      <c r="AE65" s="30">
        <f>+'2018'!$M65</f>
        <v>0</v>
      </c>
      <c r="AF65" s="30">
        <f>+'2019'!$M65</f>
        <v>0</v>
      </c>
      <c r="AG65" s="30">
        <f>+'2020'!$M65</f>
        <v>0</v>
      </c>
      <c r="AH65" s="30">
        <f>+'2021'!$M65</f>
        <v>0</v>
      </c>
      <c r="AI65" s="27"/>
      <c r="AJ65" s="31" t="e">
        <f t="shared" si="4"/>
        <v>#DIV/0!</v>
      </c>
    </row>
    <row r="66" spans="1:36" hidden="1" x14ac:dyDescent="0.35">
      <c r="A66" s="24" t="s">
        <v>381</v>
      </c>
      <c r="B66" s="25" t="s">
        <v>382</v>
      </c>
      <c r="C66" s="30">
        <f>+'1990'!$M66</f>
        <v>0</v>
      </c>
      <c r="D66" s="30">
        <f>+'1991'!$M66</f>
        <v>0</v>
      </c>
      <c r="E66" s="30">
        <f>+'1992'!$M66</f>
        <v>0</v>
      </c>
      <c r="F66" s="30">
        <f>+'1993'!$M66</f>
        <v>0</v>
      </c>
      <c r="G66" s="30">
        <f>+'1994'!$M66</f>
        <v>0</v>
      </c>
      <c r="H66" s="30">
        <f>+'1995'!$M66</f>
        <v>0</v>
      </c>
      <c r="I66" s="30">
        <f>+'1996'!$M66</f>
        <v>0</v>
      </c>
      <c r="J66" s="30">
        <f>+'1997'!$M66</f>
        <v>0</v>
      </c>
      <c r="K66" s="30">
        <f>+'1998'!$M66</f>
        <v>0</v>
      </c>
      <c r="L66" s="30">
        <f>+'1999'!$M66</f>
        <v>0</v>
      </c>
      <c r="M66" s="30">
        <f>+'2000'!$M66</f>
        <v>0</v>
      </c>
      <c r="N66" s="30">
        <f>+'2001'!$M66</f>
        <v>0</v>
      </c>
      <c r="O66" s="30">
        <f>+'2002'!$M66</f>
        <v>0</v>
      </c>
      <c r="P66" s="30">
        <f>+'2003'!$M66</f>
        <v>0</v>
      </c>
      <c r="Q66" s="30">
        <f>+'2004'!$M66</f>
        <v>0</v>
      </c>
      <c r="R66" s="30">
        <f>+'2005'!$M66</f>
        <v>0</v>
      </c>
      <c r="S66" s="30">
        <f>+'2006'!$M66</f>
        <v>0</v>
      </c>
      <c r="T66" s="30">
        <f>+'2007'!$M66</f>
        <v>0</v>
      </c>
      <c r="U66" s="30">
        <f>+'2008'!$M66</f>
        <v>0</v>
      </c>
      <c r="V66" s="30">
        <f>+'2009'!$M66</f>
        <v>0</v>
      </c>
      <c r="W66" s="30">
        <f>+'2010'!$M66</f>
        <v>0</v>
      </c>
      <c r="X66" s="30">
        <f>+'2011'!$M66</f>
        <v>0</v>
      </c>
      <c r="Y66" s="30">
        <f>+'2012'!$M66</f>
        <v>0</v>
      </c>
      <c r="Z66" s="30">
        <f>+'2013'!$M66</f>
        <v>0</v>
      </c>
      <c r="AA66" s="30">
        <f>+'2014'!$M66</f>
        <v>0</v>
      </c>
      <c r="AB66" s="30">
        <f>+'2015'!$M66</f>
        <v>0</v>
      </c>
      <c r="AC66" s="30">
        <f>+'2016'!$M66</f>
        <v>0</v>
      </c>
      <c r="AD66" s="30">
        <f>+'2017'!$M66</f>
        <v>0</v>
      </c>
      <c r="AE66" s="30">
        <f>+'2018'!$M66</f>
        <v>0</v>
      </c>
      <c r="AF66" s="30">
        <f>+'2019'!$M66</f>
        <v>0</v>
      </c>
      <c r="AG66" s="30">
        <f>+'2020'!$M66</f>
        <v>0</v>
      </c>
      <c r="AH66" s="30">
        <f>+'2021'!$M66</f>
        <v>0</v>
      </c>
      <c r="AI66" s="27"/>
      <c r="AJ66" s="31" t="e">
        <f t="shared" si="4"/>
        <v>#DIV/0!</v>
      </c>
    </row>
    <row r="67" spans="1:36" hidden="1" x14ac:dyDescent="0.35">
      <c r="A67" s="24" t="s">
        <v>383</v>
      </c>
      <c r="B67" s="25" t="s">
        <v>384</v>
      </c>
      <c r="C67" s="30">
        <f>+'1990'!$M67</f>
        <v>0</v>
      </c>
      <c r="D67" s="30">
        <f>+'1991'!$M67</f>
        <v>0</v>
      </c>
      <c r="E67" s="30">
        <f>+'1992'!$M67</f>
        <v>0</v>
      </c>
      <c r="F67" s="30">
        <f>+'1993'!$M67</f>
        <v>0</v>
      </c>
      <c r="G67" s="30">
        <f>+'1994'!$M67</f>
        <v>0</v>
      </c>
      <c r="H67" s="30">
        <f>+'1995'!$M67</f>
        <v>0</v>
      </c>
      <c r="I67" s="30">
        <f>+'1996'!$M67</f>
        <v>0</v>
      </c>
      <c r="J67" s="30">
        <f>+'1997'!$M67</f>
        <v>0</v>
      </c>
      <c r="K67" s="30">
        <f>+'1998'!$M67</f>
        <v>0</v>
      </c>
      <c r="L67" s="30">
        <f>+'1999'!$M67</f>
        <v>0</v>
      </c>
      <c r="M67" s="30">
        <f>+'2000'!$M67</f>
        <v>0</v>
      </c>
      <c r="N67" s="30">
        <f>+'2001'!$M67</f>
        <v>0</v>
      </c>
      <c r="O67" s="30">
        <f>+'2002'!$M67</f>
        <v>0</v>
      </c>
      <c r="P67" s="30">
        <f>+'2003'!$M67</f>
        <v>0</v>
      </c>
      <c r="Q67" s="30">
        <f>+'2004'!$M67</f>
        <v>0</v>
      </c>
      <c r="R67" s="30">
        <f>+'2005'!$M67</f>
        <v>0</v>
      </c>
      <c r="S67" s="30">
        <f>+'2006'!$M67</f>
        <v>0</v>
      </c>
      <c r="T67" s="30">
        <f>+'2007'!$M67</f>
        <v>0</v>
      </c>
      <c r="U67" s="30">
        <f>+'2008'!$M67</f>
        <v>0</v>
      </c>
      <c r="V67" s="30">
        <f>+'2009'!$M67</f>
        <v>0</v>
      </c>
      <c r="W67" s="30">
        <f>+'2010'!$M67</f>
        <v>0</v>
      </c>
      <c r="X67" s="30">
        <f>+'2011'!$M67</f>
        <v>0</v>
      </c>
      <c r="Y67" s="30">
        <f>+'2012'!$M67</f>
        <v>0</v>
      </c>
      <c r="Z67" s="30">
        <f>+'2013'!$M67</f>
        <v>0</v>
      </c>
      <c r="AA67" s="30">
        <f>+'2014'!$M67</f>
        <v>0</v>
      </c>
      <c r="AB67" s="30">
        <f>+'2015'!$M67</f>
        <v>0</v>
      </c>
      <c r="AC67" s="30">
        <f>+'2016'!$M67</f>
        <v>0</v>
      </c>
      <c r="AD67" s="30">
        <f>+'2017'!$M67</f>
        <v>0</v>
      </c>
      <c r="AE67" s="30">
        <f>+'2018'!$M67</f>
        <v>0</v>
      </c>
      <c r="AF67" s="30">
        <f>+'2019'!$M67</f>
        <v>0</v>
      </c>
      <c r="AG67" s="30">
        <f>+'2020'!$M67</f>
        <v>0</v>
      </c>
      <c r="AH67" s="30">
        <f>+'2021'!$M67</f>
        <v>0</v>
      </c>
      <c r="AI67" s="27"/>
      <c r="AJ67" s="31" t="e">
        <f t="shared" si="4"/>
        <v>#DIV/0!</v>
      </c>
    </row>
    <row r="68" spans="1:36" hidden="1" x14ac:dyDescent="0.35">
      <c r="A68" s="24" t="s">
        <v>385</v>
      </c>
      <c r="B68" s="25" t="s">
        <v>386</v>
      </c>
      <c r="C68" s="30">
        <f>+'1990'!$M68</f>
        <v>0</v>
      </c>
      <c r="D68" s="30">
        <f>+'1991'!$M68</f>
        <v>0</v>
      </c>
      <c r="E68" s="30">
        <f>+'1992'!$M68</f>
        <v>0</v>
      </c>
      <c r="F68" s="30">
        <f>+'1993'!$M68</f>
        <v>0</v>
      </c>
      <c r="G68" s="30">
        <f>+'1994'!$M68</f>
        <v>0</v>
      </c>
      <c r="H68" s="30">
        <f>+'1995'!$M68</f>
        <v>0</v>
      </c>
      <c r="I68" s="30">
        <f>+'1996'!$M68</f>
        <v>0</v>
      </c>
      <c r="J68" s="30">
        <f>+'1997'!$M68</f>
        <v>0</v>
      </c>
      <c r="K68" s="30">
        <f>+'1998'!$M68</f>
        <v>0</v>
      </c>
      <c r="L68" s="30">
        <f>+'1999'!$M68</f>
        <v>0</v>
      </c>
      <c r="M68" s="30">
        <f>+'2000'!$M68</f>
        <v>0</v>
      </c>
      <c r="N68" s="30">
        <f>+'2001'!$M68</f>
        <v>0</v>
      </c>
      <c r="O68" s="30">
        <f>+'2002'!$M68</f>
        <v>0</v>
      </c>
      <c r="P68" s="30">
        <f>+'2003'!$M68</f>
        <v>0</v>
      </c>
      <c r="Q68" s="30">
        <f>+'2004'!$M68</f>
        <v>0</v>
      </c>
      <c r="R68" s="30">
        <f>+'2005'!$M68</f>
        <v>0</v>
      </c>
      <c r="S68" s="30">
        <f>+'2006'!$M68</f>
        <v>0</v>
      </c>
      <c r="T68" s="30">
        <f>+'2007'!$M68</f>
        <v>0</v>
      </c>
      <c r="U68" s="30">
        <f>+'2008'!$M68</f>
        <v>0</v>
      </c>
      <c r="V68" s="30">
        <f>+'2009'!$M68</f>
        <v>0</v>
      </c>
      <c r="W68" s="30">
        <f>+'2010'!$M68</f>
        <v>0</v>
      </c>
      <c r="X68" s="30">
        <f>+'2011'!$M68</f>
        <v>0</v>
      </c>
      <c r="Y68" s="30">
        <f>+'2012'!$M68</f>
        <v>0</v>
      </c>
      <c r="Z68" s="30">
        <f>+'2013'!$M68</f>
        <v>0</v>
      </c>
      <c r="AA68" s="30">
        <f>+'2014'!$M68</f>
        <v>0</v>
      </c>
      <c r="AB68" s="30">
        <f>+'2015'!$M68</f>
        <v>0</v>
      </c>
      <c r="AC68" s="30">
        <f>+'2016'!$M68</f>
        <v>0</v>
      </c>
      <c r="AD68" s="30">
        <f>+'2017'!$M68</f>
        <v>0</v>
      </c>
      <c r="AE68" s="30">
        <f>+'2018'!$M68</f>
        <v>0</v>
      </c>
      <c r="AF68" s="30">
        <f>+'2019'!$M68</f>
        <v>0</v>
      </c>
      <c r="AG68" s="30">
        <f>+'2020'!$M68</f>
        <v>0</v>
      </c>
      <c r="AH68" s="30">
        <f>+'2021'!$M68</f>
        <v>0</v>
      </c>
      <c r="AI68" s="27"/>
      <c r="AJ68" s="31" t="e">
        <f t="shared" si="4"/>
        <v>#DIV/0!</v>
      </c>
    </row>
    <row r="69" spans="1:36" hidden="1" x14ac:dyDescent="0.35">
      <c r="A69" s="24" t="s">
        <v>387</v>
      </c>
      <c r="B69" s="25" t="s">
        <v>388</v>
      </c>
      <c r="C69" s="30">
        <f>+'1990'!$M69</f>
        <v>0</v>
      </c>
      <c r="D69" s="30">
        <f>+'1991'!$M69</f>
        <v>0</v>
      </c>
      <c r="E69" s="30">
        <f>+'1992'!$M69</f>
        <v>0</v>
      </c>
      <c r="F69" s="30">
        <f>+'1993'!$M69</f>
        <v>0</v>
      </c>
      <c r="G69" s="30">
        <f>+'1994'!$M69</f>
        <v>0</v>
      </c>
      <c r="H69" s="30">
        <f>+'1995'!$M69</f>
        <v>0</v>
      </c>
      <c r="I69" s="30">
        <f>+'1996'!$M69</f>
        <v>0</v>
      </c>
      <c r="J69" s="30">
        <f>+'1997'!$M69</f>
        <v>0</v>
      </c>
      <c r="K69" s="30">
        <f>+'1998'!$M69</f>
        <v>0</v>
      </c>
      <c r="L69" s="30">
        <f>+'1999'!$M69</f>
        <v>0</v>
      </c>
      <c r="M69" s="30">
        <f>+'2000'!$M69</f>
        <v>0</v>
      </c>
      <c r="N69" s="30">
        <f>+'2001'!$M69</f>
        <v>0</v>
      </c>
      <c r="O69" s="30">
        <f>+'2002'!$M69</f>
        <v>0</v>
      </c>
      <c r="P69" s="30">
        <f>+'2003'!$M69</f>
        <v>0</v>
      </c>
      <c r="Q69" s="30">
        <f>+'2004'!$M69</f>
        <v>0</v>
      </c>
      <c r="R69" s="30">
        <f>+'2005'!$M69</f>
        <v>0</v>
      </c>
      <c r="S69" s="30">
        <f>+'2006'!$M69</f>
        <v>0</v>
      </c>
      <c r="T69" s="30">
        <f>+'2007'!$M69</f>
        <v>0</v>
      </c>
      <c r="U69" s="30">
        <f>+'2008'!$M69</f>
        <v>0</v>
      </c>
      <c r="V69" s="30">
        <f>+'2009'!$M69</f>
        <v>0</v>
      </c>
      <c r="W69" s="30">
        <f>+'2010'!$M69</f>
        <v>0</v>
      </c>
      <c r="X69" s="30">
        <f>+'2011'!$M69</f>
        <v>0</v>
      </c>
      <c r="Y69" s="30">
        <f>+'2012'!$M69</f>
        <v>0</v>
      </c>
      <c r="Z69" s="30">
        <f>+'2013'!$M69</f>
        <v>0</v>
      </c>
      <c r="AA69" s="30">
        <f>+'2014'!$M69</f>
        <v>0</v>
      </c>
      <c r="AB69" s="30">
        <f>+'2015'!$M69</f>
        <v>0</v>
      </c>
      <c r="AC69" s="30">
        <f>+'2016'!$M69</f>
        <v>0</v>
      </c>
      <c r="AD69" s="30">
        <f>+'2017'!$M69</f>
        <v>0</v>
      </c>
      <c r="AE69" s="30">
        <f>+'2018'!$M69</f>
        <v>0</v>
      </c>
      <c r="AF69" s="30">
        <f>+'2019'!$M69</f>
        <v>0</v>
      </c>
      <c r="AG69" s="30">
        <f>+'2020'!$M69</f>
        <v>0</v>
      </c>
      <c r="AH69" s="30">
        <f>+'2021'!$M69</f>
        <v>0</v>
      </c>
      <c r="AI69" s="27"/>
      <c r="AJ69" s="31" t="e">
        <f t="shared" ref="AJ69:AJ132" si="41">+(AF69/M69)-1</f>
        <v>#DIV/0!</v>
      </c>
    </row>
    <row r="70" spans="1:36" hidden="1" x14ac:dyDescent="0.35">
      <c r="A70" s="24" t="s">
        <v>389</v>
      </c>
      <c r="B70" s="25" t="s">
        <v>390</v>
      </c>
      <c r="C70" s="30">
        <f>+'1990'!$M70</f>
        <v>0</v>
      </c>
      <c r="D70" s="30">
        <f>+'1991'!$M70</f>
        <v>0</v>
      </c>
      <c r="E70" s="30">
        <f>+'1992'!$M70</f>
        <v>0</v>
      </c>
      <c r="F70" s="30">
        <f>+'1993'!$M70</f>
        <v>0</v>
      </c>
      <c r="G70" s="30">
        <f>+'1994'!$M70</f>
        <v>0</v>
      </c>
      <c r="H70" s="30">
        <f>+'1995'!$M70</f>
        <v>0</v>
      </c>
      <c r="I70" s="30">
        <f>+'1996'!$M70</f>
        <v>0</v>
      </c>
      <c r="J70" s="30">
        <f>+'1997'!$M70</f>
        <v>0</v>
      </c>
      <c r="K70" s="30">
        <f>+'1998'!$M70</f>
        <v>0</v>
      </c>
      <c r="L70" s="30">
        <f>+'1999'!$M70</f>
        <v>0</v>
      </c>
      <c r="M70" s="30">
        <f>+'2000'!$M70</f>
        <v>0</v>
      </c>
      <c r="N70" s="30">
        <f>+'2001'!$M70</f>
        <v>0</v>
      </c>
      <c r="O70" s="30">
        <f>+'2002'!$M70</f>
        <v>0</v>
      </c>
      <c r="P70" s="30">
        <f>+'2003'!$M70</f>
        <v>0</v>
      </c>
      <c r="Q70" s="30">
        <f>+'2004'!$M70</f>
        <v>0</v>
      </c>
      <c r="R70" s="30">
        <f>+'2005'!$M70</f>
        <v>0</v>
      </c>
      <c r="S70" s="30">
        <f>+'2006'!$M70</f>
        <v>0</v>
      </c>
      <c r="T70" s="30">
        <f>+'2007'!$M70</f>
        <v>0</v>
      </c>
      <c r="U70" s="30">
        <f>+'2008'!$M70</f>
        <v>0</v>
      </c>
      <c r="V70" s="30">
        <f>+'2009'!$M70</f>
        <v>0</v>
      </c>
      <c r="W70" s="30">
        <f>+'2010'!$M70</f>
        <v>0</v>
      </c>
      <c r="X70" s="30">
        <f>+'2011'!$M70</f>
        <v>0</v>
      </c>
      <c r="Y70" s="30">
        <f>+'2012'!$M70</f>
        <v>0</v>
      </c>
      <c r="Z70" s="30">
        <f>+'2013'!$M70</f>
        <v>0</v>
      </c>
      <c r="AA70" s="30">
        <f>+'2014'!$M70</f>
        <v>0</v>
      </c>
      <c r="AB70" s="30">
        <f>+'2015'!$M70</f>
        <v>0</v>
      </c>
      <c r="AC70" s="30">
        <f>+'2016'!$M70</f>
        <v>0</v>
      </c>
      <c r="AD70" s="30">
        <f>+'2017'!$M70</f>
        <v>0</v>
      </c>
      <c r="AE70" s="30">
        <f>+'2018'!$M70</f>
        <v>0</v>
      </c>
      <c r="AF70" s="30">
        <f>+'2019'!$M70</f>
        <v>0</v>
      </c>
      <c r="AG70" s="30">
        <f>+'2020'!$M70</f>
        <v>0</v>
      </c>
      <c r="AH70" s="30">
        <f>+'2021'!$M70</f>
        <v>0</v>
      </c>
      <c r="AI70" s="27"/>
      <c r="AJ70" s="31" t="e">
        <f t="shared" si="41"/>
        <v>#DIV/0!</v>
      </c>
    </row>
    <row r="71" spans="1:36" hidden="1" x14ac:dyDescent="0.35">
      <c r="A71" s="24" t="s">
        <v>391</v>
      </c>
      <c r="B71" s="25" t="s">
        <v>291</v>
      </c>
      <c r="C71" s="30">
        <f>+'1990'!$M71</f>
        <v>0</v>
      </c>
      <c r="D71" s="30">
        <f>+'1991'!$M71</f>
        <v>0</v>
      </c>
      <c r="E71" s="30">
        <f>+'1992'!$M71</f>
        <v>0</v>
      </c>
      <c r="F71" s="30">
        <f>+'1993'!$M71</f>
        <v>0</v>
      </c>
      <c r="G71" s="30">
        <f>+'1994'!$M71</f>
        <v>0</v>
      </c>
      <c r="H71" s="30">
        <f>+'1995'!$M71</f>
        <v>0</v>
      </c>
      <c r="I71" s="30">
        <f>+'1996'!$M71</f>
        <v>0</v>
      </c>
      <c r="J71" s="30">
        <f>+'1997'!$M71</f>
        <v>0</v>
      </c>
      <c r="K71" s="30">
        <f>+'1998'!$M71</f>
        <v>0</v>
      </c>
      <c r="L71" s="30">
        <f>+'1999'!$M71</f>
        <v>0</v>
      </c>
      <c r="M71" s="30">
        <f>+'2000'!$M71</f>
        <v>0</v>
      </c>
      <c r="N71" s="30">
        <f>+'2001'!$M71</f>
        <v>0</v>
      </c>
      <c r="O71" s="30">
        <f>+'2002'!$M71</f>
        <v>0</v>
      </c>
      <c r="P71" s="30">
        <f>+'2003'!$M71</f>
        <v>0</v>
      </c>
      <c r="Q71" s="30">
        <f>+'2004'!$M71</f>
        <v>0</v>
      </c>
      <c r="R71" s="30">
        <f>+'2005'!$M71</f>
        <v>0</v>
      </c>
      <c r="S71" s="30">
        <f>+'2006'!$M71</f>
        <v>0</v>
      </c>
      <c r="T71" s="30">
        <f>+'2007'!$M71</f>
        <v>0</v>
      </c>
      <c r="U71" s="30">
        <f>+'2008'!$M71</f>
        <v>0</v>
      </c>
      <c r="V71" s="30">
        <f>+'2009'!$M71</f>
        <v>0</v>
      </c>
      <c r="W71" s="30">
        <f>+'2010'!$M71</f>
        <v>0</v>
      </c>
      <c r="X71" s="30">
        <f>+'2011'!$M71</f>
        <v>0</v>
      </c>
      <c r="Y71" s="30">
        <f>+'2012'!$M71</f>
        <v>0</v>
      </c>
      <c r="Z71" s="30">
        <f>+'2013'!$M71</f>
        <v>0</v>
      </c>
      <c r="AA71" s="30">
        <f>+'2014'!$M71</f>
        <v>0</v>
      </c>
      <c r="AB71" s="30">
        <f>+'2015'!$M71</f>
        <v>0</v>
      </c>
      <c r="AC71" s="30">
        <f>+'2016'!$M71</f>
        <v>0</v>
      </c>
      <c r="AD71" s="30">
        <f>+'2017'!$M71</f>
        <v>0</v>
      </c>
      <c r="AE71" s="30">
        <f>+'2018'!$M71</f>
        <v>0</v>
      </c>
      <c r="AF71" s="30">
        <f>+'2019'!$M71</f>
        <v>0</v>
      </c>
      <c r="AG71" s="30">
        <f>+'2020'!$M71</f>
        <v>0</v>
      </c>
      <c r="AH71" s="30">
        <f>+'2021'!$M71</f>
        <v>0</v>
      </c>
      <c r="AI71" s="27"/>
      <c r="AJ71" s="31" t="e">
        <f t="shared" si="41"/>
        <v>#DIV/0!</v>
      </c>
    </row>
    <row r="72" spans="1:36" hidden="1" x14ac:dyDescent="0.35">
      <c r="A72" s="24" t="s">
        <v>392</v>
      </c>
      <c r="B72" s="25" t="s">
        <v>393</v>
      </c>
      <c r="C72" s="26">
        <f t="shared" ref="C72:AE72" si="42">+SUM(C73:C75)</f>
        <v>0</v>
      </c>
      <c r="D72" s="26">
        <f t="shared" si="42"/>
        <v>0</v>
      </c>
      <c r="E72" s="26">
        <f t="shared" si="42"/>
        <v>0</v>
      </c>
      <c r="F72" s="26">
        <f t="shared" si="42"/>
        <v>0</v>
      </c>
      <c r="G72" s="26">
        <f t="shared" si="42"/>
        <v>0</v>
      </c>
      <c r="H72" s="26">
        <f t="shared" si="42"/>
        <v>0</v>
      </c>
      <c r="I72" s="26">
        <f t="shared" si="42"/>
        <v>0</v>
      </c>
      <c r="J72" s="26">
        <f t="shared" si="42"/>
        <v>0</v>
      </c>
      <c r="K72" s="26">
        <f t="shared" si="42"/>
        <v>0</v>
      </c>
      <c r="L72" s="26">
        <f t="shared" si="42"/>
        <v>0</v>
      </c>
      <c r="M72" s="26">
        <f t="shared" si="42"/>
        <v>0</v>
      </c>
      <c r="N72" s="26">
        <f t="shared" si="42"/>
        <v>0</v>
      </c>
      <c r="O72" s="26">
        <f t="shared" si="42"/>
        <v>0</v>
      </c>
      <c r="P72" s="26">
        <f t="shared" si="42"/>
        <v>0</v>
      </c>
      <c r="Q72" s="26">
        <f t="shared" si="42"/>
        <v>0</v>
      </c>
      <c r="R72" s="26">
        <f t="shared" si="42"/>
        <v>0</v>
      </c>
      <c r="S72" s="26">
        <f t="shared" si="42"/>
        <v>0</v>
      </c>
      <c r="T72" s="26">
        <f t="shared" si="42"/>
        <v>0</v>
      </c>
      <c r="U72" s="26">
        <f t="shared" si="42"/>
        <v>0</v>
      </c>
      <c r="V72" s="26">
        <f t="shared" si="42"/>
        <v>0</v>
      </c>
      <c r="W72" s="26">
        <f t="shared" si="42"/>
        <v>0</v>
      </c>
      <c r="X72" s="26">
        <f t="shared" si="42"/>
        <v>0</v>
      </c>
      <c r="Y72" s="26">
        <f t="shared" si="42"/>
        <v>0</v>
      </c>
      <c r="Z72" s="26">
        <f t="shared" si="42"/>
        <v>0</v>
      </c>
      <c r="AA72" s="26">
        <f t="shared" si="42"/>
        <v>0</v>
      </c>
      <c r="AB72" s="26">
        <f t="shared" si="42"/>
        <v>0</v>
      </c>
      <c r="AC72" s="26">
        <f t="shared" si="42"/>
        <v>0</v>
      </c>
      <c r="AD72" s="26">
        <f t="shared" si="42"/>
        <v>0</v>
      </c>
      <c r="AE72" s="26">
        <f t="shared" si="42"/>
        <v>0</v>
      </c>
      <c r="AF72" s="26">
        <f t="shared" ref="AF72:AH72" si="43">+SUM(AF73:AF75)</f>
        <v>0</v>
      </c>
      <c r="AG72" s="26">
        <f t="shared" si="43"/>
        <v>0</v>
      </c>
      <c r="AH72" s="26">
        <f t="shared" si="43"/>
        <v>0</v>
      </c>
      <c r="AI72" s="27"/>
      <c r="AJ72" s="28" t="e">
        <f t="shared" si="41"/>
        <v>#DIV/0!</v>
      </c>
    </row>
    <row r="73" spans="1:36" hidden="1" x14ac:dyDescent="0.35">
      <c r="A73" s="24" t="s">
        <v>394</v>
      </c>
      <c r="B73" s="25" t="s">
        <v>395</v>
      </c>
      <c r="C73" s="30">
        <f>+'1990'!$M73</f>
        <v>0</v>
      </c>
      <c r="D73" s="30">
        <f>+'1991'!$M73</f>
        <v>0</v>
      </c>
      <c r="E73" s="30">
        <f>+'1992'!$M73</f>
        <v>0</v>
      </c>
      <c r="F73" s="30">
        <f>+'1993'!$M73</f>
        <v>0</v>
      </c>
      <c r="G73" s="30">
        <f>+'1994'!$M73</f>
        <v>0</v>
      </c>
      <c r="H73" s="30">
        <f>+'1995'!$M73</f>
        <v>0</v>
      </c>
      <c r="I73" s="30">
        <f>+'1996'!$M73</f>
        <v>0</v>
      </c>
      <c r="J73" s="30">
        <f>+'1997'!$M73</f>
        <v>0</v>
      </c>
      <c r="K73" s="30">
        <f>+'1998'!$M73</f>
        <v>0</v>
      </c>
      <c r="L73" s="30">
        <f>+'1999'!$M73</f>
        <v>0</v>
      </c>
      <c r="M73" s="30">
        <f>+'2000'!$M73</f>
        <v>0</v>
      </c>
      <c r="N73" s="30">
        <f>+'2001'!$M73</f>
        <v>0</v>
      </c>
      <c r="O73" s="30">
        <f>+'2002'!$M73</f>
        <v>0</v>
      </c>
      <c r="P73" s="30">
        <f>+'2003'!$M73</f>
        <v>0</v>
      </c>
      <c r="Q73" s="30">
        <f>+'2004'!$M73</f>
        <v>0</v>
      </c>
      <c r="R73" s="30">
        <f>+'2005'!$M73</f>
        <v>0</v>
      </c>
      <c r="S73" s="30">
        <f>+'2006'!$M73</f>
        <v>0</v>
      </c>
      <c r="T73" s="30">
        <f>+'2007'!$M73</f>
        <v>0</v>
      </c>
      <c r="U73" s="30">
        <f>+'2008'!$M73</f>
        <v>0</v>
      </c>
      <c r="V73" s="30">
        <f>+'2009'!$M73</f>
        <v>0</v>
      </c>
      <c r="W73" s="30">
        <f>+'2010'!$M73</f>
        <v>0</v>
      </c>
      <c r="X73" s="30">
        <f>+'2011'!$M73</f>
        <v>0</v>
      </c>
      <c r="Y73" s="30">
        <f>+'2012'!$M73</f>
        <v>0</v>
      </c>
      <c r="Z73" s="30">
        <f>+'2013'!$M73</f>
        <v>0</v>
      </c>
      <c r="AA73" s="30">
        <f>+'2014'!$M73</f>
        <v>0</v>
      </c>
      <c r="AB73" s="30">
        <f>+'2015'!$M73</f>
        <v>0</v>
      </c>
      <c r="AC73" s="30">
        <f>+'2016'!$M73</f>
        <v>0</v>
      </c>
      <c r="AD73" s="30">
        <f>+'2017'!$M73</f>
        <v>0</v>
      </c>
      <c r="AE73" s="30">
        <f>+'2018'!$M73</f>
        <v>0</v>
      </c>
      <c r="AF73" s="30">
        <f>+'2019'!$M73</f>
        <v>0</v>
      </c>
      <c r="AG73" s="30">
        <f>+'2020'!$M73</f>
        <v>0</v>
      </c>
      <c r="AH73" s="30">
        <f>+'2021'!$M73</f>
        <v>0</v>
      </c>
      <c r="AI73" s="27"/>
      <c r="AJ73" s="31" t="e">
        <f t="shared" si="41"/>
        <v>#DIV/0!</v>
      </c>
    </row>
    <row r="74" spans="1:36" hidden="1" x14ac:dyDescent="0.35">
      <c r="A74" s="24" t="s">
        <v>396</v>
      </c>
      <c r="B74" s="25" t="s">
        <v>397</v>
      </c>
      <c r="C74" s="30">
        <f>+'1990'!$M74</f>
        <v>0</v>
      </c>
      <c r="D74" s="30">
        <f>+'1991'!$M74</f>
        <v>0</v>
      </c>
      <c r="E74" s="30">
        <f>+'1992'!$M74</f>
        <v>0</v>
      </c>
      <c r="F74" s="30">
        <f>+'1993'!$M74</f>
        <v>0</v>
      </c>
      <c r="G74" s="30">
        <f>+'1994'!$M74</f>
        <v>0</v>
      </c>
      <c r="H74" s="30">
        <f>+'1995'!$M74</f>
        <v>0</v>
      </c>
      <c r="I74" s="30">
        <f>+'1996'!$M74</f>
        <v>0</v>
      </c>
      <c r="J74" s="30">
        <f>+'1997'!$M74</f>
        <v>0</v>
      </c>
      <c r="K74" s="30">
        <f>+'1998'!$M74</f>
        <v>0</v>
      </c>
      <c r="L74" s="30">
        <f>+'1999'!$M74</f>
        <v>0</v>
      </c>
      <c r="M74" s="30">
        <f>+'2000'!$M74</f>
        <v>0</v>
      </c>
      <c r="N74" s="30">
        <f>+'2001'!$M74</f>
        <v>0</v>
      </c>
      <c r="O74" s="30">
        <f>+'2002'!$M74</f>
        <v>0</v>
      </c>
      <c r="P74" s="30">
        <f>+'2003'!$M74</f>
        <v>0</v>
      </c>
      <c r="Q74" s="30">
        <f>+'2004'!$M74</f>
        <v>0</v>
      </c>
      <c r="R74" s="30">
        <f>+'2005'!$M74</f>
        <v>0</v>
      </c>
      <c r="S74" s="30">
        <f>+'2006'!$M74</f>
        <v>0</v>
      </c>
      <c r="T74" s="30">
        <f>+'2007'!$M74</f>
        <v>0</v>
      </c>
      <c r="U74" s="30">
        <f>+'2008'!$M74</f>
        <v>0</v>
      </c>
      <c r="V74" s="30">
        <f>+'2009'!$M74</f>
        <v>0</v>
      </c>
      <c r="W74" s="30">
        <f>+'2010'!$M74</f>
        <v>0</v>
      </c>
      <c r="X74" s="30">
        <f>+'2011'!$M74</f>
        <v>0</v>
      </c>
      <c r="Y74" s="30">
        <f>+'2012'!$M74</f>
        <v>0</v>
      </c>
      <c r="Z74" s="30">
        <f>+'2013'!$M74</f>
        <v>0</v>
      </c>
      <c r="AA74" s="30">
        <f>+'2014'!$M74</f>
        <v>0</v>
      </c>
      <c r="AB74" s="30">
        <f>+'2015'!$M74</f>
        <v>0</v>
      </c>
      <c r="AC74" s="30">
        <f>+'2016'!$M74</f>
        <v>0</v>
      </c>
      <c r="AD74" s="30">
        <f>+'2017'!$M74</f>
        <v>0</v>
      </c>
      <c r="AE74" s="30">
        <f>+'2018'!$M74</f>
        <v>0</v>
      </c>
      <c r="AF74" s="30">
        <f>+'2019'!$M74</f>
        <v>0</v>
      </c>
      <c r="AG74" s="30">
        <f>+'2020'!$M74</f>
        <v>0</v>
      </c>
      <c r="AH74" s="30">
        <f>+'2021'!$M74</f>
        <v>0</v>
      </c>
      <c r="AI74" s="27"/>
      <c r="AJ74" s="31" t="e">
        <f t="shared" si="41"/>
        <v>#DIV/0!</v>
      </c>
    </row>
    <row r="75" spans="1:36" hidden="1" x14ac:dyDescent="0.35">
      <c r="A75" s="24" t="s">
        <v>398</v>
      </c>
      <c r="B75" s="25" t="s">
        <v>291</v>
      </c>
      <c r="C75" s="30">
        <f>+'1990'!$M75</f>
        <v>0</v>
      </c>
      <c r="D75" s="30">
        <f>+'1991'!$M75</f>
        <v>0</v>
      </c>
      <c r="E75" s="30">
        <f>+'1992'!$M75</f>
        <v>0</v>
      </c>
      <c r="F75" s="30">
        <f>+'1993'!$M75</f>
        <v>0</v>
      </c>
      <c r="G75" s="30">
        <f>+'1994'!$M75</f>
        <v>0</v>
      </c>
      <c r="H75" s="30">
        <f>+'1995'!$M75</f>
        <v>0</v>
      </c>
      <c r="I75" s="30">
        <f>+'1996'!$M75</f>
        <v>0</v>
      </c>
      <c r="J75" s="30">
        <f>+'1997'!$M75</f>
        <v>0</v>
      </c>
      <c r="K75" s="30">
        <f>+'1998'!$M75</f>
        <v>0</v>
      </c>
      <c r="L75" s="30">
        <f>+'1999'!$M75</f>
        <v>0</v>
      </c>
      <c r="M75" s="30">
        <f>+'2000'!$M75</f>
        <v>0</v>
      </c>
      <c r="N75" s="30">
        <f>+'2001'!$M75</f>
        <v>0</v>
      </c>
      <c r="O75" s="30">
        <f>+'2002'!$M75</f>
        <v>0</v>
      </c>
      <c r="P75" s="30">
        <f>+'2003'!$M75</f>
        <v>0</v>
      </c>
      <c r="Q75" s="30">
        <f>+'2004'!$M75</f>
        <v>0</v>
      </c>
      <c r="R75" s="30">
        <f>+'2005'!$M75</f>
        <v>0</v>
      </c>
      <c r="S75" s="30">
        <f>+'2006'!$M75</f>
        <v>0</v>
      </c>
      <c r="T75" s="30">
        <f>+'2007'!$M75</f>
        <v>0</v>
      </c>
      <c r="U75" s="30">
        <f>+'2008'!$M75</f>
        <v>0</v>
      </c>
      <c r="V75" s="30">
        <f>+'2009'!$M75</f>
        <v>0</v>
      </c>
      <c r="W75" s="30">
        <f>+'2010'!$M75</f>
        <v>0</v>
      </c>
      <c r="X75" s="30">
        <f>+'2011'!$M75</f>
        <v>0</v>
      </c>
      <c r="Y75" s="30">
        <f>+'2012'!$M75</f>
        <v>0</v>
      </c>
      <c r="Z75" s="30">
        <f>+'2013'!$M75</f>
        <v>0</v>
      </c>
      <c r="AA75" s="30">
        <f>+'2014'!$M75</f>
        <v>0</v>
      </c>
      <c r="AB75" s="30">
        <f>+'2015'!$M75</f>
        <v>0</v>
      </c>
      <c r="AC75" s="30">
        <f>+'2016'!$M75</f>
        <v>0</v>
      </c>
      <c r="AD75" s="30">
        <f>+'2017'!$M75</f>
        <v>0</v>
      </c>
      <c r="AE75" s="30">
        <f>+'2018'!$M75</f>
        <v>0</v>
      </c>
      <c r="AF75" s="30">
        <f>+'2019'!$M75</f>
        <v>0</v>
      </c>
      <c r="AG75" s="30">
        <f>+'2020'!$M75</f>
        <v>0</v>
      </c>
      <c r="AH75" s="30">
        <f>+'2021'!$M75</f>
        <v>0</v>
      </c>
      <c r="AI75" s="27"/>
      <c r="AJ75" s="31" t="e">
        <f t="shared" si="41"/>
        <v>#DIV/0!</v>
      </c>
    </row>
    <row r="76" spans="1:36" hidden="1" x14ac:dyDescent="0.35">
      <c r="A76" s="24" t="s">
        <v>399</v>
      </c>
      <c r="B76" s="25" t="s">
        <v>400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27"/>
      <c r="AJ76" s="33" t="e">
        <f t="shared" si="41"/>
        <v>#DIV/0!</v>
      </c>
    </row>
    <row r="77" spans="1:36" hidden="1" x14ac:dyDescent="0.35">
      <c r="A77" s="24" t="s">
        <v>401</v>
      </c>
      <c r="B77" s="25" t="s">
        <v>402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27"/>
      <c r="AJ77" s="33" t="e">
        <f t="shared" si="41"/>
        <v>#DIV/0!</v>
      </c>
    </row>
    <row r="78" spans="1:36" hidden="1" x14ac:dyDescent="0.35">
      <c r="A78" s="24" t="s">
        <v>403</v>
      </c>
      <c r="B78" s="25" t="s">
        <v>404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27"/>
      <c r="AJ78" s="33" t="e">
        <f t="shared" si="41"/>
        <v>#DIV/0!</v>
      </c>
    </row>
    <row r="79" spans="1:36" hidden="1" x14ac:dyDescent="0.35">
      <c r="A79" s="24" t="s">
        <v>405</v>
      </c>
      <c r="B79" s="25" t="s">
        <v>406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27"/>
      <c r="AJ79" s="33" t="e">
        <f t="shared" si="41"/>
        <v>#DIV/0!</v>
      </c>
    </row>
    <row r="80" spans="1:36" hidden="1" x14ac:dyDescent="0.35">
      <c r="A80" s="24" t="s">
        <v>407</v>
      </c>
      <c r="B80" s="25" t="s">
        <v>408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27"/>
      <c r="AJ80" s="33" t="e">
        <f t="shared" si="41"/>
        <v>#DIV/0!</v>
      </c>
    </row>
    <row r="81" spans="1:36" hidden="1" x14ac:dyDescent="0.35">
      <c r="A81" s="24" t="s">
        <v>409</v>
      </c>
      <c r="B81" s="25" t="s">
        <v>291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27"/>
      <c r="AJ81" s="33" t="e">
        <f t="shared" si="41"/>
        <v>#DIV/0!</v>
      </c>
    </row>
    <row r="82" spans="1:36" hidden="1" x14ac:dyDescent="0.35">
      <c r="A82" s="24" t="s">
        <v>410</v>
      </c>
      <c r="B82" s="25" t="s">
        <v>411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27"/>
      <c r="AJ82" s="33" t="e">
        <f t="shared" si="41"/>
        <v>#DIV/0!</v>
      </c>
    </row>
    <row r="83" spans="1:36" hidden="1" x14ac:dyDescent="0.35">
      <c r="A83" s="24" t="s">
        <v>412</v>
      </c>
      <c r="B83" s="25" t="s">
        <v>413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27"/>
      <c r="AJ83" s="33" t="e">
        <f t="shared" si="41"/>
        <v>#DIV/0!</v>
      </c>
    </row>
    <row r="84" spans="1:36" hidden="1" x14ac:dyDescent="0.35">
      <c r="A84" s="24" t="s">
        <v>414</v>
      </c>
      <c r="B84" s="25" t="s">
        <v>415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27"/>
      <c r="AJ84" s="33" t="e">
        <f t="shared" si="41"/>
        <v>#DIV/0!</v>
      </c>
    </row>
    <row r="85" spans="1:36" hidden="1" x14ac:dyDescent="0.35">
      <c r="A85" s="24" t="s">
        <v>416</v>
      </c>
      <c r="B85" s="25" t="s">
        <v>417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27"/>
      <c r="AJ85" s="33" t="e">
        <f t="shared" si="41"/>
        <v>#DIV/0!</v>
      </c>
    </row>
    <row r="86" spans="1:36" hidden="1" x14ac:dyDescent="0.35">
      <c r="A86" s="24" t="s">
        <v>418</v>
      </c>
      <c r="B86" s="25" t="s">
        <v>419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27"/>
      <c r="AJ86" s="33" t="e">
        <f t="shared" si="41"/>
        <v>#DIV/0!</v>
      </c>
    </row>
    <row r="87" spans="1:36" hidden="1" x14ac:dyDescent="0.35">
      <c r="A87" s="24" t="s">
        <v>420</v>
      </c>
      <c r="B87" s="25" t="s">
        <v>421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27"/>
      <c r="AJ87" s="33" t="e">
        <f t="shared" si="41"/>
        <v>#DIV/0!</v>
      </c>
    </row>
    <row r="88" spans="1:36" hidden="1" x14ac:dyDescent="0.35">
      <c r="A88" s="24" t="s">
        <v>422</v>
      </c>
      <c r="B88" s="25" t="s">
        <v>423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27"/>
      <c r="AJ88" s="33" t="e">
        <f t="shared" si="41"/>
        <v>#DIV/0!</v>
      </c>
    </row>
    <row r="89" spans="1:36" hidden="1" x14ac:dyDescent="0.35">
      <c r="A89" s="24" t="s">
        <v>424</v>
      </c>
      <c r="B89" s="25" t="s">
        <v>425</v>
      </c>
      <c r="C89" s="26">
        <f t="shared" ref="C89:AE89" si="44">+SUM(C90:C93)</f>
        <v>0</v>
      </c>
      <c r="D89" s="26">
        <f t="shared" si="44"/>
        <v>0</v>
      </c>
      <c r="E89" s="26">
        <f t="shared" si="44"/>
        <v>0</v>
      </c>
      <c r="F89" s="26">
        <f t="shared" si="44"/>
        <v>0</v>
      </c>
      <c r="G89" s="26">
        <f t="shared" si="44"/>
        <v>0</v>
      </c>
      <c r="H89" s="26">
        <f t="shared" si="44"/>
        <v>0</v>
      </c>
      <c r="I89" s="26">
        <f t="shared" si="44"/>
        <v>0</v>
      </c>
      <c r="J89" s="26">
        <f t="shared" si="44"/>
        <v>0</v>
      </c>
      <c r="K89" s="26">
        <f t="shared" si="44"/>
        <v>0</v>
      </c>
      <c r="L89" s="26">
        <f t="shared" si="44"/>
        <v>0</v>
      </c>
      <c r="M89" s="26">
        <f t="shared" si="44"/>
        <v>0</v>
      </c>
      <c r="N89" s="26">
        <f t="shared" si="44"/>
        <v>0</v>
      </c>
      <c r="O89" s="26">
        <f t="shared" si="44"/>
        <v>0</v>
      </c>
      <c r="P89" s="26">
        <f t="shared" si="44"/>
        <v>0</v>
      </c>
      <c r="Q89" s="26">
        <f t="shared" si="44"/>
        <v>0</v>
      </c>
      <c r="R89" s="26">
        <f t="shared" ref="R89:S89" si="45">+SUM(R90:R93)</f>
        <v>0</v>
      </c>
      <c r="S89" s="26">
        <f t="shared" si="45"/>
        <v>0</v>
      </c>
      <c r="T89" s="26">
        <f t="shared" si="44"/>
        <v>0</v>
      </c>
      <c r="U89" s="26">
        <f t="shared" si="44"/>
        <v>0</v>
      </c>
      <c r="V89" s="26">
        <f t="shared" si="44"/>
        <v>0</v>
      </c>
      <c r="W89" s="26">
        <f t="shared" si="44"/>
        <v>0</v>
      </c>
      <c r="X89" s="26">
        <f t="shared" si="44"/>
        <v>0</v>
      </c>
      <c r="Y89" s="26">
        <f t="shared" si="44"/>
        <v>0</v>
      </c>
      <c r="Z89" s="26">
        <f t="shared" si="44"/>
        <v>0</v>
      </c>
      <c r="AA89" s="26">
        <f t="shared" si="44"/>
        <v>0</v>
      </c>
      <c r="AB89" s="26">
        <f t="shared" si="44"/>
        <v>0</v>
      </c>
      <c r="AC89" s="26">
        <f t="shared" si="44"/>
        <v>0</v>
      </c>
      <c r="AD89" s="26">
        <f t="shared" si="44"/>
        <v>0</v>
      </c>
      <c r="AE89" s="26">
        <f t="shared" si="44"/>
        <v>0</v>
      </c>
      <c r="AF89" s="26">
        <f t="shared" ref="AF89" si="46">+SUM(AF90:AF93)</f>
        <v>0</v>
      </c>
      <c r="AG89" s="26">
        <f t="shared" ref="AG89:AH89" si="47">+SUM(AG90:AG93)</f>
        <v>0</v>
      </c>
      <c r="AH89" s="26">
        <f t="shared" si="47"/>
        <v>0</v>
      </c>
      <c r="AI89" s="27"/>
      <c r="AJ89" s="28" t="e">
        <f t="shared" si="41"/>
        <v>#DIV/0!</v>
      </c>
    </row>
    <row r="90" spans="1:36" hidden="1" x14ac:dyDescent="0.35">
      <c r="A90" s="24" t="s">
        <v>426</v>
      </c>
      <c r="B90" s="25" t="s">
        <v>427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27"/>
      <c r="AJ90" s="33" t="e">
        <f t="shared" si="41"/>
        <v>#DIV/0!</v>
      </c>
    </row>
    <row r="91" spans="1:36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3" t="e">
        <f t="shared" si="41"/>
        <v>#DIV/0!</v>
      </c>
    </row>
    <row r="92" spans="1:36" ht="13" hidden="1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33" t="e">
        <f t="shared" si="41"/>
        <v>#DIV/0!</v>
      </c>
    </row>
    <row r="93" spans="1:36" hidden="1" x14ac:dyDescent="0.35">
      <c r="A93" s="24" t="s">
        <v>432</v>
      </c>
      <c r="B93" s="25" t="s">
        <v>342</v>
      </c>
      <c r="C93" s="30">
        <f>+'1990'!$M93</f>
        <v>0</v>
      </c>
      <c r="D93" s="30">
        <f>+'1991'!$M93</f>
        <v>0</v>
      </c>
      <c r="E93" s="30">
        <f>+'1992'!$M93</f>
        <v>0</v>
      </c>
      <c r="F93" s="30">
        <f>+'1993'!$M93</f>
        <v>0</v>
      </c>
      <c r="G93" s="30">
        <f>+'1994'!$M93</f>
        <v>0</v>
      </c>
      <c r="H93" s="30">
        <f>+'1995'!$M93</f>
        <v>0</v>
      </c>
      <c r="I93" s="30">
        <f>+'1996'!$M93</f>
        <v>0</v>
      </c>
      <c r="J93" s="30">
        <f>+'1997'!$M93</f>
        <v>0</v>
      </c>
      <c r="K93" s="30">
        <f>+'1998'!$M93</f>
        <v>0</v>
      </c>
      <c r="L93" s="30">
        <f>+'1999'!$M93</f>
        <v>0</v>
      </c>
      <c r="M93" s="30">
        <f>+'2000'!$M93</f>
        <v>0</v>
      </c>
      <c r="N93" s="30">
        <f>+'2001'!$M93</f>
        <v>0</v>
      </c>
      <c r="O93" s="30">
        <f>+'2002'!$M93</f>
        <v>0</v>
      </c>
      <c r="P93" s="30">
        <f>+'2003'!$M93</f>
        <v>0</v>
      </c>
      <c r="Q93" s="30">
        <f>+'2004'!$M93</f>
        <v>0</v>
      </c>
      <c r="R93" s="30">
        <f>+'2005'!$M93</f>
        <v>0</v>
      </c>
      <c r="S93" s="30">
        <f>+'2006'!$M93</f>
        <v>0</v>
      </c>
      <c r="T93" s="30">
        <f>+'2007'!$M93</f>
        <v>0</v>
      </c>
      <c r="U93" s="30">
        <f>+'2008'!$M93</f>
        <v>0</v>
      </c>
      <c r="V93" s="30">
        <f>+'2009'!$M93</f>
        <v>0</v>
      </c>
      <c r="W93" s="30">
        <f>+'2010'!$M93</f>
        <v>0</v>
      </c>
      <c r="X93" s="30">
        <f>+'2011'!$M93</f>
        <v>0</v>
      </c>
      <c r="Y93" s="30">
        <f>+'2012'!$M93</f>
        <v>0</v>
      </c>
      <c r="Z93" s="30">
        <f>+'2013'!$M93</f>
        <v>0</v>
      </c>
      <c r="AA93" s="30">
        <f>+'2014'!$M93</f>
        <v>0</v>
      </c>
      <c r="AB93" s="30">
        <f>+'2015'!$M93</f>
        <v>0</v>
      </c>
      <c r="AC93" s="30">
        <f>+'2016'!$M93</f>
        <v>0</v>
      </c>
      <c r="AD93" s="30">
        <f>+'2017'!$M93</f>
        <v>0</v>
      </c>
      <c r="AE93" s="30">
        <f>+'2018'!$M93</f>
        <v>0</v>
      </c>
      <c r="AF93" s="30">
        <f>+'2019'!$M93</f>
        <v>0</v>
      </c>
      <c r="AG93" s="30">
        <f>+'2020'!$M93</f>
        <v>0</v>
      </c>
      <c r="AH93" s="30">
        <f>+'2021'!$M93</f>
        <v>0</v>
      </c>
      <c r="AI93" s="27"/>
      <c r="AJ93" s="31" t="e">
        <f t="shared" si="41"/>
        <v>#DIV/0!</v>
      </c>
    </row>
    <row r="94" spans="1:36" hidden="1" x14ac:dyDescent="0.35">
      <c r="A94" s="24" t="s">
        <v>433</v>
      </c>
      <c r="B94" s="25" t="s">
        <v>291</v>
      </c>
      <c r="C94" s="30">
        <f>+'1990'!$M94</f>
        <v>0</v>
      </c>
      <c r="D94" s="30">
        <f>+'1991'!$M94</f>
        <v>0</v>
      </c>
      <c r="E94" s="30">
        <f>+'1992'!$M94</f>
        <v>0</v>
      </c>
      <c r="F94" s="30">
        <f>+'1993'!$M94</f>
        <v>0</v>
      </c>
      <c r="G94" s="30">
        <f>+'1994'!$M94</f>
        <v>0</v>
      </c>
      <c r="H94" s="30">
        <f>+'1995'!$M94</f>
        <v>0</v>
      </c>
      <c r="I94" s="30">
        <f>+'1996'!$M94</f>
        <v>0</v>
      </c>
      <c r="J94" s="30">
        <f>+'1997'!$M94</f>
        <v>0</v>
      </c>
      <c r="K94" s="30">
        <f>+'1998'!$M94</f>
        <v>0</v>
      </c>
      <c r="L94" s="30">
        <f>+'1999'!$M94</f>
        <v>0</v>
      </c>
      <c r="M94" s="30">
        <f>+'2000'!$M94</f>
        <v>0</v>
      </c>
      <c r="N94" s="30">
        <f>+'2001'!$M94</f>
        <v>0</v>
      </c>
      <c r="O94" s="30">
        <f>+'2002'!$M94</f>
        <v>0</v>
      </c>
      <c r="P94" s="30">
        <f>+'2003'!$M94</f>
        <v>0</v>
      </c>
      <c r="Q94" s="30">
        <f>+'2004'!$M94</f>
        <v>0</v>
      </c>
      <c r="R94" s="30">
        <f>+'2005'!$M94</f>
        <v>0</v>
      </c>
      <c r="S94" s="30">
        <f>+'2006'!$M94</f>
        <v>0</v>
      </c>
      <c r="T94" s="30">
        <f>+'2007'!$M94</f>
        <v>0</v>
      </c>
      <c r="U94" s="30">
        <f>+'2008'!$M94</f>
        <v>0</v>
      </c>
      <c r="V94" s="30">
        <f>+'2009'!$M94</f>
        <v>0</v>
      </c>
      <c r="W94" s="30">
        <f>+'2010'!$M94</f>
        <v>0</v>
      </c>
      <c r="X94" s="30">
        <f>+'2011'!$M94</f>
        <v>0</v>
      </c>
      <c r="Y94" s="30">
        <f>+'2012'!$M94</f>
        <v>0</v>
      </c>
      <c r="Z94" s="30">
        <f>+'2013'!$M94</f>
        <v>0</v>
      </c>
      <c r="AA94" s="30">
        <f>+'2014'!$M94</f>
        <v>0</v>
      </c>
      <c r="AB94" s="30">
        <f>+'2015'!$M94</f>
        <v>0</v>
      </c>
      <c r="AC94" s="30">
        <f>+'2016'!$M94</f>
        <v>0</v>
      </c>
      <c r="AD94" s="30">
        <f>+'2017'!$M94</f>
        <v>0</v>
      </c>
      <c r="AE94" s="30">
        <f>+'2018'!$M94</f>
        <v>0</v>
      </c>
      <c r="AF94" s="30">
        <f>+'2019'!$M94</f>
        <v>0</v>
      </c>
      <c r="AG94" s="30">
        <f>+'2020'!$M94</f>
        <v>0</v>
      </c>
      <c r="AH94" s="30">
        <f>+'2021'!$M94</f>
        <v>0</v>
      </c>
      <c r="AI94" s="27"/>
      <c r="AJ94" s="31" t="e">
        <f t="shared" si="41"/>
        <v>#DIV/0!</v>
      </c>
    </row>
    <row r="95" spans="1:36" s="13" customFormat="1" x14ac:dyDescent="0.35">
      <c r="A95" s="19" t="s">
        <v>434</v>
      </c>
      <c r="B95" s="20" t="s">
        <v>435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22"/>
      <c r="AJ95" s="36" t="e">
        <f t="shared" si="41"/>
        <v>#DIV/0!</v>
      </c>
    </row>
    <row r="96" spans="1:36" hidden="1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33" t="e">
        <f t="shared" si="41"/>
        <v>#DIV/0!</v>
      </c>
    </row>
    <row r="97" spans="1:36" hidden="1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33" t="e">
        <f t="shared" si="41"/>
        <v>#DIV/0!</v>
      </c>
    </row>
    <row r="98" spans="1:36" hidden="1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33" t="e">
        <f t="shared" si="41"/>
        <v>#DIV/0!</v>
      </c>
    </row>
    <row r="99" spans="1:36" hidden="1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33" t="e">
        <f t="shared" si="41"/>
        <v>#DIV/0!</v>
      </c>
    </row>
    <row r="100" spans="1:36" hidden="1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33" t="e">
        <f t="shared" si="41"/>
        <v>#DIV/0!</v>
      </c>
    </row>
    <row r="101" spans="1:36" hidden="1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33" t="e">
        <f t="shared" si="41"/>
        <v>#DIV/0!</v>
      </c>
    </row>
    <row r="102" spans="1:36" hidden="1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33" t="e">
        <f t="shared" si="41"/>
        <v>#DIV/0!</v>
      </c>
    </row>
    <row r="103" spans="1:36" hidden="1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33" t="e">
        <f t="shared" si="41"/>
        <v>#DIV/0!</v>
      </c>
    </row>
    <row r="104" spans="1:36" hidden="1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33" t="e">
        <f t="shared" si="41"/>
        <v>#DIV/0!</v>
      </c>
    </row>
    <row r="105" spans="1:36" hidden="1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33" t="e">
        <f t="shared" si="41"/>
        <v>#DIV/0!</v>
      </c>
    </row>
    <row r="106" spans="1:36" hidden="1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33" t="e">
        <f t="shared" si="41"/>
        <v>#DIV/0!</v>
      </c>
    </row>
    <row r="107" spans="1:36" hidden="1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33" t="e">
        <f t="shared" si="41"/>
        <v>#DIV/0!</v>
      </c>
    </row>
    <row r="108" spans="1:36" hidden="1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33" t="e">
        <f t="shared" si="41"/>
        <v>#DIV/0!</v>
      </c>
    </row>
    <row r="109" spans="1:36" hidden="1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33" t="e">
        <f t="shared" si="41"/>
        <v>#DIV/0!</v>
      </c>
    </row>
    <row r="110" spans="1:36" hidden="1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33" t="e">
        <f t="shared" si="41"/>
        <v>#DIV/0!</v>
      </c>
    </row>
    <row r="111" spans="1:36" hidden="1" x14ac:dyDescent="0.35">
      <c r="A111" s="24" t="s">
        <v>466</v>
      </c>
      <c r="B111" s="25" t="s">
        <v>467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27"/>
      <c r="AJ111" s="33" t="e">
        <f t="shared" si="41"/>
        <v>#DIV/0!</v>
      </c>
    </row>
    <row r="112" spans="1:36" hidden="1" x14ac:dyDescent="0.35">
      <c r="A112" s="24" t="s">
        <v>468</v>
      </c>
      <c r="B112" s="25" t="s">
        <v>439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27"/>
      <c r="AJ112" s="33" t="e">
        <f t="shared" si="41"/>
        <v>#DIV/0!</v>
      </c>
    </row>
    <row r="113" spans="1:36" hidden="1" x14ac:dyDescent="0.35">
      <c r="A113" s="24" t="s">
        <v>469</v>
      </c>
      <c r="B113" s="25" t="s">
        <v>441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27"/>
      <c r="AJ113" s="33" t="e">
        <f t="shared" si="41"/>
        <v>#DIV/0!</v>
      </c>
    </row>
    <row r="114" spans="1:36" hidden="1" x14ac:dyDescent="0.35">
      <c r="A114" s="24" t="s">
        <v>470</v>
      </c>
      <c r="B114" s="25" t="s">
        <v>443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27"/>
      <c r="AJ114" s="33" t="e">
        <f t="shared" si="41"/>
        <v>#DIV/0!</v>
      </c>
    </row>
    <row r="115" spans="1:36" hidden="1" x14ac:dyDescent="0.35">
      <c r="A115" s="24" t="s">
        <v>471</v>
      </c>
      <c r="B115" s="25" t="s">
        <v>445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27"/>
      <c r="AJ115" s="33" t="e">
        <f t="shared" si="41"/>
        <v>#DIV/0!</v>
      </c>
    </row>
    <row r="116" spans="1:36" hidden="1" x14ac:dyDescent="0.35">
      <c r="A116" s="24" t="s">
        <v>472</v>
      </c>
      <c r="B116" s="25" t="s">
        <v>447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27"/>
      <c r="AJ116" s="33" t="e">
        <f t="shared" si="41"/>
        <v>#DIV/0!</v>
      </c>
    </row>
    <row r="117" spans="1:36" hidden="1" x14ac:dyDescent="0.35">
      <c r="A117" s="24" t="s">
        <v>473</v>
      </c>
      <c r="B117" s="25" t="s">
        <v>449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27"/>
      <c r="AJ117" s="33" t="e">
        <f t="shared" si="41"/>
        <v>#DIV/0!</v>
      </c>
    </row>
    <row r="118" spans="1:36" hidden="1" x14ac:dyDescent="0.35">
      <c r="A118" s="24" t="s">
        <v>474</v>
      </c>
      <c r="B118" s="25" t="s">
        <v>451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27"/>
      <c r="AJ118" s="33" t="e">
        <f t="shared" si="41"/>
        <v>#DIV/0!</v>
      </c>
    </row>
    <row r="119" spans="1:36" hidden="1" x14ac:dyDescent="0.35">
      <c r="A119" s="24" t="s">
        <v>475</v>
      </c>
      <c r="B119" s="25" t="s">
        <v>453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27"/>
      <c r="AJ119" s="33" t="e">
        <f t="shared" si="41"/>
        <v>#DIV/0!</v>
      </c>
    </row>
    <row r="120" spans="1:36" hidden="1" x14ac:dyDescent="0.35">
      <c r="A120" s="24" t="s">
        <v>476</v>
      </c>
      <c r="B120" s="25" t="s">
        <v>455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27"/>
      <c r="AJ120" s="33" t="e">
        <f t="shared" si="41"/>
        <v>#DIV/0!</v>
      </c>
    </row>
    <row r="121" spans="1:36" hidden="1" x14ac:dyDescent="0.35">
      <c r="A121" s="24" t="s">
        <v>477</v>
      </c>
      <c r="B121" s="25" t="s">
        <v>457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27"/>
      <c r="AJ121" s="33" t="e">
        <f t="shared" si="41"/>
        <v>#DIV/0!</v>
      </c>
    </row>
    <row r="122" spans="1:36" hidden="1" x14ac:dyDescent="0.35">
      <c r="A122" s="24" t="s">
        <v>478</v>
      </c>
      <c r="B122" s="25" t="s">
        <v>459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27"/>
      <c r="AJ122" s="33" t="e">
        <f t="shared" si="41"/>
        <v>#DIV/0!</v>
      </c>
    </row>
    <row r="123" spans="1:36" hidden="1" x14ac:dyDescent="0.35">
      <c r="A123" s="24" t="s">
        <v>479</v>
      </c>
      <c r="B123" s="25" t="s">
        <v>461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27"/>
      <c r="AJ123" s="33" t="e">
        <f t="shared" si="41"/>
        <v>#DIV/0!</v>
      </c>
    </row>
    <row r="124" spans="1:36" hidden="1" x14ac:dyDescent="0.35">
      <c r="A124" s="24" t="s">
        <v>480</v>
      </c>
      <c r="B124" s="25" t="s">
        <v>463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27"/>
      <c r="AJ124" s="33" t="e">
        <f t="shared" si="41"/>
        <v>#DIV/0!</v>
      </c>
    </row>
    <row r="125" spans="1:36" hidden="1" x14ac:dyDescent="0.35">
      <c r="A125" s="24" t="s">
        <v>481</v>
      </c>
      <c r="B125" s="25" t="s">
        <v>465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27"/>
      <c r="AJ125" s="33" t="e">
        <f t="shared" si="41"/>
        <v>#DIV/0!</v>
      </c>
    </row>
    <row r="126" spans="1:36" ht="13" hidden="1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3" t="e">
        <f t="shared" si="41"/>
        <v>#DIV/0!</v>
      </c>
    </row>
    <row r="127" spans="1:36" hidden="1" x14ac:dyDescent="0.35">
      <c r="A127" s="24" t="s">
        <v>484</v>
      </c>
      <c r="B127" s="25" t="s">
        <v>485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27"/>
      <c r="AJ127" s="33" t="e">
        <f t="shared" si="41"/>
        <v>#DIV/0!</v>
      </c>
    </row>
    <row r="128" spans="1:36" hidden="1" x14ac:dyDescent="0.35">
      <c r="A128" s="24" t="s">
        <v>486</v>
      </c>
      <c r="B128" s="25" t="s">
        <v>487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27"/>
      <c r="AJ128" s="33" t="e">
        <f t="shared" si="41"/>
        <v>#DIV/0!</v>
      </c>
    </row>
    <row r="129" spans="1:36" hidden="1" x14ac:dyDescent="0.35">
      <c r="A129" s="24" t="s">
        <v>488</v>
      </c>
      <c r="B129" s="25" t="s">
        <v>489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27"/>
      <c r="AJ129" s="33" t="e">
        <f t="shared" si="41"/>
        <v>#DIV/0!</v>
      </c>
    </row>
    <row r="130" spans="1:36" hidden="1" x14ac:dyDescent="0.35">
      <c r="A130" s="24" t="s">
        <v>490</v>
      </c>
      <c r="B130" s="25" t="s">
        <v>491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27"/>
      <c r="AJ130" s="33" t="e">
        <f t="shared" si="41"/>
        <v>#DIV/0!</v>
      </c>
    </row>
    <row r="131" spans="1:36" hidden="1" x14ac:dyDescent="0.35">
      <c r="A131" s="24" t="s">
        <v>492</v>
      </c>
      <c r="B131" s="25" t="s">
        <v>291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27"/>
      <c r="AJ131" s="33" t="e">
        <f t="shared" si="41"/>
        <v>#DIV/0!</v>
      </c>
    </row>
    <row r="132" spans="1:36" hidden="1" x14ac:dyDescent="0.35">
      <c r="A132" s="24" t="s">
        <v>493</v>
      </c>
      <c r="B132" s="25" t="s">
        <v>494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27"/>
      <c r="AJ132" s="33" t="e">
        <f t="shared" si="41"/>
        <v>#DIV/0!</v>
      </c>
    </row>
    <row r="133" spans="1:36" hidden="1" x14ac:dyDescent="0.35">
      <c r="A133" s="24" t="s">
        <v>495</v>
      </c>
      <c r="B133" s="25" t="s">
        <v>496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27"/>
      <c r="AJ133" s="33" t="e">
        <f t="shared" ref="AJ133:AJ196" si="48">+(AF133/M133)-1</f>
        <v>#DIV/0!</v>
      </c>
    </row>
    <row r="134" spans="1:36" hidden="1" x14ac:dyDescent="0.35">
      <c r="A134" s="24" t="s">
        <v>497</v>
      </c>
      <c r="B134" s="25" t="s">
        <v>498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27"/>
      <c r="AJ134" s="33" t="e">
        <f t="shared" si="48"/>
        <v>#DIV/0!</v>
      </c>
    </row>
    <row r="135" spans="1:36" hidden="1" x14ac:dyDescent="0.35">
      <c r="A135" s="24" t="s">
        <v>499</v>
      </c>
      <c r="B135" s="25" t="s">
        <v>500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27"/>
      <c r="AJ135" s="33" t="e">
        <f t="shared" si="48"/>
        <v>#DIV/0!</v>
      </c>
    </row>
    <row r="136" spans="1:36" hidden="1" x14ac:dyDescent="0.35">
      <c r="A136" s="24" t="s">
        <v>501</v>
      </c>
      <c r="B136" s="25" t="s">
        <v>502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27"/>
      <c r="AJ136" s="33" t="e">
        <f t="shared" si="48"/>
        <v>#DIV/0!</v>
      </c>
    </row>
    <row r="137" spans="1:36" hidden="1" x14ac:dyDescent="0.35">
      <c r="A137" s="24" t="s">
        <v>503</v>
      </c>
      <c r="B137" s="25" t="s">
        <v>504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27"/>
      <c r="AJ137" s="33" t="e">
        <f t="shared" si="48"/>
        <v>#DIV/0!</v>
      </c>
    </row>
    <row r="138" spans="1:36" hidden="1" x14ac:dyDescent="0.35">
      <c r="A138" s="24" t="s">
        <v>505</v>
      </c>
      <c r="B138" s="25" t="s">
        <v>506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27"/>
      <c r="AJ138" s="33" t="e">
        <f t="shared" si="48"/>
        <v>#DIV/0!</v>
      </c>
    </row>
    <row r="139" spans="1:36" hidden="1" x14ac:dyDescent="0.35">
      <c r="A139" s="24" t="s">
        <v>507</v>
      </c>
      <c r="B139" s="25" t="s">
        <v>508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27"/>
      <c r="AJ139" s="33" t="e">
        <f t="shared" si="48"/>
        <v>#DIV/0!</v>
      </c>
    </row>
    <row r="140" spans="1:36" hidden="1" x14ac:dyDescent="0.35">
      <c r="A140" s="24" t="s">
        <v>509</v>
      </c>
      <c r="B140" s="25" t="s">
        <v>291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27"/>
      <c r="AJ140" s="33" t="e">
        <f t="shared" si="48"/>
        <v>#DIV/0!</v>
      </c>
    </row>
    <row r="141" spans="1:36" hidden="1" x14ac:dyDescent="0.35">
      <c r="A141" s="24" t="s">
        <v>510</v>
      </c>
      <c r="B141" s="25" t="s">
        <v>511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27"/>
      <c r="AJ141" s="33" t="e">
        <f t="shared" si="48"/>
        <v>#DIV/0!</v>
      </c>
    </row>
    <row r="142" spans="1:36" hidden="1" x14ac:dyDescent="0.35">
      <c r="A142" s="24" t="s">
        <v>512</v>
      </c>
      <c r="B142" s="25" t="s">
        <v>513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27"/>
      <c r="AJ142" s="33" t="e">
        <f t="shared" si="48"/>
        <v>#DIV/0!</v>
      </c>
    </row>
    <row r="143" spans="1:36" hidden="1" x14ac:dyDescent="0.35">
      <c r="A143" s="24" t="s">
        <v>514</v>
      </c>
      <c r="B143" s="25" t="s">
        <v>515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27"/>
      <c r="AJ143" s="33" t="e">
        <f t="shared" si="48"/>
        <v>#DIV/0!</v>
      </c>
    </row>
    <row r="144" spans="1:36" hidden="1" x14ac:dyDescent="0.35">
      <c r="A144" s="24" t="s">
        <v>516</v>
      </c>
      <c r="B144" s="25" t="s">
        <v>517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27"/>
      <c r="AJ144" s="33" t="e">
        <f t="shared" si="48"/>
        <v>#DIV/0!</v>
      </c>
    </row>
    <row r="145" spans="1:36" hidden="1" x14ac:dyDescent="0.35">
      <c r="A145" s="24" t="s">
        <v>518</v>
      </c>
      <c r="B145" s="25" t="s">
        <v>519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27"/>
      <c r="AJ145" s="33" t="e">
        <f t="shared" si="48"/>
        <v>#DIV/0!</v>
      </c>
    </row>
    <row r="146" spans="1:36" hidden="1" x14ac:dyDescent="0.35">
      <c r="A146" s="24" t="s">
        <v>520</v>
      </c>
      <c r="B146" s="25" t="s">
        <v>521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27"/>
      <c r="AJ146" s="33" t="e">
        <f t="shared" si="48"/>
        <v>#DIV/0!</v>
      </c>
    </row>
    <row r="147" spans="1:36" hidden="1" x14ac:dyDescent="0.35">
      <c r="A147" s="24" t="s">
        <v>522</v>
      </c>
      <c r="B147" s="25" t="s">
        <v>523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27"/>
      <c r="AJ147" s="33" t="e">
        <f t="shared" si="48"/>
        <v>#DIV/0!</v>
      </c>
    </row>
    <row r="148" spans="1:36" hidden="1" x14ac:dyDescent="0.35">
      <c r="A148" s="24" t="s">
        <v>524</v>
      </c>
      <c r="B148" s="25" t="s">
        <v>525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27"/>
      <c r="AJ148" s="33" t="e">
        <f t="shared" si="48"/>
        <v>#DIV/0!</v>
      </c>
    </row>
    <row r="149" spans="1:36" hidden="1" x14ac:dyDescent="0.35">
      <c r="A149" s="24" t="s">
        <v>526</v>
      </c>
      <c r="B149" s="25" t="s">
        <v>527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27"/>
      <c r="AJ149" s="33" t="e">
        <f t="shared" si="48"/>
        <v>#DIV/0!</v>
      </c>
    </row>
    <row r="150" spans="1:36" hidden="1" x14ac:dyDescent="0.35">
      <c r="A150" s="24" t="s">
        <v>528</v>
      </c>
      <c r="B150" s="25" t="s">
        <v>291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27"/>
      <c r="AJ150" s="33" t="e">
        <f t="shared" si="48"/>
        <v>#DIV/0!</v>
      </c>
    </row>
    <row r="151" spans="1:36" hidden="1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3" t="e">
        <f t="shared" si="48"/>
        <v>#DIV/0!</v>
      </c>
    </row>
    <row r="152" spans="1:36" hidden="1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3" t="e">
        <f t="shared" si="48"/>
        <v>#DIV/0!</v>
      </c>
    </row>
    <row r="153" spans="1:36" hidden="1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3" t="e">
        <f t="shared" si="48"/>
        <v>#DIV/0!</v>
      </c>
    </row>
    <row r="154" spans="1:36" hidden="1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3" t="e">
        <f t="shared" si="48"/>
        <v>#DIV/0!</v>
      </c>
    </row>
    <row r="155" spans="1:36" hidden="1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3" t="e">
        <f t="shared" si="48"/>
        <v>#DIV/0!</v>
      </c>
    </row>
    <row r="156" spans="1:36" hidden="1" x14ac:dyDescent="0.35">
      <c r="A156" s="24" t="s">
        <v>539</v>
      </c>
      <c r="B156" s="25" t="s">
        <v>291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27"/>
      <c r="AJ156" s="33" t="e">
        <f t="shared" si="48"/>
        <v>#DIV/0!</v>
      </c>
    </row>
    <row r="157" spans="1:36" s="13" customFormat="1" x14ac:dyDescent="0.35">
      <c r="A157" s="19" t="s">
        <v>540</v>
      </c>
      <c r="B157" s="20" t="s">
        <v>541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22"/>
      <c r="AJ157" s="36" t="e">
        <f t="shared" si="48"/>
        <v>#DIV/0!</v>
      </c>
    </row>
    <row r="158" spans="1:36" x14ac:dyDescent="0.35">
      <c r="A158" s="24" t="s">
        <v>542</v>
      </c>
      <c r="B158" s="25" t="s">
        <v>543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27"/>
      <c r="AJ158" s="33" t="e">
        <f t="shared" si="48"/>
        <v>#DIV/0!</v>
      </c>
    </row>
    <row r="159" spans="1:36" x14ac:dyDescent="0.35">
      <c r="A159" s="24" t="s">
        <v>544</v>
      </c>
      <c r="B159" s="25" t="s">
        <v>545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27"/>
      <c r="AJ159" s="33" t="e">
        <f t="shared" si="48"/>
        <v>#DIV/0!</v>
      </c>
    </row>
    <row r="160" spans="1:36" x14ac:dyDescent="0.35">
      <c r="A160" s="24" t="s">
        <v>546</v>
      </c>
      <c r="B160" s="25" t="s">
        <v>547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27"/>
      <c r="AJ160" s="33" t="e">
        <f t="shared" si="48"/>
        <v>#DIV/0!</v>
      </c>
    </row>
    <row r="161" spans="1:36" x14ac:dyDescent="0.35">
      <c r="A161" s="24" t="s">
        <v>548</v>
      </c>
      <c r="B161" s="25" t="s">
        <v>549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27"/>
      <c r="AJ161" s="33" t="e">
        <f t="shared" si="48"/>
        <v>#DIV/0!</v>
      </c>
    </row>
    <row r="162" spans="1:36" x14ac:dyDescent="0.35">
      <c r="A162" s="24" t="s">
        <v>550</v>
      </c>
      <c r="B162" s="25" t="s">
        <v>551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27"/>
      <c r="AJ162" s="33" t="e">
        <f t="shared" si="48"/>
        <v>#DIV/0!</v>
      </c>
    </row>
    <row r="163" spans="1:36" x14ac:dyDescent="0.35">
      <c r="A163" s="24" t="s">
        <v>552</v>
      </c>
      <c r="B163" s="25" t="s">
        <v>553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27"/>
      <c r="AJ163" s="33" t="e">
        <f t="shared" si="48"/>
        <v>#DIV/0!</v>
      </c>
    </row>
    <row r="164" spans="1:36" x14ac:dyDescent="0.35">
      <c r="A164" s="24" t="s">
        <v>554</v>
      </c>
      <c r="B164" s="25" t="s">
        <v>555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27"/>
      <c r="AJ164" s="33" t="e">
        <f t="shared" si="48"/>
        <v>#DIV/0!</v>
      </c>
    </row>
    <row r="165" spans="1:36" x14ac:dyDescent="0.35">
      <c r="A165" s="24" t="s">
        <v>556</v>
      </c>
      <c r="B165" s="25" t="s">
        <v>557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27"/>
      <c r="AJ165" s="33" t="e">
        <f t="shared" si="48"/>
        <v>#DIV/0!</v>
      </c>
    </row>
    <row r="166" spans="1:36" x14ac:dyDescent="0.35">
      <c r="A166" s="24" t="s">
        <v>558</v>
      </c>
      <c r="B166" s="25" t="s">
        <v>559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27"/>
      <c r="AJ166" s="33" t="e">
        <f t="shared" si="48"/>
        <v>#DIV/0!</v>
      </c>
    </row>
    <row r="167" spans="1:36" x14ac:dyDescent="0.35">
      <c r="A167" s="24" t="s">
        <v>560</v>
      </c>
      <c r="B167" s="25" t="s">
        <v>561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27"/>
      <c r="AJ167" s="33" t="e">
        <f t="shared" si="48"/>
        <v>#DIV/0!</v>
      </c>
    </row>
    <row r="168" spans="1:36" x14ac:dyDescent="0.35">
      <c r="A168" s="24" t="s">
        <v>562</v>
      </c>
      <c r="B168" s="25" t="s">
        <v>563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27"/>
      <c r="AJ168" s="33" t="e">
        <f t="shared" si="48"/>
        <v>#DIV/0!</v>
      </c>
    </row>
    <row r="169" spans="1:36" x14ac:dyDescent="0.35">
      <c r="A169" s="24" t="s">
        <v>564</v>
      </c>
      <c r="B169" s="25" t="s">
        <v>565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27"/>
      <c r="AJ169" s="33" t="e">
        <f t="shared" si="48"/>
        <v>#DIV/0!</v>
      </c>
    </row>
    <row r="170" spans="1:36" x14ac:dyDescent="0.35">
      <c r="A170" s="24" t="s">
        <v>566</v>
      </c>
      <c r="B170" s="25" t="s">
        <v>567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27"/>
      <c r="AJ170" s="33" t="e">
        <f t="shared" si="48"/>
        <v>#DIV/0!</v>
      </c>
    </row>
    <row r="171" spans="1:36" x14ac:dyDescent="0.35">
      <c r="A171" s="24" t="s">
        <v>568</v>
      </c>
      <c r="B171" s="25" t="s">
        <v>569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27"/>
      <c r="AJ171" s="33" t="e">
        <f t="shared" si="48"/>
        <v>#DIV/0!</v>
      </c>
    </row>
    <row r="172" spans="1:36" x14ac:dyDescent="0.35">
      <c r="A172" s="24" t="s">
        <v>570</v>
      </c>
      <c r="B172" s="25" t="s">
        <v>571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27"/>
      <c r="AJ172" s="33" t="e">
        <f t="shared" si="48"/>
        <v>#DIV/0!</v>
      </c>
    </row>
    <row r="173" spans="1:36" x14ac:dyDescent="0.35">
      <c r="A173" s="24" t="s">
        <v>572</v>
      </c>
      <c r="B173" s="25" t="s">
        <v>573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27"/>
      <c r="AJ173" s="33" t="e">
        <f t="shared" si="48"/>
        <v>#DIV/0!</v>
      </c>
    </row>
    <row r="174" spans="1:36" x14ac:dyDescent="0.35">
      <c r="A174" s="24" t="s">
        <v>574</v>
      </c>
      <c r="B174" s="25" t="s">
        <v>575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27"/>
      <c r="AJ174" s="33" t="e">
        <f t="shared" si="48"/>
        <v>#DIV/0!</v>
      </c>
    </row>
    <row r="175" spans="1:36" x14ac:dyDescent="0.35">
      <c r="A175" s="24" t="s">
        <v>576</v>
      </c>
      <c r="B175" s="25" t="s">
        <v>577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27"/>
      <c r="AJ175" s="33" t="e">
        <f t="shared" si="48"/>
        <v>#DIV/0!</v>
      </c>
    </row>
    <row r="176" spans="1:36" x14ac:dyDescent="0.35">
      <c r="A176" s="24" t="s">
        <v>578</v>
      </c>
      <c r="B176" s="25" t="s">
        <v>579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27"/>
      <c r="AJ176" s="33" t="e">
        <f t="shared" si="48"/>
        <v>#DIV/0!</v>
      </c>
    </row>
    <row r="177" spans="1:36" x14ac:dyDescent="0.35">
      <c r="A177" s="24" t="s">
        <v>580</v>
      </c>
      <c r="B177" s="25" t="s">
        <v>581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27"/>
      <c r="AJ177" s="33" t="e">
        <f t="shared" si="48"/>
        <v>#DIV/0!</v>
      </c>
    </row>
    <row r="178" spans="1:36" x14ac:dyDescent="0.35">
      <c r="A178" s="24" t="s">
        <v>582</v>
      </c>
      <c r="B178" s="25" t="s">
        <v>583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27"/>
      <c r="AJ178" s="33" t="e">
        <f t="shared" si="48"/>
        <v>#DIV/0!</v>
      </c>
    </row>
    <row r="179" spans="1:36" x14ac:dyDescent="0.35">
      <c r="A179" s="24" t="s">
        <v>584</v>
      </c>
      <c r="B179" s="25" t="s">
        <v>585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27"/>
      <c r="AJ179" s="33" t="e">
        <f t="shared" si="48"/>
        <v>#DIV/0!</v>
      </c>
    </row>
    <row r="180" spans="1:36" x14ac:dyDescent="0.35">
      <c r="A180" s="24" t="s">
        <v>586</v>
      </c>
      <c r="B180" s="25" t="s">
        <v>587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27"/>
      <c r="AJ180" s="33" t="e">
        <f t="shared" si="48"/>
        <v>#DIV/0!</v>
      </c>
    </row>
    <row r="181" spans="1:36" x14ac:dyDescent="0.35">
      <c r="A181" s="24" t="s">
        <v>588</v>
      </c>
      <c r="B181" s="25" t="s">
        <v>589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27"/>
      <c r="AJ181" s="33" t="e">
        <f t="shared" si="48"/>
        <v>#DIV/0!</v>
      </c>
    </row>
    <row r="182" spans="1:36" x14ac:dyDescent="0.35">
      <c r="A182" s="24" t="s">
        <v>590</v>
      </c>
      <c r="B182" s="25" t="s">
        <v>591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27"/>
      <c r="AJ182" s="33" t="e">
        <f t="shared" si="48"/>
        <v>#DIV/0!</v>
      </c>
    </row>
    <row r="183" spans="1:36" x14ac:dyDescent="0.35">
      <c r="A183" s="24" t="s">
        <v>592</v>
      </c>
      <c r="B183" s="25" t="s">
        <v>593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27"/>
      <c r="AJ183" s="33" t="e">
        <f t="shared" si="48"/>
        <v>#DIV/0!</v>
      </c>
    </row>
    <row r="184" spans="1:36" x14ac:dyDescent="0.35">
      <c r="A184" s="24" t="s">
        <v>594</v>
      </c>
      <c r="B184" s="25" t="s">
        <v>595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27"/>
      <c r="AJ184" s="33" t="e">
        <f t="shared" si="48"/>
        <v>#DIV/0!</v>
      </c>
    </row>
    <row r="185" spans="1:36" x14ac:dyDescent="0.35">
      <c r="A185" s="24" t="s">
        <v>596</v>
      </c>
      <c r="B185" s="25" t="s">
        <v>597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27"/>
      <c r="AJ185" s="33" t="e">
        <f t="shared" si="48"/>
        <v>#DIV/0!</v>
      </c>
    </row>
    <row r="186" spans="1:36" x14ac:dyDescent="0.35">
      <c r="A186" s="24" t="s">
        <v>598</v>
      </c>
      <c r="B186" s="25" t="s">
        <v>599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27"/>
      <c r="AJ186" s="33" t="e">
        <f t="shared" si="48"/>
        <v>#DIV/0!</v>
      </c>
    </row>
    <row r="187" spans="1:36" x14ac:dyDescent="0.35">
      <c r="A187" s="24" t="s">
        <v>600</v>
      </c>
      <c r="B187" s="25" t="s">
        <v>601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27"/>
      <c r="AJ187" s="33" t="e">
        <f t="shared" si="48"/>
        <v>#DIV/0!</v>
      </c>
    </row>
    <row r="188" spans="1:36" x14ac:dyDescent="0.35">
      <c r="A188" s="24" t="s">
        <v>602</v>
      </c>
      <c r="B188" s="25" t="s">
        <v>603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27"/>
      <c r="AJ188" s="33" t="e">
        <f t="shared" si="48"/>
        <v>#DIV/0!</v>
      </c>
    </row>
    <row r="189" spans="1:36" x14ac:dyDescent="0.35">
      <c r="A189" s="24" t="s">
        <v>604</v>
      </c>
      <c r="B189" s="25" t="s">
        <v>605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27"/>
      <c r="AJ189" s="33" t="e">
        <f t="shared" si="48"/>
        <v>#DIV/0!</v>
      </c>
    </row>
    <row r="190" spans="1:36" x14ac:dyDescent="0.35">
      <c r="A190" s="24" t="s">
        <v>606</v>
      </c>
      <c r="B190" s="25" t="s">
        <v>607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27"/>
      <c r="AJ190" s="33" t="e">
        <f t="shared" si="48"/>
        <v>#DIV/0!</v>
      </c>
    </row>
    <row r="191" spans="1:36" x14ac:dyDescent="0.35">
      <c r="A191" s="24" t="s">
        <v>608</v>
      </c>
      <c r="B191" s="25" t="s">
        <v>609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27"/>
      <c r="AJ191" s="33" t="e">
        <f t="shared" si="48"/>
        <v>#DIV/0!</v>
      </c>
    </row>
    <row r="192" spans="1:36" x14ac:dyDescent="0.35">
      <c r="A192" s="24" t="s">
        <v>610</v>
      </c>
      <c r="B192" s="25" t="s">
        <v>611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27"/>
      <c r="AJ192" s="33" t="e">
        <f t="shared" si="48"/>
        <v>#DIV/0!</v>
      </c>
    </row>
    <row r="193" spans="1:36" x14ac:dyDescent="0.35">
      <c r="A193" s="24" t="s">
        <v>612</v>
      </c>
      <c r="B193" s="25" t="s">
        <v>613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27"/>
      <c r="AJ193" s="33" t="e">
        <f t="shared" si="48"/>
        <v>#DIV/0!</v>
      </c>
    </row>
    <row r="194" spans="1:36" x14ac:dyDescent="0.35">
      <c r="A194" s="24" t="s">
        <v>614</v>
      </c>
      <c r="B194" s="25" t="s">
        <v>615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27"/>
      <c r="AJ194" s="33" t="e">
        <f t="shared" si="48"/>
        <v>#DIV/0!</v>
      </c>
    </row>
    <row r="195" spans="1:36" x14ac:dyDescent="0.35">
      <c r="A195" s="24" t="s">
        <v>616</v>
      </c>
      <c r="B195" s="25" t="s">
        <v>617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27"/>
      <c r="AJ195" s="33" t="e">
        <f t="shared" si="48"/>
        <v>#DIV/0!</v>
      </c>
    </row>
    <row r="196" spans="1:36" x14ac:dyDescent="0.35">
      <c r="A196" s="24" t="s">
        <v>618</v>
      </c>
      <c r="B196" s="25" t="s">
        <v>619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27"/>
      <c r="AJ196" s="33" t="e">
        <f t="shared" si="48"/>
        <v>#DIV/0!</v>
      </c>
    </row>
    <row r="197" spans="1:36" x14ac:dyDescent="0.35">
      <c r="A197" s="24" t="s">
        <v>620</v>
      </c>
      <c r="B197" s="25" t="s">
        <v>621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27"/>
      <c r="AJ197" s="33" t="e">
        <f t="shared" ref="AJ197:AJ237" si="49">+(AF197/M197)-1</f>
        <v>#DIV/0!</v>
      </c>
    </row>
    <row r="198" spans="1:36" x14ac:dyDescent="0.35">
      <c r="A198" s="24" t="s">
        <v>622</v>
      </c>
      <c r="B198" s="25" t="s">
        <v>623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27"/>
      <c r="AJ198" s="33" t="e">
        <f t="shared" si="49"/>
        <v>#DIV/0!</v>
      </c>
    </row>
    <row r="199" spans="1:36" x14ac:dyDescent="0.35">
      <c r="A199" s="24" t="s">
        <v>624</v>
      </c>
      <c r="B199" s="25" t="s">
        <v>625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27"/>
      <c r="AJ199" s="33" t="e">
        <f t="shared" si="49"/>
        <v>#DIV/0!</v>
      </c>
    </row>
    <row r="200" spans="1:36" x14ac:dyDescent="0.35">
      <c r="A200" s="24" t="s">
        <v>626</v>
      </c>
      <c r="B200" s="25" t="s">
        <v>627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27"/>
      <c r="AJ200" s="33" t="e">
        <f t="shared" si="49"/>
        <v>#DIV/0!</v>
      </c>
    </row>
    <row r="201" spans="1:36" x14ac:dyDescent="0.35">
      <c r="A201" s="24" t="s">
        <v>628</v>
      </c>
      <c r="B201" s="25" t="s">
        <v>629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27"/>
      <c r="AJ201" s="33" t="e">
        <f t="shared" si="49"/>
        <v>#DIV/0!</v>
      </c>
    </row>
    <row r="202" spans="1:36" x14ac:dyDescent="0.35">
      <c r="A202" s="24" t="s">
        <v>630</v>
      </c>
      <c r="B202" s="25" t="s">
        <v>631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27"/>
      <c r="AJ202" s="33" t="e">
        <f t="shared" si="49"/>
        <v>#DIV/0!</v>
      </c>
    </row>
    <row r="203" spans="1:36" x14ac:dyDescent="0.35">
      <c r="A203" s="24" t="s">
        <v>632</v>
      </c>
      <c r="B203" s="25" t="s">
        <v>633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27"/>
      <c r="AJ203" s="33" t="e">
        <f t="shared" si="49"/>
        <v>#DIV/0!</v>
      </c>
    </row>
    <row r="204" spans="1:36" x14ac:dyDescent="0.35">
      <c r="A204" s="24" t="s">
        <v>634</v>
      </c>
      <c r="B204" s="25" t="s">
        <v>635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27"/>
      <c r="AJ204" s="33" t="e">
        <f t="shared" si="49"/>
        <v>#DIV/0!</v>
      </c>
    </row>
    <row r="205" spans="1:36" x14ac:dyDescent="0.35">
      <c r="A205" s="24" t="s">
        <v>636</v>
      </c>
      <c r="B205" s="25" t="s">
        <v>637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27"/>
      <c r="AJ205" s="33" t="e">
        <f t="shared" si="49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3" t="e">
        <f t="shared" si="49"/>
        <v>#DIV/0!</v>
      </c>
    </row>
    <row r="207" spans="1:36" x14ac:dyDescent="0.35">
      <c r="A207" s="24" t="s">
        <v>640</v>
      </c>
      <c r="B207" s="25" t="s">
        <v>291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27"/>
      <c r="AJ207" s="33" t="e">
        <f t="shared" si="49"/>
        <v>#DIV/0!</v>
      </c>
    </row>
    <row r="208" spans="1:36" ht="13" x14ac:dyDescent="0.35">
      <c r="A208" s="24" t="s">
        <v>696</v>
      </c>
      <c r="B208" s="25" t="s">
        <v>697</v>
      </c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27"/>
      <c r="AJ208" s="33"/>
    </row>
    <row r="209" spans="1:36" s="13" customFormat="1" x14ac:dyDescent="0.35">
      <c r="A209" s="19" t="s">
        <v>641</v>
      </c>
      <c r="B209" s="20" t="s">
        <v>642</v>
      </c>
      <c r="C209" s="21">
        <f>+C210+C214+C217+C220+C224</f>
        <v>0</v>
      </c>
      <c r="D209" s="21">
        <f t="shared" ref="D209:AE209" si="50">+D210+D214+D217+D220+D224</f>
        <v>0</v>
      </c>
      <c r="E209" s="21">
        <f t="shared" si="50"/>
        <v>0</v>
      </c>
      <c r="F209" s="21">
        <f t="shared" si="50"/>
        <v>0</v>
      </c>
      <c r="G209" s="21">
        <f t="shared" si="50"/>
        <v>0</v>
      </c>
      <c r="H209" s="21">
        <f t="shared" si="50"/>
        <v>0</v>
      </c>
      <c r="I209" s="21">
        <f t="shared" si="50"/>
        <v>0</v>
      </c>
      <c r="J209" s="21">
        <f t="shared" si="50"/>
        <v>0</v>
      </c>
      <c r="K209" s="21">
        <f t="shared" si="50"/>
        <v>0</v>
      </c>
      <c r="L209" s="21">
        <f t="shared" si="50"/>
        <v>0</v>
      </c>
      <c r="M209" s="21">
        <f t="shared" si="50"/>
        <v>0</v>
      </c>
      <c r="N209" s="21">
        <f t="shared" si="50"/>
        <v>0</v>
      </c>
      <c r="O209" s="21">
        <f t="shared" si="50"/>
        <v>0</v>
      </c>
      <c r="P209" s="21">
        <f t="shared" si="50"/>
        <v>0</v>
      </c>
      <c r="Q209" s="21">
        <f t="shared" si="50"/>
        <v>0</v>
      </c>
      <c r="R209" s="21">
        <f t="shared" ref="R209" si="51">+R210+R214+R217+R220+R224</f>
        <v>0</v>
      </c>
      <c r="S209" s="21">
        <f t="shared" si="50"/>
        <v>0</v>
      </c>
      <c r="T209" s="21">
        <f t="shared" si="50"/>
        <v>0</v>
      </c>
      <c r="U209" s="21">
        <f t="shared" si="50"/>
        <v>0</v>
      </c>
      <c r="V209" s="21">
        <f t="shared" si="50"/>
        <v>0</v>
      </c>
      <c r="W209" s="21">
        <f t="shared" si="50"/>
        <v>0</v>
      </c>
      <c r="X209" s="21">
        <f t="shared" si="50"/>
        <v>0</v>
      </c>
      <c r="Y209" s="21">
        <f t="shared" si="50"/>
        <v>0</v>
      </c>
      <c r="Z209" s="21">
        <f t="shared" si="50"/>
        <v>0</v>
      </c>
      <c r="AA209" s="21">
        <f t="shared" si="50"/>
        <v>0</v>
      </c>
      <c r="AB209" s="21">
        <f t="shared" si="50"/>
        <v>0</v>
      </c>
      <c r="AC209" s="21">
        <f t="shared" si="50"/>
        <v>0</v>
      </c>
      <c r="AD209" s="21">
        <f t="shared" si="50"/>
        <v>0</v>
      </c>
      <c r="AE209" s="21">
        <f t="shared" si="50"/>
        <v>0</v>
      </c>
      <c r="AF209" s="21">
        <f t="shared" ref="AF209" si="52">+AF210+AF214+AF217+AF220+AF224</f>
        <v>0</v>
      </c>
      <c r="AG209" s="21">
        <f t="shared" ref="AG209:AH209" si="53">+AG210+AG214+AG217+AG220+AG224</f>
        <v>0</v>
      </c>
      <c r="AH209" s="21">
        <f t="shared" si="53"/>
        <v>0</v>
      </c>
      <c r="AI209" s="22"/>
      <c r="AJ209" s="23" t="e">
        <f t="shared" si="49"/>
        <v>#DIV/0!</v>
      </c>
    </row>
    <row r="210" spans="1:36" x14ac:dyDescent="0.35">
      <c r="A210" s="24" t="s">
        <v>643</v>
      </c>
      <c r="B210" s="25" t="s">
        <v>644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27"/>
      <c r="AJ210" s="33" t="e">
        <f t="shared" si="49"/>
        <v>#DIV/0!</v>
      </c>
    </row>
    <row r="211" spans="1:36" x14ac:dyDescent="0.35">
      <c r="A211" s="24" t="s">
        <v>645</v>
      </c>
      <c r="B211" s="25" t="s">
        <v>646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27"/>
      <c r="AJ211" s="33" t="e">
        <f t="shared" si="49"/>
        <v>#DIV/0!</v>
      </c>
    </row>
    <row r="212" spans="1:36" x14ac:dyDescent="0.35">
      <c r="A212" s="24" t="s">
        <v>647</v>
      </c>
      <c r="B212" s="25" t="s">
        <v>648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27"/>
      <c r="AJ212" s="33" t="e">
        <f t="shared" si="49"/>
        <v>#DIV/0!</v>
      </c>
    </row>
    <row r="213" spans="1:36" x14ac:dyDescent="0.35">
      <c r="A213" s="24" t="s">
        <v>649</v>
      </c>
      <c r="B213" s="25" t="s">
        <v>650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27"/>
      <c r="AJ213" s="33" t="e">
        <f t="shared" si="49"/>
        <v>#DIV/0!</v>
      </c>
    </row>
    <row r="214" spans="1:36" x14ac:dyDescent="0.35">
      <c r="A214" s="24" t="s">
        <v>651</v>
      </c>
      <c r="B214" s="25" t="s">
        <v>652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27"/>
      <c r="AJ214" s="33" t="e">
        <f t="shared" si="49"/>
        <v>#DIV/0!</v>
      </c>
    </row>
    <row r="215" spans="1:36" x14ac:dyDescent="0.35">
      <c r="A215" s="24" t="s">
        <v>653</v>
      </c>
      <c r="B215" s="25" t="s">
        <v>654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27"/>
      <c r="AJ215" s="33" t="e">
        <f t="shared" si="49"/>
        <v>#DIV/0!</v>
      </c>
    </row>
    <row r="216" spans="1:36" x14ac:dyDescent="0.35">
      <c r="A216" s="24" t="s">
        <v>655</v>
      </c>
      <c r="B216" s="25" t="s">
        <v>656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27"/>
      <c r="AJ216" s="33" t="e">
        <f t="shared" si="49"/>
        <v>#DIV/0!</v>
      </c>
    </row>
    <row r="217" spans="1:36" x14ac:dyDescent="0.35">
      <c r="A217" s="24" t="s">
        <v>657</v>
      </c>
      <c r="B217" s="25" t="s">
        <v>658</v>
      </c>
      <c r="C217" s="26">
        <f t="shared" ref="C217:AE217" si="54">+SUM(C218:C219)</f>
        <v>0</v>
      </c>
      <c r="D217" s="26">
        <f t="shared" si="54"/>
        <v>0</v>
      </c>
      <c r="E217" s="26">
        <f t="shared" si="54"/>
        <v>0</v>
      </c>
      <c r="F217" s="26">
        <f t="shared" si="54"/>
        <v>0</v>
      </c>
      <c r="G217" s="26">
        <f t="shared" si="54"/>
        <v>0</v>
      </c>
      <c r="H217" s="26">
        <f t="shared" si="54"/>
        <v>0</v>
      </c>
      <c r="I217" s="26">
        <f t="shared" si="54"/>
        <v>0</v>
      </c>
      <c r="J217" s="26">
        <f t="shared" si="54"/>
        <v>0</v>
      </c>
      <c r="K217" s="26">
        <f t="shared" si="54"/>
        <v>0</v>
      </c>
      <c r="L217" s="26">
        <f t="shared" si="54"/>
        <v>0</v>
      </c>
      <c r="M217" s="26">
        <f t="shared" si="54"/>
        <v>0</v>
      </c>
      <c r="N217" s="26">
        <f t="shared" si="54"/>
        <v>0</v>
      </c>
      <c r="O217" s="26">
        <f t="shared" si="54"/>
        <v>0</v>
      </c>
      <c r="P217" s="26">
        <f t="shared" si="54"/>
        <v>0</v>
      </c>
      <c r="Q217" s="26">
        <f t="shared" si="54"/>
        <v>0</v>
      </c>
      <c r="R217" s="26">
        <f t="shared" ref="R217" si="55">+SUM(R218:R219)</f>
        <v>0</v>
      </c>
      <c r="S217" s="26">
        <f t="shared" si="54"/>
        <v>0</v>
      </c>
      <c r="T217" s="26">
        <f t="shared" si="54"/>
        <v>0</v>
      </c>
      <c r="U217" s="26">
        <f t="shared" si="54"/>
        <v>0</v>
      </c>
      <c r="V217" s="26">
        <f t="shared" si="54"/>
        <v>0</v>
      </c>
      <c r="W217" s="26">
        <f t="shared" si="54"/>
        <v>0</v>
      </c>
      <c r="X217" s="26">
        <f t="shared" si="54"/>
        <v>0</v>
      </c>
      <c r="Y217" s="26">
        <f t="shared" si="54"/>
        <v>0</v>
      </c>
      <c r="Z217" s="26">
        <f t="shared" si="54"/>
        <v>0</v>
      </c>
      <c r="AA217" s="26">
        <f t="shared" si="54"/>
        <v>0</v>
      </c>
      <c r="AB217" s="26">
        <f t="shared" si="54"/>
        <v>0</v>
      </c>
      <c r="AC217" s="26">
        <f t="shared" si="54"/>
        <v>0</v>
      </c>
      <c r="AD217" s="26">
        <f t="shared" si="54"/>
        <v>0</v>
      </c>
      <c r="AE217" s="26">
        <f t="shared" si="54"/>
        <v>0</v>
      </c>
      <c r="AF217" s="26">
        <f t="shared" ref="AF217" si="56">+SUM(AF218:AF219)</f>
        <v>0</v>
      </c>
      <c r="AG217" s="26">
        <f t="shared" ref="AG217:AH217" si="57">+SUM(AG218:AG219)</f>
        <v>0</v>
      </c>
      <c r="AH217" s="26">
        <f t="shared" si="57"/>
        <v>0</v>
      </c>
      <c r="AI217" s="27"/>
      <c r="AJ217" s="28" t="e">
        <f t="shared" si="49"/>
        <v>#DIV/0!</v>
      </c>
    </row>
    <row r="218" spans="1:36" x14ac:dyDescent="0.35">
      <c r="A218" s="24" t="s">
        <v>659</v>
      </c>
      <c r="B218" s="25" t="s">
        <v>660</v>
      </c>
      <c r="C218" s="30">
        <f>+'1990'!$M217</f>
        <v>0</v>
      </c>
      <c r="D218" s="30">
        <f>+'1991'!$M217</f>
        <v>0</v>
      </c>
      <c r="E218" s="30">
        <f>+'1992'!$M217</f>
        <v>0</v>
      </c>
      <c r="F218" s="30">
        <f>+'1993'!$M217</f>
        <v>0</v>
      </c>
      <c r="G218" s="30">
        <f>+'1994'!$M217</f>
        <v>0</v>
      </c>
      <c r="H218" s="30">
        <f>+'1995'!$M217</f>
        <v>0</v>
      </c>
      <c r="I218" s="30">
        <f>+'1996'!$M217</f>
        <v>0</v>
      </c>
      <c r="J218" s="30">
        <f>+'1997'!$M217</f>
        <v>0</v>
      </c>
      <c r="K218" s="30">
        <f>+'1998'!$M217</f>
        <v>0</v>
      </c>
      <c r="L218" s="30">
        <f>+'1999'!$M217</f>
        <v>0</v>
      </c>
      <c r="M218" s="30">
        <f>+'2000'!$M218</f>
        <v>0</v>
      </c>
      <c r="N218" s="30">
        <f>+'2001'!$M218</f>
        <v>0</v>
      </c>
      <c r="O218" s="30">
        <f>+'2002'!$M218</f>
        <v>0</v>
      </c>
      <c r="P218" s="30">
        <f>+'2003'!$M218</f>
        <v>0</v>
      </c>
      <c r="Q218" s="30">
        <f>+'2004'!$M218</f>
        <v>0</v>
      </c>
      <c r="R218" s="30">
        <f>+'2005'!$M218</f>
        <v>0</v>
      </c>
      <c r="S218" s="30">
        <f>+'2006'!$M218</f>
        <v>0</v>
      </c>
      <c r="T218" s="30">
        <f>+'2007'!$M218</f>
        <v>0</v>
      </c>
      <c r="U218" s="30">
        <f>+'2008'!$M218</f>
        <v>0</v>
      </c>
      <c r="V218" s="30">
        <f>+'2009'!$M218</f>
        <v>0</v>
      </c>
      <c r="W218" s="30">
        <f>+'2010'!$M218</f>
        <v>0</v>
      </c>
      <c r="X218" s="30">
        <f>+'2011'!$M218</f>
        <v>0</v>
      </c>
      <c r="Y218" s="30">
        <f>+'2012'!$M218</f>
        <v>0</v>
      </c>
      <c r="Z218" s="30">
        <f>+'2013'!$M218</f>
        <v>0</v>
      </c>
      <c r="AA218" s="30">
        <f>+'2014'!$M218</f>
        <v>0</v>
      </c>
      <c r="AB218" s="30">
        <f>+'2015'!$M218</f>
        <v>0</v>
      </c>
      <c r="AC218" s="30">
        <f>+'2016'!$M218</f>
        <v>0</v>
      </c>
      <c r="AD218" s="30">
        <f>+'2017'!$M218</f>
        <v>0</v>
      </c>
      <c r="AE218" s="30">
        <f>+'2018'!$M218</f>
        <v>0</v>
      </c>
      <c r="AF218" s="30">
        <f>+'2019'!$M218</f>
        <v>0</v>
      </c>
      <c r="AG218" s="30">
        <f>+'2020'!$M218</f>
        <v>0</v>
      </c>
      <c r="AH218" s="30">
        <f>+'2021'!$M218</f>
        <v>0</v>
      </c>
      <c r="AI218" s="27"/>
      <c r="AJ218" s="31" t="e">
        <f t="shared" si="49"/>
        <v>#DIV/0!</v>
      </c>
    </row>
    <row r="219" spans="1:36" x14ac:dyDescent="0.35">
      <c r="A219" s="24" t="s">
        <v>661</v>
      </c>
      <c r="B219" s="25" t="s">
        <v>662</v>
      </c>
      <c r="C219" s="30">
        <f>+'1990'!$M218</f>
        <v>0</v>
      </c>
      <c r="D219" s="30">
        <f>+'1991'!$M218</f>
        <v>0</v>
      </c>
      <c r="E219" s="30">
        <f>+'1992'!$M218</f>
        <v>0</v>
      </c>
      <c r="F219" s="30">
        <f>+'1993'!$M218</f>
        <v>0</v>
      </c>
      <c r="G219" s="30">
        <f>+'1994'!$M218</f>
        <v>0</v>
      </c>
      <c r="H219" s="30">
        <f>+'1995'!$M218</f>
        <v>0</v>
      </c>
      <c r="I219" s="30">
        <f>+'1996'!$M218</f>
        <v>0</v>
      </c>
      <c r="J219" s="30">
        <f>+'1997'!$M218</f>
        <v>0</v>
      </c>
      <c r="K219" s="30">
        <f>+'1998'!$M218</f>
        <v>0</v>
      </c>
      <c r="L219" s="30">
        <f>+'1999'!$M218</f>
        <v>0</v>
      </c>
      <c r="M219" s="30">
        <f>+'2000'!$M219</f>
        <v>0</v>
      </c>
      <c r="N219" s="30">
        <f>+'2001'!$M219</f>
        <v>0</v>
      </c>
      <c r="O219" s="30">
        <f>+'2002'!$M219</f>
        <v>0</v>
      </c>
      <c r="P219" s="30">
        <f>+'2003'!$M219</f>
        <v>0</v>
      </c>
      <c r="Q219" s="30">
        <f>+'2004'!$M219</f>
        <v>0</v>
      </c>
      <c r="R219" s="30">
        <f>+'2005'!$M219</f>
        <v>0</v>
      </c>
      <c r="S219" s="30">
        <f>+'2006'!$M219</f>
        <v>0</v>
      </c>
      <c r="T219" s="30">
        <f>+'2007'!$M219</f>
        <v>0</v>
      </c>
      <c r="U219" s="30">
        <f>+'2008'!$M219</f>
        <v>0</v>
      </c>
      <c r="V219" s="30">
        <f>+'2009'!$M219</f>
        <v>0</v>
      </c>
      <c r="W219" s="30">
        <f>+'2010'!$M219</f>
        <v>0</v>
      </c>
      <c r="X219" s="30">
        <f>+'2011'!$M219</f>
        <v>0</v>
      </c>
      <c r="Y219" s="30">
        <f>+'2012'!$M219</f>
        <v>0</v>
      </c>
      <c r="Z219" s="30">
        <f>+'2013'!$M219</f>
        <v>0</v>
      </c>
      <c r="AA219" s="30">
        <f>+'2014'!$M219</f>
        <v>0</v>
      </c>
      <c r="AB219" s="30">
        <f>+'2015'!$M219</f>
        <v>0</v>
      </c>
      <c r="AC219" s="30">
        <f>+'2016'!$M219</f>
        <v>0</v>
      </c>
      <c r="AD219" s="30">
        <f>+'2017'!$M219</f>
        <v>0</v>
      </c>
      <c r="AE219" s="30">
        <f>+'2018'!$M219</f>
        <v>0</v>
      </c>
      <c r="AF219" s="30">
        <f>+'2019'!$M219</f>
        <v>0</v>
      </c>
      <c r="AG219" s="30">
        <f>+'2020'!$M219</f>
        <v>0</v>
      </c>
      <c r="AH219" s="30">
        <f>+'2021'!$M219</f>
        <v>0</v>
      </c>
      <c r="AI219" s="27"/>
      <c r="AJ219" s="31" t="e">
        <f t="shared" si="49"/>
        <v>#DIV/0!</v>
      </c>
    </row>
    <row r="220" spans="1:36" x14ac:dyDescent="0.35">
      <c r="A220" s="24" t="s">
        <v>663</v>
      </c>
      <c r="B220" s="25" t="s">
        <v>664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27"/>
      <c r="AJ220" s="33" t="e">
        <f t="shared" si="49"/>
        <v>#DIV/0!</v>
      </c>
    </row>
    <row r="221" spans="1:36" x14ac:dyDescent="0.35">
      <c r="A221" s="24" t="s">
        <v>665</v>
      </c>
      <c r="B221" s="25" t="s">
        <v>666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27"/>
      <c r="AJ221" s="33" t="e">
        <f t="shared" si="49"/>
        <v>#DIV/0!</v>
      </c>
    </row>
    <row r="222" spans="1:36" x14ac:dyDescent="0.35">
      <c r="A222" s="24" t="s">
        <v>667</v>
      </c>
      <c r="B222" s="25" t="s">
        <v>668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27"/>
      <c r="AJ222" s="33" t="e">
        <f t="shared" si="49"/>
        <v>#DIV/0!</v>
      </c>
    </row>
    <row r="223" spans="1:36" x14ac:dyDescent="0.35">
      <c r="A223" s="24" t="s">
        <v>669</v>
      </c>
      <c r="B223" s="25" t="s">
        <v>291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27"/>
      <c r="AJ223" s="33" t="e">
        <f t="shared" si="49"/>
        <v>#DIV/0!</v>
      </c>
    </row>
    <row r="224" spans="1:36" x14ac:dyDescent="0.35">
      <c r="A224" s="24" t="s">
        <v>670</v>
      </c>
      <c r="B224" s="25" t="s">
        <v>291</v>
      </c>
      <c r="C224" s="30">
        <f>+'1990'!$M223</f>
        <v>0</v>
      </c>
      <c r="D224" s="30">
        <f>+'1991'!$M223</f>
        <v>0</v>
      </c>
      <c r="E224" s="30">
        <f>+'1992'!$M223</f>
        <v>0</v>
      </c>
      <c r="F224" s="30">
        <f>+'1993'!$M223</f>
        <v>0</v>
      </c>
      <c r="G224" s="30">
        <f>+'1994'!$M223</f>
        <v>0</v>
      </c>
      <c r="H224" s="30">
        <f>+'1995'!$M223</f>
        <v>0</v>
      </c>
      <c r="I224" s="30">
        <f>+'1996'!$M223</f>
        <v>0</v>
      </c>
      <c r="J224" s="30">
        <f>+'1997'!$M223</f>
        <v>0</v>
      </c>
      <c r="K224" s="30">
        <f>+'1998'!$M223</f>
        <v>0</v>
      </c>
      <c r="L224" s="30">
        <f>+'1999'!$M223</f>
        <v>0</v>
      </c>
      <c r="M224" s="30">
        <f>+'2000'!$M224</f>
        <v>0</v>
      </c>
      <c r="N224" s="30">
        <f>+'2001'!$M224</f>
        <v>0</v>
      </c>
      <c r="O224" s="30">
        <f>+'2002'!$M224</f>
        <v>0</v>
      </c>
      <c r="P224" s="30">
        <f>+'2003'!$M224</f>
        <v>0</v>
      </c>
      <c r="Q224" s="30">
        <f>+'2004'!$M224</f>
        <v>0</v>
      </c>
      <c r="R224" s="30">
        <f>+'2005'!$M224</f>
        <v>0</v>
      </c>
      <c r="S224" s="30">
        <f>+'2006'!$M224</f>
        <v>0</v>
      </c>
      <c r="T224" s="30">
        <f>+'2007'!$M224</f>
        <v>0</v>
      </c>
      <c r="U224" s="30">
        <f>+'2008'!$M224</f>
        <v>0</v>
      </c>
      <c r="V224" s="30">
        <f>+'2009'!$M224</f>
        <v>0</v>
      </c>
      <c r="W224" s="30">
        <f>+'2010'!$M224</f>
        <v>0</v>
      </c>
      <c r="X224" s="30">
        <f>+'2011'!$M224</f>
        <v>0</v>
      </c>
      <c r="Y224" s="30">
        <f>+'2012'!$M224</f>
        <v>0</v>
      </c>
      <c r="Z224" s="30">
        <f>+'2013'!$M224</f>
        <v>0</v>
      </c>
      <c r="AA224" s="30">
        <f>+'2014'!$M224</f>
        <v>0</v>
      </c>
      <c r="AB224" s="30">
        <f>+'2015'!$M224</f>
        <v>0</v>
      </c>
      <c r="AC224" s="30">
        <f>+'2016'!$M224</f>
        <v>0</v>
      </c>
      <c r="AD224" s="30">
        <f>+'2017'!$M224</f>
        <v>0</v>
      </c>
      <c r="AE224" s="30">
        <f>+'2018'!$M224</f>
        <v>0</v>
      </c>
      <c r="AF224" s="30">
        <f>+'2019'!$M224</f>
        <v>0</v>
      </c>
      <c r="AG224" s="30">
        <f>+'2020'!$M224</f>
        <v>0</v>
      </c>
      <c r="AH224" s="30">
        <f>+'2021'!$M224</f>
        <v>0</v>
      </c>
      <c r="AI224" s="27"/>
      <c r="AJ224" s="31" t="e">
        <f t="shared" si="49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40" t="e">
        <f t="shared" si="49"/>
        <v>#DIV/0!</v>
      </c>
    </row>
    <row r="226" spans="1:38" s="13" customFormat="1" x14ac:dyDescent="0.35">
      <c r="A226" s="19"/>
      <c r="B226" s="41" t="s">
        <v>672</v>
      </c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22"/>
      <c r="AJ226" s="43" t="e">
        <f t="shared" si="49"/>
        <v>#DIV/0!</v>
      </c>
    </row>
    <row r="227" spans="1:38" x14ac:dyDescent="0.35">
      <c r="A227" s="24"/>
      <c r="B227" s="25" t="s">
        <v>673</v>
      </c>
      <c r="C227" s="26">
        <f>+SUM(C228:C229)</f>
        <v>0</v>
      </c>
      <c r="D227" s="26">
        <f t="shared" ref="D227:AE227" si="58">+SUM(D228:D229)</f>
        <v>0</v>
      </c>
      <c r="E227" s="26">
        <f t="shared" si="58"/>
        <v>0</v>
      </c>
      <c r="F227" s="26">
        <f t="shared" si="58"/>
        <v>0</v>
      </c>
      <c r="G227" s="26">
        <f t="shared" si="58"/>
        <v>0</v>
      </c>
      <c r="H227" s="26">
        <f t="shared" si="58"/>
        <v>0</v>
      </c>
      <c r="I227" s="26">
        <f t="shared" si="58"/>
        <v>0</v>
      </c>
      <c r="J227" s="26">
        <f t="shared" si="58"/>
        <v>0</v>
      </c>
      <c r="K227" s="26">
        <f t="shared" si="58"/>
        <v>0</v>
      </c>
      <c r="L227" s="26">
        <f t="shared" si="58"/>
        <v>0</v>
      </c>
      <c r="M227" s="26">
        <f t="shared" si="58"/>
        <v>0</v>
      </c>
      <c r="N227" s="26">
        <f t="shared" si="58"/>
        <v>0</v>
      </c>
      <c r="O227" s="26">
        <f t="shared" si="58"/>
        <v>0</v>
      </c>
      <c r="P227" s="26">
        <f t="shared" si="58"/>
        <v>0</v>
      </c>
      <c r="Q227" s="26">
        <f t="shared" si="58"/>
        <v>0</v>
      </c>
      <c r="R227" s="26">
        <f t="shared" ref="R227" si="59">+SUM(R228:R229)</f>
        <v>0</v>
      </c>
      <c r="S227" s="26">
        <f t="shared" si="58"/>
        <v>0</v>
      </c>
      <c r="T227" s="26">
        <f t="shared" si="58"/>
        <v>0</v>
      </c>
      <c r="U227" s="26">
        <f t="shared" si="58"/>
        <v>0</v>
      </c>
      <c r="V227" s="26">
        <f t="shared" si="58"/>
        <v>0</v>
      </c>
      <c r="W227" s="26">
        <f t="shared" si="58"/>
        <v>0</v>
      </c>
      <c r="X227" s="26">
        <f t="shared" si="58"/>
        <v>0</v>
      </c>
      <c r="Y227" s="26">
        <f t="shared" si="58"/>
        <v>0</v>
      </c>
      <c r="Z227" s="26">
        <f t="shared" si="58"/>
        <v>0</v>
      </c>
      <c r="AA227" s="26">
        <f t="shared" si="58"/>
        <v>0</v>
      </c>
      <c r="AB227" s="26">
        <f t="shared" si="58"/>
        <v>0</v>
      </c>
      <c r="AC227" s="26">
        <f t="shared" si="58"/>
        <v>0</v>
      </c>
      <c r="AD227" s="26">
        <f t="shared" si="58"/>
        <v>0</v>
      </c>
      <c r="AE227" s="26">
        <f t="shared" si="58"/>
        <v>0</v>
      </c>
      <c r="AF227" s="26">
        <f t="shared" ref="AF227" si="60">+SUM(AF228:AF229)</f>
        <v>0</v>
      </c>
      <c r="AG227" s="26">
        <f t="shared" ref="AG227:AH227" si="61">+SUM(AG228:AG229)</f>
        <v>0</v>
      </c>
      <c r="AH227" s="26">
        <f t="shared" si="61"/>
        <v>0</v>
      </c>
      <c r="AI227" s="27"/>
      <c r="AJ227" s="28" t="e">
        <f t="shared" si="49"/>
        <v>#DIV/0!</v>
      </c>
    </row>
    <row r="228" spans="1:38" x14ac:dyDescent="0.35">
      <c r="A228" s="24"/>
      <c r="B228" s="44" t="s">
        <v>674</v>
      </c>
      <c r="C228" s="30">
        <f>+'1990'!$M227</f>
        <v>0</v>
      </c>
      <c r="D228" s="30">
        <f>+'1991'!$M227</f>
        <v>0</v>
      </c>
      <c r="E228" s="30">
        <f>+'1992'!$M227</f>
        <v>0</v>
      </c>
      <c r="F228" s="30">
        <f>+'1993'!$M227</f>
        <v>0</v>
      </c>
      <c r="G228" s="30">
        <f>+'1994'!$M227</f>
        <v>0</v>
      </c>
      <c r="H228" s="30">
        <f>+'1995'!$M227</f>
        <v>0</v>
      </c>
      <c r="I228" s="30">
        <f>+'1996'!$M227</f>
        <v>0</v>
      </c>
      <c r="J228" s="30">
        <f>+'1997'!$M227</f>
        <v>0</v>
      </c>
      <c r="K228" s="30">
        <f>+'1998'!$M227</f>
        <v>0</v>
      </c>
      <c r="L228" s="30">
        <f>+'1999'!$M227</f>
        <v>0</v>
      </c>
      <c r="M228" s="30">
        <f>+'2000'!$M228</f>
        <v>0</v>
      </c>
      <c r="N228" s="30">
        <f>+'2001'!$M228</f>
        <v>0</v>
      </c>
      <c r="O228" s="30">
        <f>+'2002'!$M228</f>
        <v>0</v>
      </c>
      <c r="P228" s="30">
        <f>+'2003'!$M228</f>
        <v>0</v>
      </c>
      <c r="Q228" s="30">
        <f>+'2004'!$M228</f>
        <v>0</v>
      </c>
      <c r="R228" s="30">
        <f>+'2005'!$M228</f>
        <v>0</v>
      </c>
      <c r="S228" s="30">
        <f>+'2006'!$M228</f>
        <v>0</v>
      </c>
      <c r="T228" s="30">
        <f>+'2007'!$M228</f>
        <v>0</v>
      </c>
      <c r="U228" s="30">
        <f>+'2008'!$M228</f>
        <v>0</v>
      </c>
      <c r="V228" s="30">
        <f>+'2009'!$M228</f>
        <v>0</v>
      </c>
      <c r="W228" s="30">
        <f>+'2010'!$M228</f>
        <v>0</v>
      </c>
      <c r="X228" s="30">
        <f>+'2011'!$M228</f>
        <v>0</v>
      </c>
      <c r="Y228" s="30">
        <f>+'2012'!$M228</f>
        <v>0</v>
      </c>
      <c r="Z228" s="30">
        <f>+'2013'!$M228</f>
        <v>0</v>
      </c>
      <c r="AA228" s="30">
        <f>+'2014'!$M228</f>
        <v>0</v>
      </c>
      <c r="AB228" s="30">
        <f>+'2015'!$M228</f>
        <v>0</v>
      </c>
      <c r="AC228" s="30">
        <f>+'2016'!$M228</f>
        <v>0</v>
      </c>
      <c r="AD228" s="30">
        <f>+'2017'!$M228</f>
        <v>0</v>
      </c>
      <c r="AE228" s="30">
        <f>+'2018'!$M228</f>
        <v>0</v>
      </c>
      <c r="AF228" s="30">
        <f>+'2019'!$M228</f>
        <v>0</v>
      </c>
      <c r="AG228" s="30">
        <f>+'2020'!$M228</f>
        <v>0</v>
      </c>
      <c r="AH228" s="30">
        <f>+'2021'!$M228</f>
        <v>0</v>
      </c>
      <c r="AI228" s="27"/>
      <c r="AJ228" s="31" t="e">
        <f t="shared" si="49"/>
        <v>#DIV/0!</v>
      </c>
    </row>
    <row r="229" spans="1:38" x14ac:dyDescent="0.35">
      <c r="A229" s="24"/>
      <c r="B229" s="44" t="s">
        <v>675</v>
      </c>
      <c r="C229" s="30">
        <f>+'1990'!$M228</f>
        <v>0</v>
      </c>
      <c r="D229" s="30">
        <f>+'1991'!$M228</f>
        <v>0</v>
      </c>
      <c r="E229" s="30">
        <f>+'1992'!$M228</f>
        <v>0</v>
      </c>
      <c r="F229" s="30">
        <f>+'1993'!$M228</f>
        <v>0</v>
      </c>
      <c r="G229" s="30">
        <f>+'1994'!$M228</f>
        <v>0</v>
      </c>
      <c r="H229" s="30">
        <f>+'1995'!$M228</f>
        <v>0</v>
      </c>
      <c r="I229" s="30">
        <f>+'1996'!$M228</f>
        <v>0</v>
      </c>
      <c r="J229" s="30">
        <f>+'1997'!$M228</f>
        <v>0</v>
      </c>
      <c r="K229" s="30">
        <f>+'1998'!$M228</f>
        <v>0</v>
      </c>
      <c r="L229" s="30">
        <f>+'1999'!$M228</f>
        <v>0</v>
      </c>
      <c r="M229" s="30">
        <f>+'2000'!$M229</f>
        <v>0</v>
      </c>
      <c r="N229" s="30">
        <f>+'2001'!$M229</f>
        <v>0</v>
      </c>
      <c r="O229" s="30">
        <f>+'2002'!$M229</f>
        <v>0</v>
      </c>
      <c r="P229" s="30">
        <f>+'2003'!$M229</f>
        <v>0</v>
      </c>
      <c r="Q229" s="30">
        <f>+'2004'!$M229</f>
        <v>0</v>
      </c>
      <c r="R229" s="30">
        <f>+'2005'!$M229</f>
        <v>0</v>
      </c>
      <c r="S229" s="30">
        <f>+'2006'!$M229</f>
        <v>0</v>
      </c>
      <c r="T229" s="30">
        <f>+'2007'!$M229</f>
        <v>0</v>
      </c>
      <c r="U229" s="30">
        <f>+'2008'!$M229</f>
        <v>0</v>
      </c>
      <c r="V229" s="30">
        <f>+'2009'!$M229</f>
        <v>0</v>
      </c>
      <c r="W229" s="30">
        <f>+'2010'!$M229</f>
        <v>0</v>
      </c>
      <c r="X229" s="30">
        <f>+'2011'!$M229</f>
        <v>0</v>
      </c>
      <c r="Y229" s="30">
        <f>+'2012'!$M229</f>
        <v>0</v>
      </c>
      <c r="Z229" s="30">
        <f>+'2013'!$M229</f>
        <v>0</v>
      </c>
      <c r="AA229" s="30">
        <f>+'2014'!$M229</f>
        <v>0</v>
      </c>
      <c r="AB229" s="30">
        <f>+'2015'!$M229</f>
        <v>0</v>
      </c>
      <c r="AC229" s="30">
        <f>+'2016'!$M229</f>
        <v>0</v>
      </c>
      <c r="AD229" s="30">
        <f>+'2017'!$M229</f>
        <v>0</v>
      </c>
      <c r="AE229" s="30">
        <f>+'2018'!$M229</f>
        <v>0</v>
      </c>
      <c r="AF229" s="30">
        <f>+'2019'!$M229</f>
        <v>0</v>
      </c>
      <c r="AG229" s="30">
        <f>+'2020'!$M229</f>
        <v>0</v>
      </c>
      <c r="AH229" s="30">
        <f>+'2021'!$M229</f>
        <v>0</v>
      </c>
      <c r="AI229" s="27"/>
      <c r="AJ229" s="31" t="e">
        <f t="shared" si="49"/>
        <v>#DIV/0!</v>
      </c>
    </row>
    <row r="230" spans="1:38" x14ac:dyDescent="0.35">
      <c r="A230" s="24"/>
      <c r="B230" s="25" t="s">
        <v>676</v>
      </c>
      <c r="C230" s="30">
        <f>+'1990'!$M229</f>
        <v>0</v>
      </c>
      <c r="D230" s="30">
        <f>+'1991'!$M229</f>
        <v>0</v>
      </c>
      <c r="E230" s="30">
        <f>+'1992'!$M229</f>
        <v>0</v>
      </c>
      <c r="F230" s="30">
        <f>+'1993'!$M229</f>
        <v>0</v>
      </c>
      <c r="G230" s="30">
        <f>+'1994'!$M229</f>
        <v>0</v>
      </c>
      <c r="H230" s="30">
        <f>+'1995'!$M229</f>
        <v>0</v>
      </c>
      <c r="I230" s="30">
        <f>+'1996'!$M229</f>
        <v>0</v>
      </c>
      <c r="J230" s="30">
        <f>+'1997'!$M229</f>
        <v>0</v>
      </c>
      <c r="K230" s="30">
        <f>+'1998'!$M229</f>
        <v>0</v>
      </c>
      <c r="L230" s="30">
        <f>+'1999'!$M229</f>
        <v>0</v>
      </c>
      <c r="M230" s="30">
        <f>+'2000'!$M230</f>
        <v>0</v>
      </c>
      <c r="N230" s="30">
        <f>+'2001'!$M230</f>
        <v>0</v>
      </c>
      <c r="O230" s="30">
        <f>+'2002'!$M230</f>
        <v>0</v>
      </c>
      <c r="P230" s="30">
        <f>+'2003'!$M230</f>
        <v>0</v>
      </c>
      <c r="Q230" s="30">
        <f>+'2004'!$M230</f>
        <v>0</v>
      </c>
      <c r="R230" s="30">
        <f>+'2005'!$M230</f>
        <v>0</v>
      </c>
      <c r="S230" s="30">
        <f>+'2006'!$M230</f>
        <v>0</v>
      </c>
      <c r="T230" s="30">
        <f>+'2007'!$M230</f>
        <v>0</v>
      </c>
      <c r="U230" s="30">
        <f>+'2008'!$M230</f>
        <v>0</v>
      </c>
      <c r="V230" s="30">
        <f>+'2009'!$M230</f>
        <v>0</v>
      </c>
      <c r="W230" s="30">
        <f>+'2010'!$M230</f>
        <v>0</v>
      </c>
      <c r="X230" s="30">
        <f>+'2011'!$M230</f>
        <v>0</v>
      </c>
      <c r="Y230" s="30">
        <f>+'2012'!$M230</f>
        <v>0</v>
      </c>
      <c r="Z230" s="30">
        <f>+'2013'!$M230</f>
        <v>0</v>
      </c>
      <c r="AA230" s="30">
        <f>+'2014'!$M230</f>
        <v>0</v>
      </c>
      <c r="AB230" s="30">
        <f>+'2015'!$M230</f>
        <v>0</v>
      </c>
      <c r="AC230" s="30">
        <f>+'2016'!$M230</f>
        <v>0</v>
      </c>
      <c r="AD230" s="30">
        <f>+'2017'!$M230</f>
        <v>0</v>
      </c>
      <c r="AE230" s="30">
        <f>+'2018'!$M230</f>
        <v>0</v>
      </c>
      <c r="AF230" s="30">
        <f>+'2019'!$M230</f>
        <v>0</v>
      </c>
      <c r="AG230" s="30">
        <f>+'2020'!$M230</f>
        <v>0</v>
      </c>
      <c r="AH230" s="30">
        <f>+'2021'!$M230</f>
        <v>0</v>
      </c>
      <c r="AI230" s="27"/>
      <c r="AJ230" s="31" t="e">
        <f t="shared" si="49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3" t="e">
        <f t="shared" si="49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3" t="e">
        <f t="shared" si="49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3" t="e">
        <f t="shared" si="49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3" t="e">
        <f t="shared" si="49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3" t="e">
        <f t="shared" si="49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3" t="e">
        <f t="shared" si="49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3" t="e">
        <f t="shared" si="49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62">+C4-C242</f>
        <v>0</v>
      </c>
      <c r="D240" s="45">
        <f t="shared" si="62"/>
        <v>0</v>
      </c>
      <c r="E240" s="45">
        <f t="shared" si="62"/>
        <v>0</v>
      </c>
      <c r="F240" s="45">
        <f t="shared" si="62"/>
        <v>0</v>
      </c>
      <c r="G240" s="45">
        <f t="shared" si="62"/>
        <v>0</v>
      </c>
      <c r="H240" s="45">
        <f t="shared" si="62"/>
        <v>0</v>
      </c>
      <c r="I240" s="45">
        <f t="shared" si="62"/>
        <v>0</v>
      </c>
      <c r="J240" s="45">
        <f t="shared" si="62"/>
        <v>0</v>
      </c>
      <c r="K240" s="45">
        <f t="shared" si="62"/>
        <v>0</v>
      </c>
      <c r="L240" s="45">
        <f t="shared" si="62"/>
        <v>0</v>
      </c>
      <c r="M240" s="45">
        <f t="shared" si="62"/>
        <v>0</v>
      </c>
      <c r="N240" s="45">
        <f t="shared" si="62"/>
        <v>0</v>
      </c>
      <c r="O240" s="45">
        <f t="shared" si="62"/>
        <v>0</v>
      </c>
      <c r="P240" s="45">
        <f t="shared" si="62"/>
        <v>0</v>
      </c>
      <c r="Q240" s="45">
        <f t="shared" si="62"/>
        <v>0</v>
      </c>
      <c r="R240" s="45">
        <f t="shared" si="62"/>
        <v>0</v>
      </c>
      <c r="S240" s="45">
        <f t="shared" si="62"/>
        <v>0</v>
      </c>
      <c r="T240" s="45">
        <f t="shared" si="62"/>
        <v>0</v>
      </c>
      <c r="U240" s="45">
        <f t="shared" si="62"/>
        <v>0</v>
      </c>
      <c r="V240" s="45">
        <f t="shared" si="62"/>
        <v>0</v>
      </c>
      <c r="W240" s="45">
        <f t="shared" si="62"/>
        <v>0</v>
      </c>
      <c r="X240" s="45">
        <f t="shared" si="62"/>
        <v>0</v>
      </c>
      <c r="Y240" s="45">
        <f t="shared" si="62"/>
        <v>0</v>
      </c>
      <c r="Z240" s="45">
        <f t="shared" si="62"/>
        <v>0</v>
      </c>
      <c r="AA240" s="45">
        <f t="shared" si="62"/>
        <v>0</v>
      </c>
      <c r="AB240" s="45">
        <f t="shared" si="62"/>
        <v>0</v>
      </c>
      <c r="AC240" s="45">
        <f t="shared" si="62"/>
        <v>0</v>
      </c>
      <c r="AD240" s="45">
        <f t="shared" si="62"/>
        <v>0</v>
      </c>
      <c r="AE240" s="45">
        <f t="shared" si="62"/>
        <v>0</v>
      </c>
      <c r="AF240" s="45">
        <f t="shared" si="62"/>
        <v>0</v>
      </c>
      <c r="AG240" s="45">
        <f t="shared" si="62"/>
        <v>0</v>
      </c>
      <c r="AH240" s="45">
        <f t="shared" si="62"/>
        <v>0</v>
      </c>
      <c r="AJ240" s="14"/>
      <c r="AL240" s="13" t="s">
        <v>216</v>
      </c>
    </row>
    <row r="241" spans="1:36" s="17" customFormat="1" x14ac:dyDescent="0.35">
      <c r="A241" s="84" t="s">
        <v>248</v>
      </c>
      <c r="B241" s="84" t="s">
        <v>249</v>
      </c>
      <c r="C241" s="85">
        <v>1990</v>
      </c>
      <c r="D241" s="85">
        <v>1991</v>
      </c>
      <c r="E241" s="85">
        <v>1992</v>
      </c>
      <c r="F241" s="85">
        <v>1993</v>
      </c>
      <c r="G241" s="85">
        <v>1994</v>
      </c>
      <c r="H241" s="85">
        <v>1995</v>
      </c>
      <c r="I241" s="85">
        <v>1996</v>
      </c>
      <c r="J241" s="85">
        <v>1997</v>
      </c>
      <c r="K241" s="85">
        <v>1998</v>
      </c>
      <c r="L241" s="85">
        <v>1999</v>
      </c>
      <c r="M241" s="85">
        <v>2000</v>
      </c>
      <c r="N241" s="85">
        <v>2001</v>
      </c>
      <c r="O241" s="85">
        <v>2002</v>
      </c>
      <c r="P241" s="85">
        <v>2003</v>
      </c>
      <c r="Q241" s="85">
        <v>2004</v>
      </c>
      <c r="R241" s="85">
        <v>2005</v>
      </c>
      <c r="S241" s="85">
        <v>2006</v>
      </c>
      <c r="T241" s="85">
        <v>2007</v>
      </c>
      <c r="U241" s="85">
        <v>2008</v>
      </c>
      <c r="V241" s="85">
        <v>2009</v>
      </c>
      <c r="W241" s="85">
        <v>2010</v>
      </c>
      <c r="X241" s="85">
        <v>2011</v>
      </c>
      <c r="Y241" s="85">
        <v>2012</v>
      </c>
      <c r="Z241" s="85">
        <v>2013</v>
      </c>
      <c r="AA241" s="85">
        <v>2014</v>
      </c>
      <c r="AB241" s="85">
        <v>2015</v>
      </c>
      <c r="AC241" s="85">
        <v>2016</v>
      </c>
      <c r="AD241" s="85">
        <v>2017</v>
      </c>
      <c r="AE241" s="85">
        <v>2018</v>
      </c>
      <c r="AF241" s="85">
        <v>2019</v>
      </c>
      <c r="AG241" s="85">
        <v>2020</v>
      </c>
      <c r="AH241" s="85">
        <v>2021</v>
      </c>
      <c r="AJ241" s="86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63">+C243+C254+C263+C274+C283</f>
        <v>0</v>
      </c>
      <c r="D242" s="21">
        <f t="shared" si="63"/>
        <v>0</v>
      </c>
      <c r="E242" s="21">
        <f t="shared" si="63"/>
        <v>0</v>
      </c>
      <c r="F242" s="21">
        <f t="shared" si="63"/>
        <v>0</v>
      </c>
      <c r="G242" s="21">
        <f t="shared" si="63"/>
        <v>0</v>
      </c>
      <c r="H242" s="21">
        <f t="shared" si="63"/>
        <v>0</v>
      </c>
      <c r="I242" s="21">
        <f t="shared" si="63"/>
        <v>0</v>
      </c>
      <c r="J242" s="21">
        <f t="shared" si="63"/>
        <v>0</v>
      </c>
      <c r="K242" s="21">
        <f t="shared" si="63"/>
        <v>0</v>
      </c>
      <c r="L242" s="21">
        <f t="shared" si="63"/>
        <v>0</v>
      </c>
      <c r="M242" s="21">
        <f t="shared" si="63"/>
        <v>0</v>
      </c>
      <c r="N242" s="21">
        <f t="shared" si="63"/>
        <v>0</v>
      </c>
      <c r="O242" s="21">
        <f t="shared" si="63"/>
        <v>0</v>
      </c>
      <c r="P242" s="21">
        <f t="shared" si="63"/>
        <v>0</v>
      </c>
      <c r="Q242" s="21">
        <f t="shared" si="63"/>
        <v>0</v>
      </c>
      <c r="R242" s="21">
        <f t="shared" ref="R242" si="64">+R243+R254+R263+R274+R283</f>
        <v>0</v>
      </c>
      <c r="S242" s="21">
        <f t="shared" si="63"/>
        <v>0</v>
      </c>
      <c r="T242" s="21">
        <f t="shared" si="63"/>
        <v>0</v>
      </c>
      <c r="U242" s="21">
        <f t="shared" si="63"/>
        <v>0</v>
      </c>
      <c r="V242" s="21">
        <f t="shared" si="63"/>
        <v>0</v>
      </c>
      <c r="W242" s="21">
        <f t="shared" si="63"/>
        <v>0</v>
      </c>
      <c r="X242" s="21">
        <f t="shared" si="63"/>
        <v>0</v>
      </c>
      <c r="Y242" s="21">
        <f t="shared" si="63"/>
        <v>0</v>
      </c>
      <c r="Z242" s="21">
        <f t="shared" si="63"/>
        <v>0</v>
      </c>
      <c r="AA242" s="21">
        <f t="shared" si="63"/>
        <v>0</v>
      </c>
      <c r="AB242" s="21">
        <f t="shared" si="63"/>
        <v>0</v>
      </c>
      <c r="AC242" s="21">
        <f t="shared" si="63"/>
        <v>0</v>
      </c>
      <c r="AD242" s="21">
        <f t="shared" si="63"/>
        <v>0</v>
      </c>
      <c r="AE242" s="21">
        <f t="shared" si="63"/>
        <v>0</v>
      </c>
      <c r="AF242" s="21">
        <f t="shared" ref="AF242" si="65">+AF243+AF254+AF263+AF274+AF283</f>
        <v>0</v>
      </c>
      <c r="AG242" s="21">
        <f t="shared" ref="AG242:AH242" si="66">+AG243+AG254+AG263+AG274+AG283</f>
        <v>0</v>
      </c>
      <c r="AH242" s="21">
        <f t="shared" si="66"/>
        <v>0</v>
      </c>
      <c r="AI242" s="22"/>
      <c r="AJ242" s="23" t="e">
        <f t="shared" ref="AJ242:AJ299" si="67">+(AF242/M242)-1</f>
        <v>#DIV/0!</v>
      </c>
    </row>
    <row r="243" spans="1:36" s="13" customFormat="1" x14ac:dyDescent="0.35">
      <c r="A243" s="19" t="s">
        <v>264</v>
      </c>
      <c r="B243" s="20" t="s">
        <v>265</v>
      </c>
      <c r="C243" s="21">
        <f>+C244+C250+C253</f>
        <v>0</v>
      </c>
      <c r="D243" s="21">
        <f t="shared" ref="D243:AE243" si="68">+D244+D250+D253</f>
        <v>0</v>
      </c>
      <c r="E243" s="21">
        <f t="shared" si="68"/>
        <v>0</v>
      </c>
      <c r="F243" s="21">
        <f t="shared" si="68"/>
        <v>0</v>
      </c>
      <c r="G243" s="21">
        <f t="shared" si="68"/>
        <v>0</v>
      </c>
      <c r="H243" s="21">
        <f t="shared" si="68"/>
        <v>0</v>
      </c>
      <c r="I243" s="21">
        <f t="shared" si="68"/>
        <v>0</v>
      </c>
      <c r="J243" s="21">
        <f t="shared" si="68"/>
        <v>0</v>
      </c>
      <c r="K243" s="21">
        <f t="shared" si="68"/>
        <v>0</v>
      </c>
      <c r="L243" s="21">
        <f t="shared" si="68"/>
        <v>0</v>
      </c>
      <c r="M243" s="21">
        <f t="shared" si="68"/>
        <v>0</v>
      </c>
      <c r="N243" s="21">
        <f t="shared" si="68"/>
        <v>0</v>
      </c>
      <c r="O243" s="21">
        <f t="shared" si="68"/>
        <v>0</v>
      </c>
      <c r="P243" s="21">
        <f t="shared" si="68"/>
        <v>0</v>
      </c>
      <c r="Q243" s="21">
        <f t="shared" si="68"/>
        <v>0</v>
      </c>
      <c r="R243" s="21">
        <f t="shared" ref="R243" si="69">+R244+R250+R253</f>
        <v>0</v>
      </c>
      <c r="S243" s="21">
        <f t="shared" si="68"/>
        <v>0</v>
      </c>
      <c r="T243" s="21">
        <f t="shared" si="68"/>
        <v>0</v>
      </c>
      <c r="U243" s="21">
        <f t="shared" si="68"/>
        <v>0</v>
      </c>
      <c r="V243" s="21">
        <f t="shared" si="68"/>
        <v>0</v>
      </c>
      <c r="W243" s="21">
        <f t="shared" si="68"/>
        <v>0</v>
      </c>
      <c r="X243" s="21">
        <f t="shared" si="68"/>
        <v>0</v>
      </c>
      <c r="Y243" s="21">
        <f t="shared" si="68"/>
        <v>0</v>
      </c>
      <c r="Z243" s="21">
        <f t="shared" si="68"/>
        <v>0</v>
      </c>
      <c r="AA243" s="21">
        <f t="shared" si="68"/>
        <v>0</v>
      </c>
      <c r="AB243" s="21">
        <f t="shared" si="68"/>
        <v>0</v>
      </c>
      <c r="AC243" s="21">
        <f t="shared" si="68"/>
        <v>0</v>
      </c>
      <c r="AD243" s="21">
        <f t="shared" si="68"/>
        <v>0</v>
      </c>
      <c r="AE243" s="21">
        <f t="shared" si="68"/>
        <v>0</v>
      </c>
      <c r="AF243" s="21">
        <f t="shared" ref="AF243" si="70">+AF244+AF250+AF253</f>
        <v>0</v>
      </c>
      <c r="AG243" s="21">
        <f t="shared" ref="AG243:AH243" si="71">+AG244+AG250+AG253</f>
        <v>0</v>
      </c>
      <c r="AH243" s="21">
        <f t="shared" si="71"/>
        <v>0</v>
      </c>
      <c r="AI243" s="22"/>
      <c r="AJ243" s="23" t="e">
        <f t="shared" si="67"/>
        <v>#DIV/0!</v>
      </c>
    </row>
    <row r="244" spans="1:36" x14ac:dyDescent="0.35">
      <c r="A244" s="24" t="s">
        <v>266</v>
      </c>
      <c r="B244" s="25" t="s">
        <v>267</v>
      </c>
      <c r="C244" s="26">
        <f>+SUM(C245:C249)</f>
        <v>0</v>
      </c>
      <c r="D244" s="26">
        <f t="shared" ref="D244:AE244" si="72">+SUM(D245:D249)</f>
        <v>0</v>
      </c>
      <c r="E244" s="26">
        <f t="shared" si="72"/>
        <v>0</v>
      </c>
      <c r="F244" s="26">
        <f t="shared" si="72"/>
        <v>0</v>
      </c>
      <c r="G244" s="26">
        <f t="shared" si="72"/>
        <v>0</v>
      </c>
      <c r="H244" s="26">
        <f t="shared" si="72"/>
        <v>0</v>
      </c>
      <c r="I244" s="26">
        <f t="shared" si="72"/>
        <v>0</v>
      </c>
      <c r="J244" s="26">
        <f t="shared" si="72"/>
        <v>0</v>
      </c>
      <c r="K244" s="26">
        <f t="shared" si="72"/>
        <v>0</v>
      </c>
      <c r="L244" s="26">
        <f t="shared" si="72"/>
        <v>0</v>
      </c>
      <c r="M244" s="26">
        <f t="shared" si="72"/>
        <v>0</v>
      </c>
      <c r="N244" s="26">
        <f t="shared" si="72"/>
        <v>0</v>
      </c>
      <c r="O244" s="26">
        <f t="shared" si="72"/>
        <v>0</v>
      </c>
      <c r="P244" s="26">
        <f t="shared" si="72"/>
        <v>0</v>
      </c>
      <c r="Q244" s="26">
        <f t="shared" si="72"/>
        <v>0</v>
      </c>
      <c r="R244" s="26">
        <f t="shared" ref="R244" si="73">+SUM(R245:R249)</f>
        <v>0</v>
      </c>
      <c r="S244" s="26">
        <f t="shared" si="72"/>
        <v>0</v>
      </c>
      <c r="T244" s="26">
        <f t="shared" si="72"/>
        <v>0</v>
      </c>
      <c r="U244" s="26">
        <f t="shared" si="72"/>
        <v>0</v>
      </c>
      <c r="V244" s="26">
        <f t="shared" si="72"/>
        <v>0</v>
      </c>
      <c r="W244" s="26">
        <f t="shared" si="72"/>
        <v>0</v>
      </c>
      <c r="X244" s="26">
        <f t="shared" si="72"/>
        <v>0</v>
      </c>
      <c r="Y244" s="26">
        <f t="shared" si="72"/>
        <v>0</v>
      </c>
      <c r="Z244" s="26">
        <f t="shared" si="72"/>
        <v>0</v>
      </c>
      <c r="AA244" s="26">
        <f t="shared" si="72"/>
        <v>0</v>
      </c>
      <c r="AB244" s="26">
        <f t="shared" si="72"/>
        <v>0</v>
      </c>
      <c r="AC244" s="26">
        <f t="shared" si="72"/>
        <v>0</v>
      </c>
      <c r="AD244" s="26">
        <f t="shared" si="72"/>
        <v>0</v>
      </c>
      <c r="AE244" s="26">
        <f t="shared" si="72"/>
        <v>0</v>
      </c>
      <c r="AF244" s="26">
        <f t="shared" ref="AF244" si="74">+SUM(AF245:AF249)</f>
        <v>0</v>
      </c>
      <c r="AG244" s="26">
        <f t="shared" ref="AG244:AH244" si="75">+SUM(AG245:AG249)</f>
        <v>0</v>
      </c>
      <c r="AH244" s="26">
        <f t="shared" si="75"/>
        <v>0</v>
      </c>
      <c r="AI244" s="27"/>
      <c r="AJ244" s="28" t="e">
        <f t="shared" si="67"/>
        <v>#DIV/0!</v>
      </c>
    </row>
    <row r="245" spans="1:36" x14ac:dyDescent="0.35">
      <c r="A245" s="24" t="s">
        <v>268</v>
      </c>
      <c r="B245" s="25" t="s">
        <v>269</v>
      </c>
      <c r="C245" s="46">
        <f>+'1990'!$M244</f>
        <v>0</v>
      </c>
      <c r="D245" s="46">
        <f>+'1991'!$M244</f>
        <v>0</v>
      </c>
      <c r="E245" s="46">
        <f>+'1992'!$M244</f>
        <v>0</v>
      </c>
      <c r="F245" s="46">
        <f>+'1993'!$M244</f>
        <v>0</v>
      </c>
      <c r="G245" s="46">
        <f>+'1994'!$M244</f>
        <v>0</v>
      </c>
      <c r="H245" s="46">
        <f>+'1995'!$M244</f>
        <v>0</v>
      </c>
      <c r="I245" s="46">
        <f>+'1996'!$M244</f>
        <v>0</v>
      </c>
      <c r="J245" s="46">
        <f>+'1997'!$M244</f>
        <v>0</v>
      </c>
      <c r="K245" s="46">
        <f>+'1998'!$M244</f>
        <v>0</v>
      </c>
      <c r="L245" s="46">
        <f>+'1999'!$M244</f>
        <v>0</v>
      </c>
      <c r="M245" s="46">
        <f>+'2000'!$M245</f>
        <v>0</v>
      </c>
      <c r="N245" s="46">
        <f>+'2001'!$M245</f>
        <v>0</v>
      </c>
      <c r="O245" s="46">
        <f>+'2002'!$M245</f>
        <v>0</v>
      </c>
      <c r="P245" s="46">
        <f>+'2003'!$M245</f>
        <v>0</v>
      </c>
      <c r="Q245" s="46">
        <f>+'2004'!$M245</f>
        <v>0</v>
      </c>
      <c r="R245" s="30">
        <f>+'2005'!$M245</f>
        <v>0</v>
      </c>
      <c r="S245" s="46">
        <f>+'2006'!$M245</f>
        <v>0</v>
      </c>
      <c r="T245" s="46">
        <f>+'2007'!$M245</f>
        <v>0</v>
      </c>
      <c r="U245" s="46">
        <f>+'2008'!$M245</f>
        <v>0</v>
      </c>
      <c r="V245" s="46">
        <f>+'2009'!$M245</f>
        <v>0</v>
      </c>
      <c r="W245" s="46">
        <f>+'2010'!$M245</f>
        <v>0</v>
      </c>
      <c r="X245" s="46">
        <f>+'2011'!$M245</f>
        <v>0</v>
      </c>
      <c r="Y245" s="46">
        <f>+'2012'!$M245</f>
        <v>0</v>
      </c>
      <c r="Z245" s="46">
        <f>+'2013'!$M245</f>
        <v>0</v>
      </c>
      <c r="AA245" s="46">
        <f>+'2014'!$M245</f>
        <v>0</v>
      </c>
      <c r="AB245" s="46">
        <f>+'2015'!$M245</f>
        <v>0</v>
      </c>
      <c r="AC245" s="46">
        <f>+'2016'!$M245</f>
        <v>0</v>
      </c>
      <c r="AD245" s="46">
        <f>+'2017'!$M245</f>
        <v>0</v>
      </c>
      <c r="AE245" s="46">
        <f>+'2018'!$M245</f>
        <v>0</v>
      </c>
      <c r="AF245" s="46">
        <f>+'2019'!$M245</f>
        <v>0</v>
      </c>
      <c r="AG245" s="30">
        <f>+'2020'!$M245</f>
        <v>0</v>
      </c>
      <c r="AH245" s="30">
        <f>+'2021'!$M245</f>
        <v>0</v>
      </c>
      <c r="AI245" s="27"/>
      <c r="AJ245" s="47" t="e">
        <f t="shared" si="67"/>
        <v>#DIV/0!</v>
      </c>
    </row>
    <row r="246" spans="1:36" x14ac:dyDescent="0.35">
      <c r="A246" s="24" t="s">
        <v>276</v>
      </c>
      <c r="B246" s="25" t="s">
        <v>277</v>
      </c>
      <c r="C246" s="46">
        <f>+'1990'!$M245</f>
        <v>0</v>
      </c>
      <c r="D246" s="46">
        <f>+'1991'!$M245</f>
        <v>0</v>
      </c>
      <c r="E246" s="46">
        <f>+'1992'!$M245</f>
        <v>0</v>
      </c>
      <c r="F246" s="46">
        <f>+'1993'!$M245</f>
        <v>0</v>
      </c>
      <c r="G246" s="46">
        <f>+'1994'!$M245</f>
        <v>0</v>
      </c>
      <c r="H246" s="46">
        <f>+'1995'!$M245</f>
        <v>0</v>
      </c>
      <c r="I246" s="46">
        <f>+'1996'!$M245</f>
        <v>0</v>
      </c>
      <c r="J246" s="46">
        <f>+'1997'!$M245</f>
        <v>0</v>
      </c>
      <c r="K246" s="46">
        <f>+'1998'!$M245</f>
        <v>0</v>
      </c>
      <c r="L246" s="46">
        <f>+'1999'!$M245</f>
        <v>0</v>
      </c>
      <c r="M246" s="46">
        <f>+'2000'!$M246</f>
        <v>0</v>
      </c>
      <c r="N246" s="46">
        <f>+'2001'!$M246</f>
        <v>0</v>
      </c>
      <c r="O246" s="46">
        <f>+'2002'!$M246</f>
        <v>0</v>
      </c>
      <c r="P246" s="46">
        <f>+'2003'!$M246</f>
        <v>0</v>
      </c>
      <c r="Q246" s="46">
        <f>+'2004'!$M246</f>
        <v>0</v>
      </c>
      <c r="R246" s="30">
        <f>+'2005'!$M246</f>
        <v>0</v>
      </c>
      <c r="S246" s="46">
        <f>+'2006'!$M246</f>
        <v>0</v>
      </c>
      <c r="T246" s="46">
        <f>+'2007'!$M246</f>
        <v>0</v>
      </c>
      <c r="U246" s="46">
        <f>+'2008'!$M246</f>
        <v>0</v>
      </c>
      <c r="V246" s="46">
        <f>+'2009'!$M246</f>
        <v>0</v>
      </c>
      <c r="W246" s="46">
        <f>+'2010'!$M246</f>
        <v>0</v>
      </c>
      <c r="X246" s="46">
        <f>+'2011'!$M246</f>
        <v>0</v>
      </c>
      <c r="Y246" s="46">
        <f>+'2012'!$M246</f>
        <v>0</v>
      </c>
      <c r="Z246" s="46">
        <f>+'2013'!$M246</f>
        <v>0</v>
      </c>
      <c r="AA246" s="46">
        <f>+'2014'!$M246</f>
        <v>0</v>
      </c>
      <c r="AB246" s="46">
        <f>+'2015'!$M246</f>
        <v>0</v>
      </c>
      <c r="AC246" s="46">
        <f>+'2016'!$M246</f>
        <v>0</v>
      </c>
      <c r="AD246" s="46">
        <f>+'2017'!$M246</f>
        <v>0</v>
      </c>
      <c r="AE246" s="46">
        <f>+'2018'!$M246</f>
        <v>0</v>
      </c>
      <c r="AF246" s="46">
        <f>+'2019'!$M246</f>
        <v>0</v>
      </c>
      <c r="AG246" s="30">
        <f>+'2020'!$M246</f>
        <v>0</v>
      </c>
      <c r="AH246" s="30">
        <f>+'2021'!$M246</f>
        <v>0</v>
      </c>
      <c r="AI246" s="27"/>
      <c r="AJ246" s="47" t="e">
        <f t="shared" si="67"/>
        <v>#DIV/0!</v>
      </c>
    </row>
    <row r="247" spans="1:36" x14ac:dyDescent="0.35">
      <c r="A247" s="24" t="s">
        <v>292</v>
      </c>
      <c r="B247" s="25" t="s">
        <v>293</v>
      </c>
      <c r="C247" s="46">
        <f>+'1990'!$M246</f>
        <v>0</v>
      </c>
      <c r="D247" s="46">
        <f>+'1991'!$M246</f>
        <v>0</v>
      </c>
      <c r="E247" s="46">
        <f>+'1992'!$M246</f>
        <v>0</v>
      </c>
      <c r="F247" s="46">
        <f>+'1993'!$M246</f>
        <v>0</v>
      </c>
      <c r="G247" s="46">
        <f>+'1994'!$M246</f>
        <v>0</v>
      </c>
      <c r="H247" s="46">
        <f>+'1995'!$M246</f>
        <v>0</v>
      </c>
      <c r="I247" s="46">
        <f>+'1996'!$M246</f>
        <v>0</v>
      </c>
      <c r="J247" s="46">
        <f>+'1997'!$M246</f>
        <v>0</v>
      </c>
      <c r="K247" s="46">
        <f>+'1998'!$M246</f>
        <v>0</v>
      </c>
      <c r="L247" s="46">
        <f>+'1999'!$M246</f>
        <v>0</v>
      </c>
      <c r="M247" s="46">
        <f>+'2000'!$M247</f>
        <v>0</v>
      </c>
      <c r="N247" s="46">
        <f>+'2001'!$M247</f>
        <v>0</v>
      </c>
      <c r="O247" s="46">
        <f>+'2002'!$M247</f>
        <v>0</v>
      </c>
      <c r="P247" s="46">
        <f>+'2003'!$M247</f>
        <v>0</v>
      </c>
      <c r="Q247" s="46">
        <f>+'2004'!$M247</f>
        <v>0</v>
      </c>
      <c r="R247" s="30">
        <f>+'2005'!$M247</f>
        <v>0</v>
      </c>
      <c r="S247" s="46">
        <f>+'2006'!$M247</f>
        <v>0</v>
      </c>
      <c r="T247" s="46">
        <f>+'2007'!$M247</f>
        <v>0</v>
      </c>
      <c r="U247" s="46">
        <f>+'2008'!$M247</f>
        <v>0</v>
      </c>
      <c r="V247" s="46">
        <f>+'2009'!$M247</f>
        <v>0</v>
      </c>
      <c r="W247" s="46">
        <f>+'2010'!$M247</f>
        <v>0</v>
      </c>
      <c r="X247" s="46">
        <f>+'2011'!$M247</f>
        <v>0</v>
      </c>
      <c r="Y247" s="46">
        <f>+'2012'!$M247</f>
        <v>0</v>
      </c>
      <c r="Z247" s="46">
        <f>+'2013'!$M247</f>
        <v>0</v>
      </c>
      <c r="AA247" s="46">
        <f>+'2014'!$M247</f>
        <v>0</v>
      </c>
      <c r="AB247" s="46">
        <f>+'2015'!$M247</f>
        <v>0</v>
      </c>
      <c r="AC247" s="46">
        <f>+'2016'!$M247</f>
        <v>0</v>
      </c>
      <c r="AD247" s="46">
        <f>+'2017'!$M247</f>
        <v>0</v>
      </c>
      <c r="AE247" s="46">
        <f>+'2018'!$M247</f>
        <v>0</v>
      </c>
      <c r="AF247" s="46">
        <f>+'2019'!$M247</f>
        <v>0</v>
      </c>
      <c r="AG247" s="30">
        <f>+'2020'!$M247</f>
        <v>0</v>
      </c>
      <c r="AH247" s="30">
        <f>+'2021'!$M247</f>
        <v>0</v>
      </c>
      <c r="AI247" s="27"/>
      <c r="AJ247" s="47" t="e">
        <f t="shared" si="67"/>
        <v>#DIV/0!</v>
      </c>
    </row>
    <row r="248" spans="1:36" x14ac:dyDescent="0.35">
      <c r="A248" s="24" t="s">
        <v>304</v>
      </c>
      <c r="B248" s="25" t="s">
        <v>305</v>
      </c>
      <c r="C248" s="46">
        <f>+'1990'!$M247</f>
        <v>0</v>
      </c>
      <c r="D248" s="46">
        <f>+'1991'!$M247</f>
        <v>0</v>
      </c>
      <c r="E248" s="46">
        <f>+'1992'!$M247</f>
        <v>0</v>
      </c>
      <c r="F248" s="46">
        <f>+'1993'!$M247</f>
        <v>0</v>
      </c>
      <c r="G248" s="46">
        <f>+'1994'!$M247</f>
        <v>0</v>
      </c>
      <c r="H248" s="46">
        <f>+'1995'!$M247</f>
        <v>0</v>
      </c>
      <c r="I248" s="46">
        <f>+'1996'!$M247</f>
        <v>0</v>
      </c>
      <c r="J248" s="46">
        <f>+'1997'!$M247</f>
        <v>0</v>
      </c>
      <c r="K248" s="46">
        <f>+'1998'!$M247</f>
        <v>0</v>
      </c>
      <c r="L248" s="46">
        <f>+'1999'!$M247</f>
        <v>0</v>
      </c>
      <c r="M248" s="46">
        <f>+'2000'!$M248</f>
        <v>0</v>
      </c>
      <c r="N248" s="46">
        <f>+'2001'!$M248</f>
        <v>0</v>
      </c>
      <c r="O248" s="46">
        <f>+'2002'!$M248</f>
        <v>0</v>
      </c>
      <c r="P248" s="46">
        <f>+'2003'!$M248</f>
        <v>0</v>
      </c>
      <c r="Q248" s="46">
        <f>+'2004'!$M248</f>
        <v>0</v>
      </c>
      <c r="R248" s="30">
        <f>+'2005'!$M248</f>
        <v>0</v>
      </c>
      <c r="S248" s="46">
        <f>+'2006'!$M248</f>
        <v>0</v>
      </c>
      <c r="T248" s="46">
        <f>+'2007'!$M248</f>
        <v>0</v>
      </c>
      <c r="U248" s="46">
        <f>+'2008'!$M248</f>
        <v>0</v>
      </c>
      <c r="V248" s="46">
        <f>+'2009'!$M248</f>
        <v>0</v>
      </c>
      <c r="W248" s="46">
        <f>+'2010'!$M248</f>
        <v>0</v>
      </c>
      <c r="X248" s="46">
        <f>+'2011'!$M248</f>
        <v>0</v>
      </c>
      <c r="Y248" s="46">
        <f>+'2012'!$M248</f>
        <v>0</v>
      </c>
      <c r="Z248" s="46">
        <f>+'2013'!$M248</f>
        <v>0</v>
      </c>
      <c r="AA248" s="46">
        <f>+'2014'!$M248</f>
        <v>0</v>
      </c>
      <c r="AB248" s="46">
        <f>+'2015'!$M248</f>
        <v>0</v>
      </c>
      <c r="AC248" s="46">
        <f>+'2016'!$M248</f>
        <v>0</v>
      </c>
      <c r="AD248" s="46">
        <f>+'2017'!$M248</f>
        <v>0</v>
      </c>
      <c r="AE248" s="46">
        <f>+'2018'!$M248</f>
        <v>0</v>
      </c>
      <c r="AF248" s="46">
        <f>+'2019'!$M248</f>
        <v>0</v>
      </c>
      <c r="AG248" s="30">
        <f>+'2020'!$M248</f>
        <v>0</v>
      </c>
      <c r="AH248" s="30">
        <f>+'2021'!$M248</f>
        <v>0</v>
      </c>
      <c r="AI248" s="27"/>
      <c r="AJ248" s="47" t="e">
        <f t="shared" si="67"/>
        <v>#DIV/0!</v>
      </c>
    </row>
    <row r="249" spans="1:36" x14ac:dyDescent="0.35">
      <c r="A249" s="24" t="s">
        <v>312</v>
      </c>
      <c r="B249" s="25" t="s">
        <v>291</v>
      </c>
      <c r="C249" s="46">
        <f>+'1990'!$M248</f>
        <v>0</v>
      </c>
      <c r="D249" s="46">
        <f>+'1991'!$M248</f>
        <v>0</v>
      </c>
      <c r="E249" s="46">
        <f>+'1992'!$M248</f>
        <v>0</v>
      </c>
      <c r="F249" s="46">
        <f>+'1993'!$M248</f>
        <v>0</v>
      </c>
      <c r="G249" s="46">
        <f>+'1994'!$M248</f>
        <v>0</v>
      </c>
      <c r="H249" s="46">
        <f>+'1995'!$M248</f>
        <v>0</v>
      </c>
      <c r="I249" s="46">
        <f>+'1996'!$M248</f>
        <v>0</v>
      </c>
      <c r="J249" s="46">
        <f>+'1997'!$M248</f>
        <v>0</v>
      </c>
      <c r="K249" s="46">
        <f>+'1998'!$M248</f>
        <v>0</v>
      </c>
      <c r="L249" s="46">
        <f>+'1999'!$M248</f>
        <v>0</v>
      </c>
      <c r="M249" s="46">
        <f>+'2000'!$M249</f>
        <v>0</v>
      </c>
      <c r="N249" s="46">
        <f>+'2001'!$M249</f>
        <v>0</v>
      </c>
      <c r="O249" s="46">
        <f>+'2002'!$M249</f>
        <v>0</v>
      </c>
      <c r="P249" s="46">
        <f>+'2003'!$M249</f>
        <v>0</v>
      </c>
      <c r="Q249" s="46">
        <f>+'2004'!$M249</f>
        <v>0</v>
      </c>
      <c r="R249" s="30">
        <f>+'2005'!$M249</f>
        <v>0</v>
      </c>
      <c r="S249" s="46">
        <f>+'2006'!$M249</f>
        <v>0</v>
      </c>
      <c r="T249" s="46">
        <f>+'2007'!$M249</f>
        <v>0</v>
      </c>
      <c r="U249" s="46">
        <f>+'2008'!$M249</f>
        <v>0</v>
      </c>
      <c r="V249" s="46">
        <f>+'2009'!$M249</f>
        <v>0</v>
      </c>
      <c r="W249" s="46">
        <f>+'2010'!$M249</f>
        <v>0</v>
      </c>
      <c r="X249" s="46">
        <f>+'2011'!$M249</f>
        <v>0</v>
      </c>
      <c r="Y249" s="46">
        <f>+'2012'!$M249</f>
        <v>0</v>
      </c>
      <c r="Z249" s="46">
        <f>+'2013'!$M249</f>
        <v>0</v>
      </c>
      <c r="AA249" s="46">
        <f>+'2014'!$M249</f>
        <v>0</v>
      </c>
      <c r="AB249" s="46">
        <f>+'2015'!$M249</f>
        <v>0</v>
      </c>
      <c r="AC249" s="46">
        <f>+'2016'!$M249</f>
        <v>0</v>
      </c>
      <c r="AD249" s="46">
        <f>+'2017'!$M249</f>
        <v>0</v>
      </c>
      <c r="AE249" s="46">
        <f>+'2018'!$M249</f>
        <v>0</v>
      </c>
      <c r="AF249" s="46">
        <f>+'2019'!$M249</f>
        <v>0</v>
      </c>
      <c r="AG249" s="30">
        <f>+'2020'!$M249</f>
        <v>0</v>
      </c>
      <c r="AH249" s="30">
        <f>+'2021'!$M249</f>
        <v>0</v>
      </c>
      <c r="AI249" s="27"/>
      <c r="AJ249" s="47" t="e">
        <f t="shared" si="67"/>
        <v>#DIV/0!</v>
      </c>
    </row>
    <row r="250" spans="1:3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AE250" si="76">+SUM(D251:D252)</f>
        <v>0</v>
      </c>
      <c r="E250" s="26">
        <f t="shared" si="76"/>
        <v>0</v>
      </c>
      <c r="F250" s="26">
        <f t="shared" si="76"/>
        <v>0</v>
      </c>
      <c r="G250" s="26">
        <f t="shared" si="76"/>
        <v>0</v>
      </c>
      <c r="H250" s="26">
        <f t="shared" si="76"/>
        <v>0</v>
      </c>
      <c r="I250" s="26">
        <f t="shared" si="76"/>
        <v>0</v>
      </c>
      <c r="J250" s="26">
        <f t="shared" si="76"/>
        <v>0</v>
      </c>
      <c r="K250" s="26">
        <f t="shared" si="76"/>
        <v>0</v>
      </c>
      <c r="L250" s="26">
        <f t="shared" si="76"/>
        <v>0</v>
      </c>
      <c r="M250" s="26">
        <f t="shared" si="76"/>
        <v>0</v>
      </c>
      <c r="N250" s="26">
        <f t="shared" si="76"/>
        <v>0</v>
      </c>
      <c r="O250" s="26">
        <f t="shared" si="76"/>
        <v>0</v>
      </c>
      <c r="P250" s="26">
        <f t="shared" si="76"/>
        <v>0</v>
      </c>
      <c r="Q250" s="26">
        <f t="shared" si="76"/>
        <v>0</v>
      </c>
      <c r="R250" s="26">
        <f t="shared" si="76"/>
        <v>0</v>
      </c>
      <c r="S250" s="26">
        <f t="shared" si="76"/>
        <v>0</v>
      </c>
      <c r="T250" s="26">
        <f t="shared" si="76"/>
        <v>0</v>
      </c>
      <c r="U250" s="26">
        <f t="shared" si="76"/>
        <v>0</v>
      </c>
      <c r="V250" s="26">
        <f t="shared" si="76"/>
        <v>0</v>
      </c>
      <c r="W250" s="26">
        <f t="shared" si="76"/>
        <v>0</v>
      </c>
      <c r="X250" s="26">
        <f t="shared" si="76"/>
        <v>0</v>
      </c>
      <c r="Y250" s="26">
        <f t="shared" si="76"/>
        <v>0</v>
      </c>
      <c r="Z250" s="26">
        <f t="shared" si="76"/>
        <v>0</v>
      </c>
      <c r="AA250" s="26">
        <f t="shared" si="76"/>
        <v>0</v>
      </c>
      <c r="AB250" s="26">
        <f t="shared" si="76"/>
        <v>0</v>
      </c>
      <c r="AC250" s="26">
        <f t="shared" si="76"/>
        <v>0</v>
      </c>
      <c r="AD250" s="26">
        <f t="shared" si="76"/>
        <v>0</v>
      </c>
      <c r="AE250" s="26">
        <f t="shared" si="76"/>
        <v>0</v>
      </c>
      <c r="AF250" s="26">
        <f t="shared" ref="AF250:AH250" si="77">+SUM(AF251:AF252)</f>
        <v>0</v>
      </c>
      <c r="AG250" s="26">
        <f t="shared" si="77"/>
        <v>0</v>
      </c>
      <c r="AH250" s="26">
        <f t="shared" si="77"/>
        <v>0</v>
      </c>
      <c r="AI250" s="27"/>
      <c r="AJ250" s="28" t="e">
        <f t="shared" si="67"/>
        <v>#DIV/0!</v>
      </c>
    </row>
    <row r="251" spans="1:36" x14ac:dyDescent="0.35">
      <c r="A251" s="24" t="s">
        <v>319</v>
      </c>
      <c r="B251" s="25" t="s">
        <v>320</v>
      </c>
      <c r="C251" s="46">
        <f>+'1990'!$M250</f>
        <v>0</v>
      </c>
      <c r="D251" s="46">
        <f>+'1991'!$M250</f>
        <v>0</v>
      </c>
      <c r="E251" s="46">
        <f>+'1992'!$M250</f>
        <v>0</v>
      </c>
      <c r="F251" s="46">
        <f>+'1993'!$M250</f>
        <v>0</v>
      </c>
      <c r="G251" s="46">
        <f>+'1994'!$M250</f>
        <v>0</v>
      </c>
      <c r="H251" s="46">
        <f>+'1995'!$M250</f>
        <v>0</v>
      </c>
      <c r="I251" s="46">
        <f>+'1996'!$M250</f>
        <v>0</v>
      </c>
      <c r="J251" s="46">
        <f>+'1997'!$M250</f>
        <v>0</v>
      </c>
      <c r="K251" s="46">
        <f>+'1998'!$M250</f>
        <v>0</v>
      </c>
      <c r="L251" s="46">
        <f>+'1999'!$M250</f>
        <v>0</v>
      </c>
      <c r="M251" s="46">
        <f>+'2000'!$M251</f>
        <v>0</v>
      </c>
      <c r="N251" s="46">
        <f>+'2001'!$M251</f>
        <v>0</v>
      </c>
      <c r="O251" s="46">
        <f>+'2002'!$M251</f>
        <v>0</v>
      </c>
      <c r="P251" s="46">
        <f>+'2003'!$M251</f>
        <v>0</v>
      </c>
      <c r="Q251" s="46">
        <f>+'2004'!$M251</f>
        <v>0</v>
      </c>
      <c r="R251" s="30">
        <f>+'2005'!$M251</f>
        <v>0</v>
      </c>
      <c r="S251" s="46">
        <f>+'2006'!$M251</f>
        <v>0</v>
      </c>
      <c r="T251" s="46">
        <f>+'2007'!$M251</f>
        <v>0</v>
      </c>
      <c r="U251" s="46">
        <f>+'2008'!$M251</f>
        <v>0</v>
      </c>
      <c r="V251" s="46">
        <f>+'2009'!$M251</f>
        <v>0</v>
      </c>
      <c r="W251" s="46">
        <f>+'2010'!$M251</f>
        <v>0</v>
      </c>
      <c r="X251" s="46">
        <f>+'2011'!$M251</f>
        <v>0</v>
      </c>
      <c r="Y251" s="46">
        <f>+'2012'!$M251</f>
        <v>0</v>
      </c>
      <c r="Z251" s="46">
        <f>+'2013'!$M251</f>
        <v>0</v>
      </c>
      <c r="AA251" s="46">
        <f>+'2014'!$M251</f>
        <v>0</v>
      </c>
      <c r="AB251" s="46">
        <f>+'2015'!$M251</f>
        <v>0</v>
      </c>
      <c r="AC251" s="46">
        <f>+'2016'!$M251</f>
        <v>0</v>
      </c>
      <c r="AD251" s="46">
        <f>+'2017'!$M251</f>
        <v>0</v>
      </c>
      <c r="AE251" s="46">
        <f>+'2018'!$M251</f>
        <v>0</v>
      </c>
      <c r="AF251" s="46">
        <f>+'2019'!$M251</f>
        <v>0</v>
      </c>
      <c r="AG251" s="30">
        <f>+'2020'!$M251</f>
        <v>0</v>
      </c>
      <c r="AH251" s="30">
        <f>+'2021'!$M251</f>
        <v>0</v>
      </c>
      <c r="AI251" s="27"/>
      <c r="AJ251" s="47" t="e">
        <f t="shared" si="67"/>
        <v>#DIV/0!</v>
      </c>
    </row>
    <row r="252" spans="1:36" x14ac:dyDescent="0.35">
      <c r="A252" s="24" t="s">
        <v>326</v>
      </c>
      <c r="B252" s="34" t="s">
        <v>327</v>
      </c>
      <c r="C252" s="46">
        <f>+'1990'!$M251</f>
        <v>0</v>
      </c>
      <c r="D252" s="46">
        <f>+'1991'!$M251</f>
        <v>0</v>
      </c>
      <c r="E252" s="46">
        <f>+'1992'!$M251</f>
        <v>0</v>
      </c>
      <c r="F252" s="46">
        <f>+'1993'!$M251</f>
        <v>0</v>
      </c>
      <c r="G252" s="46">
        <f>+'1994'!$M251</f>
        <v>0</v>
      </c>
      <c r="H252" s="46">
        <f>+'1995'!$M251</f>
        <v>0</v>
      </c>
      <c r="I252" s="46">
        <f>+'1996'!$M251</f>
        <v>0</v>
      </c>
      <c r="J252" s="46">
        <f>+'1997'!$M251</f>
        <v>0</v>
      </c>
      <c r="K252" s="46">
        <f>+'1998'!$M251</f>
        <v>0</v>
      </c>
      <c r="L252" s="46">
        <f>+'1999'!$M251</f>
        <v>0</v>
      </c>
      <c r="M252" s="46">
        <f>+'2000'!$M252</f>
        <v>0</v>
      </c>
      <c r="N252" s="46">
        <f>+'2001'!$M252</f>
        <v>0</v>
      </c>
      <c r="O252" s="46">
        <f>+'2002'!$M252</f>
        <v>0</v>
      </c>
      <c r="P252" s="46">
        <f>+'2003'!$M252</f>
        <v>0</v>
      </c>
      <c r="Q252" s="46">
        <f>+'2004'!$M252</f>
        <v>0</v>
      </c>
      <c r="R252" s="30">
        <f>+'2005'!$M252</f>
        <v>0</v>
      </c>
      <c r="S252" s="46">
        <f>+'2006'!$M252</f>
        <v>0</v>
      </c>
      <c r="T252" s="46">
        <f>+'2007'!$M252</f>
        <v>0</v>
      </c>
      <c r="U252" s="46">
        <f>+'2008'!$M252</f>
        <v>0</v>
      </c>
      <c r="V252" s="46">
        <f>+'2009'!$M252</f>
        <v>0</v>
      </c>
      <c r="W252" s="46">
        <f>+'2010'!$M252</f>
        <v>0</v>
      </c>
      <c r="X252" s="46">
        <f>+'2011'!$M252</f>
        <v>0</v>
      </c>
      <c r="Y252" s="46">
        <f>+'2012'!$M252</f>
        <v>0</v>
      </c>
      <c r="Z252" s="46">
        <f>+'2013'!$M252</f>
        <v>0</v>
      </c>
      <c r="AA252" s="46">
        <f>+'2014'!$M252</f>
        <v>0</v>
      </c>
      <c r="AB252" s="46">
        <f>+'2015'!$M252</f>
        <v>0</v>
      </c>
      <c r="AC252" s="46">
        <f>+'2016'!$M252</f>
        <v>0</v>
      </c>
      <c r="AD252" s="46">
        <f>+'2017'!$M252</f>
        <v>0</v>
      </c>
      <c r="AE252" s="46">
        <f>+'2018'!$M252</f>
        <v>0</v>
      </c>
      <c r="AF252" s="46">
        <f>+'2019'!$M252</f>
        <v>0</v>
      </c>
      <c r="AG252" s="30">
        <f>+'2020'!$M252</f>
        <v>0</v>
      </c>
      <c r="AH252" s="30">
        <f>+'2021'!$M252</f>
        <v>0</v>
      </c>
      <c r="AI252" s="27"/>
      <c r="AJ252" s="47" t="e">
        <f t="shared" si="67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33" t="e">
        <f t="shared" si="67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>+SUM(C255:C262)</f>
        <v>0</v>
      </c>
      <c r="D254" s="21">
        <f t="shared" ref="D254:AE254" si="78">+SUM(D255:D262)</f>
        <v>0</v>
      </c>
      <c r="E254" s="21">
        <f t="shared" si="78"/>
        <v>0</v>
      </c>
      <c r="F254" s="21">
        <f t="shared" si="78"/>
        <v>0</v>
      </c>
      <c r="G254" s="21">
        <f t="shared" si="78"/>
        <v>0</v>
      </c>
      <c r="H254" s="21">
        <f t="shared" si="78"/>
        <v>0</v>
      </c>
      <c r="I254" s="21">
        <f t="shared" si="78"/>
        <v>0</v>
      </c>
      <c r="J254" s="21">
        <f t="shared" si="78"/>
        <v>0</v>
      </c>
      <c r="K254" s="21">
        <f t="shared" si="78"/>
        <v>0</v>
      </c>
      <c r="L254" s="21">
        <f t="shared" si="78"/>
        <v>0</v>
      </c>
      <c r="M254" s="21">
        <f t="shared" si="78"/>
        <v>0</v>
      </c>
      <c r="N254" s="21">
        <f t="shared" si="78"/>
        <v>0</v>
      </c>
      <c r="O254" s="21">
        <f t="shared" si="78"/>
        <v>0</v>
      </c>
      <c r="P254" s="21">
        <f t="shared" si="78"/>
        <v>0</v>
      </c>
      <c r="Q254" s="21">
        <f t="shared" si="78"/>
        <v>0</v>
      </c>
      <c r="R254" s="21">
        <f t="shared" ref="R254" si="79">+SUM(R255:R262)</f>
        <v>0</v>
      </c>
      <c r="S254" s="21">
        <f t="shared" si="78"/>
        <v>0</v>
      </c>
      <c r="T254" s="21">
        <f t="shared" si="78"/>
        <v>0</v>
      </c>
      <c r="U254" s="21">
        <f t="shared" si="78"/>
        <v>0</v>
      </c>
      <c r="V254" s="21">
        <f t="shared" si="78"/>
        <v>0</v>
      </c>
      <c r="W254" s="21">
        <f t="shared" si="78"/>
        <v>0</v>
      </c>
      <c r="X254" s="21">
        <f t="shared" si="78"/>
        <v>0</v>
      </c>
      <c r="Y254" s="21">
        <f t="shared" si="78"/>
        <v>0</v>
      </c>
      <c r="Z254" s="21">
        <f t="shared" si="78"/>
        <v>0</v>
      </c>
      <c r="AA254" s="21">
        <f t="shared" si="78"/>
        <v>0</v>
      </c>
      <c r="AB254" s="21">
        <f t="shared" si="78"/>
        <v>0</v>
      </c>
      <c r="AC254" s="21">
        <f t="shared" si="78"/>
        <v>0</v>
      </c>
      <c r="AD254" s="21">
        <f t="shared" si="78"/>
        <v>0</v>
      </c>
      <c r="AE254" s="21">
        <f t="shared" si="78"/>
        <v>0</v>
      </c>
      <c r="AF254" s="21">
        <f t="shared" ref="AF254" si="80">+SUM(AF255:AF262)</f>
        <v>0</v>
      </c>
      <c r="AG254" s="21">
        <f t="shared" ref="AG254:AH254" si="81">+SUM(AG255:AG262)</f>
        <v>0</v>
      </c>
      <c r="AH254" s="21">
        <f t="shared" si="81"/>
        <v>0</v>
      </c>
      <c r="AI254" s="22"/>
      <c r="AJ254" s="23" t="e">
        <f t="shared" si="67"/>
        <v>#DIV/0!</v>
      </c>
    </row>
    <row r="255" spans="1:36" x14ac:dyDescent="0.35">
      <c r="A255" s="24" t="s">
        <v>345</v>
      </c>
      <c r="B255" s="25" t="s">
        <v>346</v>
      </c>
      <c r="C255" s="46">
        <f>+'1990'!$M254</f>
        <v>0</v>
      </c>
      <c r="D255" s="46">
        <f>+'1991'!$M254</f>
        <v>0</v>
      </c>
      <c r="E255" s="46">
        <f>+'1992'!$M254</f>
        <v>0</v>
      </c>
      <c r="F255" s="46">
        <f>+'1993'!$M254</f>
        <v>0</v>
      </c>
      <c r="G255" s="46">
        <f>+'1994'!$M254</f>
        <v>0</v>
      </c>
      <c r="H255" s="46">
        <f>+'1995'!$M254</f>
        <v>0</v>
      </c>
      <c r="I255" s="46">
        <f>+'1996'!$M254</f>
        <v>0</v>
      </c>
      <c r="J255" s="46">
        <f>+'1997'!$M254</f>
        <v>0</v>
      </c>
      <c r="K255" s="46">
        <f>+'1998'!$M254</f>
        <v>0</v>
      </c>
      <c r="L255" s="46">
        <f>+'1999'!$M254</f>
        <v>0</v>
      </c>
      <c r="M255" s="46">
        <f>+'2000'!$M255</f>
        <v>0</v>
      </c>
      <c r="N255" s="46">
        <f>+'2001'!$M255</f>
        <v>0</v>
      </c>
      <c r="O255" s="46">
        <f>+'2002'!$M255</f>
        <v>0</v>
      </c>
      <c r="P255" s="46">
        <f>+'2003'!$M255</f>
        <v>0</v>
      </c>
      <c r="Q255" s="46">
        <f>+'2004'!$M255</f>
        <v>0</v>
      </c>
      <c r="R255" s="30">
        <f>+'2005'!$M255</f>
        <v>0</v>
      </c>
      <c r="S255" s="46">
        <f>+'2006'!$M255</f>
        <v>0</v>
      </c>
      <c r="T255" s="46">
        <f>+'2007'!$M255</f>
        <v>0</v>
      </c>
      <c r="U255" s="46">
        <f>+'2008'!$M255</f>
        <v>0</v>
      </c>
      <c r="V255" s="46">
        <f>+'2009'!$M255</f>
        <v>0</v>
      </c>
      <c r="W255" s="46">
        <f>+'2010'!$M255</f>
        <v>0</v>
      </c>
      <c r="X255" s="46">
        <f>+'2011'!$M255</f>
        <v>0</v>
      </c>
      <c r="Y255" s="46">
        <f>+'2012'!$M255</f>
        <v>0</v>
      </c>
      <c r="Z255" s="46">
        <f>+'2013'!$M255</f>
        <v>0</v>
      </c>
      <c r="AA255" s="46">
        <f>+'2014'!$M255</f>
        <v>0</v>
      </c>
      <c r="AB255" s="46">
        <f>+'2015'!$M255</f>
        <v>0</v>
      </c>
      <c r="AC255" s="46">
        <f>+'2016'!$M255</f>
        <v>0</v>
      </c>
      <c r="AD255" s="46">
        <f>+'2017'!$M255</f>
        <v>0</v>
      </c>
      <c r="AE255" s="46">
        <f>+'2018'!$M255</f>
        <v>0</v>
      </c>
      <c r="AF255" s="46">
        <f>+'2019'!$M255</f>
        <v>0</v>
      </c>
      <c r="AG255" s="30">
        <f>+'2020'!$M255</f>
        <v>0</v>
      </c>
      <c r="AH255" s="30">
        <f>+'2021'!$M255</f>
        <v>0</v>
      </c>
      <c r="AI255" s="27"/>
      <c r="AJ255" s="47" t="e">
        <f t="shared" si="67"/>
        <v>#DIV/0!</v>
      </c>
    </row>
    <row r="256" spans="1:36" x14ac:dyDescent="0.35">
      <c r="A256" s="24" t="s">
        <v>356</v>
      </c>
      <c r="B256" s="25" t="s">
        <v>357</v>
      </c>
      <c r="C256" s="46">
        <f>+'1990'!$M255</f>
        <v>0</v>
      </c>
      <c r="D256" s="46">
        <f>+'1991'!$M255</f>
        <v>0</v>
      </c>
      <c r="E256" s="46">
        <f>+'1992'!$M255</f>
        <v>0</v>
      </c>
      <c r="F256" s="46">
        <f>+'1993'!$M255</f>
        <v>0</v>
      </c>
      <c r="G256" s="46">
        <f>+'1994'!$M255</f>
        <v>0</v>
      </c>
      <c r="H256" s="46">
        <f>+'1995'!$M255</f>
        <v>0</v>
      </c>
      <c r="I256" s="46">
        <f>+'1996'!$M255</f>
        <v>0</v>
      </c>
      <c r="J256" s="46">
        <f>+'1997'!$M255</f>
        <v>0</v>
      </c>
      <c r="K256" s="46">
        <f>+'1998'!$M255</f>
        <v>0</v>
      </c>
      <c r="L256" s="46">
        <f>+'1999'!$M255</f>
        <v>0</v>
      </c>
      <c r="M256" s="46">
        <f>+'2000'!$M256</f>
        <v>0</v>
      </c>
      <c r="N256" s="46">
        <f>+'2001'!$M256</f>
        <v>0</v>
      </c>
      <c r="O256" s="46">
        <f>+'2002'!$M256</f>
        <v>0</v>
      </c>
      <c r="P256" s="46">
        <f>+'2003'!$M256</f>
        <v>0</v>
      </c>
      <c r="Q256" s="46">
        <f>+'2004'!$M256</f>
        <v>0</v>
      </c>
      <c r="R256" s="30">
        <f>+'2005'!$M256</f>
        <v>0</v>
      </c>
      <c r="S256" s="46">
        <f>+'2006'!$M256</f>
        <v>0</v>
      </c>
      <c r="T256" s="46">
        <f>+'2007'!$M256</f>
        <v>0</v>
      </c>
      <c r="U256" s="46">
        <f>+'2008'!$M256</f>
        <v>0</v>
      </c>
      <c r="V256" s="46">
        <f>+'2009'!$M256</f>
        <v>0</v>
      </c>
      <c r="W256" s="46">
        <f>+'2010'!$M256</f>
        <v>0</v>
      </c>
      <c r="X256" s="46">
        <f>+'2011'!$M256</f>
        <v>0</v>
      </c>
      <c r="Y256" s="46">
        <f>+'2012'!$M256</f>
        <v>0</v>
      </c>
      <c r="Z256" s="46">
        <f>+'2013'!$M256</f>
        <v>0</v>
      </c>
      <c r="AA256" s="46">
        <f>+'2014'!$M256</f>
        <v>0</v>
      </c>
      <c r="AB256" s="46">
        <f>+'2015'!$M256</f>
        <v>0</v>
      </c>
      <c r="AC256" s="46">
        <f>+'2016'!$M256</f>
        <v>0</v>
      </c>
      <c r="AD256" s="46">
        <f>+'2017'!$M256</f>
        <v>0</v>
      </c>
      <c r="AE256" s="46">
        <f>+'2018'!$M256</f>
        <v>0</v>
      </c>
      <c r="AF256" s="46">
        <f>+'2019'!$M256</f>
        <v>0</v>
      </c>
      <c r="AG256" s="30">
        <f>+'2020'!$M256</f>
        <v>0</v>
      </c>
      <c r="AH256" s="30">
        <f>+'2021'!$M256</f>
        <v>0</v>
      </c>
      <c r="AI256" s="27"/>
      <c r="AJ256" s="47" t="e">
        <f t="shared" si="67"/>
        <v>#DIV/0!</v>
      </c>
    </row>
    <row r="257" spans="1:36" x14ac:dyDescent="0.35">
      <c r="A257" s="24" t="s">
        <v>377</v>
      </c>
      <c r="B257" s="25" t="s">
        <v>378</v>
      </c>
      <c r="C257" s="46">
        <f>+'1990'!$M256</f>
        <v>0</v>
      </c>
      <c r="D257" s="46">
        <f>+'1991'!$M256</f>
        <v>0</v>
      </c>
      <c r="E257" s="46">
        <f>+'1992'!$M256</f>
        <v>0</v>
      </c>
      <c r="F257" s="46">
        <f>+'1993'!$M256</f>
        <v>0</v>
      </c>
      <c r="G257" s="46">
        <f>+'1994'!$M256</f>
        <v>0</v>
      </c>
      <c r="H257" s="46">
        <f>+'1995'!$M256</f>
        <v>0</v>
      </c>
      <c r="I257" s="46">
        <f>+'1996'!$M256</f>
        <v>0</v>
      </c>
      <c r="J257" s="46">
        <f>+'1997'!$M256</f>
        <v>0</v>
      </c>
      <c r="K257" s="46">
        <f>+'1998'!$M256</f>
        <v>0</v>
      </c>
      <c r="L257" s="46">
        <f>+'1999'!$M256</f>
        <v>0</v>
      </c>
      <c r="M257" s="46">
        <f>+'2000'!$M257</f>
        <v>0</v>
      </c>
      <c r="N257" s="46">
        <f>+'2001'!$M257</f>
        <v>0</v>
      </c>
      <c r="O257" s="46">
        <f>+'2002'!$M257</f>
        <v>0</v>
      </c>
      <c r="P257" s="46">
        <f>+'2003'!$M257</f>
        <v>0</v>
      </c>
      <c r="Q257" s="46">
        <f>+'2004'!$M257</f>
        <v>0</v>
      </c>
      <c r="R257" s="30">
        <f>+'2005'!$M257</f>
        <v>0</v>
      </c>
      <c r="S257" s="46">
        <f>+'2006'!$M257</f>
        <v>0</v>
      </c>
      <c r="T257" s="46">
        <f>+'2007'!$M257</f>
        <v>0</v>
      </c>
      <c r="U257" s="46">
        <f>+'2008'!$M257</f>
        <v>0</v>
      </c>
      <c r="V257" s="46">
        <f>+'2009'!$M257</f>
        <v>0</v>
      </c>
      <c r="W257" s="46">
        <f>+'2010'!$M257</f>
        <v>0</v>
      </c>
      <c r="X257" s="46">
        <f>+'2011'!$M257</f>
        <v>0</v>
      </c>
      <c r="Y257" s="46">
        <f>+'2012'!$M257</f>
        <v>0</v>
      </c>
      <c r="Z257" s="46">
        <f>+'2013'!$M257</f>
        <v>0</v>
      </c>
      <c r="AA257" s="46">
        <f>+'2014'!$M257</f>
        <v>0</v>
      </c>
      <c r="AB257" s="46">
        <f>+'2015'!$M257</f>
        <v>0</v>
      </c>
      <c r="AC257" s="46">
        <f>+'2016'!$M257</f>
        <v>0</v>
      </c>
      <c r="AD257" s="46">
        <f>+'2017'!$M257</f>
        <v>0</v>
      </c>
      <c r="AE257" s="46">
        <f>+'2018'!$M257</f>
        <v>0</v>
      </c>
      <c r="AF257" s="46">
        <f>+'2019'!$M257</f>
        <v>0</v>
      </c>
      <c r="AG257" s="30">
        <f>+'2020'!$M257</f>
        <v>0</v>
      </c>
      <c r="AH257" s="30">
        <f>+'2021'!$M257</f>
        <v>0</v>
      </c>
      <c r="AI257" s="27"/>
      <c r="AJ257" s="47" t="e">
        <f t="shared" si="67"/>
        <v>#DIV/0!</v>
      </c>
    </row>
    <row r="258" spans="1:36" x14ac:dyDescent="0.35">
      <c r="A258" s="24" t="s">
        <v>392</v>
      </c>
      <c r="B258" s="25" t="s">
        <v>393</v>
      </c>
      <c r="C258" s="46">
        <f>+'1990'!$M257</f>
        <v>0</v>
      </c>
      <c r="D258" s="46">
        <f>+'1991'!$M257</f>
        <v>0</v>
      </c>
      <c r="E258" s="46">
        <f>+'1992'!$M257</f>
        <v>0</v>
      </c>
      <c r="F258" s="46">
        <f>+'1993'!$M257</f>
        <v>0</v>
      </c>
      <c r="G258" s="46">
        <f>+'1994'!$M257</f>
        <v>0</v>
      </c>
      <c r="H258" s="46">
        <f>+'1995'!$M257</f>
        <v>0</v>
      </c>
      <c r="I258" s="46">
        <f>+'1996'!$M257</f>
        <v>0</v>
      </c>
      <c r="J258" s="46">
        <f>+'1997'!$M257</f>
        <v>0</v>
      </c>
      <c r="K258" s="46">
        <f>+'1998'!$M257</f>
        <v>0</v>
      </c>
      <c r="L258" s="46">
        <f>+'1999'!$M257</f>
        <v>0</v>
      </c>
      <c r="M258" s="46">
        <f>+'2000'!$M258</f>
        <v>0</v>
      </c>
      <c r="N258" s="46">
        <f>+'2001'!$M258</f>
        <v>0</v>
      </c>
      <c r="O258" s="46">
        <f>+'2002'!$M258</f>
        <v>0</v>
      </c>
      <c r="P258" s="46">
        <f>+'2003'!$M258</f>
        <v>0</v>
      </c>
      <c r="Q258" s="46">
        <f>+'2004'!$M258</f>
        <v>0</v>
      </c>
      <c r="R258" s="30">
        <f>+'2005'!$M258</f>
        <v>0</v>
      </c>
      <c r="S258" s="46">
        <f>+'2006'!$M258</f>
        <v>0</v>
      </c>
      <c r="T258" s="46">
        <f>+'2007'!$M258</f>
        <v>0</v>
      </c>
      <c r="U258" s="46">
        <f>+'2008'!$M258</f>
        <v>0</v>
      </c>
      <c r="V258" s="46">
        <f>+'2009'!$M258</f>
        <v>0</v>
      </c>
      <c r="W258" s="46">
        <f>+'2010'!$M258</f>
        <v>0</v>
      </c>
      <c r="X258" s="46">
        <f>+'2011'!$M258</f>
        <v>0</v>
      </c>
      <c r="Y258" s="46">
        <f>+'2012'!$M258</f>
        <v>0</v>
      </c>
      <c r="Z258" s="46">
        <f>+'2013'!$M258</f>
        <v>0</v>
      </c>
      <c r="AA258" s="46">
        <f>+'2014'!$M258</f>
        <v>0</v>
      </c>
      <c r="AB258" s="46">
        <f>+'2015'!$M258</f>
        <v>0</v>
      </c>
      <c r="AC258" s="46">
        <f>+'2016'!$M258</f>
        <v>0</v>
      </c>
      <c r="AD258" s="46">
        <f>+'2017'!$M258</f>
        <v>0</v>
      </c>
      <c r="AE258" s="46">
        <f>+'2018'!$M258</f>
        <v>0</v>
      </c>
      <c r="AF258" s="46">
        <f>+'2019'!$M258</f>
        <v>0</v>
      </c>
      <c r="AG258" s="30">
        <f>+'2020'!$M258</f>
        <v>0</v>
      </c>
      <c r="AH258" s="30">
        <f>+'2021'!$M258</f>
        <v>0</v>
      </c>
      <c r="AI258" s="27"/>
      <c r="AJ258" s="47" t="e">
        <f t="shared" si="67"/>
        <v>#DIV/0!</v>
      </c>
    </row>
    <row r="259" spans="1:36" x14ac:dyDescent="0.35">
      <c r="A259" s="24" t="s">
        <v>399</v>
      </c>
      <c r="B259" s="25" t="s">
        <v>400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27"/>
      <c r="AJ259" s="33" t="e">
        <f t="shared" si="67"/>
        <v>#DIV/0!</v>
      </c>
    </row>
    <row r="260" spans="1:36" x14ac:dyDescent="0.35">
      <c r="A260" s="24" t="s">
        <v>410</v>
      </c>
      <c r="B260" s="25" t="s">
        <v>411</v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27"/>
      <c r="AJ260" s="33" t="e">
        <f t="shared" si="67"/>
        <v>#DIV/0!</v>
      </c>
    </row>
    <row r="261" spans="1:36" x14ac:dyDescent="0.35">
      <c r="A261" s="24" t="s">
        <v>424</v>
      </c>
      <c r="B261" s="25" t="s">
        <v>425</v>
      </c>
      <c r="C261" s="46">
        <f>+'1990'!$M260</f>
        <v>0</v>
      </c>
      <c r="D261" s="46">
        <f>+'1991'!$M260</f>
        <v>0</v>
      </c>
      <c r="E261" s="46">
        <f>+'1992'!$M260</f>
        <v>0</v>
      </c>
      <c r="F261" s="46">
        <f>+'1993'!$M260</f>
        <v>0</v>
      </c>
      <c r="G261" s="46">
        <f>+'1994'!$M260</f>
        <v>0</v>
      </c>
      <c r="H261" s="46">
        <f>+'1995'!$M260</f>
        <v>0</v>
      </c>
      <c r="I261" s="46">
        <f>+'1996'!$M260</f>
        <v>0</v>
      </c>
      <c r="J261" s="46">
        <f>+'1997'!$M260</f>
        <v>0</v>
      </c>
      <c r="K261" s="46">
        <f>+'1998'!$M260</f>
        <v>0</v>
      </c>
      <c r="L261" s="46">
        <f>+'1999'!$M260</f>
        <v>0</v>
      </c>
      <c r="M261" s="46">
        <f>+'2000'!$M261</f>
        <v>0</v>
      </c>
      <c r="N261" s="46">
        <f>+'2001'!$M261</f>
        <v>0</v>
      </c>
      <c r="O261" s="46">
        <f>+'2002'!$M261</f>
        <v>0</v>
      </c>
      <c r="P261" s="46">
        <f>+'2003'!$M261</f>
        <v>0</v>
      </c>
      <c r="Q261" s="46">
        <f>+'2004'!$M261</f>
        <v>0</v>
      </c>
      <c r="R261" s="30">
        <f>+'2005'!$M261</f>
        <v>0</v>
      </c>
      <c r="S261" s="46">
        <f>+'2006'!$M261</f>
        <v>0</v>
      </c>
      <c r="T261" s="46">
        <f>+'2007'!$M261</f>
        <v>0</v>
      </c>
      <c r="U261" s="46">
        <f>+'2008'!$M261</f>
        <v>0</v>
      </c>
      <c r="V261" s="46">
        <f>+'2009'!$M261</f>
        <v>0</v>
      </c>
      <c r="W261" s="46">
        <f>+'2010'!$M261</f>
        <v>0</v>
      </c>
      <c r="X261" s="46">
        <f>+'2011'!$M261</f>
        <v>0</v>
      </c>
      <c r="Y261" s="46">
        <f>+'2012'!$M261</f>
        <v>0</v>
      </c>
      <c r="Z261" s="46">
        <f>+'2013'!$M261</f>
        <v>0</v>
      </c>
      <c r="AA261" s="46">
        <f>+'2014'!$M261</f>
        <v>0</v>
      </c>
      <c r="AB261" s="46">
        <f>+'2015'!$M261</f>
        <v>0</v>
      </c>
      <c r="AC261" s="46">
        <f>+'2016'!$M261</f>
        <v>0</v>
      </c>
      <c r="AD261" s="46">
        <f>+'2017'!$M261</f>
        <v>0</v>
      </c>
      <c r="AE261" s="46">
        <f>+'2018'!$M261</f>
        <v>0</v>
      </c>
      <c r="AF261" s="46">
        <f>+'2019'!$M261</f>
        <v>0</v>
      </c>
      <c r="AG261" s="30">
        <f>+'2020'!$M261</f>
        <v>0</v>
      </c>
      <c r="AH261" s="30">
        <f>+'2021'!$M261</f>
        <v>0</v>
      </c>
      <c r="AI261" s="27"/>
      <c r="AJ261" s="47" t="e">
        <f t="shared" si="67"/>
        <v>#DIV/0!</v>
      </c>
    </row>
    <row r="262" spans="1:36" x14ac:dyDescent="0.35">
      <c r="A262" s="24" t="s">
        <v>433</v>
      </c>
      <c r="B262" s="25" t="s">
        <v>291</v>
      </c>
      <c r="C262" s="46">
        <f>+'1990'!$M261</f>
        <v>0</v>
      </c>
      <c r="D262" s="46">
        <f>+'1991'!$M261</f>
        <v>0</v>
      </c>
      <c r="E262" s="46">
        <f>+'1992'!$M261</f>
        <v>0</v>
      </c>
      <c r="F262" s="46">
        <f>+'1993'!$M261</f>
        <v>0</v>
      </c>
      <c r="G262" s="46">
        <f>+'1994'!$M261</f>
        <v>0</v>
      </c>
      <c r="H262" s="46">
        <f>+'1995'!$M261</f>
        <v>0</v>
      </c>
      <c r="I262" s="46">
        <f>+'1996'!$M261</f>
        <v>0</v>
      </c>
      <c r="J262" s="46">
        <f>+'1997'!$M261</f>
        <v>0</v>
      </c>
      <c r="K262" s="46">
        <f>+'1998'!$M261</f>
        <v>0</v>
      </c>
      <c r="L262" s="46">
        <f>+'1999'!$M261</f>
        <v>0</v>
      </c>
      <c r="M262" s="46">
        <f>+'2000'!$M262</f>
        <v>0</v>
      </c>
      <c r="N262" s="46">
        <f>+'2001'!$M262</f>
        <v>0</v>
      </c>
      <c r="O262" s="46">
        <f>+'2002'!$M262</f>
        <v>0</v>
      </c>
      <c r="P262" s="46">
        <f>+'2003'!$M262</f>
        <v>0</v>
      </c>
      <c r="Q262" s="46">
        <f>+'2004'!$M262</f>
        <v>0</v>
      </c>
      <c r="R262" s="30">
        <f>+'2005'!$M262</f>
        <v>0</v>
      </c>
      <c r="S262" s="46">
        <f>+'2006'!$M262</f>
        <v>0</v>
      </c>
      <c r="T262" s="46">
        <f>+'2007'!$M262</f>
        <v>0</v>
      </c>
      <c r="U262" s="46">
        <f>+'2008'!$M262</f>
        <v>0</v>
      </c>
      <c r="V262" s="46">
        <f>+'2009'!$M262</f>
        <v>0</v>
      </c>
      <c r="W262" s="46">
        <f>+'2010'!$M262</f>
        <v>0</v>
      </c>
      <c r="X262" s="46">
        <f>+'2011'!$M262</f>
        <v>0</v>
      </c>
      <c r="Y262" s="46">
        <f>+'2012'!$M262</f>
        <v>0</v>
      </c>
      <c r="Z262" s="46">
        <f>+'2013'!$M262</f>
        <v>0</v>
      </c>
      <c r="AA262" s="46">
        <f>+'2014'!$M262</f>
        <v>0</v>
      </c>
      <c r="AB262" s="46">
        <f>+'2015'!$M262</f>
        <v>0</v>
      </c>
      <c r="AC262" s="46">
        <f>+'2016'!$M262</f>
        <v>0</v>
      </c>
      <c r="AD262" s="46">
        <f>+'2017'!$M262</f>
        <v>0</v>
      </c>
      <c r="AE262" s="46">
        <f>+'2018'!$M262</f>
        <v>0</v>
      </c>
      <c r="AF262" s="46">
        <f>+'2019'!$M262</f>
        <v>0</v>
      </c>
      <c r="AG262" s="30">
        <f>+'2020'!$M262</f>
        <v>0</v>
      </c>
      <c r="AH262" s="30">
        <f>+'2021'!$M262</f>
        <v>0</v>
      </c>
      <c r="AI262" s="27"/>
      <c r="AJ262" s="47" t="e">
        <f t="shared" si="67"/>
        <v>#DIV/0!</v>
      </c>
    </row>
    <row r="263" spans="1:36" s="13" customFormat="1" x14ac:dyDescent="0.35">
      <c r="A263" s="19" t="s">
        <v>434</v>
      </c>
      <c r="B263" s="20" t="s">
        <v>435</v>
      </c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22"/>
      <c r="AJ263" s="36" t="e">
        <f t="shared" si="67"/>
        <v>#DIV/0!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33" t="e">
        <f t="shared" si="67"/>
        <v>#DIV/0!</v>
      </c>
    </row>
    <row r="265" spans="1:36" x14ac:dyDescent="0.35">
      <c r="A265" s="24" t="s">
        <v>466</v>
      </c>
      <c r="B265" s="25" t="s">
        <v>467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27"/>
      <c r="AJ265" s="33" t="e">
        <f t="shared" si="67"/>
        <v>#DIV/0!</v>
      </c>
    </row>
    <row r="266" spans="1:36" x14ac:dyDescent="0.35">
      <c r="A266" s="24" t="s">
        <v>484</v>
      </c>
      <c r="B266" s="25" t="s">
        <v>485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27"/>
      <c r="AJ266" s="33" t="e">
        <f t="shared" si="67"/>
        <v>#DIV/0!</v>
      </c>
    </row>
    <row r="267" spans="1:36" x14ac:dyDescent="0.35">
      <c r="A267" s="24" t="s">
        <v>493</v>
      </c>
      <c r="B267" s="25" t="s">
        <v>494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27"/>
      <c r="AJ267" s="33" t="e">
        <f t="shared" si="67"/>
        <v>#DIV/0!</v>
      </c>
    </row>
    <row r="268" spans="1:36" x14ac:dyDescent="0.35">
      <c r="A268" s="24" t="s">
        <v>516</v>
      </c>
      <c r="B268" s="25" t="s">
        <v>517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27"/>
      <c r="AJ268" s="33" t="e">
        <f t="shared" si="67"/>
        <v>#DIV/0!</v>
      </c>
    </row>
    <row r="269" spans="1:36" x14ac:dyDescent="0.35">
      <c r="A269" s="24" t="s">
        <v>518</v>
      </c>
      <c r="B269" s="25" t="s">
        <v>519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27"/>
      <c r="AJ269" s="33" t="e">
        <f t="shared" si="67"/>
        <v>#DIV/0!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33" t="e">
        <f t="shared" si="67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33" t="e">
        <f t="shared" si="67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33" t="e">
        <f t="shared" si="67"/>
        <v>#DIV/0!</v>
      </c>
    </row>
    <row r="273" spans="1:36" x14ac:dyDescent="0.35">
      <c r="A273" s="24" t="s">
        <v>539</v>
      </c>
      <c r="B273" s="25" t="s">
        <v>291</v>
      </c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27"/>
      <c r="AJ273" s="33" t="e">
        <f t="shared" si="67"/>
        <v>#DIV/0!</v>
      </c>
    </row>
    <row r="274" spans="1:36" s="13" customFormat="1" x14ac:dyDescent="0.35">
      <c r="A274" s="19" t="s">
        <v>540</v>
      </c>
      <c r="B274" s="20" t="s">
        <v>541</v>
      </c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22"/>
      <c r="AJ274" s="36" t="e">
        <f t="shared" si="67"/>
        <v>#DIV/0!</v>
      </c>
    </row>
    <row r="275" spans="1:36" x14ac:dyDescent="0.35">
      <c r="A275" s="24" t="s">
        <v>542</v>
      </c>
      <c r="B275" s="25" t="s">
        <v>543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27"/>
      <c r="AJ275" s="33" t="e">
        <f t="shared" si="67"/>
        <v>#DIV/0!</v>
      </c>
    </row>
    <row r="276" spans="1:36" x14ac:dyDescent="0.35">
      <c r="A276" s="24" t="s">
        <v>558</v>
      </c>
      <c r="B276" s="25" t="s">
        <v>559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27"/>
      <c r="AJ276" s="33" t="e">
        <f t="shared" si="67"/>
        <v>#DIV/0!</v>
      </c>
    </row>
    <row r="277" spans="1:36" x14ac:dyDescent="0.35">
      <c r="A277" s="24" t="s">
        <v>574</v>
      </c>
      <c r="B277" s="25" t="s">
        <v>575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27"/>
      <c r="AJ277" s="33" t="e">
        <f t="shared" si="67"/>
        <v>#DIV/0!</v>
      </c>
    </row>
    <row r="278" spans="1:36" x14ac:dyDescent="0.35">
      <c r="A278" s="24" t="s">
        <v>590</v>
      </c>
      <c r="B278" s="25" t="s">
        <v>591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27"/>
      <c r="AJ278" s="33" t="e">
        <f t="shared" si="67"/>
        <v>#DIV/0!</v>
      </c>
    </row>
    <row r="279" spans="1:36" x14ac:dyDescent="0.35">
      <c r="A279" s="24" t="s">
        <v>606</v>
      </c>
      <c r="B279" s="25" t="s">
        <v>607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27"/>
      <c r="AJ279" s="33" t="e">
        <f t="shared" si="67"/>
        <v>#DIV/0!</v>
      </c>
    </row>
    <row r="280" spans="1:36" x14ac:dyDescent="0.35">
      <c r="A280" s="24" t="s">
        <v>622</v>
      </c>
      <c r="B280" s="25" t="s">
        <v>623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27"/>
      <c r="AJ280" s="33" t="e">
        <f t="shared" si="67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33" t="e">
        <f t="shared" si="67"/>
        <v>#DIV/0!</v>
      </c>
    </row>
    <row r="282" spans="1:36" x14ac:dyDescent="0.35">
      <c r="A282" s="24" t="s">
        <v>640</v>
      </c>
      <c r="B282" s="25" t="s">
        <v>291</v>
      </c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27"/>
      <c r="AJ282" s="33" t="e">
        <f t="shared" si="67"/>
        <v>#DIV/0!</v>
      </c>
    </row>
    <row r="283" spans="1:36" s="13" customFormat="1" x14ac:dyDescent="0.35">
      <c r="A283" s="19" t="s">
        <v>641</v>
      </c>
      <c r="B283" s="20" t="s">
        <v>642</v>
      </c>
      <c r="C283" s="21">
        <f>+SUM(C284:C288)</f>
        <v>0</v>
      </c>
      <c r="D283" s="21">
        <f t="shared" ref="D283:AE283" si="82">+SUM(D284:D288)</f>
        <v>0</v>
      </c>
      <c r="E283" s="21">
        <f t="shared" si="82"/>
        <v>0</v>
      </c>
      <c r="F283" s="21">
        <f t="shared" si="82"/>
        <v>0</v>
      </c>
      <c r="G283" s="21">
        <f t="shared" si="82"/>
        <v>0</v>
      </c>
      <c r="H283" s="21">
        <f t="shared" si="82"/>
        <v>0</v>
      </c>
      <c r="I283" s="21">
        <f t="shared" si="82"/>
        <v>0</v>
      </c>
      <c r="J283" s="21">
        <f t="shared" si="82"/>
        <v>0</v>
      </c>
      <c r="K283" s="21">
        <f t="shared" si="82"/>
        <v>0</v>
      </c>
      <c r="L283" s="21">
        <f t="shared" si="82"/>
        <v>0</v>
      </c>
      <c r="M283" s="21">
        <f t="shared" si="82"/>
        <v>0</v>
      </c>
      <c r="N283" s="21">
        <f t="shared" si="82"/>
        <v>0</v>
      </c>
      <c r="O283" s="21">
        <f t="shared" si="82"/>
        <v>0</v>
      </c>
      <c r="P283" s="21">
        <f t="shared" si="82"/>
        <v>0</v>
      </c>
      <c r="Q283" s="21">
        <f t="shared" si="82"/>
        <v>0</v>
      </c>
      <c r="R283" s="21">
        <f t="shared" ref="R283" si="83">+SUM(R284:R288)</f>
        <v>0</v>
      </c>
      <c r="S283" s="21">
        <f t="shared" si="82"/>
        <v>0</v>
      </c>
      <c r="T283" s="21">
        <f t="shared" si="82"/>
        <v>0</v>
      </c>
      <c r="U283" s="21">
        <f t="shared" si="82"/>
        <v>0</v>
      </c>
      <c r="V283" s="21">
        <f t="shared" si="82"/>
        <v>0</v>
      </c>
      <c r="W283" s="21">
        <f t="shared" si="82"/>
        <v>0</v>
      </c>
      <c r="X283" s="21">
        <f t="shared" si="82"/>
        <v>0</v>
      </c>
      <c r="Y283" s="21">
        <f t="shared" si="82"/>
        <v>0</v>
      </c>
      <c r="Z283" s="21">
        <f t="shared" si="82"/>
        <v>0</v>
      </c>
      <c r="AA283" s="21">
        <f t="shared" si="82"/>
        <v>0</v>
      </c>
      <c r="AB283" s="21">
        <f t="shared" si="82"/>
        <v>0</v>
      </c>
      <c r="AC283" s="21">
        <f t="shared" si="82"/>
        <v>0</v>
      </c>
      <c r="AD283" s="21">
        <f t="shared" si="82"/>
        <v>0</v>
      </c>
      <c r="AE283" s="21">
        <f t="shared" si="82"/>
        <v>0</v>
      </c>
      <c r="AF283" s="21">
        <f t="shared" ref="AF283" si="84">+SUM(AF284:AF288)</f>
        <v>0</v>
      </c>
      <c r="AG283" s="21">
        <f t="shared" ref="AG283:AH283" si="85">+SUM(AG284:AG288)</f>
        <v>0</v>
      </c>
      <c r="AH283" s="21">
        <f t="shared" si="85"/>
        <v>0</v>
      </c>
      <c r="AI283" s="22"/>
      <c r="AJ283" s="23" t="e">
        <f t="shared" si="67"/>
        <v>#DIV/0!</v>
      </c>
    </row>
    <row r="284" spans="1:36" x14ac:dyDescent="0.35">
      <c r="A284" s="24" t="s">
        <v>643</v>
      </c>
      <c r="B284" s="25" t="s">
        <v>644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27"/>
      <c r="AJ284" s="33" t="e">
        <f t="shared" si="67"/>
        <v>#DIV/0!</v>
      </c>
    </row>
    <row r="285" spans="1:36" x14ac:dyDescent="0.35">
      <c r="A285" s="24" t="s">
        <v>651</v>
      </c>
      <c r="B285" s="25" t="s">
        <v>652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27"/>
      <c r="AJ285" s="33" t="e">
        <f t="shared" si="67"/>
        <v>#DIV/0!</v>
      </c>
    </row>
    <row r="286" spans="1:36" x14ac:dyDescent="0.35">
      <c r="A286" s="24" t="s">
        <v>657</v>
      </c>
      <c r="B286" s="25" t="s">
        <v>658</v>
      </c>
      <c r="C286" s="46">
        <f>+'1990'!$M285</f>
        <v>0</v>
      </c>
      <c r="D286" s="46">
        <f>+'1991'!$M285</f>
        <v>0</v>
      </c>
      <c r="E286" s="46">
        <f>+'1992'!$M285</f>
        <v>0</v>
      </c>
      <c r="F286" s="46">
        <f>+'1993'!$M285</f>
        <v>0</v>
      </c>
      <c r="G286" s="46">
        <f>+'1994'!$M285</f>
        <v>0</v>
      </c>
      <c r="H286" s="46">
        <f>+'1995'!$M285</f>
        <v>0</v>
      </c>
      <c r="I286" s="46">
        <f>+'1996'!$M285</f>
        <v>0</v>
      </c>
      <c r="J286" s="46">
        <f>+'1997'!$M285</f>
        <v>0</v>
      </c>
      <c r="K286" s="46">
        <f>+'1998'!$M285</f>
        <v>0</v>
      </c>
      <c r="L286" s="46">
        <f>+'1999'!$M285</f>
        <v>0</v>
      </c>
      <c r="M286" s="46">
        <f>+'2000'!$M286</f>
        <v>0</v>
      </c>
      <c r="N286" s="46">
        <f>+'2001'!$M286</f>
        <v>0</v>
      </c>
      <c r="O286" s="46">
        <f>+'2002'!$M286</f>
        <v>0</v>
      </c>
      <c r="P286" s="46">
        <f>+'2003'!$M286</f>
        <v>0</v>
      </c>
      <c r="Q286" s="46">
        <f>+'2004'!$M286</f>
        <v>0</v>
      </c>
      <c r="R286" s="30">
        <f>+'2005'!$M286</f>
        <v>0</v>
      </c>
      <c r="S286" s="46">
        <f>+'2006'!$M286</f>
        <v>0</v>
      </c>
      <c r="T286" s="46">
        <f>+'2007'!$M286</f>
        <v>0</v>
      </c>
      <c r="U286" s="46">
        <f>+'2008'!$M286</f>
        <v>0</v>
      </c>
      <c r="V286" s="46">
        <f>+'2009'!$M286</f>
        <v>0</v>
      </c>
      <c r="W286" s="46">
        <f>+'2010'!$M286</f>
        <v>0</v>
      </c>
      <c r="X286" s="46">
        <f>+'2011'!$M286</f>
        <v>0</v>
      </c>
      <c r="Y286" s="46">
        <f>+'2012'!$M286</f>
        <v>0</v>
      </c>
      <c r="Z286" s="46">
        <f>+'2013'!$M286</f>
        <v>0</v>
      </c>
      <c r="AA286" s="46">
        <f>+'2014'!$M286</f>
        <v>0</v>
      </c>
      <c r="AB286" s="46">
        <f>+'2015'!$M286</f>
        <v>0</v>
      </c>
      <c r="AC286" s="46">
        <f>+'2016'!$M286</f>
        <v>0</v>
      </c>
      <c r="AD286" s="46">
        <f>+'2017'!$M286</f>
        <v>0</v>
      </c>
      <c r="AE286" s="46">
        <f>+'2018'!$M286</f>
        <v>0</v>
      </c>
      <c r="AF286" s="46">
        <f>+'2019'!$M286</f>
        <v>0</v>
      </c>
      <c r="AG286" s="30">
        <f>+'2020'!$M286</f>
        <v>0</v>
      </c>
      <c r="AH286" s="30">
        <f>+'2021'!$M286</f>
        <v>0</v>
      </c>
      <c r="AI286" s="27"/>
      <c r="AJ286" s="47" t="e">
        <f t="shared" si="67"/>
        <v>#DIV/0!</v>
      </c>
    </row>
    <row r="287" spans="1:36" x14ac:dyDescent="0.35">
      <c r="A287" s="24" t="s">
        <v>663</v>
      </c>
      <c r="B287" s="25" t="s">
        <v>664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27"/>
      <c r="AJ287" s="33" t="e">
        <f t="shared" si="67"/>
        <v>#DIV/0!</v>
      </c>
    </row>
    <row r="288" spans="1:36" x14ac:dyDescent="0.35">
      <c r="A288" s="24" t="s">
        <v>670</v>
      </c>
      <c r="B288" s="25" t="s">
        <v>291</v>
      </c>
      <c r="C288" s="46">
        <f>+'1990'!$M287</f>
        <v>0</v>
      </c>
      <c r="D288" s="46">
        <f>+'1991'!$M287</f>
        <v>0</v>
      </c>
      <c r="E288" s="46">
        <f>+'1992'!$M287</f>
        <v>0</v>
      </c>
      <c r="F288" s="46">
        <f>+'1993'!$M287</f>
        <v>0</v>
      </c>
      <c r="G288" s="46">
        <f>+'1994'!$M287</f>
        <v>0</v>
      </c>
      <c r="H288" s="46">
        <f>+'1995'!$M287</f>
        <v>0</v>
      </c>
      <c r="I288" s="46">
        <f>+'1996'!$M287</f>
        <v>0</v>
      </c>
      <c r="J288" s="46">
        <f>+'1997'!$M287</f>
        <v>0</v>
      </c>
      <c r="K288" s="46">
        <f>+'1998'!$M287</f>
        <v>0</v>
      </c>
      <c r="L288" s="46">
        <f>+'1999'!$M287</f>
        <v>0</v>
      </c>
      <c r="M288" s="46">
        <f>+'2000'!$M288</f>
        <v>0</v>
      </c>
      <c r="N288" s="46">
        <f>+'2001'!$M288</f>
        <v>0</v>
      </c>
      <c r="O288" s="46">
        <f>+'2002'!$M288</f>
        <v>0</v>
      </c>
      <c r="P288" s="46">
        <f>+'2003'!$M288</f>
        <v>0</v>
      </c>
      <c r="Q288" s="46">
        <f>+'2004'!$M288</f>
        <v>0</v>
      </c>
      <c r="R288" s="30">
        <f>+'2005'!$M288</f>
        <v>0</v>
      </c>
      <c r="S288" s="46">
        <f>+'2006'!$M288</f>
        <v>0</v>
      </c>
      <c r="T288" s="46">
        <f>+'2007'!$M288</f>
        <v>0</v>
      </c>
      <c r="U288" s="46">
        <f>+'2008'!$M288</f>
        <v>0</v>
      </c>
      <c r="V288" s="46">
        <f>+'2009'!$M288</f>
        <v>0</v>
      </c>
      <c r="W288" s="46">
        <f>+'2010'!$M288</f>
        <v>0</v>
      </c>
      <c r="X288" s="46">
        <f>+'2011'!$M288</f>
        <v>0</v>
      </c>
      <c r="Y288" s="46">
        <f>+'2012'!$M288</f>
        <v>0</v>
      </c>
      <c r="Z288" s="46">
        <f>+'2013'!$M288</f>
        <v>0</v>
      </c>
      <c r="AA288" s="46">
        <f>+'2014'!$M288</f>
        <v>0</v>
      </c>
      <c r="AB288" s="46">
        <f>+'2015'!$M288</f>
        <v>0</v>
      </c>
      <c r="AC288" s="46">
        <f>+'2016'!$M288</f>
        <v>0</v>
      </c>
      <c r="AD288" s="46">
        <f>+'2017'!$M288</f>
        <v>0</v>
      </c>
      <c r="AE288" s="46">
        <f>+'2018'!$M288</f>
        <v>0</v>
      </c>
      <c r="AF288" s="46">
        <f>+'2019'!$M288</f>
        <v>0</v>
      </c>
      <c r="AG288" s="30">
        <f>+'2020'!$M288</f>
        <v>0</v>
      </c>
      <c r="AH288" s="30">
        <f>+'2021'!$M288</f>
        <v>0</v>
      </c>
      <c r="AI288" s="27"/>
      <c r="AJ288" s="47" t="e">
        <f t="shared" si="67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40" t="e">
        <f t="shared" si="67"/>
        <v>#DIV/0!</v>
      </c>
    </row>
    <row r="290" spans="1:38" s="13" customFormat="1" x14ac:dyDescent="0.35">
      <c r="A290" s="19"/>
      <c r="B290" s="41" t="s">
        <v>672</v>
      </c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22"/>
      <c r="AJ290" s="43" t="e">
        <f t="shared" si="67"/>
        <v>#DIV/0!</v>
      </c>
    </row>
    <row r="291" spans="1:38" x14ac:dyDescent="0.35">
      <c r="A291" s="24"/>
      <c r="B291" s="25" t="s">
        <v>673</v>
      </c>
      <c r="C291" s="26">
        <f>+C292+C293</f>
        <v>0</v>
      </c>
      <c r="D291" s="26">
        <f t="shared" ref="D291:AE291" si="86">+D292+D293</f>
        <v>0</v>
      </c>
      <c r="E291" s="26">
        <f t="shared" si="86"/>
        <v>0</v>
      </c>
      <c r="F291" s="26">
        <f t="shared" si="86"/>
        <v>0</v>
      </c>
      <c r="G291" s="26">
        <f t="shared" si="86"/>
        <v>0</v>
      </c>
      <c r="H291" s="26">
        <f t="shared" si="86"/>
        <v>0</v>
      </c>
      <c r="I291" s="26">
        <f t="shared" si="86"/>
        <v>0</v>
      </c>
      <c r="J291" s="26">
        <f t="shared" si="86"/>
        <v>0</v>
      </c>
      <c r="K291" s="26">
        <f t="shared" si="86"/>
        <v>0</v>
      </c>
      <c r="L291" s="26">
        <f t="shared" si="86"/>
        <v>0</v>
      </c>
      <c r="M291" s="26">
        <f t="shared" si="86"/>
        <v>0</v>
      </c>
      <c r="N291" s="26">
        <f t="shared" si="86"/>
        <v>0</v>
      </c>
      <c r="O291" s="26">
        <f t="shared" si="86"/>
        <v>0</v>
      </c>
      <c r="P291" s="26">
        <f t="shared" si="86"/>
        <v>0</v>
      </c>
      <c r="Q291" s="26">
        <f t="shared" si="86"/>
        <v>0</v>
      </c>
      <c r="R291" s="26">
        <f t="shared" ref="R291" si="87">+R292+R293</f>
        <v>0</v>
      </c>
      <c r="S291" s="26">
        <f t="shared" si="86"/>
        <v>0</v>
      </c>
      <c r="T291" s="26">
        <f t="shared" si="86"/>
        <v>0</v>
      </c>
      <c r="U291" s="26">
        <f t="shared" si="86"/>
        <v>0</v>
      </c>
      <c r="V291" s="26">
        <f t="shared" si="86"/>
        <v>0</v>
      </c>
      <c r="W291" s="26">
        <f t="shared" si="86"/>
        <v>0</v>
      </c>
      <c r="X291" s="26">
        <f t="shared" si="86"/>
        <v>0</v>
      </c>
      <c r="Y291" s="26">
        <f t="shared" si="86"/>
        <v>0</v>
      </c>
      <c r="Z291" s="26">
        <f t="shared" si="86"/>
        <v>0</v>
      </c>
      <c r="AA291" s="26">
        <f t="shared" si="86"/>
        <v>0</v>
      </c>
      <c r="AB291" s="26">
        <f t="shared" si="86"/>
        <v>0</v>
      </c>
      <c r="AC291" s="26">
        <f t="shared" si="86"/>
        <v>0</v>
      </c>
      <c r="AD291" s="26">
        <f t="shared" si="86"/>
        <v>0</v>
      </c>
      <c r="AE291" s="26">
        <f t="shared" si="86"/>
        <v>0</v>
      </c>
      <c r="AF291" s="26">
        <f t="shared" ref="AF291" si="88">+AF292+AF293</f>
        <v>0</v>
      </c>
      <c r="AG291" s="26">
        <f t="shared" ref="AG291:AH291" si="89">+AG292+AG293</f>
        <v>0</v>
      </c>
      <c r="AH291" s="26">
        <f t="shared" si="89"/>
        <v>0</v>
      </c>
      <c r="AI291" s="27"/>
      <c r="AJ291" s="28" t="e">
        <f t="shared" si="67"/>
        <v>#DIV/0!</v>
      </c>
    </row>
    <row r="292" spans="1:38" x14ac:dyDescent="0.35">
      <c r="A292" s="24"/>
      <c r="B292" s="44" t="s">
        <v>674</v>
      </c>
      <c r="C292" s="46">
        <f>+'1990'!$M291</f>
        <v>0</v>
      </c>
      <c r="D292" s="46">
        <f>+'1991'!$M291</f>
        <v>0</v>
      </c>
      <c r="E292" s="46">
        <f>+'1992'!$M291</f>
        <v>0</v>
      </c>
      <c r="F292" s="46">
        <f>+'1993'!$M291</f>
        <v>0</v>
      </c>
      <c r="G292" s="46">
        <f>+'1994'!$M291</f>
        <v>0</v>
      </c>
      <c r="H292" s="46">
        <f>+'1995'!$M291</f>
        <v>0</v>
      </c>
      <c r="I292" s="46">
        <f>+'1996'!$M291</f>
        <v>0</v>
      </c>
      <c r="J292" s="46">
        <f>+'1997'!$M291</f>
        <v>0</v>
      </c>
      <c r="K292" s="46">
        <f>+'1998'!$M291</f>
        <v>0</v>
      </c>
      <c r="L292" s="46">
        <f>+'1999'!$M291</f>
        <v>0</v>
      </c>
      <c r="M292" s="46">
        <f>+'2000'!$M292</f>
        <v>0</v>
      </c>
      <c r="N292" s="46">
        <f>+'2001'!$M292</f>
        <v>0</v>
      </c>
      <c r="O292" s="46">
        <f>+'2002'!$M292</f>
        <v>0</v>
      </c>
      <c r="P292" s="46">
        <f>+'2003'!$M292</f>
        <v>0</v>
      </c>
      <c r="Q292" s="46">
        <f>+'2004'!$M292</f>
        <v>0</v>
      </c>
      <c r="R292" s="30">
        <f>+'2005'!$M292</f>
        <v>0</v>
      </c>
      <c r="S292" s="46">
        <f>+'2006'!$M292</f>
        <v>0</v>
      </c>
      <c r="T292" s="46">
        <f>+'2007'!$M292</f>
        <v>0</v>
      </c>
      <c r="U292" s="46">
        <f>+'2008'!$M292</f>
        <v>0</v>
      </c>
      <c r="V292" s="46">
        <f>+'2009'!$M292</f>
        <v>0</v>
      </c>
      <c r="W292" s="46">
        <f>+'2010'!$M292</f>
        <v>0</v>
      </c>
      <c r="X292" s="46">
        <f>+'2011'!$M292</f>
        <v>0</v>
      </c>
      <c r="Y292" s="46">
        <f>+'2012'!$M292</f>
        <v>0</v>
      </c>
      <c r="Z292" s="46">
        <f>+'2013'!$M292</f>
        <v>0</v>
      </c>
      <c r="AA292" s="46">
        <f>+'2014'!$M292</f>
        <v>0</v>
      </c>
      <c r="AB292" s="46">
        <f>+'2015'!$M292</f>
        <v>0</v>
      </c>
      <c r="AC292" s="46">
        <f>+'2016'!$M292</f>
        <v>0</v>
      </c>
      <c r="AD292" s="46">
        <f>+'2017'!$M292</f>
        <v>0</v>
      </c>
      <c r="AE292" s="46">
        <f>+'2018'!$M292</f>
        <v>0</v>
      </c>
      <c r="AF292" s="46">
        <f>+'2019'!$M292</f>
        <v>0</v>
      </c>
      <c r="AG292" s="30">
        <f>+'2020'!$M292</f>
        <v>0</v>
      </c>
      <c r="AH292" s="30">
        <f>+'2021'!$M292</f>
        <v>0</v>
      </c>
      <c r="AI292" s="27"/>
      <c r="AJ292" s="47" t="e">
        <f t="shared" si="67"/>
        <v>#DIV/0!</v>
      </c>
    </row>
    <row r="293" spans="1:38" x14ac:dyDescent="0.35">
      <c r="A293" s="24"/>
      <c r="B293" s="44" t="s">
        <v>675</v>
      </c>
      <c r="C293" s="46">
        <f>+'1990'!$M292</f>
        <v>0</v>
      </c>
      <c r="D293" s="46">
        <f>+'1991'!$M292</f>
        <v>0</v>
      </c>
      <c r="E293" s="46">
        <f>+'1992'!$M292</f>
        <v>0</v>
      </c>
      <c r="F293" s="46">
        <f>+'1993'!$M292</f>
        <v>0</v>
      </c>
      <c r="G293" s="46">
        <f>+'1994'!$M292</f>
        <v>0</v>
      </c>
      <c r="H293" s="46">
        <f>+'1995'!$M292</f>
        <v>0</v>
      </c>
      <c r="I293" s="46">
        <f>+'1996'!$M292</f>
        <v>0</v>
      </c>
      <c r="J293" s="46">
        <f>+'1997'!$M292</f>
        <v>0</v>
      </c>
      <c r="K293" s="46">
        <f>+'1998'!$M292</f>
        <v>0</v>
      </c>
      <c r="L293" s="46">
        <f>+'1999'!$M292</f>
        <v>0</v>
      </c>
      <c r="M293" s="46">
        <f>+'2000'!$M293</f>
        <v>0</v>
      </c>
      <c r="N293" s="46">
        <f>+'2001'!$M293</f>
        <v>0</v>
      </c>
      <c r="O293" s="46">
        <f>+'2002'!$M293</f>
        <v>0</v>
      </c>
      <c r="P293" s="46">
        <f>+'2003'!$M293</f>
        <v>0</v>
      </c>
      <c r="Q293" s="46">
        <f>+'2004'!$M293</f>
        <v>0</v>
      </c>
      <c r="R293" s="30">
        <f>+'2005'!$M293</f>
        <v>0</v>
      </c>
      <c r="S293" s="46">
        <f>+'2006'!$M293</f>
        <v>0</v>
      </c>
      <c r="T293" s="46">
        <f>+'2007'!$M293</f>
        <v>0</v>
      </c>
      <c r="U293" s="46">
        <f>+'2008'!$M293</f>
        <v>0</v>
      </c>
      <c r="V293" s="46">
        <f>+'2009'!$M293</f>
        <v>0</v>
      </c>
      <c r="W293" s="46">
        <f>+'2010'!$M293</f>
        <v>0</v>
      </c>
      <c r="X293" s="46">
        <f>+'2011'!$M293</f>
        <v>0</v>
      </c>
      <c r="Y293" s="46">
        <f>+'2012'!$M293</f>
        <v>0</v>
      </c>
      <c r="Z293" s="46">
        <f>+'2013'!$M293</f>
        <v>0</v>
      </c>
      <c r="AA293" s="46">
        <f>+'2014'!$M293</f>
        <v>0</v>
      </c>
      <c r="AB293" s="46">
        <f>+'2015'!$M293</f>
        <v>0</v>
      </c>
      <c r="AC293" s="46">
        <f>+'2016'!$M293</f>
        <v>0</v>
      </c>
      <c r="AD293" s="46">
        <f>+'2017'!$M293</f>
        <v>0</v>
      </c>
      <c r="AE293" s="46">
        <f>+'2018'!$M293</f>
        <v>0</v>
      </c>
      <c r="AF293" s="46">
        <f>+'2019'!$M293</f>
        <v>0</v>
      </c>
      <c r="AG293" s="30">
        <f>+'2020'!$M293</f>
        <v>0</v>
      </c>
      <c r="AH293" s="30">
        <f>+'2021'!$M293</f>
        <v>0</v>
      </c>
      <c r="AI293" s="27"/>
      <c r="AJ293" s="47" t="e">
        <f t="shared" si="67"/>
        <v>#DIV/0!</v>
      </c>
    </row>
    <row r="294" spans="1:38" x14ac:dyDescent="0.35">
      <c r="A294" s="24"/>
      <c r="B294" s="25" t="s">
        <v>676</v>
      </c>
      <c r="C294" s="46">
        <f>+'1990'!$M293</f>
        <v>0</v>
      </c>
      <c r="D294" s="46">
        <f>+'1991'!$M293</f>
        <v>0</v>
      </c>
      <c r="E294" s="46">
        <f>+'1992'!$M293</f>
        <v>0</v>
      </c>
      <c r="F294" s="46">
        <f>+'1993'!$M293</f>
        <v>0</v>
      </c>
      <c r="G294" s="46">
        <f>+'1994'!$M293</f>
        <v>0</v>
      </c>
      <c r="H294" s="46">
        <f>+'1995'!$M293</f>
        <v>0</v>
      </c>
      <c r="I294" s="46">
        <f>+'1996'!$M293</f>
        <v>0</v>
      </c>
      <c r="J294" s="46">
        <f>+'1997'!$M293</f>
        <v>0</v>
      </c>
      <c r="K294" s="46">
        <f>+'1998'!$M293</f>
        <v>0</v>
      </c>
      <c r="L294" s="46">
        <f>+'1999'!$M293</f>
        <v>0</v>
      </c>
      <c r="M294" s="46">
        <f>+'2000'!$M294</f>
        <v>0</v>
      </c>
      <c r="N294" s="46">
        <f>+'2001'!$M294</f>
        <v>0</v>
      </c>
      <c r="O294" s="46">
        <f>+'2002'!$M294</f>
        <v>0</v>
      </c>
      <c r="P294" s="46">
        <f>+'2003'!$M294</f>
        <v>0</v>
      </c>
      <c r="Q294" s="46">
        <f>+'2004'!$M294</f>
        <v>0</v>
      </c>
      <c r="R294" s="30">
        <f>+'2005'!$M294</f>
        <v>0</v>
      </c>
      <c r="S294" s="46">
        <f>+'2006'!$M294</f>
        <v>0</v>
      </c>
      <c r="T294" s="46">
        <f>+'2007'!$M294</f>
        <v>0</v>
      </c>
      <c r="U294" s="46">
        <f>+'2008'!$M294</f>
        <v>0</v>
      </c>
      <c r="V294" s="46">
        <f>+'2009'!$M294</f>
        <v>0</v>
      </c>
      <c r="W294" s="46">
        <f>+'2010'!$M294</f>
        <v>0</v>
      </c>
      <c r="X294" s="46">
        <f>+'2011'!$M294</f>
        <v>0</v>
      </c>
      <c r="Y294" s="46">
        <f>+'2012'!$M294</f>
        <v>0</v>
      </c>
      <c r="Z294" s="46">
        <f>+'2013'!$M294</f>
        <v>0</v>
      </c>
      <c r="AA294" s="46">
        <f>+'2014'!$M294</f>
        <v>0</v>
      </c>
      <c r="AB294" s="46">
        <f>+'2015'!$M294</f>
        <v>0</v>
      </c>
      <c r="AC294" s="46">
        <f>+'2016'!$M294</f>
        <v>0</v>
      </c>
      <c r="AD294" s="46">
        <f>+'2017'!$M294</f>
        <v>0</v>
      </c>
      <c r="AE294" s="46">
        <f>+'2018'!$M294</f>
        <v>0</v>
      </c>
      <c r="AF294" s="46">
        <f>+'2019'!$M294</f>
        <v>0</v>
      </c>
      <c r="AG294" s="30">
        <f>+'2020'!$M294</f>
        <v>0</v>
      </c>
      <c r="AH294" s="30">
        <f>+'2021'!$M294</f>
        <v>0</v>
      </c>
      <c r="AI294" s="27"/>
      <c r="AJ294" s="47" t="e">
        <f t="shared" si="67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33" t="e">
        <f t="shared" si="67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33" t="e">
        <f t="shared" si="67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33" t="e">
        <f t="shared" si="67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33" t="e">
        <f t="shared" si="67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33" t="e">
        <f t="shared" si="67"/>
        <v>#DIV/0!</v>
      </c>
    </row>
    <row r="302" spans="1:38" s="13" customFormat="1" x14ac:dyDescent="0.35">
      <c r="A302" s="11" t="s">
        <v>723</v>
      </c>
      <c r="B302" s="11"/>
      <c r="C302" s="45">
        <f t="shared" ref="C302:AE302" si="90">C242-C304</f>
        <v>0</v>
      </c>
      <c r="D302" s="45">
        <f t="shared" si="90"/>
        <v>0</v>
      </c>
      <c r="E302" s="45">
        <f t="shared" si="90"/>
        <v>0</v>
      </c>
      <c r="F302" s="45">
        <f t="shared" si="90"/>
        <v>0</v>
      </c>
      <c r="G302" s="45">
        <f t="shared" si="90"/>
        <v>0</v>
      </c>
      <c r="H302" s="45">
        <f t="shared" si="90"/>
        <v>0</v>
      </c>
      <c r="I302" s="45">
        <f t="shared" si="90"/>
        <v>0</v>
      </c>
      <c r="J302" s="45">
        <f t="shared" si="90"/>
        <v>0</v>
      </c>
      <c r="K302" s="45">
        <f t="shared" si="90"/>
        <v>0</v>
      </c>
      <c r="L302" s="45">
        <f t="shared" si="90"/>
        <v>0</v>
      </c>
      <c r="M302" s="45">
        <f t="shared" si="90"/>
        <v>0</v>
      </c>
      <c r="N302" s="45">
        <f t="shared" si="90"/>
        <v>0</v>
      </c>
      <c r="O302" s="45">
        <f t="shared" si="90"/>
        <v>0</v>
      </c>
      <c r="P302" s="45">
        <f t="shared" si="90"/>
        <v>0</v>
      </c>
      <c r="Q302" s="45">
        <f t="shared" si="90"/>
        <v>0</v>
      </c>
      <c r="R302" s="45">
        <f t="shared" ref="R302:S302" si="91">R242-R304</f>
        <v>0</v>
      </c>
      <c r="S302" s="45">
        <f t="shared" si="91"/>
        <v>0</v>
      </c>
      <c r="T302" s="45">
        <f t="shared" si="90"/>
        <v>0</v>
      </c>
      <c r="U302" s="45">
        <f t="shared" si="90"/>
        <v>0</v>
      </c>
      <c r="V302" s="45">
        <f t="shared" si="90"/>
        <v>0</v>
      </c>
      <c r="W302" s="45">
        <f t="shared" si="90"/>
        <v>0</v>
      </c>
      <c r="X302" s="45">
        <f t="shared" si="90"/>
        <v>0</v>
      </c>
      <c r="Y302" s="45">
        <f t="shared" si="90"/>
        <v>0</v>
      </c>
      <c r="Z302" s="45">
        <f t="shared" si="90"/>
        <v>0</v>
      </c>
      <c r="AA302" s="45">
        <f t="shared" si="90"/>
        <v>0</v>
      </c>
      <c r="AB302" s="45">
        <f t="shared" si="90"/>
        <v>0</v>
      </c>
      <c r="AC302" s="45">
        <f t="shared" si="90"/>
        <v>0</v>
      </c>
      <c r="AD302" s="45">
        <f t="shared" si="90"/>
        <v>0</v>
      </c>
      <c r="AE302" s="45">
        <f t="shared" si="90"/>
        <v>0</v>
      </c>
      <c r="AF302" s="45">
        <f t="shared" ref="AF302" si="92">AF242-AF304</f>
        <v>0</v>
      </c>
      <c r="AG302" s="45">
        <f t="shared" ref="AG302:AH302" si="93">AG242-AG304</f>
        <v>0</v>
      </c>
      <c r="AH302" s="45">
        <f t="shared" si="93"/>
        <v>0</v>
      </c>
      <c r="AJ302" s="14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>+SUM(C305:C309)</f>
        <v>0</v>
      </c>
      <c r="D304" s="21">
        <f t="shared" ref="D304:AE304" si="94">+SUM(D305:D309)</f>
        <v>0</v>
      </c>
      <c r="E304" s="21">
        <f t="shared" si="94"/>
        <v>0</v>
      </c>
      <c r="F304" s="21">
        <f t="shared" si="94"/>
        <v>0</v>
      </c>
      <c r="G304" s="21">
        <f t="shared" si="94"/>
        <v>0</v>
      </c>
      <c r="H304" s="21">
        <f t="shared" si="94"/>
        <v>0</v>
      </c>
      <c r="I304" s="21">
        <f t="shared" si="94"/>
        <v>0</v>
      </c>
      <c r="J304" s="21">
        <f t="shared" si="94"/>
        <v>0</v>
      </c>
      <c r="K304" s="21">
        <f t="shared" si="94"/>
        <v>0</v>
      </c>
      <c r="L304" s="21">
        <f t="shared" si="94"/>
        <v>0</v>
      </c>
      <c r="M304" s="21">
        <f t="shared" si="94"/>
        <v>0</v>
      </c>
      <c r="N304" s="21">
        <f t="shared" si="94"/>
        <v>0</v>
      </c>
      <c r="O304" s="21">
        <f t="shared" si="94"/>
        <v>0</v>
      </c>
      <c r="P304" s="21">
        <f t="shared" si="94"/>
        <v>0</v>
      </c>
      <c r="Q304" s="21">
        <f t="shared" si="94"/>
        <v>0</v>
      </c>
      <c r="R304" s="21">
        <f t="shared" si="94"/>
        <v>0</v>
      </c>
      <c r="S304" s="21">
        <f t="shared" si="94"/>
        <v>0</v>
      </c>
      <c r="T304" s="21">
        <f t="shared" si="94"/>
        <v>0</v>
      </c>
      <c r="U304" s="21">
        <f t="shared" si="94"/>
        <v>0</v>
      </c>
      <c r="V304" s="21">
        <f t="shared" si="94"/>
        <v>0</v>
      </c>
      <c r="W304" s="21">
        <f t="shared" si="94"/>
        <v>0</v>
      </c>
      <c r="X304" s="21">
        <f t="shared" si="94"/>
        <v>0</v>
      </c>
      <c r="Y304" s="21">
        <f t="shared" si="94"/>
        <v>0</v>
      </c>
      <c r="Z304" s="21">
        <f t="shared" si="94"/>
        <v>0</v>
      </c>
      <c r="AA304" s="21">
        <f t="shared" si="94"/>
        <v>0</v>
      </c>
      <c r="AB304" s="21">
        <f t="shared" si="94"/>
        <v>0</v>
      </c>
      <c r="AC304" s="21">
        <f t="shared" si="94"/>
        <v>0</v>
      </c>
      <c r="AD304" s="21">
        <f t="shared" si="94"/>
        <v>0</v>
      </c>
      <c r="AE304" s="21">
        <f t="shared" si="94"/>
        <v>0</v>
      </c>
      <c r="AF304" s="21">
        <f t="shared" ref="AF304" si="95">+SUM(AF305:AF309)</f>
        <v>0</v>
      </c>
      <c r="AG304" s="21">
        <f t="shared" ref="AG304:AH304" si="96">+SUM(AG305:AG309)</f>
        <v>0</v>
      </c>
      <c r="AH304" s="21">
        <f t="shared" si="96"/>
        <v>0</v>
      </c>
      <c r="AI304" s="22"/>
      <c r="AJ304" s="23" t="e">
        <f t="shared" ref="AJ304:AJ309" si="97">+(AF304/M304)-1</f>
        <v>#DIV/0!</v>
      </c>
    </row>
    <row r="305" spans="1:36" x14ac:dyDescent="0.35">
      <c r="A305" s="48" t="s">
        <v>264</v>
      </c>
      <c r="B305" s="49" t="s">
        <v>265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27"/>
      <c r="AJ305" s="47" t="e">
        <f t="shared" si="97"/>
        <v>#DIV/0!</v>
      </c>
    </row>
    <row r="306" spans="1:36" x14ac:dyDescent="0.35">
      <c r="A306" s="48" t="s">
        <v>343</v>
      </c>
      <c r="B306" s="49" t="s">
        <v>344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27"/>
      <c r="AJ306" s="47" t="e">
        <f t="shared" si="97"/>
        <v>#DIV/0!</v>
      </c>
    </row>
    <row r="307" spans="1:36" x14ac:dyDescent="0.35">
      <c r="A307" s="48" t="s">
        <v>434</v>
      </c>
      <c r="B307" s="49" t="s">
        <v>435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27"/>
      <c r="AJ307" s="33" t="e">
        <f t="shared" si="97"/>
        <v>#DIV/0!</v>
      </c>
    </row>
    <row r="308" spans="1:36" x14ac:dyDescent="0.35">
      <c r="A308" s="48" t="s">
        <v>540</v>
      </c>
      <c r="B308" s="49" t="s">
        <v>541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27"/>
      <c r="AJ308" s="33" t="e">
        <f t="shared" si="97"/>
        <v>#DIV/0!</v>
      </c>
    </row>
    <row r="309" spans="1:36" x14ac:dyDescent="0.35">
      <c r="A309" s="48" t="s">
        <v>641</v>
      </c>
      <c r="B309" s="49" t="s">
        <v>642</v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27"/>
      <c r="AJ309" s="47" t="e">
        <f t="shared" si="97"/>
        <v>#DIV/0!</v>
      </c>
    </row>
  </sheetData>
  <conditionalFormatting sqref="C240:AH240">
    <cfRule type="cellIs" dxfId="3" priority="2" operator="equal">
      <formula>0</formula>
    </cfRule>
  </conditionalFormatting>
  <conditionalFormatting sqref="C302:AH302">
    <cfRule type="cellIs" dxfId="2" priority="1" operator="equal">
      <formula>0</formula>
    </cfRule>
  </conditionalFormatting>
  <dataValidations count="1">
    <dataValidation allowBlank="1" showInputMessage="1" showErrorMessage="1" sqref="B144:B157 B136 A226:B237 B268:B274 A290:B300 B308" xr:uid="{9B709673-82D5-430E-A62C-5C1CB561E42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EA7BBECD-649D-4E3D-9692-F558A5D925F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'SO2'!C242:AH242</xm:f>
              <xm:sqref>AL242</xm:sqref>
            </x14:sparkline>
            <x14:sparkline>
              <xm:f>'SO2'!C243:AH243</xm:f>
              <xm:sqref>AL243</xm:sqref>
            </x14:sparkline>
            <x14:sparkline>
              <xm:f>'SO2'!C244:AH244</xm:f>
              <xm:sqref>AL244</xm:sqref>
            </x14:sparkline>
            <x14:sparkline>
              <xm:f>'SO2'!C245:AH245</xm:f>
              <xm:sqref>AL245</xm:sqref>
            </x14:sparkline>
            <x14:sparkline>
              <xm:f>'SO2'!C246:AH246</xm:f>
              <xm:sqref>AL246</xm:sqref>
            </x14:sparkline>
            <x14:sparkline>
              <xm:f>'SO2'!C247:AH247</xm:f>
              <xm:sqref>AL247</xm:sqref>
            </x14:sparkline>
            <x14:sparkline>
              <xm:f>'SO2'!C248:AH248</xm:f>
              <xm:sqref>AL248</xm:sqref>
            </x14:sparkline>
            <x14:sparkline>
              <xm:f>'SO2'!C249:AH249</xm:f>
              <xm:sqref>AL249</xm:sqref>
            </x14:sparkline>
            <x14:sparkline>
              <xm:f>'SO2'!C250:AH250</xm:f>
              <xm:sqref>AL250</xm:sqref>
            </x14:sparkline>
            <x14:sparkline>
              <xm:f>'SO2'!C251:AH251</xm:f>
              <xm:sqref>AL251</xm:sqref>
            </x14:sparkline>
            <x14:sparkline>
              <xm:f>'SO2'!C252:AH252</xm:f>
              <xm:sqref>AL252</xm:sqref>
            </x14:sparkline>
            <x14:sparkline>
              <xm:f>'SO2'!C253:AH253</xm:f>
              <xm:sqref>AL253</xm:sqref>
            </x14:sparkline>
            <x14:sparkline>
              <xm:f>'SO2'!C254:AH254</xm:f>
              <xm:sqref>AL254</xm:sqref>
            </x14:sparkline>
            <x14:sparkline>
              <xm:f>'SO2'!C255:AH255</xm:f>
              <xm:sqref>AL255</xm:sqref>
            </x14:sparkline>
            <x14:sparkline>
              <xm:f>'SO2'!C256:AH256</xm:f>
              <xm:sqref>AL256</xm:sqref>
            </x14:sparkline>
            <x14:sparkline>
              <xm:f>'SO2'!C257:AH257</xm:f>
              <xm:sqref>AL257</xm:sqref>
            </x14:sparkline>
            <x14:sparkline>
              <xm:f>'SO2'!C258:AH258</xm:f>
              <xm:sqref>AL258</xm:sqref>
            </x14:sparkline>
            <x14:sparkline>
              <xm:f>'SO2'!C259:AH259</xm:f>
              <xm:sqref>AL259</xm:sqref>
            </x14:sparkline>
            <x14:sparkline>
              <xm:f>'SO2'!C260:AH260</xm:f>
              <xm:sqref>AL260</xm:sqref>
            </x14:sparkline>
            <x14:sparkline>
              <xm:f>'SO2'!C261:AH261</xm:f>
              <xm:sqref>AL261</xm:sqref>
            </x14:sparkline>
            <x14:sparkline>
              <xm:f>'SO2'!C262:AH262</xm:f>
              <xm:sqref>AL262</xm:sqref>
            </x14:sparkline>
            <x14:sparkline>
              <xm:f>'SO2'!C263:AH263</xm:f>
              <xm:sqref>AL263</xm:sqref>
            </x14:sparkline>
            <x14:sparkline>
              <xm:f>'SO2'!C264:AH264</xm:f>
              <xm:sqref>AL264</xm:sqref>
            </x14:sparkline>
            <x14:sparkline>
              <xm:f>'SO2'!C265:AH265</xm:f>
              <xm:sqref>AL265</xm:sqref>
            </x14:sparkline>
            <x14:sparkline>
              <xm:f>'SO2'!C266:AH266</xm:f>
              <xm:sqref>AL266</xm:sqref>
            </x14:sparkline>
            <x14:sparkline>
              <xm:f>'SO2'!C267:AH267</xm:f>
              <xm:sqref>AL267</xm:sqref>
            </x14:sparkline>
            <x14:sparkline>
              <xm:f>'SO2'!C268:AH268</xm:f>
              <xm:sqref>AL268</xm:sqref>
            </x14:sparkline>
            <x14:sparkline>
              <xm:f>'SO2'!C269:AH269</xm:f>
              <xm:sqref>AL269</xm:sqref>
            </x14:sparkline>
            <x14:sparkline>
              <xm:f>'SO2'!C270:AH270</xm:f>
              <xm:sqref>AL270</xm:sqref>
            </x14:sparkline>
            <x14:sparkline>
              <xm:f>'SO2'!C271:AH271</xm:f>
              <xm:sqref>AL271</xm:sqref>
            </x14:sparkline>
            <x14:sparkline>
              <xm:f>'SO2'!C272:AH272</xm:f>
              <xm:sqref>AL272</xm:sqref>
            </x14:sparkline>
            <x14:sparkline>
              <xm:f>'SO2'!C273:AH273</xm:f>
              <xm:sqref>AL273</xm:sqref>
            </x14:sparkline>
            <x14:sparkline>
              <xm:f>'SO2'!C274:AH274</xm:f>
              <xm:sqref>AL274</xm:sqref>
            </x14:sparkline>
            <x14:sparkline>
              <xm:f>'SO2'!C275:AH275</xm:f>
              <xm:sqref>AL275</xm:sqref>
            </x14:sparkline>
            <x14:sparkline>
              <xm:f>'SO2'!C276:AH276</xm:f>
              <xm:sqref>AL276</xm:sqref>
            </x14:sparkline>
            <x14:sparkline>
              <xm:f>'SO2'!C277:AH277</xm:f>
              <xm:sqref>AL277</xm:sqref>
            </x14:sparkline>
            <x14:sparkline>
              <xm:f>'SO2'!C278:AH278</xm:f>
              <xm:sqref>AL278</xm:sqref>
            </x14:sparkline>
            <x14:sparkline>
              <xm:f>'SO2'!C279:AH279</xm:f>
              <xm:sqref>AL279</xm:sqref>
            </x14:sparkline>
            <x14:sparkline>
              <xm:f>'SO2'!C280:AH280</xm:f>
              <xm:sqref>AL280</xm:sqref>
            </x14:sparkline>
            <x14:sparkline>
              <xm:f>'SO2'!C281:AH281</xm:f>
              <xm:sqref>AL281</xm:sqref>
            </x14:sparkline>
            <x14:sparkline>
              <xm:f>'SO2'!C282:AH282</xm:f>
              <xm:sqref>AL282</xm:sqref>
            </x14:sparkline>
            <x14:sparkline>
              <xm:f>'SO2'!C283:AH283</xm:f>
              <xm:sqref>AL283</xm:sqref>
            </x14:sparkline>
            <x14:sparkline>
              <xm:f>'SO2'!C284:AH284</xm:f>
              <xm:sqref>AL284</xm:sqref>
            </x14:sparkline>
            <x14:sparkline>
              <xm:f>'SO2'!C285:AH285</xm:f>
              <xm:sqref>AL285</xm:sqref>
            </x14:sparkline>
            <x14:sparkline>
              <xm:f>'SO2'!C286:AH286</xm:f>
              <xm:sqref>AL286</xm:sqref>
            </x14:sparkline>
            <x14:sparkline>
              <xm:f>'SO2'!C287:AH287</xm:f>
              <xm:sqref>AL287</xm:sqref>
            </x14:sparkline>
            <x14:sparkline>
              <xm:f>'SO2'!C288:AH288</xm:f>
              <xm:sqref>AL288</xm:sqref>
            </x14:sparkline>
            <x14:sparkline>
              <xm:f>'SO2'!C289:AH289</xm:f>
              <xm:sqref>AL289</xm:sqref>
            </x14:sparkline>
            <x14:sparkline>
              <xm:f>'SO2'!C290:AH290</xm:f>
              <xm:sqref>AL290</xm:sqref>
            </x14:sparkline>
            <x14:sparkline>
              <xm:f>'SO2'!C291:AH291</xm:f>
              <xm:sqref>AL291</xm:sqref>
            </x14:sparkline>
            <x14:sparkline>
              <xm:f>'SO2'!C292:AH292</xm:f>
              <xm:sqref>AL292</xm:sqref>
            </x14:sparkline>
            <x14:sparkline>
              <xm:f>'SO2'!C293:AH293</xm:f>
              <xm:sqref>AL293</xm:sqref>
            </x14:sparkline>
            <x14:sparkline>
              <xm:f>'SO2'!C294:AH294</xm:f>
              <xm:sqref>AL294</xm:sqref>
            </x14:sparkline>
            <x14:sparkline>
              <xm:f>'SO2'!C295:AH295</xm:f>
              <xm:sqref>AL295</xm:sqref>
            </x14:sparkline>
            <x14:sparkline>
              <xm:f>'SO2'!C296:AH296</xm:f>
              <xm:sqref>AL296</xm:sqref>
            </x14:sparkline>
            <x14:sparkline>
              <xm:f>'SO2'!C297:AH297</xm:f>
              <xm:sqref>AL297</xm:sqref>
            </x14:sparkline>
            <x14:sparkline>
              <xm:f>'SO2'!C298:AH298</xm:f>
              <xm:sqref>AL298</xm:sqref>
            </x14:sparkline>
            <x14:sparkline>
              <xm:f>'SO2'!C299:AH299</xm:f>
              <xm:sqref>AL299</xm:sqref>
            </x14:sparkline>
          </x14:sparklines>
        </x14:sparklineGroup>
        <x14:sparklineGroup displayEmptyCellsAs="gap" xr2:uid="{91C48409-0EC2-49B7-88F3-B37909B788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'SO2'!C304:AH304</xm:f>
              <xm:sqref>AL304</xm:sqref>
            </x14:sparkline>
            <x14:sparkline>
              <xm:f>'SO2'!C305:AH305</xm:f>
              <xm:sqref>AL305</xm:sqref>
            </x14:sparkline>
            <x14:sparkline>
              <xm:f>'SO2'!C306:AH306</xm:f>
              <xm:sqref>AL306</xm:sqref>
            </x14:sparkline>
            <x14:sparkline>
              <xm:f>'SO2'!C307:AH307</xm:f>
              <xm:sqref>AL307</xm:sqref>
            </x14:sparkline>
            <x14:sparkline>
              <xm:f>'SO2'!C308:AH308</xm:f>
              <xm:sqref>AL308</xm:sqref>
            </x14:sparkline>
            <x14:sparkline>
              <xm:f>'SO2'!C309:AH309</xm:f>
              <xm:sqref>AL309</xm:sqref>
            </x14:sparkline>
          </x14:sparklines>
        </x14:sparklineGroup>
        <x14:sparklineGroup displayEmptyCellsAs="gap" xr2:uid="{22B48D08-F7F5-47BC-9893-CAA95A3D4FF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'SO2'!C4:AH4</xm:f>
              <xm:sqref>AL4</xm:sqref>
            </x14:sparkline>
            <x14:sparkline>
              <xm:f>'SO2'!C5:AH5</xm:f>
              <xm:sqref>AL5</xm:sqref>
            </x14:sparkline>
            <x14:sparkline>
              <xm:f>'SO2'!C6:AH6</xm:f>
              <xm:sqref>AL6</xm:sqref>
            </x14:sparkline>
            <x14:sparkline>
              <xm:f>'SO2'!C7:AH7</xm:f>
              <xm:sqref>AL7</xm:sqref>
            </x14:sparkline>
            <x14:sparkline>
              <xm:f>'SO2'!C8:AH8</xm:f>
              <xm:sqref>AL8</xm:sqref>
            </x14:sparkline>
            <x14:sparkline>
              <xm:f>'SO2'!C9:AH9</xm:f>
              <xm:sqref>AL9</xm:sqref>
            </x14:sparkline>
            <x14:sparkline>
              <xm:f>'SO2'!C10:AH10</xm:f>
              <xm:sqref>AL10</xm:sqref>
            </x14:sparkline>
            <x14:sparkline>
              <xm:f>'SO2'!C11:AH11</xm:f>
              <xm:sqref>AL11</xm:sqref>
            </x14:sparkline>
            <x14:sparkline>
              <xm:f>'SO2'!C12:AH12</xm:f>
              <xm:sqref>AL12</xm:sqref>
            </x14:sparkline>
            <x14:sparkline>
              <xm:f>'SO2'!C13:AH13</xm:f>
              <xm:sqref>AL13</xm:sqref>
            </x14:sparkline>
            <x14:sparkline>
              <xm:f>'SO2'!C14:AH14</xm:f>
              <xm:sqref>AL14</xm:sqref>
            </x14:sparkline>
            <x14:sparkline>
              <xm:f>'SO2'!C15:AH15</xm:f>
              <xm:sqref>AL15</xm:sqref>
            </x14:sparkline>
            <x14:sparkline>
              <xm:f>'SO2'!C16:AH16</xm:f>
              <xm:sqref>AL16</xm:sqref>
            </x14:sparkline>
            <x14:sparkline>
              <xm:f>'SO2'!C17:AH17</xm:f>
              <xm:sqref>AL17</xm:sqref>
            </x14:sparkline>
            <x14:sparkline>
              <xm:f>'SO2'!C18:AH18</xm:f>
              <xm:sqref>AL18</xm:sqref>
            </x14:sparkline>
            <x14:sparkline>
              <xm:f>'SO2'!C19:AH19</xm:f>
              <xm:sqref>AL19</xm:sqref>
            </x14:sparkline>
            <x14:sparkline>
              <xm:f>'SO2'!C20:AH20</xm:f>
              <xm:sqref>AL20</xm:sqref>
            </x14:sparkline>
            <x14:sparkline>
              <xm:f>'SO2'!C21:AH21</xm:f>
              <xm:sqref>AL21</xm:sqref>
            </x14:sparkline>
            <x14:sparkline>
              <xm:f>'SO2'!C22:AH22</xm:f>
              <xm:sqref>AL22</xm:sqref>
            </x14:sparkline>
            <x14:sparkline>
              <xm:f>'SO2'!C23:AH23</xm:f>
              <xm:sqref>AL23</xm:sqref>
            </x14:sparkline>
            <x14:sparkline>
              <xm:f>'SO2'!C24:AH24</xm:f>
              <xm:sqref>AL24</xm:sqref>
            </x14:sparkline>
            <x14:sparkline>
              <xm:f>'SO2'!C25:AH25</xm:f>
              <xm:sqref>AL25</xm:sqref>
            </x14:sparkline>
            <x14:sparkline>
              <xm:f>'SO2'!C26:AH26</xm:f>
              <xm:sqref>AL26</xm:sqref>
            </x14:sparkline>
            <x14:sparkline>
              <xm:f>'SO2'!C27:AH27</xm:f>
              <xm:sqref>AL27</xm:sqref>
            </x14:sparkline>
            <x14:sparkline>
              <xm:f>'SO2'!C28:AH28</xm:f>
              <xm:sqref>AL28</xm:sqref>
            </x14:sparkline>
            <x14:sparkline>
              <xm:f>'SO2'!C29:AH29</xm:f>
              <xm:sqref>AL29</xm:sqref>
            </x14:sparkline>
            <x14:sparkline>
              <xm:f>'SO2'!C30:AH30</xm:f>
              <xm:sqref>AL30</xm:sqref>
            </x14:sparkline>
            <x14:sparkline>
              <xm:f>'SO2'!C31:AH31</xm:f>
              <xm:sqref>AL31</xm:sqref>
            </x14:sparkline>
            <x14:sparkline>
              <xm:f>'SO2'!C32:AH32</xm:f>
              <xm:sqref>AL32</xm:sqref>
            </x14:sparkline>
            <x14:sparkline>
              <xm:f>'SO2'!C33:AH33</xm:f>
              <xm:sqref>AL33</xm:sqref>
            </x14:sparkline>
            <x14:sparkline>
              <xm:f>'SO2'!C34:AH34</xm:f>
              <xm:sqref>AL34</xm:sqref>
            </x14:sparkline>
            <x14:sparkline>
              <xm:f>'SO2'!C35:AH35</xm:f>
              <xm:sqref>AL35</xm:sqref>
            </x14:sparkline>
            <x14:sparkline>
              <xm:f>'SO2'!C36:AH36</xm:f>
              <xm:sqref>AL36</xm:sqref>
            </x14:sparkline>
            <x14:sparkline>
              <xm:f>'SO2'!C37:AH37</xm:f>
              <xm:sqref>AL37</xm:sqref>
            </x14:sparkline>
            <x14:sparkline>
              <xm:f>'SO2'!C38:AH38</xm:f>
              <xm:sqref>AL38</xm:sqref>
            </x14:sparkline>
            <x14:sparkline>
              <xm:f>'SO2'!C39:AH39</xm:f>
              <xm:sqref>AL39</xm:sqref>
            </x14:sparkline>
            <x14:sparkline>
              <xm:f>'SO2'!C40:AH40</xm:f>
              <xm:sqref>AL40</xm:sqref>
            </x14:sparkline>
            <x14:sparkline>
              <xm:f>'SO2'!C41:AH41</xm:f>
              <xm:sqref>AL41</xm:sqref>
            </x14:sparkline>
            <x14:sparkline>
              <xm:f>'SO2'!C42:AH42</xm:f>
              <xm:sqref>AL42</xm:sqref>
            </x14:sparkline>
            <x14:sparkline>
              <xm:f>'SO2'!C43:AH43</xm:f>
              <xm:sqref>AL43</xm:sqref>
            </x14:sparkline>
            <x14:sparkline>
              <xm:f>'SO2'!C44:AH44</xm:f>
              <xm:sqref>AL44</xm:sqref>
            </x14:sparkline>
            <x14:sparkline>
              <xm:f>'SO2'!C45:AH45</xm:f>
              <xm:sqref>AL45</xm:sqref>
            </x14:sparkline>
            <x14:sparkline>
              <xm:f>'SO2'!C46:AH46</xm:f>
              <xm:sqref>AL46</xm:sqref>
            </x14:sparkline>
            <x14:sparkline>
              <xm:f>'SO2'!C47:AH47</xm:f>
              <xm:sqref>AL47</xm:sqref>
            </x14:sparkline>
            <x14:sparkline>
              <xm:f>'SO2'!C48:AH48</xm:f>
              <xm:sqref>AL48</xm:sqref>
            </x14:sparkline>
            <x14:sparkline>
              <xm:f>'SO2'!C49:AH49</xm:f>
              <xm:sqref>AL49</xm:sqref>
            </x14:sparkline>
            <x14:sparkline>
              <xm:f>'SO2'!C50:AH50</xm:f>
              <xm:sqref>AL50</xm:sqref>
            </x14:sparkline>
            <x14:sparkline>
              <xm:f>'SO2'!C51:AH51</xm:f>
              <xm:sqref>AL51</xm:sqref>
            </x14:sparkline>
            <x14:sparkline>
              <xm:f>'SO2'!C52:AH52</xm:f>
              <xm:sqref>AL52</xm:sqref>
            </x14:sparkline>
            <x14:sparkline>
              <xm:f>'SO2'!C53:AH53</xm:f>
              <xm:sqref>AL53</xm:sqref>
            </x14:sparkline>
            <x14:sparkline>
              <xm:f>'SO2'!C54:AH54</xm:f>
              <xm:sqref>AL54</xm:sqref>
            </x14:sparkline>
            <x14:sparkline>
              <xm:f>'SO2'!C55:AH55</xm:f>
              <xm:sqref>AL55</xm:sqref>
            </x14:sparkline>
            <x14:sparkline>
              <xm:f>'SO2'!C56:AH56</xm:f>
              <xm:sqref>AL56</xm:sqref>
            </x14:sparkline>
            <x14:sparkline>
              <xm:f>'SO2'!C57:AH57</xm:f>
              <xm:sqref>AL57</xm:sqref>
            </x14:sparkline>
            <x14:sparkline>
              <xm:f>'SO2'!C58:AH58</xm:f>
              <xm:sqref>AL58</xm:sqref>
            </x14:sparkline>
            <x14:sparkline>
              <xm:f>'SO2'!C59:AH59</xm:f>
              <xm:sqref>AL59</xm:sqref>
            </x14:sparkline>
            <x14:sparkline>
              <xm:f>'SO2'!C60:AH60</xm:f>
              <xm:sqref>AL60</xm:sqref>
            </x14:sparkline>
            <x14:sparkline>
              <xm:f>'SO2'!C61:AH61</xm:f>
              <xm:sqref>AL61</xm:sqref>
            </x14:sparkline>
            <x14:sparkline>
              <xm:f>'SO2'!C62:AH62</xm:f>
              <xm:sqref>AL62</xm:sqref>
            </x14:sparkline>
            <x14:sparkline>
              <xm:f>'SO2'!C63:AH63</xm:f>
              <xm:sqref>AL63</xm:sqref>
            </x14:sparkline>
            <x14:sparkline>
              <xm:f>'SO2'!C64:AH64</xm:f>
              <xm:sqref>AL64</xm:sqref>
            </x14:sparkline>
            <x14:sparkline>
              <xm:f>'SO2'!C65:AH65</xm:f>
              <xm:sqref>AL65</xm:sqref>
            </x14:sparkline>
            <x14:sparkline>
              <xm:f>'SO2'!C66:AH66</xm:f>
              <xm:sqref>AL66</xm:sqref>
            </x14:sparkline>
            <x14:sparkline>
              <xm:f>'SO2'!C67:AH67</xm:f>
              <xm:sqref>AL67</xm:sqref>
            </x14:sparkline>
            <x14:sparkline>
              <xm:f>'SO2'!C68:AH68</xm:f>
              <xm:sqref>AL68</xm:sqref>
            </x14:sparkline>
            <x14:sparkline>
              <xm:f>'SO2'!C69:AH69</xm:f>
              <xm:sqref>AL69</xm:sqref>
            </x14:sparkline>
            <x14:sparkline>
              <xm:f>'SO2'!C70:AH70</xm:f>
              <xm:sqref>AL70</xm:sqref>
            </x14:sparkline>
            <x14:sparkline>
              <xm:f>'SO2'!C71:AH71</xm:f>
              <xm:sqref>AL71</xm:sqref>
            </x14:sparkline>
            <x14:sparkline>
              <xm:f>'SO2'!C72:AH72</xm:f>
              <xm:sqref>AL72</xm:sqref>
            </x14:sparkline>
            <x14:sparkline>
              <xm:f>'SO2'!C73:AH73</xm:f>
              <xm:sqref>AL73</xm:sqref>
            </x14:sparkline>
            <x14:sparkline>
              <xm:f>'SO2'!C74:AH74</xm:f>
              <xm:sqref>AL74</xm:sqref>
            </x14:sparkline>
            <x14:sparkline>
              <xm:f>'SO2'!C75:AH75</xm:f>
              <xm:sqref>AL75</xm:sqref>
            </x14:sparkline>
            <x14:sparkline>
              <xm:f>'SO2'!C76:AH76</xm:f>
              <xm:sqref>AL76</xm:sqref>
            </x14:sparkline>
            <x14:sparkline>
              <xm:f>'SO2'!C77:AH77</xm:f>
              <xm:sqref>AL77</xm:sqref>
            </x14:sparkline>
            <x14:sparkline>
              <xm:f>'SO2'!C78:AH78</xm:f>
              <xm:sqref>AL78</xm:sqref>
            </x14:sparkline>
            <x14:sparkline>
              <xm:f>'SO2'!C79:AH79</xm:f>
              <xm:sqref>AL79</xm:sqref>
            </x14:sparkline>
            <x14:sparkline>
              <xm:f>'SO2'!C80:AH80</xm:f>
              <xm:sqref>AL80</xm:sqref>
            </x14:sparkline>
            <x14:sparkline>
              <xm:f>'SO2'!C81:AH81</xm:f>
              <xm:sqref>AL81</xm:sqref>
            </x14:sparkline>
            <x14:sparkline>
              <xm:f>'SO2'!C82:AH82</xm:f>
              <xm:sqref>AL82</xm:sqref>
            </x14:sparkline>
            <x14:sparkline>
              <xm:f>'SO2'!C83:AH83</xm:f>
              <xm:sqref>AL83</xm:sqref>
            </x14:sparkline>
            <x14:sparkline>
              <xm:f>'SO2'!C84:AH84</xm:f>
              <xm:sqref>AL84</xm:sqref>
            </x14:sparkline>
            <x14:sparkline>
              <xm:f>'SO2'!C85:AH85</xm:f>
              <xm:sqref>AL85</xm:sqref>
            </x14:sparkline>
            <x14:sparkline>
              <xm:f>'SO2'!C86:AH86</xm:f>
              <xm:sqref>AL86</xm:sqref>
            </x14:sparkline>
            <x14:sparkline>
              <xm:f>'SO2'!C87:AH87</xm:f>
              <xm:sqref>AL87</xm:sqref>
            </x14:sparkline>
            <x14:sparkline>
              <xm:f>'SO2'!C88:AH88</xm:f>
              <xm:sqref>AL88</xm:sqref>
            </x14:sparkline>
            <x14:sparkline>
              <xm:f>'SO2'!C89:AH89</xm:f>
              <xm:sqref>AL89</xm:sqref>
            </x14:sparkline>
            <x14:sparkline>
              <xm:f>'SO2'!C90:AH90</xm:f>
              <xm:sqref>AL90</xm:sqref>
            </x14:sparkline>
            <x14:sparkline>
              <xm:f>'SO2'!C91:AH91</xm:f>
              <xm:sqref>AL91</xm:sqref>
            </x14:sparkline>
            <x14:sparkline>
              <xm:f>'SO2'!C92:AH92</xm:f>
              <xm:sqref>AL92</xm:sqref>
            </x14:sparkline>
            <x14:sparkline>
              <xm:f>'SO2'!C93:AH93</xm:f>
              <xm:sqref>AL93</xm:sqref>
            </x14:sparkline>
            <x14:sparkline>
              <xm:f>'SO2'!C94:AH94</xm:f>
              <xm:sqref>AL94</xm:sqref>
            </x14:sparkline>
            <x14:sparkline>
              <xm:f>'SO2'!C95:AH95</xm:f>
              <xm:sqref>AL95</xm:sqref>
            </x14:sparkline>
            <x14:sparkline>
              <xm:f>'SO2'!C96:AH96</xm:f>
              <xm:sqref>AL96</xm:sqref>
            </x14:sparkline>
            <x14:sparkline>
              <xm:f>'SO2'!C97:AH97</xm:f>
              <xm:sqref>AL97</xm:sqref>
            </x14:sparkline>
            <x14:sparkline>
              <xm:f>'SO2'!C98:AH98</xm:f>
              <xm:sqref>AL98</xm:sqref>
            </x14:sparkline>
            <x14:sparkline>
              <xm:f>'SO2'!C99:AH99</xm:f>
              <xm:sqref>AL99</xm:sqref>
            </x14:sparkline>
            <x14:sparkline>
              <xm:f>'SO2'!C100:AH100</xm:f>
              <xm:sqref>AL100</xm:sqref>
            </x14:sparkline>
            <x14:sparkline>
              <xm:f>'SO2'!C101:AH101</xm:f>
              <xm:sqref>AL101</xm:sqref>
            </x14:sparkline>
            <x14:sparkline>
              <xm:f>'SO2'!C102:AH102</xm:f>
              <xm:sqref>AL102</xm:sqref>
            </x14:sparkline>
            <x14:sparkline>
              <xm:f>'SO2'!C103:AH103</xm:f>
              <xm:sqref>AL103</xm:sqref>
            </x14:sparkline>
            <x14:sparkline>
              <xm:f>'SO2'!C104:AH104</xm:f>
              <xm:sqref>AL104</xm:sqref>
            </x14:sparkline>
            <x14:sparkline>
              <xm:f>'SO2'!C105:AH105</xm:f>
              <xm:sqref>AL105</xm:sqref>
            </x14:sparkline>
            <x14:sparkline>
              <xm:f>'SO2'!C106:AH106</xm:f>
              <xm:sqref>AL106</xm:sqref>
            </x14:sparkline>
            <x14:sparkline>
              <xm:f>'SO2'!C107:AH107</xm:f>
              <xm:sqref>AL107</xm:sqref>
            </x14:sparkline>
            <x14:sparkline>
              <xm:f>'SO2'!C108:AH108</xm:f>
              <xm:sqref>AL108</xm:sqref>
            </x14:sparkline>
            <x14:sparkline>
              <xm:f>'SO2'!C109:AH109</xm:f>
              <xm:sqref>AL109</xm:sqref>
            </x14:sparkline>
            <x14:sparkline>
              <xm:f>'SO2'!C110:AH110</xm:f>
              <xm:sqref>AL110</xm:sqref>
            </x14:sparkline>
            <x14:sparkline>
              <xm:f>'SO2'!C111:AH111</xm:f>
              <xm:sqref>AL111</xm:sqref>
            </x14:sparkline>
            <x14:sparkline>
              <xm:f>'SO2'!C112:AH112</xm:f>
              <xm:sqref>AL112</xm:sqref>
            </x14:sparkline>
            <x14:sparkline>
              <xm:f>'SO2'!C113:AH113</xm:f>
              <xm:sqref>AL113</xm:sqref>
            </x14:sparkline>
            <x14:sparkline>
              <xm:f>'SO2'!C114:AH114</xm:f>
              <xm:sqref>AL114</xm:sqref>
            </x14:sparkline>
            <x14:sparkline>
              <xm:f>'SO2'!C115:AH115</xm:f>
              <xm:sqref>AL115</xm:sqref>
            </x14:sparkline>
            <x14:sparkline>
              <xm:f>'SO2'!C116:AH116</xm:f>
              <xm:sqref>AL116</xm:sqref>
            </x14:sparkline>
            <x14:sparkline>
              <xm:f>'SO2'!C117:AH117</xm:f>
              <xm:sqref>AL117</xm:sqref>
            </x14:sparkline>
            <x14:sparkline>
              <xm:f>'SO2'!C118:AH118</xm:f>
              <xm:sqref>AL118</xm:sqref>
            </x14:sparkline>
            <x14:sparkline>
              <xm:f>'SO2'!C119:AH119</xm:f>
              <xm:sqref>AL119</xm:sqref>
            </x14:sparkline>
            <x14:sparkline>
              <xm:f>'SO2'!C120:AH120</xm:f>
              <xm:sqref>AL120</xm:sqref>
            </x14:sparkline>
            <x14:sparkline>
              <xm:f>'SO2'!C121:AH121</xm:f>
              <xm:sqref>AL121</xm:sqref>
            </x14:sparkline>
            <x14:sparkline>
              <xm:f>'SO2'!C122:AH122</xm:f>
              <xm:sqref>AL122</xm:sqref>
            </x14:sparkline>
            <x14:sparkline>
              <xm:f>'SO2'!C123:AH123</xm:f>
              <xm:sqref>AL123</xm:sqref>
            </x14:sparkline>
            <x14:sparkline>
              <xm:f>'SO2'!C124:AH124</xm:f>
              <xm:sqref>AL124</xm:sqref>
            </x14:sparkline>
            <x14:sparkline>
              <xm:f>'SO2'!C125:AH125</xm:f>
              <xm:sqref>AL125</xm:sqref>
            </x14:sparkline>
            <x14:sparkline>
              <xm:f>'SO2'!C126:AH126</xm:f>
              <xm:sqref>AL126</xm:sqref>
            </x14:sparkline>
            <x14:sparkline>
              <xm:f>'SO2'!C127:AH127</xm:f>
              <xm:sqref>AL127</xm:sqref>
            </x14:sparkline>
            <x14:sparkline>
              <xm:f>'SO2'!C128:AH128</xm:f>
              <xm:sqref>AL128</xm:sqref>
            </x14:sparkline>
            <x14:sparkline>
              <xm:f>'SO2'!C129:AH129</xm:f>
              <xm:sqref>AL129</xm:sqref>
            </x14:sparkline>
            <x14:sparkline>
              <xm:f>'SO2'!C130:AH130</xm:f>
              <xm:sqref>AL130</xm:sqref>
            </x14:sparkline>
            <x14:sparkline>
              <xm:f>'SO2'!C131:AH131</xm:f>
              <xm:sqref>AL131</xm:sqref>
            </x14:sparkline>
            <x14:sparkline>
              <xm:f>'SO2'!C132:AH132</xm:f>
              <xm:sqref>AL132</xm:sqref>
            </x14:sparkline>
            <x14:sparkline>
              <xm:f>'SO2'!C133:AH133</xm:f>
              <xm:sqref>AL133</xm:sqref>
            </x14:sparkline>
            <x14:sparkline>
              <xm:f>'SO2'!C134:AH134</xm:f>
              <xm:sqref>AL134</xm:sqref>
            </x14:sparkline>
            <x14:sparkline>
              <xm:f>'SO2'!C135:AH135</xm:f>
              <xm:sqref>AL135</xm:sqref>
            </x14:sparkline>
            <x14:sparkline>
              <xm:f>'SO2'!C136:AH136</xm:f>
              <xm:sqref>AL136</xm:sqref>
            </x14:sparkline>
            <x14:sparkline>
              <xm:f>'SO2'!C137:AH137</xm:f>
              <xm:sqref>AL137</xm:sqref>
            </x14:sparkline>
            <x14:sparkline>
              <xm:f>'SO2'!C138:AH138</xm:f>
              <xm:sqref>AL138</xm:sqref>
            </x14:sparkline>
            <x14:sparkline>
              <xm:f>'SO2'!C139:AH139</xm:f>
              <xm:sqref>AL139</xm:sqref>
            </x14:sparkline>
            <x14:sparkline>
              <xm:f>'SO2'!C140:AH140</xm:f>
              <xm:sqref>AL140</xm:sqref>
            </x14:sparkline>
            <x14:sparkline>
              <xm:f>'SO2'!C141:AH141</xm:f>
              <xm:sqref>AL141</xm:sqref>
            </x14:sparkline>
            <x14:sparkline>
              <xm:f>'SO2'!C142:AH142</xm:f>
              <xm:sqref>AL142</xm:sqref>
            </x14:sparkline>
            <x14:sparkline>
              <xm:f>'SO2'!C143:AH143</xm:f>
              <xm:sqref>AL143</xm:sqref>
            </x14:sparkline>
            <x14:sparkline>
              <xm:f>'SO2'!C144:AH144</xm:f>
              <xm:sqref>AL144</xm:sqref>
            </x14:sparkline>
            <x14:sparkline>
              <xm:f>'SO2'!C145:AH145</xm:f>
              <xm:sqref>AL145</xm:sqref>
            </x14:sparkline>
            <x14:sparkline>
              <xm:f>'SO2'!C146:AH146</xm:f>
              <xm:sqref>AL146</xm:sqref>
            </x14:sparkline>
            <x14:sparkline>
              <xm:f>'SO2'!C147:AH147</xm:f>
              <xm:sqref>AL147</xm:sqref>
            </x14:sparkline>
            <x14:sparkline>
              <xm:f>'SO2'!C148:AH148</xm:f>
              <xm:sqref>AL148</xm:sqref>
            </x14:sparkline>
            <x14:sparkline>
              <xm:f>'SO2'!C149:AH149</xm:f>
              <xm:sqref>AL149</xm:sqref>
            </x14:sparkline>
            <x14:sparkline>
              <xm:f>'SO2'!C150:AH150</xm:f>
              <xm:sqref>AL150</xm:sqref>
            </x14:sparkline>
            <x14:sparkline>
              <xm:f>'SO2'!C151:AH151</xm:f>
              <xm:sqref>AL151</xm:sqref>
            </x14:sparkline>
            <x14:sparkline>
              <xm:f>'SO2'!C152:AH152</xm:f>
              <xm:sqref>AL152</xm:sqref>
            </x14:sparkline>
            <x14:sparkline>
              <xm:f>'SO2'!C153:AH153</xm:f>
              <xm:sqref>AL153</xm:sqref>
            </x14:sparkline>
            <x14:sparkline>
              <xm:f>'SO2'!C154:AH154</xm:f>
              <xm:sqref>AL154</xm:sqref>
            </x14:sparkline>
            <x14:sparkline>
              <xm:f>'SO2'!C155:AH155</xm:f>
              <xm:sqref>AL155</xm:sqref>
            </x14:sparkline>
            <x14:sparkline>
              <xm:f>'SO2'!C156:AH156</xm:f>
              <xm:sqref>AL156</xm:sqref>
            </x14:sparkline>
            <x14:sparkline>
              <xm:f>'SO2'!C157:AH157</xm:f>
              <xm:sqref>AL157</xm:sqref>
            </x14:sparkline>
            <x14:sparkline>
              <xm:f>'SO2'!C158:AH158</xm:f>
              <xm:sqref>AL158</xm:sqref>
            </x14:sparkline>
            <x14:sparkline>
              <xm:f>'SO2'!C159:AH159</xm:f>
              <xm:sqref>AL159</xm:sqref>
            </x14:sparkline>
            <x14:sparkline>
              <xm:f>'SO2'!C160:AH160</xm:f>
              <xm:sqref>AL160</xm:sqref>
            </x14:sparkline>
            <x14:sparkline>
              <xm:f>'SO2'!C161:AH161</xm:f>
              <xm:sqref>AL161</xm:sqref>
            </x14:sparkline>
            <x14:sparkline>
              <xm:f>'SO2'!C162:AH162</xm:f>
              <xm:sqref>AL162</xm:sqref>
            </x14:sparkline>
            <x14:sparkline>
              <xm:f>'SO2'!C163:AH163</xm:f>
              <xm:sqref>AL163</xm:sqref>
            </x14:sparkline>
            <x14:sparkline>
              <xm:f>'SO2'!C164:AH164</xm:f>
              <xm:sqref>AL164</xm:sqref>
            </x14:sparkline>
            <x14:sparkline>
              <xm:f>'SO2'!C165:AH165</xm:f>
              <xm:sqref>AL165</xm:sqref>
            </x14:sparkline>
            <x14:sparkline>
              <xm:f>'SO2'!C166:AH166</xm:f>
              <xm:sqref>AL166</xm:sqref>
            </x14:sparkline>
            <x14:sparkline>
              <xm:f>'SO2'!C167:AH167</xm:f>
              <xm:sqref>AL167</xm:sqref>
            </x14:sparkline>
            <x14:sparkline>
              <xm:f>'SO2'!C168:AH168</xm:f>
              <xm:sqref>AL168</xm:sqref>
            </x14:sparkline>
            <x14:sparkline>
              <xm:f>'SO2'!C169:AH169</xm:f>
              <xm:sqref>AL169</xm:sqref>
            </x14:sparkline>
            <x14:sparkline>
              <xm:f>'SO2'!C170:AH170</xm:f>
              <xm:sqref>AL170</xm:sqref>
            </x14:sparkline>
            <x14:sparkline>
              <xm:f>'SO2'!C171:AH171</xm:f>
              <xm:sqref>AL171</xm:sqref>
            </x14:sparkline>
            <x14:sparkline>
              <xm:f>'SO2'!C172:AH172</xm:f>
              <xm:sqref>AL172</xm:sqref>
            </x14:sparkline>
            <x14:sparkline>
              <xm:f>'SO2'!C173:AH173</xm:f>
              <xm:sqref>AL173</xm:sqref>
            </x14:sparkline>
            <x14:sparkline>
              <xm:f>'SO2'!C174:AH174</xm:f>
              <xm:sqref>AL174</xm:sqref>
            </x14:sparkline>
            <x14:sparkline>
              <xm:f>'SO2'!C175:AH175</xm:f>
              <xm:sqref>AL175</xm:sqref>
            </x14:sparkline>
            <x14:sparkline>
              <xm:f>'SO2'!C176:AH176</xm:f>
              <xm:sqref>AL176</xm:sqref>
            </x14:sparkline>
            <x14:sparkline>
              <xm:f>'SO2'!C177:AH177</xm:f>
              <xm:sqref>AL177</xm:sqref>
            </x14:sparkline>
            <x14:sparkline>
              <xm:f>'SO2'!C178:AH178</xm:f>
              <xm:sqref>AL178</xm:sqref>
            </x14:sparkline>
            <x14:sparkline>
              <xm:f>'SO2'!C179:AH179</xm:f>
              <xm:sqref>AL179</xm:sqref>
            </x14:sparkline>
            <x14:sparkline>
              <xm:f>'SO2'!C180:AH180</xm:f>
              <xm:sqref>AL180</xm:sqref>
            </x14:sparkline>
            <x14:sparkline>
              <xm:f>'SO2'!C181:AH181</xm:f>
              <xm:sqref>AL181</xm:sqref>
            </x14:sparkline>
            <x14:sparkline>
              <xm:f>'SO2'!C182:AH182</xm:f>
              <xm:sqref>AL182</xm:sqref>
            </x14:sparkline>
            <x14:sparkline>
              <xm:f>'SO2'!C183:AH183</xm:f>
              <xm:sqref>AL183</xm:sqref>
            </x14:sparkline>
            <x14:sparkline>
              <xm:f>'SO2'!C184:AH184</xm:f>
              <xm:sqref>AL184</xm:sqref>
            </x14:sparkline>
            <x14:sparkline>
              <xm:f>'SO2'!C185:AH185</xm:f>
              <xm:sqref>AL185</xm:sqref>
            </x14:sparkline>
            <x14:sparkline>
              <xm:f>'SO2'!C186:AH186</xm:f>
              <xm:sqref>AL186</xm:sqref>
            </x14:sparkline>
            <x14:sparkline>
              <xm:f>'SO2'!C187:AH187</xm:f>
              <xm:sqref>AL187</xm:sqref>
            </x14:sparkline>
            <x14:sparkline>
              <xm:f>'SO2'!C188:AH188</xm:f>
              <xm:sqref>AL188</xm:sqref>
            </x14:sparkline>
            <x14:sparkline>
              <xm:f>'SO2'!C189:AH189</xm:f>
              <xm:sqref>AL189</xm:sqref>
            </x14:sparkline>
            <x14:sparkline>
              <xm:f>'SO2'!C190:AH190</xm:f>
              <xm:sqref>AL190</xm:sqref>
            </x14:sparkline>
            <x14:sparkline>
              <xm:f>'SO2'!C191:AH191</xm:f>
              <xm:sqref>AL191</xm:sqref>
            </x14:sparkline>
            <x14:sparkline>
              <xm:f>'SO2'!C192:AH192</xm:f>
              <xm:sqref>AL192</xm:sqref>
            </x14:sparkline>
            <x14:sparkline>
              <xm:f>'SO2'!C193:AH193</xm:f>
              <xm:sqref>AL193</xm:sqref>
            </x14:sparkline>
            <x14:sparkline>
              <xm:f>'SO2'!C194:AH194</xm:f>
              <xm:sqref>AL194</xm:sqref>
            </x14:sparkline>
            <x14:sparkline>
              <xm:f>'SO2'!C195:AH195</xm:f>
              <xm:sqref>AL195</xm:sqref>
            </x14:sparkline>
            <x14:sparkline>
              <xm:f>'SO2'!C196:AH196</xm:f>
              <xm:sqref>AL196</xm:sqref>
            </x14:sparkline>
            <x14:sparkline>
              <xm:f>'SO2'!C197:AH197</xm:f>
              <xm:sqref>AL197</xm:sqref>
            </x14:sparkline>
            <x14:sparkline>
              <xm:f>'SO2'!C198:AH198</xm:f>
              <xm:sqref>AL198</xm:sqref>
            </x14:sparkline>
            <x14:sparkline>
              <xm:f>'SO2'!C199:AH199</xm:f>
              <xm:sqref>AL199</xm:sqref>
            </x14:sparkline>
            <x14:sparkline>
              <xm:f>'SO2'!C200:AH200</xm:f>
              <xm:sqref>AL200</xm:sqref>
            </x14:sparkline>
            <x14:sparkline>
              <xm:f>'SO2'!C201:AH201</xm:f>
              <xm:sqref>AL201</xm:sqref>
            </x14:sparkline>
            <x14:sparkline>
              <xm:f>'SO2'!C202:AH202</xm:f>
              <xm:sqref>AL202</xm:sqref>
            </x14:sparkline>
            <x14:sparkline>
              <xm:f>'SO2'!C203:AH203</xm:f>
              <xm:sqref>AL203</xm:sqref>
            </x14:sparkline>
            <x14:sparkline>
              <xm:f>'SO2'!C204:AH204</xm:f>
              <xm:sqref>AL204</xm:sqref>
            </x14:sparkline>
            <x14:sparkline>
              <xm:f>'SO2'!C205:AH205</xm:f>
              <xm:sqref>AL205</xm:sqref>
            </x14:sparkline>
            <x14:sparkline>
              <xm:f>'SO2'!C206:AH206</xm:f>
              <xm:sqref>AL206</xm:sqref>
            </x14:sparkline>
            <x14:sparkline>
              <xm:f>'SO2'!C207:AH207</xm:f>
              <xm:sqref>AL207</xm:sqref>
            </x14:sparkline>
            <x14:sparkline>
              <xm:f>'SO2'!C208:AH208</xm:f>
              <xm:sqref>AL208</xm:sqref>
            </x14:sparkline>
            <x14:sparkline>
              <xm:f>'SO2'!C209:AH209</xm:f>
              <xm:sqref>AL209</xm:sqref>
            </x14:sparkline>
            <x14:sparkline>
              <xm:f>'SO2'!C210:AH210</xm:f>
              <xm:sqref>AL210</xm:sqref>
            </x14:sparkline>
            <x14:sparkline>
              <xm:f>'SO2'!C211:AH211</xm:f>
              <xm:sqref>AL211</xm:sqref>
            </x14:sparkline>
            <x14:sparkline>
              <xm:f>'SO2'!C212:AH212</xm:f>
              <xm:sqref>AL212</xm:sqref>
            </x14:sparkline>
            <x14:sparkline>
              <xm:f>'SO2'!C213:AH213</xm:f>
              <xm:sqref>AL213</xm:sqref>
            </x14:sparkline>
            <x14:sparkline>
              <xm:f>'SO2'!C214:AH214</xm:f>
              <xm:sqref>AL214</xm:sqref>
            </x14:sparkline>
            <x14:sparkline>
              <xm:f>'SO2'!C215:AH215</xm:f>
              <xm:sqref>AL215</xm:sqref>
            </x14:sparkline>
            <x14:sparkline>
              <xm:f>'SO2'!C216:AH216</xm:f>
              <xm:sqref>AL216</xm:sqref>
            </x14:sparkline>
            <x14:sparkline>
              <xm:f>'SO2'!C217:AH217</xm:f>
              <xm:sqref>AL217</xm:sqref>
            </x14:sparkline>
            <x14:sparkline>
              <xm:f>'SO2'!C218:AH218</xm:f>
              <xm:sqref>AL218</xm:sqref>
            </x14:sparkline>
            <x14:sparkline>
              <xm:f>'SO2'!C219:AH219</xm:f>
              <xm:sqref>AL219</xm:sqref>
            </x14:sparkline>
            <x14:sparkline>
              <xm:f>'SO2'!C220:AH220</xm:f>
              <xm:sqref>AL220</xm:sqref>
            </x14:sparkline>
            <x14:sparkline>
              <xm:f>'SO2'!C221:AH221</xm:f>
              <xm:sqref>AL221</xm:sqref>
            </x14:sparkline>
            <x14:sparkline>
              <xm:f>'SO2'!C222:AH222</xm:f>
              <xm:sqref>AL222</xm:sqref>
            </x14:sparkline>
            <x14:sparkline>
              <xm:f>'SO2'!C223:AH223</xm:f>
              <xm:sqref>AL223</xm:sqref>
            </x14:sparkline>
            <x14:sparkline>
              <xm:f>'SO2'!C224:AH224</xm:f>
              <xm:sqref>AL224</xm:sqref>
            </x14:sparkline>
            <x14:sparkline>
              <xm:f>'SO2'!C225:AH225</xm:f>
              <xm:sqref>AL225</xm:sqref>
            </x14:sparkline>
            <x14:sparkline>
              <xm:f>'SO2'!C226:AH226</xm:f>
              <xm:sqref>AL226</xm:sqref>
            </x14:sparkline>
            <x14:sparkline>
              <xm:f>'SO2'!C227:AH227</xm:f>
              <xm:sqref>AL227</xm:sqref>
            </x14:sparkline>
            <x14:sparkline>
              <xm:f>'SO2'!C228:AH228</xm:f>
              <xm:sqref>AL228</xm:sqref>
            </x14:sparkline>
            <x14:sparkline>
              <xm:f>'SO2'!C229:AH229</xm:f>
              <xm:sqref>AL229</xm:sqref>
            </x14:sparkline>
            <x14:sparkline>
              <xm:f>'SO2'!C230:AH230</xm:f>
              <xm:sqref>AL230</xm:sqref>
            </x14:sparkline>
            <x14:sparkline>
              <xm:f>'SO2'!C231:AH231</xm:f>
              <xm:sqref>AL231</xm:sqref>
            </x14:sparkline>
            <x14:sparkline>
              <xm:f>'SO2'!C232:AH232</xm:f>
              <xm:sqref>AL232</xm:sqref>
            </x14:sparkline>
            <x14:sparkline>
              <xm:f>'SO2'!C233:AH233</xm:f>
              <xm:sqref>AL233</xm:sqref>
            </x14:sparkline>
            <x14:sparkline>
              <xm:f>'SO2'!C234:AH234</xm:f>
              <xm:sqref>AL234</xm:sqref>
            </x14:sparkline>
            <x14:sparkline>
              <xm:f>'SO2'!C235:AH235</xm:f>
              <xm:sqref>AL235</xm:sqref>
            </x14:sparkline>
            <x14:sparkline>
              <xm:f>'SO2'!C236:AH236</xm:f>
              <xm:sqref>AL236</xm:sqref>
            </x14:sparkline>
            <x14:sparkline>
              <xm:f>'SO2'!C237:AH237</xm:f>
              <xm:sqref>AL237</xm:sqref>
            </x14:sparkline>
          </x14:sparklines>
        </x14:sparklineGroup>
      </x14:sparklineGroup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3F0FD-4A0C-428A-8C40-CA45AC08013C}">
  <dimension ref="A2:AL309"/>
  <sheetViews>
    <sheetView showGridLines="0" zoomScale="85" zoomScaleNormal="85" workbookViewId="0">
      <selection activeCell="O15" sqref="O15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5" width="11.453125" style="52" hidden="1" customWidth="1"/>
    <col min="6" max="12" width="0" style="52" hidden="1" customWidth="1"/>
    <col min="13" max="14" width="11.453125" style="52"/>
    <col min="15" max="16" width="7.453125" style="52" bestFit="1" customWidth="1"/>
    <col min="17" max="17" width="11.453125" style="52"/>
    <col min="18" max="18" width="7.453125" style="52" bestFit="1" customWidth="1"/>
    <col min="19" max="33" width="11.453125" style="52"/>
    <col min="34" max="34" width="11.453125" style="52" customWidth="1"/>
    <col min="35" max="35" width="5.7265625" style="29" customWidth="1"/>
    <col min="36" max="36" width="11.453125" style="53"/>
    <col min="37" max="37" width="5.7265625" style="29" customWidth="1"/>
    <col min="38" max="16384" width="11.453125" style="29"/>
  </cols>
  <sheetData>
    <row r="2" spans="1:38" s="13" customFormat="1" x14ac:dyDescent="0.35">
      <c r="A2" s="11" t="s">
        <v>721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J2" s="14"/>
      <c r="AL2" s="13" t="s">
        <v>216</v>
      </c>
    </row>
    <row r="3" spans="1:38" s="17" customFormat="1" x14ac:dyDescent="0.35">
      <c r="A3" s="87" t="s">
        <v>248</v>
      </c>
      <c r="B3" s="87" t="s">
        <v>249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H3" s="88">
        <v>2021</v>
      </c>
      <c r="AJ3" s="89" t="s">
        <v>218</v>
      </c>
    </row>
    <row r="4" spans="1:38" s="13" customFormat="1" x14ac:dyDescent="0.35">
      <c r="A4" s="19" t="s">
        <v>262</v>
      </c>
      <c r="B4" s="20" t="s">
        <v>263</v>
      </c>
      <c r="C4" s="21">
        <f t="shared" ref="C4:AH4" si="0">+C5+C46+C95+C157+C209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si="0"/>
        <v>0</v>
      </c>
      <c r="AG4" s="21">
        <f t="shared" si="0"/>
        <v>0</v>
      </c>
      <c r="AH4" s="21">
        <f t="shared" si="0"/>
        <v>0</v>
      </c>
      <c r="AI4" s="22"/>
      <c r="AJ4" s="23" t="e">
        <f>+(AF4/M4)-1</f>
        <v>#DIV/0!</v>
      </c>
    </row>
    <row r="5" spans="1:38" s="13" customFormat="1" x14ac:dyDescent="0.35">
      <c r="A5" s="19" t="s">
        <v>264</v>
      </c>
      <c r="B5" s="20" t="s">
        <v>265</v>
      </c>
      <c r="C5" s="21">
        <f t="shared" ref="C5:AE5" si="1">+C6+C32+C42</f>
        <v>0</v>
      </c>
      <c r="D5" s="21">
        <f t="shared" si="1"/>
        <v>0</v>
      </c>
      <c r="E5" s="21">
        <f t="shared" si="1"/>
        <v>0</v>
      </c>
      <c r="F5" s="21">
        <f t="shared" si="1"/>
        <v>0</v>
      </c>
      <c r="G5" s="21">
        <f t="shared" si="1"/>
        <v>0</v>
      </c>
      <c r="H5" s="21">
        <f t="shared" si="1"/>
        <v>0</v>
      </c>
      <c r="I5" s="21">
        <f t="shared" si="1"/>
        <v>0</v>
      </c>
      <c r="J5" s="21">
        <f t="shared" si="1"/>
        <v>0</v>
      </c>
      <c r="K5" s="21">
        <f t="shared" si="1"/>
        <v>0</v>
      </c>
      <c r="L5" s="21">
        <f t="shared" si="1"/>
        <v>0</v>
      </c>
      <c r="M5" s="21">
        <f t="shared" si="1"/>
        <v>0</v>
      </c>
      <c r="N5" s="21">
        <f t="shared" si="1"/>
        <v>0</v>
      </c>
      <c r="O5" s="21">
        <f t="shared" si="1"/>
        <v>0</v>
      </c>
      <c r="P5" s="21">
        <f t="shared" si="1"/>
        <v>0</v>
      </c>
      <c r="Q5" s="21">
        <f t="shared" si="1"/>
        <v>0</v>
      </c>
      <c r="R5" s="21">
        <f t="shared" si="1"/>
        <v>0</v>
      </c>
      <c r="S5" s="21">
        <f t="shared" si="1"/>
        <v>0</v>
      </c>
      <c r="T5" s="21">
        <f t="shared" si="1"/>
        <v>0</v>
      </c>
      <c r="U5" s="21">
        <f t="shared" si="1"/>
        <v>0</v>
      </c>
      <c r="V5" s="21">
        <f t="shared" si="1"/>
        <v>0</v>
      </c>
      <c r="W5" s="21">
        <f t="shared" si="1"/>
        <v>0</v>
      </c>
      <c r="X5" s="21">
        <f t="shared" si="1"/>
        <v>0</v>
      </c>
      <c r="Y5" s="21">
        <f t="shared" si="1"/>
        <v>0</v>
      </c>
      <c r="Z5" s="21">
        <f t="shared" si="1"/>
        <v>0</v>
      </c>
      <c r="AA5" s="21">
        <f t="shared" si="1"/>
        <v>0</v>
      </c>
      <c r="AB5" s="21">
        <f t="shared" si="1"/>
        <v>0</v>
      </c>
      <c r="AC5" s="21">
        <f t="shared" si="1"/>
        <v>0</v>
      </c>
      <c r="AD5" s="21">
        <f t="shared" si="1"/>
        <v>0</v>
      </c>
      <c r="AE5" s="21">
        <f t="shared" si="1"/>
        <v>0</v>
      </c>
      <c r="AF5" s="21">
        <f t="shared" ref="AF5" si="2">+AF6+AF32+AF42</f>
        <v>0</v>
      </c>
      <c r="AG5" s="21">
        <f t="shared" ref="AG5:AH5" si="3">+AG6+AG32+AG42</f>
        <v>0</v>
      </c>
      <c r="AH5" s="21">
        <f t="shared" si="3"/>
        <v>0</v>
      </c>
      <c r="AI5" s="22"/>
      <c r="AJ5" s="23" t="e">
        <f t="shared" ref="AJ5:AJ68" si="4">+(AF5/M5)-1</f>
        <v>#DIV/0!</v>
      </c>
    </row>
    <row r="6" spans="1:38" x14ac:dyDescent="0.35">
      <c r="A6" s="24" t="s">
        <v>266</v>
      </c>
      <c r="B6" s="25" t="s">
        <v>267</v>
      </c>
      <c r="C6" s="26">
        <f t="shared" ref="C6:AE6" si="5">+C7+C11+C19+C25+C29</f>
        <v>0</v>
      </c>
      <c r="D6" s="26">
        <f t="shared" si="5"/>
        <v>0</v>
      </c>
      <c r="E6" s="26">
        <f t="shared" si="5"/>
        <v>0</v>
      </c>
      <c r="F6" s="26">
        <f t="shared" si="5"/>
        <v>0</v>
      </c>
      <c r="G6" s="26">
        <f t="shared" si="5"/>
        <v>0</v>
      </c>
      <c r="H6" s="26">
        <f t="shared" si="5"/>
        <v>0</v>
      </c>
      <c r="I6" s="26">
        <f t="shared" si="5"/>
        <v>0</v>
      </c>
      <c r="J6" s="26">
        <f t="shared" si="5"/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26">
        <f t="shared" si="5"/>
        <v>0</v>
      </c>
      <c r="O6" s="26">
        <f t="shared" si="5"/>
        <v>0</v>
      </c>
      <c r="P6" s="26">
        <f t="shared" si="5"/>
        <v>0</v>
      </c>
      <c r="Q6" s="26">
        <f t="shared" si="5"/>
        <v>0</v>
      </c>
      <c r="R6" s="26">
        <f t="shared" si="5"/>
        <v>0</v>
      </c>
      <c r="S6" s="26">
        <f t="shared" si="5"/>
        <v>0</v>
      </c>
      <c r="T6" s="26">
        <f t="shared" si="5"/>
        <v>0</v>
      </c>
      <c r="U6" s="26">
        <f t="shared" si="5"/>
        <v>0</v>
      </c>
      <c r="V6" s="26">
        <f t="shared" si="5"/>
        <v>0</v>
      </c>
      <c r="W6" s="26">
        <f t="shared" si="5"/>
        <v>0</v>
      </c>
      <c r="X6" s="26">
        <f t="shared" si="5"/>
        <v>0</v>
      </c>
      <c r="Y6" s="26">
        <f t="shared" si="5"/>
        <v>0</v>
      </c>
      <c r="Z6" s="26">
        <f t="shared" si="5"/>
        <v>0</v>
      </c>
      <c r="AA6" s="26">
        <f t="shared" si="5"/>
        <v>0</v>
      </c>
      <c r="AB6" s="26">
        <f t="shared" si="5"/>
        <v>0</v>
      </c>
      <c r="AC6" s="26">
        <f t="shared" si="5"/>
        <v>0</v>
      </c>
      <c r="AD6" s="26">
        <f t="shared" si="5"/>
        <v>0</v>
      </c>
      <c r="AE6" s="26">
        <f t="shared" si="5"/>
        <v>0</v>
      </c>
      <c r="AF6" s="26">
        <f t="shared" ref="AF6" si="6">+AF7+AF11+AF19+AF25+AF29</f>
        <v>0</v>
      </c>
      <c r="AG6" s="26">
        <f t="shared" ref="AG6:AH6" si="7">+AG7+AG11+AG19+AG25+AG29</f>
        <v>0</v>
      </c>
      <c r="AH6" s="26">
        <f t="shared" si="7"/>
        <v>0</v>
      </c>
      <c r="AI6" s="27"/>
      <c r="AJ6" s="28" t="e">
        <f t="shared" si="4"/>
        <v>#DIV/0!</v>
      </c>
    </row>
    <row r="7" spans="1:38" x14ac:dyDescent="0.35">
      <c r="A7" s="24" t="s">
        <v>268</v>
      </c>
      <c r="B7" s="25" t="s">
        <v>269</v>
      </c>
      <c r="C7" s="26">
        <f t="shared" ref="C7:AE7" si="8">+SUM(C8:C10)</f>
        <v>0</v>
      </c>
      <c r="D7" s="26">
        <f t="shared" si="8"/>
        <v>0</v>
      </c>
      <c r="E7" s="26">
        <f t="shared" si="8"/>
        <v>0</v>
      </c>
      <c r="F7" s="26">
        <f t="shared" si="8"/>
        <v>0</v>
      </c>
      <c r="G7" s="26">
        <f t="shared" si="8"/>
        <v>0</v>
      </c>
      <c r="H7" s="26">
        <f t="shared" si="8"/>
        <v>0</v>
      </c>
      <c r="I7" s="26">
        <f t="shared" si="8"/>
        <v>0</v>
      </c>
      <c r="J7" s="26">
        <f t="shared" si="8"/>
        <v>0</v>
      </c>
      <c r="K7" s="26">
        <f t="shared" si="8"/>
        <v>0</v>
      </c>
      <c r="L7" s="26">
        <f t="shared" si="8"/>
        <v>0</v>
      </c>
      <c r="M7" s="26">
        <f t="shared" si="8"/>
        <v>0</v>
      </c>
      <c r="N7" s="26">
        <f t="shared" si="8"/>
        <v>0</v>
      </c>
      <c r="O7" s="26">
        <f t="shared" si="8"/>
        <v>0</v>
      </c>
      <c r="P7" s="26">
        <f t="shared" si="8"/>
        <v>0</v>
      </c>
      <c r="Q7" s="26">
        <f t="shared" si="8"/>
        <v>0</v>
      </c>
      <c r="R7" s="26">
        <f t="shared" si="8"/>
        <v>0</v>
      </c>
      <c r="S7" s="26">
        <f t="shared" si="8"/>
        <v>0</v>
      </c>
      <c r="T7" s="26">
        <f t="shared" si="8"/>
        <v>0</v>
      </c>
      <c r="U7" s="26">
        <f t="shared" si="8"/>
        <v>0</v>
      </c>
      <c r="V7" s="26">
        <f t="shared" si="8"/>
        <v>0</v>
      </c>
      <c r="W7" s="26">
        <f t="shared" si="8"/>
        <v>0</v>
      </c>
      <c r="X7" s="26">
        <f t="shared" si="8"/>
        <v>0</v>
      </c>
      <c r="Y7" s="26">
        <f t="shared" si="8"/>
        <v>0</v>
      </c>
      <c r="Z7" s="26">
        <f t="shared" si="8"/>
        <v>0</v>
      </c>
      <c r="AA7" s="26">
        <f t="shared" si="8"/>
        <v>0</v>
      </c>
      <c r="AB7" s="26">
        <f t="shared" si="8"/>
        <v>0</v>
      </c>
      <c r="AC7" s="26">
        <f t="shared" si="8"/>
        <v>0</v>
      </c>
      <c r="AD7" s="26">
        <f t="shared" si="8"/>
        <v>0</v>
      </c>
      <c r="AE7" s="26">
        <f t="shared" si="8"/>
        <v>0</v>
      </c>
      <c r="AF7" s="26">
        <f t="shared" ref="AF7" si="9">+SUM(AF8:AF10)</f>
        <v>0</v>
      </c>
      <c r="AG7" s="26">
        <f t="shared" ref="AG7:AH7" si="10">+SUM(AG8:AG10)</f>
        <v>0</v>
      </c>
      <c r="AH7" s="26">
        <f t="shared" si="10"/>
        <v>0</v>
      </c>
      <c r="AI7" s="27"/>
      <c r="AJ7" s="28" t="e">
        <f t="shared" si="4"/>
        <v>#DIV/0!</v>
      </c>
    </row>
    <row r="8" spans="1:38" x14ac:dyDescent="0.35">
      <c r="A8" s="24" t="s">
        <v>270</v>
      </c>
      <c r="B8" s="25" t="s">
        <v>271</v>
      </c>
      <c r="C8" s="30">
        <f>+'1990'!$L8</f>
        <v>0</v>
      </c>
      <c r="D8" s="30">
        <f>+'1991'!$L8</f>
        <v>0</v>
      </c>
      <c r="E8" s="30">
        <f>+'1992'!$L8</f>
        <v>0</v>
      </c>
      <c r="F8" s="30">
        <f>+'1993'!$L8</f>
        <v>0</v>
      </c>
      <c r="G8" s="30">
        <f>+'1994'!$L8</f>
        <v>0</v>
      </c>
      <c r="H8" s="30">
        <f>+'1995'!$L8</f>
        <v>0</v>
      </c>
      <c r="I8" s="30">
        <f>+'1996'!$L8</f>
        <v>0</v>
      </c>
      <c r="J8" s="30">
        <f>+'1997'!$L8</f>
        <v>0</v>
      </c>
      <c r="K8" s="30">
        <f>+'1998'!$L8</f>
        <v>0</v>
      </c>
      <c r="L8" s="30">
        <f>+'1999'!$L8</f>
        <v>0</v>
      </c>
      <c r="M8" s="30">
        <f>+'2000'!$L8</f>
        <v>0</v>
      </c>
      <c r="N8" s="30">
        <f>+'2001'!$L8</f>
        <v>0</v>
      </c>
      <c r="O8" s="30">
        <f>+'2002'!$L8</f>
        <v>0</v>
      </c>
      <c r="P8" s="30">
        <f>+'2003'!$L8</f>
        <v>0</v>
      </c>
      <c r="Q8" s="30">
        <f>+'2004'!$L8</f>
        <v>0</v>
      </c>
      <c r="R8" s="30">
        <f>+'2005'!$L8</f>
        <v>0</v>
      </c>
      <c r="S8" s="30">
        <f>+'2006'!$L8</f>
        <v>0</v>
      </c>
      <c r="T8" s="30">
        <f>+'2007'!$L8</f>
        <v>0</v>
      </c>
      <c r="U8" s="30">
        <f>+'2008'!$L8</f>
        <v>0</v>
      </c>
      <c r="V8" s="30">
        <f>+'2009'!$L8</f>
        <v>0</v>
      </c>
      <c r="W8" s="30">
        <f>+'2010'!$L8</f>
        <v>0</v>
      </c>
      <c r="X8" s="30">
        <f>+'2011'!$L8</f>
        <v>0</v>
      </c>
      <c r="Y8" s="30">
        <f>+'2012'!$L8</f>
        <v>0</v>
      </c>
      <c r="Z8" s="30">
        <f>+'2013'!$L8</f>
        <v>0</v>
      </c>
      <c r="AA8" s="30">
        <f>+'2014'!$L8</f>
        <v>0</v>
      </c>
      <c r="AB8" s="30">
        <f>+'2015'!$L8</f>
        <v>0</v>
      </c>
      <c r="AC8" s="30">
        <f>+'2016'!$L8</f>
        <v>0</v>
      </c>
      <c r="AD8" s="30">
        <f>+'2017'!$L8</f>
        <v>0</v>
      </c>
      <c r="AE8" s="30">
        <f>+'2018'!$L8</f>
        <v>0</v>
      </c>
      <c r="AF8" s="30">
        <f>+'2019'!$L8</f>
        <v>0</v>
      </c>
      <c r="AG8" s="30">
        <f>+'2020'!$L8</f>
        <v>0</v>
      </c>
      <c r="AH8" s="30">
        <f>+'2021'!$L8</f>
        <v>0</v>
      </c>
      <c r="AI8" s="27"/>
      <c r="AJ8" s="31" t="e">
        <f t="shared" si="4"/>
        <v>#DIV/0!</v>
      </c>
    </row>
    <row r="9" spans="1:38" x14ac:dyDescent="0.35">
      <c r="A9" s="24" t="s">
        <v>272</v>
      </c>
      <c r="B9" s="25" t="s">
        <v>273</v>
      </c>
      <c r="C9" s="30">
        <f>+'1990'!$L9</f>
        <v>0</v>
      </c>
      <c r="D9" s="30">
        <f>+'1991'!$L9</f>
        <v>0</v>
      </c>
      <c r="E9" s="30">
        <f>+'1992'!$L9</f>
        <v>0</v>
      </c>
      <c r="F9" s="30">
        <f>+'1993'!$L9</f>
        <v>0</v>
      </c>
      <c r="G9" s="30">
        <f>+'1994'!$L9</f>
        <v>0</v>
      </c>
      <c r="H9" s="30">
        <f>+'1995'!$L9</f>
        <v>0</v>
      </c>
      <c r="I9" s="30">
        <f>+'1996'!$L9</f>
        <v>0</v>
      </c>
      <c r="J9" s="30">
        <f>+'1997'!$L9</f>
        <v>0</v>
      </c>
      <c r="K9" s="30">
        <f>+'1998'!$L9</f>
        <v>0</v>
      </c>
      <c r="L9" s="30">
        <f>+'1999'!$L9</f>
        <v>0</v>
      </c>
      <c r="M9" s="30">
        <f>+'2000'!$L9</f>
        <v>0</v>
      </c>
      <c r="N9" s="30">
        <f>+'2001'!$L9</f>
        <v>0</v>
      </c>
      <c r="O9" s="30">
        <f>+'2002'!$L9</f>
        <v>0</v>
      </c>
      <c r="P9" s="30">
        <f>+'2003'!$L9</f>
        <v>0</v>
      </c>
      <c r="Q9" s="30">
        <f>+'2004'!$L9</f>
        <v>0</v>
      </c>
      <c r="R9" s="30">
        <f>+'2005'!$L9</f>
        <v>0</v>
      </c>
      <c r="S9" s="30">
        <f>+'2006'!$L9</f>
        <v>0</v>
      </c>
      <c r="T9" s="30">
        <f>+'2007'!$L9</f>
        <v>0</v>
      </c>
      <c r="U9" s="30">
        <f>+'2008'!$L9</f>
        <v>0</v>
      </c>
      <c r="V9" s="30">
        <f>+'2009'!$L9</f>
        <v>0</v>
      </c>
      <c r="W9" s="30">
        <f>+'2010'!$L9</f>
        <v>0</v>
      </c>
      <c r="X9" s="30">
        <f>+'2011'!$L9</f>
        <v>0</v>
      </c>
      <c r="Y9" s="30">
        <f>+'2012'!$L9</f>
        <v>0</v>
      </c>
      <c r="Z9" s="30">
        <f>+'2013'!$L9</f>
        <v>0</v>
      </c>
      <c r="AA9" s="30">
        <f>+'2014'!$L9</f>
        <v>0</v>
      </c>
      <c r="AB9" s="30">
        <f>+'2015'!$L9</f>
        <v>0</v>
      </c>
      <c r="AC9" s="30">
        <f>+'2016'!$L9</f>
        <v>0</v>
      </c>
      <c r="AD9" s="30">
        <f>+'2017'!$L9</f>
        <v>0</v>
      </c>
      <c r="AE9" s="30">
        <f>+'2018'!$L9</f>
        <v>0</v>
      </c>
      <c r="AF9" s="30">
        <f>+'2019'!$L9</f>
        <v>0</v>
      </c>
      <c r="AG9" s="30">
        <f>+'2020'!$L9</f>
        <v>0</v>
      </c>
      <c r="AH9" s="30">
        <f>+'2021'!$L9</f>
        <v>0</v>
      </c>
      <c r="AI9" s="27"/>
      <c r="AJ9" s="31" t="e">
        <f t="shared" si="4"/>
        <v>#DIV/0!</v>
      </c>
    </row>
    <row r="10" spans="1:38" x14ac:dyDescent="0.35">
      <c r="A10" s="24" t="s">
        <v>274</v>
      </c>
      <c r="B10" s="25" t="s">
        <v>275</v>
      </c>
      <c r="C10" s="30">
        <f>+'1990'!$L10</f>
        <v>0</v>
      </c>
      <c r="D10" s="30">
        <f>+'1991'!$L10</f>
        <v>0</v>
      </c>
      <c r="E10" s="30">
        <f>+'1992'!$L10</f>
        <v>0</v>
      </c>
      <c r="F10" s="30">
        <f>+'1993'!$L10</f>
        <v>0</v>
      </c>
      <c r="G10" s="30">
        <f>+'1994'!$L10</f>
        <v>0</v>
      </c>
      <c r="H10" s="30">
        <f>+'1995'!$L10</f>
        <v>0</v>
      </c>
      <c r="I10" s="30">
        <f>+'1996'!$L10</f>
        <v>0</v>
      </c>
      <c r="J10" s="30">
        <f>+'1997'!$L10</f>
        <v>0</v>
      </c>
      <c r="K10" s="30">
        <f>+'1998'!$L10</f>
        <v>0</v>
      </c>
      <c r="L10" s="30">
        <f>+'1999'!$L10</f>
        <v>0</v>
      </c>
      <c r="M10" s="30">
        <f>+'2000'!$L10</f>
        <v>0</v>
      </c>
      <c r="N10" s="30">
        <f>+'2001'!$L10</f>
        <v>0</v>
      </c>
      <c r="O10" s="30">
        <f>+'2002'!$L10</f>
        <v>0</v>
      </c>
      <c r="P10" s="30">
        <f>+'2003'!$L10</f>
        <v>0</v>
      </c>
      <c r="Q10" s="30">
        <f>+'2004'!$L10</f>
        <v>0</v>
      </c>
      <c r="R10" s="30">
        <f>+'2005'!$L10</f>
        <v>0</v>
      </c>
      <c r="S10" s="30">
        <f>+'2006'!$L10</f>
        <v>0</v>
      </c>
      <c r="T10" s="30">
        <f>+'2007'!$L10</f>
        <v>0</v>
      </c>
      <c r="U10" s="30">
        <f>+'2008'!$L10</f>
        <v>0</v>
      </c>
      <c r="V10" s="30">
        <f>+'2009'!$L10</f>
        <v>0</v>
      </c>
      <c r="W10" s="30">
        <f>+'2010'!$L10</f>
        <v>0</v>
      </c>
      <c r="X10" s="30">
        <f>+'2011'!$L10</f>
        <v>0</v>
      </c>
      <c r="Y10" s="30">
        <f>+'2012'!$L10</f>
        <v>0</v>
      </c>
      <c r="Z10" s="30">
        <f>+'2013'!$L10</f>
        <v>0</v>
      </c>
      <c r="AA10" s="30">
        <f>+'2014'!$L10</f>
        <v>0</v>
      </c>
      <c r="AB10" s="30">
        <f>+'2015'!$L10</f>
        <v>0</v>
      </c>
      <c r="AC10" s="30">
        <f>+'2016'!$L10</f>
        <v>0</v>
      </c>
      <c r="AD10" s="30">
        <f>+'2017'!$L10</f>
        <v>0</v>
      </c>
      <c r="AE10" s="30">
        <f>+'2018'!$L10</f>
        <v>0</v>
      </c>
      <c r="AF10" s="30">
        <f>+'2019'!$L10</f>
        <v>0</v>
      </c>
      <c r="AG10" s="30">
        <f>+'2020'!$L10</f>
        <v>0</v>
      </c>
      <c r="AH10" s="30">
        <f>+'2021'!$L10</f>
        <v>0</v>
      </c>
      <c r="AI10" s="27"/>
      <c r="AJ10" s="31" t="e">
        <f t="shared" si="4"/>
        <v>#DIV/0!</v>
      </c>
    </row>
    <row r="11" spans="1:38" x14ac:dyDescent="0.35">
      <c r="A11" s="24" t="s">
        <v>276</v>
      </c>
      <c r="B11" s="25" t="s">
        <v>277</v>
      </c>
      <c r="C11" s="26">
        <f t="shared" ref="C11:AE11" si="11">+SUM(C12:C18)</f>
        <v>0</v>
      </c>
      <c r="D11" s="26">
        <f t="shared" si="11"/>
        <v>0</v>
      </c>
      <c r="E11" s="26">
        <f t="shared" si="11"/>
        <v>0</v>
      </c>
      <c r="F11" s="26">
        <f t="shared" si="11"/>
        <v>0</v>
      </c>
      <c r="G11" s="26">
        <f t="shared" si="11"/>
        <v>0</v>
      </c>
      <c r="H11" s="26">
        <f t="shared" si="11"/>
        <v>0</v>
      </c>
      <c r="I11" s="26">
        <f t="shared" si="11"/>
        <v>0</v>
      </c>
      <c r="J11" s="26">
        <f t="shared" si="11"/>
        <v>0</v>
      </c>
      <c r="K11" s="26">
        <f t="shared" si="11"/>
        <v>0</v>
      </c>
      <c r="L11" s="26">
        <f t="shared" si="11"/>
        <v>0</v>
      </c>
      <c r="M11" s="26">
        <f t="shared" si="11"/>
        <v>0</v>
      </c>
      <c r="N11" s="26">
        <f t="shared" si="11"/>
        <v>0</v>
      </c>
      <c r="O11" s="26">
        <f t="shared" si="11"/>
        <v>0</v>
      </c>
      <c r="P11" s="26">
        <f t="shared" si="11"/>
        <v>0</v>
      </c>
      <c r="Q11" s="26">
        <f t="shared" si="11"/>
        <v>0</v>
      </c>
      <c r="R11" s="26">
        <f t="shared" si="11"/>
        <v>0</v>
      </c>
      <c r="S11" s="26">
        <f t="shared" si="11"/>
        <v>0</v>
      </c>
      <c r="T11" s="26">
        <f t="shared" si="11"/>
        <v>0</v>
      </c>
      <c r="U11" s="26">
        <f t="shared" si="11"/>
        <v>0</v>
      </c>
      <c r="V11" s="26">
        <f t="shared" si="11"/>
        <v>0</v>
      </c>
      <c r="W11" s="26">
        <f t="shared" si="11"/>
        <v>0</v>
      </c>
      <c r="X11" s="26">
        <f t="shared" si="11"/>
        <v>0</v>
      </c>
      <c r="Y11" s="26">
        <f t="shared" si="11"/>
        <v>0</v>
      </c>
      <c r="Z11" s="26">
        <f t="shared" si="11"/>
        <v>0</v>
      </c>
      <c r="AA11" s="26">
        <f t="shared" si="11"/>
        <v>0</v>
      </c>
      <c r="AB11" s="26">
        <f t="shared" si="11"/>
        <v>0</v>
      </c>
      <c r="AC11" s="26">
        <f t="shared" si="11"/>
        <v>0</v>
      </c>
      <c r="AD11" s="26">
        <f t="shared" si="11"/>
        <v>0</v>
      </c>
      <c r="AE11" s="26">
        <f t="shared" si="11"/>
        <v>0</v>
      </c>
      <c r="AF11" s="26">
        <f t="shared" ref="AF11:AH11" si="12">+SUM(AF12:AF18)</f>
        <v>0</v>
      </c>
      <c r="AG11" s="26">
        <f t="shared" si="12"/>
        <v>0</v>
      </c>
      <c r="AH11" s="26">
        <f t="shared" si="12"/>
        <v>0</v>
      </c>
      <c r="AI11" s="27"/>
      <c r="AJ11" s="28" t="e">
        <f t="shared" si="4"/>
        <v>#DIV/0!</v>
      </c>
    </row>
    <row r="12" spans="1:38" x14ac:dyDescent="0.35">
      <c r="A12" s="24" t="s">
        <v>278</v>
      </c>
      <c r="B12" s="25" t="s">
        <v>279</v>
      </c>
      <c r="C12" s="30">
        <f>+'1990'!$L12</f>
        <v>0</v>
      </c>
      <c r="D12" s="30">
        <f>+'1991'!$L12</f>
        <v>0</v>
      </c>
      <c r="E12" s="30">
        <f>+'1992'!$L12</f>
        <v>0</v>
      </c>
      <c r="F12" s="30">
        <f>+'1993'!$L12</f>
        <v>0</v>
      </c>
      <c r="G12" s="30">
        <f>+'1994'!$L12</f>
        <v>0</v>
      </c>
      <c r="H12" s="30">
        <f>+'1995'!$L12</f>
        <v>0</v>
      </c>
      <c r="I12" s="30">
        <f>+'1996'!$L12</f>
        <v>0</v>
      </c>
      <c r="J12" s="30">
        <f>+'1997'!$L12</f>
        <v>0</v>
      </c>
      <c r="K12" s="30">
        <f>+'1998'!$L12</f>
        <v>0</v>
      </c>
      <c r="L12" s="30">
        <f>+'1999'!$L12</f>
        <v>0</v>
      </c>
      <c r="M12" s="30">
        <f>+'2000'!$L12</f>
        <v>0</v>
      </c>
      <c r="N12" s="30">
        <f>+'2001'!$L12</f>
        <v>0</v>
      </c>
      <c r="O12" s="30">
        <f>+'2002'!$L12</f>
        <v>0</v>
      </c>
      <c r="P12" s="30">
        <f>+'2003'!$L12</f>
        <v>0</v>
      </c>
      <c r="Q12" s="30">
        <f>+'2004'!$L12</f>
        <v>0</v>
      </c>
      <c r="R12" s="30">
        <f>+'2005'!$L12</f>
        <v>0</v>
      </c>
      <c r="S12" s="30">
        <f>+'2006'!$L12</f>
        <v>0</v>
      </c>
      <c r="T12" s="30">
        <f>+'2007'!$L12</f>
        <v>0</v>
      </c>
      <c r="U12" s="30">
        <f>+'2008'!$L12</f>
        <v>0</v>
      </c>
      <c r="V12" s="30">
        <f>+'2009'!$L12</f>
        <v>0</v>
      </c>
      <c r="W12" s="30">
        <f>+'2010'!$L12</f>
        <v>0</v>
      </c>
      <c r="X12" s="30">
        <f>+'2011'!$L12</f>
        <v>0</v>
      </c>
      <c r="Y12" s="30">
        <f>+'2012'!$L12</f>
        <v>0</v>
      </c>
      <c r="Z12" s="30">
        <f>+'2013'!$L12</f>
        <v>0</v>
      </c>
      <c r="AA12" s="30">
        <f>+'2014'!$L12</f>
        <v>0</v>
      </c>
      <c r="AB12" s="30">
        <f>+'2015'!$L12</f>
        <v>0</v>
      </c>
      <c r="AC12" s="30">
        <f>+'2016'!$L12</f>
        <v>0</v>
      </c>
      <c r="AD12" s="30">
        <f>+'2017'!$L12</f>
        <v>0</v>
      </c>
      <c r="AE12" s="30">
        <f>+'2018'!$L12</f>
        <v>0</v>
      </c>
      <c r="AF12" s="30">
        <f>+'2019'!$L12</f>
        <v>0</v>
      </c>
      <c r="AG12" s="30">
        <f>+'2020'!$L12</f>
        <v>0</v>
      </c>
      <c r="AH12" s="30">
        <f>+'2021'!$L12</f>
        <v>0</v>
      </c>
      <c r="AI12" s="27"/>
      <c r="AJ12" s="31" t="e">
        <f t="shared" si="4"/>
        <v>#DIV/0!</v>
      </c>
    </row>
    <row r="13" spans="1:38" x14ac:dyDescent="0.35">
      <c r="A13" s="24" t="s">
        <v>280</v>
      </c>
      <c r="B13" s="25" t="s">
        <v>281</v>
      </c>
      <c r="C13" s="30">
        <f>+'1990'!$L13</f>
        <v>0</v>
      </c>
      <c r="D13" s="30">
        <f>+'1991'!$L13</f>
        <v>0</v>
      </c>
      <c r="E13" s="30">
        <f>+'1992'!$L13</f>
        <v>0</v>
      </c>
      <c r="F13" s="30">
        <f>+'1993'!$L13</f>
        <v>0</v>
      </c>
      <c r="G13" s="30">
        <f>+'1994'!$L13</f>
        <v>0</v>
      </c>
      <c r="H13" s="30">
        <f>+'1995'!$L13</f>
        <v>0</v>
      </c>
      <c r="I13" s="30">
        <f>+'1996'!$L13</f>
        <v>0</v>
      </c>
      <c r="J13" s="30">
        <f>+'1997'!$L13</f>
        <v>0</v>
      </c>
      <c r="K13" s="30">
        <f>+'1998'!$L13</f>
        <v>0</v>
      </c>
      <c r="L13" s="30">
        <f>+'1999'!$L13</f>
        <v>0</v>
      </c>
      <c r="M13" s="30">
        <f>+'2000'!$L13</f>
        <v>0</v>
      </c>
      <c r="N13" s="30">
        <f>+'2001'!$L13</f>
        <v>0</v>
      </c>
      <c r="O13" s="30">
        <f>+'2002'!$L13</f>
        <v>0</v>
      </c>
      <c r="P13" s="30">
        <f>+'2003'!$L13</f>
        <v>0</v>
      </c>
      <c r="Q13" s="30">
        <f>+'2004'!$L13</f>
        <v>0</v>
      </c>
      <c r="R13" s="30">
        <f>+'2005'!$L13</f>
        <v>0</v>
      </c>
      <c r="S13" s="30">
        <f>+'2006'!$L13</f>
        <v>0</v>
      </c>
      <c r="T13" s="30">
        <f>+'2007'!$L13</f>
        <v>0</v>
      </c>
      <c r="U13" s="30">
        <f>+'2008'!$L13</f>
        <v>0</v>
      </c>
      <c r="V13" s="30">
        <f>+'2009'!$L13</f>
        <v>0</v>
      </c>
      <c r="W13" s="30">
        <f>+'2010'!$L13</f>
        <v>0</v>
      </c>
      <c r="X13" s="30">
        <f>+'2011'!$L13</f>
        <v>0</v>
      </c>
      <c r="Y13" s="30">
        <f>+'2012'!$L13</f>
        <v>0</v>
      </c>
      <c r="Z13" s="30">
        <f>+'2013'!$L13</f>
        <v>0</v>
      </c>
      <c r="AA13" s="30">
        <f>+'2014'!$L13</f>
        <v>0</v>
      </c>
      <c r="AB13" s="30">
        <f>+'2015'!$L13</f>
        <v>0</v>
      </c>
      <c r="AC13" s="30">
        <f>+'2016'!$L13</f>
        <v>0</v>
      </c>
      <c r="AD13" s="30">
        <f>+'2017'!$L13</f>
        <v>0</v>
      </c>
      <c r="AE13" s="30">
        <f>+'2018'!$L13</f>
        <v>0</v>
      </c>
      <c r="AF13" s="30">
        <f>+'2019'!$L13</f>
        <v>0</v>
      </c>
      <c r="AG13" s="30">
        <f>+'2020'!$L13</f>
        <v>0</v>
      </c>
      <c r="AH13" s="30">
        <f>+'2021'!$L13</f>
        <v>0</v>
      </c>
      <c r="AI13" s="27"/>
      <c r="AJ13" s="31" t="e">
        <f t="shared" si="4"/>
        <v>#DIV/0!</v>
      </c>
    </row>
    <row r="14" spans="1:38" x14ac:dyDescent="0.35">
      <c r="A14" s="24" t="s">
        <v>282</v>
      </c>
      <c r="B14" s="25" t="s">
        <v>283</v>
      </c>
      <c r="C14" s="30">
        <f>+'1990'!$L14</f>
        <v>0</v>
      </c>
      <c r="D14" s="30">
        <f>+'1991'!$L14</f>
        <v>0</v>
      </c>
      <c r="E14" s="30">
        <f>+'1992'!$L14</f>
        <v>0</v>
      </c>
      <c r="F14" s="30">
        <f>+'1993'!$L14</f>
        <v>0</v>
      </c>
      <c r="G14" s="30">
        <f>+'1994'!$L14</f>
        <v>0</v>
      </c>
      <c r="H14" s="30">
        <f>+'1995'!$L14</f>
        <v>0</v>
      </c>
      <c r="I14" s="30">
        <f>+'1996'!$L14</f>
        <v>0</v>
      </c>
      <c r="J14" s="30">
        <f>+'1997'!$L14</f>
        <v>0</v>
      </c>
      <c r="K14" s="30">
        <f>+'1998'!$L14</f>
        <v>0</v>
      </c>
      <c r="L14" s="30">
        <f>+'1999'!$L14</f>
        <v>0</v>
      </c>
      <c r="M14" s="30">
        <f>+'2000'!$L14</f>
        <v>0</v>
      </c>
      <c r="N14" s="30">
        <f>+'2001'!$L14</f>
        <v>0</v>
      </c>
      <c r="O14" s="30">
        <f>+'2002'!$L14</f>
        <v>0</v>
      </c>
      <c r="P14" s="30">
        <f>+'2003'!$L14</f>
        <v>0</v>
      </c>
      <c r="Q14" s="30">
        <f>+'2004'!$L14</f>
        <v>0</v>
      </c>
      <c r="R14" s="30">
        <f>+'2005'!$L14</f>
        <v>0</v>
      </c>
      <c r="S14" s="30">
        <f>+'2006'!$L14</f>
        <v>0</v>
      </c>
      <c r="T14" s="30">
        <f>+'2007'!$L14</f>
        <v>0</v>
      </c>
      <c r="U14" s="30">
        <f>+'2008'!$L14</f>
        <v>0</v>
      </c>
      <c r="V14" s="30">
        <f>+'2009'!$L14</f>
        <v>0</v>
      </c>
      <c r="W14" s="30">
        <f>+'2010'!$L14</f>
        <v>0</v>
      </c>
      <c r="X14" s="30">
        <f>+'2011'!$L14</f>
        <v>0</v>
      </c>
      <c r="Y14" s="30">
        <f>+'2012'!$L14</f>
        <v>0</v>
      </c>
      <c r="Z14" s="30">
        <f>+'2013'!$L14</f>
        <v>0</v>
      </c>
      <c r="AA14" s="30">
        <f>+'2014'!$L14</f>
        <v>0</v>
      </c>
      <c r="AB14" s="30">
        <f>+'2015'!$L14</f>
        <v>0</v>
      </c>
      <c r="AC14" s="30">
        <f>+'2016'!$L14</f>
        <v>0</v>
      </c>
      <c r="AD14" s="30">
        <f>+'2017'!$L14</f>
        <v>0</v>
      </c>
      <c r="AE14" s="30">
        <f>+'2018'!$L14</f>
        <v>0</v>
      </c>
      <c r="AF14" s="30">
        <f>+'2019'!$L14</f>
        <v>0</v>
      </c>
      <c r="AG14" s="30">
        <f>+'2020'!$L14</f>
        <v>0</v>
      </c>
      <c r="AH14" s="30">
        <f>+'2021'!$L14</f>
        <v>0</v>
      </c>
      <c r="AI14" s="27"/>
      <c r="AJ14" s="31" t="e">
        <f t="shared" si="4"/>
        <v>#DIV/0!</v>
      </c>
    </row>
    <row r="15" spans="1:38" x14ac:dyDescent="0.35">
      <c r="A15" s="24" t="s">
        <v>284</v>
      </c>
      <c r="B15" s="25" t="s">
        <v>285</v>
      </c>
      <c r="C15" s="30">
        <f>+'1990'!$L15</f>
        <v>0</v>
      </c>
      <c r="D15" s="30">
        <f>+'1991'!$L15</f>
        <v>0</v>
      </c>
      <c r="E15" s="30">
        <f>+'1992'!$L15</f>
        <v>0</v>
      </c>
      <c r="F15" s="30">
        <f>+'1993'!$L15</f>
        <v>0</v>
      </c>
      <c r="G15" s="30">
        <f>+'1994'!$L15</f>
        <v>0</v>
      </c>
      <c r="H15" s="30">
        <f>+'1995'!$L15</f>
        <v>0</v>
      </c>
      <c r="I15" s="30">
        <f>+'1996'!$L15</f>
        <v>0</v>
      </c>
      <c r="J15" s="30">
        <f>+'1997'!$L15</f>
        <v>0</v>
      </c>
      <c r="K15" s="30">
        <f>+'1998'!$L15</f>
        <v>0</v>
      </c>
      <c r="L15" s="30">
        <f>+'1999'!$L15</f>
        <v>0</v>
      </c>
      <c r="M15" s="30">
        <f>+'2000'!$L15</f>
        <v>0</v>
      </c>
      <c r="N15" s="30">
        <f>+'2001'!$L15</f>
        <v>0</v>
      </c>
      <c r="O15" s="30">
        <f>+'2002'!$L15</f>
        <v>0</v>
      </c>
      <c r="P15" s="30">
        <f>+'2003'!$L15</f>
        <v>0</v>
      </c>
      <c r="Q15" s="30">
        <f>+'2004'!$L15</f>
        <v>0</v>
      </c>
      <c r="R15" s="30">
        <f>+'2005'!$L15</f>
        <v>0</v>
      </c>
      <c r="S15" s="30">
        <f>+'2006'!$L15</f>
        <v>0</v>
      </c>
      <c r="T15" s="30">
        <f>+'2007'!$L15</f>
        <v>0</v>
      </c>
      <c r="U15" s="30">
        <f>+'2008'!$L15</f>
        <v>0</v>
      </c>
      <c r="V15" s="30">
        <f>+'2009'!$L15</f>
        <v>0</v>
      </c>
      <c r="W15" s="30">
        <f>+'2010'!$L15</f>
        <v>0</v>
      </c>
      <c r="X15" s="30">
        <f>+'2011'!$L15</f>
        <v>0</v>
      </c>
      <c r="Y15" s="30">
        <f>+'2012'!$L15</f>
        <v>0</v>
      </c>
      <c r="Z15" s="30">
        <f>+'2013'!$L15</f>
        <v>0</v>
      </c>
      <c r="AA15" s="30">
        <f>+'2014'!$L15</f>
        <v>0</v>
      </c>
      <c r="AB15" s="30">
        <f>+'2015'!$L15</f>
        <v>0</v>
      </c>
      <c r="AC15" s="30">
        <f>+'2016'!$L15</f>
        <v>0</v>
      </c>
      <c r="AD15" s="30">
        <f>+'2017'!$L15</f>
        <v>0</v>
      </c>
      <c r="AE15" s="30">
        <f>+'2018'!$L15</f>
        <v>0</v>
      </c>
      <c r="AF15" s="30">
        <f>+'2019'!$L15</f>
        <v>0</v>
      </c>
      <c r="AG15" s="30">
        <f>+'2020'!$L15</f>
        <v>0</v>
      </c>
      <c r="AH15" s="30">
        <f>+'2021'!$L15</f>
        <v>0</v>
      </c>
      <c r="AI15" s="27"/>
      <c r="AJ15" s="31" t="e">
        <f t="shared" si="4"/>
        <v>#DIV/0!</v>
      </c>
    </row>
    <row r="16" spans="1:38" x14ac:dyDescent="0.35">
      <c r="A16" s="24" t="s">
        <v>286</v>
      </c>
      <c r="B16" s="25" t="s">
        <v>287</v>
      </c>
      <c r="C16" s="30">
        <f>+'1990'!$L16</f>
        <v>0</v>
      </c>
      <c r="D16" s="30">
        <f>+'1991'!$L16</f>
        <v>0</v>
      </c>
      <c r="E16" s="30">
        <f>+'1992'!$L16</f>
        <v>0</v>
      </c>
      <c r="F16" s="30">
        <f>+'1993'!$L16</f>
        <v>0</v>
      </c>
      <c r="G16" s="30">
        <f>+'1994'!$L16</f>
        <v>0</v>
      </c>
      <c r="H16" s="30">
        <f>+'1995'!$L16</f>
        <v>0</v>
      </c>
      <c r="I16" s="30">
        <f>+'1996'!$L16</f>
        <v>0</v>
      </c>
      <c r="J16" s="30">
        <f>+'1997'!$L16</f>
        <v>0</v>
      </c>
      <c r="K16" s="30">
        <f>+'1998'!$L16</f>
        <v>0</v>
      </c>
      <c r="L16" s="30">
        <f>+'1999'!$L16</f>
        <v>0</v>
      </c>
      <c r="M16" s="30">
        <f>+'2000'!$L16</f>
        <v>0</v>
      </c>
      <c r="N16" s="30">
        <f>+'2001'!$L16</f>
        <v>0</v>
      </c>
      <c r="O16" s="30">
        <f>+'2002'!$L16</f>
        <v>0</v>
      </c>
      <c r="P16" s="30">
        <f>+'2003'!$L16</f>
        <v>0</v>
      </c>
      <c r="Q16" s="30">
        <f>+'2004'!$L16</f>
        <v>0</v>
      </c>
      <c r="R16" s="30">
        <f>+'2005'!$L16</f>
        <v>0</v>
      </c>
      <c r="S16" s="30">
        <f>+'2006'!$L16</f>
        <v>0</v>
      </c>
      <c r="T16" s="30">
        <f>+'2007'!$L16</f>
        <v>0</v>
      </c>
      <c r="U16" s="30">
        <f>+'2008'!$L16</f>
        <v>0</v>
      </c>
      <c r="V16" s="30">
        <f>+'2009'!$L16</f>
        <v>0</v>
      </c>
      <c r="W16" s="30">
        <f>+'2010'!$L16</f>
        <v>0</v>
      </c>
      <c r="X16" s="30">
        <f>+'2011'!$L16</f>
        <v>0</v>
      </c>
      <c r="Y16" s="30">
        <f>+'2012'!$L16</f>
        <v>0</v>
      </c>
      <c r="Z16" s="30">
        <f>+'2013'!$L16</f>
        <v>0</v>
      </c>
      <c r="AA16" s="30">
        <f>+'2014'!$L16</f>
        <v>0</v>
      </c>
      <c r="AB16" s="30">
        <f>+'2015'!$L16</f>
        <v>0</v>
      </c>
      <c r="AC16" s="30">
        <f>+'2016'!$L16</f>
        <v>0</v>
      </c>
      <c r="AD16" s="30">
        <f>+'2017'!$L16</f>
        <v>0</v>
      </c>
      <c r="AE16" s="30">
        <f>+'2018'!$L16</f>
        <v>0</v>
      </c>
      <c r="AF16" s="30">
        <f>+'2019'!$L16</f>
        <v>0</v>
      </c>
      <c r="AG16" s="30">
        <f>+'2020'!$L16</f>
        <v>0</v>
      </c>
      <c r="AH16" s="30">
        <f>+'2021'!$L16</f>
        <v>0</v>
      </c>
      <c r="AI16" s="27"/>
      <c r="AJ16" s="31" t="e">
        <f t="shared" si="4"/>
        <v>#DIV/0!</v>
      </c>
    </row>
    <row r="17" spans="1:36" x14ac:dyDescent="0.35">
      <c r="A17" s="24" t="s">
        <v>288</v>
      </c>
      <c r="B17" s="25" t="s">
        <v>289</v>
      </c>
      <c r="C17" s="30">
        <f>+'1990'!$L17</f>
        <v>0</v>
      </c>
      <c r="D17" s="30">
        <f>+'1991'!$L17</f>
        <v>0</v>
      </c>
      <c r="E17" s="30">
        <f>+'1992'!$L17</f>
        <v>0</v>
      </c>
      <c r="F17" s="30">
        <f>+'1993'!$L17</f>
        <v>0</v>
      </c>
      <c r="G17" s="30">
        <f>+'1994'!$L17</f>
        <v>0</v>
      </c>
      <c r="H17" s="30">
        <f>+'1995'!$L17</f>
        <v>0</v>
      </c>
      <c r="I17" s="30">
        <f>+'1996'!$L17</f>
        <v>0</v>
      </c>
      <c r="J17" s="30">
        <f>+'1997'!$L17</f>
        <v>0</v>
      </c>
      <c r="K17" s="30">
        <f>+'1998'!$L17</f>
        <v>0</v>
      </c>
      <c r="L17" s="30">
        <f>+'1999'!$L17</f>
        <v>0</v>
      </c>
      <c r="M17" s="30">
        <f>+'2000'!$L17</f>
        <v>0</v>
      </c>
      <c r="N17" s="30">
        <f>+'2001'!$L17</f>
        <v>0</v>
      </c>
      <c r="O17" s="30">
        <f>+'2002'!$L17</f>
        <v>0</v>
      </c>
      <c r="P17" s="30">
        <f>+'2003'!$L17</f>
        <v>0</v>
      </c>
      <c r="Q17" s="30">
        <f>+'2004'!$L17</f>
        <v>0</v>
      </c>
      <c r="R17" s="30">
        <f>+'2005'!$L17</f>
        <v>0</v>
      </c>
      <c r="S17" s="30">
        <f>+'2006'!$L17</f>
        <v>0</v>
      </c>
      <c r="T17" s="30">
        <f>+'2007'!$L17</f>
        <v>0</v>
      </c>
      <c r="U17" s="30">
        <f>+'2008'!$L17</f>
        <v>0</v>
      </c>
      <c r="V17" s="30">
        <f>+'2009'!$L17</f>
        <v>0</v>
      </c>
      <c r="W17" s="30">
        <f>+'2010'!$L17</f>
        <v>0</v>
      </c>
      <c r="X17" s="30">
        <f>+'2011'!$L17</f>
        <v>0</v>
      </c>
      <c r="Y17" s="30">
        <f>+'2012'!$L17</f>
        <v>0</v>
      </c>
      <c r="Z17" s="30">
        <f>+'2013'!$L17</f>
        <v>0</v>
      </c>
      <c r="AA17" s="30">
        <f>+'2014'!$L17</f>
        <v>0</v>
      </c>
      <c r="AB17" s="30">
        <f>+'2015'!$L17</f>
        <v>0</v>
      </c>
      <c r="AC17" s="30">
        <f>+'2016'!$L17</f>
        <v>0</v>
      </c>
      <c r="AD17" s="30">
        <f>+'2017'!$L17</f>
        <v>0</v>
      </c>
      <c r="AE17" s="30">
        <f>+'2018'!$L17</f>
        <v>0</v>
      </c>
      <c r="AF17" s="30">
        <f>+'2019'!$L17</f>
        <v>0</v>
      </c>
      <c r="AG17" s="30">
        <f>+'2020'!$L17</f>
        <v>0</v>
      </c>
      <c r="AH17" s="30">
        <f>+'2021'!$L17</f>
        <v>0</v>
      </c>
      <c r="AI17" s="27"/>
      <c r="AJ17" s="31" t="e">
        <f t="shared" si="4"/>
        <v>#DIV/0!</v>
      </c>
    </row>
    <row r="18" spans="1:36" x14ac:dyDescent="0.35">
      <c r="A18" s="24" t="s">
        <v>290</v>
      </c>
      <c r="B18" s="25" t="s">
        <v>291</v>
      </c>
      <c r="C18" s="30">
        <f>+'1990'!$L18</f>
        <v>0</v>
      </c>
      <c r="D18" s="30">
        <f>+'1991'!$L18</f>
        <v>0</v>
      </c>
      <c r="E18" s="30">
        <f>+'1992'!$L18</f>
        <v>0</v>
      </c>
      <c r="F18" s="30">
        <f>+'1993'!$L18</f>
        <v>0</v>
      </c>
      <c r="G18" s="30">
        <f>+'1994'!$L18</f>
        <v>0</v>
      </c>
      <c r="H18" s="30">
        <f>+'1995'!$L18</f>
        <v>0</v>
      </c>
      <c r="I18" s="30">
        <f>+'1996'!$L18</f>
        <v>0</v>
      </c>
      <c r="J18" s="30">
        <f>+'1997'!$L18</f>
        <v>0</v>
      </c>
      <c r="K18" s="30">
        <f>+'1998'!$L18</f>
        <v>0</v>
      </c>
      <c r="L18" s="30">
        <f>+'1999'!$L18</f>
        <v>0</v>
      </c>
      <c r="M18" s="30">
        <f>+'2000'!$L18</f>
        <v>0</v>
      </c>
      <c r="N18" s="30">
        <f>+'2001'!$L18</f>
        <v>0</v>
      </c>
      <c r="O18" s="30">
        <f>+'2002'!$L18</f>
        <v>0</v>
      </c>
      <c r="P18" s="30">
        <f>+'2003'!$L18</f>
        <v>0</v>
      </c>
      <c r="Q18" s="30">
        <f>+'2004'!$L18</f>
        <v>0</v>
      </c>
      <c r="R18" s="30">
        <f>+'2005'!$L18</f>
        <v>0</v>
      </c>
      <c r="S18" s="30">
        <f>+'2006'!$L18</f>
        <v>0</v>
      </c>
      <c r="T18" s="30">
        <f>+'2007'!$L18</f>
        <v>0</v>
      </c>
      <c r="U18" s="30">
        <f>+'2008'!$L18</f>
        <v>0</v>
      </c>
      <c r="V18" s="30">
        <f>+'2009'!$L18</f>
        <v>0</v>
      </c>
      <c r="W18" s="30">
        <f>+'2010'!$L18</f>
        <v>0</v>
      </c>
      <c r="X18" s="30">
        <f>+'2011'!$L18</f>
        <v>0</v>
      </c>
      <c r="Y18" s="30">
        <f>+'2012'!$L18</f>
        <v>0</v>
      </c>
      <c r="Z18" s="30">
        <f>+'2013'!$L18</f>
        <v>0</v>
      </c>
      <c r="AA18" s="30">
        <f>+'2014'!$L18</f>
        <v>0</v>
      </c>
      <c r="AB18" s="30">
        <f>+'2015'!$L18</f>
        <v>0</v>
      </c>
      <c r="AC18" s="30">
        <f>+'2016'!$L18</f>
        <v>0</v>
      </c>
      <c r="AD18" s="30">
        <f>+'2017'!$L18</f>
        <v>0</v>
      </c>
      <c r="AE18" s="30">
        <f>+'2018'!$L18</f>
        <v>0</v>
      </c>
      <c r="AF18" s="30">
        <f>+'2019'!$L18</f>
        <v>0</v>
      </c>
      <c r="AG18" s="30">
        <f>+'2020'!$L18</f>
        <v>0</v>
      </c>
      <c r="AH18" s="30">
        <f>+'2021'!$L18</f>
        <v>0</v>
      </c>
      <c r="AI18" s="27"/>
      <c r="AJ18" s="31" t="e">
        <f t="shared" si="4"/>
        <v>#DIV/0!</v>
      </c>
    </row>
    <row r="19" spans="1:36" x14ac:dyDescent="0.35">
      <c r="A19" s="24" t="s">
        <v>292</v>
      </c>
      <c r="B19" s="25" t="s">
        <v>293</v>
      </c>
      <c r="C19" s="26">
        <f t="shared" ref="C19:AE19" si="13">+SUM(C20:C24)</f>
        <v>0</v>
      </c>
      <c r="D19" s="26">
        <f t="shared" si="13"/>
        <v>0</v>
      </c>
      <c r="E19" s="26">
        <f t="shared" si="13"/>
        <v>0</v>
      </c>
      <c r="F19" s="26">
        <f t="shared" si="13"/>
        <v>0</v>
      </c>
      <c r="G19" s="26">
        <f t="shared" si="13"/>
        <v>0</v>
      </c>
      <c r="H19" s="26">
        <f t="shared" si="13"/>
        <v>0</v>
      </c>
      <c r="I19" s="26">
        <f t="shared" si="13"/>
        <v>0</v>
      </c>
      <c r="J19" s="26">
        <f t="shared" si="13"/>
        <v>0</v>
      </c>
      <c r="K19" s="26">
        <f t="shared" si="13"/>
        <v>0</v>
      </c>
      <c r="L19" s="26">
        <f t="shared" si="13"/>
        <v>0</v>
      </c>
      <c r="M19" s="26">
        <f t="shared" si="13"/>
        <v>0</v>
      </c>
      <c r="N19" s="26">
        <f t="shared" si="13"/>
        <v>0</v>
      </c>
      <c r="O19" s="26">
        <f t="shared" si="13"/>
        <v>0</v>
      </c>
      <c r="P19" s="26">
        <f t="shared" si="13"/>
        <v>0</v>
      </c>
      <c r="Q19" s="26">
        <f t="shared" si="13"/>
        <v>0</v>
      </c>
      <c r="R19" s="26">
        <f t="shared" si="13"/>
        <v>0</v>
      </c>
      <c r="S19" s="26">
        <f t="shared" si="13"/>
        <v>0</v>
      </c>
      <c r="T19" s="26">
        <f t="shared" si="13"/>
        <v>0</v>
      </c>
      <c r="U19" s="26">
        <f t="shared" si="13"/>
        <v>0</v>
      </c>
      <c r="V19" s="26">
        <f t="shared" si="13"/>
        <v>0</v>
      </c>
      <c r="W19" s="26">
        <f t="shared" si="13"/>
        <v>0</v>
      </c>
      <c r="X19" s="26">
        <f t="shared" si="13"/>
        <v>0</v>
      </c>
      <c r="Y19" s="26">
        <f t="shared" si="13"/>
        <v>0</v>
      </c>
      <c r="Z19" s="26">
        <f t="shared" si="13"/>
        <v>0</v>
      </c>
      <c r="AA19" s="26">
        <f t="shared" si="13"/>
        <v>0</v>
      </c>
      <c r="AB19" s="26">
        <f t="shared" si="13"/>
        <v>0</v>
      </c>
      <c r="AC19" s="26">
        <f t="shared" si="13"/>
        <v>0</v>
      </c>
      <c r="AD19" s="26">
        <f t="shared" si="13"/>
        <v>0</v>
      </c>
      <c r="AE19" s="26">
        <f t="shared" si="13"/>
        <v>0</v>
      </c>
      <c r="AF19" s="26">
        <f t="shared" ref="AF19:AH19" si="14">+SUM(AF20:AF24)</f>
        <v>0</v>
      </c>
      <c r="AG19" s="26">
        <f t="shared" si="14"/>
        <v>0</v>
      </c>
      <c r="AH19" s="26">
        <f t="shared" si="14"/>
        <v>0</v>
      </c>
      <c r="AI19" s="27"/>
      <c r="AJ19" s="28" t="e">
        <f t="shared" si="4"/>
        <v>#DIV/0!</v>
      </c>
    </row>
    <row r="20" spans="1:36" x14ac:dyDescent="0.35">
      <c r="A20" s="24" t="s">
        <v>294</v>
      </c>
      <c r="B20" s="25" t="s">
        <v>295</v>
      </c>
      <c r="C20" s="30">
        <f>+'1990'!$L20</f>
        <v>0</v>
      </c>
      <c r="D20" s="30">
        <f>+'1991'!$L20</f>
        <v>0</v>
      </c>
      <c r="E20" s="30">
        <f>+'1992'!$L20</f>
        <v>0</v>
      </c>
      <c r="F20" s="30">
        <f>+'1993'!$L20</f>
        <v>0</v>
      </c>
      <c r="G20" s="30">
        <f>+'1994'!$L20</f>
        <v>0</v>
      </c>
      <c r="H20" s="30">
        <f>+'1995'!$L20</f>
        <v>0</v>
      </c>
      <c r="I20" s="30">
        <f>+'1996'!$L20</f>
        <v>0</v>
      </c>
      <c r="J20" s="30">
        <f>+'1997'!$L20</f>
        <v>0</v>
      </c>
      <c r="K20" s="30">
        <f>+'1998'!$L20</f>
        <v>0</v>
      </c>
      <c r="L20" s="30">
        <f>+'1999'!$L20</f>
        <v>0</v>
      </c>
      <c r="M20" s="30">
        <f>+'2000'!$L20</f>
        <v>0</v>
      </c>
      <c r="N20" s="30">
        <f>+'2001'!$L20</f>
        <v>0</v>
      </c>
      <c r="O20" s="30">
        <f>+'2002'!$L20</f>
        <v>0</v>
      </c>
      <c r="P20" s="30">
        <f>+'2003'!$L20</f>
        <v>0</v>
      </c>
      <c r="Q20" s="30">
        <f>+'2004'!$L20</f>
        <v>0</v>
      </c>
      <c r="R20" s="30">
        <f>+'2005'!$L20</f>
        <v>0</v>
      </c>
      <c r="S20" s="30">
        <f>+'2006'!$L20</f>
        <v>0</v>
      </c>
      <c r="T20" s="30">
        <f>+'2007'!$L20</f>
        <v>0</v>
      </c>
      <c r="U20" s="30">
        <f>+'2008'!$L20</f>
        <v>0</v>
      </c>
      <c r="V20" s="30">
        <f>+'2009'!$L20</f>
        <v>0</v>
      </c>
      <c r="W20" s="30">
        <f>+'2010'!$L20</f>
        <v>0</v>
      </c>
      <c r="X20" s="30">
        <f>+'2011'!$L20</f>
        <v>0</v>
      </c>
      <c r="Y20" s="30">
        <f>+'2012'!$L20</f>
        <v>0</v>
      </c>
      <c r="Z20" s="30">
        <f>+'2013'!$L20</f>
        <v>0</v>
      </c>
      <c r="AA20" s="30">
        <f>+'2014'!$L20</f>
        <v>0</v>
      </c>
      <c r="AB20" s="30">
        <f>+'2015'!$L20</f>
        <v>0</v>
      </c>
      <c r="AC20" s="30">
        <f>+'2016'!$L20</f>
        <v>0</v>
      </c>
      <c r="AD20" s="30">
        <f>+'2017'!$L20</f>
        <v>0</v>
      </c>
      <c r="AE20" s="30">
        <f>+'2018'!$L20</f>
        <v>0</v>
      </c>
      <c r="AF20" s="30">
        <f>+'2019'!$L20</f>
        <v>0</v>
      </c>
      <c r="AG20" s="30">
        <f>+'2020'!$L20</f>
        <v>0</v>
      </c>
      <c r="AH20" s="30">
        <f>+'2021'!$L20</f>
        <v>0</v>
      </c>
      <c r="AI20" s="27"/>
      <c r="AJ20" s="31" t="e">
        <f t="shared" si="4"/>
        <v>#DIV/0!</v>
      </c>
    </row>
    <row r="21" spans="1:36" x14ac:dyDescent="0.35">
      <c r="A21" s="24" t="s">
        <v>296</v>
      </c>
      <c r="B21" s="25" t="s">
        <v>297</v>
      </c>
      <c r="C21" s="30">
        <f>+'1990'!$L21</f>
        <v>0</v>
      </c>
      <c r="D21" s="30">
        <f>+'1991'!$L21</f>
        <v>0</v>
      </c>
      <c r="E21" s="30">
        <f>+'1992'!$L21</f>
        <v>0</v>
      </c>
      <c r="F21" s="30">
        <f>+'1993'!$L21</f>
        <v>0</v>
      </c>
      <c r="G21" s="30">
        <f>+'1994'!$L21</f>
        <v>0</v>
      </c>
      <c r="H21" s="30">
        <f>+'1995'!$L21</f>
        <v>0</v>
      </c>
      <c r="I21" s="30">
        <f>+'1996'!$L21</f>
        <v>0</v>
      </c>
      <c r="J21" s="30">
        <f>+'1997'!$L21</f>
        <v>0</v>
      </c>
      <c r="K21" s="30">
        <f>+'1998'!$L21</f>
        <v>0</v>
      </c>
      <c r="L21" s="30">
        <f>+'1999'!$L21</f>
        <v>0</v>
      </c>
      <c r="M21" s="30">
        <f>+'2000'!$L21</f>
        <v>0</v>
      </c>
      <c r="N21" s="30">
        <f>+'2001'!$L21</f>
        <v>0</v>
      </c>
      <c r="O21" s="30">
        <f>+'2002'!$L21</f>
        <v>0</v>
      </c>
      <c r="P21" s="30">
        <f>+'2003'!$L21</f>
        <v>0</v>
      </c>
      <c r="Q21" s="30">
        <f>+'2004'!$L21</f>
        <v>0</v>
      </c>
      <c r="R21" s="30">
        <f>+'2005'!$L21</f>
        <v>0</v>
      </c>
      <c r="S21" s="30">
        <f>+'2006'!$L21</f>
        <v>0</v>
      </c>
      <c r="T21" s="30">
        <f>+'2007'!$L21</f>
        <v>0</v>
      </c>
      <c r="U21" s="30">
        <f>+'2008'!$L21</f>
        <v>0</v>
      </c>
      <c r="V21" s="30">
        <f>+'2009'!$L21</f>
        <v>0</v>
      </c>
      <c r="W21" s="30">
        <f>+'2010'!$L21</f>
        <v>0</v>
      </c>
      <c r="X21" s="30">
        <f>+'2011'!$L21</f>
        <v>0</v>
      </c>
      <c r="Y21" s="30">
        <f>+'2012'!$L21</f>
        <v>0</v>
      </c>
      <c r="Z21" s="30">
        <f>+'2013'!$L21</f>
        <v>0</v>
      </c>
      <c r="AA21" s="30">
        <f>+'2014'!$L21</f>
        <v>0</v>
      </c>
      <c r="AB21" s="30">
        <f>+'2015'!$L21</f>
        <v>0</v>
      </c>
      <c r="AC21" s="30">
        <f>+'2016'!$L21</f>
        <v>0</v>
      </c>
      <c r="AD21" s="30">
        <f>+'2017'!$L21</f>
        <v>0</v>
      </c>
      <c r="AE21" s="30">
        <f>+'2018'!$L21</f>
        <v>0</v>
      </c>
      <c r="AF21" s="30">
        <f>+'2019'!$L21</f>
        <v>0</v>
      </c>
      <c r="AG21" s="30">
        <f>+'2020'!$L21</f>
        <v>0</v>
      </c>
      <c r="AH21" s="30">
        <f>+'2021'!$L21</f>
        <v>0</v>
      </c>
      <c r="AI21" s="27"/>
      <c r="AJ21" s="31" t="e">
        <f t="shared" si="4"/>
        <v>#DIV/0!</v>
      </c>
    </row>
    <row r="22" spans="1:36" x14ac:dyDescent="0.35">
      <c r="A22" s="24" t="s">
        <v>298</v>
      </c>
      <c r="B22" s="25" t="s">
        <v>299</v>
      </c>
      <c r="C22" s="30">
        <f>+'1990'!$L22</f>
        <v>0</v>
      </c>
      <c r="D22" s="30">
        <f>+'1991'!$L22</f>
        <v>0</v>
      </c>
      <c r="E22" s="30">
        <f>+'1992'!$L22</f>
        <v>0</v>
      </c>
      <c r="F22" s="30">
        <f>+'1993'!$L22</f>
        <v>0</v>
      </c>
      <c r="G22" s="30">
        <f>+'1994'!$L22</f>
        <v>0</v>
      </c>
      <c r="H22" s="30">
        <f>+'1995'!$L22</f>
        <v>0</v>
      </c>
      <c r="I22" s="30">
        <f>+'1996'!$L22</f>
        <v>0</v>
      </c>
      <c r="J22" s="30">
        <f>+'1997'!$L22</f>
        <v>0</v>
      </c>
      <c r="K22" s="30">
        <f>+'1998'!$L22</f>
        <v>0</v>
      </c>
      <c r="L22" s="30">
        <f>+'1999'!$L22</f>
        <v>0</v>
      </c>
      <c r="M22" s="30">
        <f>+'2000'!$L22</f>
        <v>0</v>
      </c>
      <c r="N22" s="30">
        <f>+'2001'!$L22</f>
        <v>0</v>
      </c>
      <c r="O22" s="30">
        <f>+'2002'!$L22</f>
        <v>0</v>
      </c>
      <c r="P22" s="30">
        <f>+'2003'!$L22</f>
        <v>0</v>
      </c>
      <c r="Q22" s="30">
        <f>+'2004'!$L22</f>
        <v>0</v>
      </c>
      <c r="R22" s="30">
        <f>+'2005'!$L22</f>
        <v>0</v>
      </c>
      <c r="S22" s="30">
        <f>+'2006'!$L22</f>
        <v>0</v>
      </c>
      <c r="T22" s="30">
        <f>+'2007'!$L22</f>
        <v>0</v>
      </c>
      <c r="U22" s="30">
        <f>+'2008'!$L22</f>
        <v>0</v>
      </c>
      <c r="V22" s="30">
        <f>+'2009'!$L22</f>
        <v>0</v>
      </c>
      <c r="W22" s="30">
        <f>+'2010'!$L22</f>
        <v>0</v>
      </c>
      <c r="X22" s="30">
        <f>+'2011'!$L22</f>
        <v>0</v>
      </c>
      <c r="Y22" s="30">
        <f>+'2012'!$L22</f>
        <v>0</v>
      </c>
      <c r="Z22" s="30">
        <f>+'2013'!$L22</f>
        <v>0</v>
      </c>
      <c r="AA22" s="30">
        <f>+'2014'!$L22</f>
        <v>0</v>
      </c>
      <c r="AB22" s="30">
        <f>+'2015'!$L22</f>
        <v>0</v>
      </c>
      <c r="AC22" s="30">
        <f>+'2016'!$L22</f>
        <v>0</v>
      </c>
      <c r="AD22" s="30">
        <f>+'2017'!$L22</f>
        <v>0</v>
      </c>
      <c r="AE22" s="30">
        <f>+'2018'!$L22</f>
        <v>0</v>
      </c>
      <c r="AF22" s="30">
        <f>+'2019'!$L22</f>
        <v>0</v>
      </c>
      <c r="AG22" s="30">
        <f>+'2020'!$L22</f>
        <v>0</v>
      </c>
      <c r="AH22" s="30">
        <f>+'2021'!$L22</f>
        <v>0</v>
      </c>
      <c r="AI22" s="27"/>
      <c r="AJ22" s="31" t="e">
        <f t="shared" si="4"/>
        <v>#DIV/0!</v>
      </c>
    </row>
    <row r="23" spans="1:36" x14ac:dyDescent="0.35">
      <c r="A23" s="24" t="s">
        <v>300</v>
      </c>
      <c r="B23" s="25" t="s">
        <v>301</v>
      </c>
      <c r="C23" s="30">
        <f>+'1990'!$L23</f>
        <v>0</v>
      </c>
      <c r="D23" s="30">
        <f>+'1991'!$L23</f>
        <v>0</v>
      </c>
      <c r="E23" s="30">
        <f>+'1992'!$L23</f>
        <v>0</v>
      </c>
      <c r="F23" s="30">
        <f>+'1993'!$L23</f>
        <v>0</v>
      </c>
      <c r="G23" s="30">
        <f>+'1994'!$L23</f>
        <v>0</v>
      </c>
      <c r="H23" s="30">
        <f>+'1995'!$L23</f>
        <v>0</v>
      </c>
      <c r="I23" s="30">
        <f>+'1996'!$L23</f>
        <v>0</v>
      </c>
      <c r="J23" s="30">
        <f>+'1997'!$L23</f>
        <v>0</v>
      </c>
      <c r="K23" s="30">
        <f>+'1998'!$L23</f>
        <v>0</v>
      </c>
      <c r="L23" s="30">
        <f>+'1999'!$L23</f>
        <v>0</v>
      </c>
      <c r="M23" s="30">
        <f>+'2000'!$L23</f>
        <v>0</v>
      </c>
      <c r="N23" s="30">
        <f>+'2001'!$L23</f>
        <v>0</v>
      </c>
      <c r="O23" s="30">
        <f>+'2002'!$L23</f>
        <v>0</v>
      </c>
      <c r="P23" s="30">
        <f>+'2003'!$L23</f>
        <v>0</v>
      </c>
      <c r="Q23" s="30">
        <f>+'2004'!$L23</f>
        <v>0</v>
      </c>
      <c r="R23" s="30">
        <f>+'2005'!$L23</f>
        <v>0</v>
      </c>
      <c r="S23" s="30">
        <f>+'2006'!$L23</f>
        <v>0</v>
      </c>
      <c r="T23" s="30">
        <f>+'2007'!$L23</f>
        <v>0</v>
      </c>
      <c r="U23" s="30">
        <f>+'2008'!$L23</f>
        <v>0</v>
      </c>
      <c r="V23" s="30">
        <f>+'2009'!$L23</f>
        <v>0</v>
      </c>
      <c r="W23" s="30">
        <f>+'2010'!$L23</f>
        <v>0</v>
      </c>
      <c r="X23" s="30">
        <f>+'2011'!$L23</f>
        <v>0</v>
      </c>
      <c r="Y23" s="30">
        <f>+'2012'!$L23</f>
        <v>0</v>
      </c>
      <c r="Z23" s="30">
        <f>+'2013'!$L23</f>
        <v>0</v>
      </c>
      <c r="AA23" s="30">
        <f>+'2014'!$L23</f>
        <v>0</v>
      </c>
      <c r="AB23" s="30">
        <f>+'2015'!$L23</f>
        <v>0</v>
      </c>
      <c r="AC23" s="30">
        <f>+'2016'!$L23</f>
        <v>0</v>
      </c>
      <c r="AD23" s="30">
        <f>+'2017'!$L23</f>
        <v>0</v>
      </c>
      <c r="AE23" s="30">
        <f>+'2018'!$L23</f>
        <v>0</v>
      </c>
      <c r="AF23" s="30">
        <f>+'2019'!$L23</f>
        <v>0</v>
      </c>
      <c r="AG23" s="30">
        <f>+'2020'!$L23</f>
        <v>0</v>
      </c>
      <c r="AH23" s="30">
        <f>+'2021'!$L23</f>
        <v>0</v>
      </c>
      <c r="AI23" s="27"/>
      <c r="AJ23" s="31" t="e">
        <f t="shared" si="4"/>
        <v>#DIV/0!</v>
      </c>
    </row>
    <row r="24" spans="1:36" x14ac:dyDescent="0.35">
      <c r="A24" s="24" t="s">
        <v>302</v>
      </c>
      <c r="B24" s="25" t="s">
        <v>303</v>
      </c>
      <c r="C24" s="30">
        <f>+'1990'!$L24</f>
        <v>0</v>
      </c>
      <c r="D24" s="30">
        <f>+'1991'!$L24</f>
        <v>0</v>
      </c>
      <c r="E24" s="30">
        <f>+'1992'!$L24</f>
        <v>0</v>
      </c>
      <c r="F24" s="30">
        <f>+'1993'!$L24</f>
        <v>0</v>
      </c>
      <c r="G24" s="30">
        <f>+'1994'!$L24</f>
        <v>0</v>
      </c>
      <c r="H24" s="30">
        <f>+'1995'!$L24</f>
        <v>0</v>
      </c>
      <c r="I24" s="30">
        <f>+'1996'!$L24</f>
        <v>0</v>
      </c>
      <c r="J24" s="30">
        <f>+'1997'!$L24</f>
        <v>0</v>
      </c>
      <c r="K24" s="30">
        <f>+'1998'!$L24</f>
        <v>0</v>
      </c>
      <c r="L24" s="30">
        <f>+'1999'!$L24</f>
        <v>0</v>
      </c>
      <c r="M24" s="30">
        <f>+'2000'!$L24</f>
        <v>0</v>
      </c>
      <c r="N24" s="30">
        <f>+'2001'!$L24</f>
        <v>0</v>
      </c>
      <c r="O24" s="30">
        <f>+'2002'!$L24</f>
        <v>0</v>
      </c>
      <c r="P24" s="30">
        <f>+'2003'!$L24</f>
        <v>0</v>
      </c>
      <c r="Q24" s="30">
        <f>+'2004'!$L24</f>
        <v>0</v>
      </c>
      <c r="R24" s="30">
        <f>+'2005'!$L24</f>
        <v>0</v>
      </c>
      <c r="S24" s="30">
        <f>+'2006'!$L24</f>
        <v>0</v>
      </c>
      <c r="T24" s="30">
        <f>+'2007'!$L24</f>
        <v>0</v>
      </c>
      <c r="U24" s="30">
        <f>+'2008'!$L24</f>
        <v>0</v>
      </c>
      <c r="V24" s="30">
        <f>+'2009'!$L24</f>
        <v>0</v>
      </c>
      <c r="W24" s="30">
        <f>+'2010'!$L24</f>
        <v>0</v>
      </c>
      <c r="X24" s="30">
        <f>+'2011'!$L24</f>
        <v>0</v>
      </c>
      <c r="Y24" s="30">
        <f>+'2012'!$L24</f>
        <v>0</v>
      </c>
      <c r="Z24" s="30">
        <f>+'2013'!$L24</f>
        <v>0</v>
      </c>
      <c r="AA24" s="30">
        <f>+'2014'!$L24</f>
        <v>0</v>
      </c>
      <c r="AB24" s="30">
        <f>+'2015'!$L24</f>
        <v>0</v>
      </c>
      <c r="AC24" s="30">
        <f>+'2016'!$L24</f>
        <v>0</v>
      </c>
      <c r="AD24" s="30">
        <f>+'2017'!$L24</f>
        <v>0</v>
      </c>
      <c r="AE24" s="30">
        <f>+'2018'!$L24</f>
        <v>0</v>
      </c>
      <c r="AF24" s="30">
        <f>+'2019'!$L24</f>
        <v>0</v>
      </c>
      <c r="AG24" s="30">
        <f>+'2020'!$L24</f>
        <v>0</v>
      </c>
      <c r="AH24" s="30">
        <f>+'2021'!$L24</f>
        <v>0</v>
      </c>
      <c r="AI24" s="27"/>
      <c r="AJ24" s="31" t="e">
        <f t="shared" si="4"/>
        <v>#DIV/0!</v>
      </c>
    </row>
    <row r="25" spans="1:36" x14ac:dyDescent="0.35">
      <c r="A25" s="24" t="s">
        <v>304</v>
      </c>
      <c r="B25" s="25" t="s">
        <v>305</v>
      </c>
      <c r="C25" s="26">
        <f t="shared" ref="C25:AE25" si="15">+SUM(C26:C28)</f>
        <v>0</v>
      </c>
      <c r="D25" s="26">
        <f t="shared" si="15"/>
        <v>0</v>
      </c>
      <c r="E25" s="26">
        <f t="shared" si="15"/>
        <v>0</v>
      </c>
      <c r="F25" s="26">
        <f t="shared" si="15"/>
        <v>0</v>
      </c>
      <c r="G25" s="26">
        <f t="shared" si="15"/>
        <v>0</v>
      </c>
      <c r="H25" s="26">
        <f t="shared" si="15"/>
        <v>0</v>
      </c>
      <c r="I25" s="26">
        <f t="shared" si="15"/>
        <v>0</v>
      </c>
      <c r="J25" s="26">
        <f t="shared" si="15"/>
        <v>0</v>
      </c>
      <c r="K25" s="26">
        <f t="shared" si="15"/>
        <v>0</v>
      </c>
      <c r="L25" s="26">
        <f t="shared" si="15"/>
        <v>0</v>
      </c>
      <c r="M25" s="26">
        <f t="shared" si="15"/>
        <v>0</v>
      </c>
      <c r="N25" s="26">
        <f t="shared" si="15"/>
        <v>0</v>
      </c>
      <c r="O25" s="26">
        <f t="shared" si="15"/>
        <v>0</v>
      </c>
      <c r="P25" s="26">
        <f t="shared" si="15"/>
        <v>0</v>
      </c>
      <c r="Q25" s="26">
        <f t="shared" si="15"/>
        <v>0</v>
      </c>
      <c r="R25" s="26">
        <f t="shared" si="15"/>
        <v>0</v>
      </c>
      <c r="S25" s="26">
        <f t="shared" si="15"/>
        <v>0</v>
      </c>
      <c r="T25" s="26">
        <f t="shared" si="15"/>
        <v>0</v>
      </c>
      <c r="U25" s="26">
        <f t="shared" si="15"/>
        <v>0</v>
      </c>
      <c r="V25" s="26">
        <f t="shared" si="15"/>
        <v>0</v>
      </c>
      <c r="W25" s="26">
        <f t="shared" si="15"/>
        <v>0</v>
      </c>
      <c r="X25" s="26">
        <f t="shared" si="15"/>
        <v>0</v>
      </c>
      <c r="Y25" s="26">
        <f t="shared" si="15"/>
        <v>0</v>
      </c>
      <c r="Z25" s="26">
        <f t="shared" si="15"/>
        <v>0</v>
      </c>
      <c r="AA25" s="26">
        <f t="shared" si="15"/>
        <v>0</v>
      </c>
      <c r="AB25" s="26">
        <f t="shared" si="15"/>
        <v>0</v>
      </c>
      <c r="AC25" s="26">
        <f t="shared" si="15"/>
        <v>0</v>
      </c>
      <c r="AD25" s="26">
        <f t="shared" si="15"/>
        <v>0</v>
      </c>
      <c r="AE25" s="26">
        <f t="shared" si="15"/>
        <v>0</v>
      </c>
      <c r="AF25" s="26">
        <f t="shared" ref="AF25:AH25" si="16">+SUM(AF26:AF28)</f>
        <v>0</v>
      </c>
      <c r="AG25" s="26">
        <f t="shared" si="16"/>
        <v>0</v>
      </c>
      <c r="AH25" s="26">
        <f t="shared" si="16"/>
        <v>0</v>
      </c>
      <c r="AI25" s="27"/>
      <c r="AJ25" s="28" t="e">
        <f t="shared" si="4"/>
        <v>#DIV/0!</v>
      </c>
    </row>
    <row r="26" spans="1:36" x14ac:dyDescent="0.35">
      <c r="A26" s="24" t="s">
        <v>306</v>
      </c>
      <c r="B26" s="25" t="s">
        <v>307</v>
      </c>
      <c r="C26" s="30">
        <f>+'1990'!$L26</f>
        <v>0</v>
      </c>
      <c r="D26" s="30">
        <f>+'1991'!$L26</f>
        <v>0</v>
      </c>
      <c r="E26" s="30">
        <f>+'1992'!$L26</f>
        <v>0</v>
      </c>
      <c r="F26" s="30">
        <f>+'1993'!$L26</f>
        <v>0</v>
      </c>
      <c r="G26" s="30">
        <f>+'1994'!$L26</f>
        <v>0</v>
      </c>
      <c r="H26" s="30">
        <f>+'1995'!$L26</f>
        <v>0</v>
      </c>
      <c r="I26" s="30">
        <f>+'1996'!$L26</f>
        <v>0</v>
      </c>
      <c r="J26" s="30">
        <f>+'1997'!$L26</f>
        <v>0</v>
      </c>
      <c r="K26" s="30">
        <f>+'1998'!$L26</f>
        <v>0</v>
      </c>
      <c r="L26" s="30">
        <f>+'1999'!$L26</f>
        <v>0</v>
      </c>
      <c r="M26" s="30">
        <f>+'2000'!$L26</f>
        <v>0</v>
      </c>
      <c r="N26" s="30">
        <f>+'2001'!$L26</f>
        <v>0</v>
      </c>
      <c r="O26" s="30">
        <f>+'2002'!$L26</f>
        <v>0</v>
      </c>
      <c r="P26" s="30">
        <f>+'2003'!$L26</f>
        <v>0</v>
      </c>
      <c r="Q26" s="30">
        <f>+'2004'!$L26</f>
        <v>0</v>
      </c>
      <c r="R26" s="30">
        <f>+'2005'!$L26</f>
        <v>0</v>
      </c>
      <c r="S26" s="30">
        <f>+'2006'!$L26</f>
        <v>0</v>
      </c>
      <c r="T26" s="30">
        <f>+'2007'!$L26</f>
        <v>0</v>
      </c>
      <c r="U26" s="30">
        <f>+'2008'!$L26</f>
        <v>0</v>
      </c>
      <c r="V26" s="30">
        <f>+'2009'!$L26</f>
        <v>0</v>
      </c>
      <c r="W26" s="30">
        <f>+'2010'!$L26</f>
        <v>0</v>
      </c>
      <c r="X26" s="30">
        <f>+'2011'!$L26</f>
        <v>0</v>
      </c>
      <c r="Y26" s="30">
        <f>+'2012'!$L26</f>
        <v>0</v>
      </c>
      <c r="Z26" s="30">
        <f>+'2013'!$L26</f>
        <v>0</v>
      </c>
      <c r="AA26" s="30">
        <f>+'2014'!$L26</f>
        <v>0</v>
      </c>
      <c r="AB26" s="30">
        <f>+'2015'!$L26</f>
        <v>0</v>
      </c>
      <c r="AC26" s="30">
        <f>+'2016'!$L26</f>
        <v>0</v>
      </c>
      <c r="AD26" s="30">
        <f>+'2017'!$L26</f>
        <v>0</v>
      </c>
      <c r="AE26" s="30">
        <f>+'2018'!$L26</f>
        <v>0</v>
      </c>
      <c r="AF26" s="30">
        <f>+'2019'!$L26</f>
        <v>0</v>
      </c>
      <c r="AG26" s="30">
        <f>+'2020'!$L26</f>
        <v>0</v>
      </c>
      <c r="AH26" s="30">
        <f>+'2021'!$L26</f>
        <v>0</v>
      </c>
      <c r="AI26" s="27"/>
      <c r="AJ26" s="31" t="e">
        <f t="shared" si="4"/>
        <v>#DIV/0!</v>
      </c>
    </row>
    <row r="27" spans="1:36" x14ac:dyDescent="0.35">
      <c r="A27" s="24" t="s">
        <v>308</v>
      </c>
      <c r="B27" s="25" t="s">
        <v>309</v>
      </c>
      <c r="C27" s="30">
        <f>+'1990'!$L27</f>
        <v>0</v>
      </c>
      <c r="D27" s="30">
        <f>+'1991'!$L27</f>
        <v>0</v>
      </c>
      <c r="E27" s="30">
        <f>+'1992'!$L27</f>
        <v>0</v>
      </c>
      <c r="F27" s="30">
        <f>+'1993'!$L27</f>
        <v>0</v>
      </c>
      <c r="G27" s="30">
        <f>+'1994'!$L27</f>
        <v>0</v>
      </c>
      <c r="H27" s="30">
        <f>+'1995'!$L27</f>
        <v>0</v>
      </c>
      <c r="I27" s="30">
        <f>+'1996'!$L27</f>
        <v>0</v>
      </c>
      <c r="J27" s="30">
        <f>+'1997'!$L27</f>
        <v>0</v>
      </c>
      <c r="K27" s="30">
        <f>+'1998'!$L27</f>
        <v>0</v>
      </c>
      <c r="L27" s="30">
        <f>+'1999'!$L27</f>
        <v>0</v>
      </c>
      <c r="M27" s="30">
        <f>+'2000'!$L27</f>
        <v>0</v>
      </c>
      <c r="N27" s="30">
        <f>+'2001'!$L27</f>
        <v>0</v>
      </c>
      <c r="O27" s="30">
        <f>+'2002'!$L27</f>
        <v>0</v>
      </c>
      <c r="P27" s="30">
        <f>+'2003'!$L27</f>
        <v>0</v>
      </c>
      <c r="Q27" s="30">
        <f>+'2004'!$L27</f>
        <v>0</v>
      </c>
      <c r="R27" s="30">
        <f>+'2005'!$L27</f>
        <v>0</v>
      </c>
      <c r="S27" s="30">
        <f>+'2006'!$L27</f>
        <v>0</v>
      </c>
      <c r="T27" s="30">
        <f>+'2007'!$L27</f>
        <v>0</v>
      </c>
      <c r="U27" s="30">
        <f>+'2008'!$L27</f>
        <v>0</v>
      </c>
      <c r="V27" s="30">
        <f>+'2009'!$L27</f>
        <v>0</v>
      </c>
      <c r="W27" s="30">
        <f>+'2010'!$L27</f>
        <v>0</v>
      </c>
      <c r="X27" s="30">
        <f>+'2011'!$L27</f>
        <v>0</v>
      </c>
      <c r="Y27" s="30">
        <f>+'2012'!$L27</f>
        <v>0</v>
      </c>
      <c r="Z27" s="30">
        <f>+'2013'!$L27</f>
        <v>0</v>
      </c>
      <c r="AA27" s="30">
        <f>+'2014'!$L27</f>
        <v>0</v>
      </c>
      <c r="AB27" s="30">
        <f>+'2015'!$L27</f>
        <v>0</v>
      </c>
      <c r="AC27" s="30">
        <f>+'2016'!$L27</f>
        <v>0</v>
      </c>
      <c r="AD27" s="30">
        <f>+'2017'!$L27</f>
        <v>0</v>
      </c>
      <c r="AE27" s="30">
        <f>+'2018'!$L27</f>
        <v>0</v>
      </c>
      <c r="AF27" s="30">
        <f>+'2019'!$L27</f>
        <v>0</v>
      </c>
      <c r="AG27" s="30">
        <f>+'2020'!$L27</f>
        <v>0</v>
      </c>
      <c r="AH27" s="30">
        <f>+'2021'!$L27</f>
        <v>0</v>
      </c>
      <c r="AI27" s="27"/>
      <c r="AJ27" s="31" t="e">
        <f t="shared" si="4"/>
        <v>#DIV/0!</v>
      </c>
    </row>
    <row r="28" spans="1:36" x14ac:dyDescent="0.35">
      <c r="A28" s="24" t="s">
        <v>310</v>
      </c>
      <c r="B28" s="25" t="s">
        <v>311</v>
      </c>
      <c r="C28" s="30">
        <f>+'1990'!$L28</f>
        <v>0</v>
      </c>
      <c r="D28" s="30">
        <f>+'1991'!$L28</f>
        <v>0</v>
      </c>
      <c r="E28" s="30">
        <f>+'1992'!$L28</f>
        <v>0</v>
      </c>
      <c r="F28" s="30">
        <f>+'1993'!$L28</f>
        <v>0</v>
      </c>
      <c r="G28" s="30">
        <f>+'1994'!$L28</f>
        <v>0</v>
      </c>
      <c r="H28" s="30">
        <f>+'1995'!$L28</f>
        <v>0</v>
      </c>
      <c r="I28" s="30">
        <f>+'1996'!$L28</f>
        <v>0</v>
      </c>
      <c r="J28" s="30">
        <f>+'1997'!$L28</f>
        <v>0</v>
      </c>
      <c r="K28" s="30">
        <f>+'1998'!$L28</f>
        <v>0</v>
      </c>
      <c r="L28" s="30">
        <f>+'1999'!$L28</f>
        <v>0</v>
      </c>
      <c r="M28" s="30">
        <f>+'2000'!$L28</f>
        <v>0</v>
      </c>
      <c r="N28" s="30">
        <f>+'2001'!$L28</f>
        <v>0</v>
      </c>
      <c r="O28" s="30">
        <f>+'2002'!$L28</f>
        <v>0</v>
      </c>
      <c r="P28" s="30">
        <f>+'2003'!$L28</f>
        <v>0</v>
      </c>
      <c r="Q28" s="30">
        <f>+'2004'!$L28</f>
        <v>0</v>
      </c>
      <c r="R28" s="30">
        <f>+'2005'!$L28</f>
        <v>0</v>
      </c>
      <c r="S28" s="30">
        <f>+'2006'!$L28</f>
        <v>0</v>
      </c>
      <c r="T28" s="30">
        <f>+'2007'!$L28</f>
        <v>0</v>
      </c>
      <c r="U28" s="30">
        <f>+'2008'!$L28</f>
        <v>0</v>
      </c>
      <c r="V28" s="30">
        <f>+'2009'!$L28</f>
        <v>0</v>
      </c>
      <c r="W28" s="30">
        <f>+'2010'!$L28</f>
        <v>0</v>
      </c>
      <c r="X28" s="30">
        <f>+'2011'!$L28</f>
        <v>0</v>
      </c>
      <c r="Y28" s="30">
        <f>+'2012'!$L28</f>
        <v>0</v>
      </c>
      <c r="Z28" s="30">
        <f>+'2013'!$L28</f>
        <v>0</v>
      </c>
      <c r="AA28" s="30">
        <f>+'2014'!$L28</f>
        <v>0</v>
      </c>
      <c r="AB28" s="30">
        <f>+'2015'!$L28</f>
        <v>0</v>
      </c>
      <c r="AC28" s="30">
        <f>+'2016'!$L28</f>
        <v>0</v>
      </c>
      <c r="AD28" s="30">
        <f>+'2017'!$L28</f>
        <v>0</v>
      </c>
      <c r="AE28" s="30">
        <f>+'2018'!$L28</f>
        <v>0</v>
      </c>
      <c r="AF28" s="30">
        <f>+'2019'!$L28</f>
        <v>0</v>
      </c>
      <c r="AG28" s="30">
        <f>+'2020'!$L28</f>
        <v>0</v>
      </c>
      <c r="AH28" s="30">
        <f>+'2021'!$L28</f>
        <v>0</v>
      </c>
      <c r="AI28" s="27"/>
      <c r="AJ28" s="31" t="e">
        <f t="shared" si="4"/>
        <v>#DIV/0!</v>
      </c>
    </row>
    <row r="29" spans="1:36" x14ac:dyDescent="0.35">
      <c r="A29" s="24" t="s">
        <v>312</v>
      </c>
      <c r="B29" s="25" t="s">
        <v>291</v>
      </c>
      <c r="C29" s="26">
        <f t="shared" ref="C29:AE29" si="17">+SUM(C30:C31)</f>
        <v>0</v>
      </c>
      <c r="D29" s="26">
        <f t="shared" si="17"/>
        <v>0</v>
      </c>
      <c r="E29" s="26">
        <f t="shared" si="17"/>
        <v>0</v>
      </c>
      <c r="F29" s="26">
        <f t="shared" si="17"/>
        <v>0</v>
      </c>
      <c r="G29" s="26">
        <f t="shared" si="17"/>
        <v>0</v>
      </c>
      <c r="H29" s="26">
        <f t="shared" si="17"/>
        <v>0</v>
      </c>
      <c r="I29" s="26">
        <f t="shared" si="17"/>
        <v>0</v>
      </c>
      <c r="J29" s="26">
        <f t="shared" si="17"/>
        <v>0</v>
      </c>
      <c r="K29" s="26">
        <f t="shared" si="17"/>
        <v>0</v>
      </c>
      <c r="L29" s="26">
        <f t="shared" si="17"/>
        <v>0</v>
      </c>
      <c r="M29" s="26">
        <f t="shared" si="17"/>
        <v>0</v>
      </c>
      <c r="N29" s="26">
        <f t="shared" si="17"/>
        <v>0</v>
      </c>
      <c r="O29" s="26">
        <f t="shared" si="17"/>
        <v>0</v>
      </c>
      <c r="P29" s="26">
        <f t="shared" si="17"/>
        <v>0</v>
      </c>
      <c r="Q29" s="26">
        <f t="shared" si="17"/>
        <v>0</v>
      </c>
      <c r="R29" s="26">
        <f t="shared" si="17"/>
        <v>0</v>
      </c>
      <c r="S29" s="26">
        <f t="shared" si="17"/>
        <v>0</v>
      </c>
      <c r="T29" s="26">
        <f t="shared" si="17"/>
        <v>0</v>
      </c>
      <c r="U29" s="26">
        <f t="shared" si="17"/>
        <v>0</v>
      </c>
      <c r="V29" s="26">
        <f t="shared" si="17"/>
        <v>0</v>
      </c>
      <c r="W29" s="26">
        <f t="shared" si="17"/>
        <v>0</v>
      </c>
      <c r="X29" s="26">
        <f t="shared" si="17"/>
        <v>0</v>
      </c>
      <c r="Y29" s="26">
        <f t="shared" si="17"/>
        <v>0</v>
      </c>
      <c r="Z29" s="26">
        <f t="shared" si="17"/>
        <v>0</v>
      </c>
      <c r="AA29" s="26">
        <f t="shared" si="17"/>
        <v>0</v>
      </c>
      <c r="AB29" s="26">
        <f t="shared" si="17"/>
        <v>0</v>
      </c>
      <c r="AC29" s="26">
        <f t="shared" si="17"/>
        <v>0</v>
      </c>
      <c r="AD29" s="26">
        <f t="shared" si="17"/>
        <v>0</v>
      </c>
      <c r="AE29" s="26">
        <f t="shared" si="17"/>
        <v>0</v>
      </c>
      <c r="AF29" s="26">
        <f t="shared" ref="AF29:AH29" si="18">+SUM(AF30:AF31)</f>
        <v>0</v>
      </c>
      <c r="AG29" s="26">
        <f t="shared" si="18"/>
        <v>0</v>
      </c>
      <c r="AH29" s="26">
        <f t="shared" si="18"/>
        <v>0</v>
      </c>
      <c r="AI29" s="27"/>
      <c r="AJ29" s="28" t="e">
        <f t="shared" si="4"/>
        <v>#DIV/0!</v>
      </c>
    </row>
    <row r="30" spans="1:36" x14ac:dyDescent="0.35">
      <c r="A30" s="24" t="s">
        <v>313</v>
      </c>
      <c r="B30" s="25" t="s">
        <v>314</v>
      </c>
      <c r="C30" s="30">
        <f>+'1990'!$L30</f>
        <v>0</v>
      </c>
      <c r="D30" s="30">
        <f>+'1991'!$L30</f>
        <v>0</v>
      </c>
      <c r="E30" s="30">
        <f>+'1992'!$L30</f>
        <v>0</v>
      </c>
      <c r="F30" s="30">
        <f>+'1993'!$L30</f>
        <v>0</v>
      </c>
      <c r="G30" s="30">
        <f>+'1994'!$L30</f>
        <v>0</v>
      </c>
      <c r="H30" s="30">
        <f>+'1995'!$L30</f>
        <v>0</v>
      </c>
      <c r="I30" s="30">
        <f>+'1996'!$L30</f>
        <v>0</v>
      </c>
      <c r="J30" s="30">
        <f>+'1997'!$L30</f>
        <v>0</v>
      </c>
      <c r="K30" s="30">
        <f>+'1998'!$L30</f>
        <v>0</v>
      </c>
      <c r="L30" s="30">
        <f>+'1999'!$L30</f>
        <v>0</v>
      </c>
      <c r="M30" s="30">
        <f>+'2000'!$L30</f>
        <v>0</v>
      </c>
      <c r="N30" s="30">
        <f>+'2001'!$L30</f>
        <v>0</v>
      </c>
      <c r="O30" s="30">
        <f>+'2002'!$L30</f>
        <v>0</v>
      </c>
      <c r="P30" s="30">
        <f>+'2003'!$L30</f>
        <v>0</v>
      </c>
      <c r="Q30" s="30">
        <f>+'2004'!$L30</f>
        <v>0</v>
      </c>
      <c r="R30" s="30">
        <f>+'2005'!$L30</f>
        <v>0</v>
      </c>
      <c r="S30" s="30">
        <f>+'2006'!$L30</f>
        <v>0</v>
      </c>
      <c r="T30" s="30">
        <f>+'2007'!$L30</f>
        <v>0</v>
      </c>
      <c r="U30" s="30">
        <f>+'2008'!$L30</f>
        <v>0</v>
      </c>
      <c r="V30" s="30">
        <f>+'2009'!$L30</f>
        <v>0</v>
      </c>
      <c r="W30" s="30">
        <f>+'2010'!$L30</f>
        <v>0</v>
      </c>
      <c r="X30" s="30">
        <f>+'2011'!$L30</f>
        <v>0</v>
      </c>
      <c r="Y30" s="30">
        <f>+'2012'!$L30</f>
        <v>0</v>
      </c>
      <c r="Z30" s="30">
        <f>+'2013'!$L30</f>
        <v>0</v>
      </c>
      <c r="AA30" s="30">
        <f>+'2014'!$L30</f>
        <v>0</v>
      </c>
      <c r="AB30" s="30">
        <f>+'2015'!$L30</f>
        <v>0</v>
      </c>
      <c r="AC30" s="30">
        <f>+'2016'!$L30</f>
        <v>0</v>
      </c>
      <c r="AD30" s="30">
        <f>+'2017'!$L30</f>
        <v>0</v>
      </c>
      <c r="AE30" s="30">
        <f>+'2018'!$L30</f>
        <v>0</v>
      </c>
      <c r="AF30" s="30">
        <f>+'2019'!$L30</f>
        <v>0</v>
      </c>
      <c r="AG30" s="30">
        <f>+'2020'!$L30</f>
        <v>0</v>
      </c>
      <c r="AH30" s="30">
        <f>+'2021'!$L30</f>
        <v>0</v>
      </c>
      <c r="AI30" s="27"/>
      <c r="AJ30" s="31" t="e">
        <f t="shared" si="4"/>
        <v>#DIV/0!</v>
      </c>
    </row>
    <row r="31" spans="1:36" x14ac:dyDescent="0.35">
      <c r="A31" s="24" t="s">
        <v>315</v>
      </c>
      <c r="B31" s="25" t="s">
        <v>316</v>
      </c>
      <c r="C31" s="30">
        <f>+'1990'!$L31</f>
        <v>0</v>
      </c>
      <c r="D31" s="30">
        <f>+'1991'!$L31</f>
        <v>0</v>
      </c>
      <c r="E31" s="30">
        <f>+'1992'!$L31</f>
        <v>0</v>
      </c>
      <c r="F31" s="30">
        <f>+'1993'!$L31</f>
        <v>0</v>
      </c>
      <c r="G31" s="30">
        <f>+'1994'!$L31</f>
        <v>0</v>
      </c>
      <c r="H31" s="30">
        <f>+'1995'!$L31</f>
        <v>0</v>
      </c>
      <c r="I31" s="30">
        <f>+'1996'!$L31</f>
        <v>0</v>
      </c>
      <c r="J31" s="30">
        <f>+'1997'!$L31</f>
        <v>0</v>
      </c>
      <c r="K31" s="30">
        <f>+'1998'!$L31</f>
        <v>0</v>
      </c>
      <c r="L31" s="30">
        <f>+'1999'!$L31</f>
        <v>0</v>
      </c>
      <c r="M31" s="30">
        <f>+'2000'!$L31</f>
        <v>0</v>
      </c>
      <c r="N31" s="30">
        <f>+'2001'!$L31</f>
        <v>0</v>
      </c>
      <c r="O31" s="30">
        <f>+'2002'!$L31</f>
        <v>0</v>
      </c>
      <c r="P31" s="30">
        <f>+'2003'!$L31</f>
        <v>0</v>
      </c>
      <c r="Q31" s="30">
        <f>+'2004'!$L31</f>
        <v>0</v>
      </c>
      <c r="R31" s="30">
        <f>+'2005'!$L31</f>
        <v>0</v>
      </c>
      <c r="S31" s="30">
        <f>+'2006'!$L31</f>
        <v>0</v>
      </c>
      <c r="T31" s="30">
        <f>+'2007'!$L31</f>
        <v>0</v>
      </c>
      <c r="U31" s="30">
        <f>+'2008'!$L31</f>
        <v>0</v>
      </c>
      <c r="V31" s="30">
        <f>+'2009'!$L31</f>
        <v>0</v>
      </c>
      <c r="W31" s="30">
        <f>+'2010'!$L31</f>
        <v>0</v>
      </c>
      <c r="X31" s="30">
        <f>+'2011'!$L31</f>
        <v>0</v>
      </c>
      <c r="Y31" s="30">
        <f>+'2012'!$L31</f>
        <v>0</v>
      </c>
      <c r="Z31" s="30">
        <f>+'2013'!$L31</f>
        <v>0</v>
      </c>
      <c r="AA31" s="30">
        <f>+'2014'!$L31</f>
        <v>0</v>
      </c>
      <c r="AB31" s="30">
        <f>+'2015'!$L31</f>
        <v>0</v>
      </c>
      <c r="AC31" s="30">
        <f>+'2016'!$L31</f>
        <v>0</v>
      </c>
      <c r="AD31" s="30">
        <f>+'2017'!$L31</f>
        <v>0</v>
      </c>
      <c r="AE31" s="30">
        <f>+'2018'!$L31</f>
        <v>0</v>
      </c>
      <c r="AF31" s="30">
        <f>+'2019'!$L31</f>
        <v>0</v>
      </c>
      <c r="AG31" s="30">
        <f>+'2020'!$L31</f>
        <v>0</v>
      </c>
      <c r="AH31" s="30">
        <f>+'2021'!$L31</f>
        <v>0</v>
      </c>
      <c r="AI31" s="27"/>
      <c r="AJ31" s="31" t="e">
        <f t="shared" si="4"/>
        <v>#DIV/0!</v>
      </c>
    </row>
    <row r="32" spans="1:36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AE32" si="19">+D33+D37</f>
        <v>0</v>
      </c>
      <c r="E32" s="26">
        <f t="shared" si="19"/>
        <v>0</v>
      </c>
      <c r="F32" s="26">
        <f t="shared" si="19"/>
        <v>0</v>
      </c>
      <c r="G32" s="26">
        <f t="shared" si="19"/>
        <v>0</v>
      </c>
      <c r="H32" s="26">
        <f t="shared" si="19"/>
        <v>0</v>
      </c>
      <c r="I32" s="26">
        <f t="shared" si="19"/>
        <v>0</v>
      </c>
      <c r="J32" s="26">
        <f t="shared" si="19"/>
        <v>0</v>
      </c>
      <c r="K32" s="26">
        <f t="shared" si="19"/>
        <v>0</v>
      </c>
      <c r="L32" s="26">
        <f t="shared" si="19"/>
        <v>0</v>
      </c>
      <c r="M32" s="26">
        <f t="shared" si="19"/>
        <v>0</v>
      </c>
      <c r="N32" s="26">
        <f t="shared" si="19"/>
        <v>0</v>
      </c>
      <c r="O32" s="26">
        <f t="shared" si="19"/>
        <v>0</v>
      </c>
      <c r="P32" s="26">
        <f t="shared" si="19"/>
        <v>0</v>
      </c>
      <c r="Q32" s="26">
        <f t="shared" si="19"/>
        <v>0</v>
      </c>
      <c r="R32" s="26">
        <f t="shared" ref="R32" si="20">+R33+R37</f>
        <v>0</v>
      </c>
      <c r="S32" s="26">
        <f t="shared" si="19"/>
        <v>0</v>
      </c>
      <c r="T32" s="26">
        <f t="shared" si="19"/>
        <v>0</v>
      </c>
      <c r="U32" s="26">
        <f t="shared" si="19"/>
        <v>0</v>
      </c>
      <c r="V32" s="26">
        <f t="shared" si="19"/>
        <v>0</v>
      </c>
      <c r="W32" s="26">
        <f t="shared" si="19"/>
        <v>0</v>
      </c>
      <c r="X32" s="26">
        <f t="shared" si="19"/>
        <v>0</v>
      </c>
      <c r="Y32" s="26">
        <f t="shared" si="19"/>
        <v>0</v>
      </c>
      <c r="Z32" s="26">
        <f t="shared" si="19"/>
        <v>0</v>
      </c>
      <c r="AA32" s="26">
        <f t="shared" si="19"/>
        <v>0</v>
      </c>
      <c r="AB32" s="26">
        <f t="shared" si="19"/>
        <v>0</v>
      </c>
      <c r="AC32" s="26">
        <f t="shared" si="19"/>
        <v>0</v>
      </c>
      <c r="AD32" s="26">
        <f t="shared" si="19"/>
        <v>0</v>
      </c>
      <c r="AE32" s="26">
        <f t="shared" si="19"/>
        <v>0</v>
      </c>
      <c r="AF32" s="26">
        <f t="shared" ref="AF32" si="21">+AF33+AF37</f>
        <v>0</v>
      </c>
      <c r="AG32" s="26">
        <f t="shared" ref="AG32:AH32" si="22">+AG33+AG37</f>
        <v>0</v>
      </c>
      <c r="AH32" s="26">
        <f t="shared" si="22"/>
        <v>0</v>
      </c>
      <c r="AI32" s="27"/>
      <c r="AJ32" s="28" t="e">
        <f t="shared" si="4"/>
        <v>#DIV/0!</v>
      </c>
    </row>
    <row r="33" spans="1:36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AE33" si="23">+SUM(D34:D36)</f>
        <v>0</v>
      </c>
      <c r="E33" s="26">
        <f t="shared" si="23"/>
        <v>0</v>
      </c>
      <c r="F33" s="26">
        <f t="shared" si="23"/>
        <v>0</v>
      </c>
      <c r="G33" s="26">
        <f t="shared" si="23"/>
        <v>0</v>
      </c>
      <c r="H33" s="26">
        <f t="shared" si="23"/>
        <v>0</v>
      </c>
      <c r="I33" s="26">
        <f t="shared" si="23"/>
        <v>0</v>
      </c>
      <c r="J33" s="26">
        <f t="shared" si="23"/>
        <v>0</v>
      </c>
      <c r="K33" s="26">
        <f t="shared" si="23"/>
        <v>0</v>
      </c>
      <c r="L33" s="26">
        <f t="shared" si="23"/>
        <v>0</v>
      </c>
      <c r="M33" s="26">
        <f t="shared" si="23"/>
        <v>0</v>
      </c>
      <c r="N33" s="26">
        <f t="shared" si="23"/>
        <v>0</v>
      </c>
      <c r="O33" s="26">
        <f t="shared" si="23"/>
        <v>0</v>
      </c>
      <c r="P33" s="26">
        <f t="shared" si="23"/>
        <v>0</v>
      </c>
      <c r="Q33" s="26">
        <f t="shared" si="23"/>
        <v>0</v>
      </c>
      <c r="R33" s="26">
        <f t="shared" ref="R33" si="24">+SUM(R34:R36)</f>
        <v>0</v>
      </c>
      <c r="S33" s="26">
        <f t="shared" si="23"/>
        <v>0</v>
      </c>
      <c r="T33" s="26">
        <f t="shared" si="23"/>
        <v>0</v>
      </c>
      <c r="U33" s="26">
        <f t="shared" si="23"/>
        <v>0</v>
      </c>
      <c r="V33" s="26">
        <f t="shared" si="23"/>
        <v>0</v>
      </c>
      <c r="W33" s="26">
        <f t="shared" si="23"/>
        <v>0</v>
      </c>
      <c r="X33" s="26">
        <f t="shared" si="23"/>
        <v>0</v>
      </c>
      <c r="Y33" s="26">
        <f t="shared" si="23"/>
        <v>0</v>
      </c>
      <c r="Z33" s="26">
        <f t="shared" si="23"/>
        <v>0</v>
      </c>
      <c r="AA33" s="26">
        <f t="shared" si="23"/>
        <v>0</v>
      </c>
      <c r="AB33" s="26">
        <f t="shared" si="23"/>
        <v>0</v>
      </c>
      <c r="AC33" s="26">
        <f t="shared" si="23"/>
        <v>0</v>
      </c>
      <c r="AD33" s="26">
        <f t="shared" si="23"/>
        <v>0</v>
      </c>
      <c r="AE33" s="26">
        <f t="shared" si="23"/>
        <v>0</v>
      </c>
      <c r="AF33" s="26">
        <f t="shared" ref="AF33" si="25">+SUM(AF34:AF36)</f>
        <v>0</v>
      </c>
      <c r="AG33" s="26">
        <f t="shared" ref="AG33:AH33" si="26">+SUM(AG34:AG36)</f>
        <v>0</v>
      </c>
      <c r="AH33" s="26">
        <f t="shared" si="26"/>
        <v>0</v>
      </c>
      <c r="AI33" s="27"/>
      <c r="AJ33" s="28" t="e">
        <f t="shared" si="4"/>
        <v>#DIV/0!</v>
      </c>
    </row>
    <row r="34" spans="1:36" x14ac:dyDescent="0.35">
      <c r="A34" s="24" t="s">
        <v>321</v>
      </c>
      <c r="B34" s="25" t="s">
        <v>322</v>
      </c>
      <c r="C34" s="30">
        <f>+'1990'!$L34</f>
        <v>0</v>
      </c>
      <c r="D34" s="30">
        <f>+'1991'!$L34</f>
        <v>0</v>
      </c>
      <c r="E34" s="30">
        <f>+'1992'!$L34</f>
        <v>0</v>
      </c>
      <c r="F34" s="30">
        <f>+'1993'!$L34</f>
        <v>0</v>
      </c>
      <c r="G34" s="30">
        <f>+'1994'!$L34</f>
        <v>0</v>
      </c>
      <c r="H34" s="30">
        <f>+'1995'!$L34</f>
        <v>0</v>
      </c>
      <c r="I34" s="30">
        <f>+'1996'!$L34</f>
        <v>0</v>
      </c>
      <c r="J34" s="30">
        <f>+'1997'!$L34</f>
        <v>0</v>
      </c>
      <c r="K34" s="30">
        <f>+'1998'!$L34</f>
        <v>0</v>
      </c>
      <c r="L34" s="30">
        <f>+'1999'!$L34</f>
        <v>0</v>
      </c>
      <c r="M34" s="30">
        <f>+'2000'!$L34</f>
        <v>0</v>
      </c>
      <c r="N34" s="30">
        <f>+'2001'!$L34</f>
        <v>0</v>
      </c>
      <c r="O34" s="30">
        <f>+'2002'!$L34</f>
        <v>0</v>
      </c>
      <c r="P34" s="30">
        <f>+'2003'!$L34</f>
        <v>0</v>
      </c>
      <c r="Q34" s="30">
        <f>+'2004'!$L34</f>
        <v>0</v>
      </c>
      <c r="R34" s="30">
        <f>+'2005'!$L34</f>
        <v>0</v>
      </c>
      <c r="S34" s="30">
        <f>+'2006'!$L34</f>
        <v>0</v>
      </c>
      <c r="T34" s="30">
        <f>+'2007'!$L34</f>
        <v>0</v>
      </c>
      <c r="U34" s="30">
        <f>+'2008'!$L34</f>
        <v>0</v>
      </c>
      <c r="V34" s="30">
        <f>+'2009'!$L34</f>
        <v>0</v>
      </c>
      <c r="W34" s="30">
        <f>+'2010'!$L34</f>
        <v>0</v>
      </c>
      <c r="X34" s="30">
        <f>+'2011'!$L34</f>
        <v>0</v>
      </c>
      <c r="Y34" s="30">
        <f>+'2012'!$L34</f>
        <v>0</v>
      </c>
      <c r="Z34" s="30">
        <f>+'2013'!$L34</f>
        <v>0</v>
      </c>
      <c r="AA34" s="30">
        <f>+'2014'!$L34</f>
        <v>0</v>
      </c>
      <c r="AB34" s="30">
        <f>+'2015'!$L34</f>
        <v>0</v>
      </c>
      <c r="AC34" s="30">
        <f>+'2016'!$L34</f>
        <v>0</v>
      </c>
      <c r="AD34" s="30">
        <f>+'2017'!$L34</f>
        <v>0</v>
      </c>
      <c r="AE34" s="30">
        <f>+'2018'!$L34</f>
        <v>0</v>
      </c>
      <c r="AF34" s="30">
        <f>+'2019'!$L34</f>
        <v>0</v>
      </c>
      <c r="AG34" s="30">
        <f>+'2020'!$L34</f>
        <v>0</v>
      </c>
      <c r="AH34" s="30">
        <f>+'2021'!$L34</f>
        <v>0</v>
      </c>
      <c r="AI34" s="27"/>
      <c r="AJ34" s="31" t="e">
        <f t="shared" si="4"/>
        <v>#DIV/0!</v>
      </c>
    </row>
    <row r="35" spans="1:36" x14ac:dyDescent="0.35">
      <c r="A35" s="24" t="s">
        <v>323</v>
      </c>
      <c r="B35" s="34" t="s">
        <v>324</v>
      </c>
      <c r="C35" s="30">
        <f>+'1990'!$L35</f>
        <v>0</v>
      </c>
      <c r="D35" s="30">
        <f>+'1991'!$L35</f>
        <v>0</v>
      </c>
      <c r="E35" s="30">
        <f>+'1992'!$L35</f>
        <v>0</v>
      </c>
      <c r="F35" s="30">
        <f>+'1993'!$L35</f>
        <v>0</v>
      </c>
      <c r="G35" s="30">
        <f>+'1994'!$L35</f>
        <v>0</v>
      </c>
      <c r="H35" s="30">
        <f>+'1995'!$L35</f>
        <v>0</v>
      </c>
      <c r="I35" s="30">
        <f>+'1996'!$L35</f>
        <v>0</v>
      </c>
      <c r="J35" s="30">
        <f>+'1997'!$L35</f>
        <v>0</v>
      </c>
      <c r="K35" s="30">
        <f>+'1998'!$L35</f>
        <v>0</v>
      </c>
      <c r="L35" s="30">
        <f>+'1999'!$L35</f>
        <v>0</v>
      </c>
      <c r="M35" s="30">
        <f>+'2000'!$L35</f>
        <v>0</v>
      </c>
      <c r="N35" s="30">
        <f>+'2001'!$L35</f>
        <v>0</v>
      </c>
      <c r="O35" s="30">
        <f>+'2002'!$L35</f>
        <v>0</v>
      </c>
      <c r="P35" s="30">
        <f>+'2003'!$L35</f>
        <v>0</v>
      </c>
      <c r="Q35" s="30">
        <f>+'2004'!$L35</f>
        <v>0</v>
      </c>
      <c r="R35" s="30">
        <f>+'2005'!$L35</f>
        <v>0</v>
      </c>
      <c r="S35" s="30">
        <f>+'2006'!$L35</f>
        <v>0</v>
      </c>
      <c r="T35" s="30">
        <f>+'2007'!$L35</f>
        <v>0</v>
      </c>
      <c r="U35" s="30">
        <f>+'2008'!$L35</f>
        <v>0</v>
      </c>
      <c r="V35" s="30">
        <f>+'2009'!$L35</f>
        <v>0</v>
      </c>
      <c r="W35" s="30">
        <f>+'2010'!$L35</f>
        <v>0</v>
      </c>
      <c r="X35" s="30">
        <f>+'2011'!$L35</f>
        <v>0</v>
      </c>
      <c r="Y35" s="30">
        <f>+'2012'!$L35</f>
        <v>0</v>
      </c>
      <c r="Z35" s="30">
        <f>+'2013'!$L35</f>
        <v>0</v>
      </c>
      <c r="AA35" s="30">
        <f>+'2014'!$L35</f>
        <v>0</v>
      </c>
      <c r="AB35" s="30">
        <f>+'2015'!$L35</f>
        <v>0</v>
      </c>
      <c r="AC35" s="30">
        <f>+'2016'!$L35</f>
        <v>0</v>
      </c>
      <c r="AD35" s="30">
        <f>+'2017'!$L35</f>
        <v>0</v>
      </c>
      <c r="AE35" s="30">
        <f>+'2018'!$L35</f>
        <v>0</v>
      </c>
      <c r="AF35" s="30">
        <f>+'2019'!$L35</f>
        <v>0</v>
      </c>
      <c r="AG35" s="30">
        <f>+'2020'!$L35</f>
        <v>0</v>
      </c>
      <c r="AH35" s="30">
        <f>+'2021'!$L35</f>
        <v>0</v>
      </c>
      <c r="AI35" s="27"/>
      <c r="AJ35" s="31" t="e">
        <f t="shared" si="4"/>
        <v>#DIV/0!</v>
      </c>
    </row>
    <row r="36" spans="1:36" x14ac:dyDescent="0.35">
      <c r="A36" s="24" t="s">
        <v>325</v>
      </c>
      <c r="B36" s="34" t="s">
        <v>291</v>
      </c>
      <c r="C36" s="30">
        <f>+'1990'!$L36</f>
        <v>0</v>
      </c>
      <c r="D36" s="30">
        <f>+'1991'!$L36</f>
        <v>0</v>
      </c>
      <c r="E36" s="30">
        <f>+'1992'!$L36</f>
        <v>0</v>
      </c>
      <c r="F36" s="30">
        <f>+'1993'!$L36</f>
        <v>0</v>
      </c>
      <c r="G36" s="30">
        <f>+'1994'!$L36</f>
        <v>0</v>
      </c>
      <c r="H36" s="30">
        <f>+'1995'!$L36</f>
        <v>0</v>
      </c>
      <c r="I36" s="30">
        <f>+'1996'!$L36</f>
        <v>0</v>
      </c>
      <c r="J36" s="30">
        <f>+'1997'!$L36</f>
        <v>0</v>
      </c>
      <c r="K36" s="30">
        <f>+'1998'!$L36</f>
        <v>0</v>
      </c>
      <c r="L36" s="30">
        <f>+'1999'!$L36</f>
        <v>0</v>
      </c>
      <c r="M36" s="30">
        <f>+'2000'!$L36</f>
        <v>0</v>
      </c>
      <c r="N36" s="30">
        <f>+'2001'!$L36</f>
        <v>0</v>
      </c>
      <c r="O36" s="30">
        <f>+'2002'!$L36</f>
        <v>0</v>
      </c>
      <c r="P36" s="30">
        <f>+'2003'!$L36</f>
        <v>0</v>
      </c>
      <c r="Q36" s="30">
        <f>+'2004'!$L36</f>
        <v>0</v>
      </c>
      <c r="R36" s="30">
        <f>+'2005'!$L36</f>
        <v>0</v>
      </c>
      <c r="S36" s="30">
        <f>+'2006'!$L36</f>
        <v>0</v>
      </c>
      <c r="T36" s="30">
        <f>+'2007'!$L36</f>
        <v>0</v>
      </c>
      <c r="U36" s="30">
        <f>+'2008'!$L36</f>
        <v>0</v>
      </c>
      <c r="V36" s="30">
        <f>+'2009'!$L36</f>
        <v>0</v>
      </c>
      <c r="W36" s="30">
        <f>+'2010'!$L36</f>
        <v>0</v>
      </c>
      <c r="X36" s="30">
        <f>+'2011'!$L36</f>
        <v>0</v>
      </c>
      <c r="Y36" s="30">
        <f>+'2012'!$L36</f>
        <v>0</v>
      </c>
      <c r="Z36" s="30">
        <f>+'2013'!$L36</f>
        <v>0</v>
      </c>
      <c r="AA36" s="30">
        <f>+'2014'!$L36</f>
        <v>0</v>
      </c>
      <c r="AB36" s="30">
        <f>+'2015'!$L36</f>
        <v>0</v>
      </c>
      <c r="AC36" s="30">
        <f>+'2016'!$L36</f>
        <v>0</v>
      </c>
      <c r="AD36" s="30">
        <f>+'2017'!$L36</f>
        <v>0</v>
      </c>
      <c r="AE36" s="30">
        <f>+'2018'!$L36</f>
        <v>0</v>
      </c>
      <c r="AF36" s="30">
        <f>+'2019'!$L36</f>
        <v>0</v>
      </c>
      <c r="AG36" s="30">
        <f>+'2020'!$L36</f>
        <v>0</v>
      </c>
      <c r="AH36" s="30">
        <f>+'2021'!$L36</f>
        <v>0</v>
      </c>
      <c r="AI36" s="27"/>
      <c r="AJ36" s="31" t="e">
        <f t="shared" si="4"/>
        <v>#DIV/0!</v>
      </c>
    </row>
    <row r="37" spans="1:36" x14ac:dyDescent="0.35">
      <c r="A37" s="24" t="s">
        <v>326</v>
      </c>
      <c r="B37" s="34" t="s">
        <v>327</v>
      </c>
      <c r="C37" s="26">
        <f t="shared" ref="C37:AE37" si="27">+SUM(C38:C41)</f>
        <v>0</v>
      </c>
      <c r="D37" s="26">
        <f t="shared" si="27"/>
        <v>0</v>
      </c>
      <c r="E37" s="26">
        <f t="shared" si="27"/>
        <v>0</v>
      </c>
      <c r="F37" s="26">
        <f t="shared" si="27"/>
        <v>0</v>
      </c>
      <c r="G37" s="26">
        <f t="shared" si="27"/>
        <v>0</v>
      </c>
      <c r="H37" s="26">
        <f t="shared" si="27"/>
        <v>0</v>
      </c>
      <c r="I37" s="26">
        <f t="shared" si="27"/>
        <v>0</v>
      </c>
      <c r="J37" s="26">
        <f t="shared" si="27"/>
        <v>0</v>
      </c>
      <c r="K37" s="26">
        <f t="shared" si="27"/>
        <v>0</v>
      </c>
      <c r="L37" s="26">
        <f t="shared" si="27"/>
        <v>0</v>
      </c>
      <c r="M37" s="26">
        <f t="shared" si="27"/>
        <v>0</v>
      </c>
      <c r="N37" s="26">
        <f t="shared" si="27"/>
        <v>0</v>
      </c>
      <c r="O37" s="26">
        <f t="shared" si="27"/>
        <v>0</v>
      </c>
      <c r="P37" s="26">
        <f t="shared" si="27"/>
        <v>0</v>
      </c>
      <c r="Q37" s="26">
        <f t="shared" si="27"/>
        <v>0</v>
      </c>
      <c r="R37" s="26">
        <f t="shared" si="27"/>
        <v>0</v>
      </c>
      <c r="S37" s="26">
        <f t="shared" si="27"/>
        <v>0</v>
      </c>
      <c r="T37" s="26">
        <f t="shared" si="27"/>
        <v>0</v>
      </c>
      <c r="U37" s="26">
        <f t="shared" si="27"/>
        <v>0</v>
      </c>
      <c r="V37" s="26">
        <f t="shared" si="27"/>
        <v>0</v>
      </c>
      <c r="W37" s="26">
        <f t="shared" si="27"/>
        <v>0</v>
      </c>
      <c r="X37" s="26">
        <f t="shared" si="27"/>
        <v>0</v>
      </c>
      <c r="Y37" s="26">
        <f t="shared" si="27"/>
        <v>0</v>
      </c>
      <c r="Z37" s="26">
        <f t="shared" si="27"/>
        <v>0</v>
      </c>
      <c r="AA37" s="26">
        <f t="shared" si="27"/>
        <v>0</v>
      </c>
      <c r="AB37" s="26">
        <f t="shared" si="27"/>
        <v>0</v>
      </c>
      <c r="AC37" s="26">
        <f t="shared" si="27"/>
        <v>0</v>
      </c>
      <c r="AD37" s="26">
        <f t="shared" si="27"/>
        <v>0</v>
      </c>
      <c r="AE37" s="26">
        <f t="shared" si="27"/>
        <v>0</v>
      </c>
      <c r="AF37" s="26">
        <f t="shared" ref="AF37:AH37" si="28">+SUM(AF38:AF41)</f>
        <v>0</v>
      </c>
      <c r="AG37" s="26">
        <f t="shared" si="28"/>
        <v>0</v>
      </c>
      <c r="AH37" s="26">
        <f t="shared" si="28"/>
        <v>0</v>
      </c>
      <c r="AI37" s="27"/>
      <c r="AJ37" s="28" t="e">
        <f t="shared" si="4"/>
        <v>#DIV/0!</v>
      </c>
    </row>
    <row r="38" spans="1:36" x14ac:dyDescent="0.35">
      <c r="A38" s="24" t="s">
        <v>328</v>
      </c>
      <c r="B38" s="25" t="s">
        <v>329</v>
      </c>
      <c r="C38" s="30">
        <f>+'1990'!$L38</f>
        <v>0</v>
      </c>
      <c r="D38" s="30">
        <f>+'1991'!$L38</f>
        <v>0</v>
      </c>
      <c r="E38" s="30">
        <f>+'1992'!$L38</f>
        <v>0</v>
      </c>
      <c r="F38" s="30">
        <f>+'1993'!$L38</f>
        <v>0</v>
      </c>
      <c r="G38" s="30">
        <f>+'1994'!$L38</f>
        <v>0</v>
      </c>
      <c r="H38" s="30">
        <f>+'1995'!$L38</f>
        <v>0</v>
      </c>
      <c r="I38" s="30">
        <f>+'1996'!$L38</f>
        <v>0</v>
      </c>
      <c r="J38" s="30">
        <f>+'1997'!$L38</f>
        <v>0</v>
      </c>
      <c r="K38" s="30">
        <f>+'1998'!$L38</f>
        <v>0</v>
      </c>
      <c r="L38" s="30">
        <f>+'1999'!$L38</f>
        <v>0</v>
      </c>
      <c r="M38" s="30">
        <f>+'2000'!$L38</f>
        <v>0</v>
      </c>
      <c r="N38" s="30">
        <f>+'2001'!$L38</f>
        <v>0</v>
      </c>
      <c r="O38" s="30">
        <f>+'2002'!$L38</f>
        <v>0</v>
      </c>
      <c r="P38" s="30">
        <f>+'2003'!$L38</f>
        <v>0</v>
      </c>
      <c r="Q38" s="30">
        <f>+'2004'!$L38</f>
        <v>0</v>
      </c>
      <c r="R38" s="30">
        <f>+'2005'!$L38</f>
        <v>0</v>
      </c>
      <c r="S38" s="30">
        <f>+'2006'!$L38</f>
        <v>0</v>
      </c>
      <c r="T38" s="30">
        <f>+'2007'!$L38</f>
        <v>0</v>
      </c>
      <c r="U38" s="30">
        <f>+'2008'!$L38</f>
        <v>0</v>
      </c>
      <c r="V38" s="30">
        <f>+'2009'!$L38</f>
        <v>0</v>
      </c>
      <c r="W38" s="30">
        <f>+'2010'!$L38</f>
        <v>0</v>
      </c>
      <c r="X38" s="30">
        <f>+'2011'!$L38</f>
        <v>0</v>
      </c>
      <c r="Y38" s="30">
        <f>+'2012'!$L38</f>
        <v>0</v>
      </c>
      <c r="Z38" s="30">
        <f>+'2013'!$L38</f>
        <v>0</v>
      </c>
      <c r="AA38" s="30">
        <f>+'2014'!$L38</f>
        <v>0</v>
      </c>
      <c r="AB38" s="30">
        <f>+'2015'!$L38</f>
        <v>0</v>
      </c>
      <c r="AC38" s="30">
        <f>+'2016'!$L38</f>
        <v>0</v>
      </c>
      <c r="AD38" s="30">
        <f>+'2017'!$L38</f>
        <v>0</v>
      </c>
      <c r="AE38" s="30">
        <f>+'2018'!$L38</f>
        <v>0</v>
      </c>
      <c r="AF38" s="30">
        <f>+'2019'!$L38</f>
        <v>0</v>
      </c>
      <c r="AG38" s="30">
        <f>+'2020'!$L38</f>
        <v>0</v>
      </c>
      <c r="AH38" s="30">
        <f>+'2021'!$L38</f>
        <v>0</v>
      </c>
      <c r="AI38" s="27"/>
      <c r="AJ38" s="31" t="e">
        <f t="shared" si="4"/>
        <v>#DIV/0!</v>
      </c>
    </row>
    <row r="39" spans="1:36" x14ac:dyDescent="0.35">
      <c r="A39" s="24" t="s">
        <v>330</v>
      </c>
      <c r="B39" s="25" t="s">
        <v>331</v>
      </c>
      <c r="C39" s="30">
        <f>+'1990'!$L39</f>
        <v>0</v>
      </c>
      <c r="D39" s="30">
        <f>+'1991'!$L39</f>
        <v>0</v>
      </c>
      <c r="E39" s="30">
        <f>+'1992'!$L39</f>
        <v>0</v>
      </c>
      <c r="F39" s="30">
        <f>+'1993'!$L39</f>
        <v>0</v>
      </c>
      <c r="G39" s="30">
        <f>+'1994'!$L39</f>
        <v>0</v>
      </c>
      <c r="H39" s="30">
        <f>+'1995'!$L39</f>
        <v>0</v>
      </c>
      <c r="I39" s="30">
        <f>+'1996'!$L39</f>
        <v>0</v>
      </c>
      <c r="J39" s="30">
        <f>+'1997'!$L39</f>
        <v>0</v>
      </c>
      <c r="K39" s="30">
        <f>+'1998'!$L39</f>
        <v>0</v>
      </c>
      <c r="L39" s="30">
        <f>+'1999'!$L39</f>
        <v>0</v>
      </c>
      <c r="M39" s="30">
        <f>+'2000'!$L39</f>
        <v>0</v>
      </c>
      <c r="N39" s="30">
        <f>+'2001'!$L39</f>
        <v>0</v>
      </c>
      <c r="O39" s="30">
        <f>+'2002'!$L39</f>
        <v>0</v>
      </c>
      <c r="P39" s="30">
        <f>+'2003'!$L39</f>
        <v>0</v>
      </c>
      <c r="Q39" s="30">
        <f>+'2004'!$L39</f>
        <v>0</v>
      </c>
      <c r="R39" s="30">
        <f>+'2005'!$L39</f>
        <v>0</v>
      </c>
      <c r="S39" s="30">
        <f>+'2006'!$L39</f>
        <v>0</v>
      </c>
      <c r="T39" s="30">
        <f>+'2007'!$L39</f>
        <v>0</v>
      </c>
      <c r="U39" s="30">
        <f>+'2008'!$L39</f>
        <v>0</v>
      </c>
      <c r="V39" s="30">
        <f>+'2009'!$L39</f>
        <v>0</v>
      </c>
      <c r="W39" s="30">
        <f>+'2010'!$L39</f>
        <v>0</v>
      </c>
      <c r="X39" s="30">
        <f>+'2011'!$L39</f>
        <v>0</v>
      </c>
      <c r="Y39" s="30">
        <f>+'2012'!$L39</f>
        <v>0</v>
      </c>
      <c r="Z39" s="30">
        <f>+'2013'!$L39</f>
        <v>0</v>
      </c>
      <c r="AA39" s="30">
        <f>+'2014'!$L39</f>
        <v>0</v>
      </c>
      <c r="AB39" s="30">
        <f>+'2015'!$L39</f>
        <v>0</v>
      </c>
      <c r="AC39" s="30">
        <f>+'2016'!$L39</f>
        <v>0</v>
      </c>
      <c r="AD39" s="30">
        <f>+'2017'!$L39</f>
        <v>0</v>
      </c>
      <c r="AE39" s="30">
        <f>+'2018'!$L39</f>
        <v>0</v>
      </c>
      <c r="AF39" s="30">
        <f>+'2019'!$L39</f>
        <v>0</v>
      </c>
      <c r="AG39" s="30">
        <f>+'2020'!$L39</f>
        <v>0</v>
      </c>
      <c r="AH39" s="30">
        <f>+'2021'!$L39</f>
        <v>0</v>
      </c>
      <c r="AI39" s="27"/>
      <c r="AJ39" s="31" t="e">
        <f t="shared" si="4"/>
        <v>#DIV/0!</v>
      </c>
    </row>
    <row r="40" spans="1:36" x14ac:dyDescent="0.35">
      <c r="A40" s="24" t="s">
        <v>332</v>
      </c>
      <c r="B40" s="25" t="s">
        <v>333</v>
      </c>
      <c r="C40" s="30">
        <f>+'1990'!$L40</f>
        <v>0</v>
      </c>
      <c r="D40" s="30">
        <f>+'1991'!$L40</f>
        <v>0</v>
      </c>
      <c r="E40" s="30">
        <f>+'1992'!$L40</f>
        <v>0</v>
      </c>
      <c r="F40" s="30">
        <f>+'1993'!$L40</f>
        <v>0</v>
      </c>
      <c r="G40" s="30">
        <f>+'1994'!$L40</f>
        <v>0</v>
      </c>
      <c r="H40" s="30">
        <f>+'1995'!$L40</f>
        <v>0</v>
      </c>
      <c r="I40" s="30">
        <f>+'1996'!$L40</f>
        <v>0</v>
      </c>
      <c r="J40" s="30">
        <f>+'1997'!$L40</f>
        <v>0</v>
      </c>
      <c r="K40" s="30">
        <f>+'1998'!$L40</f>
        <v>0</v>
      </c>
      <c r="L40" s="30">
        <f>+'1999'!$L40</f>
        <v>0</v>
      </c>
      <c r="M40" s="30">
        <f>+'2000'!$L40</f>
        <v>0</v>
      </c>
      <c r="N40" s="30">
        <f>+'2001'!$L40</f>
        <v>0</v>
      </c>
      <c r="O40" s="30">
        <f>+'2002'!$L40</f>
        <v>0</v>
      </c>
      <c r="P40" s="30">
        <f>+'2003'!$L40</f>
        <v>0</v>
      </c>
      <c r="Q40" s="30">
        <f>+'2004'!$L40</f>
        <v>0</v>
      </c>
      <c r="R40" s="30">
        <f>+'2005'!$L40</f>
        <v>0</v>
      </c>
      <c r="S40" s="30">
        <f>+'2006'!$L40</f>
        <v>0</v>
      </c>
      <c r="T40" s="30">
        <f>+'2007'!$L40</f>
        <v>0</v>
      </c>
      <c r="U40" s="30">
        <f>+'2008'!$L40</f>
        <v>0</v>
      </c>
      <c r="V40" s="30">
        <f>+'2009'!$L40</f>
        <v>0</v>
      </c>
      <c r="W40" s="30">
        <f>+'2010'!$L40</f>
        <v>0</v>
      </c>
      <c r="X40" s="30">
        <f>+'2011'!$L40</f>
        <v>0</v>
      </c>
      <c r="Y40" s="30">
        <f>+'2012'!$L40</f>
        <v>0</v>
      </c>
      <c r="Z40" s="30">
        <f>+'2013'!$L40</f>
        <v>0</v>
      </c>
      <c r="AA40" s="30">
        <f>+'2014'!$L40</f>
        <v>0</v>
      </c>
      <c r="AB40" s="30">
        <f>+'2015'!$L40</f>
        <v>0</v>
      </c>
      <c r="AC40" s="30">
        <f>+'2016'!$L40</f>
        <v>0</v>
      </c>
      <c r="AD40" s="30">
        <f>+'2017'!$L40</f>
        <v>0</v>
      </c>
      <c r="AE40" s="30">
        <f>+'2018'!$L40</f>
        <v>0</v>
      </c>
      <c r="AF40" s="30">
        <f>+'2019'!$L40</f>
        <v>0</v>
      </c>
      <c r="AG40" s="30">
        <f>+'2020'!$L40</f>
        <v>0</v>
      </c>
      <c r="AH40" s="30">
        <f>+'2021'!$L40</f>
        <v>0</v>
      </c>
      <c r="AI40" s="27"/>
      <c r="AJ40" s="31" t="e">
        <f t="shared" si="4"/>
        <v>#DIV/0!</v>
      </c>
    </row>
    <row r="41" spans="1:36" x14ac:dyDescent="0.35">
      <c r="A41" s="24" t="s">
        <v>334</v>
      </c>
      <c r="B41" s="25" t="s">
        <v>291</v>
      </c>
      <c r="C41" s="30">
        <f>+'1990'!$L41</f>
        <v>0</v>
      </c>
      <c r="D41" s="30">
        <f>+'1991'!$L41</f>
        <v>0</v>
      </c>
      <c r="E41" s="30">
        <f>+'1992'!$L41</f>
        <v>0</v>
      </c>
      <c r="F41" s="30">
        <f>+'1993'!$L41</f>
        <v>0</v>
      </c>
      <c r="G41" s="30">
        <f>+'1994'!$L41</f>
        <v>0</v>
      </c>
      <c r="H41" s="30">
        <f>+'1995'!$L41</f>
        <v>0</v>
      </c>
      <c r="I41" s="30">
        <f>+'1996'!$L41</f>
        <v>0</v>
      </c>
      <c r="J41" s="30">
        <f>+'1997'!$L41</f>
        <v>0</v>
      </c>
      <c r="K41" s="30">
        <f>+'1998'!$L41</f>
        <v>0</v>
      </c>
      <c r="L41" s="30">
        <f>+'1999'!$L41</f>
        <v>0</v>
      </c>
      <c r="M41" s="30">
        <f>+'2000'!$L41</f>
        <v>0</v>
      </c>
      <c r="N41" s="30">
        <f>+'2001'!$L41</f>
        <v>0</v>
      </c>
      <c r="O41" s="30">
        <f>+'2002'!$L41</f>
        <v>0</v>
      </c>
      <c r="P41" s="30">
        <f>+'2003'!$L41</f>
        <v>0</v>
      </c>
      <c r="Q41" s="30">
        <f>+'2004'!$L41</f>
        <v>0</v>
      </c>
      <c r="R41" s="30">
        <f>+'2005'!$L41</f>
        <v>0</v>
      </c>
      <c r="S41" s="30">
        <f>+'2006'!$L41</f>
        <v>0</v>
      </c>
      <c r="T41" s="30">
        <f>+'2007'!$L41</f>
        <v>0</v>
      </c>
      <c r="U41" s="30">
        <f>+'2008'!$L41</f>
        <v>0</v>
      </c>
      <c r="V41" s="30">
        <f>+'2009'!$L41</f>
        <v>0</v>
      </c>
      <c r="W41" s="30">
        <f>+'2010'!$L41</f>
        <v>0</v>
      </c>
      <c r="X41" s="30">
        <f>+'2011'!$L41</f>
        <v>0</v>
      </c>
      <c r="Y41" s="30">
        <f>+'2012'!$L41</f>
        <v>0</v>
      </c>
      <c r="Z41" s="30">
        <f>+'2013'!$L41</f>
        <v>0</v>
      </c>
      <c r="AA41" s="30">
        <f>+'2014'!$L41</f>
        <v>0</v>
      </c>
      <c r="AB41" s="30">
        <f>+'2015'!$L41</f>
        <v>0</v>
      </c>
      <c r="AC41" s="30">
        <f>+'2016'!$L41</f>
        <v>0</v>
      </c>
      <c r="AD41" s="30">
        <f>+'2017'!$L41</f>
        <v>0</v>
      </c>
      <c r="AE41" s="30">
        <f>+'2018'!$L41</f>
        <v>0</v>
      </c>
      <c r="AF41" s="30">
        <f>+'2019'!$L41</f>
        <v>0</v>
      </c>
      <c r="AG41" s="30">
        <f>+'2020'!$L41</f>
        <v>0</v>
      </c>
      <c r="AH41" s="30">
        <f>+'2021'!$L41</f>
        <v>0</v>
      </c>
      <c r="AI41" s="27"/>
      <c r="AJ41" s="31" t="e">
        <f t="shared" si="4"/>
        <v>#DIV/0!</v>
      </c>
    </row>
    <row r="42" spans="1:36" ht="13" x14ac:dyDescent="0.35">
      <c r="A42" s="24" t="s">
        <v>335</v>
      </c>
      <c r="B42" s="25" t="s">
        <v>336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27"/>
      <c r="AJ42" s="33" t="e">
        <f t="shared" si="4"/>
        <v>#DIV/0!</v>
      </c>
    </row>
    <row r="43" spans="1:36" ht="13" x14ac:dyDescent="0.35">
      <c r="A43" s="24" t="s">
        <v>337</v>
      </c>
      <c r="B43" s="25" t="s">
        <v>338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27"/>
      <c r="AJ43" s="33" t="e">
        <f t="shared" si="4"/>
        <v>#DIV/0!</v>
      </c>
    </row>
    <row r="44" spans="1:36" x14ac:dyDescent="0.35">
      <c r="A44" s="24" t="s">
        <v>339</v>
      </c>
      <c r="B44" s="25" t="s">
        <v>340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27"/>
      <c r="AJ44" s="33" t="e">
        <f t="shared" si="4"/>
        <v>#DIV/0!</v>
      </c>
    </row>
    <row r="45" spans="1:36" x14ac:dyDescent="0.35">
      <c r="A45" s="24" t="s">
        <v>341</v>
      </c>
      <c r="B45" s="25" t="s">
        <v>342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27"/>
      <c r="AJ45" s="33" t="e">
        <f t="shared" si="4"/>
        <v>#DIV/0!</v>
      </c>
    </row>
    <row r="46" spans="1:36" s="13" customFormat="1" x14ac:dyDescent="0.35">
      <c r="A46" s="19" t="s">
        <v>343</v>
      </c>
      <c r="B46" s="20" t="s">
        <v>344</v>
      </c>
      <c r="C46" s="21">
        <f t="shared" ref="C46:AE46" si="29">+C47+C53+C64+C72+C76+C82+C89+C94</f>
        <v>0</v>
      </c>
      <c r="D46" s="21">
        <f t="shared" si="29"/>
        <v>0</v>
      </c>
      <c r="E46" s="21">
        <f t="shared" si="29"/>
        <v>0</v>
      </c>
      <c r="F46" s="21">
        <f t="shared" si="29"/>
        <v>0</v>
      </c>
      <c r="G46" s="21">
        <f t="shared" si="29"/>
        <v>0</v>
      </c>
      <c r="H46" s="21">
        <f t="shared" si="29"/>
        <v>0</v>
      </c>
      <c r="I46" s="21">
        <f t="shared" si="29"/>
        <v>0</v>
      </c>
      <c r="J46" s="21">
        <f t="shared" si="29"/>
        <v>0</v>
      </c>
      <c r="K46" s="21">
        <f t="shared" si="29"/>
        <v>0</v>
      </c>
      <c r="L46" s="21">
        <f t="shared" si="29"/>
        <v>0</v>
      </c>
      <c r="M46" s="21">
        <f t="shared" si="29"/>
        <v>0</v>
      </c>
      <c r="N46" s="21">
        <f t="shared" si="29"/>
        <v>0</v>
      </c>
      <c r="O46" s="21">
        <f t="shared" si="29"/>
        <v>0</v>
      </c>
      <c r="P46" s="21">
        <f t="shared" si="29"/>
        <v>0</v>
      </c>
      <c r="Q46" s="21">
        <f t="shared" si="29"/>
        <v>0</v>
      </c>
      <c r="R46" s="21">
        <f t="shared" si="29"/>
        <v>0</v>
      </c>
      <c r="S46" s="21">
        <f t="shared" si="29"/>
        <v>0</v>
      </c>
      <c r="T46" s="21">
        <f t="shared" si="29"/>
        <v>0</v>
      </c>
      <c r="U46" s="21">
        <f t="shared" si="29"/>
        <v>0</v>
      </c>
      <c r="V46" s="21">
        <f t="shared" si="29"/>
        <v>0</v>
      </c>
      <c r="W46" s="21">
        <f t="shared" si="29"/>
        <v>0</v>
      </c>
      <c r="X46" s="21">
        <f t="shared" si="29"/>
        <v>0</v>
      </c>
      <c r="Y46" s="21">
        <f t="shared" si="29"/>
        <v>0</v>
      </c>
      <c r="Z46" s="21">
        <f t="shared" si="29"/>
        <v>0</v>
      </c>
      <c r="AA46" s="21">
        <f t="shared" si="29"/>
        <v>0</v>
      </c>
      <c r="AB46" s="21">
        <f t="shared" si="29"/>
        <v>0</v>
      </c>
      <c r="AC46" s="21">
        <f t="shared" si="29"/>
        <v>0</v>
      </c>
      <c r="AD46" s="21">
        <f t="shared" si="29"/>
        <v>0</v>
      </c>
      <c r="AE46" s="21">
        <f t="shared" si="29"/>
        <v>0</v>
      </c>
      <c r="AF46" s="21">
        <f t="shared" ref="AF46" si="30">+AF47+AF53+AF64+AF72+AF76+AF82+AF89+AF94</f>
        <v>0</v>
      </c>
      <c r="AG46" s="21">
        <f t="shared" ref="AG46:AH46" si="31">+AG47+AG53+AG64+AG72+AG76+AG82+AG89+AG94</f>
        <v>0</v>
      </c>
      <c r="AH46" s="21">
        <f t="shared" si="31"/>
        <v>0</v>
      </c>
      <c r="AI46" s="22"/>
      <c r="AJ46" s="23" t="e">
        <f t="shared" si="4"/>
        <v>#DIV/0!</v>
      </c>
    </row>
    <row r="47" spans="1:36" hidden="1" x14ac:dyDescent="0.35">
      <c r="A47" s="24" t="s">
        <v>345</v>
      </c>
      <c r="B47" s="25" t="s">
        <v>346</v>
      </c>
      <c r="C47" s="26">
        <f t="shared" ref="C47:AE47" si="32">+SUM(C48:C52)</f>
        <v>0</v>
      </c>
      <c r="D47" s="26">
        <f t="shared" si="32"/>
        <v>0</v>
      </c>
      <c r="E47" s="26">
        <f t="shared" si="32"/>
        <v>0</v>
      </c>
      <c r="F47" s="26">
        <f t="shared" si="32"/>
        <v>0</v>
      </c>
      <c r="G47" s="26">
        <f t="shared" si="32"/>
        <v>0</v>
      </c>
      <c r="H47" s="26">
        <f t="shared" si="32"/>
        <v>0</v>
      </c>
      <c r="I47" s="26">
        <f t="shared" si="32"/>
        <v>0</v>
      </c>
      <c r="J47" s="26">
        <f t="shared" si="32"/>
        <v>0</v>
      </c>
      <c r="K47" s="26">
        <f t="shared" si="32"/>
        <v>0</v>
      </c>
      <c r="L47" s="26">
        <f t="shared" si="32"/>
        <v>0</v>
      </c>
      <c r="M47" s="26">
        <f t="shared" si="32"/>
        <v>0</v>
      </c>
      <c r="N47" s="26">
        <f t="shared" si="32"/>
        <v>0</v>
      </c>
      <c r="O47" s="26">
        <f t="shared" si="32"/>
        <v>0</v>
      </c>
      <c r="P47" s="26">
        <f t="shared" si="32"/>
        <v>0</v>
      </c>
      <c r="Q47" s="26">
        <f t="shared" si="32"/>
        <v>0</v>
      </c>
      <c r="R47" s="26">
        <f t="shared" si="32"/>
        <v>0</v>
      </c>
      <c r="S47" s="26">
        <f t="shared" si="32"/>
        <v>0</v>
      </c>
      <c r="T47" s="26">
        <f t="shared" si="32"/>
        <v>0</v>
      </c>
      <c r="U47" s="26">
        <f t="shared" si="32"/>
        <v>0</v>
      </c>
      <c r="V47" s="26">
        <f t="shared" si="32"/>
        <v>0</v>
      </c>
      <c r="W47" s="26">
        <f t="shared" si="32"/>
        <v>0</v>
      </c>
      <c r="X47" s="26">
        <f t="shared" si="32"/>
        <v>0</v>
      </c>
      <c r="Y47" s="26">
        <f t="shared" si="32"/>
        <v>0</v>
      </c>
      <c r="Z47" s="26">
        <f t="shared" si="32"/>
        <v>0</v>
      </c>
      <c r="AA47" s="26">
        <f t="shared" si="32"/>
        <v>0</v>
      </c>
      <c r="AB47" s="26">
        <f t="shared" si="32"/>
        <v>0</v>
      </c>
      <c r="AC47" s="26">
        <f t="shared" si="32"/>
        <v>0</v>
      </c>
      <c r="AD47" s="26">
        <f t="shared" si="32"/>
        <v>0</v>
      </c>
      <c r="AE47" s="26">
        <f t="shared" si="32"/>
        <v>0</v>
      </c>
      <c r="AF47" s="26">
        <f t="shared" ref="AF47" si="33">+SUM(AF48:AF52)</f>
        <v>0</v>
      </c>
      <c r="AG47" s="26">
        <f t="shared" ref="AG47:AH47" si="34">+SUM(AG48:AG52)</f>
        <v>0</v>
      </c>
      <c r="AH47" s="26">
        <f t="shared" si="34"/>
        <v>0</v>
      </c>
      <c r="AI47" s="27"/>
      <c r="AJ47" s="28" t="e">
        <f t="shared" si="4"/>
        <v>#DIV/0!</v>
      </c>
    </row>
    <row r="48" spans="1:36" hidden="1" x14ac:dyDescent="0.35">
      <c r="A48" s="24" t="s">
        <v>347</v>
      </c>
      <c r="B48" s="25" t="s">
        <v>348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27"/>
      <c r="AJ48" s="33" t="e">
        <f t="shared" si="4"/>
        <v>#DIV/0!</v>
      </c>
    </row>
    <row r="49" spans="1:36" hidden="1" x14ac:dyDescent="0.35">
      <c r="A49" s="24" t="s">
        <v>349</v>
      </c>
      <c r="B49" s="25" t="s">
        <v>350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27"/>
      <c r="AJ49" s="33" t="e">
        <f t="shared" si="4"/>
        <v>#DIV/0!</v>
      </c>
    </row>
    <row r="50" spans="1:36" hidden="1" x14ac:dyDescent="0.35">
      <c r="A50" s="24" t="s">
        <v>351</v>
      </c>
      <c r="B50" s="25" t="s">
        <v>352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27"/>
      <c r="AJ50" s="33" t="e">
        <f t="shared" si="4"/>
        <v>#DIV/0!</v>
      </c>
    </row>
    <row r="51" spans="1:36" hidden="1" x14ac:dyDescent="0.35">
      <c r="A51" s="24" t="s">
        <v>353</v>
      </c>
      <c r="B51" s="25" t="s">
        <v>354</v>
      </c>
      <c r="C51" s="30">
        <f>+'1990'!$L51</f>
        <v>0</v>
      </c>
      <c r="D51" s="30">
        <f>+'1991'!$L51</f>
        <v>0</v>
      </c>
      <c r="E51" s="30">
        <f>+'1992'!$L51</f>
        <v>0</v>
      </c>
      <c r="F51" s="30">
        <f>+'1993'!$L51</f>
        <v>0</v>
      </c>
      <c r="G51" s="30">
        <f>+'1994'!$L51</f>
        <v>0</v>
      </c>
      <c r="H51" s="30">
        <f>+'1995'!$L51</f>
        <v>0</v>
      </c>
      <c r="I51" s="30">
        <f>+'1996'!$L51</f>
        <v>0</v>
      </c>
      <c r="J51" s="30">
        <f>+'1997'!$L51</f>
        <v>0</v>
      </c>
      <c r="K51" s="30">
        <f>+'1998'!$L51</f>
        <v>0</v>
      </c>
      <c r="L51" s="30">
        <f>+'1999'!$L51</f>
        <v>0</v>
      </c>
      <c r="M51" s="30">
        <f>+'2000'!$L51</f>
        <v>0</v>
      </c>
      <c r="N51" s="30">
        <f>+'2001'!$L51</f>
        <v>0</v>
      </c>
      <c r="O51" s="30">
        <f>+'2002'!$L51</f>
        <v>0</v>
      </c>
      <c r="P51" s="30">
        <f>+'2003'!$L51</f>
        <v>0</v>
      </c>
      <c r="Q51" s="30">
        <f>+'2004'!$L51</f>
        <v>0</v>
      </c>
      <c r="R51" s="30">
        <f>+'2005'!$L51</f>
        <v>0</v>
      </c>
      <c r="S51" s="30">
        <f>+'2006'!$L51</f>
        <v>0</v>
      </c>
      <c r="T51" s="30">
        <f>+'2007'!$L51</f>
        <v>0</v>
      </c>
      <c r="U51" s="30">
        <f>+'2008'!$L51</f>
        <v>0</v>
      </c>
      <c r="V51" s="30">
        <f>+'2009'!$L51</f>
        <v>0</v>
      </c>
      <c r="W51" s="30">
        <f>+'2010'!$L51</f>
        <v>0</v>
      </c>
      <c r="X51" s="30">
        <f>+'2011'!$L51</f>
        <v>0</v>
      </c>
      <c r="Y51" s="30">
        <f>+'2012'!$L51</f>
        <v>0</v>
      </c>
      <c r="Z51" s="30">
        <f>+'2013'!$L51</f>
        <v>0</v>
      </c>
      <c r="AA51" s="30">
        <f>+'2014'!$L51</f>
        <v>0</v>
      </c>
      <c r="AB51" s="30">
        <f>+'2015'!$L51</f>
        <v>0</v>
      </c>
      <c r="AC51" s="30">
        <f>+'2016'!$L51</f>
        <v>0</v>
      </c>
      <c r="AD51" s="30">
        <f>+'2017'!$L51</f>
        <v>0</v>
      </c>
      <c r="AE51" s="30">
        <f>+'2018'!$L51</f>
        <v>0</v>
      </c>
      <c r="AF51" s="30">
        <f>+'2019'!$L51</f>
        <v>0</v>
      </c>
      <c r="AG51" s="30">
        <f>+'2020'!$L51</f>
        <v>0</v>
      </c>
      <c r="AH51" s="30">
        <f>+'2021'!$L51</f>
        <v>0</v>
      </c>
      <c r="AI51" s="27"/>
      <c r="AJ51" s="31" t="e">
        <f t="shared" si="4"/>
        <v>#DIV/0!</v>
      </c>
    </row>
    <row r="52" spans="1:36" hidden="1" x14ac:dyDescent="0.35">
      <c r="A52" s="24" t="s">
        <v>355</v>
      </c>
      <c r="B52" s="25" t="s">
        <v>291</v>
      </c>
      <c r="C52" s="30">
        <f>+'1990'!$L52</f>
        <v>0</v>
      </c>
      <c r="D52" s="30">
        <f>+'1991'!$L52</f>
        <v>0</v>
      </c>
      <c r="E52" s="30">
        <f>+'1992'!$L52</f>
        <v>0</v>
      </c>
      <c r="F52" s="30">
        <f>+'1993'!$L52</f>
        <v>0</v>
      </c>
      <c r="G52" s="30">
        <f>+'1994'!$L52</f>
        <v>0</v>
      </c>
      <c r="H52" s="30">
        <f>+'1995'!$L52</f>
        <v>0</v>
      </c>
      <c r="I52" s="30">
        <f>+'1996'!$L52</f>
        <v>0</v>
      </c>
      <c r="J52" s="30">
        <f>+'1997'!$L52</f>
        <v>0</v>
      </c>
      <c r="K52" s="30">
        <f>+'1998'!$L52</f>
        <v>0</v>
      </c>
      <c r="L52" s="30">
        <f>+'1999'!$L52</f>
        <v>0</v>
      </c>
      <c r="M52" s="30">
        <f>+'2000'!$L52</f>
        <v>0</v>
      </c>
      <c r="N52" s="30">
        <f>+'2001'!$L52</f>
        <v>0</v>
      </c>
      <c r="O52" s="30">
        <f>+'2002'!$L52</f>
        <v>0</v>
      </c>
      <c r="P52" s="30">
        <f>+'2003'!$L52</f>
        <v>0</v>
      </c>
      <c r="Q52" s="30">
        <f>+'2004'!$L52</f>
        <v>0</v>
      </c>
      <c r="R52" s="30">
        <f>+'2005'!$L52</f>
        <v>0</v>
      </c>
      <c r="S52" s="30">
        <f>+'2006'!$L52</f>
        <v>0</v>
      </c>
      <c r="T52" s="30">
        <f>+'2007'!$L52</f>
        <v>0</v>
      </c>
      <c r="U52" s="30">
        <f>+'2008'!$L52</f>
        <v>0</v>
      </c>
      <c r="V52" s="30">
        <f>+'2009'!$L52</f>
        <v>0</v>
      </c>
      <c r="W52" s="30">
        <f>+'2010'!$L52</f>
        <v>0</v>
      </c>
      <c r="X52" s="30">
        <f>+'2011'!$L52</f>
        <v>0</v>
      </c>
      <c r="Y52" s="30">
        <f>+'2012'!$L52</f>
        <v>0</v>
      </c>
      <c r="Z52" s="30">
        <f>+'2013'!$L52</f>
        <v>0</v>
      </c>
      <c r="AA52" s="30">
        <f>+'2014'!$L52</f>
        <v>0</v>
      </c>
      <c r="AB52" s="30">
        <f>+'2015'!$L52</f>
        <v>0</v>
      </c>
      <c r="AC52" s="30">
        <f>+'2016'!$L52</f>
        <v>0</v>
      </c>
      <c r="AD52" s="30">
        <f>+'2017'!$L52</f>
        <v>0</v>
      </c>
      <c r="AE52" s="30">
        <f>+'2018'!$L52</f>
        <v>0</v>
      </c>
      <c r="AF52" s="30">
        <f>+'2019'!$L52</f>
        <v>0</v>
      </c>
      <c r="AG52" s="30">
        <f>+'2020'!$L52</f>
        <v>0</v>
      </c>
      <c r="AH52" s="30">
        <f>+'2021'!$L52</f>
        <v>0</v>
      </c>
      <c r="AI52" s="27"/>
      <c r="AJ52" s="31" t="e">
        <f t="shared" si="4"/>
        <v>#DIV/0!</v>
      </c>
    </row>
    <row r="53" spans="1:36" hidden="1" x14ac:dyDescent="0.35">
      <c r="A53" s="24" t="s">
        <v>356</v>
      </c>
      <c r="B53" s="25" t="s">
        <v>357</v>
      </c>
      <c r="C53" s="26">
        <f t="shared" ref="C53:AE53" si="35">+SUM(C54:C63)</f>
        <v>0</v>
      </c>
      <c r="D53" s="26">
        <f t="shared" si="35"/>
        <v>0</v>
      </c>
      <c r="E53" s="26">
        <f t="shared" si="35"/>
        <v>0</v>
      </c>
      <c r="F53" s="26">
        <f t="shared" si="35"/>
        <v>0</v>
      </c>
      <c r="G53" s="26">
        <f t="shared" si="35"/>
        <v>0</v>
      </c>
      <c r="H53" s="26">
        <f t="shared" si="35"/>
        <v>0</v>
      </c>
      <c r="I53" s="26">
        <f t="shared" si="35"/>
        <v>0</v>
      </c>
      <c r="J53" s="26">
        <f t="shared" si="35"/>
        <v>0</v>
      </c>
      <c r="K53" s="26">
        <f t="shared" si="35"/>
        <v>0</v>
      </c>
      <c r="L53" s="26">
        <f t="shared" si="35"/>
        <v>0</v>
      </c>
      <c r="M53" s="26">
        <f t="shared" si="35"/>
        <v>0</v>
      </c>
      <c r="N53" s="26">
        <f t="shared" si="35"/>
        <v>0</v>
      </c>
      <c r="O53" s="26">
        <f t="shared" si="35"/>
        <v>0</v>
      </c>
      <c r="P53" s="26">
        <f t="shared" si="35"/>
        <v>0</v>
      </c>
      <c r="Q53" s="26">
        <f t="shared" si="35"/>
        <v>0</v>
      </c>
      <c r="R53" s="26">
        <f t="shared" si="35"/>
        <v>0</v>
      </c>
      <c r="S53" s="26">
        <f t="shared" si="35"/>
        <v>0</v>
      </c>
      <c r="T53" s="26">
        <f t="shared" si="35"/>
        <v>0</v>
      </c>
      <c r="U53" s="26">
        <f t="shared" si="35"/>
        <v>0</v>
      </c>
      <c r="V53" s="26">
        <f t="shared" si="35"/>
        <v>0</v>
      </c>
      <c r="W53" s="26">
        <f t="shared" si="35"/>
        <v>0</v>
      </c>
      <c r="X53" s="26">
        <f t="shared" si="35"/>
        <v>0</v>
      </c>
      <c r="Y53" s="26">
        <f t="shared" si="35"/>
        <v>0</v>
      </c>
      <c r="Z53" s="26">
        <f t="shared" si="35"/>
        <v>0</v>
      </c>
      <c r="AA53" s="26">
        <f t="shared" si="35"/>
        <v>0</v>
      </c>
      <c r="AB53" s="26">
        <f t="shared" si="35"/>
        <v>0</v>
      </c>
      <c r="AC53" s="26">
        <f t="shared" si="35"/>
        <v>0</v>
      </c>
      <c r="AD53" s="26">
        <f t="shared" si="35"/>
        <v>0</v>
      </c>
      <c r="AE53" s="26">
        <f t="shared" si="35"/>
        <v>0</v>
      </c>
      <c r="AF53" s="26">
        <f t="shared" ref="AF53:AH53" si="36">+SUM(AF54:AF63)</f>
        <v>0</v>
      </c>
      <c r="AG53" s="26">
        <f t="shared" si="36"/>
        <v>0</v>
      </c>
      <c r="AH53" s="26">
        <f t="shared" si="36"/>
        <v>0</v>
      </c>
      <c r="AI53" s="27"/>
      <c r="AJ53" s="28" t="e">
        <f t="shared" si="4"/>
        <v>#DIV/0!</v>
      </c>
    </row>
    <row r="54" spans="1:36" hidden="1" x14ac:dyDescent="0.35">
      <c r="A54" s="24" t="s">
        <v>358</v>
      </c>
      <c r="B54" s="25" t="s">
        <v>359</v>
      </c>
      <c r="C54" s="30">
        <f>+'1990'!$L54</f>
        <v>0</v>
      </c>
      <c r="D54" s="30">
        <f>+'1991'!$L54</f>
        <v>0</v>
      </c>
      <c r="E54" s="30">
        <f>+'1992'!$L54</f>
        <v>0</v>
      </c>
      <c r="F54" s="30">
        <f>+'1993'!$L54</f>
        <v>0</v>
      </c>
      <c r="G54" s="30">
        <f>+'1994'!$L54</f>
        <v>0</v>
      </c>
      <c r="H54" s="30">
        <f>+'1995'!$L54</f>
        <v>0</v>
      </c>
      <c r="I54" s="30">
        <f>+'1996'!$L54</f>
        <v>0</v>
      </c>
      <c r="J54" s="30">
        <f>+'1997'!$L54</f>
        <v>0</v>
      </c>
      <c r="K54" s="30">
        <f>+'1998'!$L54</f>
        <v>0</v>
      </c>
      <c r="L54" s="30">
        <f>+'1999'!$L54</f>
        <v>0</v>
      </c>
      <c r="M54" s="30">
        <f>+'2000'!$L54</f>
        <v>0</v>
      </c>
      <c r="N54" s="30">
        <f>+'2001'!$L54</f>
        <v>0</v>
      </c>
      <c r="O54" s="30">
        <f>+'2002'!$L54</f>
        <v>0</v>
      </c>
      <c r="P54" s="30">
        <f>+'2003'!$L54</f>
        <v>0</v>
      </c>
      <c r="Q54" s="30">
        <f>+'2004'!$L54</f>
        <v>0</v>
      </c>
      <c r="R54" s="30">
        <f>+'2005'!$L54</f>
        <v>0</v>
      </c>
      <c r="S54" s="30">
        <f>+'2006'!$L54</f>
        <v>0</v>
      </c>
      <c r="T54" s="30">
        <f>+'2007'!$L54</f>
        <v>0</v>
      </c>
      <c r="U54" s="30">
        <f>+'2008'!$L54</f>
        <v>0</v>
      </c>
      <c r="V54" s="30">
        <f>+'2009'!$L54</f>
        <v>0</v>
      </c>
      <c r="W54" s="30">
        <f>+'2010'!$L54</f>
        <v>0</v>
      </c>
      <c r="X54" s="30">
        <f>+'2011'!$L54</f>
        <v>0</v>
      </c>
      <c r="Y54" s="30">
        <f>+'2012'!$L54</f>
        <v>0</v>
      </c>
      <c r="Z54" s="30">
        <f>+'2013'!$L54</f>
        <v>0</v>
      </c>
      <c r="AA54" s="30">
        <f>+'2014'!$L54</f>
        <v>0</v>
      </c>
      <c r="AB54" s="30">
        <f>+'2015'!$L54</f>
        <v>0</v>
      </c>
      <c r="AC54" s="30">
        <f>+'2016'!$L54</f>
        <v>0</v>
      </c>
      <c r="AD54" s="30">
        <f>+'2017'!$L54</f>
        <v>0</v>
      </c>
      <c r="AE54" s="30">
        <f>+'2018'!$L54</f>
        <v>0</v>
      </c>
      <c r="AF54" s="30">
        <f>+'2019'!$L54</f>
        <v>0</v>
      </c>
      <c r="AG54" s="30">
        <f>+'2020'!$L54</f>
        <v>0</v>
      </c>
      <c r="AH54" s="30">
        <f>+'2021'!$L54</f>
        <v>0</v>
      </c>
      <c r="AI54" s="27"/>
      <c r="AJ54" s="31" t="e">
        <f t="shared" si="4"/>
        <v>#DIV/0!</v>
      </c>
    </row>
    <row r="55" spans="1:36" hidden="1" x14ac:dyDescent="0.35">
      <c r="A55" s="24" t="s">
        <v>360</v>
      </c>
      <c r="B55" s="25" t="s">
        <v>361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27"/>
      <c r="AJ55" s="33" t="e">
        <f t="shared" si="4"/>
        <v>#DIV/0!</v>
      </c>
    </row>
    <row r="56" spans="1:36" hidden="1" x14ac:dyDescent="0.35">
      <c r="A56" s="24" t="s">
        <v>362</v>
      </c>
      <c r="B56" s="25" t="s">
        <v>363</v>
      </c>
      <c r="C56" s="30">
        <f>+'1990'!$L56</f>
        <v>0</v>
      </c>
      <c r="D56" s="30">
        <f>+'1991'!$L56</f>
        <v>0</v>
      </c>
      <c r="E56" s="30">
        <f>+'1992'!$L56</f>
        <v>0</v>
      </c>
      <c r="F56" s="30">
        <f>+'1993'!$L56</f>
        <v>0</v>
      </c>
      <c r="G56" s="30">
        <f>+'1994'!$L56</f>
        <v>0</v>
      </c>
      <c r="H56" s="30">
        <f>+'1995'!$L56</f>
        <v>0</v>
      </c>
      <c r="I56" s="30">
        <f>+'1996'!$L56</f>
        <v>0</v>
      </c>
      <c r="J56" s="30">
        <f>+'1997'!$L56</f>
        <v>0</v>
      </c>
      <c r="K56" s="30">
        <f>+'1998'!$L56</f>
        <v>0</v>
      </c>
      <c r="L56" s="30">
        <f>+'1999'!$L56</f>
        <v>0</v>
      </c>
      <c r="M56" s="30">
        <f>+'2000'!$L56</f>
        <v>0</v>
      </c>
      <c r="N56" s="30">
        <f>+'2001'!$L56</f>
        <v>0</v>
      </c>
      <c r="O56" s="30">
        <f>+'2002'!$L56</f>
        <v>0</v>
      </c>
      <c r="P56" s="30">
        <f>+'2003'!$L56</f>
        <v>0</v>
      </c>
      <c r="Q56" s="30">
        <f>+'2004'!$L56</f>
        <v>0</v>
      </c>
      <c r="R56" s="30">
        <f>+'2005'!$L56</f>
        <v>0</v>
      </c>
      <c r="S56" s="30">
        <f>+'2006'!$L56</f>
        <v>0</v>
      </c>
      <c r="T56" s="30">
        <f>+'2007'!$L56</f>
        <v>0</v>
      </c>
      <c r="U56" s="30">
        <f>+'2008'!$L56</f>
        <v>0</v>
      </c>
      <c r="V56" s="30">
        <f>+'2009'!$L56</f>
        <v>0</v>
      </c>
      <c r="W56" s="30">
        <f>+'2010'!$L56</f>
        <v>0</v>
      </c>
      <c r="X56" s="30">
        <f>+'2011'!$L56</f>
        <v>0</v>
      </c>
      <c r="Y56" s="30">
        <f>+'2012'!$L56</f>
        <v>0</v>
      </c>
      <c r="Z56" s="30">
        <f>+'2013'!$L56</f>
        <v>0</v>
      </c>
      <c r="AA56" s="30">
        <f>+'2014'!$L56</f>
        <v>0</v>
      </c>
      <c r="AB56" s="30">
        <f>+'2015'!$L56</f>
        <v>0</v>
      </c>
      <c r="AC56" s="30">
        <f>+'2016'!$L56</f>
        <v>0</v>
      </c>
      <c r="AD56" s="30">
        <f>+'2017'!$L56</f>
        <v>0</v>
      </c>
      <c r="AE56" s="30">
        <f>+'2018'!$L56</f>
        <v>0</v>
      </c>
      <c r="AF56" s="30">
        <f>+'2019'!$L56</f>
        <v>0</v>
      </c>
      <c r="AG56" s="30">
        <f>+'2020'!$L56</f>
        <v>0</v>
      </c>
      <c r="AH56" s="30">
        <f>+'2021'!$L56</f>
        <v>0</v>
      </c>
      <c r="AI56" s="27"/>
      <c r="AJ56" s="31" t="e">
        <f t="shared" si="4"/>
        <v>#DIV/0!</v>
      </c>
    </row>
    <row r="57" spans="1:36" hidden="1" x14ac:dyDescent="0.35">
      <c r="A57" s="24" t="s">
        <v>364</v>
      </c>
      <c r="B57" s="25" t="s">
        <v>365</v>
      </c>
      <c r="C57" s="30">
        <f>+'1990'!$L57</f>
        <v>0</v>
      </c>
      <c r="D57" s="30">
        <f>+'1991'!$L57</f>
        <v>0</v>
      </c>
      <c r="E57" s="30">
        <f>+'1992'!$L57</f>
        <v>0</v>
      </c>
      <c r="F57" s="30">
        <f>+'1993'!$L57</f>
        <v>0</v>
      </c>
      <c r="G57" s="30">
        <f>+'1994'!$L57</f>
        <v>0</v>
      </c>
      <c r="H57" s="30">
        <f>+'1995'!$L57</f>
        <v>0</v>
      </c>
      <c r="I57" s="30">
        <f>+'1996'!$L57</f>
        <v>0</v>
      </c>
      <c r="J57" s="30">
        <f>+'1997'!$L57</f>
        <v>0</v>
      </c>
      <c r="K57" s="30">
        <f>+'1998'!$L57</f>
        <v>0</v>
      </c>
      <c r="L57" s="30">
        <f>+'1999'!$L57</f>
        <v>0</v>
      </c>
      <c r="M57" s="30">
        <f>+'2000'!$L57</f>
        <v>0</v>
      </c>
      <c r="N57" s="30">
        <f>+'2001'!$L57</f>
        <v>0</v>
      </c>
      <c r="O57" s="30">
        <f>+'2002'!$L57</f>
        <v>0</v>
      </c>
      <c r="P57" s="30">
        <f>+'2003'!$L57</f>
        <v>0</v>
      </c>
      <c r="Q57" s="30">
        <f>+'2004'!$L57</f>
        <v>0</v>
      </c>
      <c r="R57" s="30">
        <f>+'2005'!$L57</f>
        <v>0</v>
      </c>
      <c r="S57" s="30">
        <f>+'2006'!$L57</f>
        <v>0</v>
      </c>
      <c r="T57" s="30">
        <f>+'2007'!$L57</f>
        <v>0</v>
      </c>
      <c r="U57" s="30">
        <f>+'2008'!$L57</f>
        <v>0</v>
      </c>
      <c r="V57" s="30">
        <f>+'2009'!$L57</f>
        <v>0</v>
      </c>
      <c r="W57" s="30">
        <f>+'2010'!$L57</f>
        <v>0</v>
      </c>
      <c r="X57" s="30">
        <f>+'2011'!$L57</f>
        <v>0</v>
      </c>
      <c r="Y57" s="30">
        <f>+'2012'!$L57</f>
        <v>0</v>
      </c>
      <c r="Z57" s="30">
        <f>+'2013'!$L57</f>
        <v>0</v>
      </c>
      <c r="AA57" s="30">
        <f>+'2014'!$L57</f>
        <v>0</v>
      </c>
      <c r="AB57" s="30">
        <f>+'2015'!$L57</f>
        <v>0</v>
      </c>
      <c r="AC57" s="30">
        <f>+'2016'!$L57</f>
        <v>0</v>
      </c>
      <c r="AD57" s="30">
        <f>+'2017'!$L57</f>
        <v>0</v>
      </c>
      <c r="AE57" s="30">
        <f>+'2018'!$L57</f>
        <v>0</v>
      </c>
      <c r="AF57" s="30">
        <f>+'2019'!$L57</f>
        <v>0</v>
      </c>
      <c r="AG57" s="30">
        <f>+'2020'!$L57</f>
        <v>0</v>
      </c>
      <c r="AH57" s="30">
        <f>+'2021'!$L57</f>
        <v>0</v>
      </c>
      <c r="AI57" s="27"/>
      <c r="AJ57" s="31" t="e">
        <f t="shared" si="4"/>
        <v>#DIV/0!</v>
      </c>
    </row>
    <row r="58" spans="1:36" hidden="1" x14ac:dyDescent="0.35">
      <c r="A58" s="24" t="s">
        <v>366</v>
      </c>
      <c r="B58" s="25" t="s">
        <v>367</v>
      </c>
      <c r="C58" s="30">
        <f>+'1990'!$L58</f>
        <v>0</v>
      </c>
      <c r="D58" s="30">
        <f>+'1991'!$L58</f>
        <v>0</v>
      </c>
      <c r="E58" s="30">
        <f>+'1992'!$L58</f>
        <v>0</v>
      </c>
      <c r="F58" s="30">
        <f>+'1993'!$L58</f>
        <v>0</v>
      </c>
      <c r="G58" s="30">
        <f>+'1994'!$L58</f>
        <v>0</v>
      </c>
      <c r="H58" s="30">
        <f>+'1995'!$L58</f>
        <v>0</v>
      </c>
      <c r="I58" s="30">
        <f>+'1996'!$L58</f>
        <v>0</v>
      </c>
      <c r="J58" s="30">
        <f>+'1997'!$L58</f>
        <v>0</v>
      </c>
      <c r="K58" s="30">
        <f>+'1998'!$L58</f>
        <v>0</v>
      </c>
      <c r="L58" s="30">
        <f>+'1999'!$L58</f>
        <v>0</v>
      </c>
      <c r="M58" s="30">
        <f>+'2000'!$L58</f>
        <v>0</v>
      </c>
      <c r="N58" s="30">
        <f>+'2001'!$L58</f>
        <v>0</v>
      </c>
      <c r="O58" s="30">
        <f>+'2002'!$L58</f>
        <v>0</v>
      </c>
      <c r="P58" s="30">
        <f>+'2003'!$L58</f>
        <v>0</v>
      </c>
      <c r="Q58" s="30">
        <f>+'2004'!$L58</f>
        <v>0</v>
      </c>
      <c r="R58" s="30">
        <f>+'2005'!$L58</f>
        <v>0</v>
      </c>
      <c r="S58" s="30">
        <f>+'2006'!$L58</f>
        <v>0</v>
      </c>
      <c r="T58" s="30">
        <f>+'2007'!$L58</f>
        <v>0</v>
      </c>
      <c r="U58" s="30">
        <f>+'2008'!$L58</f>
        <v>0</v>
      </c>
      <c r="V58" s="30">
        <f>+'2009'!$L58</f>
        <v>0</v>
      </c>
      <c r="W58" s="30">
        <f>+'2010'!$L58</f>
        <v>0</v>
      </c>
      <c r="X58" s="30">
        <f>+'2011'!$L58</f>
        <v>0</v>
      </c>
      <c r="Y58" s="30">
        <f>+'2012'!$L58</f>
        <v>0</v>
      </c>
      <c r="Z58" s="30">
        <f>+'2013'!$L58</f>
        <v>0</v>
      </c>
      <c r="AA58" s="30">
        <f>+'2014'!$L58</f>
        <v>0</v>
      </c>
      <c r="AB58" s="30">
        <f>+'2015'!$L58</f>
        <v>0</v>
      </c>
      <c r="AC58" s="30">
        <f>+'2016'!$L58</f>
        <v>0</v>
      </c>
      <c r="AD58" s="30">
        <f>+'2017'!$L58</f>
        <v>0</v>
      </c>
      <c r="AE58" s="30">
        <f>+'2018'!$L58</f>
        <v>0</v>
      </c>
      <c r="AF58" s="30">
        <f>+'2019'!$L58</f>
        <v>0</v>
      </c>
      <c r="AG58" s="30">
        <f>+'2020'!$L58</f>
        <v>0</v>
      </c>
      <c r="AH58" s="30">
        <f>+'2021'!$L58</f>
        <v>0</v>
      </c>
      <c r="AI58" s="27"/>
      <c r="AJ58" s="31" t="e">
        <f t="shared" si="4"/>
        <v>#DIV/0!</v>
      </c>
    </row>
    <row r="59" spans="1:36" hidden="1" x14ac:dyDescent="0.35">
      <c r="A59" s="24" t="s">
        <v>368</v>
      </c>
      <c r="B59" s="25" t="s">
        <v>369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27"/>
      <c r="AJ59" s="33" t="e">
        <f t="shared" si="4"/>
        <v>#DIV/0!</v>
      </c>
    </row>
    <row r="60" spans="1:36" hidden="1" x14ac:dyDescent="0.35">
      <c r="A60" s="24" t="s">
        <v>370</v>
      </c>
      <c r="B60" s="25" t="s">
        <v>371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27"/>
      <c r="AJ60" s="33" t="e">
        <f t="shared" si="4"/>
        <v>#DIV/0!</v>
      </c>
    </row>
    <row r="61" spans="1:36" hidden="1" x14ac:dyDescent="0.35">
      <c r="A61" s="24" t="s">
        <v>372</v>
      </c>
      <c r="B61" s="25" t="s">
        <v>373</v>
      </c>
      <c r="C61" s="30">
        <f>+'1990'!$L61</f>
        <v>0</v>
      </c>
      <c r="D61" s="30">
        <f>+'1991'!$L61</f>
        <v>0</v>
      </c>
      <c r="E61" s="30">
        <f>+'1992'!$L61</f>
        <v>0</v>
      </c>
      <c r="F61" s="30">
        <f>+'1993'!$L61</f>
        <v>0</v>
      </c>
      <c r="G61" s="30">
        <f>+'1994'!$L61</f>
        <v>0</v>
      </c>
      <c r="H61" s="30">
        <f>+'1995'!$L61</f>
        <v>0</v>
      </c>
      <c r="I61" s="30">
        <f>+'1996'!$L61</f>
        <v>0</v>
      </c>
      <c r="J61" s="30">
        <f>+'1997'!$L61</f>
        <v>0</v>
      </c>
      <c r="K61" s="30">
        <f>+'1998'!$L61</f>
        <v>0</v>
      </c>
      <c r="L61" s="30">
        <f>+'1999'!$L61</f>
        <v>0</v>
      </c>
      <c r="M61" s="30">
        <f>+'2000'!$L61</f>
        <v>0</v>
      </c>
      <c r="N61" s="30">
        <f>+'2001'!$L61</f>
        <v>0</v>
      </c>
      <c r="O61" s="30">
        <f>+'2002'!$L61</f>
        <v>0</v>
      </c>
      <c r="P61" s="30">
        <f>+'2003'!$L61</f>
        <v>0</v>
      </c>
      <c r="Q61" s="30">
        <f>+'2004'!$L61</f>
        <v>0</v>
      </c>
      <c r="R61" s="30">
        <f>+'2005'!$L61</f>
        <v>0</v>
      </c>
      <c r="S61" s="30">
        <f>+'2006'!$L61</f>
        <v>0</v>
      </c>
      <c r="T61" s="30">
        <f>+'2007'!$L61</f>
        <v>0</v>
      </c>
      <c r="U61" s="30">
        <f>+'2008'!$L61</f>
        <v>0</v>
      </c>
      <c r="V61" s="30">
        <f>+'2009'!$L61</f>
        <v>0</v>
      </c>
      <c r="W61" s="30">
        <f>+'2010'!$L61</f>
        <v>0</v>
      </c>
      <c r="X61" s="30">
        <f>+'2011'!$L61</f>
        <v>0</v>
      </c>
      <c r="Y61" s="30">
        <f>+'2012'!$L61</f>
        <v>0</v>
      </c>
      <c r="Z61" s="30">
        <f>+'2013'!$L61</f>
        <v>0</v>
      </c>
      <c r="AA61" s="30">
        <f>+'2014'!$L61</f>
        <v>0</v>
      </c>
      <c r="AB61" s="30">
        <f>+'2015'!$L61</f>
        <v>0</v>
      </c>
      <c r="AC61" s="30">
        <f>+'2016'!$L61</f>
        <v>0</v>
      </c>
      <c r="AD61" s="30">
        <f>+'2017'!$L61</f>
        <v>0</v>
      </c>
      <c r="AE61" s="30">
        <f>+'2018'!$L61</f>
        <v>0</v>
      </c>
      <c r="AF61" s="30">
        <f>+'2019'!$L61</f>
        <v>0</v>
      </c>
      <c r="AG61" s="30">
        <f>+'2020'!$L61</f>
        <v>0</v>
      </c>
      <c r="AH61" s="30">
        <f>+'2021'!$L61</f>
        <v>0</v>
      </c>
      <c r="AI61" s="27"/>
      <c r="AJ61" s="31" t="e">
        <f t="shared" si="4"/>
        <v>#DIV/0!</v>
      </c>
    </row>
    <row r="62" spans="1:36" hidden="1" x14ac:dyDescent="0.35">
      <c r="A62" s="24" t="s">
        <v>374</v>
      </c>
      <c r="B62" s="25" t="s">
        <v>375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27"/>
      <c r="AJ62" s="33" t="e">
        <f t="shared" si="4"/>
        <v>#DIV/0!</v>
      </c>
    </row>
    <row r="63" spans="1:36" hidden="1" x14ac:dyDescent="0.35">
      <c r="A63" s="24" t="s">
        <v>376</v>
      </c>
      <c r="B63" s="25" t="s">
        <v>291</v>
      </c>
      <c r="C63" s="30">
        <f>+'1990'!$L63</f>
        <v>0</v>
      </c>
      <c r="D63" s="30">
        <f>+'1991'!$L63</f>
        <v>0</v>
      </c>
      <c r="E63" s="30">
        <f>+'1992'!$L63</f>
        <v>0</v>
      </c>
      <c r="F63" s="30">
        <f>+'1993'!$L63</f>
        <v>0</v>
      </c>
      <c r="G63" s="30">
        <f>+'1994'!$L63</f>
        <v>0</v>
      </c>
      <c r="H63" s="30">
        <f>+'1995'!$L63</f>
        <v>0</v>
      </c>
      <c r="I63" s="30">
        <f>+'1996'!$L63</f>
        <v>0</v>
      </c>
      <c r="J63" s="30">
        <f>+'1997'!$L63</f>
        <v>0</v>
      </c>
      <c r="K63" s="30">
        <f>+'1998'!$L63</f>
        <v>0</v>
      </c>
      <c r="L63" s="30">
        <f>+'1999'!$L63</f>
        <v>0</v>
      </c>
      <c r="M63" s="30">
        <f>+'2000'!$L63</f>
        <v>0</v>
      </c>
      <c r="N63" s="30">
        <f>+'2001'!$L63</f>
        <v>0</v>
      </c>
      <c r="O63" s="30">
        <f>+'2002'!$L63</f>
        <v>0</v>
      </c>
      <c r="P63" s="30">
        <f>+'2003'!$L63</f>
        <v>0</v>
      </c>
      <c r="Q63" s="30">
        <f>+'2004'!$L63</f>
        <v>0</v>
      </c>
      <c r="R63" s="30">
        <f>+'2005'!$L63</f>
        <v>0</v>
      </c>
      <c r="S63" s="30">
        <f>+'2006'!$L63</f>
        <v>0</v>
      </c>
      <c r="T63" s="30">
        <f>+'2007'!$L63</f>
        <v>0</v>
      </c>
      <c r="U63" s="30">
        <f>+'2008'!$L63</f>
        <v>0</v>
      </c>
      <c r="V63" s="30">
        <f>+'2009'!$L63</f>
        <v>0</v>
      </c>
      <c r="W63" s="30">
        <f>+'2010'!$L63</f>
        <v>0</v>
      </c>
      <c r="X63" s="30">
        <f>+'2011'!$L63</f>
        <v>0</v>
      </c>
      <c r="Y63" s="30">
        <f>+'2012'!$L63</f>
        <v>0</v>
      </c>
      <c r="Z63" s="30">
        <f>+'2013'!$L63</f>
        <v>0</v>
      </c>
      <c r="AA63" s="30">
        <f>+'2014'!$L63</f>
        <v>0</v>
      </c>
      <c r="AB63" s="30">
        <f>+'2015'!$L63</f>
        <v>0</v>
      </c>
      <c r="AC63" s="30">
        <f>+'2016'!$L63</f>
        <v>0</v>
      </c>
      <c r="AD63" s="30">
        <f>+'2017'!$L63</f>
        <v>0</v>
      </c>
      <c r="AE63" s="30">
        <f>+'2018'!$L63</f>
        <v>0</v>
      </c>
      <c r="AF63" s="30">
        <f>+'2019'!$L63</f>
        <v>0</v>
      </c>
      <c r="AG63" s="30">
        <f>+'2020'!$L63</f>
        <v>0</v>
      </c>
      <c r="AH63" s="30">
        <f>+'2021'!$L63</f>
        <v>0</v>
      </c>
      <c r="AI63" s="27"/>
      <c r="AJ63" s="31" t="e">
        <f t="shared" si="4"/>
        <v>#DIV/0!</v>
      </c>
    </row>
    <row r="64" spans="1:36" hidden="1" x14ac:dyDescent="0.35">
      <c r="A64" s="24" t="s">
        <v>377</v>
      </c>
      <c r="B64" s="25" t="s">
        <v>378</v>
      </c>
      <c r="C64" s="26">
        <f t="shared" ref="C64:AE64" si="37">+SUM(C65:C71)</f>
        <v>0</v>
      </c>
      <c r="D64" s="26">
        <f t="shared" si="37"/>
        <v>0</v>
      </c>
      <c r="E64" s="26">
        <f t="shared" si="37"/>
        <v>0</v>
      </c>
      <c r="F64" s="26">
        <f t="shared" si="37"/>
        <v>0</v>
      </c>
      <c r="G64" s="26">
        <f t="shared" si="37"/>
        <v>0</v>
      </c>
      <c r="H64" s="26">
        <f t="shared" si="37"/>
        <v>0</v>
      </c>
      <c r="I64" s="26">
        <f t="shared" si="37"/>
        <v>0</v>
      </c>
      <c r="J64" s="26">
        <f t="shared" si="37"/>
        <v>0</v>
      </c>
      <c r="K64" s="26">
        <f t="shared" si="37"/>
        <v>0</v>
      </c>
      <c r="L64" s="26">
        <f t="shared" si="37"/>
        <v>0</v>
      </c>
      <c r="M64" s="26">
        <f t="shared" si="37"/>
        <v>0</v>
      </c>
      <c r="N64" s="26">
        <f t="shared" si="37"/>
        <v>0</v>
      </c>
      <c r="O64" s="26">
        <f t="shared" si="37"/>
        <v>0</v>
      </c>
      <c r="P64" s="26">
        <f t="shared" si="37"/>
        <v>0</v>
      </c>
      <c r="Q64" s="26">
        <f t="shared" si="37"/>
        <v>0</v>
      </c>
      <c r="R64" s="26">
        <f t="shared" si="37"/>
        <v>0</v>
      </c>
      <c r="S64" s="26">
        <f t="shared" si="37"/>
        <v>0</v>
      </c>
      <c r="T64" s="26">
        <f t="shared" si="37"/>
        <v>0</v>
      </c>
      <c r="U64" s="26">
        <f t="shared" si="37"/>
        <v>0</v>
      </c>
      <c r="V64" s="26">
        <f t="shared" si="37"/>
        <v>0</v>
      </c>
      <c r="W64" s="26">
        <f t="shared" si="37"/>
        <v>0</v>
      </c>
      <c r="X64" s="26">
        <f t="shared" si="37"/>
        <v>0</v>
      </c>
      <c r="Y64" s="26">
        <f t="shared" si="37"/>
        <v>0</v>
      </c>
      <c r="Z64" s="26">
        <f t="shared" si="37"/>
        <v>0</v>
      </c>
      <c r="AA64" s="26">
        <f t="shared" si="37"/>
        <v>0</v>
      </c>
      <c r="AB64" s="26">
        <f t="shared" si="37"/>
        <v>0</v>
      </c>
      <c r="AC64" s="26">
        <f t="shared" si="37"/>
        <v>0</v>
      </c>
      <c r="AD64" s="26">
        <f t="shared" si="37"/>
        <v>0</v>
      </c>
      <c r="AE64" s="26">
        <f t="shared" si="37"/>
        <v>0</v>
      </c>
      <c r="AF64" s="26">
        <f t="shared" ref="AF64:AH64" si="38">+SUM(AF65:AF71)</f>
        <v>0</v>
      </c>
      <c r="AG64" s="26">
        <f t="shared" si="38"/>
        <v>0</v>
      </c>
      <c r="AH64" s="26">
        <f t="shared" si="38"/>
        <v>0</v>
      </c>
      <c r="AI64" s="27"/>
      <c r="AJ64" s="28" t="e">
        <f t="shared" si="4"/>
        <v>#DIV/0!</v>
      </c>
    </row>
    <row r="65" spans="1:36" hidden="1" x14ac:dyDescent="0.35">
      <c r="A65" s="24" t="s">
        <v>379</v>
      </c>
      <c r="B65" s="25" t="s">
        <v>380</v>
      </c>
      <c r="C65" s="30">
        <f>+'1990'!$L65</f>
        <v>0</v>
      </c>
      <c r="D65" s="30">
        <f>+'1991'!$L65</f>
        <v>0</v>
      </c>
      <c r="E65" s="30">
        <f>+'1992'!$L65</f>
        <v>0</v>
      </c>
      <c r="F65" s="30">
        <f>+'1993'!$L65</f>
        <v>0</v>
      </c>
      <c r="G65" s="30">
        <f>+'1994'!$L65</f>
        <v>0</v>
      </c>
      <c r="H65" s="30">
        <f>+'1995'!$L65</f>
        <v>0</v>
      </c>
      <c r="I65" s="30">
        <f>+'1996'!$L65</f>
        <v>0</v>
      </c>
      <c r="J65" s="30">
        <f>+'1997'!$L65</f>
        <v>0</v>
      </c>
      <c r="K65" s="30">
        <f>+'1998'!$L65</f>
        <v>0</v>
      </c>
      <c r="L65" s="30">
        <f>+'1999'!$L65</f>
        <v>0</v>
      </c>
      <c r="M65" s="30">
        <f>+'2000'!$L65</f>
        <v>0</v>
      </c>
      <c r="N65" s="30">
        <f>+'2001'!$L65</f>
        <v>0</v>
      </c>
      <c r="O65" s="30">
        <f>+'2002'!$L65</f>
        <v>0</v>
      </c>
      <c r="P65" s="30">
        <f>+'2003'!$L65</f>
        <v>0</v>
      </c>
      <c r="Q65" s="30">
        <f>+'2004'!$L65</f>
        <v>0</v>
      </c>
      <c r="R65" s="30">
        <f>+'2005'!$L65</f>
        <v>0</v>
      </c>
      <c r="S65" s="30">
        <f>+'2006'!$L65</f>
        <v>0</v>
      </c>
      <c r="T65" s="30">
        <f>+'2007'!$L65</f>
        <v>0</v>
      </c>
      <c r="U65" s="30">
        <f>+'2008'!$L65</f>
        <v>0</v>
      </c>
      <c r="V65" s="30">
        <f>+'2009'!$L65</f>
        <v>0</v>
      </c>
      <c r="W65" s="30">
        <f>+'2010'!$L65</f>
        <v>0</v>
      </c>
      <c r="X65" s="30">
        <f>+'2011'!$L65</f>
        <v>0</v>
      </c>
      <c r="Y65" s="30">
        <f>+'2012'!$L65</f>
        <v>0</v>
      </c>
      <c r="Z65" s="30">
        <f>+'2013'!$L65</f>
        <v>0</v>
      </c>
      <c r="AA65" s="30">
        <f>+'2014'!$L65</f>
        <v>0</v>
      </c>
      <c r="AB65" s="30">
        <f>+'2015'!$L65</f>
        <v>0</v>
      </c>
      <c r="AC65" s="30">
        <f>+'2016'!$L65</f>
        <v>0</v>
      </c>
      <c r="AD65" s="30">
        <f>+'2017'!$L65</f>
        <v>0</v>
      </c>
      <c r="AE65" s="30">
        <f>+'2018'!$L65</f>
        <v>0</v>
      </c>
      <c r="AF65" s="30">
        <f>+'2019'!$L65</f>
        <v>0</v>
      </c>
      <c r="AG65" s="30">
        <f>+'2020'!$L65</f>
        <v>0</v>
      </c>
      <c r="AH65" s="30">
        <f>+'2021'!$L65</f>
        <v>0</v>
      </c>
      <c r="AI65" s="27"/>
      <c r="AJ65" s="31" t="e">
        <f t="shared" si="4"/>
        <v>#DIV/0!</v>
      </c>
    </row>
    <row r="66" spans="1:36" hidden="1" x14ac:dyDescent="0.35">
      <c r="A66" s="24" t="s">
        <v>381</v>
      </c>
      <c r="B66" s="25" t="s">
        <v>382</v>
      </c>
      <c r="C66" s="30">
        <f>+'1990'!$L66</f>
        <v>0</v>
      </c>
      <c r="D66" s="30">
        <f>+'1991'!$L66</f>
        <v>0</v>
      </c>
      <c r="E66" s="30">
        <f>+'1992'!$L66</f>
        <v>0</v>
      </c>
      <c r="F66" s="30">
        <f>+'1993'!$L66</f>
        <v>0</v>
      </c>
      <c r="G66" s="30">
        <f>+'1994'!$L66</f>
        <v>0</v>
      </c>
      <c r="H66" s="30">
        <f>+'1995'!$L66</f>
        <v>0</v>
      </c>
      <c r="I66" s="30">
        <f>+'1996'!$L66</f>
        <v>0</v>
      </c>
      <c r="J66" s="30">
        <f>+'1997'!$L66</f>
        <v>0</v>
      </c>
      <c r="K66" s="30">
        <f>+'1998'!$L66</f>
        <v>0</v>
      </c>
      <c r="L66" s="30">
        <f>+'1999'!$L66</f>
        <v>0</v>
      </c>
      <c r="M66" s="30">
        <f>+'2000'!$L66</f>
        <v>0</v>
      </c>
      <c r="N66" s="30">
        <f>+'2001'!$L66</f>
        <v>0</v>
      </c>
      <c r="O66" s="30">
        <f>+'2002'!$L66</f>
        <v>0</v>
      </c>
      <c r="P66" s="30">
        <f>+'2003'!$L66</f>
        <v>0</v>
      </c>
      <c r="Q66" s="30">
        <f>+'2004'!$L66</f>
        <v>0</v>
      </c>
      <c r="R66" s="30">
        <f>+'2005'!$L66</f>
        <v>0</v>
      </c>
      <c r="S66" s="30">
        <f>+'2006'!$L66</f>
        <v>0</v>
      </c>
      <c r="T66" s="30">
        <f>+'2007'!$L66</f>
        <v>0</v>
      </c>
      <c r="U66" s="30">
        <f>+'2008'!$L66</f>
        <v>0</v>
      </c>
      <c r="V66" s="30">
        <f>+'2009'!$L66</f>
        <v>0</v>
      </c>
      <c r="W66" s="30">
        <f>+'2010'!$L66</f>
        <v>0</v>
      </c>
      <c r="X66" s="30">
        <f>+'2011'!$L66</f>
        <v>0</v>
      </c>
      <c r="Y66" s="30">
        <f>+'2012'!$L66</f>
        <v>0</v>
      </c>
      <c r="Z66" s="30">
        <f>+'2013'!$L66</f>
        <v>0</v>
      </c>
      <c r="AA66" s="30">
        <f>+'2014'!$L66</f>
        <v>0</v>
      </c>
      <c r="AB66" s="30">
        <f>+'2015'!$L66</f>
        <v>0</v>
      </c>
      <c r="AC66" s="30">
        <f>+'2016'!$L66</f>
        <v>0</v>
      </c>
      <c r="AD66" s="30">
        <f>+'2017'!$L66</f>
        <v>0</v>
      </c>
      <c r="AE66" s="30">
        <f>+'2018'!$L66</f>
        <v>0</v>
      </c>
      <c r="AF66" s="30">
        <f>+'2019'!$L66</f>
        <v>0</v>
      </c>
      <c r="AG66" s="30">
        <f>+'2020'!$L66</f>
        <v>0</v>
      </c>
      <c r="AH66" s="30">
        <f>+'2021'!$L66</f>
        <v>0</v>
      </c>
      <c r="AI66" s="27"/>
      <c r="AJ66" s="31" t="e">
        <f t="shared" si="4"/>
        <v>#DIV/0!</v>
      </c>
    </row>
    <row r="67" spans="1:36" hidden="1" x14ac:dyDescent="0.35">
      <c r="A67" s="24" t="s">
        <v>383</v>
      </c>
      <c r="B67" s="25" t="s">
        <v>384</v>
      </c>
      <c r="C67" s="30">
        <f>+'1990'!$L67</f>
        <v>0</v>
      </c>
      <c r="D67" s="30">
        <f>+'1991'!$L67</f>
        <v>0</v>
      </c>
      <c r="E67" s="30">
        <f>+'1992'!$L67</f>
        <v>0</v>
      </c>
      <c r="F67" s="30">
        <f>+'1993'!$L67</f>
        <v>0</v>
      </c>
      <c r="G67" s="30">
        <f>+'1994'!$L67</f>
        <v>0</v>
      </c>
      <c r="H67" s="30">
        <f>+'1995'!$L67</f>
        <v>0</v>
      </c>
      <c r="I67" s="30">
        <f>+'1996'!$L67</f>
        <v>0</v>
      </c>
      <c r="J67" s="30">
        <f>+'1997'!$L67</f>
        <v>0</v>
      </c>
      <c r="K67" s="30">
        <f>+'1998'!$L67</f>
        <v>0</v>
      </c>
      <c r="L67" s="30">
        <f>+'1999'!$L67</f>
        <v>0</v>
      </c>
      <c r="M67" s="30">
        <f>+'2000'!$L67</f>
        <v>0</v>
      </c>
      <c r="N67" s="30">
        <f>+'2001'!$L67</f>
        <v>0</v>
      </c>
      <c r="O67" s="30">
        <f>+'2002'!$L67</f>
        <v>0</v>
      </c>
      <c r="P67" s="30">
        <f>+'2003'!$L67</f>
        <v>0</v>
      </c>
      <c r="Q67" s="30">
        <f>+'2004'!$L67</f>
        <v>0</v>
      </c>
      <c r="R67" s="30">
        <f>+'2005'!$L67</f>
        <v>0</v>
      </c>
      <c r="S67" s="30">
        <f>+'2006'!$L67</f>
        <v>0</v>
      </c>
      <c r="T67" s="30">
        <f>+'2007'!$L67</f>
        <v>0</v>
      </c>
      <c r="U67" s="30">
        <f>+'2008'!$L67</f>
        <v>0</v>
      </c>
      <c r="V67" s="30">
        <f>+'2009'!$L67</f>
        <v>0</v>
      </c>
      <c r="W67" s="30">
        <f>+'2010'!$L67</f>
        <v>0</v>
      </c>
      <c r="X67" s="30">
        <f>+'2011'!$L67</f>
        <v>0</v>
      </c>
      <c r="Y67" s="30">
        <f>+'2012'!$L67</f>
        <v>0</v>
      </c>
      <c r="Z67" s="30">
        <f>+'2013'!$L67</f>
        <v>0</v>
      </c>
      <c r="AA67" s="30">
        <f>+'2014'!$L67</f>
        <v>0</v>
      </c>
      <c r="AB67" s="30">
        <f>+'2015'!$L67</f>
        <v>0</v>
      </c>
      <c r="AC67" s="30">
        <f>+'2016'!$L67</f>
        <v>0</v>
      </c>
      <c r="AD67" s="30">
        <f>+'2017'!$L67</f>
        <v>0</v>
      </c>
      <c r="AE67" s="30">
        <f>+'2018'!$L67</f>
        <v>0</v>
      </c>
      <c r="AF67" s="30">
        <f>+'2019'!$L67</f>
        <v>0</v>
      </c>
      <c r="AG67" s="30">
        <f>+'2020'!$L67</f>
        <v>0</v>
      </c>
      <c r="AH67" s="30">
        <f>+'2021'!$L67</f>
        <v>0</v>
      </c>
      <c r="AI67" s="27"/>
      <c r="AJ67" s="31" t="e">
        <f t="shared" si="4"/>
        <v>#DIV/0!</v>
      </c>
    </row>
    <row r="68" spans="1:36" hidden="1" x14ac:dyDescent="0.35">
      <c r="A68" s="24" t="s">
        <v>385</v>
      </c>
      <c r="B68" s="25" t="s">
        <v>386</v>
      </c>
      <c r="C68" s="30">
        <f>+'1990'!$L68</f>
        <v>0</v>
      </c>
      <c r="D68" s="30">
        <f>+'1991'!$L68</f>
        <v>0</v>
      </c>
      <c r="E68" s="30">
        <f>+'1992'!$L68</f>
        <v>0</v>
      </c>
      <c r="F68" s="30">
        <f>+'1993'!$L68</f>
        <v>0</v>
      </c>
      <c r="G68" s="30">
        <f>+'1994'!$L68</f>
        <v>0</v>
      </c>
      <c r="H68" s="30">
        <f>+'1995'!$L68</f>
        <v>0</v>
      </c>
      <c r="I68" s="30">
        <f>+'1996'!$L68</f>
        <v>0</v>
      </c>
      <c r="J68" s="30">
        <f>+'1997'!$L68</f>
        <v>0</v>
      </c>
      <c r="K68" s="30">
        <f>+'1998'!$L68</f>
        <v>0</v>
      </c>
      <c r="L68" s="30">
        <f>+'1999'!$L68</f>
        <v>0</v>
      </c>
      <c r="M68" s="30">
        <f>+'2000'!$L68</f>
        <v>0</v>
      </c>
      <c r="N68" s="30">
        <f>+'2001'!$L68</f>
        <v>0</v>
      </c>
      <c r="O68" s="30">
        <f>+'2002'!$L68</f>
        <v>0</v>
      </c>
      <c r="P68" s="30">
        <f>+'2003'!$L68</f>
        <v>0</v>
      </c>
      <c r="Q68" s="30">
        <f>+'2004'!$L68</f>
        <v>0</v>
      </c>
      <c r="R68" s="30">
        <f>+'2005'!$L68</f>
        <v>0</v>
      </c>
      <c r="S68" s="30">
        <f>+'2006'!$L68</f>
        <v>0</v>
      </c>
      <c r="T68" s="30">
        <f>+'2007'!$L68</f>
        <v>0</v>
      </c>
      <c r="U68" s="30">
        <f>+'2008'!$L68</f>
        <v>0</v>
      </c>
      <c r="V68" s="30">
        <f>+'2009'!$L68</f>
        <v>0</v>
      </c>
      <c r="W68" s="30">
        <f>+'2010'!$L68</f>
        <v>0</v>
      </c>
      <c r="X68" s="30">
        <f>+'2011'!$L68</f>
        <v>0</v>
      </c>
      <c r="Y68" s="30">
        <f>+'2012'!$L68</f>
        <v>0</v>
      </c>
      <c r="Z68" s="30">
        <f>+'2013'!$L68</f>
        <v>0</v>
      </c>
      <c r="AA68" s="30">
        <f>+'2014'!$L68</f>
        <v>0</v>
      </c>
      <c r="AB68" s="30">
        <f>+'2015'!$L68</f>
        <v>0</v>
      </c>
      <c r="AC68" s="30">
        <f>+'2016'!$L68</f>
        <v>0</v>
      </c>
      <c r="AD68" s="30">
        <f>+'2017'!$L68</f>
        <v>0</v>
      </c>
      <c r="AE68" s="30">
        <f>+'2018'!$L68</f>
        <v>0</v>
      </c>
      <c r="AF68" s="30">
        <f>+'2019'!$L68</f>
        <v>0</v>
      </c>
      <c r="AG68" s="30">
        <f>+'2020'!$L68</f>
        <v>0</v>
      </c>
      <c r="AH68" s="30">
        <f>+'2021'!$L68</f>
        <v>0</v>
      </c>
      <c r="AI68" s="27"/>
      <c r="AJ68" s="31" t="e">
        <f t="shared" si="4"/>
        <v>#DIV/0!</v>
      </c>
    </row>
    <row r="69" spans="1:36" hidden="1" x14ac:dyDescent="0.35">
      <c r="A69" s="24" t="s">
        <v>387</v>
      </c>
      <c r="B69" s="25" t="s">
        <v>388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27"/>
      <c r="AJ69" s="33" t="e">
        <f t="shared" ref="AJ69:AJ132" si="39">+(AF69/M69)-1</f>
        <v>#DIV/0!</v>
      </c>
    </row>
    <row r="70" spans="1:36" hidden="1" x14ac:dyDescent="0.35">
      <c r="A70" s="24" t="s">
        <v>389</v>
      </c>
      <c r="B70" s="25" t="s">
        <v>390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27"/>
      <c r="AJ70" s="33" t="e">
        <f t="shared" si="39"/>
        <v>#DIV/0!</v>
      </c>
    </row>
    <row r="71" spans="1:36" hidden="1" x14ac:dyDescent="0.35">
      <c r="A71" s="24" t="s">
        <v>391</v>
      </c>
      <c r="B71" s="25" t="s">
        <v>291</v>
      </c>
      <c r="C71" s="30">
        <f>+'1990'!$L71</f>
        <v>0</v>
      </c>
      <c r="D71" s="30">
        <f>+'1991'!$L71</f>
        <v>0</v>
      </c>
      <c r="E71" s="30">
        <f>+'1992'!$L71</f>
        <v>0</v>
      </c>
      <c r="F71" s="30">
        <f>+'1993'!$L71</f>
        <v>0</v>
      </c>
      <c r="G71" s="30">
        <f>+'1994'!$L71</f>
        <v>0</v>
      </c>
      <c r="H71" s="30">
        <f>+'1995'!$L71</f>
        <v>0</v>
      </c>
      <c r="I71" s="30">
        <f>+'1996'!$L71</f>
        <v>0</v>
      </c>
      <c r="J71" s="30">
        <f>+'1997'!$L71</f>
        <v>0</v>
      </c>
      <c r="K71" s="30">
        <f>+'1998'!$L71</f>
        <v>0</v>
      </c>
      <c r="L71" s="30">
        <f>+'1999'!$L71</f>
        <v>0</v>
      </c>
      <c r="M71" s="30">
        <f>+'2000'!$L71</f>
        <v>0</v>
      </c>
      <c r="N71" s="30">
        <f>+'2001'!$L71</f>
        <v>0</v>
      </c>
      <c r="O71" s="30">
        <f>+'2002'!$L71</f>
        <v>0</v>
      </c>
      <c r="P71" s="30">
        <f>+'2003'!$L71</f>
        <v>0</v>
      </c>
      <c r="Q71" s="30">
        <f>+'2004'!$L71</f>
        <v>0</v>
      </c>
      <c r="R71" s="30">
        <f>+'2005'!$L71</f>
        <v>0</v>
      </c>
      <c r="S71" s="30">
        <f>+'2006'!$L71</f>
        <v>0</v>
      </c>
      <c r="T71" s="30">
        <f>+'2007'!$L71</f>
        <v>0</v>
      </c>
      <c r="U71" s="30">
        <f>+'2008'!$L71</f>
        <v>0</v>
      </c>
      <c r="V71" s="30">
        <f>+'2009'!$L71</f>
        <v>0</v>
      </c>
      <c r="W71" s="30">
        <f>+'2010'!$L71</f>
        <v>0</v>
      </c>
      <c r="X71" s="30">
        <f>+'2011'!$L71</f>
        <v>0</v>
      </c>
      <c r="Y71" s="30">
        <f>+'2012'!$L71</f>
        <v>0</v>
      </c>
      <c r="Z71" s="30">
        <f>+'2013'!$L71</f>
        <v>0</v>
      </c>
      <c r="AA71" s="30">
        <f>+'2014'!$L71</f>
        <v>0</v>
      </c>
      <c r="AB71" s="30">
        <f>+'2015'!$L71</f>
        <v>0</v>
      </c>
      <c r="AC71" s="30">
        <f>+'2016'!$L71</f>
        <v>0</v>
      </c>
      <c r="AD71" s="30">
        <f>+'2017'!$L71</f>
        <v>0</v>
      </c>
      <c r="AE71" s="30">
        <f>+'2018'!$L71</f>
        <v>0</v>
      </c>
      <c r="AF71" s="30">
        <f>+'2019'!$L71</f>
        <v>0</v>
      </c>
      <c r="AG71" s="30">
        <f>+'2020'!$L71</f>
        <v>0</v>
      </c>
      <c r="AH71" s="30">
        <f>+'2021'!$L71</f>
        <v>0</v>
      </c>
      <c r="AI71" s="27"/>
      <c r="AJ71" s="31" t="e">
        <f t="shared" si="39"/>
        <v>#DIV/0!</v>
      </c>
    </row>
    <row r="72" spans="1:36" hidden="1" x14ac:dyDescent="0.35">
      <c r="A72" s="24" t="s">
        <v>392</v>
      </c>
      <c r="B72" s="25" t="s">
        <v>393</v>
      </c>
      <c r="C72" s="26">
        <f t="shared" ref="C72:AE72" si="40">+SUM(C73:C75)</f>
        <v>0</v>
      </c>
      <c r="D72" s="26">
        <f t="shared" si="40"/>
        <v>0</v>
      </c>
      <c r="E72" s="26">
        <f t="shared" si="40"/>
        <v>0</v>
      </c>
      <c r="F72" s="26">
        <f t="shared" si="40"/>
        <v>0</v>
      </c>
      <c r="G72" s="26">
        <f t="shared" si="40"/>
        <v>0</v>
      </c>
      <c r="H72" s="26">
        <f t="shared" si="40"/>
        <v>0</v>
      </c>
      <c r="I72" s="26">
        <f t="shared" si="40"/>
        <v>0</v>
      </c>
      <c r="J72" s="26">
        <f t="shared" si="40"/>
        <v>0</v>
      </c>
      <c r="K72" s="26">
        <f t="shared" si="40"/>
        <v>0</v>
      </c>
      <c r="L72" s="26">
        <f t="shared" si="40"/>
        <v>0</v>
      </c>
      <c r="M72" s="26">
        <f t="shared" si="40"/>
        <v>0</v>
      </c>
      <c r="N72" s="26">
        <f t="shared" si="40"/>
        <v>0</v>
      </c>
      <c r="O72" s="26">
        <f t="shared" si="40"/>
        <v>0</v>
      </c>
      <c r="P72" s="26">
        <f t="shared" si="40"/>
        <v>0</v>
      </c>
      <c r="Q72" s="26">
        <f t="shared" si="40"/>
        <v>0</v>
      </c>
      <c r="R72" s="26">
        <f t="shared" si="40"/>
        <v>0</v>
      </c>
      <c r="S72" s="26">
        <f t="shared" si="40"/>
        <v>0</v>
      </c>
      <c r="T72" s="26">
        <f t="shared" si="40"/>
        <v>0</v>
      </c>
      <c r="U72" s="26">
        <f t="shared" si="40"/>
        <v>0</v>
      </c>
      <c r="V72" s="26">
        <f t="shared" si="40"/>
        <v>0</v>
      </c>
      <c r="W72" s="26">
        <f t="shared" si="40"/>
        <v>0</v>
      </c>
      <c r="X72" s="26">
        <f t="shared" si="40"/>
        <v>0</v>
      </c>
      <c r="Y72" s="26">
        <f t="shared" si="40"/>
        <v>0</v>
      </c>
      <c r="Z72" s="26">
        <f t="shared" si="40"/>
        <v>0</v>
      </c>
      <c r="AA72" s="26">
        <f t="shared" si="40"/>
        <v>0</v>
      </c>
      <c r="AB72" s="26">
        <f t="shared" si="40"/>
        <v>0</v>
      </c>
      <c r="AC72" s="26">
        <f t="shared" si="40"/>
        <v>0</v>
      </c>
      <c r="AD72" s="26">
        <f t="shared" si="40"/>
        <v>0</v>
      </c>
      <c r="AE72" s="26">
        <f t="shared" si="40"/>
        <v>0</v>
      </c>
      <c r="AF72" s="26">
        <f t="shared" ref="AF72:AH72" si="41">+SUM(AF73:AF75)</f>
        <v>0</v>
      </c>
      <c r="AG72" s="26">
        <f t="shared" si="41"/>
        <v>0</v>
      </c>
      <c r="AH72" s="26">
        <f t="shared" si="41"/>
        <v>0</v>
      </c>
      <c r="AI72" s="27"/>
      <c r="AJ72" s="28" t="e">
        <f t="shared" si="39"/>
        <v>#DIV/0!</v>
      </c>
    </row>
    <row r="73" spans="1:36" hidden="1" x14ac:dyDescent="0.35">
      <c r="A73" s="24" t="s">
        <v>394</v>
      </c>
      <c r="B73" s="25" t="s">
        <v>395</v>
      </c>
      <c r="C73" s="30">
        <f>+'1990'!$L73</f>
        <v>0</v>
      </c>
      <c r="D73" s="30">
        <f>+'1991'!$L73</f>
        <v>0</v>
      </c>
      <c r="E73" s="30">
        <f>+'1992'!$L73</f>
        <v>0</v>
      </c>
      <c r="F73" s="30">
        <f>+'1993'!$L73</f>
        <v>0</v>
      </c>
      <c r="G73" s="30">
        <f>+'1994'!$L73</f>
        <v>0</v>
      </c>
      <c r="H73" s="30">
        <f>+'1995'!$L73</f>
        <v>0</v>
      </c>
      <c r="I73" s="30">
        <f>+'1996'!$L73</f>
        <v>0</v>
      </c>
      <c r="J73" s="30">
        <f>+'1997'!$L73</f>
        <v>0</v>
      </c>
      <c r="K73" s="30">
        <f>+'1998'!$L73</f>
        <v>0</v>
      </c>
      <c r="L73" s="30">
        <f>+'1999'!$L73</f>
        <v>0</v>
      </c>
      <c r="M73" s="30">
        <f>+'2000'!$L73</f>
        <v>0</v>
      </c>
      <c r="N73" s="30">
        <f>+'2001'!$L73</f>
        <v>0</v>
      </c>
      <c r="O73" s="30">
        <f>+'2002'!$L73</f>
        <v>0</v>
      </c>
      <c r="P73" s="30">
        <f>+'2003'!$L73</f>
        <v>0</v>
      </c>
      <c r="Q73" s="30">
        <f>+'2004'!$L73</f>
        <v>0</v>
      </c>
      <c r="R73" s="30">
        <f>+'2005'!$L73</f>
        <v>0</v>
      </c>
      <c r="S73" s="30">
        <f>+'2006'!$L73</f>
        <v>0</v>
      </c>
      <c r="T73" s="30">
        <f>+'2007'!$L73</f>
        <v>0</v>
      </c>
      <c r="U73" s="30">
        <f>+'2008'!$L73</f>
        <v>0</v>
      </c>
      <c r="V73" s="30">
        <f>+'2009'!$L73</f>
        <v>0</v>
      </c>
      <c r="W73" s="30">
        <f>+'2010'!$L73</f>
        <v>0</v>
      </c>
      <c r="X73" s="30">
        <f>+'2011'!$L73</f>
        <v>0</v>
      </c>
      <c r="Y73" s="30">
        <f>+'2012'!$L73</f>
        <v>0</v>
      </c>
      <c r="Z73" s="30">
        <f>+'2013'!$L73</f>
        <v>0</v>
      </c>
      <c r="AA73" s="30">
        <f>+'2014'!$L73</f>
        <v>0</v>
      </c>
      <c r="AB73" s="30">
        <f>+'2015'!$L73</f>
        <v>0</v>
      </c>
      <c r="AC73" s="30">
        <f>+'2016'!$L73</f>
        <v>0</v>
      </c>
      <c r="AD73" s="30">
        <f>+'2017'!$L73</f>
        <v>0</v>
      </c>
      <c r="AE73" s="30">
        <f>+'2018'!$L73</f>
        <v>0</v>
      </c>
      <c r="AF73" s="30">
        <f>+'2019'!$L73</f>
        <v>0</v>
      </c>
      <c r="AG73" s="30">
        <f>+'2020'!$L73</f>
        <v>0</v>
      </c>
      <c r="AH73" s="30">
        <f>+'2021'!$L73</f>
        <v>0</v>
      </c>
      <c r="AI73" s="27"/>
      <c r="AJ73" s="31" t="e">
        <f t="shared" si="39"/>
        <v>#DIV/0!</v>
      </c>
    </row>
    <row r="74" spans="1:36" hidden="1" x14ac:dyDescent="0.35">
      <c r="A74" s="24" t="s">
        <v>396</v>
      </c>
      <c r="B74" s="25" t="s">
        <v>397</v>
      </c>
      <c r="C74" s="30">
        <f>+'1990'!$L74</f>
        <v>0</v>
      </c>
      <c r="D74" s="30">
        <f>+'1991'!$L74</f>
        <v>0</v>
      </c>
      <c r="E74" s="30">
        <f>+'1992'!$L74</f>
        <v>0</v>
      </c>
      <c r="F74" s="30">
        <f>+'1993'!$L74</f>
        <v>0</v>
      </c>
      <c r="G74" s="30">
        <f>+'1994'!$L74</f>
        <v>0</v>
      </c>
      <c r="H74" s="30">
        <f>+'1995'!$L74</f>
        <v>0</v>
      </c>
      <c r="I74" s="30">
        <f>+'1996'!$L74</f>
        <v>0</v>
      </c>
      <c r="J74" s="30">
        <f>+'1997'!$L74</f>
        <v>0</v>
      </c>
      <c r="K74" s="30">
        <f>+'1998'!$L74</f>
        <v>0</v>
      </c>
      <c r="L74" s="30">
        <f>+'1999'!$L74</f>
        <v>0</v>
      </c>
      <c r="M74" s="30">
        <f>+'2000'!$L74</f>
        <v>0</v>
      </c>
      <c r="N74" s="30">
        <f>+'2001'!$L74</f>
        <v>0</v>
      </c>
      <c r="O74" s="30">
        <f>+'2002'!$L74</f>
        <v>0</v>
      </c>
      <c r="P74" s="30">
        <f>+'2003'!$L74</f>
        <v>0</v>
      </c>
      <c r="Q74" s="30">
        <f>+'2004'!$L74</f>
        <v>0</v>
      </c>
      <c r="R74" s="30">
        <f>+'2005'!$L74</f>
        <v>0</v>
      </c>
      <c r="S74" s="30">
        <f>+'2006'!$L74</f>
        <v>0</v>
      </c>
      <c r="T74" s="30">
        <f>+'2007'!$L74</f>
        <v>0</v>
      </c>
      <c r="U74" s="30">
        <f>+'2008'!$L74</f>
        <v>0</v>
      </c>
      <c r="V74" s="30">
        <f>+'2009'!$L74</f>
        <v>0</v>
      </c>
      <c r="W74" s="30">
        <f>+'2010'!$L74</f>
        <v>0</v>
      </c>
      <c r="X74" s="30">
        <f>+'2011'!$L74</f>
        <v>0</v>
      </c>
      <c r="Y74" s="30">
        <f>+'2012'!$L74</f>
        <v>0</v>
      </c>
      <c r="Z74" s="30">
        <f>+'2013'!$L74</f>
        <v>0</v>
      </c>
      <c r="AA74" s="30">
        <f>+'2014'!$L74</f>
        <v>0</v>
      </c>
      <c r="AB74" s="30">
        <f>+'2015'!$L74</f>
        <v>0</v>
      </c>
      <c r="AC74" s="30">
        <f>+'2016'!$L74</f>
        <v>0</v>
      </c>
      <c r="AD74" s="30">
        <f>+'2017'!$L74</f>
        <v>0</v>
      </c>
      <c r="AE74" s="30">
        <f>+'2018'!$L74</f>
        <v>0</v>
      </c>
      <c r="AF74" s="30">
        <f>+'2019'!$L74</f>
        <v>0</v>
      </c>
      <c r="AG74" s="30">
        <f>+'2020'!$L74</f>
        <v>0</v>
      </c>
      <c r="AH74" s="30">
        <f>+'2021'!$L74</f>
        <v>0</v>
      </c>
      <c r="AI74" s="27"/>
      <c r="AJ74" s="31" t="e">
        <f t="shared" si="39"/>
        <v>#DIV/0!</v>
      </c>
    </row>
    <row r="75" spans="1:36" hidden="1" x14ac:dyDescent="0.35">
      <c r="A75" s="24" t="s">
        <v>398</v>
      </c>
      <c r="B75" s="25" t="s">
        <v>291</v>
      </c>
      <c r="C75" s="30">
        <f>+'1990'!$L75</f>
        <v>0</v>
      </c>
      <c r="D75" s="30">
        <f>+'1991'!$L75</f>
        <v>0</v>
      </c>
      <c r="E75" s="30">
        <f>+'1992'!$L75</f>
        <v>0</v>
      </c>
      <c r="F75" s="30">
        <f>+'1993'!$L75</f>
        <v>0</v>
      </c>
      <c r="G75" s="30">
        <f>+'1994'!$L75</f>
        <v>0</v>
      </c>
      <c r="H75" s="30">
        <f>+'1995'!$L75</f>
        <v>0</v>
      </c>
      <c r="I75" s="30">
        <f>+'1996'!$L75</f>
        <v>0</v>
      </c>
      <c r="J75" s="30">
        <f>+'1997'!$L75</f>
        <v>0</v>
      </c>
      <c r="K75" s="30">
        <f>+'1998'!$L75</f>
        <v>0</v>
      </c>
      <c r="L75" s="30">
        <f>+'1999'!$L75</f>
        <v>0</v>
      </c>
      <c r="M75" s="30">
        <f>+'2000'!$L75</f>
        <v>0</v>
      </c>
      <c r="N75" s="30">
        <f>+'2001'!$L75</f>
        <v>0</v>
      </c>
      <c r="O75" s="30">
        <f>+'2002'!$L75</f>
        <v>0</v>
      </c>
      <c r="P75" s="30">
        <f>+'2003'!$L75</f>
        <v>0</v>
      </c>
      <c r="Q75" s="30">
        <f>+'2004'!$L75</f>
        <v>0</v>
      </c>
      <c r="R75" s="30">
        <f>+'2005'!$L75</f>
        <v>0</v>
      </c>
      <c r="S75" s="30">
        <f>+'2006'!$L75</f>
        <v>0</v>
      </c>
      <c r="T75" s="30">
        <f>+'2007'!$L75</f>
        <v>0</v>
      </c>
      <c r="U75" s="30">
        <f>+'2008'!$L75</f>
        <v>0</v>
      </c>
      <c r="V75" s="30">
        <f>+'2009'!$L75</f>
        <v>0</v>
      </c>
      <c r="W75" s="30">
        <f>+'2010'!$L75</f>
        <v>0</v>
      </c>
      <c r="X75" s="30">
        <f>+'2011'!$L75</f>
        <v>0</v>
      </c>
      <c r="Y75" s="30">
        <f>+'2012'!$L75</f>
        <v>0</v>
      </c>
      <c r="Z75" s="30">
        <f>+'2013'!$L75</f>
        <v>0</v>
      </c>
      <c r="AA75" s="30">
        <f>+'2014'!$L75</f>
        <v>0</v>
      </c>
      <c r="AB75" s="30">
        <f>+'2015'!$L75</f>
        <v>0</v>
      </c>
      <c r="AC75" s="30">
        <f>+'2016'!$L75</f>
        <v>0</v>
      </c>
      <c r="AD75" s="30">
        <f>+'2017'!$L75</f>
        <v>0</v>
      </c>
      <c r="AE75" s="30">
        <f>+'2018'!$L75</f>
        <v>0</v>
      </c>
      <c r="AF75" s="30">
        <f>+'2019'!$L75</f>
        <v>0</v>
      </c>
      <c r="AG75" s="30">
        <f>+'2020'!$L75</f>
        <v>0</v>
      </c>
      <c r="AH75" s="30">
        <f>+'2021'!$L75</f>
        <v>0</v>
      </c>
      <c r="AI75" s="27"/>
      <c r="AJ75" s="31" t="e">
        <f t="shared" si="39"/>
        <v>#DIV/0!</v>
      </c>
    </row>
    <row r="76" spans="1:36" hidden="1" x14ac:dyDescent="0.35">
      <c r="A76" s="24" t="s">
        <v>399</v>
      </c>
      <c r="B76" s="25" t="s">
        <v>400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27"/>
      <c r="AJ76" s="33" t="e">
        <f t="shared" si="39"/>
        <v>#DIV/0!</v>
      </c>
    </row>
    <row r="77" spans="1:36" hidden="1" x14ac:dyDescent="0.35">
      <c r="A77" s="24" t="s">
        <v>401</v>
      </c>
      <c r="B77" s="25" t="s">
        <v>402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27"/>
      <c r="AJ77" s="33" t="e">
        <f t="shared" si="39"/>
        <v>#DIV/0!</v>
      </c>
    </row>
    <row r="78" spans="1:36" hidden="1" x14ac:dyDescent="0.35">
      <c r="A78" s="24" t="s">
        <v>403</v>
      </c>
      <c r="B78" s="25" t="s">
        <v>404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27"/>
      <c r="AJ78" s="33" t="e">
        <f t="shared" si="39"/>
        <v>#DIV/0!</v>
      </c>
    </row>
    <row r="79" spans="1:36" hidden="1" x14ac:dyDescent="0.35">
      <c r="A79" s="24" t="s">
        <v>405</v>
      </c>
      <c r="B79" s="25" t="s">
        <v>406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27"/>
      <c r="AJ79" s="33" t="e">
        <f t="shared" si="39"/>
        <v>#DIV/0!</v>
      </c>
    </row>
    <row r="80" spans="1:36" hidden="1" x14ac:dyDescent="0.35">
      <c r="A80" s="24" t="s">
        <v>407</v>
      </c>
      <c r="B80" s="25" t="s">
        <v>408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27"/>
      <c r="AJ80" s="33" t="e">
        <f t="shared" si="39"/>
        <v>#DIV/0!</v>
      </c>
    </row>
    <row r="81" spans="1:36" hidden="1" x14ac:dyDescent="0.35">
      <c r="A81" s="24" t="s">
        <v>409</v>
      </c>
      <c r="B81" s="25" t="s">
        <v>291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27"/>
      <c r="AJ81" s="33" t="e">
        <f t="shared" si="39"/>
        <v>#DIV/0!</v>
      </c>
    </row>
    <row r="82" spans="1:36" hidden="1" x14ac:dyDescent="0.35">
      <c r="A82" s="24" t="s">
        <v>410</v>
      </c>
      <c r="B82" s="25" t="s">
        <v>411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27"/>
      <c r="AJ82" s="33" t="e">
        <f t="shared" si="39"/>
        <v>#DIV/0!</v>
      </c>
    </row>
    <row r="83" spans="1:36" hidden="1" x14ac:dyDescent="0.35">
      <c r="A83" s="24" t="s">
        <v>412</v>
      </c>
      <c r="B83" s="25" t="s">
        <v>413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27"/>
      <c r="AJ83" s="33" t="e">
        <f t="shared" si="39"/>
        <v>#DIV/0!</v>
      </c>
    </row>
    <row r="84" spans="1:36" hidden="1" x14ac:dyDescent="0.35">
      <c r="A84" s="24" t="s">
        <v>414</v>
      </c>
      <c r="B84" s="25" t="s">
        <v>415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27"/>
      <c r="AJ84" s="33" t="e">
        <f t="shared" si="39"/>
        <v>#DIV/0!</v>
      </c>
    </row>
    <row r="85" spans="1:36" hidden="1" x14ac:dyDescent="0.35">
      <c r="A85" s="24" t="s">
        <v>416</v>
      </c>
      <c r="B85" s="25" t="s">
        <v>417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27"/>
      <c r="AJ85" s="33" t="e">
        <f t="shared" si="39"/>
        <v>#DIV/0!</v>
      </c>
    </row>
    <row r="86" spans="1:36" hidden="1" x14ac:dyDescent="0.35">
      <c r="A86" s="24" t="s">
        <v>418</v>
      </c>
      <c r="B86" s="25" t="s">
        <v>419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27"/>
      <c r="AJ86" s="33" t="e">
        <f t="shared" si="39"/>
        <v>#DIV/0!</v>
      </c>
    </row>
    <row r="87" spans="1:36" hidden="1" x14ac:dyDescent="0.35">
      <c r="A87" s="24" t="s">
        <v>420</v>
      </c>
      <c r="B87" s="25" t="s">
        <v>421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27"/>
      <c r="AJ87" s="33" t="e">
        <f t="shared" si="39"/>
        <v>#DIV/0!</v>
      </c>
    </row>
    <row r="88" spans="1:36" hidden="1" x14ac:dyDescent="0.35">
      <c r="A88" s="24" t="s">
        <v>422</v>
      </c>
      <c r="B88" s="25" t="s">
        <v>423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27"/>
      <c r="AJ88" s="33" t="e">
        <f t="shared" si="39"/>
        <v>#DIV/0!</v>
      </c>
    </row>
    <row r="89" spans="1:36" hidden="1" x14ac:dyDescent="0.35">
      <c r="A89" s="24" t="s">
        <v>424</v>
      </c>
      <c r="B89" s="25" t="s">
        <v>425</v>
      </c>
      <c r="C89" s="26">
        <f t="shared" ref="C89:AE89" si="42">+SUM(C90:C93)</f>
        <v>0</v>
      </c>
      <c r="D89" s="26">
        <f t="shared" si="42"/>
        <v>0</v>
      </c>
      <c r="E89" s="26">
        <f t="shared" si="42"/>
        <v>0</v>
      </c>
      <c r="F89" s="26">
        <f t="shared" si="42"/>
        <v>0</v>
      </c>
      <c r="G89" s="26">
        <f t="shared" si="42"/>
        <v>0</v>
      </c>
      <c r="H89" s="26">
        <f t="shared" si="42"/>
        <v>0</v>
      </c>
      <c r="I89" s="26">
        <f t="shared" si="42"/>
        <v>0</v>
      </c>
      <c r="J89" s="26">
        <f t="shared" si="42"/>
        <v>0</v>
      </c>
      <c r="K89" s="26">
        <f t="shared" si="42"/>
        <v>0</v>
      </c>
      <c r="L89" s="26">
        <f t="shared" si="42"/>
        <v>0</v>
      </c>
      <c r="M89" s="26">
        <f t="shared" si="42"/>
        <v>0</v>
      </c>
      <c r="N89" s="26">
        <f t="shared" si="42"/>
        <v>0</v>
      </c>
      <c r="O89" s="26">
        <f t="shared" si="42"/>
        <v>0</v>
      </c>
      <c r="P89" s="26">
        <f t="shared" si="42"/>
        <v>0</v>
      </c>
      <c r="Q89" s="26">
        <f t="shared" si="42"/>
        <v>0</v>
      </c>
      <c r="R89" s="26">
        <f t="shared" si="42"/>
        <v>0</v>
      </c>
      <c r="S89" s="26">
        <f t="shared" si="42"/>
        <v>0</v>
      </c>
      <c r="T89" s="26">
        <f t="shared" si="42"/>
        <v>0</v>
      </c>
      <c r="U89" s="26">
        <f t="shared" si="42"/>
        <v>0</v>
      </c>
      <c r="V89" s="26">
        <f t="shared" si="42"/>
        <v>0</v>
      </c>
      <c r="W89" s="26">
        <f t="shared" si="42"/>
        <v>0</v>
      </c>
      <c r="X89" s="26">
        <f t="shared" si="42"/>
        <v>0</v>
      </c>
      <c r="Y89" s="26">
        <f t="shared" si="42"/>
        <v>0</v>
      </c>
      <c r="Z89" s="26">
        <f t="shared" si="42"/>
        <v>0</v>
      </c>
      <c r="AA89" s="26">
        <f t="shared" si="42"/>
        <v>0</v>
      </c>
      <c r="AB89" s="26">
        <f t="shared" si="42"/>
        <v>0</v>
      </c>
      <c r="AC89" s="26">
        <f t="shared" si="42"/>
        <v>0</v>
      </c>
      <c r="AD89" s="26">
        <f t="shared" si="42"/>
        <v>0</v>
      </c>
      <c r="AE89" s="26">
        <f t="shared" si="42"/>
        <v>0</v>
      </c>
      <c r="AF89" s="26">
        <f t="shared" ref="AF89" si="43">+SUM(AF90:AF93)</f>
        <v>0</v>
      </c>
      <c r="AG89" s="26">
        <f t="shared" ref="AG89:AH89" si="44">+SUM(AG90:AG93)</f>
        <v>0</v>
      </c>
      <c r="AH89" s="26">
        <f t="shared" si="44"/>
        <v>0</v>
      </c>
      <c r="AI89" s="27"/>
      <c r="AJ89" s="28" t="e">
        <f t="shared" si="39"/>
        <v>#DIV/0!</v>
      </c>
    </row>
    <row r="90" spans="1:36" hidden="1" x14ac:dyDescent="0.35">
      <c r="A90" s="24" t="s">
        <v>426</v>
      </c>
      <c r="B90" s="25" t="s">
        <v>427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27"/>
      <c r="AJ90" s="33" t="e">
        <f t="shared" si="39"/>
        <v>#DIV/0!</v>
      </c>
    </row>
    <row r="91" spans="1:36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27"/>
      <c r="AJ91" s="33" t="e">
        <f t="shared" si="39"/>
        <v>#DIV/0!</v>
      </c>
    </row>
    <row r="92" spans="1:36" ht="13" hidden="1" x14ac:dyDescent="0.35">
      <c r="A92" s="24" t="s">
        <v>430</v>
      </c>
      <c r="B92" s="25" t="s">
        <v>431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27"/>
      <c r="AJ92" s="33" t="e">
        <f t="shared" si="39"/>
        <v>#DIV/0!</v>
      </c>
    </row>
    <row r="93" spans="1:36" hidden="1" x14ac:dyDescent="0.35">
      <c r="A93" s="24" t="s">
        <v>432</v>
      </c>
      <c r="B93" s="25" t="s">
        <v>342</v>
      </c>
      <c r="C93" s="30">
        <f>+'1990'!$L93</f>
        <v>0</v>
      </c>
      <c r="D93" s="30">
        <f>+'1991'!$L93</f>
        <v>0</v>
      </c>
      <c r="E93" s="30">
        <f>+'1992'!$L93</f>
        <v>0</v>
      </c>
      <c r="F93" s="30">
        <f>+'1993'!$L93</f>
        <v>0</v>
      </c>
      <c r="G93" s="30">
        <f>+'1994'!$L93</f>
        <v>0</v>
      </c>
      <c r="H93" s="30">
        <f>+'1995'!$L93</f>
        <v>0</v>
      </c>
      <c r="I93" s="30">
        <f>+'1996'!$L93</f>
        <v>0</v>
      </c>
      <c r="J93" s="30">
        <f>+'1997'!$L93</f>
        <v>0</v>
      </c>
      <c r="K93" s="30">
        <f>+'1998'!$L93</f>
        <v>0</v>
      </c>
      <c r="L93" s="30">
        <f>+'1999'!$L93</f>
        <v>0</v>
      </c>
      <c r="M93" s="30">
        <f>+'2000'!$L93</f>
        <v>0</v>
      </c>
      <c r="N93" s="30">
        <f>+'2001'!$L93</f>
        <v>0</v>
      </c>
      <c r="O93" s="30">
        <f>+'2002'!$L93</f>
        <v>0</v>
      </c>
      <c r="P93" s="30">
        <f>+'2003'!$L93</f>
        <v>0</v>
      </c>
      <c r="Q93" s="30">
        <f>+'2004'!$L93</f>
        <v>0</v>
      </c>
      <c r="R93" s="30">
        <f>+'2005'!$L93</f>
        <v>0</v>
      </c>
      <c r="S93" s="30">
        <f>+'2006'!$L93</f>
        <v>0</v>
      </c>
      <c r="T93" s="30">
        <f>+'2007'!$L93</f>
        <v>0</v>
      </c>
      <c r="U93" s="30">
        <f>+'2008'!$L93</f>
        <v>0</v>
      </c>
      <c r="V93" s="30">
        <f>+'2009'!$L93</f>
        <v>0</v>
      </c>
      <c r="W93" s="30">
        <f>+'2010'!$L93</f>
        <v>0</v>
      </c>
      <c r="X93" s="30">
        <f>+'2011'!$L93</f>
        <v>0</v>
      </c>
      <c r="Y93" s="30">
        <f>+'2012'!$L93</f>
        <v>0</v>
      </c>
      <c r="Z93" s="30">
        <f>+'2013'!$L93</f>
        <v>0</v>
      </c>
      <c r="AA93" s="30">
        <f>+'2014'!$L93</f>
        <v>0</v>
      </c>
      <c r="AB93" s="30">
        <f>+'2015'!$L93</f>
        <v>0</v>
      </c>
      <c r="AC93" s="30">
        <f>+'2016'!$L93</f>
        <v>0</v>
      </c>
      <c r="AD93" s="30">
        <f>+'2017'!$L93</f>
        <v>0</v>
      </c>
      <c r="AE93" s="30">
        <f>+'2018'!$L93</f>
        <v>0</v>
      </c>
      <c r="AF93" s="30">
        <f>+'2019'!$L93</f>
        <v>0</v>
      </c>
      <c r="AG93" s="30">
        <f>+'2020'!$L93</f>
        <v>0</v>
      </c>
      <c r="AH93" s="30">
        <f>+'2021'!$L93</f>
        <v>0</v>
      </c>
      <c r="AI93" s="27"/>
      <c r="AJ93" s="31" t="e">
        <f t="shared" si="39"/>
        <v>#DIV/0!</v>
      </c>
    </row>
    <row r="94" spans="1:36" hidden="1" x14ac:dyDescent="0.35">
      <c r="A94" s="24" t="s">
        <v>433</v>
      </c>
      <c r="B94" s="25" t="s">
        <v>291</v>
      </c>
      <c r="C94" s="30">
        <f>+'1990'!$L94</f>
        <v>0</v>
      </c>
      <c r="D94" s="30">
        <f>+'1991'!$L94</f>
        <v>0</v>
      </c>
      <c r="E94" s="30">
        <f>+'1992'!$L94</f>
        <v>0</v>
      </c>
      <c r="F94" s="30">
        <f>+'1993'!$L94</f>
        <v>0</v>
      </c>
      <c r="G94" s="30">
        <f>+'1994'!$L94</f>
        <v>0</v>
      </c>
      <c r="H94" s="30">
        <f>+'1995'!$L94</f>
        <v>0</v>
      </c>
      <c r="I94" s="30">
        <f>+'1996'!$L94</f>
        <v>0</v>
      </c>
      <c r="J94" s="30">
        <f>+'1997'!$L94</f>
        <v>0</v>
      </c>
      <c r="K94" s="30">
        <f>+'1998'!$L94</f>
        <v>0</v>
      </c>
      <c r="L94" s="30">
        <f>+'1999'!$L94</f>
        <v>0</v>
      </c>
      <c r="M94" s="30">
        <f>+'2000'!$L94</f>
        <v>0</v>
      </c>
      <c r="N94" s="30">
        <f>+'2001'!$L94</f>
        <v>0</v>
      </c>
      <c r="O94" s="30">
        <f>+'2002'!$L94</f>
        <v>0</v>
      </c>
      <c r="P94" s="30">
        <f>+'2003'!$L94</f>
        <v>0</v>
      </c>
      <c r="Q94" s="30">
        <f>+'2004'!$L94</f>
        <v>0</v>
      </c>
      <c r="R94" s="30">
        <f>+'2005'!$L94</f>
        <v>0</v>
      </c>
      <c r="S94" s="30">
        <f>+'2006'!$L94</f>
        <v>0</v>
      </c>
      <c r="T94" s="30">
        <f>+'2007'!$L94</f>
        <v>0</v>
      </c>
      <c r="U94" s="30">
        <f>+'2008'!$L94</f>
        <v>0</v>
      </c>
      <c r="V94" s="30">
        <f>+'2009'!$L94</f>
        <v>0</v>
      </c>
      <c r="W94" s="30">
        <f>+'2010'!$L94</f>
        <v>0</v>
      </c>
      <c r="X94" s="30">
        <f>+'2011'!$L94</f>
        <v>0</v>
      </c>
      <c r="Y94" s="30">
        <f>+'2012'!$L94</f>
        <v>0</v>
      </c>
      <c r="Z94" s="30">
        <f>+'2013'!$L94</f>
        <v>0</v>
      </c>
      <c r="AA94" s="30">
        <f>+'2014'!$L94</f>
        <v>0</v>
      </c>
      <c r="AB94" s="30">
        <f>+'2015'!$L94</f>
        <v>0</v>
      </c>
      <c r="AC94" s="30">
        <f>+'2016'!$L94</f>
        <v>0</v>
      </c>
      <c r="AD94" s="30">
        <f>+'2017'!$L94</f>
        <v>0</v>
      </c>
      <c r="AE94" s="30">
        <f>+'2018'!$L94</f>
        <v>0</v>
      </c>
      <c r="AF94" s="30">
        <f>+'2019'!$L94</f>
        <v>0</v>
      </c>
      <c r="AG94" s="30">
        <f>+'2020'!$L94</f>
        <v>0</v>
      </c>
      <c r="AH94" s="30">
        <f>+'2021'!$L94</f>
        <v>0</v>
      </c>
      <c r="AI94" s="27"/>
      <c r="AJ94" s="31" t="e">
        <f t="shared" si="39"/>
        <v>#DIV/0!</v>
      </c>
    </row>
    <row r="95" spans="1:36" s="13" customFormat="1" x14ac:dyDescent="0.35">
      <c r="A95" s="19" t="s">
        <v>434</v>
      </c>
      <c r="B95" s="20" t="s">
        <v>435</v>
      </c>
      <c r="C95" s="21">
        <f t="shared" ref="C95:AE95" si="45">+C96+C111+C127+C132+C144+C145+C151+C154+C155+C156</f>
        <v>0</v>
      </c>
      <c r="D95" s="21">
        <f t="shared" si="45"/>
        <v>0</v>
      </c>
      <c r="E95" s="21">
        <f t="shared" si="45"/>
        <v>0</v>
      </c>
      <c r="F95" s="21">
        <f t="shared" si="45"/>
        <v>0</v>
      </c>
      <c r="G95" s="21">
        <f t="shared" si="45"/>
        <v>0</v>
      </c>
      <c r="H95" s="21">
        <f t="shared" si="45"/>
        <v>0</v>
      </c>
      <c r="I95" s="21">
        <f t="shared" si="45"/>
        <v>0</v>
      </c>
      <c r="J95" s="21">
        <f t="shared" si="45"/>
        <v>0</v>
      </c>
      <c r="K95" s="21">
        <f t="shared" si="45"/>
        <v>0</v>
      </c>
      <c r="L95" s="21">
        <f t="shared" si="45"/>
        <v>0</v>
      </c>
      <c r="M95" s="21">
        <f t="shared" si="45"/>
        <v>0</v>
      </c>
      <c r="N95" s="21">
        <f t="shared" si="45"/>
        <v>0</v>
      </c>
      <c r="O95" s="21">
        <f t="shared" si="45"/>
        <v>0</v>
      </c>
      <c r="P95" s="21">
        <f t="shared" si="45"/>
        <v>0</v>
      </c>
      <c r="Q95" s="21">
        <f t="shared" si="45"/>
        <v>0</v>
      </c>
      <c r="R95" s="21">
        <f t="shared" si="45"/>
        <v>0</v>
      </c>
      <c r="S95" s="21">
        <f t="shared" si="45"/>
        <v>0</v>
      </c>
      <c r="T95" s="21">
        <f t="shared" si="45"/>
        <v>0</v>
      </c>
      <c r="U95" s="21">
        <f t="shared" si="45"/>
        <v>0</v>
      </c>
      <c r="V95" s="21">
        <f t="shared" si="45"/>
        <v>0</v>
      </c>
      <c r="W95" s="21">
        <f t="shared" si="45"/>
        <v>0</v>
      </c>
      <c r="X95" s="21">
        <f t="shared" si="45"/>
        <v>0</v>
      </c>
      <c r="Y95" s="21">
        <f t="shared" si="45"/>
        <v>0</v>
      </c>
      <c r="Z95" s="21">
        <f t="shared" si="45"/>
        <v>0</v>
      </c>
      <c r="AA95" s="21">
        <f t="shared" si="45"/>
        <v>0</v>
      </c>
      <c r="AB95" s="21">
        <f t="shared" si="45"/>
        <v>0</v>
      </c>
      <c r="AC95" s="21">
        <f t="shared" si="45"/>
        <v>0</v>
      </c>
      <c r="AD95" s="21">
        <f t="shared" si="45"/>
        <v>0</v>
      </c>
      <c r="AE95" s="21">
        <f t="shared" si="45"/>
        <v>0</v>
      </c>
      <c r="AF95" s="21">
        <f t="shared" ref="AF95" si="46">+AF96+AF111+AF127+AF132+AF144+AF145+AF151+AF154+AF155+AF156</f>
        <v>0</v>
      </c>
      <c r="AG95" s="21">
        <f t="shared" ref="AG95:AH95" si="47">+AG96+AG111+AG127+AG132+AG144+AG145+AG151+AG154+AG155+AG156</f>
        <v>0</v>
      </c>
      <c r="AH95" s="21">
        <f t="shared" si="47"/>
        <v>0</v>
      </c>
      <c r="AI95" s="22"/>
      <c r="AJ95" s="23" t="e">
        <f t="shared" si="39"/>
        <v>#DIV/0!</v>
      </c>
    </row>
    <row r="96" spans="1:36" hidden="1" x14ac:dyDescent="0.35">
      <c r="A96" s="24" t="s">
        <v>436</v>
      </c>
      <c r="B96" s="25" t="s">
        <v>437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27"/>
      <c r="AJ96" s="33" t="e">
        <f t="shared" si="39"/>
        <v>#DIV/0!</v>
      </c>
    </row>
    <row r="97" spans="1:36" hidden="1" x14ac:dyDescent="0.35">
      <c r="A97" s="24" t="s">
        <v>438</v>
      </c>
      <c r="B97" s="25" t="s">
        <v>439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27"/>
      <c r="AJ97" s="33" t="e">
        <f t="shared" si="39"/>
        <v>#DIV/0!</v>
      </c>
    </row>
    <row r="98" spans="1:36" hidden="1" x14ac:dyDescent="0.35">
      <c r="A98" s="24" t="s">
        <v>440</v>
      </c>
      <c r="B98" s="25" t="s">
        <v>441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27"/>
      <c r="AJ98" s="33" t="e">
        <f t="shared" si="39"/>
        <v>#DIV/0!</v>
      </c>
    </row>
    <row r="99" spans="1:36" hidden="1" x14ac:dyDescent="0.35">
      <c r="A99" s="24" t="s">
        <v>442</v>
      </c>
      <c r="B99" s="25" t="s">
        <v>443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27"/>
      <c r="AJ99" s="33" t="e">
        <f t="shared" si="39"/>
        <v>#DIV/0!</v>
      </c>
    </row>
    <row r="100" spans="1:36" hidden="1" x14ac:dyDescent="0.35">
      <c r="A100" s="24" t="s">
        <v>444</v>
      </c>
      <c r="B100" s="25" t="s">
        <v>445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27"/>
      <c r="AJ100" s="33" t="e">
        <f t="shared" si="39"/>
        <v>#DIV/0!</v>
      </c>
    </row>
    <row r="101" spans="1:36" hidden="1" x14ac:dyDescent="0.35">
      <c r="A101" s="24" t="s">
        <v>446</v>
      </c>
      <c r="B101" s="25" t="s">
        <v>447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27"/>
      <c r="AJ101" s="33" t="e">
        <f t="shared" si="39"/>
        <v>#DIV/0!</v>
      </c>
    </row>
    <row r="102" spans="1:36" hidden="1" x14ac:dyDescent="0.35">
      <c r="A102" s="24" t="s">
        <v>448</v>
      </c>
      <c r="B102" s="25" t="s">
        <v>449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27"/>
      <c r="AJ102" s="33" t="e">
        <f t="shared" si="39"/>
        <v>#DIV/0!</v>
      </c>
    </row>
    <row r="103" spans="1:36" hidden="1" x14ac:dyDescent="0.35">
      <c r="A103" s="24" t="s">
        <v>450</v>
      </c>
      <c r="B103" s="25" t="s">
        <v>451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27"/>
      <c r="AJ103" s="33" t="e">
        <f t="shared" si="39"/>
        <v>#DIV/0!</v>
      </c>
    </row>
    <row r="104" spans="1:36" hidden="1" x14ac:dyDescent="0.35">
      <c r="A104" s="24" t="s">
        <v>452</v>
      </c>
      <c r="B104" s="25" t="s">
        <v>453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27"/>
      <c r="AJ104" s="33" t="e">
        <f t="shared" si="39"/>
        <v>#DIV/0!</v>
      </c>
    </row>
    <row r="105" spans="1:36" hidden="1" x14ac:dyDescent="0.35">
      <c r="A105" s="24" t="s">
        <v>454</v>
      </c>
      <c r="B105" s="25" t="s">
        <v>455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27"/>
      <c r="AJ105" s="33" t="e">
        <f t="shared" si="39"/>
        <v>#DIV/0!</v>
      </c>
    </row>
    <row r="106" spans="1:36" hidden="1" x14ac:dyDescent="0.35">
      <c r="A106" s="24" t="s">
        <v>456</v>
      </c>
      <c r="B106" s="25" t="s">
        <v>457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27"/>
      <c r="AJ106" s="33" t="e">
        <f t="shared" si="39"/>
        <v>#DIV/0!</v>
      </c>
    </row>
    <row r="107" spans="1:36" hidden="1" x14ac:dyDescent="0.35">
      <c r="A107" s="24" t="s">
        <v>458</v>
      </c>
      <c r="B107" s="25" t="s">
        <v>459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27"/>
      <c r="AJ107" s="33" t="e">
        <f t="shared" si="39"/>
        <v>#DIV/0!</v>
      </c>
    </row>
    <row r="108" spans="1:36" hidden="1" x14ac:dyDescent="0.35">
      <c r="A108" s="24" t="s">
        <v>460</v>
      </c>
      <c r="B108" s="25" t="s">
        <v>461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27"/>
      <c r="AJ108" s="33" t="e">
        <f t="shared" si="39"/>
        <v>#DIV/0!</v>
      </c>
    </row>
    <row r="109" spans="1:36" hidden="1" x14ac:dyDescent="0.35">
      <c r="A109" s="24" t="s">
        <v>462</v>
      </c>
      <c r="B109" s="25" t="s">
        <v>463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33" t="e">
        <f t="shared" si="39"/>
        <v>#DIV/0!</v>
      </c>
    </row>
    <row r="110" spans="1:36" hidden="1" x14ac:dyDescent="0.35">
      <c r="A110" s="24" t="s">
        <v>464</v>
      </c>
      <c r="B110" s="25" t="s">
        <v>465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27"/>
      <c r="AJ110" s="33" t="e">
        <f t="shared" si="39"/>
        <v>#DIV/0!</v>
      </c>
    </row>
    <row r="111" spans="1:36" hidden="1" x14ac:dyDescent="0.35">
      <c r="A111" s="24" t="s">
        <v>466</v>
      </c>
      <c r="B111" s="25" t="s">
        <v>467</v>
      </c>
      <c r="C111" s="26">
        <f>+C112+C115+C116+C117+C126</f>
        <v>0</v>
      </c>
      <c r="D111" s="26">
        <f t="shared" ref="D111:AE111" si="48">+D112+D115+D116+D117+D126</f>
        <v>0</v>
      </c>
      <c r="E111" s="26">
        <f t="shared" si="48"/>
        <v>0</v>
      </c>
      <c r="F111" s="26">
        <f t="shared" si="48"/>
        <v>0</v>
      </c>
      <c r="G111" s="26">
        <f t="shared" si="48"/>
        <v>0</v>
      </c>
      <c r="H111" s="26">
        <f t="shared" si="48"/>
        <v>0</v>
      </c>
      <c r="I111" s="26">
        <f t="shared" si="48"/>
        <v>0</v>
      </c>
      <c r="J111" s="26">
        <f t="shared" si="48"/>
        <v>0</v>
      </c>
      <c r="K111" s="26">
        <f t="shared" si="48"/>
        <v>0</v>
      </c>
      <c r="L111" s="26">
        <f t="shared" si="48"/>
        <v>0</v>
      </c>
      <c r="M111" s="26">
        <f t="shared" si="48"/>
        <v>0</v>
      </c>
      <c r="N111" s="26">
        <f t="shared" si="48"/>
        <v>0</v>
      </c>
      <c r="O111" s="26">
        <f t="shared" si="48"/>
        <v>0</v>
      </c>
      <c r="P111" s="26">
        <f t="shared" si="48"/>
        <v>0</v>
      </c>
      <c r="Q111" s="26">
        <f t="shared" si="48"/>
        <v>0</v>
      </c>
      <c r="R111" s="26">
        <f t="shared" si="48"/>
        <v>0</v>
      </c>
      <c r="S111" s="26">
        <f t="shared" si="48"/>
        <v>0</v>
      </c>
      <c r="T111" s="26">
        <f t="shared" si="48"/>
        <v>0</v>
      </c>
      <c r="U111" s="26">
        <f t="shared" si="48"/>
        <v>0</v>
      </c>
      <c r="V111" s="26">
        <f t="shared" si="48"/>
        <v>0</v>
      </c>
      <c r="W111" s="26">
        <f t="shared" si="48"/>
        <v>0</v>
      </c>
      <c r="X111" s="26">
        <f t="shared" si="48"/>
        <v>0</v>
      </c>
      <c r="Y111" s="26">
        <f t="shared" si="48"/>
        <v>0</v>
      </c>
      <c r="Z111" s="26">
        <f t="shared" si="48"/>
        <v>0</v>
      </c>
      <c r="AA111" s="26">
        <f t="shared" si="48"/>
        <v>0</v>
      </c>
      <c r="AB111" s="26">
        <f t="shared" si="48"/>
        <v>0</v>
      </c>
      <c r="AC111" s="26">
        <f t="shared" si="48"/>
        <v>0</v>
      </c>
      <c r="AD111" s="26">
        <f t="shared" si="48"/>
        <v>0</v>
      </c>
      <c r="AE111" s="26">
        <f t="shared" si="48"/>
        <v>0</v>
      </c>
      <c r="AF111" s="26">
        <f t="shared" ref="AF111" si="49">+AF112+AF115+AF116+AF117+AF126</f>
        <v>0</v>
      </c>
      <c r="AG111" s="26">
        <f t="shared" ref="AG111:AH111" si="50">+AG112+AG115+AG116+AG117+AG126</f>
        <v>0</v>
      </c>
      <c r="AH111" s="26">
        <f t="shared" si="50"/>
        <v>0</v>
      </c>
      <c r="AI111" s="27"/>
      <c r="AJ111" s="28" t="e">
        <f t="shared" si="39"/>
        <v>#DIV/0!</v>
      </c>
    </row>
    <row r="112" spans="1:36" hidden="1" x14ac:dyDescent="0.35">
      <c r="A112" s="24" t="s">
        <v>468</v>
      </c>
      <c r="B112" s="25" t="s">
        <v>439</v>
      </c>
      <c r="C112" s="26">
        <f>+SUM(C113:C114)</f>
        <v>0</v>
      </c>
      <c r="D112" s="26">
        <f t="shared" ref="D112:AE112" si="51">+SUM(D113:D114)</f>
        <v>0</v>
      </c>
      <c r="E112" s="26">
        <f t="shared" si="51"/>
        <v>0</v>
      </c>
      <c r="F112" s="26">
        <f t="shared" si="51"/>
        <v>0</v>
      </c>
      <c r="G112" s="26">
        <f t="shared" si="51"/>
        <v>0</v>
      </c>
      <c r="H112" s="26">
        <f t="shared" si="51"/>
        <v>0</v>
      </c>
      <c r="I112" s="26">
        <f t="shared" si="51"/>
        <v>0</v>
      </c>
      <c r="J112" s="26">
        <f t="shared" si="51"/>
        <v>0</v>
      </c>
      <c r="K112" s="26">
        <f t="shared" si="51"/>
        <v>0</v>
      </c>
      <c r="L112" s="26">
        <f t="shared" si="51"/>
        <v>0</v>
      </c>
      <c r="M112" s="26">
        <f t="shared" si="51"/>
        <v>0</v>
      </c>
      <c r="N112" s="26">
        <f t="shared" si="51"/>
        <v>0</v>
      </c>
      <c r="O112" s="26">
        <f t="shared" si="51"/>
        <v>0</v>
      </c>
      <c r="P112" s="26">
        <f t="shared" si="51"/>
        <v>0</v>
      </c>
      <c r="Q112" s="26">
        <f t="shared" si="51"/>
        <v>0</v>
      </c>
      <c r="R112" s="26">
        <f t="shared" si="51"/>
        <v>0</v>
      </c>
      <c r="S112" s="26">
        <f t="shared" si="51"/>
        <v>0</v>
      </c>
      <c r="T112" s="26">
        <f t="shared" si="51"/>
        <v>0</v>
      </c>
      <c r="U112" s="26">
        <f t="shared" si="51"/>
        <v>0</v>
      </c>
      <c r="V112" s="26">
        <f t="shared" si="51"/>
        <v>0</v>
      </c>
      <c r="W112" s="26">
        <f t="shared" si="51"/>
        <v>0</v>
      </c>
      <c r="X112" s="26">
        <f t="shared" si="51"/>
        <v>0</v>
      </c>
      <c r="Y112" s="26">
        <f t="shared" si="51"/>
        <v>0</v>
      </c>
      <c r="Z112" s="26">
        <f t="shared" si="51"/>
        <v>0</v>
      </c>
      <c r="AA112" s="26">
        <f t="shared" si="51"/>
        <v>0</v>
      </c>
      <c r="AB112" s="26">
        <f t="shared" si="51"/>
        <v>0</v>
      </c>
      <c r="AC112" s="26">
        <f t="shared" si="51"/>
        <v>0</v>
      </c>
      <c r="AD112" s="26">
        <f t="shared" si="51"/>
        <v>0</v>
      </c>
      <c r="AE112" s="26">
        <f t="shared" si="51"/>
        <v>0</v>
      </c>
      <c r="AF112" s="26">
        <f t="shared" ref="AF112" si="52">+SUM(AF113:AF114)</f>
        <v>0</v>
      </c>
      <c r="AG112" s="26">
        <f t="shared" ref="AG112:AH112" si="53">+SUM(AG113:AG114)</f>
        <v>0</v>
      </c>
      <c r="AH112" s="26">
        <f t="shared" si="53"/>
        <v>0</v>
      </c>
      <c r="AI112" s="27"/>
      <c r="AJ112" s="28" t="e">
        <f t="shared" si="39"/>
        <v>#DIV/0!</v>
      </c>
    </row>
    <row r="113" spans="1:36" hidden="1" x14ac:dyDescent="0.35">
      <c r="A113" s="24" t="s">
        <v>469</v>
      </c>
      <c r="B113" s="25" t="s">
        <v>441</v>
      </c>
      <c r="C113" s="30">
        <f>+'1990'!$L113</f>
        <v>0</v>
      </c>
      <c r="D113" s="30">
        <f>+'1991'!$L113</f>
        <v>0</v>
      </c>
      <c r="E113" s="30">
        <f>+'1992'!$L113</f>
        <v>0</v>
      </c>
      <c r="F113" s="30">
        <f>+'1993'!$L113</f>
        <v>0</v>
      </c>
      <c r="G113" s="30">
        <f>+'1994'!$L113</f>
        <v>0</v>
      </c>
      <c r="H113" s="30">
        <f>+'1995'!$L113</f>
        <v>0</v>
      </c>
      <c r="I113" s="30">
        <f>+'1996'!$L113</f>
        <v>0</v>
      </c>
      <c r="J113" s="30">
        <f>+'1997'!$L113</f>
        <v>0</v>
      </c>
      <c r="K113" s="30">
        <f>+'1998'!$L113</f>
        <v>0</v>
      </c>
      <c r="L113" s="30">
        <f>+'1999'!$L113</f>
        <v>0</v>
      </c>
      <c r="M113" s="30">
        <f>+'2000'!$L113</f>
        <v>0</v>
      </c>
      <c r="N113" s="30">
        <f>+'2001'!$L113</f>
        <v>0</v>
      </c>
      <c r="O113" s="30">
        <f>+'2002'!$L113</f>
        <v>0</v>
      </c>
      <c r="P113" s="30">
        <f>+'2003'!$L113</f>
        <v>0</v>
      </c>
      <c r="Q113" s="30">
        <f>+'2004'!$L113</f>
        <v>0</v>
      </c>
      <c r="R113" s="30">
        <f>+'2005'!$L113</f>
        <v>0</v>
      </c>
      <c r="S113" s="30">
        <f>+'2006'!$L113</f>
        <v>0</v>
      </c>
      <c r="T113" s="30">
        <f>+'2007'!$L113</f>
        <v>0</v>
      </c>
      <c r="U113" s="30">
        <f>+'2008'!$L113</f>
        <v>0</v>
      </c>
      <c r="V113" s="30">
        <f>+'2009'!$L113</f>
        <v>0</v>
      </c>
      <c r="W113" s="30">
        <f>+'2010'!$L113</f>
        <v>0</v>
      </c>
      <c r="X113" s="30">
        <f>+'2011'!$L113</f>
        <v>0</v>
      </c>
      <c r="Y113" s="30">
        <f>+'2012'!$L113</f>
        <v>0</v>
      </c>
      <c r="Z113" s="30">
        <f>+'2013'!$L113</f>
        <v>0</v>
      </c>
      <c r="AA113" s="30">
        <f>+'2014'!$L113</f>
        <v>0</v>
      </c>
      <c r="AB113" s="30">
        <f>+'2015'!$L113</f>
        <v>0</v>
      </c>
      <c r="AC113" s="30">
        <f>+'2016'!$L113</f>
        <v>0</v>
      </c>
      <c r="AD113" s="30">
        <f>+'2017'!$L113</f>
        <v>0</v>
      </c>
      <c r="AE113" s="30">
        <f>+'2018'!$L113</f>
        <v>0</v>
      </c>
      <c r="AF113" s="30">
        <f>+'2019'!$L113</f>
        <v>0</v>
      </c>
      <c r="AG113" s="30">
        <f>+'2020'!$L113</f>
        <v>0</v>
      </c>
      <c r="AH113" s="30">
        <f>+'2021'!$L113</f>
        <v>0</v>
      </c>
      <c r="AI113" s="27"/>
      <c r="AJ113" s="31" t="e">
        <f t="shared" si="39"/>
        <v>#DIV/0!</v>
      </c>
    </row>
    <row r="114" spans="1:36" hidden="1" x14ac:dyDescent="0.35">
      <c r="A114" s="24" t="s">
        <v>470</v>
      </c>
      <c r="B114" s="25" t="s">
        <v>443</v>
      </c>
      <c r="C114" s="30">
        <f>+'1990'!$L114</f>
        <v>0</v>
      </c>
      <c r="D114" s="30">
        <f>+'1991'!$L114</f>
        <v>0</v>
      </c>
      <c r="E114" s="30">
        <f>+'1992'!$L114</f>
        <v>0</v>
      </c>
      <c r="F114" s="30">
        <f>+'1993'!$L114</f>
        <v>0</v>
      </c>
      <c r="G114" s="30">
        <f>+'1994'!$L114</f>
        <v>0</v>
      </c>
      <c r="H114" s="30">
        <f>+'1995'!$L114</f>
        <v>0</v>
      </c>
      <c r="I114" s="30">
        <f>+'1996'!$L114</f>
        <v>0</v>
      </c>
      <c r="J114" s="30">
        <f>+'1997'!$L114</f>
        <v>0</v>
      </c>
      <c r="K114" s="30">
        <f>+'1998'!$L114</f>
        <v>0</v>
      </c>
      <c r="L114" s="30">
        <f>+'1999'!$L114</f>
        <v>0</v>
      </c>
      <c r="M114" s="30">
        <f>+'2000'!$L114</f>
        <v>0</v>
      </c>
      <c r="N114" s="30">
        <f>+'2001'!$L114</f>
        <v>0</v>
      </c>
      <c r="O114" s="30">
        <f>+'2002'!$L114</f>
        <v>0</v>
      </c>
      <c r="P114" s="30">
        <f>+'2003'!$L114</f>
        <v>0</v>
      </c>
      <c r="Q114" s="30">
        <f>+'2004'!$L114</f>
        <v>0</v>
      </c>
      <c r="R114" s="30">
        <f>+'2005'!$L114</f>
        <v>0</v>
      </c>
      <c r="S114" s="30">
        <f>+'2006'!$L114</f>
        <v>0</v>
      </c>
      <c r="T114" s="30">
        <f>+'2007'!$L114</f>
        <v>0</v>
      </c>
      <c r="U114" s="30">
        <f>+'2008'!$L114</f>
        <v>0</v>
      </c>
      <c r="V114" s="30">
        <f>+'2009'!$L114</f>
        <v>0</v>
      </c>
      <c r="W114" s="30">
        <f>+'2010'!$L114</f>
        <v>0</v>
      </c>
      <c r="X114" s="30">
        <f>+'2011'!$L114</f>
        <v>0</v>
      </c>
      <c r="Y114" s="30">
        <f>+'2012'!$L114</f>
        <v>0</v>
      </c>
      <c r="Z114" s="30">
        <f>+'2013'!$L114</f>
        <v>0</v>
      </c>
      <c r="AA114" s="30">
        <f>+'2014'!$L114</f>
        <v>0</v>
      </c>
      <c r="AB114" s="30">
        <f>+'2015'!$L114</f>
        <v>0</v>
      </c>
      <c r="AC114" s="30">
        <f>+'2016'!$L114</f>
        <v>0</v>
      </c>
      <c r="AD114" s="30">
        <f>+'2017'!$L114</f>
        <v>0</v>
      </c>
      <c r="AE114" s="30">
        <f>+'2018'!$L114</f>
        <v>0</v>
      </c>
      <c r="AF114" s="30">
        <f>+'2019'!$L114</f>
        <v>0</v>
      </c>
      <c r="AG114" s="30">
        <f>+'2020'!$L114</f>
        <v>0</v>
      </c>
      <c r="AH114" s="30">
        <f>+'2021'!$L114</f>
        <v>0</v>
      </c>
      <c r="AI114" s="27"/>
      <c r="AJ114" s="31" t="e">
        <f t="shared" si="39"/>
        <v>#DIV/0!</v>
      </c>
    </row>
    <row r="115" spans="1:36" hidden="1" x14ac:dyDescent="0.35">
      <c r="A115" s="24" t="s">
        <v>471</v>
      </c>
      <c r="B115" s="25" t="s">
        <v>445</v>
      </c>
      <c r="C115" s="30">
        <f>+'1990'!$L115</f>
        <v>0</v>
      </c>
      <c r="D115" s="30">
        <f>+'1991'!$L115</f>
        <v>0</v>
      </c>
      <c r="E115" s="30">
        <f>+'1992'!$L115</f>
        <v>0</v>
      </c>
      <c r="F115" s="30">
        <f>+'1993'!$L115</f>
        <v>0</v>
      </c>
      <c r="G115" s="30">
        <f>+'1994'!$L115</f>
        <v>0</v>
      </c>
      <c r="H115" s="30">
        <f>+'1995'!$L115</f>
        <v>0</v>
      </c>
      <c r="I115" s="30">
        <f>+'1996'!$L115</f>
        <v>0</v>
      </c>
      <c r="J115" s="30">
        <f>+'1997'!$L115</f>
        <v>0</v>
      </c>
      <c r="K115" s="30">
        <f>+'1998'!$L115</f>
        <v>0</v>
      </c>
      <c r="L115" s="30">
        <f>+'1999'!$L115</f>
        <v>0</v>
      </c>
      <c r="M115" s="30">
        <f>+'2000'!$L115</f>
        <v>0</v>
      </c>
      <c r="N115" s="30">
        <f>+'2001'!$L115</f>
        <v>0</v>
      </c>
      <c r="O115" s="30">
        <f>+'2002'!$L115</f>
        <v>0</v>
      </c>
      <c r="P115" s="30">
        <f>+'2003'!$L115</f>
        <v>0</v>
      </c>
      <c r="Q115" s="30">
        <f>+'2004'!$L115</f>
        <v>0</v>
      </c>
      <c r="R115" s="30">
        <f>+'2005'!$L115</f>
        <v>0</v>
      </c>
      <c r="S115" s="30">
        <f>+'2006'!$L115</f>
        <v>0</v>
      </c>
      <c r="T115" s="30">
        <f>+'2007'!$L115</f>
        <v>0</v>
      </c>
      <c r="U115" s="30">
        <f>+'2008'!$L115</f>
        <v>0</v>
      </c>
      <c r="V115" s="30">
        <f>+'2009'!$L115</f>
        <v>0</v>
      </c>
      <c r="W115" s="30">
        <f>+'2010'!$L115</f>
        <v>0</v>
      </c>
      <c r="X115" s="30">
        <f>+'2011'!$L115</f>
        <v>0</v>
      </c>
      <c r="Y115" s="30">
        <f>+'2012'!$L115</f>
        <v>0</v>
      </c>
      <c r="Z115" s="30">
        <f>+'2013'!$L115</f>
        <v>0</v>
      </c>
      <c r="AA115" s="30">
        <f>+'2014'!$L115</f>
        <v>0</v>
      </c>
      <c r="AB115" s="30">
        <f>+'2015'!$L115</f>
        <v>0</v>
      </c>
      <c r="AC115" s="30">
        <f>+'2016'!$L115</f>
        <v>0</v>
      </c>
      <c r="AD115" s="30">
        <f>+'2017'!$L115</f>
        <v>0</v>
      </c>
      <c r="AE115" s="30">
        <f>+'2018'!$L115</f>
        <v>0</v>
      </c>
      <c r="AF115" s="30">
        <f>+'2019'!$L115</f>
        <v>0</v>
      </c>
      <c r="AG115" s="30">
        <f>+'2020'!$L115</f>
        <v>0</v>
      </c>
      <c r="AH115" s="30">
        <f>+'2021'!$L115</f>
        <v>0</v>
      </c>
      <c r="AI115" s="27"/>
      <c r="AJ115" s="31" t="e">
        <f t="shared" si="39"/>
        <v>#DIV/0!</v>
      </c>
    </row>
    <row r="116" spans="1:36" hidden="1" x14ac:dyDescent="0.35">
      <c r="A116" s="24" t="s">
        <v>472</v>
      </c>
      <c r="B116" s="25" t="s">
        <v>447</v>
      </c>
      <c r="C116" s="30">
        <f>+'1990'!$L116</f>
        <v>0</v>
      </c>
      <c r="D116" s="30">
        <f>+'1991'!$L116</f>
        <v>0</v>
      </c>
      <c r="E116" s="30">
        <f>+'1992'!$L116</f>
        <v>0</v>
      </c>
      <c r="F116" s="30">
        <f>+'1993'!$L116</f>
        <v>0</v>
      </c>
      <c r="G116" s="30">
        <f>+'1994'!$L116</f>
        <v>0</v>
      </c>
      <c r="H116" s="30">
        <f>+'1995'!$L116</f>
        <v>0</v>
      </c>
      <c r="I116" s="30">
        <f>+'1996'!$L116</f>
        <v>0</v>
      </c>
      <c r="J116" s="30">
        <f>+'1997'!$L116</f>
        <v>0</v>
      </c>
      <c r="K116" s="30">
        <f>+'1998'!$L116</f>
        <v>0</v>
      </c>
      <c r="L116" s="30">
        <f>+'1999'!$L116</f>
        <v>0</v>
      </c>
      <c r="M116" s="30">
        <f>+'2000'!$L116</f>
        <v>0</v>
      </c>
      <c r="N116" s="30">
        <f>+'2001'!$L116</f>
        <v>0</v>
      </c>
      <c r="O116" s="30">
        <f>+'2002'!$L116</f>
        <v>0</v>
      </c>
      <c r="P116" s="30">
        <f>+'2003'!$L116</f>
        <v>0</v>
      </c>
      <c r="Q116" s="30">
        <f>+'2004'!$L116</f>
        <v>0</v>
      </c>
      <c r="R116" s="30">
        <f>+'2005'!$L116</f>
        <v>0</v>
      </c>
      <c r="S116" s="30">
        <f>+'2006'!$L116</f>
        <v>0</v>
      </c>
      <c r="T116" s="30">
        <f>+'2007'!$L116</f>
        <v>0</v>
      </c>
      <c r="U116" s="30">
        <f>+'2008'!$L116</f>
        <v>0</v>
      </c>
      <c r="V116" s="30">
        <f>+'2009'!$L116</f>
        <v>0</v>
      </c>
      <c r="W116" s="30">
        <f>+'2010'!$L116</f>
        <v>0</v>
      </c>
      <c r="X116" s="30">
        <f>+'2011'!$L116</f>
        <v>0</v>
      </c>
      <c r="Y116" s="30">
        <f>+'2012'!$L116</f>
        <v>0</v>
      </c>
      <c r="Z116" s="30">
        <f>+'2013'!$L116</f>
        <v>0</v>
      </c>
      <c r="AA116" s="30">
        <f>+'2014'!$L116</f>
        <v>0</v>
      </c>
      <c r="AB116" s="30">
        <f>+'2015'!$L116</f>
        <v>0</v>
      </c>
      <c r="AC116" s="30">
        <f>+'2016'!$L116</f>
        <v>0</v>
      </c>
      <c r="AD116" s="30">
        <f>+'2017'!$L116</f>
        <v>0</v>
      </c>
      <c r="AE116" s="30">
        <f>+'2018'!$L116</f>
        <v>0</v>
      </c>
      <c r="AF116" s="30">
        <f>+'2019'!$L116</f>
        <v>0</v>
      </c>
      <c r="AG116" s="30">
        <f>+'2020'!$L116</f>
        <v>0</v>
      </c>
      <c r="AH116" s="30">
        <f>+'2021'!$L116</f>
        <v>0</v>
      </c>
      <c r="AI116" s="27"/>
      <c r="AJ116" s="31" t="e">
        <f t="shared" si="39"/>
        <v>#DIV/0!</v>
      </c>
    </row>
    <row r="117" spans="1:36" hidden="1" x14ac:dyDescent="0.35">
      <c r="A117" s="24" t="s">
        <v>473</v>
      </c>
      <c r="B117" s="25" t="s">
        <v>449</v>
      </c>
      <c r="C117" s="26">
        <f>+SUM(C118:C125)</f>
        <v>0</v>
      </c>
      <c r="D117" s="26">
        <f t="shared" ref="D117:AE117" si="54">+SUM(D118:D125)</f>
        <v>0</v>
      </c>
      <c r="E117" s="26">
        <f t="shared" si="54"/>
        <v>0</v>
      </c>
      <c r="F117" s="26">
        <f t="shared" si="54"/>
        <v>0</v>
      </c>
      <c r="G117" s="26">
        <f t="shared" si="54"/>
        <v>0</v>
      </c>
      <c r="H117" s="26">
        <f t="shared" si="54"/>
        <v>0</v>
      </c>
      <c r="I117" s="26">
        <f t="shared" si="54"/>
        <v>0</v>
      </c>
      <c r="J117" s="26">
        <f t="shared" si="54"/>
        <v>0</v>
      </c>
      <c r="K117" s="26">
        <f t="shared" si="54"/>
        <v>0</v>
      </c>
      <c r="L117" s="26">
        <f t="shared" si="54"/>
        <v>0</v>
      </c>
      <c r="M117" s="26">
        <f t="shared" si="54"/>
        <v>0</v>
      </c>
      <c r="N117" s="26">
        <f t="shared" si="54"/>
        <v>0</v>
      </c>
      <c r="O117" s="26">
        <f t="shared" si="54"/>
        <v>0</v>
      </c>
      <c r="P117" s="26">
        <f t="shared" si="54"/>
        <v>0</v>
      </c>
      <c r="Q117" s="26">
        <f t="shared" si="54"/>
        <v>0</v>
      </c>
      <c r="R117" s="26">
        <f t="shared" si="54"/>
        <v>0</v>
      </c>
      <c r="S117" s="26">
        <f t="shared" si="54"/>
        <v>0</v>
      </c>
      <c r="T117" s="26">
        <f t="shared" si="54"/>
        <v>0</v>
      </c>
      <c r="U117" s="26">
        <f t="shared" si="54"/>
        <v>0</v>
      </c>
      <c r="V117" s="26">
        <f t="shared" si="54"/>
        <v>0</v>
      </c>
      <c r="W117" s="26">
        <f t="shared" si="54"/>
        <v>0</v>
      </c>
      <c r="X117" s="26">
        <f t="shared" si="54"/>
        <v>0</v>
      </c>
      <c r="Y117" s="26">
        <f t="shared" si="54"/>
        <v>0</v>
      </c>
      <c r="Z117" s="26">
        <f t="shared" si="54"/>
        <v>0</v>
      </c>
      <c r="AA117" s="26">
        <f t="shared" si="54"/>
        <v>0</v>
      </c>
      <c r="AB117" s="26">
        <f t="shared" si="54"/>
        <v>0</v>
      </c>
      <c r="AC117" s="26">
        <f t="shared" si="54"/>
        <v>0</v>
      </c>
      <c r="AD117" s="26">
        <f t="shared" si="54"/>
        <v>0</v>
      </c>
      <c r="AE117" s="26">
        <f t="shared" si="54"/>
        <v>0</v>
      </c>
      <c r="AF117" s="26">
        <f t="shared" ref="AF117:AH117" si="55">+SUM(AF118:AF125)</f>
        <v>0</v>
      </c>
      <c r="AG117" s="26">
        <f t="shared" si="55"/>
        <v>0</v>
      </c>
      <c r="AH117" s="26">
        <f t="shared" si="55"/>
        <v>0</v>
      </c>
      <c r="AI117" s="27"/>
      <c r="AJ117" s="28" t="e">
        <f t="shared" si="39"/>
        <v>#DIV/0!</v>
      </c>
    </row>
    <row r="118" spans="1:36" hidden="1" x14ac:dyDescent="0.35">
      <c r="A118" s="24" t="s">
        <v>474</v>
      </c>
      <c r="B118" s="25" t="s">
        <v>451</v>
      </c>
      <c r="C118" s="30">
        <f>+'1990'!$L118</f>
        <v>0</v>
      </c>
      <c r="D118" s="30">
        <f>+'1991'!$L118</f>
        <v>0</v>
      </c>
      <c r="E118" s="30">
        <f>+'1992'!$L118</f>
        <v>0</v>
      </c>
      <c r="F118" s="30">
        <f>+'1993'!$L118</f>
        <v>0</v>
      </c>
      <c r="G118" s="30">
        <f>+'1994'!$L118</f>
        <v>0</v>
      </c>
      <c r="H118" s="30">
        <f>+'1995'!$L118</f>
        <v>0</v>
      </c>
      <c r="I118" s="30">
        <f>+'1996'!$L118</f>
        <v>0</v>
      </c>
      <c r="J118" s="30">
        <f>+'1997'!$L118</f>
        <v>0</v>
      </c>
      <c r="K118" s="30">
        <f>+'1998'!$L118</f>
        <v>0</v>
      </c>
      <c r="L118" s="30">
        <f>+'1999'!$L118</f>
        <v>0</v>
      </c>
      <c r="M118" s="30">
        <f>+'2000'!$L118</f>
        <v>0</v>
      </c>
      <c r="N118" s="30">
        <f>+'2001'!$L118</f>
        <v>0</v>
      </c>
      <c r="O118" s="30">
        <f>+'2002'!$L118</f>
        <v>0</v>
      </c>
      <c r="P118" s="30">
        <f>+'2003'!$L118</f>
        <v>0</v>
      </c>
      <c r="Q118" s="30">
        <f>+'2004'!$L118</f>
        <v>0</v>
      </c>
      <c r="R118" s="30">
        <f>+'2005'!$L118</f>
        <v>0</v>
      </c>
      <c r="S118" s="30">
        <f>+'2006'!$L118</f>
        <v>0</v>
      </c>
      <c r="T118" s="30">
        <f>+'2007'!$L118</f>
        <v>0</v>
      </c>
      <c r="U118" s="30">
        <f>+'2008'!$L118</f>
        <v>0</v>
      </c>
      <c r="V118" s="30">
        <f>+'2009'!$L118</f>
        <v>0</v>
      </c>
      <c r="W118" s="30">
        <f>+'2010'!$L118</f>
        <v>0</v>
      </c>
      <c r="X118" s="30">
        <f>+'2011'!$L118</f>
        <v>0</v>
      </c>
      <c r="Y118" s="30">
        <f>+'2012'!$L118</f>
        <v>0</v>
      </c>
      <c r="Z118" s="30">
        <f>+'2013'!$L118</f>
        <v>0</v>
      </c>
      <c r="AA118" s="30">
        <f>+'2014'!$L118</f>
        <v>0</v>
      </c>
      <c r="AB118" s="30">
        <f>+'2015'!$L118</f>
        <v>0</v>
      </c>
      <c r="AC118" s="30">
        <f>+'2016'!$L118</f>
        <v>0</v>
      </c>
      <c r="AD118" s="30">
        <f>+'2017'!$L118</f>
        <v>0</v>
      </c>
      <c r="AE118" s="30">
        <f>+'2018'!$L118</f>
        <v>0</v>
      </c>
      <c r="AF118" s="30">
        <f>+'2019'!$L118</f>
        <v>0</v>
      </c>
      <c r="AG118" s="30">
        <f>+'2020'!$L118</f>
        <v>0</v>
      </c>
      <c r="AH118" s="30">
        <f>+'2021'!$L118</f>
        <v>0</v>
      </c>
      <c r="AI118" s="27"/>
      <c r="AJ118" s="31" t="e">
        <f t="shared" si="39"/>
        <v>#DIV/0!</v>
      </c>
    </row>
    <row r="119" spans="1:36" hidden="1" x14ac:dyDescent="0.35">
      <c r="A119" s="24" t="s">
        <v>475</v>
      </c>
      <c r="B119" s="25" t="s">
        <v>453</v>
      </c>
      <c r="C119" s="30">
        <f>+'1990'!$L119</f>
        <v>0</v>
      </c>
      <c r="D119" s="30">
        <f>+'1991'!$L119</f>
        <v>0</v>
      </c>
      <c r="E119" s="30">
        <f>+'1992'!$L119</f>
        <v>0</v>
      </c>
      <c r="F119" s="30">
        <f>+'1993'!$L119</f>
        <v>0</v>
      </c>
      <c r="G119" s="30">
        <f>+'1994'!$L119</f>
        <v>0</v>
      </c>
      <c r="H119" s="30">
        <f>+'1995'!$L119</f>
        <v>0</v>
      </c>
      <c r="I119" s="30">
        <f>+'1996'!$L119</f>
        <v>0</v>
      </c>
      <c r="J119" s="30">
        <f>+'1997'!$L119</f>
        <v>0</v>
      </c>
      <c r="K119" s="30">
        <f>+'1998'!$L119</f>
        <v>0</v>
      </c>
      <c r="L119" s="30">
        <f>+'1999'!$L119</f>
        <v>0</v>
      </c>
      <c r="M119" s="30">
        <f>+'2000'!$L119</f>
        <v>0</v>
      </c>
      <c r="N119" s="30">
        <f>+'2001'!$L119</f>
        <v>0</v>
      </c>
      <c r="O119" s="30">
        <f>+'2002'!$L119</f>
        <v>0</v>
      </c>
      <c r="P119" s="30">
        <f>+'2003'!$L119</f>
        <v>0</v>
      </c>
      <c r="Q119" s="30">
        <f>+'2004'!$L119</f>
        <v>0</v>
      </c>
      <c r="R119" s="30">
        <f>+'2005'!$L119</f>
        <v>0</v>
      </c>
      <c r="S119" s="30">
        <f>+'2006'!$L119</f>
        <v>0</v>
      </c>
      <c r="T119" s="30">
        <f>+'2007'!$L119</f>
        <v>0</v>
      </c>
      <c r="U119" s="30">
        <f>+'2008'!$L119</f>
        <v>0</v>
      </c>
      <c r="V119" s="30">
        <f>+'2009'!$L119</f>
        <v>0</v>
      </c>
      <c r="W119" s="30">
        <f>+'2010'!$L119</f>
        <v>0</v>
      </c>
      <c r="X119" s="30">
        <f>+'2011'!$L119</f>
        <v>0</v>
      </c>
      <c r="Y119" s="30">
        <f>+'2012'!$L119</f>
        <v>0</v>
      </c>
      <c r="Z119" s="30">
        <f>+'2013'!$L119</f>
        <v>0</v>
      </c>
      <c r="AA119" s="30">
        <f>+'2014'!$L119</f>
        <v>0</v>
      </c>
      <c r="AB119" s="30">
        <f>+'2015'!$L119</f>
        <v>0</v>
      </c>
      <c r="AC119" s="30">
        <f>+'2016'!$L119</f>
        <v>0</v>
      </c>
      <c r="AD119" s="30">
        <f>+'2017'!$L119</f>
        <v>0</v>
      </c>
      <c r="AE119" s="30">
        <f>+'2018'!$L119</f>
        <v>0</v>
      </c>
      <c r="AF119" s="30">
        <f>+'2019'!$L119</f>
        <v>0</v>
      </c>
      <c r="AG119" s="30">
        <f>+'2020'!$L119</f>
        <v>0</v>
      </c>
      <c r="AH119" s="30">
        <f>+'2021'!$L119</f>
        <v>0</v>
      </c>
      <c r="AI119" s="27"/>
      <c r="AJ119" s="31" t="e">
        <f t="shared" si="39"/>
        <v>#DIV/0!</v>
      </c>
    </row>
    <row r="120" spans="1:36" hidden="1" x14ac:dyDescent="0.35">
      <c r="A120" s="24" t="s">
        <v>476</v>
      </c>
      <c r="B120" s="25" t="s">
        <v>455</v>
      </c>
      <c r="C120" s="30">
        <f>+'1990'!$L120</f>
        <v>0</v>
      </c>
      <c r="D120" s="30">
        <f>+'1991'!$L120</f>
        <v>0</v>
      </c>
      <c r="E120" s="30">
        <f>+'1992'!$L120</f>
        <v>0</v>
      </c>
      <c r="F120" s="30">
        <f>+'1993'!$L120</f>
        <v>0</v>
      </c>
      <c r="G120" s="30">
        <f>+'1994'!$L120</f>
        <v>0</v>
      </c>
      <c r="H120" s="30">
        <f>+'1995'!$L120</f>
        <v>0</v>
      </c>
      <c r="I120" s="30">
        <f>+'1996'!$L120</f>
        <v>0</v>
      </c>
      <c r="J120" s="30">
        <f>+'1997'!$L120</f>
        <v>0</v>
      </c>
      <c r="K120" s="30">
        <f>+'1998'!$L120</f>
        <v>0</v>
      </c>
      <c r="L120" s="30">
        <f>+'1999'!$L120</f>
        <v>0</v>
      </c>
      <c r="M120" s="30">
        <f>+'2000'!$L120</f>
        <v>0</v>
      </c>
      <c r="N120" s="30">
        <f>+'2001'!$L120</f>
        <v>0</v>
      </c>
      <c r="O120" s="30">
        <f>+'2002'!$L120</f>
        <v>0</v>
      </c>
      <c r="P120" s="30">
        <f>+'2003'!$L120</f>
        <v>0</v>
      </c>
      <c r="Q120" s="30">
        <f>+'2004'!$L120</f>
        <v>0</v>
      </c>
      <c r="R120" s="30">
        <f>+'2005'!$L120</f>
        <v>0</v>
      </c>
      <c r="S120" s="30">
        <f>+'2006'!$L120</f>
        <v>0</v>
      </c>
      <c r="T120" s="30">
        <f>+'2007'!$L120</f>
        <v>0</v>
      </c>
      <c r="U120" s="30">
        <f>+'2008'!$L120</f>
        <v>0</v>
      </c>
      <c r="V120" s="30">
        <f>+'2009'!$L120</f>
        <v>0</v>
      </c>
      <c r="W120" s="30">
        <f>+'2010'!$L120</f>
        <v>0</v>
      </c>
      <c r="X120" s="30">
        <f>+'2011'!$L120</f>
        <v>0</v>
      </c>
      <c r="Y120" s="30">
        <f>+'2012'!$L120</f>
        <v>0</v>
      </c>
      <c r="Z120" s="30">
        <f>+'2013'!$L120</f>
        <v>0</v>
      </c>
      <c r="AA120" s="30">
        <f>+'2014'!$L120</f>
        <v>0</v>
      </c>
      <c r="AB120" s="30">
        <f>+'2015'!$L120</f>
        <v>0</v>
      </c>
      <c r="AC120" s="30">
        <f>+'2016'!$L120</f>
        <v>0</v>
      </c>
      <c r="AD120" s="30">
        <f>+'2017'!$L120</f>
        <v>0</v>
      </c>
      <c r="AE120" s="30">
        <f>+'2018'!$L120</f>
        <v>0</v>
      </c>
      <c r="AF120" s="30">
        <f>+'2019'!$L120</f>
        <v>0</v>
      </c>
      <c r="AG120" s="30">
        <f>+'2020'!$L120</f>
        <v>0</v>
      </c>
      <c r="AH120" s="30">
        <f>+'2021'!$L120</f>
        <v>0</v>
      </c>
      <c r="AI120" s="27"/>
      <c r="AJ120" s="31" t="e">
        <f t="shared" si="39"/>
        <v>#DIV/0!</v>
      </c>
    </row>
    <row r="121" spans="1:36" hidden="1" x14ac:dyDescent="0.35">
      <c r="A121" s="24" t="s">
        <v>477</v>
      </c>
      <c r="B121" s="25" t="s">
        <v>457</v>
      </c>
      <c r="C121" s="30">
        <f>+'1990'!$L121</f>
        <v>0</v>
      </c>
      <c r="D121" s="30">
        <f>+'1991'!$L121</f>
        <v>0</v>
      </c>
      <c r="E121" s="30">
        <f>+'1992'!$L121</f>
        <v>0</v>
      </c>
      <c r="F121" s="30">
        <f>+'1993'!$L121</f>
        <v>0</v>
      </c>
      <c r="G121" s="30">
        <f>+'1994'!$L121</f>
        <v>0</v>
      </c>
      <c r="H121" s="30">
        <f>+'1995'!$L121</f>
        <v>0</v>
      </c>
      <c r="I121" s="30">
        <f>+'1996'!$L121</f>
        <v>0</v>
      </c>
      <c r="J121" s="30">
        <f>+'1997'!$L121</f>
        <v>0</v>
      </c>
      <c r="K121" s="30">
        <f>+'1998'!$L121</f>
        <v>0</v>
      </c>
      <c r="L121" s="30">
        <f>+'1999'!$L121</f>
        <v>0</v>
      </c>
      <c r="M121" s="30">
        <f>+'2000'!$L121</f>
        <v>0</v>
      </c>
      <c r="N121" s="30">
        <f>+'2001'!$L121</f>
        <v>0</v>
      </c>
      <c r="O121" s="30">
        <f>+'2002'!$L121</f>
        <v>0</v>
      </c>
      <c r="P121" s="30">
        <f>+'2003'!$L121</f>
        <v>0</v>
      </c>
      <c r="Q121" s="30">
        <f>+'2004'!$L121</f>
        <v>0</v>
      </c>
      <c r="R121" s="30">
        <f>+'2005'!$L121</f>
        <v>0</v>
      </c>
      <c r="S121" s="30">
        <f>+'2006'!$L121</f>
        <v>0</v>
      </c>
      <c r="T121" s="30">
        <f>+'2007'!$L121</f>
        <v>0</v>
      </c>
      <c r="U121" s="30">
        <f>+'2008'!$L121</f>
        <v>0</v>
      </c>
      <c r="V121" s="30">
        <f>+'2009'!$L121</f>
        <v>0</v>
      </c>
      <c r="W121" s="30">
        <f>+'2010'!$L121</f>
        <v>0</v>
      </c>
      <c r="X121" s="30">
        <f>+'2011'!$L121</f>
        <v>0</v>
      </c>
      <c r="Y121" s="30">
        <f>+'2012'!$L121</f>
        <v>0</v>
      </c>
      <c r="Z121" s="30">
        <f>+'2013'!$L121</f>
        <v>0</v>
      </c>
      <c r="AA121" s="30">
        <f>+'2014'!$L121</f>
        <v>0</v>
      </c>
      <c r="AB121" s="30">
        <f>+'2015'!$L121</f>
        <v>0</v>
      </c>
      <c r="AC121" s="30">
        <f>+'2016'!$L121</f>
        <v>0</v>
      </c>
      <c r="AD121" s="30">
        <f>+'2017'!$L121</f>
        <v>0</v>
      </c>
      <c r="AE121" s="30">
        <f>+'2018'!$L121</f>
        <v>0</v>
      </c>
      <c r="AF121" s="30">
        <f>+'2019'!$L121</f>
        <v>0</v>
      </c>
      <c r="AG121" s="30">
        <f>+'2020'!$L121</f>
        <v>0</v>
      </c>
      <c r="AH121" s="30">
        <f>+'2021'!$L121</f>
        <v>0</v>
      </c>
      <c r="AI121" s="27"/>
      <c r="AJ121" s="31" t="e">
        <f t="shared" si="39"/>
        <v>#DIV/0!</v>
      </c>
    </row>
    <row r="122" spans="1:36" hidden="1" x14ac:dyDescent="0.35">
      <c r="A122" s="24" t="s">
        <v>478</v>
      </c>
      <c r="B122" s="25" t="s">
        <v>459</v>
      </c>
      <c r="C122" s="30">
        <f>+'1990'!$L122</f>
        <v>0</v>
      </c>
      <c r="D122" s="30">
        <f>+'1991'!$L122</f>
        <v>0</v>
      </c>
      <c r="E122" s="30">
        <f>+'1992'!$L122</f>
        <v>0</v>
      </c>
      <c r="F122" s="30">
        <f>+'1993'!$L122</f>
        <v>0</v>
      </c>
      <c r="G122" s="30">
        <f>+'1994'!$L122</f>
        <v>0</v>
      </c>
      <c r="H122" s="30">
        <f>+'1995'!$L122</f>
        <v>0</v>
      </c>
      <c r="I122" s="30">
        <f>+'1996'!$L122</f>
        <v>0</v>
      </c>
      <c r="J122" s="30">
        <f>+'1997'!$L122</f>
        <v>0</v>
      </c>
      <c r="K122" s="30">
        <f>+'1998'!$L122</f>
        <v>0</v>
      </c>
      <c r="L122" s="30">
        <f>+'1999'!$L122</f>
        <v>0</v>
      </c>
      <c r="M122" s="30">
        <f>+'2000'!$L122</f>
        <v>0</v>
      </c>
      <c r="N122" s="30">
        <f>+'2001'!$L122</f>
        <v>0</v>
      </c>
      <c r="O122" s="30">
        <f>+'2002'!$L122</f>
        <v>0</v>
      </c>
      <c r="P122" s="30">
        <f>+'2003'!$L122</f>
        <v>0</v>
      </c>
      <c r="Q122" s="30">
        <f>+'2004'!$L122</f>
        <v>0</v>
      </c>
      <c r="R122" s="30">
        <f>+'2005'!$L122</f>
        <v>0</v>
      </c>
      <c r="S122" s="30">
        <f>+'2006'!$L122</f>
        <v>0</v>
      </c>
      <c r="T122" s="30">
        <f>+'2007'!$L122</f>
        <v>0</v>
      </c>
      <c r="U122" s="30">
        <f>+'2008'!$L122</f>
        <v>0</v>
      </c>
      <c r="V122" s="30">
        <f>+'2009'!$L122</f>
        <v>0</v>
      </c>
      <c r="W122" s="30">
        <f>+'2010'!$L122</f>
        <v>0</v>
      </c>
      <c r="X122" s="30">
        <f>+'2011'!$L122</f>
        <v>0</v>
      </c>
      <c r="Y122" s="30">
        <f>+'2012'!$L122</f>
        <v>0</v>
      </c>
      <c r="Z122" s="30">
        <f>+'2013'!$L122</f>
        <v>0</v>
      </c>
      <c r="AA122" s="30">
        <f>+'2014'!$L122</f>
        <v>0</v>
      </c>
      <c r="AB122" s="30">
        <f>+'2015'!$L122</f>
        <v>0</v>
      </c>
      <c r="AC122" s="30">
        <f>+'2016'!$L122</f>
        <v>0</v>
      </c>
      <c r="AD122" s="30">
        <f>+'2017'!$L122</f>
        <v>0</v>
      </c>
      <c r="AE122" s="30">
        <f>+'2018'!$L122</f>
        <v>0</v>
      </c>
      <c r="AF122" s="30">
        <f>+'2019'!$L122</f>
        <v>0</v>
      </c>
      <c r="AG122" s="30">
        <f>+'2020'!$L122</f>
        <v>0</v>
      </c>
      <c r="AH122" s="30">
        <f>+'2021'!$L122</f>
        <v>0</v>
      </c>
      <c r="AI122" s="27"/>
      <c r="AJ122" s="31" t="e">
        <f t="shared" si="39"/>
        <v>#DIV/0!</v>
      </c>
    </row>
    <row r="123" spans="1:36" hidden="1" x14ac:dyDescent="0.35">
      <c r="A123" s="24" t="s">
        <v>479</v>
      </c>
      <c r="B123" s="25" t="s">
        <v>461</v>
      </c>
      <c r="C123" s="30">
        <f>+'1990'!$L123</f>
        <v>0</v>
      </c>
      <c r="D123" s="30">
        <f>+'1991'!$L123</f>
        <v>0</v>
      </c>
      <c r="E123" s="30">
        <f>+'1992'!$L123</f>
        <v>0</v>
      </c>
      <c r="F123" s="30">
        <f>+'1993'!$L123</f>
        <v>0</v>
      </c>
      <c r="G123" s="30">
        <f>+'1994'!$L123</f>
        <v>0</v>
      </c>
      <c r="H123" s="30">
        <f>+'1995'!$L123</f>
        <v>0</v>
      </c>
      <c r="I123" s="30">
        <f>+'1996'!$L123</f>
        <v>0</v>
      </c>
      <c r="J123" s="30">
        <f>+'1997'!$L123</f>
        <v>0</v>
      </c>
      <c r="K123" s="30">
        <f>+'1998'!$L123</f>
        <v>0</v>
      </c>
      <c r="L123" s="30">
        <f>+'1999'!$L123</f>
        <v>0</v>
      </c>
      <c r="M123" s="30">
        <f>+'2000'!$L123</f>
        <v>0</v>
      </c>
      <c r="N123" s="30">
        <f>+'2001'!$L123</f>
        <v>0</v>
      </c>
      <c r="O123" s="30">
        <f>+'2002'!$L123</f>
        <v>0</v>
      </c>
      <c r="P123" s="30">
        <f>+'2003'!$L123</f>
        <v>0</v>
      </c>
      <c r="Q123" s="30">
        <f>+'2004'!$L123</f>
        <v>0</v>
      </c>
      <c r="R123" s="30">
        <f>+'2005'!$L123</f>
        <v>0</v>
      </c>
      <c r="S123" s="30">
        <f>+'2006'!$L123</f>
        <v>0</v>
      </c>
      <c r="T123" s="30">
        <f>+'2007'!$L123</f>
        <v>0</v>
      </c>
      <c r="U123" s="30">
        <f>+'2008'!$L123</f>
        <v>0</v>
      </c>
      <c r="V123" s="30">
        <f>+'2009'!$L123</f>
        <v>0</v>
      </c>
      <c r="W123" s="30">
        <f>+'2010'!$L123</f>
        <v>0</v>
      </c>
      <c r="X123" s="30">
        <f>+'2011'!$L123</f>
        <v>0</v>
      </c>
      <c r="Y123" s="30">
        <f>+'2012'!$L123</f>
        <v>0</v>
      </c>
      <c r="Z123" s="30">
        <f>+'2013'!$L123</f>
        <v>0</v>
      </c>
      <c r="AA123" s="30">
        <f>+'2014'!$L123</f>
        <v>0</v>
      </c>
      <c r="AB123" s="30">
        <f>+'2015'!$L123</f>
        <v>0</v>
      </c>
      <c r="AC123" s="30">
        <f>+'2016'!$L123</f>
        <v>0</v>
      </c>
      <c r="AD123" s="30">
        <f>+'2017'!$L123</f>
        <v>0</v>
      </c>
      <c r="AE123" s="30">
        <f>+'2018'!$L123</f>
        <v>0</v>
      </c>
      <c r="AF123" s="30">
        <f>+'2019'!$L123</f>
        <v>0</v>
      </c>
      <c r="AG123" s="30">
        <f>+'2020'!$L123</f>
        <v>0</v>
      </c>
      <c r="AH123" s="30">
        <f>+'2021'!$L123</f>
        <v>0</v>
      </c>
      <c r="AI123" s="27"/>
      <c r="AJ123" s="31" t="e">
        <f t="shared" si="39"/>
        <v>#DIV/0!</v>
      </c>
    </row>
    <row r="124" spans="1:36" hidden="1" x14ac:dyDescent="0.35">
      <c r="A124" s="24" t="s">
        <v>480</v>
      </c>
      <c r="B124" s="25" t="s">
        <v>463</v>
      </c>
      <c r="C124" s="30">
        <f>+'1990'!$L124</f>
        <v>0</v>
      </c>
      <c r="D124" s="30">
        <f>+'1991'!$L124</f>
        <v>0</v>
      </c>
      <c r="E124" s="30">
        <f>+'1992'!$L124</f>
        <v>0</v>
      </c>
      <c r="F124" s="30">
        <f>+'1993'!$L124</f>
        <v>0</v>
      </c>
      <c r="G124" s="30">
        <f>+'1994'!$L124</f>
        <v>0</v>
      </c>
      <c r="H124" s="30">
        <f>+'1995'!$L124</f>
        <v>0</v>
      </c>
      <c r="I124" s="30">
        <f>+'1996'!$L124</f>
        <v>0</v>
      </c>
      <c r="J124" s="30">
        <f>+'1997'!$L124</f>
        <v>0</v>
      </c>
      <c r="K124" s="30">
        <f>+'1998'!$L124</f>
        <v>0</v>
      </c>
      <c r="L124" s="30">
        <f>+'1999'!$L124</f>
        <v>0</v>
      </c>
      <c r="M124" s="30">
        <f>+'2000'!$L124</f>
        <v>0</v>
      </c>
      <c r="N124" s="30">
        <f>+'2001'!$L124</f>
        <v>0</v>
      </c>
      <c r="O124" s="30">
        <f>+'2002'!$L124</f>
        <v>0</v>
      </c>
      <c r="P124" s="30">
        <f>+'2003'!$L124</f>
        <v>0</v>
      </c>
      <c r="Q124" s="30">
        <f>+'2004'!$L124</f>
        <v>0</v>
      </c>
      <c r="R124" s="30">
        <f>+'2005'!$L124</f>
        <v>0</v>
      </c>
      <c r="S124" s="30">
        <f>+'2006'!$L124</f>
        <v>0</v>
      </c>
      <c r="T124" s="30">
        <f>+'2007'!$L124</f>
        <v>0</v>
      </c>
      <c r="U124" s="30">
        <f>+'2008'!$L124</f>
        <v>0</v>
      </c>
      <c r="V124" s="30">
        <f>+'2009'!$L124</f>
        <v>0</v>
      </c>
      <c r="W124" s="30">
        <f>+'2010'!$L124</f>
        <v>0</v>
      </c>
      <c r="X124" s="30">
        <f>+'2011'!$L124</f>
        <v>0</v>
      </c>
      <c r="Y124" s="30">
        <f>+'2012'!$L124</f>
        <v>0</v>
      </c>
      <c r="Z124" s="30">
        <f>+'2013'!$L124</f>
        <v>0</v>
      </c>
      <c r="AA124" s="30">
        <f>+'2014'!$L124</f>
        <v>0</v>
      </c>
      <c r="AB124" s="30">
        <f>+'2015'!$L124</f>
        <v>0</v>
      </c>
      <c r="AC124" s="30">
        <f>+'2016'!$L124</f>
        <v>0</v>
      </c>
      <c r="AD124" s="30">
        <f>+'2017'!$L124</f>
        <v>0</v>
      </c>
      <c r="AE124" s="30">
        <f>+'2018'!$L124</f>
        <v>0</v>
      </c>
      <c r="AF124" s="30">
        <f>+'2019'!$L124</f>
        <v>0</v>
      </c>
      <c r="AG124" s="30">
        <f>+'2020'!$L124</f>
        <v>0</v>
      </c>
      <c r="AH124" s="30">
        <f>+'2021'!$L124</f>
        <v>0</v>
      </c>
      <c r="AI124" s="27"/>
      <c r="AJ124" s="31" t="e">
        <f t="shared" si="39"/>
        <v>#DIV/0!</v>
      </c>
    </row>
    <row r="125" spans="1:36" hidden="1" x14ac:dyDescent="0.35">
      <c r="A125" s="24" t="s">
        <v>481</v>
      </c>
      <c r="B125" s="25" t="s">
        <v>465</v>
      </c>
      <c r="C125" s="30">
        <f>+'1990'!$L125</f>
        <v>0</v>
      </c>
      <c r="D125" s="30">
        <f>+'1991'!$L125</f>
        <v>0</v>
      </c>
      <c r="E125" s="30">
        <f>+'1992'!$L125</f>
        <v>0</v>
      </c>
      <c r="F125" s="30">
        <f>+'1993'!$L125</f>
        <v>0</v>
      </c>
      <c r="G125" s="30">
        <f>+'1994'!$L125</f>
        <v>0</v>
      </c>
      <c r="H125" s="30">
        <f>+'1995'!$L125</f>
        <v>0</v>
      </c>
      <c r="I125" s="30">
        <f>+'1996'!$L125</f>
        <v>0</v>
      </c>
      <c r="J125" s="30">
        <f>+'1997'!$L125</f>
        <v>0</v>
      </c>
      <c r="K125" s="30">
        <f>+'1998'!$L125</f>
        <v>0</v>
      </c>
      <c r="L125" s="30">
        <f>+'1999'!$L125</f>
        <v>0</v>
      </c>
      <c r="M125" s="30">
        <f>+'2000'!$L125</f>
        <v>0</v>
      </c>
      <c r="N125" s="30">
        <f>+'2001'!$L125</f>
        <v>0</v>
      </c>
      <c r="O125" s="30">
        <f>+'2002'!$L125</f>
        <v>0</v>
      </c>
      <c r="P125" s="30">
        <f>+'2003'!$L125</f>
        <v>0</v>
      </c>
      <c r="Q125" s="30">
        <f>+'2004'!$L125</f>
        <v>0</v>
      </c>
      <c r="R125" s="30">
        <f>+'2005'!$L125</f>
        <v>0</v>
      </c>
      <c r="S125" s="30">
        <f>+'2006'!$L125</f>
        <v>0</v>
      </c>
      <c r="T125" s="30">
        <f>+'2007'!$L125</f>
        <v>0</v>
      </c>
      <c r="U125" s="30">
        <f>+'2008'!$L125</f>
        <v>0</v>
      </c>
      <c r="V125" s="30">
        <f>+'2009'!$L125</f>
        <v>0</v>
      </c>
      <c r="W125" s="30">
        <f>+'2010'!$L125</f>
        <v>0</v>
      </c>
      <c r="X125" s="30">
        <f>+'2011'!$L125</f>
        <v>0</v>
      </c>
      <c r="Y125" s="30">
        <f>+'2012'!$L125</f>
        <v>0</v>
      </c>
      <c r="Z125" s="30">
        <f>+'2013'!$L125</f>
        <v>0</v>
      </c>
      <c r="AA125" s="30">
        <f>+'2014'!$L125</f>
        <v>0</v>
      </c>
      <c r="AB125" s="30">
        <f>+'2015'!$L125</f>
        <v>0</v>
      </c>
      <c r="AC125" s="30">
        <f>+'2016'!$L125</f>
        <v>0</v>
      </c>
      <c r="AD125" s="30">
        <f>+'2017'!$L125</f>
        <v>0</v>
      </c>
      <c r="AE125" s="30">
        <f>+'2018'!$L125</f>
        <v>0</v>
      </c>
      <c r="AF125" s="30">
        <f>+'2019'!$L125</f>
        <v>0</v>
      </c>
      <c r="AG125" s="30">
        <f>+'2020'!$L125</f>
        <v>0</v>
      </c>
      <c r="AH125" s="30">
        <f>+'2021'!$L125</f>
        <v>0</v>
      </c>
      <c r="AI125" s="27"/>
      <c r="AJ125" s="31" t="e">
        <f t="shared" si="39"/>
        <v>#DIV/0!</v>
      </c>
    </row>
    <row r="126" spans="1:36" ht="13" hidden="1" x14ac:dyDescent="0.35">
      <c r="A126" s="24" t="s">
        <v>482</v>
      </c>
      <c r="B126" s="25" t="s">
        <v>483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27"/>
      <c r="AJ126" s="33" t="e">
        <f t="shared" si="39"/>
        <v>#DIV/0!</v>
      </c>
    </row>
    <row r="127" spans="1:36" hidden="1" x14ac:dyDescent="0.35">
      <c r="A127" s="24" t="s">
        <v>484</v>
      </c>
      <c r="B127" s="25" t="s">
        <v>485</v>
      </c>
      <c r="C127" s="26">
        <f>+SUM(C128:C131)</f>
        <v>0</v>
      </c>
      <c r="D127" s="26">
        <f t="shared" ref="D127:AE127" si="56">+SUM(D128:D131)</f>
        <v>0</v>
      </c>
      <c r="E127" s="26">
        <f t="shared" si="56"/>
        <v>0</v>
      </c>
      <c r="F127" s="26">
        <f t="shared" si="56"/>
        <v>0</v>
      </c>
      <c r="G127" s="26">
        <f t="shared" si="56"/>
        <v>0</v>
      </c>
      <c r="H127" s="26">
        <f t="shared" si="56"/>
        <v>0</v>
      </c>
      <c r="I127" s="26">
        <f t="shared" si="56"/>
        <v>0</v>
      </c>
      <c r="J127" s="26">
        <f t="shared" si="56"/>
        <v>0</v>
      </c>
      <c r="K127" s="26">
        <f t="shared" si="56"/>
        <v>0</v>
      </c>
      <c r="L127" s="26">
        <f t="shared" si="56"/>
        <v>0</v>
      </c>
      <c r="M127" s="26">
        <f t="shared" si="56"/>
        <v>0</v>
      </c>
      <c r="N127" s="26">
        <f t="shared" si="56"/>
        <v>0</v>
      </c>
      <c r="O127" s="26">
        <f t="shared" si="56"/>
        <v>0</v>
      </c>
      <c r="P127" s="26">
        <f t="shared" si="56"/>
        <v>0</v>
      </c>
      <c r="Q127" s="26">
        <f t="shared" si="56"/>
        <v>0</v>
      </c>
      <c r="R127" s="26">
        <f t="shared" ref="R127" si="57">+SUM(R128:R131)</f>
        <v>0</v>
      </c>
      <c r="S127" s="26">
        <f t="shared" si="56"/>
        <v>0</v>
      </c>
      <c r="T127" s="26">
        <f t="shared" si="56"/>
        <v>0</v>
      </c>
      <c r="U127" s="26">
        <f t="shared" si="56"/>
        <v>0</v>
      </c>
      <c r="V127" s="26">
        <f t="shared" si="56"/>
        <v>0</v>
      </c>
      <c r="W127" s="26">
        <f t="shared" si="56"/>
        <v>0</v>
      </c>
      <c r="X127" s="26">
        <f t="shared" si="56"/>
        <v>0</v>
      </c>
      <c r="Y127" s="26">
        <f t="shared" si="56"/>
        <v>0</v>
      </c>
      <c r="Z127" s="26">
        <f t="shared" si="56"/>
        <v>0</v>
      </c>
      <c r="AA127" s="26">
        <f t="shared" si="56"/>
        <v>0</v>
      </c>
      <c r="AB127" s="26">
        <f t="shared" si="56"/>
        <v>0</v>
      </c>
      <c r="AC127" s="26">
        <f t="shared" si="56"/>
        <v>0</v>
      </c>
      <c r="AD127" s="26">
        <f t="shared" si="56"/>
        <v>0</v>
      </c>
      <c r="AE127" s="26">
        <f t="shared" si="56"/>
        <v>0</v>
      </c>
      <c r="AF127" s="26">
        <f t="shared" ref="AF127" si="58">+SUM(AF128:AF131)</f>
        <v>0</v>
      </c>
      <c r="AG127" s="26">
        <f t="shared" ref="AG127:AH127" si="59">+SUM(AG128:AG131)</f>
        <v>0</v>
      </c>
      <c r="AH127" s="26">
        <f t="shared" si="59"/>
        <v>0</v>
      </c>
      <c r="AI127" s="27"/>
      <c r="AJ127" s="28" t="e">
        <f t="shared" si="39"/>
        <v>#DIV/0!</v>
      </c>
    </row>
    <row r="128" spans="1:36" hidden="1" x14ac:dyDescent="0.35">
      <c r="A128" s="24" t="s">
        <v>486</v>
      </c>
      <c r="B128" s="25" t="s">
        <v>487</v>
      </c>
      <c r="C128" s="30">
        <f>+'1990'!$L128</f>
        <v>0</v>
      </c>
      <c r="D128" s="30">
        <f>+'1991'!$L128</f>
        <v>0</v>
      </c>
      <c r="E128" s="30">
        <f>+'1992'!$L128</f>
        <v>0</v>
      </c>
      <c r="F128" s="30">
        <f>+'1993'!$L128</f>
        <v>0</v>
      </c>
      <c r="G128" s="30">
        <f>+'1994'!$L128</f>
        <v>0</v>
      </c>
      <c r="H128" s="30">
        <f>+'1995'!$L128</f>
        <v>0</v>
      </c>
      <c r="I128" s="30">
        <f>+'1996'!$L128</f>
        <v>0</v>
      </c>
      <c r="J128" s="30">
        <f>+'1997'!$L128</f>
        <v>0</v>
      </c>
      <c r="K128" s="30">
        <f>+'1998'!$L128</f>
        <v>0</v>
      </c>
      <c r="L128" s="30">
        <f>+'1999'!$L128</f>
        <v>0</v>
      </c>
      <c r="M128" s="30">
        <f>+'2000'!$L128</f>
        <v>0</v>
      </c>
      <c r="N128" s="30">
        <f>+'2001'!$L128</f>
        <v>0</v>
      </c>
      <c r="O128" s="30">
        <f>+'2002'!$L128</f>
        <v>0</v>
      </c>
      <c r="P128" s="30">
        <f>+'2003'!$L128</f>
        <v>0</v>
      </c>
      <c r="Q128" s="30">
        <f>+'2004'!$L128</f>
        <v>0</v>
      </c>
      <c r="R128" s="30">
        <f>+'2005'!$L128</f>
        <v>0</v>
      </c>
      <c r="S128" s="30">
        <f>+'2006'!$L128</f>
        <v>0</v>
      </c>
      <c r="T128" s="30">
        <f>+'2007'!$L128</f>
        <v>0</v>
      </c>
      <c r="U128" s="30">
        <f>+'2008'!$L128</f>
        <v>0</v>
      </c>
      <c r="V128" s="30">
        <f>+'2009'!$L128</f>
        <v>0</v>
      </c>
      <c r="W128" s="30">
        <f>+'2010'!$L128</f>
        <v>0</v>
      </c>
      <c r="X128" s="30">
        <f>+'2011'!$L128</f>
        <v>0</v>
      </c>
      <c r="Y128" s="30">
        <f>+'2012'!$L128</f>
        <v>0</v>
      </c>
      <c r="Z128" s="30">
        <f>+'2013'!$L128</f>
        <v>0</v>
      </c>
      <c r="AA128" s="30">
        <f>+'2014'!$L128</f>
        <v>0</v>
      </c>
      <c r="AB128" s="30">
        <f>+'2015'!$L128</f>
        <v>0</v>
      </c>
      <c r="AC128" s="30">
        <f>+'2016'!$L128</f>
        <v>0</v>
      </c>
      <c r="AD128" s="30">
        <f>+'2017'!$L128</f>
        <v>0</v>
      </c>
      <c r="AE128" s="30">
        <f>+'2018'!$L128</f>
        <v>0</v>
      </c>
      <c r="AF128" s="30">
        <f>+'2019'!$L128</f>
        <v>0</v>
      </c>
      <c r="AG128" s="30">
        <f>+'2020'!$L128</f>
        <v>0</v>
      </c>
      <c r="AH128" s="30">
        <f>+'2021'!$L128</f>
        <v>0</v>
      </c>
      <c r="AI128" s="27"/>
      <c r="AJ128" s="31" t="e">
        <f t="shared" si="39"/>
        <v>#DIV/0!</v>
      </c>
    </row>
    <row r="129" spans="1:36" hidden="1" x14ac:dyDescent="0.35">
      <c r="A129" s="24" t="s">
        <v>488</v>
      </c>
      <c r="B129" s="25" t="s">
        <v>489</v>
      </c>
      <c r="C129" s="30">
        <f>+'1990'!$L129</f>
        <v>0</v>
      </c>
      <c r="D129" s="30">
        <f>+'1991'!$L129</f>
        <v>0</v>
      </c>
      <c r="E129" s="30">
        <f>+'1992'!$L129</f>
        <v>0</v>
      </c>
      <c r="F129" s="30">
        <f>+'1993'!$L129</f>
        <v>0</v>
      </c>
      <c r="G129" s="30">
        <f>+'1994'!$L129</f>
        <v>0</v>
      </c>
      <c r="H129" s="30">
        <f>+'1995'!$L129</f>
        <v>0</v>
      </c>
      <c r="I129" s="30">
        <f>+'1996'!$L129</f>
        <v>0</v>
      </c>
      <c r="J129" s="30">
        <f>+'1997'!$L129</f>
        <v>0</v>
      </c>
      <c r="K129" s="30">
        <f>+'1998'!$L129</f>
        <v>0</v>
      </c>
      <c r="L129" s="30">
        <f>+'1999'!$L129</f>
        <v>0</v>
      </c>
      <c r="M129" s="30">
        <f>+'2000'!$L129</f>
        <v>0</v>
      </c>
      <c r="N129" s="30">
        <f>+'2001'!$L129</f>
        <v>0</v>
      </c>
      <c r="O129" s="30">
        <f>+'2002'!$L129</f>
        <v>0</v>
      </c>
      <c r="P129" s="30">
        <f>+'2003'!$L129</f>
        <v>0</v>
      </c>
      <c r="Q129" s="30">
        <f>+'2004'!$L129</f>
        <v>0</v>
      </c>
      <c r="R129" s="30">
        <f>+'2005'!$L129</f>
        <v>0</v>
      </c>
      <c r="S129" s="30">
        <f>+'2006'!$L129</f>
        <v>0</v>
      </c>
      <c r="T129" s="30">
        <f>+'2007'!$L129</f>
        <v>0</v>
      </c>
      <c r="U129" s="30">
        <f>+'2008'!$L129</f>
        <v>0</v>
      </c>
      <c r="V129" s="30">
        <f>+'2009'!$L129</f>
        <v>0</v>
      </c>
      <c r="W129" s="30">
        <f>+'2010'!$L129</f>
        <v>0</v>
      </c>
      <c r="X129" s="30">
        <f>+'2011'!$L129</f>
        <v>0</v>
      </c>
      <c r="Y129" s="30">
        <f>+'2012'!$L129</f>
        <v>0</v>
      </c>
      <c r="Z129" s="30">
        <f>+'2013'!$L129</f>
        <v>0</v>
      </c>
      <c r="AA129" s="30">
        <f>+'2014'!$L129</f>
        <v>0</v>
      </c>
      <c r="AB129" s="30">
        <f>+'2015'!$L129</f>
        <v>0</v>
      </c>
      <c r="AC129" s="30">
        <f>+'2016'!$L129</f>
        <v>0</v>
      </c>
      <c r="AD129" s="30">
        <f>+'2017'!$L129</f>
        <v>0</v>
      </c>
      <c r="AE129" s="30">
        <f>+'2018'!$L129</f>
        <v>0</v>
      </c>
      <c r="AF129" s="30">
        <f>+'2019'!$L129</f>
        <v>0</v>
      </c>
      <c r="AG129" s="30">
        <f>+'2020'!$L129</f>
        <v>0</v>
      </c>
      <c r="AH129" s="30">
        <f>+'2021'!$L129</f>
        <v>0</v>
      </c>
      <c r="AI129" s="27"/>
      <c r="AJ129" s="31" t="e">
        <f t="shared" si="39"/>
        <v>#DIV/0!</v>
      </c>
    </row>
    <row r="130" spans="1:36" hidden="1" x14ac:dyDescent="0.35">
      <c r="A130" s="24" t="s">
        <v>490</v>
      </c>
      <c r="B130" s="25" t="s">
        <v>491</v>
      </c>
      <c r="C130" s="30">
        <f>+'1990'!$L130</f>
        <v>0</v>
      </c>
      <c r="D130" s="30">
        <f>+'1991'!$L130</f>
        <v>0</v>
      </c>
      <c r="E130" s="30">
        <f>+'1992'!$L130</f>
        <v>0</v>
      </c>
      <c r="F130" s="30">
        <f>+'1993'!$L130</f>
        <v>0</v>
      </c>
      <c r="G130" s="30">
        <f>+'1994'!$L130</f>
        <v>0</v>
      </c>
      <c r="H130" s="30">
        <f>+'1995'!$L130</f>
        <v>0</v>
      </c>
      <c r="I130" s="30">
        <f>+'1996'!$L130</f>
        <v>0</v>
      </c>
      <c r="J130" s="30">
        <f>+'1997'!$L130</f>
        <v>0</v>
      </c>
      <c r="K130" s="30">
        <f>+'1998'!$L130</f>
        <v>0</v>
      </c>
      <c r="L130" s="30">
        <f>+'1999'!$L130</f>
        <v>0</v>
      </c>
      <c r="M130" s="30">
        <f>+'2000'!$L130</f>
        <v>0</v>
      </c>
      <c r="N130" s="30">
        <f>+'2001'!$L130</f>
        <v>0</v>
      </c>
      <c r="O130" s="30">
        <f>+'2002'!$L130</f>
        <v>0</v>
      </c>
      <c r="P130" s="30">
        <f>+'2003'!$L130</f>
        <v>0</v>
      </c>
      <c r="Q130" s="30">
        <f>+'2004'!$L130</f>
        <v>0</v>
      </c>
      <c r="R130" s="30">
        <f>+'2005'!$L130</f>
        <v>0</v>
      </c>
      <c r="S130" s="30">
        <f>+'2006'!$L130</f>
        <v>0</v>
      </c>
      <c r="T130" s="30">
        <f>+'2007'!$L130</f>
        <v>0</v>
      </c>
      <c r="U130" s="30">
        <f>+'2008'!$L130</f>
        <v>0</v>
      </c>
      <c r="V130" s="30">
        <f>+'2009'!$L130</f>
        <v>0</v>
      </c>
      <c r="W130" s="30">
        <f>+'2010'!$L130</f>
        <v>0</v>
      </c>
      <c r="X130" s="30">
        <f>+'2011'!$L130</f>
        <v>0</v>
      </c>
      <c r="Y130" s="30">
        <f>+'2012'!$L130</f>
        <v>0</v>
      </c>
      <c r="Z130" s="30">
        <f>+'2013'!$L130</f>
        <v>0</v>
      </c>
      <c r="AA130" s="30">
        <f>+'2014'!$L130</f>
        <v>0</v>
      </c>
      <c r="AB130" s="30">
        <f>+'2015'!$L130</f>
        <v>0</v>
      </c>
      <c r="AC130" s="30">
        <f>+'2016'!$L130</f>
        <v>0</v>
      </c>
      <c r="AD130" s="30">
        <f>+'2017'!$L130</f>
        <v>0</v>
      </c>
      <c r="AE130" s="30">
        <f>+'2018'!$L130</f>
        <v>0</v>
      </c>
      <c r="AF130" s="30">
        <f>+'2019'!$L130</f>
        <v>0</v>
      </c>
      <c r="AG130" s="30">
        <f>+'2020'!$L130</f>
        <v>0</v>
      </c>
      <c r="AH130" s="30">
        <f>+'2021'!$L130</f>
        <v>0</v>
      </c>
      <c r="AI130" s="27"/>
      <c r="AJ130" s="31" t="e">
        <f t="shared" si="39"/>
        <v>#DIV/0!</v>
      </c>
    </row>
    <row r="131" spans="1:36" hidden="1" x14ac:dyDescent="0.35">
      <c r="A131" s="24" t="s">
        <v>492</v>
      </c>
      <c r="B131" s="25" t="s">
        <v>291</v>
      </c>
      <c r="C131" s="30">
        <f>+'1990'!$L131</f>
        <v>0</v>
      </c>
      <c r="D131" s="30">
        <f>+'1991'!$L131</f>
        <v>0</v>
      </c>
      <c r="E131" s="30">
        <f>+'1992'!$L131</f>
        <v>0</v>
      </c>
      <c r="F131" s="30">
        <f>+'1993'!$L131</f>
        <v>0</v>
      </c>
      <c r="G131" s="30">
        <f>+'1994'!$L131</f>
        <v>0</v>
      </c>
      <c r="H131" s="30">
        <f>+'1995'!$L131</f>
        <v>0</v>
      </c>
      <c r="I131" s="30">
        <f>+'1996'!$L131</f>
        <v>0</v>
      </c>
      <c r="J131" s="30">
        <f>+'1997'!$L131</f>
        <v>0</v>
      </c>
      <c r="K131" s="30">
        <f>+'1998'!$L131</f>
        <v>0</v>
      </c>
      <c r="L131" s="30">
        <f>+'1999'!$L131</f>
        <v>0</v>
      </c>
      <c r="M131" s="30">
        <f>+'2000'!$L131</f>
        <v>0</v>
      </c>
      <c r="N131" s="30">
        <f>+'2001'!$L131</f>
        <v>0</v>
      </c>
      <c r="O131" s="30">
        <f>+'2002'!$L131</f>
        <v>0</v>
      </c>
      <c r="P131" s="30">
        <f>+'2003'!$L131</f>
        <v>0</v>
      </c>
      <c r="Q131" s="30">
        <f>+'2004'!$L131</f>
        <v>0</v>
      </c>
      <c r="R131" s="30">
        <f>+'2005'!$L131</f>
        <v>0</v>
      </c>
      <c r="S131" s="30">
        <f>+'2006'!$L131</f>
        <v>0</v>
      </c>
      <c r="T131" s="30">
        <f>+'2007'!$L131</f>
        <v>0</v>
      </c>
      <c r="U131" s="30">
        <f>+'2008'!$L131</f>
        <v>0</v>
      </c>
      <c r="V131" s="30">
        <f>+'2009'!$L131</f>
        <v>0</v>
      </c>
      <c r="W131" s="30">
        <f>+'2010'!$L131</f>
        <v>0</v>
      </c>
      <c r="X131" s="30">
        <f>+'2011'!$L131</f>
        <v>0</v>
      </c>
      <c r="Y131" s="30">
        <f>+'2012'!$L131</f>
        <v>0</v>
      </c>
      <c r="Z131" s="30">
        <f>+'2013'!$L131</f>
        <v>0</v>
      </c>
      <c r="AA131" s="30">
        <f>+'2014'!$L131</f>
        <v>0</v>
      </c>
      <c r="AB131" s="30">
        <f>+'2015'!$L131</f>
        <v>0</v>
      </c>
      <c r="AC131" s="30">
        <f>+'2016'!$L131</f>
        <v>0</v>
      </c>
      <c r="AD131" s="30">
        <f>+'2017'!$L131</f>
        <v>0</v>
      </c>
      <c r="AE131" s="30">
        <f>+'2018'!$L131</f>
        <v>0</v>
      </c>
      <c r="AF131" s="30">
        <f>+'2019'!$L131</f>
        <v>0</v>
      </c>
      <c r="AG131" s="30">
        <f>+'2020'!$L131</f>
        <v>0</v>
      </c>
      <c r="AH131" s="30">
        <f>+'2021'!$L131</f>
        <v>0</v>
      </c>
      <c r="AI131" s="27"/>
      <c r="AJ131" s="31" t="e">
        <f t="shared" si="39"/>
        <v>#DIV/0!</v>
      </c>
    </row>
    <row r="132" spans="1:36" hidden="1" x14ac:dyDescent="0.35">
      <c r="A132" s="24" t="s">
        <v>493</v>
      </c>
      <c r="B132" s="25" t="s">
        <v>494</v>
      </c>
      <c r="C132" s="26">
        <f t="shared" ref="C132:AE132" si="60">+C133+C141</f>
        <v>0</v>
      </c>
      <c r="D132" s="26">
        <f t="shared" si="60"/>
        <v>0</v>
      </c>
      <c r="E132" s="26">
        <f t="shared" si="60"/>
        <v>0</v>
      </c>
      <c r="F132" s="26">
        <f t="shared" si="60"/>
        <v>0</v>
      </c>
      <c r="G132" s="26">
        <f t="shared" si="60"/>
        <v>0</v>
      </c>
      <c r="H132" s="26">
        <f t="shared" si="60"/>
        <v>0</v>
      </c>
      <c r="I132" s="26">
        <f t="shared" si="60"/>
        <v>0</v>
      </c>
      <c r="J132" s="26">
        <f t="shared" si="60"/>
        <v>0</v>
      </c>
      <c r="K132" s="26">
        <f t="shared" si="60"/>
        <v>0</v>
      </c>
      <c r="L132" s="26">
        <f t="shared" si="60"/>
        <v>0</v>
      </c>
      <c r="M132" s="26">
        <f t="shared" si="60"/>
        <v>0</v>
      </c>
      <c r="N132" s="26">
        <f t="shared" si="60"/>
        <v>0</v>
      </c>
      <c r="O132" s="26">
        <f t="shared" si="60"/>
        <v>0</v>
      </c>
      <c r="P132" s="26">
        <f t="shared" si="60"/>
        <v>0</v>
      </c>
      <c r="Q132" s="26">
        <f t="shared" si="60"/>
        <v>0</v>
      </c>
      <c r="R132" s="26">
        <f t="shared" ref="R132" si="61">+R133+R141</f>
        <v>0</v>
      </c>
      <c r="S132" s="26">
        <f t="shared" si="60"/>
        <v>0</v>
      </c>
      <c r="T132" s="26">
        <f t="shared" si="60"/>
        <v>0</v>
      </c>
      <c r="U132" s="26">
        <f t="shared" si="60"/>
        <v>0</v>
      </c>
      <c r="V132" s="26">
        <f t="shared" si="60"/>
        <v>0</v>
      </c>
      <c r="W132" s="26">
        <f t="shared" si="60"/>
        <v>0</v>
      </c>
      <c r="X132" s="26">
        <f t="shared" si="60"/>
        <v>0</v>
      </c>
      <c r="Y132" s="26">
        <f t="shared" si="60"/>
        <v>0</v>
      </c>
      <c r="Z132" s="26">
        <f t="shared" si="60"/>
        <v>0</v>
      </c>
      <c r="AA132" s="26">
        <f t="shared" si="60"/>
        <v>0</v>
      </c>
      <c r="AB132" s="26">
        <f t="shared" si="60"/>
        <v>0</v>
      </c>
      <c r="AC132" s="26">
        <f t="shared" si="60"/>
        <v>0</v>
      </c>
      <c r="AD132" s="26">
        <f t="shared" si="60"/>
        <v>0</v>
      </c>
      <c r="AE132" s="26">
        <f t="shared" si="60"/>
        <v>0</v>
      </c>
      <c r="AF132" s="26">
        <f t="shared" ref="AF132" si="62">+AF133+AF141</f>
        <v>0</v>
      </c>
      <c r="AG132" s="26">
        <f t="shared" ref="AG132:AH132" si="63">+AG133+AG141</f>
        <v>0</v>
      </c>
      <c r="AH132" s="26">
        <f t="shared" si="63"/>
        <v>0</v>
      </c>
      <c r="AI132" s="27"/>
      <c r="AJ132" s="28" t="e">
        <f t="shared" si="39"/>
        <v>#DIV/0!</v>
      </c>
    </row>
    <row r="133" spans="1:36" hidden="1" x14ac:dyDescent="0.35">
      <c r="A133" s="24" t="s">
        <v>495</v>
      </c>
      <c r="B133" s="25" t="s">
        <v>496</v>
      </c>
      <c r="C133" s="26">
        <f t="shared" ref="C133:AD133" si="64">+SUM(C134:C140)</f>
        <v>0</v>
      </c>
      <c r="D133" s="26">
        <f t="shared" si="64"/>
        <v>0</v>
      </c>
      <c r="E133" s="26">
        <f t="shared" si="64"/>
        <v>0</v>
      </c>
      <c r="F133" s="26">
        <f t="shared" si="64"/>
        <v>0</v>
      </c>
      <c r="G133" s="26">
        <f t="shared" si="64"/>
        <v>0</v>
      </c>
      <c r="H133" s="26">
        <f t="shared" si="64"/>
        <v>0</v>
      </c>
      <c r="I133" s="26">
        <f t="shared" si="64"/>
        <v>0</v>
      </c>
      <c r="J133" s="26">
        <f t="shared" si="64"/>
        <v>0</v>
      </c>
      <c r="K133" s="26">
        <f t="shared" si="64"/>
        <v>0</v>
      </c>
      <c r="L133" s="26">
        <f t="shared" si="64"/>
        <v>0</v>
      </c>
      <c r="M133" s="26">
        <f t="shared" si="64"/>
        <v>0</v>
      </c>
      <c r="N133" s="26">
        <f t="shared" si="64"/>
        <v>0</v>
      </c>
      <c r="O133" s="26">
        <f t="shared" si="64"/>
        <v>0</v>
      </c>
      <c r="P133" s="26">
        <f t="shared" si="64"/>
        <v>0</v>
      </c>
      <c r="Q133" s="26">
        <f t="shared" si="64"/>
        <v>0</v>
      </c>
      <c r="R133" s="26">
        <f t="shared" ref="R133" si="65">+SUM(R134:R140)</f>
        <v>0</v>
      </c>
      <c r="S133" s="26">
        <f t="shared" si="64"/>
        <v>0</v>
      </c>
      <c r="T133" s="26">
        <f t="shared" si="64"/>
        <v>0</v>
      </c>
      <c r="U133" s="26">
        <f t="shared" si="64"/>
        <v>0</v>
      </c>
      <c r="V133" s="26">
        <f t="shared" si="64"/>
        <v>0</v>
      </c>
      <c r="W133" s="26">
        <f t="shared" si="64"/>
        <v>0</v>
      </c>
      <c r="X133" s="26">
        <f t="shared" si="64"/>
        <v>0</v>
      </c>
      <c r="Y133" s="26">
        <f t="shared" si="64"/>
        <v>0</v>
      </c>
      <c r="Z133" s="26">
        <f t="shared" si="64"/>
        <v>0</v>
      </c>
      <c r="AA133" s="26">
        <f t="shared" si="64"/>
        <v>0</v>
      </c>
      <c r="AB133" s="26">
        <f t="shared" si="64"/>
        <v>0</v>
      </c>
      <c r="AC133" s="26">
        <f t="shared" si="64"/>
        <v>0</v>
      </c>
      <c r="AD133" s="26">
        <f t="shared" si="64"/>
        <v>0</v>
      </c>
      <c r="AE133" s="26">
        <f>+SUM(AE134:AE140)</f>
        <v>0</v>
      </c>
      <c r="AF133" s="26">
        <f t="shared" ref="AF133" si="66">+SUM(AF134:AF140)</f>
        <v>0</v>
      </c>
      <c r="AG133" s="26">
        <f t="shared" ref="AG133:AH133" si="67">+SUM(AG134:AG140)</f>
        <v>0</v>
      </c>
      <c r="AH133" s="26">
        <f t="shared" si="67"/>
        <v>0</v>
      </c>
      <c r="AI133" s="27"/>
      <c r="AJ133" s="28" t="e">
        <f t="shared" ref="AJ133:AJ196" si="68">+(AF133/M133)-1</f>
        <v>#DIV/0!</v>
      </c>
    </row>
    <row r="134" spans="1:36" hidden="1" x14ac:dyDescent="0.35">
      <c r="A134" s="24" t="s">
        <v>497</v>
      </c>
      <c r="B134" s="25" t="s">
        <v>498</v>
      </c>
      <c r="C134" s="30">
        <f>+'1990'!$L134</f>
        <v>0</v>
      </c>
      <c r="D134" s="30">
        <f>+'1991'!$L134</f>
        <v>0</v>
      </c>
      <c r="E134" s="30">
        <f>+'1992'!$L134</f>
        <v>0</v>
      </c>
      <c r="F134" s="30">
        <f>+'1993'!$L134</f>
        <v>0</v>
      </c>
      <c r="G134" s="30">
        <f>+'1994'!$L134</f>
        <v>0</v>
      </c>
      <c r="H134" s="30">
        <f>+'1995'!$L134</f>
        <v>0</v>
      </c>
      <c r="I134" s="30">
        <f>+'1996'!$L134</f>
        <v>0</v>
      </c>
      <c r="J134" s="30">
        <f>+'1997'!$L134</f>
        <v>0</v>
      </c>
      <c r="K134" s="30">
        <f>+'1998'!$L134</f>
        <v>0</v>
      </c>
      <c r="L134" s="30">
        <f>+'1999'!$L134</f>
        <v>0</v>
      </c>
      <c r="M134" s="30">
        <f>+'2000'!$L134</f>
        <v>0</v>
      </c>
      <c r="N134" s="30">
        <f>+'2001'!$L134</f>
        <v>0</v>
      </c>
      <c r="O134" s="30">
        <f>+'2002'!$L134</f>
        <v>0</v>
      </c>
      <c r="P134" s="30">
        <f>+'2003'!$L134</f>
        <v>0</v>
      </c>
      <c r="Q134" s="30">
        <f>+'2004'!$L134</f>
        <v>0</v>
      </c>
      <c r="R134" s="30">
        <f>+'2005'!$L134</f>
        <v>0</v>
      </c>
      <c r="S134" s="30">
        <f>+'2006'!$L134</f>
        <v>0</v>
      </c>
      <c r="T134" s="30">
        <f>+'2007'!$L134</f>
        <v>0</v>
      </c>
      <c r="U134" s="30">
        <f>+'2008'!$L134</f>
        <v>0</v>
      </c>
      <c r="V134" s="30">
        <f>+'2009'!$L134</f>
        <v>0</v>
      </c>
      <c r="W134" s="30">
        <f>+'2010'!$L134</f>
        <v>0</v>
      </c>
      <c r="X134" s="30">
        <f>+'2011'!$L134</f>
        <v>0</v>
      </c>
      <c r="Y134" s="30">
        <f>+'2012'!$L134</f>
        <v>0</v>
      </c>
      <c r="Z134" s="30">
        <f>+'2013'!$L134</f>
        <v>0</v>
      </c>
      <c r="AA134" s="30">
        <f>+'2014'!$L134</f>
        <v>0</v>
      </c>
      <c r="AB134" s="30">
        <f>+'2015'!$L134</f>
        <v>0</v>
      </c>
      <c r="AC134" s="30">
        <f>+'2016'!$L134</f>
        <v>0</v>
      </c>
      <c r="AD134" s="30">
        <f>+'2017'!$L134</f>
        <v>0</v>
      </c>
      <c r="AE134" s="30">
        <f>+'2018'!$L134</f>
        <v>0</v>
      </c>
      <c r="AF134" s="30">
        <f>+'2019'!$L134</f>
        <v>0</v>
      </c>
      <c r="AG134" s="30">
        <f>+'2020'!$L134</f>
        <v>0</v>
      </c>
      <c r="AH134" s="30">
        <f>+'2021'!$L134</f>
        <v>0</v>
      </c>
      <c r="AI134" s="27"/>
      <c r="AJ134" s="31" t="e">
        <f t="shared" si="68"/>
        <v>#DIV/0!</v>
      </c>
    </row>
    <row r="135" spans="1:36" hidden="1" x14ac:dyDescent="0.35">
      <c r="A135" s="24" t="s">
        <v>499</v>
      </c>
      <c r="B135" s="25" t="s">
        <v>500</v>
      </c>
      <c r="C135" s="30">
        <f>+'1990'!$L135</f>
        <v>0</v>
      </c>
      <c r="D135" s="30">
        <f>+'1991'!$L135</f>
        <v>0</v>
      </c>
      <c r="E135" s="30">
        <f>+'1992'!$L135</f>
        <v>0</v>
      </c>
      <c r="F135" s="30">
        <f>+'1993'!$L135</f>
        <v>0</v>
      </c>
      <c r="G135" s="30">
        <f>+'1994'!$L135</f>
        <v>0</v>
      </c>
      <c r="H135" s="30">
        <f>+'1995'!$L135</f>
        <v>0</v>
      </c>
      <c r="I135" s="30">
        <f>+'1996'!$L135</f>
        <v>0</v>
      </c>
      <c r="J135" s="30">
        <f>+'1997'!$L135</f>
        <v>0</v>
      </c>
      <c r="K135" s="30">
        <f>+'1998'!$L135</f>
        <v>0</v>
      </c>
      <c r="L135" s="30">
        <f>+'1999'!$L135</f>
        <v>0</v>
      </c>
      <c r="M135" s="30">
        <f>+'2000'!$L135</f>
        <v>0</v>
      </c>
      <c r="N135" s="30">
        <f>+'2001'!$L135</f>
        <v>0</v>
      </c>
      <c r="O135" s="30">
        <f>+'2002'!$L135</f>
        <v>0</v>
      </c>
      <c r="P135" s="30">
        <f>+'2003'!$L135</f>
        <v>0</v>
      </c>
      <c r="Q135" s="30">
        <f>+'2004'!$L135</f>
        <v>0</v>
      </c>
      <c r="R135" s="30">
        <f>+'2005'!$L135</f>
        <v>0</v>
      </c>
      <c r="S135" s="30">
        <f>+'2006'!$L135</f>
        <v>0</v>
      </c>
      <c r="T135" s="30">
        <f>+'2007'!$L135</f>
        <v>0</v>
      </c>
      <c r="U135" s="30">
        <f>+'2008'!$L135</f>
        <v>0</v>
      </c>
      <c r="V135" s="30">
        <f>+'2009'!$L135</f>
        <v>0</v>
      </c>
      <c r="W135" s="30">
        <f>+'2010'!$L135</f>
        <v>0</v>
      </c>
      <c r="X135" s="30">
        <f>+'2011'!$L135</f>
        <v>0</v>
      </c>
      <c r="Y135" s="30">
        <f>+'2012'!$L135</f>
        <v>0</v>
      </c>
      <c r="Z135" s="30">
        <f>+'2013'!$L135</f>
        <v>0</v>
      </c>
      <c r="AA135" s="30">
        <f>+'2014'!$L135</f>
        <v>0</v>
      </c>
      <c r="AB135" s="30">
        <f>+'2015'!$L135</f>
        <v>0</v>
      </c>
      <c r="AC135" s="30">
        <f>+'2016'!$L135</f>
        <v>0</v>
      </c>
      <c r="AD135" s="30">
        <f>+'2017'!$L135</f>
        <v>0</v>
      </c>
      <c r="AE135" s="30">
        <f>+'2018'!$L135</f>
        <v>0</v>
      </c>
      <c r="AF135" s="30">
        <f>+'2019'!$L135</f>
        <v>0</v>
      </c>
      <c r="AG135" s="30">
        <f>+'2020'!$L135</f>
        <v>0</v>
      </c>
      <c r="AH135" s="30">
        <f>+'2021'!$L135</f>
        <v>0</v>
      </c>
      <c r="AI135" s="27"/>
      <c r="AJ135" s="31" t="e">
        <f t="shared" si="68"/>
        <v>#DIV/0!</v>
      </c>
    </row>
    <row r="136" spans="1:36" hidden="1" x14ac:dyDescent="0.35">
      <c r="A136" s="24" t="s">
        <v>501</v>
      </c>
      <c r="B136" s="25" t="s">
        <v>502</v>
      </c>
      <c r="C136" s="30">
        <f>+'1990'!$L136</f>
        <v>0</v>
      </c>
      <c r="D136" s="30">
        <f>+'1991'!$L136</f>
        <v>0</v>
      </c>
      <c r="E136" s="30">
        <f>+'1992'!$L136</f>
        <v>0</v>
      </c>
      <c r="F136" s="30">
        <f>+'1993'!$L136</f>
        <v>0</v>
      </c>
      <c r="G136" s="30">
        <f>+'1994'!$L136</f>
        <v>0</v>
      </c>
      <c r="H136" s="30">
        <f>+'1995'!$L136</f>
        <v>0</v>
      </c>
      <c r="I136" s="30">
        <f>+'1996'!$L136</f>
        <v>0</v>
      </c>
      <c r="J136" s="30">
        <f>+'1997'!$L136</f>
        <v>0</v>
      </c>
      <c r="K136" s="30">
        <f>+'1998'!$L136</f>
        <v>0</v>
      </c>
      <c r="L136" s="30">
        <f>+'1999'!$L136</f>
        <v>0</v>
      </c>
      <c r="M136" s="30">
        <f>+'2000'!$L136</f>
        <v>0</v>
      </c>
      <c r="N136" s="30">
        <f>+'2001'!$L136</f>
        <v>0</v>
      </c>
      <c r="O136" s="30">
        <f>+'2002'!$L136</f>
        <v>0</v>
      </c>
      <c r="P136" s="30">
        <f>+'2003'!$L136</f>
        <v>0</v>
      </c>
      <c r="Q136" s="30">
        <f>+'2004'!$L136</f>
        <v>0</v>
      </c>
      <c r="R136" s="30">
        <f>+'2005'!$L136</f>
        <v>0</v>
      </c>
      <c r="S136" s="30">
        <f>+'2006'!$L136</f>
        <v>0</v>
      </c>
      <c r="T136" s="30">
        <f>+'2007'!$L136</f>
        <v>0</v>
      </c>
      <c r="U136" s="30">
        <f>+'2008'!$L136</f>
        <v>0</v>
      </c>
      <c r="V136" s="30">
        <f>+'2009'!$L136</f>
        <v>0</v>
      </c>
      <c r="W136" s="30">
        <f>+'2010'!$L136</f>
        <v>0</v>
      </c>
      <c r="X136" s="30">
        <f>+'2011'!$L136</f>
        <v>0</v>
      </c>
      <c r="Y136" s="30">
        <f>+'2012'!$L136</f>
        <v>0</v>
      </c>
      <c r="Z136" s="30">
        <f>+'2013'!$L136</f>
        <v>0</v>
      </c>
      <c r="AA136" s="30">
        <f>+'2014'!$L136</f>
        <v>0</v>
      </c>
      <c r="AB136" s="30">
        <f>+'2015'!$L136</f>
        <v>0</v>
      </c>
      <c r="AC136" s="30">
        <f>+'2016'!$L136</f>
        <v>0</v>
      </c>
      <c r="AD136" s="30">
        <f>+'2017'!$L136</f>
        <v>0</v>
      </c>
      <c r="AE136" s="30">
        <f>+'2018'!$L136</f>
        <v>0</v>
      </c>
      <c r="AF136" s="30">
        <f>+'2019'!$L136</f>
        <v>0</v>
      </c>
      <c r="AG136" s="30">
        <f>+'2020'!$L136</f>
        <v>0</v>
      </c>
      <c r="AH136" s="30">
        <f>+'2021'!$L136</f>
        <v>0</v>
      </c>
      <c r="AI136" s="27"/>
      <c r="AJ136" s="31" t="e">
        <f t="shared" si="68"/>
        <v>#DIV/0!</v>
      </c>
    </row>
    <row r="137" spans="1:36" hidden="1" x14ac:dyDescent="0.35">
      <c r="A137" s="24" t="s">
        <v>503</v>
      </c>
      <c r="B137" s="25" t="s">
        <v>504</v>
      </c>
      <c r="C137" s="30">
        <f>+'1990'!$L137</f>
        <v>0</v>
      </c>
      <c r="D137" s="30">
        <f>+'1991'!$L137</f>
        <v>0</v>
      </c>
      <c r="E137" s="30">
        <f>+'1992'!$L137</f>
        <v>0</v>
      </c>
      <c r="F137" s="30">
        <f>+'1993'!$L137</f>
        <v>0</v>
      </c>
      <c r="G137" s="30">
        <f>+'1994'!$L137</f>
        <v>0</v>
      </c>
      <c r="H137" s="30">
        <f>+'1995'!$L137</f>
        <v>0</v>
      </c>
      <c r="I137" s="30">
        <f>+'1996'!$L137</f>
        <v>0</v>
      </c>
      <c r="J137" s="30">
        <f>+'1997'!$L137</f>
        <v>0</v>
      </c>
      <c r="K137" s="30">
        <f>+'1998'!$L137</f>
        <v>0</v>
      </c>
      <c r="L137" s="30">
        <f>+'1999'!$L137</f>
        <v>0</v>
      </c>
      <c r="M137" s="30">
        <f>+'2000'!$L137</f>
        <v>0</v>
      </c>
      <c r="N137" s="30">
        <f>+'2001'!$L137</f>
        <v>0</v>
      </c>
      <c r="O137" s="30">
        <f>+'2002'!$L137</f>
        <v>0</v>
      </c>
      <c r="P137" s="30">
        <f>+'2003'!$L137</f>
        <v>0</v>
      </c>
      <c r="Q137" s="30">
        <f>+'2004'!$L137</f>
        <v>0</v>
      </c>
      <c r="R137" s="30">
        <f>+'2005'!$L137</f>
        <v>0</v>
      </c>
      <c r="S137" s="30">
        <f>+'2006'!$L137</f>
        <v>0</v>
      </c>
      <c r="T137" s="30">
        <f>+'2007'!$L137</f>
        <v>0</v>
      </c>
      <c r="U137" s="30">
        <f>+'2008'!$L137</f>
        <v>0</v>
      </c>
      <c r="V137" s="30">
        <f>+'2009'!$L137</f>
        <v>0</v>
      </c>
      <c r="W137" s="30">
        <f>+'2010'!$L137</f>
        <v>0</v>
      </c>
      <c r="X137" s="30">
        <f>+'2011'!$L137</f>
        <v>0</v>
      </c>
      <c r="Y137" s="30">
        <f>+'2012'!$L137</f>
        <v>0</v>
      </c>
      <c r="Z137" s="30">
        <f>+'2013'!$L137</f>
        <v>0</v>
      </c>
      <c r="AA137" s="30">
        <f>+'2014'!$L137</f>
        <v>0</v>
      </c>
      <c r="AB137" s="30">
        <f>+'2015'!$L137</f>
        <v>0</v>
      </c>
      <c r="AC137" s="30">
        <f>+'2016'!$L137</f>
        <v>0</v>
      </c>
      <c r="AD137" s="30">
        <f>+'2017'!$L137</f>
        <v>0</v>
      </c>
      <c r="AE137" s="30">
        <f>+'2018'!$L137</f>
        <v>0</v>
      </c>
      <c r="AF137" s="30">
        <f>+'2019'!$L137</f>
        <v>0</v>
      </c>
      <c r="AG137" s="30">
        <f>+'2020'!$L137</f>
        <v>0</v>
      </c>
      <c r="AH137" s="30">
        <f>+'2021'!$L137</f>
        <v>0</v>
      </c>
      <c r="AI137" s="27"/>
      <c r="AJ137" s="31" t="e">
        <f t="shared" si="68"/>
        <v>#DIV/0!</v>
      </c>
    </row>
    <row r="138" spans="1:36" hidden="1" x14ac:dyDescent="0.35">
      <c r="A138" s="24" t="s">
        <v>505</v>
      </c>
      <c r="B138" s="25" t="s">
        <v>506</v>
      </c>
      <c r="C138" s="30">
        <f>+'1990'!$L138</f>
        <v>0</v>
      </c>
      <c r="D138" s="30">
        <f>+'1991'!$L138</f>
        <v>0</v>
      </c>
      <c r="E138" s="30">
        <f>+'1992'!$L138</f>
        <v>0</v>
      </c>
      <c r="F138" s="30">
        <f>+'1993'!$L138</f>
        <v>0</v>
      </c>
      <c r="G138" s="30">
        <f>+'1994'!$L138</f>
        <v>0</v>
      </c>
      <c r="H138" s="30">
        <f>+'1995'!$L138</f>
        <v>0</v>
      </c>
      <c r="I138" s="30">
        <f>+'1996'!$L138</f>
        <v>0</v>
      </c>
      <c r="J138" s="30">
        <f>+'1997'!$L138</f>
        <v>0</v>
      </c>
      <c r="K138" s="30">
        <f>+'1998'!$L138</f>
        <v>0</v>
      </c>
      <c r="L138" s="30">
        <f>+'1999'!$L138</f>
        <v>0</v>
      </c>
      <c r="M138" s="30">
        <f>+'2000'!$L138</f>
        <v>0</v>
      </c>
      <c r="N138" s="30">
        <f>+'2001'!$L138</f>
        <v>0</v>
      </c>
      <c r="O138" s="30">
        <f>+'2002'!$L138</f>
        <v>0</v>
      </c>
      <c r="P138" s="30">
        <f>+'2003'!$L138</f>
        <v>0</v>
      </c>
      <c r="Q138" s="30">
        <f>+'2004'!$L138</f>
        <v>0</v>
      </c>
      <c r="R138" s="30">
        <f>+'2005'!$L138</f>
        <v>0</v>
      </c>
      <c r="S138" s="30">
        <f>+'2006'!$L138</f>
        <v>0</v>
      </c>
      <c r="T138" s="30">
        <f>+'2007'!$L138</f>
        <v>0</v>
      </c>
      <c r="U138" s="30">
        <f>+'2008'!$L138</f>
        <v>0</v>
      </c>
      <c r="V138" s="30">
        <f>+'2009'!$L138</f>
        <v>0</v>
      </c>
      <c r="W138" s="30">
        <f>+'2010'!$L138</f>
        <v>0</v>
      </c>
      <c r="X138" s="30">
        <f>+'2011'!$L138</f>
        <v>0</v>
      </c>
      <c r="Y138" s="30">
        <f>+'2012'!$L138</f>
        <v>0</v>
      </c>
      <c r="Z138" s="30">
        <f>+'2013'!$L138</f>
        <v>0</v>
      </c>
      <c r="AA138" s="30">
        <f>+'2014'!$L138</f>
        <v>0</v>
      </c>
      <c r="AB138" s="30">
        <f>+'2015'!$L138</f>
        <v>0</v>
      </c>
      <c r="AC138" s="30">
        <f>+'2016'!$L138</f>
        <v>0</v>
      </c>
      <c r="AD138" s="30">
        <f>+'2017'!$L138</f>
        <v>0</v>
      </c>
      <c r="AE138" s="30">
        <f>+'2018'!$L138</f>
        <v>0</v>
      </c>
      <c r="AF138" s="30">
        <f>+'2019'!$L138</f>
        <v>0</v>
      </c>
      <c r="AG138" s="30">
        <f>+'2020'!$L138</f>
        <v>0</v>
      </c>
      <c r="AH138" s="30">
        <f>+'2021'!$L138</f>
        <v>0</v>
      </c>
      <c r="AI138" s="27"/>
      <c r="AJ138" s="31" t="e">
        <f t="shared" si="68"/>
        <v>#DIV/0!</v>
      </c>
    </row>
    <row r="139" spans="1:36" hidden="1" x14ac:dyDescent="0.35">
      <c r="A139" s="24" t="s">
        <v>507</v>
      </c>
      <c r="B139" s="25" t="s">
        <v>508</v>
      </c>
      <c r="C139" s="30">
        <f>+'1990'!$L139</f>
        <v>0</v>
      </c>
      <c r="D139" s="30">
        <f>+'1991'!$L139</f>
        <v>0</v>
      </c>
      <c r="E139" s="30">
        <f>+'1992'!$L139</f>
        <v>0</v>
      </c>
      <c r="F139" s="30">
        <f>+'1993'!$L139</f>
        <v>0</v>
      </c>
      <c r="G139" s="30">
        <f>+'1994'!$L139</f>
        <v>0</v>
      </c>
      <c r="H139" s="30">
        <f>+'1995'!$L139</f>
        <v>0</v>
      </c>
      <c r="I139" s="30">
        <f>+'1996'!$L139</f>
        <v>0</v>
      </c>
      <c r="J139" s="30">
        <f>+'1997'!$L139</f>
        <v>0</v>
      </c>
      <c r="K139" s="30">
        <f>+'1998'!$L139</f>
        <v>0</v>
      </c>
      <c r="L139" s="30">
        <f>+'1999'!$L139</f>
        <v>0</v>
      </c>
      <c r="M139" s="30">
        <f>+'2000'!$L139</f>
        <v>0</v>
      </c>
      <c r="N139" s="30">
        <f>+'2001'!$L139</f>
        <v>0</v>
      </c>
      <c r="O139" s="30">
        <f>+'2002'!$L139</f>
        <v>0</v>
      </c>
      <c r="P139" s="30">
        <f>+'2003'!$L139</f>
        <v>0</v>
      </c>
      <c r="Q139" s="30">
        <f>+'2004'!$L139</f>
        <v>0</v>
      </c>
      <c r="R139" s="30">
        <f>+'2005'!$L139</f>
        <v>0</v>
      </c>
      <c r="S139" s="30">
        <f>+'2006'!$L139</f>
        <v>0</v>
      </c>
      <c r="T139" s="30">
        <f>+'2007'!$L139</f>
        <v>0</v>
      </c>
      <c r="U139" s="30">
        <f>+'2008'!$L139</f>
        <v>0</v>
      </c>
      <c r="V139" s="30">
        <f>+'2009'!$L139</f>
        <v>0</v>
      </c>
      <c r="W139" s="30">
        <f>+'2010'!$L139</f>
        <v>0</v>
      </c>
      <c r="X139" s="30">
        <f>+'2011'!$L139</f>
        <v>0</v>
      </c>
      <c r="Y139" s="30">
        <f>+'2012'!$L139</f>
        <v>0</v>
      </c>
      <c r="Z139" s="30">
        <f>+'2013'!$L139</f>
        <v>0</v>
      </c>
      <c r="AA139" s="30">
        <f>+'2014'!$L139</f>
        <v>0</v>
      </c>
      <c r="AB139" s="30">
        <f>+'2015'!$L139</f>
        <v>0</v>
      </c>
      <c r="AC139" s="30">
        <f>+'2016'!$L139</f>
        <v>0</v>
      </c>
      <c r="AD139" s="30">
        <f>+'2017'!$L139</f>
        <v>0</v>
      </c>
      <c r="AE139" s="30">
        <f>+'2018'!$L139</f>
        <v>0</v>
      </c>
      <c r="AF139" s="30">
        <f>+'2019'!$L139</f>
        <v>0</v>
      </c>
      <c r="AG139" s="30">
        <f>+'2020'!$L139</f>
        <v>0</v>
      </c>
      <c r="AH139" s="30">
        <f>+'2021'!$L139</f>
        <v>0</v>
      </c>
      <c r="AI139" s="27"/>
      <c r="AJ139" s="31" t="e">
        <f t="shared" si="68"/>
        <v>#DIV/0!</v>
      </c>
    </row>
    <row r="140" spans="1:36" hidden="1" x14ac:dyDescent="0.35">
      <c r="A140" s="24" t="s">
        <v>509</v>
      </c>
      <c r="B140" s="25" t="s">
        <v>291</v>
      </c>
      <c r="C140" s="30">
        <f>+'1990'!$L140</f>
        <v>0</v>
      </c>
      <c r="D140" s="30">
        <f>+'1991'!$L140</f>
        <v>0</v>
      </c>
      <c r="E140" s="30">
        <f>+'1992'!$L140</f>
        <v>0</v>
      </c>
      <c r="F140" s="30">
        <f>+'1993'!$L140</f>
        <v>0</v>
      </c>
      <c r="G140" s="30">
        <f>+'1994'!$L140</f>
        <v>0</v>
      </c>
      <c r="H140" s="30">
        <f>+'1995'!$L140</f>
        <v>0</v>
      </c>
      <c r="I140" s="30">
        <f>+'1996'!$L140</f>
        <v>0</v>
      </c>
      <c r="J140" s="30">
        <f>+'1997'!$L140</f>
        <v>0</v>
      </c>
      <c r="K140" s="30">
        <f>+'1998'!$L140</f>
        <v>0</v>
      </c>
      <c r="L140" s="30">
        <f>+'1999'!$L140</f>
        <v>0</v>
      </c>
      <c r="M140" s="30">
        <f>+'2000'!$L140</f>
        <v>0</v>
      </c>
      <c r="N140" s="30">
        <f>+'2001'!$L140</f>
        <v>0</v>
      </c>
      <c r="O140" s="30">
        <f>+'2002'!$L140</f>
        <v>0</v>
      </c>
      <c r="P140" s="30">
        <f>+'2003'!$L140</f>
        <v>0</v>
      </c>
      <c r="Q140" s="30">
        <f>+'2004'!$L140</f>
        <v>0</v>
      </c>
      <c r="R140" s="30">
        <f>+'2005'!$L140</f>
        <v>0</v>
      </c>
      <c r="S140" s="30">
        <f>+'2006'!$L140</f>
        <v>0</v>
      </c>
      <c r="T140" s="30">
        <f>+'2007'!$L140</f>
        <v>0</v>
      </c>
      <c r="U140" s="30">
        <f>+'2008'!$L140</f>
        <v>0</v>
      </c>
      <c r="V140" s="30">
        <f>+'2009'!$L140</f>
        <v>0</v>
      </c>
      <c r="W140" s="30">
        <f>+'2010'!$L140</f>
        <v>0</v>
      </c>
      <c r="X140" s="30">
        <f>+'2011'!$L140</f>
        <v>0</v>
      </c>
      <c r="Y140" s="30">
        <f>+'2012'!$L140</f>
        <v>0</v>
      </c>
      <c r="Z140" s="30">
        <f>+'2013'!$L140</f>
        <v>0</v>
      </c>
      <c r="AA140" s="30">
        <f>+'2014'!$L140</f>
        <v>0</v>
      </c>
      <c r="AB140" s="30">
        <f>+'2015'!$L140</f>
        <v>0</v>
      </c>
      <c r="AC140" s="30">
        <f>+'2016'!$L140</f>
        <v>0</v>
      </c>
      <c r="AD140" s="30">
        <f>+'2017'!$L140</f>
        <v>0</v>
      </c>
      <c r="AE140" s="30">
        <f>+'2018'!$L140</f>
        <v>0</v>
      </c>
      <c r="AF140" s="30">
        <f>+'2019'!$L140</f>
        <v>0</v>
      </c>
      <c r="AG140" s="30">
        <f>+'2020'!$L140</f>
        <v>0</v>
      </c>
      <c r="AH140" s="30">
        <f>+'2021'!$L140</f>
        <v>0</v>
      </c>
      <c r="AI140" s="27"/>
      <c r="AJ140" s="31" t="e">
        <f t="shared" si="68"/>
        <v>#DIV/0!</v>
      </c>
    </row>
    <row r="141" spans="1:36" hidden="1" x14ac:dyDescent="0.35">
      <c r="A141" s="24" t="s">
        <v>510</v>
      </c>
      <c r="B141" s="25" t="s">
        <v>511</v>
      </c>
      <c r="C141" s="26">
        <f t="shared" ref="C141:AE141" si="69">+SUM(C142:C143)</f>
        <v>0</v>
      </c>
      <c r="D141" s="26">
        <f t="shared" si="69"/>
        <v>0</v>
      </c>
      <c r="E141" s="26">
        <f t="shared" si="69"/>
        <v>0</v>
      </c>
      <c r="F141" s="26">
        <f t="shared" si="69"/>
        <v>0</v>
      </c>
      <c r="G141" s="26">
        <f t="shared" si="69"/>
        <v>0</v>
      </c>
      <c r="H141" s="26">
        <f t="shared" si="69"/>
        <v>0</v>
      </c>
      <c r="I141" s="26">
        <f t="shared" si="69"/>
        <v>0</v>
      </c>
      <c r="J141" s="26">
        <f t="shared" si="69"/>
        <v>0</v>
      </c>
      <c r="K141" s="26">
        <f t="shared" si="69"/>
        <v>0</v>
      </c>
      <c r="L141" s="26">
        <f t="shared" si="69"/>
        <v>0</v>
      </c>
      <c r="M141" s="26">
        <f t="shared" si="69"/>
        <v>0</v>
      </c>
      <c r="N141" s="26">
        <f t="shared" si="69"/>
        <v>0</v>
      </c>
      <c r="O141" s="26">
        <f t="shared" si="69"/>
        <v>0</v>
      </c>
      <c r="P141" s="26">
        <f t="shared" si="69"/>
        <v>0</v>
      </c>
      <c r="Q141" s="26">
        <f t="shared" si="69"/>
        <v>0</v>
      </c>
      <c r="R141" s="26">
        <f t="shared" si="69"/>
        <v>0</v>
      </c>
      <c r="S141" s="26">
        <f t="shared" si="69"/>
        <v>0</v>
      </c>
      <c r="T141" s="26">
        <f t="shared" si="69"/>
        <v>0</v>
      </c>
      <c r="U141" s="26">
        <f t="shared" si="69"/>
        <v>0</v>
      </c>
      <c r="V141" s="26">
        <f t="shared" si="69"/>
        <v>0</v>
      </c>
      <c r="W141" s="26">
        <f t="shared" si="69"/>
        <v>0</v>
      </c>
      <c r="X141" s="26">
        <f t="shared" si="69"/>
        <v>0</v>
      </c>
      <c r="Y141" s="26">
        <f t="shared" si="69"/>
        <v>0</v>
      </c>
      <c r="Z141" s="26">
        <f t="shared" si="69"/>
        <v>0</v>
      </c>
      <c r="AA141" s="26">
        <f t="shared" si="69"/>
        <v>0</v>
      </c>
      <c r="AB141" s="26">
        <f t="shared" si="69"/>
        <v>0</v>
      </c>
      <c r="AC141" s="26">
        <f t="shared" si="69"/>
        <v>0</v>
      </c>
      <c r="AD141" s="26">
        <f t="shared" si="69"/>
        <v>0</v>
      </c>
      <c r="AE141" s="26">
        <f t="shared" si="69"/>
        <v>0</v>
      </c>
      <c r="AF141" s="26">
        <f t="shared" ref="AF141:AH141" si="70">+SUM(AF142:AF143)</f>
        <v>0</v>
      </c>
      <c r="AG141" s="26">
        <f t="shared" si="70"/>
        <v>0</v>
      </c>
      <c r="AH141" s="26">
        <f t="shared" si="70"/>
        <v>0</v>
      </c>
      <c r="AI141" s="27"/>
      <c r="AJ141" s="28" t="e">
        <f t="shared" si="68"/>
        <v>#DIV/0!</v>
      </c>
    </row>
    <row r="142" spans="1:36" hidden="1" x14ac:dyDescent="0.35">
      <c r="A142" s="24" t="s">
        <v>512</v>
      </c>
      <c r="B142" s="25" t="s">
        <v>513</v>
      </c>
      <c r="C142" s="30">
        <f>+'1990'!$L142</f>
        <v>0</v>
      </c>
      <c r="D142" s="30">
        <f>+'1991'!$L142</f>
        <v>0</v>
      </c>
      <c r="E142" s="30">
        <f>+'1992'!$L142</f>
        <v>0</v>
      </c>
      <c r="F142" s="30">
        <f>+'1993'!$L142</f>
        <v>0</v>
      </c>
      <c r="G142" s="30">
        <f>+'1994'!$L142</f>
        <v>0</v>
      </c>
      <c r="H142" s="30">
        <f>+'1995'!$L142</f>
        <v>0</v>
      </c>
      <c r="I142" s="30">
        <f>+'1996'!$L142</f>
        <v>0</v>
      </c>
      <c r="J142" s="30">
        <f>+'1997'!$L142</f>
        <v>0</v>
      </c>
      <c r="K142" s="30">
        <f>+'1998'!$L142</f>
        <v>0</v>
      </c>
      <c r="L142" s="30">
        <f>+'1999'!$L142</f>
        <v>0</v>
      </c>
      <c r="M142" s="30">
        <f>+'2000'!$L142</f>
        <v>0</v>
      </c>
      <c r="N142" s="30">
        <f>+'2001'!$L142</f>
        <v>0</v>
      </c>
      <c r="O142" s="30">
        <f>+'2002'!$L142</f>
        <v>0</v>
      </c>
      <c r="P142" s="30">
        <f>+'2003'!$L142</f>
        <v>0</v>
      </c>
      <c r="Q142" s="30">
        <f>+'2004'!$L142</f>
        <v>0</v>
      </c>
      <c r="R142" s="30">
        <f>+'2005'!$L142</f>
        <v>0</v>
      </c>
      <c r="S142" s="30">
        <f>+'2006'!$L142</f>
        <v>0</v>
      </c>
      <c r="T142" s="30">
        <f>+'2007'!$L142</f>
        <v>0</v>
      </c>
      <c r="U142" s="30">
        <f>+'2008'!$L142</f>
        <v>0</v>
      </c>
      <c r="V142" s="30">
        <f>+'2009'!$L142</f>
        <v>0</v>
      </c>
      <c r="W142" s="30">
        <f>+'2010'!$L142</f>
        <v>0</v>
      </c>
      <c r="X142" s="30">
        <f>+'2011'!$L142</f>
        <v>0</v>
      </c>
      <c r="Y142" s="30">
        <f>+'2012'!$L142</f>
        <v>0</v>
      </c>
      <c r="Z142" s="30">
        <f>+'2013'!$L142</f>
        <v>0</v>
      </c>
      <c r="AA142" s="30">
        <f>+'2014'!$L142</f>
        <v>0</v>
      </c>
      <c r="AB142" s="30">
        <f>+'2015'!$L142</f>
        <v>0</v>
      </c>
      <c r="AC142" s="30">
        <f>+'2016'!$L142</f>
        <v>0</v>
      </c>
      <c r="AD142" s="30">
        <f>+'2017'!$L142</f>
        <v>0</v>
      </c>
      <c r="AE142" s="30">
        <f>+'2018'!$L142</f>
        <v>0</v>
      </c>
      <c r="AF142" s="30">
        <f>+'2019'!$L142</f>
        <v>0</v>
      </c>
      <c r="AG142" s="30">
        <f>+'2020'!$L142</f>
        <v>0</v>
      </c>
      <c r="AH142" s="30">
        <f>+'2021'!$L142</f>
        <v>0</v>
      </c>
      <c r="AI142" s="27"/>
      <c r="AJ142" s="31" t="e">
        <f t="shared" si="68"/>
        <v>#DIV/0!</v>
      </c>
    </row>
    <row r="143" spans="1:36" hidden="1" x14ac:dyDescent="0.35">
      <c r="A143" s="24" t="s">
        <v>514</v>
      </c>
      <c r="B143" s="25" t="s">
        <v>515</v>
      </c>
      <c r="C143" s="30">
        <f>+'1990'!$L143</f>
        <v>0</v>
      </c>
      <c r="D143" s="30">
        <f>+'1991'!$L143</f>
        <v>0</v>
      </c>
      <c r="E143" s="30">
        <f>+'1992'!$L143</f>
        <v>0</v>
      </c>
      <c r="F143" s="30">
        <f>+'1993'!$L143</f>
        <v>0</v>
      </c>
      <c r="G143" s="30">
        <f>+'1994'!$L143</f>
        <v>0</v>
      </c>
      <c r="H143" s="30">
        <f>+'1995'!$L143</f>
        <v>0</v>
      </c>
      <c r="I143" s="30">
        <f>+'1996'!$L143</f>
        <v>0</v>
      </c>
      <c r="J143" s="30">
        <f>+'1997'!$L143</f>
        <v>0</v>
      </c>
      <c r="K143" s="30">
        <f>+'1998'!$L143</f>
        <v>0</v>
      </c>
      <c r="L143" s="30">
        <f>+'1999'!$L143</f>
        <v>0</v>
      </c>
      <c r="M143" s="30">
        <f>+'2000'!$L143</f>
        <v>0</v>
      </c>
      <c r="N143" s="30">
        <f>+'2001'!$L143</f>
        <v>0</v>
      </c>
      <c r="O143" s="30">
        <f>+'2002'!$L143</f>
        <v>0</v>
      </c>
      <c r="P143" s="30">
        <f>+'2003'!$L143</f>
        <v>0</v>
      </c>
      <c r="Q143" s="30">
        <f>+'2004'!$L143</f>
        <v>0</v>
      </c>
      <c r="R143" s="30">
        <f>+'2005'!$L143</f>
        <v>0</v>
      </c>
      <c r="S143" s="30">
        <f>+'2006'!$L143</f>
        <v>0</v>
      </c>
      <c r="T143" s="30">
        <f>+'2007'!$L143</f>
        <v>0</v>
      </c>
      <c r="U143" s="30">
        <f>+'2008'!$L143</f>
        <v>0</v>
      </c>
      <c r="V143" s="30">
        <f>+'2009'!$L143</f>
        <v>0</v>
      </c>
      <c r="W143" s="30">
        <f>+'2010'!$L143</f>
        <v>0</v>
      </c>
      <c r="X143" s="30">
        <f>+'2011'!$L143</f>
        <v>0</v>
      </c>
      <c r="Y143" s="30">
        <f>+'2012'!$L143</f>
        <v>0</v>
      </c>
      <c r="Z143" s="30">
        <f>+'2013'!$L143</f>
        <v>0</v>
      </c>
      <c r="AA143" s="30">
        <f>+'2014'!$L143</f>
        <v>0</v>
      </c>
      <c r="AB143" s="30">
        <f>+'2015'!$L143</f>
        <v>0</v>
      </c>
      <c r="AC143" s="30">
        <f>+'2016'!$L143</f>
        <v>0</v>
      </c>
      <c r="AD143" s="30">
        <f>+'2017'!$L143</f>
        <v>0</v>
      </c>
      <c r="AE143" s="30">
        <f>+'2018'!$L143</f>
        <v>0</v>
      </c>
      <c r="AF143" s="30">
        <f>+'2019'!$L143</f>
        <v>0</v>
      </c>
      <c r="AG143" s="30">
        <f>+'2020'!$L143</f>
        <v>0</v>
      </c>
      <c r="AH143" s="30">
        <f>+'2021'!$L143</f>
        <v>0</v>
      </c>
      <c r="AI143" s="27"/>
      <c r="AJ143" s="31" t="e">
        <f t="shared" si="68"/>
        <v>#DIV/0!</v>
      </c>
    </row>
    <row r="144" spans="1:36" hidden="1" x14ac:dyDescent="0.35">
      <c r="A144" s="24" t="s">
        <v>516</v>
      </c>
      <c r="B144" s="25" t="s">
        <v>517</v>
      </c>
      <c r="C144" s="30">
        <f>+'1990'!$L144</f>
        <v>0</v>
      </c>
      <c r="D144" s="30">
        <f>+'1991'!$L144</f>
        <v>0</v>
      </c>
      <c r="E144" s="30">
        <f>+'1992'!$L144</f>
        <v>0</v>
      </c>
      <c r="F144" s="30">
        <f>+'1993'!$L144</f>
        <v>0</v>
      </c>
      <c r="G144" s="30">
        <f>+'1994'!$L144</f>
        <v>0</v>
      </c>
      <c r="H144" s="30">
        <f>+'1995'!$L144</f>
        <v>0</v>
      </c>
      <c r="I144" s="30">
        <f>+'1996'!$L144</f>
        <v>0</v>
      </c>
      <c r="J144" s="30">
        <f>+'1997'!$L144</f>
        <v>0</v>
      </c>
      <c r="K144" s="30">
        <f>+'1998'!$L144</f>
        <v>0</v>
      </c>
      <c r="L144" s="30">
        <f>+'1999'!$L144</f>
        <v>0</v>
      </c>
      <c r="M144" s="30">
        <f>+'2000'!$L144</f>
        <v>0</v>
      </c>
      <c r="N144" s="30">
        <f>+'2001'!$L144</f>
        <v>0</v>
      </c>
      <c r="O144" s="30">
        <f>+'2002'!$L144</f>
        <v>0</v>
      </c>
      <c r="P144" s="30">
        <f>+'2003'!$L144</f>
        <v>0</v>
      </c>
      <c r="Q144" s="30">
        <f>+'2004'!$L144</f>
        <v>0</v>
      </c>
      <c r="R144" s="30">
        <f>+'2005'!$L144</f>
        <v>0</v>
      </c>
      <c r="S144" s="30">
        <f>+'2006'!$L144</f>
        <v>0</v>
      </c>
      <c r="T144" s="30">
        <f>+'2007'!$L144</f>
        <v>0</v>
      </c>
      <c r="U144" s="30">
        <f>+'2008'!$L144</f>
        <v>0</v>
      </c>
      <c r="V144" s="30">
        <f>+'2009'!$L144</f>
        <v>0</v>
      </c>
      <c r="W144" s="30">
        <f>+'2010'!$L144</f>
        <v>0</v>
      </c>
      <c r="X144" s="30">
        <f>+'2011'!$L144</f>
        <v>0</v>
      </c>
      <c r="Y144" s="30">
        <f>+'2012'!$L144</f>
        <v>0</v>
      </c>
      <c r="Z144" s="30">
        <f>+'2013'!$L144</f>
        <v>0</v>
      </c>
      <c r="AA144" s="30">
        <f>+'2014'!$L144</f>
        <v>0</v>
      </c>
      <c r="AB144" s="30">
        <f>+'2015'!$L144</f>
        <v>0</v>
      </c>
      <c r="AC144" s="30">
        <f>+'2016'!$L144</f>
        <v>0</v>
      </c>
      <c r="AD144" s="30">
        <f>+'2017'!$L144</f>
        <v>0</v>
      </c>
      <c r="AE144" s="30">
        <f>+'2018'!$L144</f>
        <v>0</v>
      </c>
      <c r="AF144" s="30">
        <f>+'2019'!$L144</f>
        <v>0</v>
      </c>
      <c r="AG144" s="30">
        <f>+'2020'!$L144</f>
        <v>0</v>
      </c>
      <c r="AH144" s="30">
        <f>+'2021'!$L144</f>
        <v>0</v>
      </c>
      <c r="AI144" s="27"/>
      <c r="AJ144" s="31" t="e">
        <f t="shared" si="68"/>
        <v>#DIV/0!</v>
      </c>
    </row>
    <row r="145" spans="1:36" hidden="1" x14ac:dyDescent="0.35">
      <c r="A145" s="24" t="s">
        <v>518</v>
      </c>
      <c r="B145" s="25" t="s">
        <v>519</v>
      </c>
      <c r="C145" s="26">
        <f>+SUM(C146:C150)</f>
        <v>0</v>
      </c>
      <c r="D145" s="26">
        <f t="shared" ref="D145:AE145" si="71">+SUM(D146:D150)</f>
        <v>0</v>
      </c>
      <c r="E145" s="26">
        <f t="shared" si="71"/>
        <v>0</v>
      </c>
      <c r="F145" s="26">
        <f t="shared" si="71"/>
        <v>0</v>
      </c>
      <c r="G145" s="26">
        <f t="shared" si="71"/>
        <v>0</v>
      </c>
      <c r="H145" s="26">
        <f t="shared" si="71"/>
        <v>0</v>
      </c>
      <c r="I145" s="26">
        <f t="shared" si="71"/>
        <v>0</v>
      </c>
      <c r="J145" s="26">
        <f t="shared" si="71"/>
        <v>0</v>
      </c>
      <c r="K145" s="26">
        <f t="shared" si="71"/>
        <v>0</v>
      </c>
      <c r="L145" s="26">
        <f t="shared" si="71"/>
        <v>0</v>
      </c>
      <c r="M145" s="26">
        <f t="shared" si="71"/>
        <v>0</v>
      </c>
      <c r="N145" s="26">
        <f t="shared" si="71"/>
        <v>0</v>
      </c>
      <c r="O145" s="26">
        <f t="shared" si="71"/>
        <v>0</v>
      </c>
      <c r="P145" s="26">
        <f t="shared" si="71"/>
        <v>0</v>
      </c>
      <c r="Q145" s="26">
        <f t="shared" si="71"/>
        <v>0</v>
      </c>
      <c r="R145" s="26">
        <f t="shared" si="71"/>
        <v>0</v>
      </c>
      <c r="S145" s="26">
        <f t="shared" si="71"/>
        <v>0</v>
      </c>
      <c r="T145" s="26">
        <f t="shared" si="71"/>
        <v>0</v>
      </c>
      <c r="U145" s="26">
        <f t="shared" si="71"/>
        <v>0</v>
      </c>
      <c r="V145" s="26">
        <f t="shared" si="71"/>
        <v>0</v>
      </c>
      <c r="W145" s="26">
        <f t="shared" si="71"/>
        <v>0</v>
      </c>
      <c r="X145" s="26">
        <f t="shared" si="71"/>
        <v>0</v>
      </c>
      <c r="Y145" s="26">
        <f t="shared" si="71"/>
        <v>0</v>
      </c>
      <c r="Z145" s="26">
        <f t="shared" si="71"/>
        <v>0</v>
      </c>
      <c r="AA145" s="26">
        <f t="shared" si="71"/>
        <v>0</v>
      </c>
      <c r="AB145" s="26">
        <f t="shared" si="71"/>
        <v>0</v>
      </c>
      <c r="AC145" s="26">
        <f t="shared" si="71"/>
        <v>0</v>
      </c>
      <c r="AD145" s="26">
        <f t="shared" si="71"/>
        <v>0</v>
      </c>
      <c r="AE145" s="26">
        <f t="shared" si="71"/>
        <v>0</v>
      </c>
      <c r="AF145" s="26">
        <f t="shared" ref="AF145:AH145" si="72">+SUM(AF146:AF150)</f>
        <v>0</v>
      </c>
      <c r="AG145" s="26">
        <f t="shared" si="72"/>
        <v>0</v>
      </c>
      <c r="AH145" s="26">
        <f t="shared" si="72"/>
        <v>0</v>
      </c>
      <c r="AI145" s="27"/>
      <c r="AJ145" s="28" t="e">
        <f t="shared" si="68"/>
        <v>#DIV/0!</v>
      </c>
    </row>
    <row r="146" spans="1:36" hidden="1" x14ac:dyDescent="0.35">
      <c r="A146" s="24" t="s">
        <v>520</v>
      </c>
      <c r="B146" s="25" t="s">
        <v>521</v>
      </c>
      <c r="C146" s="30">
        <f>+'1990'!$L146</f>
        <v>0</v>
      </c>
      <c r="D146" s="30">
        <f>+'1991'!$L146</f>
        <v>0</v>
      </c>
      <c r="E146" s="30">
        <f>+'1992'!$L146</f>
        <v>0</v>
      </c>
      <c r="F146" s="30">
        <f>+'1993'!$L146</f>
        <v>0</v>
      </c>
      <c r="G146" s="30">
        <f>+'1994'!$L146</f>
        <v>0</v>
      </c>
      <c r="H146" s="30">
        <f>+'1995'!$L146</f>
        <v>0</v>
      </c>
      <c r="I146" s="30">
        <f>+'1996'!$L146</f>
        <v>0</v>
      </c>
      <c r="J146" s="30">
        <f>+'1997'!$L146</f>
        <v>0</v>
      </c>
      <c r="K146" s="30">
        <f>+'1998'!$L146</f>
        <v>0</v>
      </c>
      <c r="L146" s="30">
        <f>+'1999'!$L146</f>
        <v>0</v>
      </c>
      <c r="M146" s="30">
        <f>+'2000'!$L146</f>
        <v>0</v>
      </c>
      <c r="N146" s="30">
        <f>+'2001'!$L146</f>
        <v>0</v>
      </c>
      <c r="O146" s="30">
        <f>+'2002'!$L146</f>
        <v>0</v>
      </c>
      <c r="P146" s="30">
        <f>+'2003'!$L146</f>
        <v>0</v>
      </c>
      <c r="Q146" s="30">
        <f>+'2004'!$L146</f>
        <v>0</v>
      </c>
      <c r="R146" s="30">
        <f>+'2005'!$L146</f>
        <v>0</v>
      </c>
      <c r="S146" s="30">
        <f>+'2006'!$L146</f>
        <v>0</v>
      </c>
      <c r="T146" s="30">
        <f>+'2007'!$L146</f>
        <v>0</v>
      </c>
      <c r="U146" s="30">
        <f>+'2008'!$L146</f>
        <v>0</v>
      </c>
      <c r="V146" s="30">
        <f>+'2009'!$L146</f>
        <v>0</v>
      </c>
      <c r="W146" s="30">
        <f>+'2010'!$L146</f>
        <v>0</v>
      </c>
      <c r="X146" s="30">
        <f>+'2011'!$L146</f>
        <v>0</v>
      </c>
      <c r="Y146" s="30">
        <f>+'2012'!$L146</f>
        <v>0</v>
      </c>
      <c r="Z146" s="30">
        <f>+'2013'!$L146</f>
        <v>0</v>
      </c>
      <c r="AA146" s="30">
        <f>+'2014'!$L146</f>
        <v>0</v>
      </c>
      <c r="AB146" s="30">
        <f>+'2015'!$L146</f>
        <v>0</v>
      </c>
      <c r="AC146" s="30">
        <f>+'2016'!$L146</f>
        <v>0</v>
      </c>
      <c r="AD146" s="30">
        <f>+'2017'!$L146</f>
        <v>0</v>
      </c>
      <c r="AE146" s="30">
        <f>+'2018'!$L146</f>
        <v>0</v>
      </c>
      <c r="AF146" s="30">
        <f>+'2019'!$L146</f>
        <v>0</v>
      </c>
      <c r="AG146" s="30">
        <f>+'2020'!$L146</f>
        <v>0</v>
      </c>
      <c r="AH146" s="30">
        <f>+'2021'!$L146</f>
        <v>0</v>
      </c>
      <c r="AI146" s="27"/>
      <c r="AJ146" s="31" t="e">
        <f t="shared" si="68"/>
        <v>#DIV/0!</v>
      </c>
    </row>
    <row r="147" spans="1:36" hidden="1" x14ac:dyDescent="0.35">
      <c r="A147" s="24" t="s">
        <v>522</v>
      </c>
      <c r="B147" s="25" t="s">
        <v>523</v>
      </c>
      <c r="C147" s="30">
        <f>+'1990'!$L147</f>
        <v>0</v>
      </c>
      <c r="D147" s="30">
        <f>+'1991'!$L147</f>
        <v>0</v>
      </c>
      <c r="E147" s="30">
        <f>+'1992'!$L147</f>
        <v>0</v>
      </c>
      <c r="F147" s="30">
        <f>+'1993'!$L147</f>
        <v>0</v>
      </c>
      <c r="G147" s="30">
        <f>+'1994'!$L147</f>
        <v>0</v>
      </c>
      <c r="H147" s="30">
        <f>+'1995'!$L147</f>
        <v>0</v>
      </c>
      <c r="I147" s="30">
        <f>+'1996'!$L147</f>
        <v>0</v>
      </c>
      <c r="J147" s="30">
        <f>+'1997'!$L147</f>
        <v>0</v>
      </c>
      <c r="K147" s="30">
        <f>+'1998'!$L147</f>
        <v>0</v>
      </c>
      <c r="L147" s="30">
        <f>+'1999'!$L147</f>
        <v>0</v>
      </c>
      <c r="M147" s="30">
        <f>+'2000'!$L147</f>
        <v>0</v>
      </c>
      <c r="N147" s="30">
        <f>+'2001'!$L147</f>
        <v>0</v>
      </c>
      <c r="O147" s="30">
        <f>+'2002'!$L147</f>
        <v>0</v>
      </c>
      <c r="P147" s="30">
        <f>+'2003'!$L147</f>
        <v>0</v>
      </c>
      <c r="Q147" s="30">
        <f>+'2004'!$L147</f>
        <v>0</v>
      </c>
      <c r="R147" s="30">
        <f>+'2005'!$L147</f>
        <v>0</v>
      </c>
      <c r="S147" s="30">
        <f>+'2006'!$L147</f>
        <v>0</v>
      </c>
      <c r="T147" s="30">
        <f>+'2007'!$L147</f>
        <v>0</v>
      </c>
      <c r="U147" s="30">
        <f>+'2008'!$L147</f>
        <v>0</v>
      </c>
      <c r="V147" s="30">
        <f>+'2009'!$L147</f>
        <v>0</v>
      </c>
      <c r="W147" s="30">
        <f>+'2010'!$L147</f>
        <v>0</v>
      </c>
      <c r="X147" s="30">
        <f>+'2011'!$L147</f>
        <v>0</v>
      </c>
      <c r="Y147" s="30">
        <f>+'2012'!$L147</f>
        <v>0</v>
      </c>
      <c r="Z147" s="30">
        <f>+'2013'!$L147</f>
        <v>0</v>
      </c>
      <c r="AA147" s="30">
        <f>+'2014'!$L147</f>
        <v>0</v>
      </c>
      <c r="AB147" s="30">
        <f>+'2015'!$L147</f>
        <v>0</v>
      </c>
      <c r="AC147" s="30">
        <f>+'2016'!$L147</f>
        <v>0</v>
      </c>
      <c r="AD147" s="30">
        <f>+'2017'!$L147</f>
        <v>0</v>
      </c>
      <c r="AE147" s="30">
        <f>+'2018'!$L147</f>
        <v>0</v>
      </c>
      <c r="AF147" s="30">
        <f>+'2019'!$L147</f>
        <v>0</v>
      </c>
      <c r="AG147" s="30">
        <f>+'2020'!$L147</f>
        <v>0</v>
      </c>
      <c r="AH147" s="30">
        <f>+'2021'!$L147</f>
        <v>0</v>
      </c>
      <c r="AI147" s="27"/>
      <c r="AJ147" s="31" t="e">
        <f t="shared" si="68"/>
        <v>#DIV/0!</v>
      </c>
    </row>
    <row r="148" spans="1:36" hidden="1" x14ac:dyDescent="0.35">
      <c r="A148" s="24" t="s">
        <v>524</v>
      </c>
      <c r="B148" s="25" t="s">
        <v>525</v>
      </c>
      <c r="C148" s="30">
        <f>+'1990'!$L148</f>
        <v>0</v>
      </c>
      <c r="D148" s="30">
        <f>+'1991'!$L148</f>
        <v>0</v>
      </c>
      <c r="E148" s="30">
        <f>+'1992'!$L148</f>
        <v>0</v>
      </c>
      <c r="F148" s="30">
        <f>+'1993'!$L148</f>
        <v>0</v>
      </c>
      <c r="G148" s="30">
        <f>+'1994'!$L148</f>
        <v>0</v>
      </c>
      <c r="H148" s="30">
        <f>+'1995'!$L148</f>
        <v>0</v>
      </c>
      <c r="I148" s="30">
        <f>+'1996'!$L148</f>
        <v>0</v>
      </c>
      <c r="J148" s="30">
        <f>+'1997'!$L148</f>
        <v>0</v>
      </c>
      <c r="K148" s="30">
        <f>+'1998'!$L148</f>
        <v>0</v>
      </c>
      <c r="L148" s="30">
        <f>+'1999'!$L148</f>
        <v>0</v>
      </c>
      <c r="M148" s="30">
        <f>+'2000'!$L148</f>
        <v>0</v>
      </c>
      <c r="N148" s="30">
        <f>+'2001'!$L148</f>
        <v>0</v>
      </c>
      <c r="O148" s="30">
        <f>+'2002'!$L148</f>
        <v>0</v>
      </c>
      <c r="P148" s="30">
        <f>+'2003'!$L148</f>
        <v>0</v>
      </c>
      <c r="Q148" s="30">
        <f>+'2004'!$L148</f>
        <v>0</v>
      </c>
      <c r="R148" s="30">
        <f>+'2005'!$L148</f>
        <v>0</v>
      </c>
      <c r="S148" s="30">
        <f>+'2006'!$L148</f>
        <v>0</v>
      </c>
      <c r="T148" s="30">
        <f>+'2007'!$L148</f>
        <v>0</v>
      </c>
      <c r="U148" s="30">
        <f>+'2008'!$L148</f>
        <v>0</v>
      </c>
      <c r="V148" s="30">
        <f>+'2009'!$L148</f>
        <v>0</v>
      </c>
      <c r="W148" s="30">
        <f>+'2010'!$L148</f>
        <v>0</v>
      </c>
      <c r="X148" s="30">
        <f>+'2011'!$L148</f>
        <v>0</v>
      </c>
      <c r="Y148" s="30">
        <f>+'2012'!$L148</f>
        <v>0</v>
      </c>
      <c r="Z148" s="30">
        <f>+'2013'!$L148</f>
        <v>0</v>
      </c>
      <c r="AA148" s="30">
        <f>+'2014'!$L148</f>
        <v>0</v>
      </c>
      <c r="AB148" s="30">
        <f>+'2015'!$L148</f>
        <v>0</v>
      </c>
      <c r="AC148" s="30">
        <f>+'2016'!$L148</f>
        <v>0</v>
      </c>
      <c r="AD148" s="30">
        <f>+'2017'!$L148</f>
        <v>0</v>
      </c>
      <c r="AE148" s="30">
        <f>+'2018'!$L148</f>
        <v>0</v>
      </c>
      <c r="AF148" s="30">
        <f>+'2019'!$L148</f>
        <v>0</v>
      </c>
      <c r="AG148" s="30">
        <f>+'2020'!$L148</f>
        <v>0</v>
      </c>
      <c r="AH148" s="30">
        <f>+'2021'!$L148</f>
        <v>0</v>
      </c>
      <c r="AI148" s="27"/>
      <c r="AJ148" s="31" t="e">
        <f t="shared" si="68"/>
        <v>#DIV/0!</v>
      </c>
    </row>
    <row r="149" spans="1:36" hidden="1" x14ac:dyDescent="0.35">
      <c r="A149" s="24" t="s">
        <v>526</v>
      </c>
      <c r="B149" s="25" t="s">
        <v>527</v>
      </c>
      <c r="C149" s="30">
        <f>+'1990'!$L149</f>
        <v>0</v>
      </c>
      <c r="D149" s="30">
        <f>+'1991'!$L149</f>
        <v>0</v>
      </c>
      <c r="E149" s="30">
        <f>+'1992'!$L149</f>
        <v>0</v>
      </c>
      <c r="F149" s="30">
        <f>+'1993'!$L149</f>
        <v>0</v>
      </c>
      <c r="G149" s="30">
        <f>+'1994'!$L149</f>
        <v>0</v>
      </c>
      <c r="H149" s="30">
        <f>+'1995'!$L149</f>
        <v>0</v>
      </c>
      <c r="I149" s="30">
        <f>+'1996'!$L149</f>
        <v>0</v>
      </c>
      <c r="J149" s="30">
        <f>+'1997'!$L149</f>
        <v>0</v>
      </c>
      <c r="K149" s="30">
        <f>+'1998'!$L149</f>
        <v>0</v>
      </c>
      <c r="L149" s="30">
        <f>+'1999'!$L149</f>
        <v>0</v>
      </c>
      <c r="M149" s="30">
        <f>+'2000'!$L149</f>
        <v>0</v>
      </c>
      <c r="N149" s="30">
        <f>+'2001'!$L149</f>
        <v>0</v>
      </c>
      <c r="O149" s="30">
        <f>+'2002'!$L149</f>
        <v>0</v>
      </c>
      <c r="P149" s="30">
        <f>+'2003'!$L149</f>
        <v>0</v>
      </c>
      <c r="Q149" s="30">
        <f>+'2004'!$L149</f>
        <v>0</v>
      </c>
      <c r="R149" s="30">
        <f>+'2005'!$L149</f>
        <v>0</v>
      </c>
      <c r="S149" s="30">
        <f>+'2006'!$L149</f>
        <v>0</v>
      </c>
      <c r="T149" s="30">
        <f>+'2007'!$L149</f>
        <v>0</v>
      </c>
      <c r="U149" s="30">
        <f>+'2008'!$L149</f>
        <v>0</v>
      </c>
      <c r="V149" s="30">
        <f>+'2009'!$L149</f>
        <v>0</v>
      </c>
      <c r="W149" s="30">
        <f>+'2010'!$L149</f>
        <v>0</v>
      </c>
      <c r="X149" s="30">
        <f>+'2011'!$L149</f>
        <v>0</v>
      </c>
      <c r="Y149" s="30">
        <f>+'2012'!$L149</f>
        <v>0</v>
      </c>
      <c r="Z149" s="30">
        <f>+'2013'!$L149</f>
        <v>0</v>
      </c>
      <c r="AA149" s="30">
        <f>+'2014'!$L149</f>
        <v>0</v>
      </c>
      <c r="AB149" s="30">
        <f>+'2015'!$L149</f>
        <v>0</v>
      </c>
      <c r="AC149" s="30">
        <f>+'2016'!$L149</f>
        <v>0</v>
      </c>
      <c r="AD149" s="30">
        <f>+'2017'!$L149</f>
        <v>0</v>
      </c>
      <c r="AE149" s="30">
        <f>+'2018'!$L149</f>
        <v>0</v>
      </c>
      <c r="AF149" s="30">
        <f>+'2019'!$L149</f>
        <v>0</v>
      </c>
      <c r="AG149" s="30">
        <f>+'2020'!$L149</f>
        <v>0</v>
      </c>
      <c r="AH149" s="30">
        <f>+'2021'!$L149</f>
        <v>0</v>
      </c>
      <c r="AI149" s="27"/>
      <c r="AJ149" s="31" t="e">
        <f t="shared" si="68"/>
        <v>#DIV/0!</v>
      </c>
    </row>
    <row r="150" spans="1:36" hidden="1" x14ac:dyDescent="0.35">
      <c r="A150" s="24" t="s">
        <v>528</v>
      </c>
      <c r="B150" s="25" t="s">
        <v>291</v>
      </c>
      <c r="C150" s="30">
        <f>+'1990'!$L150</f>
        <v>0</v>
      </c>
      <c r="D150" s="30">
        <f>+'1991'!$L150</f>
        <v>0</v>
      </c>
      <c r="E150" s="30">
        <f>+'1992'!$L150</f>
        <v>0</v>
      </c>
      <c r="F150" s="30">
        <f>+'1993'!$L150</f>
        <v>0</v>
      </c>
      <c r="G150" s="30">
        <f>+'1994'!$L150</f>
        <v>0</v>
      </c>
      <c r="H150" s="30">
        <f>+'1995'!$L150</f>
        <v>0</v>
      </c>
      <c r="I150" s="30">
        <f>+'1996'!$L150</f>
        <v>0</v>
      </c>
      <c r="J150" s="30">
        <f>+'1997'!$L150</f>
        <v>0</v>
      </c>
      <c r="K150" s="30">
        <f>+'1998'!$L150</f>
        <v>0</v>
      </c>
      <c r="L150" s="30">
        <f>+'1999'!$L150</f>
        <v>0</v>
      </c>
      <c r="M150" s="30">
        <f>+'2000'!$L150</f>
        <v>0</v>
      </c>
      <c r="N150" s="30">
        <f>+'2001'!$L150</f>
        <v>0</v>
      </c>
      <c r="O150" s="30">
        <f>+'2002'!$L150</f>
        <v>0</v>
      </c>
      <c r="P150" s="30">
        <f>+'2003'!$L150</f>
        <v>0</v>
      </c>
      <c r="Q150" s="30">
        <f>+'2004'!$L150</f>
        <v>0</v>
      </c>
      <c r="R150" s="30">
        <f>+'2005'!$L150</f>
        <v>0</v>
      </c>
      <c r="S150" s="30">
        <f>+'2006'!$L150</f>
        <v>0</v>
      </c>
      <c r="T150" s="30">
        <f>+'2007'!$L150</f>
        <v>0</v>
      </c>
      <c r="U150" s="30">
        <f>+'2008'!$L150</f>
        <v>0</v>
      </c>
      <c r="V150" s="30">
        <f>+'2009'!$L150</f>
        <v>0</v>
      </c>
      <c r="W150" s="30">
        <f>+'2010'!$L150</f>
        <v>0</v>
      </c>
      <c r="X150" s="30">
        <f>+'2011'!$L150</f>
        <v>0</v>
      </c>
      <c r="Y150" s="30">
        <f>+'2012'!$L150</f>
        <v>0</v>
      </c>
      <c r="Z150" s="30">
        <f>+'2013'!$L150</f>
        <v>0</v>
      </c>
      <c r="AA150" s="30">
        <f>+'2014'!$L150</f>
        <v>0</v>
      </c>
      <c r="AB150" s="30">
        <f>+'2015'!$L150</f>
        <v>0</v>
      </c>
      <c r="AC150" s="30">
        <f>+'2016'!$L150</f>
        <v>0</v>
      </c>
      <c r="AD150" s="30">
        <f>+'2017'!$L150</f>
        <v>0</v>
      </c>
      <c r="AE150" s="30">
        <f>+'2018'!$L150</f>
        <v>0</v>
      </c>
      <c r="AF150" s="30">
        <f>+'2019'!$L150</f>
        <v>0</v>
      </c>
      <c r="AG150" s="30">
        <f>+'2020'!$L150</f>
        <v>0</v>
      </c>
      <c r="AH150" s="30">
        <f>+'2021'!$L150</f>
        <v>0</v>
      </c>
      <c r="AI150" s="27"/>
      <c r="AJ150" s="31" t="e">
        <f t="shared" si="68"/>
        <v>#DIV/0!</v>
      </c>
    </row>
    <row r="151" spans="1:36" hidden="1" x14ac:dyDescent="0.35">
      <c r="A151" s="24" t="s">
        <v>529</v>
      </c>
      <c r="B151" s="25" t="s">
        <v>530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27"/>
      <c r="AJ151" s="33" t="e">
        <f t="shared" si="68"/>
        <v>#DIV/0!</v>
      </c>
    </row>
    <row r="152" spans="1:36" hidden="1" x14ac:dyDescent="0.35">
      <c r="A152" s="24" t="s">
        <v>531</v>
      </c>
      <c r="B152" s="25" t="s">
        <v>532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27"/>
      <c r="AJ152" s="33" t="e">
        <f t="shared" si="68"/>
        <v>#DIV/0!</v>
      </c>
    </row>
    <row r="153" spans="1:36" hidden="1" x14ac:dyDescent="0.35">
      <c r="A153" s="24" t="s">
        <v>533</v>
      </c>
      <c r="B153" s="25" t="s">
        <v>534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27"/>
      <c r="AJ153" s="33" t="e">
        <f t="shared" si="68"/>
        <v>#DIV/0!</v>
      </c>
    </row>
    <row r="154" spans="1:36" hidden="1" x14ac:dyDescent="0.35">
      <c r="A154" s="24" t="s">
        <v>535</v>
      </c>
      <c r="B154" s="25" t="s">
        <v>536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27"/>
      <c r="AJ154" s="33" t="e">
        <f t="shared" si="68"/>
        <v>#DIV/0!</v>
      </c>
    </row>
    <row r="155" spans="1:36" hidden="1" x14ac:dyDescent="0.35">
      <c r="A155" s="24" t="s">
        <v>537</v>
      </c>
      <c r="B155" s="25" t="s">
        <v>538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27"/>
      <c r="AJ155" s="33" t="e">
        <f t="shared" si="68"/>
        <v>#DIV/0!</v>
      </c>
    </row>
    <row r="156" spans="1:36" hidden="1" x14ac:dyDescent="0.35">
      <c r="A156" s="24" t="s">
        <v>539</v>
      </c>
      <c r="B156" s="25" t="s">
        <v>291</v>
      </c>
      <c r="C156" s="30">
        <f>+'1990'!$L156</f>
        <v>0</v>
      </c>
      <c r="D156" s="30">
        <f>+'1991'!$L156</f>
        <v>0</v>
      </c>
      <c r="E156" s="30">
        <f>+'1992'!$L156</f>
        <v>0</v>
      </c>
      <c r="F156" s="30">
        <f>+'1993'!$L156</f>
        <v>0</v>
      </c>
      <c r="G156" s="30">
        <f>+'1994'!$L156</f>
        <v>0</v>
      </c>
      <c r="H156" s="30">
        <f>+'1995'!$L156</f>
        <v>0</v>
      </c>
      <c r="I156" s="30">
        <f>+'1996'!$L156</f>
        <v>0</v>
      </c>
      <c r="J156" s="30">
        <f>+'1997'!$L156</f>
        <v>0</v>
      </c>
      <c r="K156" s="30">
        <f>+'1998'!$L156</f>
        <v>0</v>
      </c>
      <c r="L156" s="30">
        <f>+'1999'!$L156</f>
        <v>0</v>
      </c>
      <c r="M156" s="30">
        <f>+'2000'!$L156</f>
        <v>0</v>
      </c>
      <c r="N156" s="30">
        <f>+'2001'!$L156</f>
        <v>0</v>
      </c>
      <c r="O156" s="30">
        <f>+'2002'!$L156</f>
        <v>0</v>
      </c>
      <c r="P156" s="30">
        <f>+'2003'!$L156</f>
        <v>0</v>
      </c>
      <c r="Q156" s="30">
        <f>+'2004'!$L156</f>
        <v>0</v>
      </c>
      <c r="R156" s="30">
        <f>+'2005'!$L156</f>
        <v>0</v>
      </c>
      <c r="S156" s="30">
        <f>+'2006'!$L156</f>
        <v>0</v>
      </c>
      <c r="T156" s="30">
        <f>+'2007'!$L156</f>
        <v>0</v>
      </c>
      <c r="U156" s="30">
        <f>+'2008'!$L156</f>
        <v>0</v>
      </c>
      <c r="V156" s="30">
        <f>+'2009'!$L156</f>
        <v>0</v>
      </c>
      <c r="W156" s="30">
        <f>+'2010'!$L156</f>
        <v>0</v>
      </c>
      <c r="X156" s="30">
        <f>+'2011'!$L156</f>
        <v>0</v>
      </c>
      <c r="Y156" s="30">
        <f>+'2012'!$L156</f>
        <v>0</v>
      </c>
      <c r="Z156" s="30">
        <f>+'2013'!$L156</f>
        <v>0</v>
      </c>
      <c r="AA156" s="30">
        <f>+'2014'!$L156</f>
        <v>0</v>
      </c>
      <c r="AB156" s="30">
        <f>+'2015'!$L156</f>
        <v>0</v>
      </c>
      <c r="AC156" s="30">
        <f>+'2016'!$L156</f>
        <v>0</v>
      </c>
      <c r="AD156" s="30">
        <f>+'2017'!$L156</f>
        <v>0</v>
      </c>
      <c r="AE156" s="30">
        <f>+'2018'!$L156</f>
        <v>0</v>
      </c>
      <c r="AF156" s="30">
        <f>+'2019'!$L156</f>
        <v>0</v>
      </c>
      <c r="AG156" s="30">
        <f>+'2020'!$L156</f>
        <v>0</v>
      </c>
      <c r="AH156" s="30">
        <f>+'2021'!$L156</f>
        <v>0</v>
      </c>
      <c r="AI156" s="27"/>
      <c r="AJ156" s="31" t="e">
        <f t="shared" si="68"/>
        <v>#DIV/0!</v>
      </c>
    </row>
    <row r="157" spans="1:36" s="13" customFormat="1" x14ac:dyDescent="0.35">
      <c r="A157" s="19" t="s">
        <v>540</v>
      </c>
      <c r="B157" s="20" t="s">
        <v>541</v>
      </c>
      <c r="C157" s="21">
        <f t="shared" ref="C157:AH157" si="73">+C158+C166+C174+C182+C190+C198+C206+C207</f>
        <v>0</v>
      </c>
      <c r="D157" s="21">
        <f t="shared" si="73"/>
        <v>0</v>
      </c>
      <c r="E157" s="21">
        <f t="shared" si="73"/>
        <v>0</v>
      </c>
      <c r="F157" s="21">
        <f t="shared" si="73"/>
        <v>0</v>
      </c>
      <c r="G157" s="21">
        <f t="shared" si="73"/>
        <v>0</v>
      </c>
      <c r="H157" s="21">
        <f t="shared" si="73"/>
        <v>0</v>
      </c>
      <c r="I157" s="21">
        <f t="shared" si="73"/>
        <v>0</v>
      </c>
      <c r="J157" s="21">
        <f t="shared" si="73"/>
        <v>0</v>
      </c>
      <c r="K157" s="21">
        <f t="shared" si="73"/>
        <v>0</v>
      </c>
      <c r="L157" s="21">
        <f t="shared" si="73"/>
        <v>0</v>
      </c>
      <c r="M157" s="21">
        <f t="shared" si="73"/>
        <v>0</v>
      </c>
      <c r="N157" s="21">
        <f t="shared" si="73"/>
        <v>0</v>
      </c>
      <c r="O157" s="21">
        <f t="shared" si="73"/>
        <v>0</v>
      </c>
      <c r="P157" s="21">
        <f t="shared" si="73"/>
        <v>0</v>
      </c>
      <c r="Q157" s="21">
        <f t="shared" si="73"/>
        <v>0</v>
      </c>
      <c r="R157" s="21">
        <f t="shared" si="73"/>
        <v>0</v>
      </c>
      <c r="S157" s="21">
        <f t="shared" si="73"/>
        <v>0</v>
      </c>
      <c r="T157" s="21">
        <f t="shared" si="73"/>
        <v>0</v>
      </c>
      <c r="U157" s="21">
        <f t="shared" si="73"/>
        <v>0</v>
      </c>
      <c r="V157" s="21">
        <f t="shared" si="73"/>
        <v>0</v>
      </c>
      <c r="W157" s="21">
        <f t="shared" si="73"/>
        <v>0</v>
      </c>
      <c r="X157" s="21">
        <f t="shared" si="73"/>
        <v>0</v>
      </c>
      <c r="Y157" s="21">
        <f t="shared" si="73"/>
        <v>0</v>
      </c>
      <c r="Z157" s="21">
        <f t="shared" si="73"/>
        <v>0</v>
      </c>
      <c r="AA157" s="21">
        <f t="shared" si="73"/>
        <v>0</v>
      </c>
      <c r="AB157" s="21">
        <f t="shared" si="73"/>
        <v>0</v>
      </c>
      <c r="AC157" s="21">
        <f t="shared" si="73"/>
        <v>0</v>
      </c>
      <c r="AD157" s="21">
        <f t="shared" si="73"/>
        <v>0</v>
      </c>
      <c r="AE157" s="21">
        <f t="shared" si="73"/>
        <v>0</v>
      </c>
      <c r="AF157" s="21">
        <f t="shared" si="73"/>
        <v>0</v>
      </c>
      <c r="AG157" s="21">
        <f t="shared" si="73"/>
        <v>0</v>
      </c>
      <c r="AH157" s="21">
        <f t="shared" si="73"/>
        <v>0</v>
      </c>
      <c r="AI157" s="22"/>
      <c r="AJ157" s="23" t="e">
        <f t="shared" si="68"/>
        <v>#DIV/0!</v>
      </c>
    </row>
    <row r="158" spans="1:36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AE158" si="74">+SUM(D159:D160)</f>
        <v>0</v>
      </c>
      <c r="E158" s="26">
        <f t="shared" si="74"/>
        <v>0</v>
      </c>
      <c r="F158" s="26">
        <f t="shared" si="74"/>
        <v>0</v>
      </c>
      <c r="G158" s="26">
        <f t="shared" si="74"/>
        <v>0</v>
      </c>
      <c r="H158" s="26">
        <f t="shared" si="74"/>
        <v>0</v>
      </c>
      <c r="I158" s="26">
        <f t="shared" si="74"/>
        <v>0</v>
      </c>
      <c r="J158" s="26">
        <f t="shared" si="74"/>
        <v>0</v>
      </c>
      <c r="K158" s="26">
        <f t="shared" si="74"/>
        <v>0</v>
      </c>
      <c r="L158" s="26">
        <f t="shared" si="74"/>
        <v>0</v>
      </c>
      <c r="M158" s="26">
        <f t="shared" si="74"/>
        <v>0</v>
      </c>
      <c r="N158" s="26">
        <f t="shared" si="74"/>
        <v>0</v>
      </c>
      <c r="O158" s="26">
        <f t="shared" si="74"/>
        <v>0</v>
      </c>
      <c r="P158" s="26">
        <f t="shared" si="74"/>
        <v>0</v>
      </c>
      <c r="Q158" s="26">
        <f t="shared" si="74"/>
        <v>0</v>
      </c>
      <c r="R158" s="26">
        <f t="shared" ref="R158" si="75">+SUM(R159:R160)</f>
        <v>0</v>
      </c>
      <c r="S158" s="26">
        <f t="shared" si="74"/>
        <v>0</v>
      </c>
      <c r="T158" s="26">
        <f t="shared" si="74"/>
        <v>0</v>
      </c>
      <c r="U158" s="26">
        <f t="shared" si="74"/>
        <v>0</v>
      </c>
      <c r="V158" s="26">
        <f t="shared" si="74"/>
        <v>0</v>
      </c>
      <c r="W158" s="26">
        <f t="shared" si="74"/>
        <v>0</v>
      </c>
      <c r="X158" s="26">
        <f t="shared" si="74"/>
        <v>0</v>
      </c>
      <c r="Y158" s="26">
        <f t="shared" si="74"/>
        <v>0</v>
      </c>
      <c r="Z158" s="26">
        <f t="shared" si="74"/>
        <v>0</v>
      </c>
      <c r="AA158" s="26">
        <f t="shared" si="74"/>
        <v>0</v>
      </c>
      <c r="AB158" s="26">
        <f t="shared" si="74"/>
        <v>0</v>
      </c>
      <c r="AC158" s="26">
        <f t="shared" si="74"/>
        <v>0</v>
      </c>
      <c r="AD158" s="26">
        <f t="shared" si="74"/>
        <v>0</v>
      </c>
      <c r="AE158" s="26">
        <f t="shared" si="74"/>
        <v>0</v>
      </c>
      <c r="AF158" s="26">
        <f t="shared" ref="AF158" si="76">+SUM(AF159:AF160)</f>
        <v>0</v>
      </c>
      <c r="AG158" s="26">
        <f t="shared" ref="AG158:AH158" si="77">+SUM(AG159:AG160)</f>
        <v>0</v>
      </c>
      <c r="AH158" s="26">
        <f t="shared" si="77"/>
        <v>0</v>
      </c>
      <c r="AI158" s="27"/>
      <c r="AJ158" s="28" t="e">
        <f t="shared" si="68"/>
        <v>#DIV/0!</v>
      </c>
    </row>
    <row r="159" spans="1:36" x14ac:dyDescent="0.35">
      <c r="A159" s="24" t="s">
        <v>544</v>
      </c>
      <c r="B159" s="25" t="s">
        <v>545</v>
      </c>
      <c r="C159" s="30">
        <f>+'1990'!$L159</f>
        <v>0</v>
      </c>
      <c r="D159" s="30">
        <f>+'1991'!$L159</f>
        <v>0</v>
      </c>
      <c r="E159" s="30">
        <f>+'1992'!$L159</f>
        <v>0</v>
      </c>
      <c r="F159" s="30">
        <f>+'1993'!$L159</f>
        <v>0</v>
      </c>
      <c r="G159" s="30">
        <f>+'1994'!$L159</f>
        <v>0</v>
      </c>
      <c r="H159" s="30">
        <f>+'1995'!$L159</f>
        <v>0</v>
      </c>
      <c r="I159" s="30">
        <f>+'1996'!$L159</f>
        <v>0</v>
      </c>
      <c r="J159" s="30">
        <f>+'1997'!$L159</f>
        <v>0</v>
      </c>
      <c r="K159" s="30">
        <f>+'1998'!$L159</f>
        <v>0</v>
      </c>
      <c r="L159" s="30">
        <f>+'1999'!$L159</f>
        <v>0</v>
      </c>
      <c r="M159" s="30">
        <f>+'2000'!$L159</f>
        <v>0</v>
      </c>
      <c r="N159" s="30">
        <f>+'2001'!$L159</f>
        <v>0</v>
      </c>
      <c r="O159" s="30">
        <f>+'2002'!$L159</f>
        <v>0</v>
      </c>
      <c r="P159" s="30">
        <f>+'2003'!$L159</f>
        <v>0</v>
      </c>
      <c r="Q159" s="30">
        <f>+'2004'!$L159</f>
        <v>0</v>
      </c>
      <c r="R159" s="30">
        <f>+'2005'!$L159</f>
        <v>0</v>
      </c>
      <c r="S159" s="30">
        <f>+'2006'!$L159</f>
        <v>0</v>
      </c>
      <c r="T159" s="30">
        <f>+'2007'!$L159</f>
        <v>0</v>
      </c>
      <c r="U159" s="30">
        <f>+'2008'!$L159</f>
        <v>0</v>
      </c>
      <c r="V159" s="30">
        <f>+'2009'!$L159</f>
        <v>0</v>
      </c>
      <c r="W159" s="30">
        <f>+'2010'!$L159</f>
        <v>0</v>
      </c>
      <c r="X159" s="30">
        <f>+'2011'!$L159</f>
        <v>0</v>
      </c>
      <c r="Y159" s="30">
        <f>+'2012'!$L159</f>
        <v>0</v>
      </c>
      <c r="Z159" s="30">
        <f>+'2013'!$L159</f>
        <v>0</v>
      </c>
      <c r="AA159" s="30">
        <f>+'2014'!$L159</f>
        <v>0</v>
      </c>
      <c r="AB159" s="30">
        <f>+'2015'!$L159</f>
        <v>0</v>
      </c>
      <c r="AC159" s="30">
        <f>+'2016'!$L159</f>
        <v>0</v>
      </c>
      <c r="AD159" s="30">
        <f>+'2017'!$L159</f>
        <v>0</v>
      </c>
      <c r="AE159" s="30">
        <f>+'2018'!$L159</f>
        <v>0</v>
      </c>
      <c r="AF159" s="30">
        <f>+'2019'!$L159</f>
        <v>0</v>
      </c>
      <c r="AG159" s="30">
        <f>+'2020'!$L159</f>
        <v>0</v>
      </c>
      <c r="AH159" s="30">
        <f>+'2021'!$L159</f>
        <v>0</v>
      </c>
      <c r="AI159" s="27"/>
      <c r="AJ159" s="31" t="e">
        <f t="shared" si="68"/>
        <v>#DIV/0!</v>
      </c>
    </row>
    <row r="160" spans="1:36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:AE160" si="78">+SUM(D161:D165)</f>
        <v>0</v>
      </c>
      <c r="E160" s="26">
        <f t="shared" si="78"/>
        <v>0</v>
      </c>
      <c r="F160" s="26">
        <f t="shared" si="78"/>
        <v>0</v>
      </c>
      <c r="G160" s="26">
        <f t="shared" si="78"/>
        <v>0</v>
      </c>
      <c r="H160" s="26">
        <f t="shared" si="78"/>
        <v>0</v>
      </c>
      <c r="I160" s="26">
        <f t="shared" si="78"/>
        <v>0</v>
      </c>
      <c r="J160" s="26">
        <f t="shared" si="78"/>
        <v>0</v>
      </c>
      <c r="K160" s="26">
        <f t="shared" si="78"/>
        <v>0</v>
      </c>
      <c r="L160" s="26">
        <f t="shared" si="78"/>
        <v>0</v>
      </c>
      <c r="M160" s="26">
        <f t="shared" si="78"/>
        <v>0</v>
      </c>
      <c r="N160" s="26">
        <f t="shared" si="78"/>
        <v>0</v>
      </c>
      <c r="O160" s="26">
        <f t="shared" si="78"/>
        <v>0</v>
      </c>
      <c r="P160" s="26">
        <f t="shared" si="78"/>
        <v>0</v>
      </c>
      <c r="Q160" s="26">
        <f t="shared" si="78"/>
        <v>0</v>
      </c>
      <c r="R160" s="26">
        <f t="shared" si="78"/>
        <v>0</v>
      </c>
      <c r="S160" s="26">
        <f t="shared" si="78"/>
        <v>0</v>
      </c>
      <c r="T160" s="26">
        <f t="shared" si="78"/>
        <v>0</v>
      </c>
      <c r="U160" s="26">
        <f t="shared" si="78"/>
        <v>0</v>
      </c>
      <c r="V160" s="26">
        <f t="shared" si="78"/>
        <v>0</v>
      </c>
      <c r="W160" s="26">
        <f t="shared" si="78"/>
        <v>0</v>
      </c>
      <c r="X160" s="26">
        <f t="shared" si="78"/>
        <v>0</v>
      </c>
      <c r="Y160" s="26">
        <f t="shared" si="78"/>
        <v>0</v>
      </c>
      <c r="Z160" s="26">
        <f t="shared" si="78"/>
        <v>0</v>
      </c>
      <c r="AA160" s="26">
        <f t="shared" si="78"/>
        <v>0</v>
      </c>
      <c r="AB160" s="26">
        <f t="shared" si="78"/>
        <v>0</v>
      </c>
      <c r="AC160" s="26">
        <f t="shared" si="78"/>
        <v>0</v>
      </c>
      <c r="AD160" s="26">
        <f t="shared" si="78"/>
        <v>0</v>
      </c>
      <c r="AE160" s="26">
        <f t="shared" si="78"/>
        <v>0</v>
      </c>
      <c r="AF160" s="26">
        <f t="shared" ref="AF160:AH160" si="79">+SUM(AF161:AF165)</f>
        <v>0</v>
      </c>
      <c r="AG160" s="26">
        <f t="shared" si="79"/>
        <v>0</v>
      </c>
      <c r="AH160" s="26">
        <f t="shared" si="79"/>
        <v>0</v>
      </c>
      <c r="AI160" s="27"/>
      <c r="AJ160" s="28" t="e">
        <f t="shared" si="68"/>
        <v>#DIV/0!</v>
      </c>
    </row>
    <row r="161" spans="1:36" x14ac:dyDescent="0.35">
      <c r="A161" s="24" t="s">
        <v>548</v>
      </c>
      <c r="B161" s="25" t="s">
        <v>549</v>
      </c>
      <c r="C161" s="30">
        <f>+'1990'!$L161</f>
        <v>0</v>
      </c>
      <c r="D161" s="30">
        <f>+'1991'!$L161</f>
        <v>0</v>
      </c>
      <c r="E161" s="30">
        <f>+'1992'!$L161</f>
        <v>0</v>
      </c>
      <c r="F161" s="30">
        <f>+'1993'!$L161</f>
        <v>0</v>
      </c>
      <c r="G161" s="30">
        <f>+'1994'!$L161</f>
        <v>0</v>
      </c>
      <c r="H161" s="30">
        <f>+'1995'!$L161</f>
        <v>0</v>
      </c>
      <c r="I161" s="30">
        <f>+'1996'!$L161</f>
        <v>0</v>
      </c>
      <c r="J161" s="30">
        <f>+'1997'!$L161</f>
        <v>0</v>
      </c>
      <c r="K161" s="30">
        <f>+'1998'!$L161</f>
        <v>0</v>
      </c>
      <c r="L161" s="30">
        <f>+'1999'!$L161</f>
        <v>0</v>
      </c>
      <c r="M161" s="30">
        <f>+'2000'!$L161</f>
        <v>0</v>
      </c>
      <c r="N161" s="30">
        <f>+'2001'!$L161</f>
        <v>0</v>
      </c>
      <c r="O161" s="30">
        <f>+'2002'!$L161</f>
        <v>0</v>
      </c>
      <c r="P161" s="30">
        <f>+'2003'!$L161</f>
        <v>0</v>
      </c>
      <c r="Q161" s="30">
        <f>+'2004'!$L161</f>
        <v>0</v>
      </c>
      <c r="R161" s="30">
        <f>+'2005'!$L161</f>
        <v>0</v>
      </c>
      <c r="S161" s="30">
        <f>+'2006'!$L161</f>
        <v>0</v>
      </c>
      <c r="T161" s="30">
        <f>+'2007'!$L161</f>
        <v>0</v>
      </c>
      <c r="U161" s="30">
        <f>+'2008'!$L161</f>
        <v>0</v>
      </c>
      <c r="V161" s="30">
        <f>+'2009'!$L161</f>
        <v>0</v>
      </c>
      <c r="W161" s="30">
        <f>+'2010'!$L161</f>
        <v>0</v>
      </c>
      <c r="X161" s="30">
        <f>+'2011'!$L161</f>
        <v>0</v>
      </c>
      <c r="Y161" s="30">
        <f>+'2012'!$L161</f>
        <v>0</v>
      </c>
      <c r="Z161" s="30">
        <f>+'2013'!$L161</f>
        <v>0</v>
      </c>
      <c r="AA161" s="30">
        <f>+'2014'!$L161</f>
        <v>0</v>
      </c>
      <c r="AB161" s="30">
        <f>+'2015'!$L161</f>
        <v>0</v>
      </c>
      <c r="AC161" s="30">
        <f>+'2016'!$L161</f>
        <v>0</v>
      </c>
      <c r="AD161" s="30">
        <f>+'2017'!$L161</f>
        <v>0</v>
      </c>
      <c r="AE161" s="30">
        <f>+'2018'!$L161</f>
        <v>0</v>
      </c>
      <c r="AF161" s="30">
        <f>+'2019'!$L161</f>
        <v>0</v>
      </c>
      <c r="AG161" s="30">
        <f>+'2020'!$L161</f>
        <v>0</v>
      </c>
      <c r="AH161" s="30">
        <f>+'2021'!$L161</f>
        <v>0</v>
      </c>
      <c r="AI161" s="27"/>
      <c r="AJ161" s="31" t="e">
        <f t="shared" si="68"/>
        <v>#DIV/0!</v>
      </c>
    </row>
    <row r="162" spans="1:36" x14ac:dyDescent="0.35">
      <c r="A162" s="24" t="s">
        <v>550</v>
      </c>
      <c r="B162" s="25" t="s">
        <v>551</v>
      </c>
      <c r="C162" s="30">
        <f>+'1990'!$L162</f>
        <v>0</v>
      </c>
      <c r="D162" s="30">
        <f>+'1991'!$L162</f>
        <v>0</v>
      </c>
      <c r="E162" s="30">
        <f>+'1992'!$L162</f>
        <v>0</v>
      </c>
      <c r="F162" s="30">
        <f>+'1993'!$L162</f>
        <v>0</v>
      </c>
      <c r="G162" s="30">
        <f>+'1994'!$L162</f>
        <v>0</v>
      </c>
      <c r="H162" s="30">
        <f>+'1995'!$L162</f>
        <v>0</v>
      </c>
      <c r="I162" s="30">
        <f>+'1996'!$L162</f>
        <v>0</v>
      </c>
      <c r="J162" s="30">
        <f>+'1997'!$L162</f>
        <v>0</v>
      </c>
      <c r="K162" s="30">
        <f>+'1998'!$L162</f>
        <v>0</v>
      </c>
      <c r="L162" s="30">
        <f>+'1999'!$L162</f>
        <v>0</v>
      </c>
      <c r="M162" s="30">
        <f>+'2000'!$L162</f>
        <v>0</v>
      </c>
      <c r="N162" s="30">
        <f>+'2001'!$L162</f>
        <v>0</v>
      </c>
      <c r="O162" s="30">
        <f>+'2002'!$L162</f>
        <v>0</v>
      </c>
      <c r="P162" s="30">
        <f>+'2003'!$L162</f>
        <v>0</v>
      </c>
      <c r="Q162" s="30">
        <f>+'2004'!$L162</f>
        <v>0</v>
      </c>
      <c r="R162" s="30">
        <f>+'2005'!$L162</f>
        <v>0</v>
      </c>
      <c r="S162" s="30">
        <f>+'2006'!$L162</f>
        <v>0</v>
      </c>
      <c r="T162" s="30">
        <f>+'2007'!$L162</f>
        <v>0</v>
      </c>
      <c r="U162" s="30">
        <f>+'2008'!$L162</f>
        <v>0</v>
      </c>
      <c r="V162" s="30">
        <f>+'2009'!$L162</f>
        <v>0</v>
      </c>
      <c r="W162" s="30">
        <f>+'2010'!$L162</f>
        <v>0</v>
      </c>
      <c r="X162" s="30">
        <f>+'2011'!$L162</f>
        <v>0</v>
      </c>
      <c r="Y162" s="30">
        <f>+'2012'!$L162</f>
        <v>0</v>
      </c>
      <c r="Z162" s="30">
        <f>+'2013'!$L162</f>
        <v>0</v>
      </c>
      <c r="AA162" s="30">
        <f>+'2014'!$L162</f>
        <v>0</v>
      </c>
      <c r="AB162" s="30">
        <f>+'2015'!$L162</f>
        <v>0</v>
      </c>
      <c r="AC162" s="30">
        <f>+'2016'!$L162</f>
        <v>0</v>
      </c>
      <c r="AD162" s="30">
        <f>+'2017'!$L162</f>
        <v>0</v>
      </c>
      <c r="AE162" s="30">
        <f>+'2018'!$L162</f>
        <v>0</v>
      </c>
      <c r="AF162" s="30">
        <f>+'2019'!$L162</f>
        <v>0</v>
      </c>
      <c r="AG162" s="30">
        <f>+'2020'!$L162</f>
        <v>0</v>
      </c>
      <c r="AH162" s="30">
        <f>+'2021'!$L162</f>
        <v>0</v>
      </c>
      <c r="AI162" s="27"/>
      <c r="AJ162" s="31" t="e">
        <f t="shared" si="68"/>
        <v>#DIV/0!</v>
      </c>
    </row>
    <row r="163" spans="1:36" x14ac:dyDescent="0.35">
      <c r="A163" s="24" t="s">
        <v>552</v>
      </c>
      <c r="B163" s="25" t="s">
        <v>553</v>
      </c>
      <c r="C163" s="30">
        <f>+'1990'!$L163</f>
        <v>0</v>
      </c>
      <c r="D163" s="30">
        <f>+'1991'!$L163</f>
        <v>0</v>
      </c>
      <c r="E163" s="30">
        <f>+'1992'!$L163</f>
        <v>0</v>
      </c>
      <c r="F163" s="30">
        <f>+'1993'!$L163</f>
        <v>0</v>
      </c>
      <c r="G163" s="30">
        <f>+'1994'!$L163</f>
        <v>0</v>
      </c>
      <c r="H163" s="30">
        <f>+'1995'!$L163</f>
        <v>0</v>
      </c>
      <c r="I163" s="30">
        <f>+'1996'!$L163</f>
        <v>0</v>
      </c>
      <c r="J163" s="30">
        <f>+'1997'!$L163</f>
        <v>0</v>
      </c>
      <c r="K163" s="30">
        <f>+'1998'!$L163</f>
        <v>0</v>
      </c>
      <c r="L163" s="30">
        <f>+'1999'!$L163</f>
        <v>0</v>
      </c>
      <c r="M163" s="30">
        <f>+'2000'!$L163</f>
        <v>0</v>
      </c>
      <c r="N163" s="30">
        <f>+'2001'!$L163</f>
        <v>0</v>
      </c>
      <c r="O163" s="30">
        <f>+'2002'!$L163</f>
        <v>0</v>
      </c>
      <c r="P163" s="30">
        <f>+'2003'!$L163</f>
        <v>0</v>
      </c>
      <c r="Q163" s="30">
        <f>+'2004'!$L163</f>
        <v>0</v>
      </c>
      <c r="R163" s="30">
        <f>+'2005'!$L163</f>
        <v>0</v>
      </c>
      <c r="S163" s="30">
        <f>+'2006'!$L163</f>
        <v>0</v>
      </c>
      <c r="T163" s="30">
        <f>+'2007'!$L163</f>
        <v>0</v>
      </c>
      <c r="U163" s="30">
        <f>+'2008'!$L163</f>
        <v>0</v>
      </c>
      <c r="V163" s="30">
        <f>+'2009'!$L163</f>
        <v>0</v>
      </c>
      <c r="W163" s="30">
        <f>+'2010'!$L163</f>
        <v>0</v>
      </c>
      <c r="X163" s="30">
        <f>+'2011'!$L163</f>
        <v>0</v>
      </c>
      <c r="Y163" s="30">
        <f>+'2012'!$L163</f>
        <v>0</v>
      </c>
      <c r="Z163" s="30">
        <f>+'2013'!$L163</f>
        <v>0</v>
      </c>
      <c r="AA163" s="30">
        <f>+'2014'!$L163</f>
        <v>0</v>
      </c>
      <c r="AB163" s="30">
        <f>+'2015'!$L163</f>
        <v>0</v>
      </c>
      <c r="AC163" s="30">
        <f>+'2016'!$L163</f>
        <v>0</v>
      </c>
      <c r="AD163" s="30">
        <f>+'2017'!$L163</f>
        <v>0</v>
      </c>
      <c r="AE163" s="30">
        <f>+'2018'!$L163</f>
        <v>0</v>
      </c>
      <c r="AF163" s="30">
        <f>+'2019'!$L163</f>
        <v>0</v>
      </c>
      <c r="AG163" s="30">
        <f>+'2020'!$L163</f>
        <v>0</v>
      </c>
      <c r="AH163" s="30">
        <f>+'2021'!$L163</f>
        <v>0</v>
      </c>
      <c r="AI163" s="27"/>
      <c r="AJ163" s="31" t="e">
        <f t="shared" si="68"/>
        <v>#DIV/0!</v>
      </c>
    </row>
    <row r="164" spans="1:36" x14ac:dyDescent="0.35">
      <c r="A164" s="24" t="s">
        <v>554</v>
      </c>
      <c r="B164" s="25" t="s">
        <v>555</v>
      </c>
      <c r="C164" s="30">
        <f>+'1990'!$L164</f>
        <v>0</v>
      </c>
      <c r="D164" s="30">
        <f>+'1991'!$L164</f>
        <v>0</v>
      </c>
      <c r="E164" s="30">
        <f>+'1992'!$L164</f>
        <v>0</v>
      </c>
      <c r="F164" s="30">
        <f>+'1993'!$L164</f>
        <v>0</v>
      </c>
      <c r="G164" s="30">
        <f>+'1994'!$L164</f>
        <v>0</v>
      </c>
      <c r="H164" s="30">
        <f>+'1995'!$L164</f>
        <v>0</v>
      </c>
      <c r="I164" s="30">
        <f>+'1996'!$L164</f>
        <v>0</v>
      </c>
      <c r="J164" s="30">
        <f>+'1997'!$L164</f>
        <v>0</v>
      </c>
      <c r="K164" s="30">
        <f>+'1998'!$L164</f>
        <v>0</v>
      </c>
      <c r="L164" s="30">
        <f>+'1999'!$L164</f>
        <v>0</v>
      </c>
      <c r="M164" s="30">
        <f>+'2000'!$L164</f>
        <v>0</v>
      </c>
      <c r="N164" s="30">
        <f>+'2001'!$L164</f>
        <v>0</v>
      </c>
      <c r="O164" s="30">
        <f>+'2002'!$L164</f>
        <v>0</v>
      </c>
      <c r="P164" s="30">
        <f>+'2003'!$L164</f>
        <v>0</v>
      </c>
      <c r="Q164" s="30">
        <f>+'2004'!$L164</f>
        <v>0</v>
      </c>
      <c r="R164" s="30">
        <f>+'2005'!$L164</f>
        <v>0</v>
      </c>
      <c r="S164" s="30">
        <f>+'2006'!$L164</f>
        <v>0</v>
      </c>
      <c r="T164" s="30">
        <f>+'2007'!$L164</f>
        <v>0</v>
      </c>
      <c r="U164" s="30">
        <f>+'2008'!$L164</f>
        <v>0</v>
      </c>
      <c r="V164" s="30">
        <f>+'2009'!$L164</f>
        <v>0</v>
      </c>
      <c r="W164" s="30">
        <f>+'2010'!$L164</f>
        <v>0</v>
      </c>
      <c r="X164" s="30">
        <f>+'2011'!$L164</f>
        <v>0</v>
      </c>
      <c r="Y164" s="30">
        <f>+'2012'!$L164</f>
        <v>0</v>
      </c>
      <c r="Z164" s="30">
        <f>+'2013'!$L164</f>
        <v>0</v>
      </c>
      <c r="AA164" s="30">
        <f>+'2014'!$L164</f>
        <v>0</v>
      </c>
      <c r="AB164" s="30">
        <f>+'2015'!$L164</f>
        <v>0</v>
      </c>
      <c r="AC164" s="30">
        <f>+'2016'!$L164</f>
        <v>0</v>
      </c>
      <c r="AD164" s="30">
        <f>+'2017'!$L164</f>
        <v>0</v>
      </c>
      <c r="AE164" s="30">
        <f>+'2018'!$L164</f>
        <v>0</v>
      </c>
      <c r="AF164" s="30">
        <f>+'2019'!$L164</f>
        <v>0</v>
      </c>
      <c r="AG164" s="30">
        <f>+'2020'!$L164</f>
        <v>0</v>
      </c>
      <c r="AH164" s="30">
        <f>+'2021'!$L164</f>
        <v>0</v>
      </c>
      <c r="AI164" s="27"/>
      <c r="AJ164" s="31" t="e">
        <f t="shared" si="68"/>
        <v>#DIV/0!</v>
      </c>
    </row>
    <row r="165" spans="1:36" x14ac:dyDescent="0.35">
      <c r="A165" s="24" t="s">
        <v>556</v>
      </c>
      <c r="B165" s="25" t="s">
        <v>557</v>
      </c>
      <c r="C165" s="30">
        <f>+'1990'!$L165</f>
        <v>0</v>
      </c>
      <c r="D165" s="30">
        <f>+'1991'!$L165</f>
        <v>0</v>
      </c>
      <c r="E165" s="30">
        <f>+'1992'!$L165</f>
        <v>0</v>
      </c>
      <c r="F165" s="30">
        <f>+'1993'!$L165</f>
        <v>0</v>
      </c>
      <c r="G165" s="30">
        <f>+'1994'!$L165</f>
        <v>0</v>
      </c>
      <c r="H165" s="30">
        <f>+'1995'!$L165</f>
        <v>0</v>
      </c>
      <c r="I165" s="30">
        <f>+'1996'!$L165</f>
        <v>0</v>
      </c>
      <c r="J165" s="30">
        <f>+'1997'!$L165</f>
        <v>0</v>
      </c>
      <c r="K165" s="30">
        <f>+'1998'!$L165</f>
        <v>0</v>
      </c>
      <c r="L165" s="30">
        <f>+'1999'!$L165</f>
        <v>0</v>
      </c>
      <c r="M165" s="30">
        <f>+'2000'!$L165</f>
        <v>0</v>
      </c>
      <c r="N165" s="30">
        <f>+'2001'!$L165</f>
        <v>0</v>
      </c>
      <c r="O165" s="30">
        <f>+'2002'!$L165</f>
        <v>0</v>
      </c>
      <c r="P165" s="30">
        <f>+'2003'!$L165</f>
        <v>0</v>
      </c>
      <c r="Q165" s="30">
        <f>+'2004'!$L165</f>
        <v>0</v>
      </c>
      <c r="R165" s="30">
        <f>+'2005'!$L165</f>
        <v>0</v>
      </c>
      <c r="S165" s="30">
        <f>+'2006'!$L165</f>
        <v>0</v>
      </c>
      <c r="T165" s="30">
        <f>+'2007'!$L165</f>
        <v>0</v>
      </c>
      <c r="U165" s="30">
        <f>+'2008'!$L165</f>
        <v>0</v>
      </c>
      <c r="V165" s="30">
        <f>+'2009'!$L165</f>
        <v>0</v>
      </c>
      <c r="W165" s="30">
        <f>+'2010'!$L165</f>
        <v>0</v>
      </c>
      <c r="X165" s="30">
        <f>+'2011'!$L165</f>
        <v>0</v>
      </c>
      <c r="Y165" s="30">
        <f>+'2012'!$L165</f>
        <v>0</v>
      </c>
      <c r="Z165" s="30">
        <f>+'2013'!$L165</f>
        <v>0</v>
      </c>
      <c r="AA165" s="30">
        <f>+'2014'!$L165</f>
        <v>0</v>
      </c>
      <c r="AB165" s="30">
        <f>+'2015'!$L165</f>
        <v>0</v>
      </c>
      <c r="AC165" s="30">
        <f>+'2016'!$L165</f>
        <v>0</v>
      </c>
      <c r="AD165" s="30">
        <f>+'2017'!$L165</f>
        <v>0</v>
      </c>
      <c r="AE165" s="30">
        <f>+'2018'!$L165</f>
        <v>0</v>
      </c>
      <c r="AF165" s="30">
        <f>+'2019'!$L165</f>
        <v>0</v>
      </c>
      <c r="AG165" s="30">
        <f>+'2020'!$L165</f>
        <v>0</v>
      </c>
      <c r="AH165" s="30">
        <f>+'2021'!$L165</f>
        <v>0</v>
      </c>
      <c r="AI165" s="27"/>
      <c r="AJ165" s="31" t="e">
        <f t="shared" si="68"/>
        <v>#DIV/0!</v>
      </c>
    </row>
    <row r="166" spans="1:36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:AE166" si="80">+SUM(D167:D168)</f>
        <v>0</v>
      </c>
      <c r="E166" s="26">
        <f t="shared" si="80"/>
        <v>0</v>
      </c>
      <c r="F166" s="26">
        <f t="shared" si="80"/>
        <v>0</v>
      </c>
      <c r="G166" s="26">
        <f t="shared" si="80"/>
        <v>0</v>
      </c>
      <c r="H166" s="26">
        <f t="shared" si="80"/>
        <v>0</v>
      </c>
      <c r="I166" s="26">
        <f t="shared" si="80"/>
        <v>0</v>
      </c>
      <c r="J166" s="26">
        <f t="shared" si="80"/>
        <v>0</v>
      </c>
      <c r="K166" s="26">
        <f t="shared" si="80"/>
        <v>0</v>
      </c>
      <c r="L166" s="26">
        <f t="shared" si="80"/>
        <v>0</v>
      </c>
      <c r="M166" s="26">
        <f t="shared" si="80"/>
        <v>0</v>
      </c>
      <c r="N166" s="26">
        <f t="shared" si="80"/>
        <v>0</v>
      </c>
      <c r="O166" s="26">
        <f t="shared" si="80"/>
        <v>0</v>
      </c>
      <c r="P166" s="26">
        <f t="shared" si="80"/>
        <v>0</v>
      </c>
      <c r="Q166" s="26">
        <f t="shared" si="80"/>
        <v>0</v>
      </c>
      <c r="R166" s="26">
        <f t="shared" si="80"/>
        <v>0</v>
      </c>
      <c r="S166" s="26">
        <f t="shared" si="80"/>
        <v>0</v>
      </c>
      <c r="T166" s="26">
        <f t="shared" si="80"/>
        <v>0</v>
      </c>
      <c r="U166" s="26">
        <f t="shared" si="80"/>
        <v>0</v>
      </c>
      <c r="V166" s="26">
        <f t="shared" si="80"/>
        <v>0</v>
      </c>
      <c r="W166" s="26">
        <f t="shared" si="80"/>
        <v>0</v>
      </c>
      <c r="X166" s="26">
        <f t="shared" si="80"/>
        <v>0</v>
      </c>
      <c r="Y166" s="26">
        <f t="shared" si="80"/>
        <v>0</v>
      </c>
      <c r="Z166" s="26">
        <f t="shared" si="80"/>
        <v>0</v>
      </c>
      <c r="AA166" s="26">
        <f t="shared" si="80"/>
        <v>0</v>
      </c>
      <c r="AB166" s="26">
        <f t="shared" si="80"/>
        <v>0</v>
      </c>
      <c r="AC166" s="26">
        <f t="shared" si="80"/>
        <v>0</v>
      </c>
      <c r="AD166" s="26">
        <f t="shared" si="80"/>
        <v>0</v>
      </c>
      <c r="AE166" s="26">
        <f t="shared" si="80"/>
        <v>0</v>
      </c>
      <c r="AF166" s="26">
        <f t="shared" ref="AF166:AH166" si="81">+SUM(AF167:AF168)</f>
        <v>0</v>
      </c>
      <c r="AG166" s="26">
        <f t="shared" si="81"/>
        <v>0</v>
      </c>
      <c r="AH166" s="26">
        <f t="shared" si="81"/>
        <v>0</v>
      </c>
      <c r="AI166" s="27"/>
      <c r="AJ166" s="28" t="e">
        <f t="shared" si="68"/>
        <v>#DIV/0!</v>
      </c>
    </row>
    <row r="167" spans="1:36" x14ac:dyDescent="0.35">
      <c r="A167" s="24" t="s">
        <v>560</v>
      </c>
      <c r="B167" s="25" t="s">
        <v>561</v>
      </c>
      <c r="C167" s="30">
        <f>+'1990'!$L167</f>
        <v>0</v>
      </c>
      <c r="D167" s="30">
        <f>+'1991'!$L167</f>
        <v>0</v>
      </c>
      <c r="E167" s="30">
        <f>+'1992'!$L167</f>
        <v>0</v>
      </c>
      <c r="F167" s="30">
        <f>+'1993'!$L167</f>
        <v>0</v>
      </c>
      <c r="G167" s="30">
        <f>+'1994'!$L167</f>
        <v>0</v>
      </c>
      <c r="H167" s="30">
        <f>+'1995'!$L167</f>
        <v>0</v>
      </c>
      <c r="I167" s="30">
        <f>+'1996'!$L167</f>
        <v>0</v>
      </c>
      <c r="J167" s="30">
        <f>+'1997'!$L167</f>
        <v>0</v>
      </c>
      <c r="K167" s="30">
        <f>+'1998'!$L167</f>
        <v>0</v>
      </c>
      <c r="L167" s="30">
        <f>+'1999'!$L167</f>
        <v>0</v>
      </c>
      <c r="M167" s="30">
        <f>+'2000'!$L167</f>
        <v>0</v>
      </c>
      <c r="N167" s="30">
        <f>+'2001'!$L167</f>
        <v>0</v>
      </c>
      <c r="O167" s="30">
        <f>+'2002'!$L167</f>
        <v>0</v>
      </c>
      <c r="P167" s="30">
        <f>+'2003'!$L167</f>
        <v>0</v>
      </c>
      <c r="Q167" s="30">
        <f>+'2004'!$L167</f>
        <v>0</v>
      </c>
      <c r="R167" s="30">
        <f>+'2005'!$L167</f>
        <v>0</v>
      </c>
      <c r="S167" s="30">
        <f>+'2006'!$L167</f>
        <v>0</v>
      </c>
      <c r="T167" s="30">
        <f>+'2007'!$L167</f>
        <v>0</v>
      </c>
      <c r="U167" s="30">
        <f>+'2008'!$L167</f>
        <v>0</v>
      </c>
      <c r="V167" s="30">
        <f>+'2009'!$L167</f>
        <v>0</v>
      </c>
      <c r="W167" s="30">
        <f>+'2010'!$L167</f>
        <v>0</v>
      </c>
      <c r="X167" s="30">
        <f>+'2011'!$L167</f>
        <v>0</v>
      </c>
      <c r="Y167" s="30">
        <f>+'2012'!$L167</f>
        <v>0</v>
      </c>
      <c r="Z167" s="30">
        <f>+'2013'!$L167</f>
        <v>0</v>
      </c>
      <c r="AA167" s="30">
        <f>+'2014'!$L167</f>
        <v>0</v>
      </c>
      <c r="AB167" s="30">
        <f>+'2015'!$L167</f>
        <v>0</v>
      </c>
      <c r="AC167" s="30">
        <f>+'2016'!$L167</f>
        <v>0</v>
      </c>
      <c r="AD167" s="30">
        <f>+'2017'!$L167</f>
        <v>0</v>
      </c>
      <c r="AE167" s="30">
        <f>+'2018'!$L167</f>
        <v>0</v>
      </c>
      <c r="AF167" s="30">
        <f>+'2019'!$L167</f>
        <v>0</v>
      </c>
      <c r="AG167" s="30">
        <f>+'2020'!$L167</f>
        <v>0</v>
      </c>
      <c r="AH167" s="30">
        <f>+'2021'!$L167</f>
        <v>0</v>
      </c>
      <c r="AI167" s="27"/>
      <c r="AJ167" s="31" t="e">
        <f t="shared" si="68"/>
        <v>#DIV/0!</v>
      </c>
    </row>
    <row r="168" spans="1:36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82">+SUM(D169:D173)</f>
        <v>0</v>
      </c>
      <c r="E168" s="26">
        <f t="shared" ref="E168" si="83">+SUM(E169:E173)</f>
        <v>0</v>
      </c>
      <c r="F168" s="26">
        <f t="shared" ref="F168" si="84">+SUM(F169:F173)</f>
        <v>0</v>
      </c>
      <c r="G168" s="26">
        <f t="shared" ref="G168" si="85">+SUM(G169:G173)</f>
        <v>0</v>
      </c>
      <c r="H168" s="26">
        <f t="shared" ref="H168" si="86">+SUM(H169:H173)</f>
        <v>0</v>
      </c>
      <c r="I168" s="26">
        <f t="shared" ref="I168" si="87">+SUM(I169:I173)</f>
        <v>0</v>
      </c>
      <c r="J168" s="26">
        <f t="shared" ref="J168" si="88">+SUM(J169:J173)</f>
        <v>0</v>
      </c>
      <c r="K168" s="26">
        <f t="shared" ref="K168" si="89">+SUM(K169:K173)</f>
        <v>0</v>
      </c>
      <c r="L168" s="26">
        <f t="shared" ref="L168" si="90">+SUM(L169:L173)</f>
        <v>0</v>
      </c>
      <c r="M168" s="26">
        <f t="shared" ref="M168" si="91">+SUM(M169:M173)</f>
        <v>0</v>
      </c>
      <c r="N168" s="26">
        <f t="shared" ref="N168" si="92">+SUM(N169:N173)</f>
        <v>0</v>
      </c>
      <c r="O168" s="26">
        <f t="shared" ref="O168" si="93">+SUM(O169:O173)</f>
        <v>0</v>
      </c>
      <c r="P168" s="26">
        <f t="shared" ref="P168" si="94">+SUM(P169:P173)</f>
        <v>0</v>
      </c>
      <c r="Q168" s="26">
        <f t="shared" ref="Q168:R168" si="95">+SUM(Q169:Q173)</f>
        <v>0</v>
      </c>
      <c r="R168" s="26">
        <f t="shared" si="95"/>
        <v>0</v>
      </c>
      <c r="S168" s="26">
        <f t="shared" ref="S168" si="96">+SUM(S169:S173)</f>
        <v>0</v>
      </c>
      <c r="T168" s="26">
        <f t="shared" ref="T168" si="97">+SUM(T169:T173)</f>
        <v>0</v>
      </c>
      <c r="U168" s="26">
        <f t="shared" ref="U168" si="98">+SUM(U169:U173)</f>
        <v>0</v>
      </c>
      <c r="V168" s="26">
        <f t="shared" ref="V168" si="99">+SUM(V169:V173)</f>
        <v>0</v>
      </c>
      <c r="W168" s="26">
        <f t="shared" ref="W168" si="100">+SUM(W169:W173)</f>
        <v>0</v>
      </c>
      <c r="X168" s="26">
        <f t="shared" ref="X168" si="101">+SUM(X169:X173)</f>
        <v>0</v>
      </c>
      <c r="Y168" s="26">
        <f t="shared" ref="Y168" si="102">+SUM(Y169:Y173)</f>
        <v>0</v>
      </c>
      <c r="Z168" s="26">
        <f t="shared" ref="Z168" si="103">+SUM(Z169:Z173)</f>
        <v>0</v>
      </c>
      <c r="AA168" s="26">
        <f t="shared" ref="AA168" si="104">+SUM(AA169:AA173)</f>
        <v>0</v>
      </c>
      <c r="AB168" s="26">
        <f t="shared" ref="AB168" si="105">+SUM(AB169:AB173)</f>
        <v>0</v>
      </c>
      <c r="AC168" s="26">
        <f t="shared" ref="AC168" si="106">+SUM(AC169:AC173)</f>
        <v>0</v>
      </c>
      <c r="AD168" s="26">
        <f t="shared" ref="AD168" si="107">+SUM(AD169:AD173)</f>
        <v>0</v>
      </c>
      <c r="AE168" s="26">
        <f t="shared" ref="AE168:AH168" si="108">+SUM(AE169:AE173)</f>
        <v>0</v>
      </c>
      <c r="AF168" s="26">
        <f t="shared" si="108"/>
        <v>0</v>
      </c>
      <c r="AG168" s="26">
        <f t="shared" si="108"/>
        <v>0</v>
      </c>
      <c r="AH168" s="26">
        <f t="shared" si="108"/>
        <v>0</v>
      </c>
      <c r="AI168" s="27"/>
      <c r="AJ168" s="28" t="e">
        <f t="shared" si="68"/>
        <v>#DIV/0!</v>
      </c>
    </row>
    <row r="169" spans="1:36" x14ac:dyDescent="0.35">
      <c r="A169" s="24" t="s">
        <v>564</v>
      </c>
      <c r="B169" s="25" t="s">
        <v>565</v>
      </c>
      <c r="C169" s="30">
        <f>+'1990'!$L169</f>
        <v>0</v>
      </c>
      <c r="D169" s="30">
        <f>+'1991'!$L169</f>
        <v>0</v>
      </c>
      <c r="E169" s="30">
        <f>+'1992'!$L169</f>
        <v>0</v>
      </c>
      <c r="F169" s="30">
        <f>+'1993'!$L169</f>
        <v>0</v>
      </c>
      <c r="G169" s="30">
        <f>+'1994'!$L169</f>
        <v>0</v>
      </c>
      <c r="H169" s="30">
        <f>+'1995'!$L169</f>
        <v>0</v>
      </c>
      <c r="I169" s="30">
        <f>+'1996'!$L169</f>
        <v>0</v>
      </c>
      <c r="J169" s="30">
        <f>+'1997'!$L169</f>
        <v>0</v>
      </c>
      <c r="K169" s="30">
        <f>+'1998'!$L169</f>
        <v>0</v>
      </c>
      <c r="L169" s="30">
        <f>+'1999'!$L169</f>
        <v>0</v>
      </c>
      <c r="M169" s="30">
        <f>+'2000'!$L169</f>
        <v>0</v>
      </c>
      <c r="N169" s="30">
        <f>+'2001'!$L169</f>
        <v>0</v>
      </c>
      <c r="O169" s="30">
        <f>+'2002'!$L169</f>
        <v>0</v>
      </c>
      <c r="P169" s="30">
        <f>+'2003'!$L169</f>
        <v>0</v>
      </c>
      <c r="Q169" s="30">
        <f>+'2004'!$L169</f>
        <v>0</v>
      </c>
      <c r="R169" s="30">
        <f>+'2005'!$L169</f>
        <v>0</v>
      </c>
      <c r="S169" s="30">
        <f>+'2006'!$L169</f>
        <v>0</v>
      </c>
      <c r="T169" s="30">
        <f>+'2007'!$L169</f>
        <v>0</v>
      </c>
      <c r="U169" s="30">
        <f>+'2008'!$L169</f>
        <v>0</v>
      </c>
      <c r="V169" s="30">
        <f>+'2009'!$L169</f>
        <v>0</v>
      </c>
      <c r="W169" s="30">
        <f>+'2010'!$L169</f>
        <v>0</v>
      </c>
      <c r="X169" s="30">
        <f>+'2011'!$L169</f>
        <v>0</v>
      </c>
      <c r="Y169" s="30">
        <f>+'2012'!$L169</f>
        <v>0</v>
      </c>
      <c r="Z169" s="30">
        <f>+'2013'!$L169</f>
        <v>0</v>
      </c>
      <c r="AA169" s="30">
        <f>+'2014'!$L169</f>
        <v>0</v>
      </c>
      <c r="AB169" s="30">
        <f>+'2015'!$L169</f>
        <v>0</v>
      </c>
      <c r="AC169" s="30">
        <f>+'2016'!$L169</f>
        <v>0</v>
      </c>
      <c r="AD169" s="30">
        <f>+'2017'!$L169</f>
        <v>0</v>
      </c>
      <c r="AE169" s="30">
        <f>+'2018'!$L169</f>
        <v>0</v>
      </c>
      <c r="AF169" s="30">
        <f>+'2019'!$L169</f>
        <v>0</v>
      </c>
      <c r="AG169" s="30">
        <f>+'2020'!$L169</f>
        <v>0</v>
      </c>
      <c r="AH169" s="30">
        <f>+'2021'!$L169</f>
        <v>0</v>
      </c>
      <c r="AI169" s="27"/>
      <c r="AJ169" s="31" t="e">
        <f t="shared" si="68"/>
        <v>#DIV/0!</v>
      </c>
    </row>
    <row r="170" spans="1:36" x14ac:dyDescent="0.35">
      <c r="A170" s="24" t="s">
        <v>566</v>
      </c>
      <c r="B170" s="25" t="s">
        <v>567</v>
      </c>
      <c r="C170" s="30">
        <f>+'1990'!$L170</f>
        <v>0</v>
      </c>
      <c r="D170" s="30">
        <f>+'1991'!$L170</f>
        <v>0</v>
      </c>
      <c r="E170" s="30">
        <f>+'1992'!$L170</f>
        <v>0</v>
      </c>
      <c r="F170" s="30">
        <f>+'1993'!$L170</f>
        <v>0</v>
      </c>
      <c r="G170" s="30">
        <f>+'1994'!$L170</f>
        <v>0</v>
      </c>
      <c r="H170" s="30">
        <f>+'1995'!$L170</f>
        <v>0</v>
      </c>
      <c r="I170" s="30">
        <f>+'1996'!$L170</f>
        <v>0</v>
      </c>
      <c r="J170" s="30">
        <f>+'1997'!$L170</f>
        <v>0</v>
      </c>
      <c r="K170" s="30">
        <f>+'1998'!$L170</f>
        <v>0</v>
      </c>
      <c r="L170" s="30">
        <f>+'1999'!$L170</f>
        <v>0</v>
      </c>
      <c r="M170" s="30">
        <f>+'2000'!$L170</f>
        <v>0</v>
      </c>
      <c r="N170" s="30">
        <f>+'2001'!$L170</f>
        <v>0</v>
      </c>
      <c r="O170" s="30">
        <f>+'2002'!$L170</f>
        <v>0</v>
      </c>
      <c r="P170" s="30">
        <f>+'2003'!$L170</f>
        <v>0</v>
      </c>
      <c r="Q170" s="30">
        <f>+'2004'!$L170</f>
        <v>0</v>
      </c>
      <c r="R170" s="30">
        <f>+'2005'!$L170</f>
        <v>0</v>
      </c>
      <c r="S170" s="30">
        <f>+'2006'!$L170</f>
        <v>0</v>
      </c>
      <c r="T170" s="30">
        <f>+'2007'!$L170</f>
        <v>0</v>
      </c>
      <c r="U170" s="30">
        <f>+'2008'!$L170</f>
        <v>0</v>
      </c>
      <c r="V170" s="30">
        <f>+'2009'!$L170</f>
        <v>0</v>
      </c>
      <c r="W170" s="30">
        <f>+'2010'!$L170</f>
        <v>0</v>
      </c>
      <c r="X170" s="30">
        <f>+'2011'!$L170</f>
        <v>0</v>
      </c>
      <c r="Y170" s="30">
        <f>+'2012'!$L170</f>
        <v>0</v>
      </c>
      <c r="Z170" s="30">
        <f>+'2013'!$L170</f>
        <v>0</v>
      </c>
      <c r="AA170" s="30">
        <f>+'2014'!$L170</f>
        <v>0</v>
      </c>
      <c r="AB170" s="30">
        <f>+'2015'!$L170</f>
        <v>0</v>
      </c>
      <c r="AC170" s="30">
        <f>+'2016'!$L170</f>
        <v>0</v>
      </c>
      <c r="AD170" s="30">
        <f>+'2017'!$L170</f>
        <v>0</v>
      </c>
      <c r="AE170" s="30">
        <f>+'2018'!$L170</f>
        <v>0</v>
      </c>
      <c r="AF170" s="30">
        <f>+'2019'!$L170</f>
        <v>0</v>
      </c>
      <c r="AG170" s="30">
        <f>+'2020'!$L170</f>
        <v>0</v>
      </c>
      <c r="AH170" s="30">
        <f>+'2021'!$L170</f>
        <v>0</v>
      </c>
      <c r="AI170" s="27"/>
      <c r="AJ170" s="31" t="e">
        <f t="shared" si="68"/>
        <v>#DIV/0!</v>
      </c>
    </row>
    <row r="171" spans="1:36" x14ac:dyDescent="0.35">
      <c r="A171" s="24" t="s">
        <v>568</v>
      </c>
      <c r="B171" s="25" t="s">
        <v>569</v>
      </c>
      <c r="C171" s="30">
        <f>+'1990'!$L171</f>
        <v>0</v>
      </c>
      <c r="D171" s="30">
        <f>+'1991'!$L171</f>
        <v>0</v>
      </c>
      <c r="E171" s="30">
        <f>+'1992'!$L171</f>
        <v>0</v>
      </c>
      <c r="F171" s="30">
        <f>+'1993'!$L171</f>
        <v>0</v>
      </c>
      <c r="G171" s="30">
        <f>+'1994'!$L171</f>
        <v>0</v>
      </c>
      <c r="H171" s="30">
        <f>+'1995'!$L171</f>
        <v>0</v>
      </c>
      <c r="I171" s="30">
        <f>+'1996'!$L171</f>
        <v>0</v>
      </c>
      <c r="J171" s="30">
        <f>+'1997'!$L171</f>
        <v>0</v>
      </c>
      <c r="K171" s="30">
        <f>+'1998'!$L171</f>
        <v>0</v>
      </c>
      <c r="L171" s="30">
        <f>+'1999'!$L171</f>
        <v>0</v>
      </c>
      <c r="M171" s="30">
        <f>+'2000'!$L171</f>
        <v>0</v>
      </c>
      <c r="N171" s="30">
        <f>+'2001'!$L171</f>
        <v>0</v>
      </c>
      <c r="O171" s="30">
        <f>+'2002'!$L171</f>
        <v>0</v>
      </c>
      <c r="P171" s="30">
        <f>+'2003'!$L171</f>
        <v>0</v>
      </c>
      <c r="Q171" s="30">
        <f>+'2004'!$L171</f>
        <v>0</v>
      </c>
      <c r="R171" s="30">
        <f>+'2005'!$L171</f>
        <v>0</v>
      </c>
      <c r="S171" s="30">
        <f>+'2006'!$L171</f>
        <v>0</v>
      </c>
      <c r="T171" s="30">
        <f>+'2007'!$L171</f>
        <v>0</v>
      </c>
      <c r="U171" s="30">
        <f>+'2008'!$L171</f>
        <v>0</v>
      </c>
      <c r="V171" s="30">
        <f>+'2009'!$L171</f>
        <v>0</v>
      </c>
      <c r="W171" s="30">
        <f>+'2010'!$L171</f>
        <v>0</v>
      </c>
      <c r="X171" s="30">
        <f>+'2011'!$L171</f>
        <v>0</v>
      </c>
      <c r="Y171" s="30">
        <f>+'2012'!$L171</f>
        <v>0</v>
      </c>
      <c r="Z171" s="30">
        <f>+'2013'!$L171</f>
        <v>0</v>
      </c>
      <c r="AA171" s="30">
        <f>+'2014'!$L171</f>
        <v>0</v>
      </c>
      <c r="AB171" s="30">
        <f>+'2015'!$L171</f>
        <v>0</v>
      </c>
      <c r="AC171" s="30">
        <f>+'2016'!$L171</f>
        <v>0</v>
      </c>
      <c r="AD171" s="30">
        <f>+'2017'!$L171</f>
        <v>0</v>
      </c>
      <c r="AE171" s="30">
        <f>+'2018'!$L171</f>
        <v>0</v>
      </c>
      <c r="AF171" s="30">
        <f>+'2019'!$L171</f>
        <v>0</v>
      </c>
      <c r="AG171" s="30">
        <f>+'2020'!$L171</f>
        <v>0</v>
      </c>
      <c r="AH171" s="30">
        <f>+'2021'!$L171</f>
        <v>0</v>
      </c>
      <c r="AI171" s="27"/>
      <c r="AJ171" s="31" t="e">
        <f t="shared" si="68"/>
        <v>#DIV/0!</v>
      </c>
    </row>
    <row r="172" spans="1:36" x14ac:dyDescent="0.35">
      <c r="A172" s="24" t="s">
        <v>570</v>
      </c>
      <c r="B172" s="25" t="s">
        <v>571</v>
      </c>
      <c r="C172" s="30">
        <f>+'1990'!$L172</f>
        <v>0</v>
      </c>
      <c r="D172" s="30">
        <f>+'1991'!$L172</f>
        <v>0</v>
      </c>
      <c r="E172" s="30">
        <f>+'1992'!$L172</f>
        <v>0</v>
      </c>
      <c r="F172" s="30">
        <f>+'1993'!$L172</f>
        <v>0</v>
      </c>
      <c r="G172" s="30">
        <f>+'1994'!$L172</f>
        <v>0</v>
      </c>
      <c r="H172" s="30">
        <f>+'1995'!$L172</f>
        <v>0</v>
      </c>
      <c r="I172" s="30">
        <f>+'1996'!$L172</f>
        <v>0</v>
      </c>
      <c r="J172" s="30">
        <f>+'1997'!$L172</f>
        <v>0</v>
      </c>
      <c r="K172" s="30">
        <f>+'1998'!$L172</f>
        <v>0</v>
      </c>
      <c r="L172" s="30">
        <f>+'1999'!$L172</f>
        <v>0</v>
      </c>
      <c r="M172" s="30">
        <f>+'2000'!$L172</f>
        <v>0</v>
      </c>
      <c r="N172" s="30">
        <f>+'2001'!$L172</f>
        <v>0</v>
      </c>
      <c r="O172" s="30">
        <f>+'2002'!$L172</f>
        <v>0</v>
      </c>
      <c r="P172" s="30">
        <f>+'2003'!$L172</f>
        <v>0</v>
      </c>
      <c r="Q172" s="30">
        <f>+'2004'!$L172</f>
        <v>0</v>
      </c>
      <c r="R172" s="30">
        <f>+'2005'!$L172</f>
        <v>0</v>
      </c>
      <c r="S172" s="30">
        <f>+'2006'!$L172</f>
        <v>0</v>
      </c>
      <c r="T172" s="30">
        <f>+'2007'!$L172</f>
        <v>0</v>
      </c>
      <c r="U172" s="30">
        <f>+'2008'!$L172</f>
        <v>0</v>
      </c>
      <c r="V172" s="30">
        <f>+'2009'!$L172</f>
        <v>0</v>
      </c>
      <c r="W172" s="30">
        <f>+'2010'!$L172</f>
        <v>0</v>
      </c>
      <c r="X172" s="30">
        <f>+'2011'!$L172</f>
        <v>0</v>
      </c>
      <c r="Y172" s="30">
        <f>+'2012'!$L172</f>
        <v>0</v>
      </c>
      <c r="Z172" s="30">
        <f>+'2013'!$L172</f>
        <v>0</v>
      </c>
      <c r="AA172" s="30">
        <f>+'2014'!$L172</f>
        <v>0</v>
      </c>
      <c r="AB172" s="30">
        <f>+'2015'!$L172</f>
        <v>0</v>
      </c>
      <c r="AC172" s="30">
        <f>+'2016'!$L172</f>
        <v>0</v>
      </c>
      <c r="AD172" s="30">
        <f>+'2017'!$L172</f>
        <v>0</v>
      </c>
      <c r="AE172" s="30">
        <f>+'2018'!$L172</f>
        <v>0</v>
      </c>
      <c r="AF172" s="30">
        <f>+'2019'!$L172</f>
        <v>0</v>
      </c>
      <c r="AG172" s="30">
        <f>+'2020'!$L172</f>
        <v>0</v>
      </c>
      <c r="AH172" s="30">
        <f>+'2021'!$L172</f>
        <v>0</v>
      </c>
      <c r="AI172" s="27"/>
      <c r="AJ172" s="31" t="e">
        <f t="shared" si="68"/>
        <v>#DIV/0!</v>
      </c>
    </row>
    <row r="173" spans="1:36" x14ac:dyDescent="0.35">
      <c r="A173" s="24" t="s">
        <v>572</v>
      </c>
      <c r="B173" s="25" t="s">
        <v>573</v>
      </c>
      <c r="C173" s="30">
        <f>+'1990'!$L173</f>
        <v>0</v>
      </c>
      <c r="D173" s="30">
        <f>+'1991'!$L173</f>
        <v>0</v>
      </c>
      <c r="E173" s="30">
        <f>+'1992'!$L173</f>
        <v>0</v>
      </c>
      <c r="F173" s="30">
        <f>+'1993'!$L173</f>
        <v>0</v>
      </c>
      <c r="G173" s="30">
        <f>+'1994'!$L173</f>
        <v>0</v>
      </c>
      <c r="H173" s="30">
        <f>+'1995'!$L173</f>
        <v>0</v>
      </c>
      <c r="I173" s="30">
        <f>+'1996'!$L173</f>
        <v>0</v>
      </c>
      <c r="J173" s="30">
        <f>+'1997'!$L173</f>
        <v>0</v>
      </c>
      <c r="K173" s="30">
        <f>+'1998'!$L173</f>
        <v>0</v>
      </c>
      <c r="L173" s="30">
        <f>+'1999'!$L173</f>
        <v>0</v>
      </c>
      <c r="M173" s="30">
        <f>+'2000'!$L173</f>
        <v>0</v>
      </c>
      <c r="N173" s="30">
        <f>+'2001'!$L173</f>
        <v>0</v>
      </c>
      <c r="O173" s="30">
        <f>+'2002'!$L173</f>
        <v>0</v>
      </c>
      <c r="P173" s="30">
        <f>+'2003'!$L173</f>
        <v>0</v>
      </c>
      <c r="Q173" s="30">
        <f>+'2004'!$L173</f>
        <v>0</v>
      </c>
      <c r="R173" s="30">
        <f>+'2005'!$L173</f>
        <v>0</v>
      </c>
      <c r="S173" s="30">
        <f>+'2006'!$L173</f>
        <v>0</v>
      </c>
      <c r="T173" s="30">
        <f>+'2007'!$L173</f>
        <v>0</v>
      </c>
      <c r="U173" s="30">
        <f>+'2008'!$L173</f>
        <v>0</v>
      </c>
      <c r="V173" s="30">
        <f>+'2009'!$L173</f>
        <v>0</v>
      </c>
      <c r="W173" s="30">
        <f>+'2010'!$L173</f>
        <v>0</v>
      </c>
      <c r="X173" s="30">
        <f>+'2011'!$L173</f>
        <v>0</v>
      </c>
      <c r="Y173" s="30">
        <f>+'2012'!$L173</f>
        <v>0</v>
      </c>
      <c r="Z173" s="30">
        <f>+'2013'!$L173</f>
        <v>0</v>
      </c>
      <c r="AA173" s="30">
        <f>+'2014'!$L173</f>
        <v>0</v>
      </c>
      <c r="AB173" s="30">
        <f>+'2015'!$L173</f>
        <v>0</v>
      </c>
      <c r="AC173" s="30">
        <f>+'2016'!$L173</f>
        <v>0</v>
      </c>
      <c r="AD173" s="30">
        <f>+'2017'!$L173</f>
        <v>0</v>
      </c>
      <c r="AE173" s="30">
        <f>+'2018'!$L173</f>
        <v>0</v>
      </c>
      <c r="AF173" s="30">
        <f>+'2019'!$L173</f>
        <v>0</v>
      </c>
      <c r="AG173" s="30">
        <f>+'2020'!$L173</f>
        <v>0</v>
      </c>
      <c r="AH173" s="30">
        <f>+'2021'!$L173</f>
        <v>0</v>
      </c>
      <c r="AI173" s="27"/>
      <c r="AJ173" s="31" t="e">
        <f t="shared" si="68"/>
        <v>#DIV/0!</v>
      </c>
    </row>
    <row r="174" spans="1:36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:AE174" si="109">+SUM(D175:D176)</f>
        <v>0</v>
      </c>
      <c r="E174" s="26">
        <f t="shared" si="109"/>
        <v>0</v>
      </c>
      <c r="F174" s="26">
        <f t="shared" si="109"/>
        <v>0</v>
      </c>
      <c r="G174" s="26">
        <f t="shared" si="109"/>
        <v>0</v>
      </c>
      <c r="H174" s="26">
        <f t="shared" si="109"/>
        <v>0</v>
      </c>
      <c r="I174" s="26">
        <f t="shared" si="109"/>
        <v>0</v>
      </c>
      <c r="J174" s="26">
        <f t="shared" si="109"/>
        <v>0</v>
      </c>
      <c r="K174" s="26">
        <f t="shared" si="109"/>
        <v>0</v>
      </c>
      <c r="L174" s="26">
        <f t="shared" si="109"/>
        <v>0</v>
      </c>
      <c r="M174" s="26">
        <f t="shared" si="109"/>
        <v>0</v>
      </c>
      <c r="N174" s="26">
        <f t="shared" si="109"/>
        <v>0</v>
      </c>
      <c r="O174" s="26">
        <f t="shared" si="109"/>
        <v>0</v>
      </c>
      <c r="P174" s="26">
        <f t="shared" si="109"/>
        <v>0</v>
      </c>
      <c r="Q174" s="26">
        <f t="shared" si="109"/>
        <v>0</v>
      </c>
      <c r="R174" s="26">
        <f t="shared" si="109"/>
        <v>0</v>
      </c>
      <c r="S174" s="26">
        <f t="shared" si="109"/>
        <v>0</v>
      </c>
      <c r="T174" s="26">
        <f t="shared" si="109"/>
        <v>0</v>
      </c>
      <c r="U174" s="26">
        <f t="shared" si="109"/>
        <v>0</v>
      </c>
      <c r="V174" s="26">
        <f t="shared" si="109"/>
        <v>0</v>
      </c>
      <c r="W174" s="26">
        <f t="shared" si="109"/>
        <v>0</v>
      </c>
      <c r="X174" s="26">
        <f t="shared" si="109"/>
        <v>0</v>
      </c>
      <c r="Y174" s="26">
        <f t="shared" si="109"/>
        <v>0</v>
      </c>
      <c r="Z174" s="26">
        <f t="shared" si="109"/>
        <v>0</v>
      </c>
      <c r="AA174" s="26">
        <f t="shared" si="109"/>
        <v>0</v>
      </c>
      <c r="AB174" s="26">
        <f t="shared" si="109"/>
        <v>0</v>
      </c>
      <c r="AC174" s="26">
        <f t="shared" si="109"/>
        <v>0</v>
      </c>
      <c r="AD174" s="26">
        <f t="shared" si="109"/>
        <v>0</v>
      </c>
      <c r="AE174" s="26">
        <f t="shared" si="109"/>
        <v>0</v>
      </c>
      <c r="AF174" s="26">
        <f t="shared" ref="AF174:AH174" si="110">+SUM(AF175:AF176)</f>
        <v>0</v>
      </c>
      <c r="AG174" s="26">
        <f t="shared" si="110"/>
        <v>0</v>
      </c>
      <c r="AH174" s="26">
        <f t="shared" si="110"/>
        <v>0</v>
      </c>
      <c r="AI174" s="27"/>
      <c r="AJ174" s="28" t="e">
        <f t="shared" si="68"/>
        <v>#DIV/0!</v>
      </c>
    </row>
    <row r="175" spans="1:36" x14ac:dyDescent="0.35">
      <c r="A175" s="24" t="s">
        <v>576</v>
      </c>
      <c r="B175" s="25" t="s">
        <v>577</v>
      </c>
      <c r="C175" s="30">
        <f>+'1990'!$L175</f>
        <v>0</v>
      </c>
      <c r="D175" s="30">
        <f>+'1991'!$L175</f>
        <v>0</v>
      </c>
      <c r="E175" s="30">
        <f>+'1992'!$L175</f>
        <v>0</v>
      </c>
      <c r="F175" s="30">
        <f>+'1993'!$L175</f>
        <v>0</v>
      </c>
      <c r="G175" s="30">
        <f>+'1994'!$L175</f>
        <v>0</v>
      </c>
      <c r="H175" s="30">
        <f>+'1995'!$L175</f>
        <v>0</v>
      </c>
      <c r="I175" s="30">
        <f>+'1996'!$L175</f>
        <v>0</v>
      </c>
      <c r="J175" s="30">
        <f>+'1997'!$L175</f>
        <v>0</v>
      </c>
      <c r="K175" s="30">
        <f>+'1998'!$L175</f>
        <v>0</v>
      </c>
      <c r="L175" s="30">
        <f>+'1999'!$L175</f>
        <v>0</v>
      </c>
      <c r="M175" s="30">
        <f>+'2000'!$L175</f>
        <v>0</v>
      </c>
      <c r="N175" s="30">
        <f>+'2001'!$L175</f>
        <v>0</v>
      </c>
      <c r="O175" s="30">
        <f>+'2002'!$L175</f>
        <v>0</v>
      </c>
      <c r="P175" s="30">
        <f>+'2003'!$L175</f>
        <v>0</v>
      </c>
      <c r="Q175" s="30">
        <f>+'2004'!$L175</f>
        <v>0</v>
      </c>
      <c r="R175" s="30">
        <f>+'2005'!$L175</f>
        <v>0</v>
      </c>
      <c r="S175" s="30">
        <f>+'2006'!$L175</f>
        <v>0</v>
      </c>
      <c r="T175" s="30">
        <f>+'2007'!$L175</f>
        <v>0</v>
      </c>
      <c r="U175" s="30">
        <f>+'2008'!$L175</f>
        <v>0</v>
      </c>
      <c r="V175" s="30">
        <f>+'2009'!$L175</f>
        <v>0</v>
      </c>
      <c r="W175" s="30">
        <f>+'2010'!$L175</f>
        <v>0</v>
      </c>
      <c r="X175" s="30">
        <f>+'2011'!$L175</f>
        <v>0</v>
      </c>
      <c r="Y175" s="30">
        <f>+'2012'!$L175</f>
        <v>0</v>
      </c>
      <c r="Z175" s="30">
        <f>+'2013'!$L175</f>
        <v>0</v>
      </c>
      <c r="AA175" s="30">
        <f>+'2014'!$L175</f>
        <v>0</v>
      </c>
      <c r="AB175" s="30">
        <f>+'2015'!$L175</f>
        <v>0</v>
      </c>
      <c r="AC175" s="30">
        <f>+'2016'!$L175</f>
        <v>0</v>
      </c>
      <c r="AD175" s="30">
        <f>+'2017'!$L175</f>
        <v>0</v>
      </c>
      <c r="AE175" s="30">
        <f>+'2018'!$L175</f>
        <v>0</v>
      </c>
      <c r="AF175" s="30">
        <f>+'2019'!$L175</f>
        <v>0</v>
      </c>
      <c r="AG175" s="30">
        <f>+'2020'!$L175</f>
        <v>0</v>
      </c>
      <c r="AH175" s="30">
        <f>+'2021'!$L175</f>
        <v>0</v>
      </c>
      <c r="AI175" s="27"/>
      <c r="AJ175" s="31" t="e">
        <f t="shared" si="68"/>
        <v>#DIV/0!</v>
      </c>
    </row>
    <row r="176" spans="1:36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111">+SUM(D177:D181)</f>
        <v>0</v>
      </c>
      <c r="E176" s="26">
        <f t="shared" ref="E176" si="112">+SUM(E177:E181)</f>
        <v>0</v>
      </c>
      <c r="F176" s="26">
        <f t="shared" ref="F176" si="113">+SUM(F177:F181)</f>
        <v>0</v>
      </c>
      <c r="G176" s="26">
        <f t="shared" ref="G176" si="114">+SUM(G177:G181)</f>
        <v>0</v>
      </c>
      <c r="H176" s="26">
        <f t="shared" ref="H176" si="115">+SUM(H177:H181)</f>
        <v>0</v>
      </c>
      <c r="I176" s="26">
        <f t="shared" ref="I176" si="116">+SUM(I177:I181)</f>
        <v>0</v>
      </c>
      <c r="J176" s="26">
        <f t="shared" ref="J176" si="117">+SUM(J177:J181)</f>
        <v>0</v>
      </c>
      <c r="K176" s="26">
        <f t="shared" ref="K176" si="118">+SUM(K177:K181)</f>
        <v>0</v>
      </c>
      <c r="L176" s="26">
        <f t="shared" ref="L176" si="119">+SUM(L177:L181)</f>
        <v>0</v>
      </c>
      <c r="M176" s="26">
        <f t="shared" ref="M176" si="120">+SUM(M177:M181)</f>
        <v>0</v>
      </c>
      <c r="N176" s="26">
        <f t="shared" ref="N176" si="121">+SUM(N177:N181)</f>
        <v>0</v>
      </c>
      <c r="O176" s="26">
        <f t="shared" ref="O176" si="122">+SUM(O177:O181)</f>
        <v>0</v>
      </c>
      <c r="P176" s="26">
        <f t="shared" ref="P176" si="123">+SUM(P177:P181)</f>
        <v>0</v>
      </c>
      <c r="Q176" s="26">
        <f t="shared" ref="Q176:R176" si="124">+SUM(Q177:Q181)</f>
        <v>0</v>
      </c>
      <c r="R176" s="26">
        <f t="shared" si="124"/>
        <v>0</v>
      </c>
      <c r="S176" s="26">
        <f t="shared" ref="S176" si="125">+SUM(S177:S181)</f>
        <v>0</v>
      </c>
      <c r="T176" s="26">
        <f t="shared" ref="T176" si="126">+SUM(T177:T181)</f>
        <v>0</v>
      </c>
      <c r="U176" s="26">
        <f t="shared" ref="U176" si="127">+SUM(U177:U181)</f>
        <v>0</v>
      </c>
      <c r="V176" s="26">
        <f t="shared" ref="V176" si="128">+SUM(V177:V181)</f>
        <v>0</v>
      </c>
      <c r="W176" s="26">
        <f t="shared" ref="W176" si="129">+SUM(W177:W181)</f>
        <v>0</v>
      </c>
      <c r="X176" s="26">
        <f t="shared" ref="X176" si="130">+SUM(X177:X181)</f>
        <v>0</v>
      </c>
      <c r="Y176" s="26">
        <f t="shared" ref="Y176" si="131">+SUM(Y177:Y181)</f>
        <v>0</v>
      </c>
      <c r="Z176" s="26">
        <f t="shared" ref="Z176" si="132">+SUM(Z177:Z181)</f>
        <v>0</v>
      </c>
      <c r="AA176" s="26">
        <f t="shared" ref="AA176" si="133">+SUM(AA177:AA181)</f>
        <v>0</v>
      </c>
      <c r="AB176" s="26">
        <f t="shared" ref="AB176" si="134">+SUM(AB177:AB181)</f>
        <v>0</v>
      </c>
      <c r="AC176" s="26">
        <f t="shared" ref="AC176" si="135">+SUM(AC177:AC181)</f>
        <v>0</v>
      </c>
      <c r="AD176" s="26">
        <f t="shared" ref="AD176" si="136">+SUM(AD177:AD181)</f>
        <v>0</v>
      </c>
      <c r="AE176" s="26">
        <f t="shared" ref="AE176:AH176" si="137">+SUM(AE177:AE181)</f>
        <v>0</v>
      </c>
      <c r="AF176" s="26">
        <f t="shared" si="137"/>
        <v>0</v>
      </c>
      <c r="AG176" s="26">
        <f t="shared" si="137"/>
        <v>0</v>
      </c>
      <c r="AH176" s="26">
        <f t="shared" si="137"/>
        <v>0</v>
      </c>
      <c r="AI176" s="27"/>
      <c r="AJ176" s="28" t="e">
        <f t="shared" si="68"/>
        <v>#DIV/0!</v>
      </c>
    </row>
    <row r="177" spans="1:36" x14ac:dyDescent="0.35">
      <c r="A177" s="24" t="s">
        <v>580</v>
      </c>
      <c r="B177" s="25" t="s">
        <v>581</v>
      </c>
      <c r="C177" s="30">
        <f>+'1990'!$L177</f>
        <v>0</v>
      </c>
      <c r="D177" s="30">
        <f>+'1991'!$L177</f>
        <v>0</v>
      </c>
      <c r="E177" s="30">
        <f>+'1992'!$L177</f>
        <v>0</v>
      </c>
      <c r="F177" s="30">
        <f>+'1993'!$L177</f>
        <v>0</v>
      </c>
      <c r="G177" s="30">
        <f>+'1994'!$L177</f>
        <v>0</v>
      </c>
      <c r="H177" s="30">
        <f>+'1995'!$L177</f>
        <v>0</v>
      </c>
      <c r="I177" s="30">
        <f>+'1996'!$L177</f>
        <v>0</v>
      </c>
      <c r="J177" s="30">
        <f>+'1997'!$L177</f>
        <v>0</v>
      </c>
      <c r="K177" s="30">
        <f>+'1998'!$L177</f>
        <v>0</v>
      </c>
      <c r="L177" s="30">
        <f>+'1999'!$L177</f>
        <v>0</v>
      </c>
      <c r="M177" s="30">
        <f>+'2000'!$L177</f>
        <v>0</v>
      </c>
      <c r="N177" s="30">
        <f>+'2001'!$L177</f>
        <v>0</v>
      </c>
      <c r="O177" s="30">
        <f>+'2002'!$L177</f>
        <v>0</v>
      </c>
      <c r="P177" s="30">
        <f>+'2003'!$L177</f>
        <v>0</v>
      </c>
      <c r="Q177" s="30">
        <f>+'2004'!$L177</f>
        <v>0</v>
      </c>
      <c r="R177" s="30">
        <f>+'2005'!$L177</f>
        <v>0</v>
      </c>
      <c r="S177" s="30">
        <f>+'2006'!$L177</f>
        <v>0</v>
      </c>
      <c r="T177" s="30">
        <f>+'2007'!$L177</f>
        <v>0</v>
      </c>
      <c r="U177" s="30">
        <f>+'2008'!$L177</f>
        <v>0</v>
      </c>
      <c r="V177" s="30">
        <f>+'2009'!$L177</f>
        <v>0</v>
      </c>
      <c r="W177" s="30">
        <f>+'2010'!$L177</f>
        <v>0</v>
      </c>
      <c r="X177" s="30">
        <f>+'2011'!$L177</f>
        <v>0</v>
      </c>
      <c r="Y177" s="30">
        <f>+'2012'!$L177</f>
        <v>0</v>
      </c>
      <c r="Z177" s="30">
        <f>+'2013'!$L177</f>
        <v>0</v>
      </c>
      <c r="AA177" s="30">
        <f>+'2014'!$L177</f>
        <v>0</v>
      </c>
      <c r="AB177" s="30">
        <f>+'2015'!$L177</f>
        <v>0</v>
      </c>
      <c r="AC177" s="30">
        <f>+'2016'!$L177</f>
        <v>0</v>
      </c>
      <c r="AD177" s="30">
        <f>+'2017'!$L177</f>
        <v>0</v>
      </c>
      <c r="AE177" s="30">
        <f>+'2018'!$L177</f>
        <v>0</v>
      </c>
      <c r="AF177" s="30">
        <f>+'2019'!$L177</f>
        <v>0</v>
      </c>
      <c r="AG177" s="30">
        <f>+'2020'!$L177</f>
        <v>0</v>
      </c>
      <c r="AH177" s="30">
        <f>+'2021'!$L177</f>
        <v>0</v>
      </c>
      <c r="AI177" s="27"/>
      <c r="AJ177" s="31" t="e">
        <f t="shared" si="68"/>
        <v>#DIV/0!</v>
      </c>
    </row>
    <row r="178" spans="1:36" x14ac:dyDescent="0.35">
      <c r="A178" s="24" t="s">
        <v>582</v>
      </c>
      <c r="B178" s="25" t="s">
        <v>583</v>
      </c>
      <c r="C178" s="30">
        <f>+'1990'!$L178</f>
        <v>0</v>
      </c>
      <c r="D178" s="30">
        <f>+'1991'!$L178</f>
        <v>0</v>
      </c>
      <c r="E178" s="30">
        <f>+'1992'!$L178</f>
        <v>0</v>
      </c>
      <c r="F178" s="30">
        <f>+'1993'!$L178</f>
        <v>0</v>
      </c>
      <c r="G178" s="30">
        <f>+'1994'!$L178</f>
        <v>0</v>
      </c>
      <c r="H178" s="30">
        <f>+'1995'!$L178</f>
        <v>0</v>
      </c>
      <c r="I178" s="30">
        <f>+'1996'!$L178</f>
        <v>0</v>
      </c>
      <c r="J178" s="30">
        <f>+'1997'!$L178</f>
        <v>0</v>
      </c>
      <c r="K178" s="30">
        <f>+'1998'!$L178</f>
        <v>0</v>
      </c>
      <c r="L178" s="30">
        <f>+'1999'!$L178</f>
        <v>0</v>
      </c>
      <c r="M178" s="30">
        <f>+'2000'!$L178</f>
        <v>0</v>
      </c>
      <c r="N178" s="30">
        <f>+'2001'!$L178</f>
        <v>0</v>
      </c>
      <c r="O178" s="30">
        <f>+'2002'!$L178</f>
        <v>0</v>
      </c>
      <c r="P178" s="30">
        <f>+'2003'!$L178</f>
        <v>0</v>
      </c>
      <c r="Q178" s="30">
        <f>+'2004'!$L178</f>
        <v>0</v>
      </c>
      <c r="R178" s="30">
        <f>+'2005'!$L178</f>
        <v>0</v>
      </c>
      <c r="S178" s="30">
        <f>+'2006'!$L178</f>
        <v>0</v>
      </c>
      <c r="T178" s="30">
        <f>+'2007'!$L178</f>
        <v>0</v>
      </c>
      <c r="U178" s="30">
        <f>+'2008'!$L178</f>
        <v>0</v>
      </c>
      <c r="V178" s="30">
        <f>+'2009'!$L178</f>
        <v>0</v>
      </c>
      <c r="W178" s="30">
        <f>+'2010'!$L178</f>
        <v>0</v>
      </c>
      <c r="X178" s="30">
        <f>+'2011'!$L178</f>
        <v>0</v>
      </c>
      <c r="Y178" s="30">
        <f>+'2012'!$L178</f>
        <v>0</v>
      </c>
      <c r="Z178" s="30">
        <f>+'2013'!$L178</f>
        <v>0</v>
      </c>
      <c r="AA178" s="30">
        <f>+'2014'!$L178</f>
        <v>0</v>
      </c>
      <c r="AB178" s="30">
        <f>+'2015'!$L178</f>
        <v>0</v>
      </c>
      <c r="AC178" s="30">
        <f>+'2016'!$L178</f>
        <v>0</v>
      </c>
      <c r="AD178" s="30">
        <f>+'2017'!$L178</f>
        <v>0</v>
      </c>
      <c r="AE178" s="30">
        <f>+'2018'!$L178</f>
        <v>0</v>
      </c>
      <c r="AF178" s="30">
        <f>+'2019'!$L178</f>
        <v>0</v>
      </c>
      <c r="AG178" s="30">
        <f>+'2020'!$L178</f>
        <v>0</v>
      </c>
      <c r="AH178" s="30">
        <f>+'2021'!$L178</f>
        <v>0</v>
      </c>
      <c r="AI178" s="27"/>
      <c r="AJ178" s="31" t="e">
        <f t="shared" si="68"/>
        <v>#DIV/0!</v>
      </c>
    </row>
    <row r="179" spans="1:36" x14ac:dyDescent="0.35">
      <c r="A179" s="24" t="s">
        <v>584</v>
      </c>
      <c r="B179" s="25" t="s">
        <v>585</v>
      </c>
      <c r="C179" s="30">
        <f>+'1990'!$L179</f>
        <v>0</v>
      </c>
      <c r="D179" s="30">
        <f>+'1991'!$L179</f>
        <v>0</v>
      </c>
      <c r="E179" s="30">
        <f>+'1992'!$L179</f>
        <v>0</v>
      </c>
      <c r="F179" s="30">
        <f>+'1993'!$L179</f>
        <v>0</v>
      </c>
      <c r="G179" s="30">
        <f>+'1994'!$L179</f>
        <v>0</v>
      </c>
      <c r="H179" s="30">
        <f>+'1995'!$L179</f>
        <v>0</v>
      </c>
      <c r="I179" s="30">
        <f>+'1996'!$L179</f>
        <v>0</v>
      </c>
      <c r="J179" s="30">
        <f>+'1997'!$L179</f>
        <v>0</v>
      </c>
      <c r="K179" s="30">
        <f>+'1998'!$L179</f>
        <v>0</v>
      </c>
      <c r="L179" s="30">
        <f>+'1999'!$L179</f>
        <v>0</v>
      </c>
      <c r="M179" s="30">
        <f>+'2000'!$L179</f>
        <v>0</v>
      </c>
      <c r="N179" s="30">
        <f>+'2001'!$L179</f>
        <v>0</v>
      </c>
      <c r="O179" s="30">
        <f>+'2002'!$L179</f>
        <v>0</v>
      </c>
      <c r="P179" s="30">
        <f>+'2003'!$L179</f>
        <v>0</v>
      </c>
      <c r="Q179" s="30">
        <f>+'2004'!$L179</f>
        <v>0</v>
      </c>
      <c r="R179" s="30">
        <f>+'2005'!$L179</f>
        <v>0</v>
      </c>
      <c r="S179" s="30">
        <f>+'2006'!$L179</f>
        <v>0</v>
      </c>
      <c r="T179" s="30">
        <f>+'2007'!$L179</f>
        <v>0</v>
      </c>
      <c r="U179" s="30">
        <f>+'2008'!$L179</f>
        <v>0</v>
      </c>
      <c r="V179" s="30">
        <f>+'2009'!$L179</f>
        <v>0</v>
      </c>
      <c r="W179" s="30">
        <f>+'2010'!$L179</f>
        <v>0</v>
      </c>
      <c r="X179" s="30">
        <f>+'2011'!$L179</f>
        <v>0</v>
      </c>
      <c r="Y179" s="30">
        <f>+'2012'!$L179</f>
        <v>0</v>
      </c>
      <c r="Z179" s="30">
        <f>+'2013'!$L179</f>
        <v>0</v>
      </c>
      <c r="AA179" s="30">
        <f>+'2014'!$L179</f>
        <v>0</v>
      </c>
      <c r="AB179" s="30">
        <f>+'2015'!$L179</f>
        <v>0</v>
      </c>
      <c r="AC179" s="30">
        <f>+'2016'!$L179</f>
        <v>0</v>
      </c>
      <c r="AD179" s="30">
        <f>+'2017'!$L179</f>
        <v>0</v>
      </c>
      <c r="AE179" s="30">
        <f>+'2018'!$L179</f>
        <v>0</v>
      </c>
      <c r="AF179" s="30">
        <f>+'2019'!$L179</f>
        <v>0</v>
      </c>
      <c r="AG179" s="30">
        <f>+'2020'!$L179</f>
        <v>0</v>
      </c>
      <c r="AH179" s="30">
        <f>+'2021'!$L179</f>
        <v>0</v>
      </c>
      <c r="AI179" s="27"/>
      <c r="AJ179" s="31" t="e">
        <f t="shared" si="68"/>
        <v>#DIV/0!</v>
      </c>
    </row>
    <row r="180" spans="1:36" x14ac:dyDescent="0.35">
      <c r="A180" s="24" t="s">
        <v>586</v>
      </c>
      <c r="B180" s="25" t="s">
        <v>587</v>
      </c>
      <c r="C180" s="30">
        <f>+'1990'!$L180</f>
        <v>0</v>
      </c>
      <c r="D180" s="30">
        <f>+'1991'!$L180</f>
        <v>0</v>
      </c>
      <c r="E180" s="30">
        <f>+'1992'!$L180</f>
        <v>0</v>
      </c>
      <c r="F180" s="30">
        <f>+'1993'!$L180</f>
        <v>0</v>
      </c>
      <c r="G180" s="30">
        <f>+'1994'!$L180</f>
        <v>0</v>
      </c>
      <c r="H180" s="30">
        <f>+'1995'!$L180</f>
        <v>0</v>
      </c>
      <c r="I180" s="30">
        <f>+'1996'!$L180</f>
        <v>0</v>
      </c>
      <c r="J180" s="30">
        <f>+'1997'!$L180</f>
        <v>0</v>
      </c>
      <c r="K180" s="30">
        <f>+'1998'!$L180</f>
        <v>0</v>
      </c>
      <c r="L180" s="30">
        <f>+'1999'!$L180</f>
        <v>0</v>
      </c>
      <c r="M180" s="30">
        <f>+'2000'!$L180</f>
        <v>0</v>
      </c>
      <c r="N180" s="30">
        <f>+'2001'!$L180</f>
        <v>0</v>
      </c>
      <c r="O180" s="30">
        <f>+'2002'!$L180</f>
        <v>0</v>
      </c>
      <c r="P180" s="30">
        <f>+'2003'!$L180</f>
        <v>0</v>
      </c>
      <c r="Q180" s="30">
        <f>+'2004'!$L180</f>
        <v>0</v>
      </c>
      <c r="R180" s="30">
        <f>+'2005'!$L180</f>
        <v>0</v>
      </c>
      <c r="S180" s="30">
        <f>+'2006'!$L180</f>
        <v>0</v>
      </c>
      <c r="T180" s="30">
        <f>+'2007'!$L180</f>
        <v>0</v>
      </c>
      <c r="U180" s="30">
        <f>+'2008'!$L180</f>
        <v>0</v>
      </c>
      <c r="V180" s="30">
        <f>+'2009'!$L180</f>
        <v>0</v>
      </c>
      <c r="W180" s="30">
        <f>+'2010'!$L180</f>
        <v>0</v>
      </c>
      <c r="X180" s="30">
        <f>+'2011'!$L180</f>
        <v>0</v>
      </c>
      <c r="Y180" s="30">
        <f>+'2012'!$L180</f>
        <v>0</v>
      </c>
      <c r="Z180" s="30">
        <f>+'2013'!$L180</f>
        <v>0</v>
      </c>
      <c r="AA180" s="30">
        <f>+'2014'!$L180</f>
        <v>0</v>
      </c>
      <c r="AB180" s="30">
        <f>+'2015'!$L180</f>
        <v>0</v>
      </c>
      <c r="AC180" s="30">
        <f>+'2016'!$L180</f>
        <v>0</v>
      </c>
      <c r="AD180" s="30">
        <f>+'2017'!$L180</f>
        <v>0</v>
      </c>
      <c r="AE180" s="30">
        <f>+'2018'!$L180</f>
        <v>0</v>
      </c>
      <c r="AF180" s="30">
        <f>+'2019'!$L180</f>
        <v>0</v>
      </c>
      <c r="AG180" s="30">
        <f>+'2020'!$L180</f>
        <v>0</v>
      </c>
      <c r="AH180" s="30">
        <f>+'2021'!$L180</f>
        <v>0</v>
      </c>
      <c r="AI180" s="27"/>
      <c r="AJ180" s="31" t="e">
        <f t="shared" si="68"/>
        <v>#DIV/0!</v>
      </c>
    </row>
    <row r="181" spans="1:36" x14ac:dyDescent="0.35">
      <c r="A181" s="24" t="s">
        <v>588</v>
      </c>
      <c r="B181" s="25" t="s">
        <v>589</v>
      </c>
      <c r="C181" s="30">
        <f>+'1990'!$L181</f>
        <v>0</v>
      </c>
      <c r="D181" s="30">
        <f>+'1991'!$L181</f>
        <v>0</v>
      </c>
      <c r="E181" s="30">
        <f>+'1992'!$L181</f>
        <v>0</v>
      </c>
      <c r="F181" s="30">
        <f>+'1993'!$L181</f>
        <v>0</v>
      </c>
      <c r="G181" s="30">
        <f>+'1994'!$L181</f>
        <v>0</v>
      </c>
      <c r="H181" s="30">
        <f>+'1995'!$L181</f>
        <v>0</v>
      </c>
      <c r="I181" s="30">
        <f>+'1996'!$L181</f>
        <v>0</v>
      </c>
      <c r="J181" s="30">
        <f>+'1997'!$L181</f>
        <v>0</v>
      </c>
      <c r="K181" s="30">
        <f>+'1998'!$L181</f>
        <v>0</v>
      </c>
      <c r="L181" s="30">
        <f>+'1999'!$L181</f>
        <v>0</v>
      </c>
      <c r="M181" s="30">
        <f>+'2000'!$L181</f>
        <v>0</v>
      </c>
      <c r="N181" s="30">
        <f>+'2001'!$L181</f>
        <v>0</v>
      </c>
      <c r="O181" s="30">
        <f>+'2002'!$L181</f>
        <v>0</v>
      </c>
      <c r="P181" s="30">
        <f>+'2003'!$L181</f>
        <v>0</v>
      </c>
      <c r="Q181" s="30">
        <f>+'2004'!$L181</f>
        <v>0</v>
      </c>
      <c r="R181" s="30">
        <f>+'2005'!$L181</f>
        <v>0</v>
      </c>
      <c r="S181" s="30">
        <f>+'2006'!$L181</f>
        <v>0</v>
      </c>
      <c r="T181" s="30">
        <f>+'2007'!$L181</f>
        <v>0</v>
      </c>
      <c r="U181" s="30">
        <f>+'2008'!$L181</f>
        <v>0</v>
      </c>
      <c r="V181" s="30">
        <f>+'2009'!$L181</f>
        <v>0</v>
      </c>
      <c r="W181" s="30">
        <f>+'2010'!$L181</f>
        <v>0</v>
      </c>
      <c r="X181" s="30">
        <f>+'2011'!$L181</f>
        <v>0</v>
      </c>
      <c r="Y181" s="30">
        <f>+'2012'!$L181</f>
        <v>0</v>
      </c>
      <c r="Z181" s="30">
        <f>+'2013'!$L181</f>
        <v>0</v>
      </c>
      <c r="AA181" s="30">
        <f>+'2014'!$L181</f>
        <v>0</v>
      </c>
      <c r="AB181" s="30">
        <f>+'2015'!$L181</f>
        <v>0</v>
      </c>
      <c r="AC181" s="30">
        <f>+'2016'!$L181</f>
        <v>0</v>
      </c>
      <c r="AD181" s="30">
        <f>+'2017'!$L181</f>
        <v>0</v>
      </c>
      <c r="AE181" s="30">
        <f>+'2018'!$L181</f>
        <v>0</v>
      </c>
      <c r="AF181" s="30">
        <f>+'2019'!$L181</f>
        <v>0</v>
      </c>
      <c r="AG181" s="30">
        <f>+'2020'!$L181</f>
        <v>0</v>
      </c>
      <c r="AH181" s="30">
        <f>+'2021'!$L181</f>
        <v>0</v>
      </c>
      <c r="AI181" s="27"/>
      <c r="AJ181" s="31" t="e">
        <f t="shared" si="68"/>
        <v>#DIV/0!</v>
      </c>
    </row>
    <row r="182" spans="1:36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:AE182" si="138">+SUM(D183:D184)</f>
        <v>0</v>
      </c>
      <c r="E182" s="26">
        <f t="shared" si="138"/>
        <v>0</v>
      </c>
      <c r="F182" s="26">
        <f t="shared" si="138"/>
        <v>0</v>
      </c>
      <c r="G182" s="26">
        <f t="shared" si="138"/>
        <v>0</v>
      </c>
      <c r="H182" s="26">
        <f t="shared" si="138"/>
        <v>0</v>
      </c>
      <c r="I182" s="26">
        <f t="shared" si="138"/>
        <v>0</v>
      </c>
      <c r="J182" s="26">
        <f t="shared" si="138"/>
        <v>0</v>
      </c>
      <c r="K182" s="26">
        <f t="shared" si="138"/>
        <v>0</v>
      </c>
      <c r="L182" s="26">
        <f t="shared" si="138"/>
        <v>0</v>
      </c>
      <c r="M182" s="26">
        <f t="shared" si="138"/>
        <v>0</v>
      </c>
      <c r="N182" s="26">
        <f t="shared" si="138"/>
        <v>0</v>
      </c>
      <c r="O182" s="26">
        <f t="shared" si="138"/>
        <v>0</v>
      </c>
      <c r="P182" s="26">
        <f t="shared" si="138"/>
        <v>0</v>
      </c>
      <c r="Q182" s="26">
        <f t="shared" si="138"/>
        <v>0</v>
      </c>
      <c r="R182" s="26">
        <f t="shared" si="138"/>
        <v>0</v>
      </c>
      <c r="S182" s="26">
        <f t="shared" si="138"/>
        <v>0</v>
      </c>
      <c r="T182" s="26">
        <f t="shared" si="138"/>
        <v>0</v>
      </c>
      <c r="U182" s="26">
        <f t="shared" si="138"/>
        <v>0</v>
      </c>
      <c r="V182" s="26">
        <f t="shared" si="138"/>
        <v>0</v>
      </c>
      <c r="W182" s="26">
        <f t="shared" si="138"/>
        <v>0</v>
      </c>
      <c r="X182" s="26">
        <f t="shared" si="138"/>
        <v>0</v>
      </c>
      <c r="Y182" s="26">
        <f t="shared" si="138"/>
        <v>0</v>
      </c>
      <c r="Z182" s="26">
        <f t="shared" si="138"/>
        <v>0</v>
      </c>
      <c r="AA182" s="26">
        <f t="shared" si="138"/>
        <v>0</v>
      </c>
      <c r="AB182" s="26">
        <f t="shared" si="138"/>
        <v>0</v>
      </c>
      <c r="AC182" s="26">
        <f t="shared" si="138"/>
        <v>0</v>
      </c>
      <c r="AD182" s="26">
        <f t="shared" si="138"/>
        <v>0</v>
      </c>
      <c r="AE182" s="26">
        <f t="shared" si="138"/>
        <v>0</v>
      </c>
      <c r="AF182" s="26">
        <f t="shared" ref="AF182:AH182" si="139">+SUM(AF183:AF184)</f>
        <v>0</v>
      </c>
      <c r="AG182" s="26">
        <f t="shared" si="139"/>
        <v>0</v>
      </c>
      <c r="AH182" s="26">
        <f t="shared" si="139"/>
        <v>0</v>
      </c>
      <c r="AI182" s="27"/>
      <c r="AJ182" s="28" t="e">
        <f t="shared" si="68"/>
        <v>#DIV/0!</v>
      </c>
    </row>
    <row r="183" spans="1:36" x14ac:dyDescent="0.35">
      <c r="A183" s="24" t="s">
        <v>592</v>
      </c>
      <c r="B183" s="25" t="s">
        <v>593</v>
      </c>
      <c r="C183" s="30">
        <f>+'1990'!$L183</f>
        <v>0</v>
      </c>
      <c r="D183" s="30">
        <f>+'1991'!$L183</f>
        <v>0</v>
      </c>
      <c r="E183" s="30">
        <f>+'1992'!$L183</f>
        <v>0</v>
      </c>
      <c r="F183" s="30">
        <f>+'1993'!$L183</f>
        <v>0</v>
      </c>
      <c r="G183" s="30">
        <f>+'1994'!$L183</f>
        <v>0</v>
      </c>
      <c r="H183" s="30">
        <f>+'1995'!$L183</f>
        <v>0</v>
      </c>
      <c r="I183" s="30">
        <f>+'1996'!$L183</f>
        <v>0</v>
      </c>
      <c r="J183" s="30">
        <f>+'1997'!$L183</f>
        <v>0</v>
      </c>
      <c r="K183" s="30">
        <f>+'1998'!$L183</f>
        <v>0</v>
      </c>
      <c r="L183" s="30">
        <f>+'1999'!$L183</f>
        <v>0</v>
      </c>
      <c r="M183" s="30">
        <f>+'2000'!$L183</f>
        <v>0</v>
      </c>
      <c r="N183" s="30">
        <f>+'2001'!$L183</f>
        <v>0</v>
      </c>
      <c r="O183" s="30">
        <f>+'2002'!$L183</f>
        <v>0</v>
      </c>
      <c r="P183" s="30">
        <f>+'2003'!$L183</f>
        <v>0</v>
      </c>
      <c r="Q183" s="30">
        <f>+'2004'!$L183</f>
        <v>0</v>
      </c>
      <c r="R183" s="30">
        <f>+'2005'!$L183</f>
        <v>0</v>
      </c>
      <c r="S183" s="30">
        <f>+'2006'!$L183</f>
        <v>0</v>
      </c>
      <c r="T183" s="30">
        <f>+'2007'!$L183</f>
        <v>0</v>
      </c>
      <c r="U183" s="30">
        <f>+'2008'!$L183</f>
        <v>0</v>
      </c>
      <c r="V183" s="30">
        <f>+'2009'!$L183</f>
        <v>0</v>
      </c>
      <c r="W183" s="30">
        <f>+'2010'!$L183</f>
        <v>0</v>
      </c>
      <c r="X183" s="30">
        <f>+'2011'!$L183</f>
        <v>0</v>
      </c>
      <c r="Y183" s="30">
        <f>+'2012'!$L183</f>
        <v>0</v>
      </c>
      <c r="Z183" s="30">
        <f>+'2013'!$L183</f>
        <v>0</v>
      </c>
      <c r="AA183" s="30">
        <f>+'2014'!$L183</f>
        <v>0</v>
      </c>
      <c r="AB183" s="30">
        <f>+'2015'!$L183</f>
        <v>0</v>
      </c>
      <c r="AC183" s="30">
        <f>+'2016'!$L183</f>
        <v>0</v>
      </c>
      <c r="AD183" s="30">
        <f>+'2017'!$L183</f>
        <v>0</v>
      </c>
      <c r="AE183" s="30">
        <f>+'2018'!$L183</f>
        <v>0</v>
      </c>
      <c r="AF183" s="30">
        <f>+'2019'!$L183</f>
        <v>0</v>
      </c>
      <c r="AG183" s="30">
        <f>+'2020'!$L183</f>
        <v>0</v>
      </c>
      <c r="AH183" s="30">
        <f>+'2021'!$L183</f>
        <v>0</v>
      </c>
      <c r="AI183" s="27"/>
      <c r="AJ183" s="31" t="e">
        <f t="shared" si="68"/>
        <v>#DIV/0!</v>
      </c>
    </row>
    <row r="184" spans="1:36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140">+SUM(D185:D189)</f>
        <v>0</v>
      </c>
      <c r="E184" s="26">
        <f t="shared" ref="E184" si="141">+SUM(E185:E189)</f>
        <v>0</v>
      </c>
      <c r="F184" s="26">
        <f t="shared" ref="F184" si="142">+SUM(F185:F189)</f>
        <v>0</v>
      </c>
      <c r="G184" s="26">
        <f t="shared" ref="G184" si="143">+SUM(G185:G189)</f>
        <v>0</v>
      </c>
      <c r="H184" s="26">
        <f t="shared" ref="H184" si="144">+SUM(H185:H189)</f>
        <v>0</v>
      </c>
      <c r="I184" s="26">
        <f t="shared" ref="I184" si="145">+SUM(I185:I189)</f>
        <v>0</v>
      </c>
      <c r="J184" s="26">
        <f t="shared" ref="J184" si="146">+SUM(J185:J189)</f>
        <v>0</v>
      </c>
      <c r="K184" s="26">
        <f t="shared" ref="K184" si="147">+SUM(K185:K189)</f>
        <v>0</v>
      </c>
      <c r="L184" s="26">
        <f t="shared" ref="L184" si="148">+SUM(L185:L189)</f>
        <v>0</v>
      </c>
      <c r="M184" s="26">
        <f t="shared" ref="M184" si="149">+SUM(M185:M189)</f>
        <v>0</v>
      </c>
      <c r="N184" s="26">
        <f t="shared" ref="N184" si="150">+SUM(N185:N189)</f>
        <v>0</v>
      </c>
      <c r="O184" s="26">
        <f t="shared" ref="O184" si="151">+SUM(O185:O189)</f>
        <v>0</v>
      </c>
      <c r="P184" s="26">
        <f t="shared" ref="P184" si="152">+SUM(P185:P189)</f>
        <v>0</v>
      </c>
      <c r="Q184" s="26">
        <f t="shared" ref="Q184:R184" si="153">+SUM(Q185:Q189)</f>
        <v>0</v>
      </c>
      <c r="R184" s="26">
        <f t="shared" si="153"/>
        <v>0</v>
      </c>
      <c r="S184" s="26">
        <f t="shared" ref="S184" si="154">+SUM(S185:S189)</f>
        <v>0</v>
      </c>
      <c r="T184" s="26">
        <f t="shared" ref="T184" si="155">+SUM(T185:T189)</f>
        <v>0</v>
      </c>
      <c r="U184" s="26">
        <f t="shared" ref="U184" si="156">+SUM(U185:U189)</f>
        <v>0</v>
      </c>
      <c r="V184" s="26">
        <f t="shared" ref="V184" si="157">+SUM(V185:V189)</f>
        <v>0</v>
      </c>
      <c r="W184" s="26">
        <f t="shared" ref="W184" si="158">+SUM(W185:W189)</f>
        <v>0</v>
      </c>
      <c r="X184" s="26">
        <f t="shared" ref="X184" si="159">+SUM(X185:X189)</f>
        <v>0</v>
      </c>
      <c r="Y184" s="26">
        <f t="shared" ref="Y184" si="160">+SUM(Y185:Y189)</f>
        <v>0</v>
      </c>
      <c r="Z184" s="26">
        <f t="shared" ref="Z184" si="161">+SUM(Z185:Z189)</f>
        <v>0</v>
      </c>
      <c r="AA184" s="26">
        <f t="shared" ref="AA184" si="162">+SUM(AA185:AA189)</f>
        <v>0</v>
      </c>
      <c r="AB184" s="26">
        <f t="shared" ref="AB184" si="163">+SUM(AB185:AB189)</f>
        <v>0</v>
      </c>
      <c r="AC184" s="26">
        <f t="shared" ref="AC184" si="164">+SUM(AC185:AC189)</f>
        <v>0</v>
      </c>
      <c r="AD184" s="26">
        <f t="shared" ref="AD184" si="165">+SUM(AD185:AD189)</f>
        <v>0</v>
      </c>
      <c r="AE184" s="26">
        <f t="shared" ref="AE184:AH184" si="166">+SUM(AE185:AE189)</f>
        <v>0</v>
      </c>
      <c r="AF184" s="26">
        <f t="shared" si="166"/>
        <v>0</v>
      </c>
      <c r="AG184" s="26">
        <f t="shared" si="166"/>
        <v>0</v>
      </c>
      <c r="AH184" s="26">
        <f t="shared" si="166"/>
        <v>0</v>
      </c>
      <c r="AI184" s="27"/>
      <c r="AJ184" s="28" t="e">
        <f t="shared" si="68"/>
        <v>#DIV/0!</v>
      </c>
    </row>
    <row r="185" spans="1:36" x14ac:dyDescent="0.35">
      <c r="A185" s="24" t="s">
        <v>596</v>
      </c>
      <c r="B185" s="25" t="s">
        <v>597</v>
      </c>
      <c r="C185" s="30">
        <f>+'1990'!$L185</f>
        <v>0</v>
      </c>
      <c r="D185" s="30">
        <f>+'1991'!$L185</f>
        <v>0</v>
      </c>
      <c r="E185" s="30">
        <f>+'1992'!$L185</f>
        <v>0</v>
      </c>
      <c r="F185" s="30">
        <f>+'1993'!$L185</f>
        <v>0</v>
      </c>
      <c r="G185" s="30">
        <f>+'1994'!$L185</f>
        <v>0</v>
      </c>
      <c r="H185" s="30">
        <f>+'1995'!$L185</f>
        <v>0</v>
      </c>
      <c r="I185" s="30">
        <f>+'1996'!$L185</f>
        <v>0</v>
      </c>
      <c r="J185" s="30">
        <f>+'1997'!$L185</f>
        <v>0</v>
      </c>
      <c r="K185" s="30">
        <f>+'1998'!$L185</f>
        <v>0</v>
      </c>
      <c r="L185" s="30">
        <f>+'1999'!$L185</f>
        <v>0</v>
      </c>
      <c r="M185" s="30">
        <f>+'2000'!$L185</f>
        <v>0</v>
      </c>
      <c r="N185" s="30">
        <f>+'2001'!$L185</f>
        <v>0</v>
      </c>
      <c r="O185" s="30">
        <f>+'2002'!$L185</f>
        <v>0</v>
      </c>
      <c r="P185" s="30">
        <f>+'2003'!$L185</f>
        <v>0</v>
      </c>
      <c r="Q185" s="30">
        <f>+'2004'!$L185</f>
        <v>0</v>
      </c>
      <c r="R185" s="30">
        <f>+'2005'!$L185</f>
        <v>0</v>
      </c>
      <c r="S185" s="30">
        <f>+'2006'!$L185</f>
        <v>0</v>
      </c>
      <c r="T185" s="30">
        <f>+'2007'!$L185</f>
        <v>0</v>
      </c>
      <c r="U185" s="30">
        <f>+'2008'!$L185</f>
        <v>0</v>
      </c>
      <c r="V185" s="30">
        <f>+'2009'!$L185</f>
        <v>0</v>
      </c>
      <c r="W185" s="30">
        <f>+'2010'!$L185</f>
        <v>0</v>
      </c>
      <c r="X185" s="30">
        <f>+'2011'!$L185</f>
        <v>0</v>
      </c>
      <c r="Y185" s="30">
        <f>+'2012'!$L185</f>
        <v>0</v>
      </c>
      <c r="Z185" s="30">
        <f>+'2013'!$L185</f>
        <v>0</v>
      </c>
      <c r="AA185" s="30">
        <f>+'2014'!$L185</f>
        <v>0</v>
      </c>
      <c r="AB185" s="30">
        <f>+'2015'!$L185</f>
        <v>0</v>
      </c>
      <c r="AC185" s="30">
        <f>+'2016'!$L185</f>
        <v>0</v>
      </c>
      <c r="AD185" s="30">
        <f>+'2017'!$L185</f>
        <v>0</v>
      </c>
      <c r="AE185" s="30">
        <f>+'2018'!$L185</f>
        <v>0</v>
      </c>
      <c r="AF185" s="30">
        <f>+'2019'!$L185</f>
        <v>0</v>
      </c>
      <c r="AG185" s="30">
        <f>+'2020'!$L185</f>
        <v>0</v>
      </c>
      <c r="AH185" s="30">
        <f>+'2021'!$L185</f>
        <v>0</v>
      </c>
      <c r="AI185" s="27"/>
      <c r="AJ185" s="31" t="e">
        <f t="shared" si="68"/>
        <v>#DIV/0!</v>
      </c>
    </row>
    <row r="186" spans="1:36" x14ac:dyDescent="0.35">
      <c r="A186" s="24" t="s">
        <v>598</v>
      </c>
      <c r="B186" s="25" t="s">
        <v>599</v>
      </c>
      <c r="C186" s="30">
        <f>+'1990'!$L186</f>
        <v>0</v>
      </c>
      <c r="D186" s="30">
        <f>+'1991'!$L186</f>
        <v>0</v>
      </c>
      <c r="E186" s="30">
        <f>+'1992'!$L186</f>
        <v>0</v>
      </c>
      <c r="F186" s="30">
        <f>+'1993'!$L186</f>
        <v>0</v>
      </c>
      <c r="G186" s="30">
        <f>+'1994'!$L186</f>
        <v>0</v>
      </c>
      <c r="H186" s="30">
        <f>+'1995'!$L186</f>
        <v>0</v>
      </c>
      <c r="I186" s="30">
        <f>+'1996'!$L186</f>
        <v>0</v>
      </c>
      <c r="J186" s="30">
        <f>+'1997'!$L186</f>
        <v>0</v>
      </c>
      <c r="K186" s="30">
        <f>+'1998'!$L186</f>
        <v>0</v>
      </c>
      <c r="L186" s="30">
        <f>+'1999'!$L186</f>
        <v>0</v>
      </c>
      <c r="M186" s="30">
        <f>+'2000'!$L186</f>
        <v>0</v>
      </c>
      <c r="N186" s="30">
        <f>+'2001'!$L186</f>
        <v>0</v>
      </c>
      <c r="O186" s="30">
        <f>+'2002'!$L186</f>
        <v>0</v>
      </c>
      <c r="P186" s="30">
        <f>+'2003'!$L186</f>
        <v>0</v>
      </c>
      <c r="Q186" s="30">
        <f>+'2004'!$L186</f>
        <v>0</v>
      </c>
      <c r="R186" s="30">
        <f>+'2005'!$L186</f>
        <v>0</v>
      </c>
      <c r="S186" s="30">
        <f>+'2006'!$L186</f>
        <v>0</v>
      </c>
      <c r="T186" s="30">
        <f>+'2007'!$L186</f>
        <v>0</v>
      </c>
      <c r="U186" s="30">
        <f>+'2008'!$L186</f>
        <v>0</v>
      </c>
      <c r="V186" s="30">
        <f>+'2009'!$L186</f>
        <v>0</v>
      </c>
      <c r="W186" s="30">
        <f>+'2010'!$L186</f>
        <v>0</v>
      </c>
      <c r="X186" s="30">
        <f>+'2011'!$L186</f>
        <v>0</v>
      </c>
      <c r="Y186" s="30">
        <f>+'2012'!$L186</f>
        <v>0</v>
      </c>
      <c r="Z186" s="30">
        <f>+'2013'!$L186</f>
        <v>0</v>
      </c>
      <c r="AA186" s="30">
        <f>+'2014'!$L186</f>
        <v>0</v>
      </c>
      <c r="AB186" s="30">
        <f>+'2015'!$L186</f>
        <v>0</v>
      </c>
      <c r="AC186" s="30">
        <f>+'2016'!$L186</f>
        <v>0</v>
      </c>
      <c r="AD186" s="30">
        <f>+'2017'!$L186</f>
        <v>0</v>
      </c>
      <c r="AE186" s="30">
        <f>+'2018'!$L186</f>
        <v>0</v>
      </c>
      <c r="AF186" s="30">
        <f>+'2019'!$L186</f>
        <v>0</v>
      </c>
      <c r="AG186" s="30">
        <f>+'2020'!$L186</f>
        <v>0</v>
      </c>
      <c r="AH186" s="30">
        <f>+'2021'!$L186</f>
        <v>0</v>
      </c>
      <c r="AI186" s="27"/>
      <c r="AJ186" s="31" t="e">
        <f t="shared" si="68"/>
        <v>#DIV/0!</v>
      </c>
    </row>
    <row r="187" spans="1:36" x14ac:dyDescent="0.35">
      <c r="A187" s="24" t="s">
        <v>600</v>
      </c>
      <c r="B187" s="25" t="s">
        <v>601</v>
      </c>
      <c r="C187" s="30">
        <f>+'1990'!$L187</f>
        <v>0</v>
      </c>
      <c r="D187" s="30">
        <f>+'1991'!$L187</f>
        <v>0</v>
      </c>
      <c r="E187" s="30">
        <f>+'1992'!$L187</f>
        <v>0</v>
      </c>
      <c r="F187" s="30">
        <f>+'1993'!$L187</f>
        <v>0</v>
      </c>
      <c r="G187" s="30">
        <f>+'1994'!$L187</f>
        <v>0</v>
      </c>
      <c r="H187" s="30">
        <f>+'1995'!$L187</f>
        <v>0</v>
      </c>
      <c r="I187" s="30">
        <f>+'1996'!$L187</f>
        <v>0</v>
      </c>
      <c r="J187" s="30">
        <f>+'1997'!$L187</f>
        <v>0</v>
      </c>
      <c r="K187" s="30">
        <f>+'1998'!$L187</f>
        <v>0</v>
      </c>
      <c r="L187" s="30">
        <f>+'1999'!$L187</f>
        <v>0</v>
      </c>
      <c r="M187" s="30">
        <f>+'2000'!$L187</f>
        <v>0</v>
      </c>
      <c r="N187" s="30">
        <f>+'2001'!$L187</f>
        <v>0</v>
      </c>
      <c r="O187" s="30">
        <f>+'2002'!$L187</f>
        <v>0</v>
      </c>
      <c r="P187" s="30">
        <f>+'2003'!$L187</f>
        <v>0</v>
      </c>
      <c r="Q187" s="30">
        <f>+'2004'!$L187</f>
        <v>0</v>
      </c>
      <c r="R187" s="30">
        <f>+'2005'!$L187</f>
        <v>0</v>
      </c>
      <c r="S187" s="30">
        <f>+'2006'!$L187</f>
        <v>0</v>
      </c>
      <c r="T187" s="30">
        <f>+'2007'!$L187</f>
        <v>0</v>
      </c>
      <c r="U187" s="30">
        <f>+'2008'!$L187</f>
        <v>0</v>
      </c>
      <c r="V187" s="30">
        <f>+'2009'!$L187</f>
        <v>0</v>
      </c>
      <c r="W187" s="30">
        <f>+'2010'!$L187</f>
        <v>0</v>
      </c>
      <c r="X187" s="30">
        <f>+'2011'!$L187</f>
        <v>0</v>
      </c>
      <c r="Y187" s="30">
        <f>+'2012'!$L187</f>
        <v>0</v>
      </c>
      <c r="Z187" s="30">
        <f>+'2013'!$L187</f>
        <v>0</v>
      </c>
      <c r="AA187" s="30">
        <f>+'2014'!$L187</f>
        <v>0</v>
      </c>
      <c r="AB187" s="30">
        <f>+'2015'!$L187</f>
        <v>0</v>
      </c>
      <c r="AC187" s="30">
        <f>+'2016'!$L187</f>
        <v>0</v>
      </c>
      <c r="AD187" s="30">
        <f>+'2017'!$L187</f>
        <v>0</v>
      </c>
      <c r="AE187" s="30">
        <f>+'2018'!$L187</f>
        <v>0</v>
      </c>
      <c r="AF187" s="30">
        <f>+'2019'!$L187</f>
        <v>0</v>
      </c>
      <c r="AG187" s="30">
        <f>+'2020'!$L187</f>
        <v>0</v>
      </c>
      <c r="AH187" s="30">
        <f>+'2021'!$L187</f>
        <v>0</v>
      </c>
      <c r="AI187" s="27"/>
      <c r="AJ187" s="31" t="e">
        <f t="shared" si="68"/>
        <v>#DIV/0!</v>
      </c>
    </row>
    <row r="188" spans="1:36" x14ac:dyDescent="0.35">
      <c r="A188" s="24" t="s">
        <v>602</v>
      </c>
      <c r="B188" s="25" t="s">
        <v>603</v>
      </c>
      <c r="C188" s="30">
        <f>+'1990'!$L188</f>
        <v>0</v>
      </c>
      <c r="D188" s="30">
        <f>+'1991'!$L188</f>
        <v>0</v>
      </c>
      <c r="E188" s="30">
        <f>+'1992'!$L188</f>
        <v>0</v>
      </c>
      <c r="F188" s="30">
        <f>+'1993'!$L188</f>
        <v>0</v>
      </c>
      <c r="G188" s="30">
        <f>+'1994'!$L188</f>
        <v>0</v>
      </c>
      <c r="H188" s="30">
        <f>+'1995'!$L188</f>
        <v>0</v>
      </c>
      <c r="I188" s="30">
        <f>+'1996'!$L188</f>
        <v>0</v>
      </c>
      <c r="J188" s="30">
        <f>+'1997'!$L188</f>
        <v>0</v>
      </c>
      <c r="K188" s="30">
        <f>+'1998'!$L188</f>
        <v>0</v>
      </c>
      <c r="L188" s="30">
        <f>+'1999'!$L188</f>
        <v>0</v>
      </c>
      <c r="M188" s="30">
        <f>+'2000'!$L188</f>
        <v>0</v>
      </c>
      <c r="N188" s="30">
        <f>+'2001'!$L188</f>
        <v>0</v>
      </c>
      <c r="O188" s="30">
        <f>+'2002'!$L188</f>
        <v>0</v>
      </c>
      <c r="P188" s="30">
        <f>+'2003'!$L188</f>
        <v>0</v>
      </c>
      <c r="Q188" s="30">
        <f>+'2004'!$L188</f>
        <v>0</v>
      </c>
      <c r="R188" s="30">
        <f>+'2005'!$L188</f>
        <v>0</v>
      </c>
      <c r="S188" s="30">
        <f>+'2006'!$L188</f>
        <v>0</v>
      </c>
      <c r="T188" s="30">
        <f>+'2007'!$L188</f>
        <v>0</v>
      </c>
      <c r="U188" s="30">
        <f>+'2008'!$L188</f>
        <v>0</v>
      </c>
      <c r="V188" s="30">
        <f>+'2009'!$L188</f>
        <v>0</v>
      </c>
      <c r="W188" s="30">
        <f>+'2010'!$L188</f>
        <v>0</v>
      </c>
      <c r="X188" s="30">
        <f>+'2011'!$L188</f>
        <v>0</v>
      </c>
      <c r="Y188" s="30">
        <f>+'2012'!$L188</f>
        <v>0</v>
      </c>
      <c r="Z188" s="30">
        <f>+'2013'!$L188</f>
        <v>0</v>
      </c>
      <c r="AA188" s="30">
        <f>+'2014'!$L188</f>
        <v>0</v>
      </c>
      <c r="AB188" s="30">
        <f>+'2015'!$L188</f>
        <v>0</v>
      </c>
      <c r="AC188" s="30">
        <f>+'2016'!$L188</f>
        <v>0</v>
      </c>
      <c r="AD188" s="30">
        <f>+'2017'!$L188</f>
        <v>0</v>
      </c>
      <c r="AE188" s="30">
        <f>+'2018'!$L188</f>
        <v>0</v>
      </c>
      <c r="AF188" s="30">
        <f>+'2019'!$L188</f>
        <v>0</v>
      </c>
      <c r="AG188" s="30">
        <f>+'2020'!$L188</f>
        <v>0</v>
      </c>
      <c r="AH188" s="30">
        <f>+'2021'!$L188</f>
        <v>0</v>
      </c>
      <c r="AI188" s="27"/>
      <c r="AJ188" s="31" t="e">
        <f t="shared" si="68"/>
        <v>#DIV/0!</v>
      </c>
    </row>
    <row r="189" spans="1:36" x14ac:dyDescent="0.35">
      <c r="A189" s="24" t="s">
        <v>604</v>
      </c>
      <c r="B189" s="25" t="s">
        <v>605</v>
      </c>
      <c r="C189" s="30">
        <f>+'1990'!$L189</f>
        <v>0</v>
      </c>
      <c r="D189" s="30">
        <f>+'1991'!$L189</f>
        <v>0</v>
      </c>
      <c r="E189" s="30">
        <f>+'1992'!$L189</f>
        <v>0</v>
      </c>
      <c r="F189" s="30">
        <f>+'1993'!$L189</f>
        <v>0</v>
      </c>
      <c r="G189" s="30">
        <f>+'1994'!$L189</f>
        <v>0</v>
      </c>
      <c r="H189" s="30">
        <f>+'1995'!$L189</f>
        <v>0</v>
      </c>
      <c r="I189" s="30">
        <f>+'1996'!$L189</f>
        <v>0</v>
      </c>
      <c r="J189" s="30">
        <f>+'1997'!$L189</f>
        <v>0</v>
      </c>
      <c r="K189" s="30">
        <f>+'1998'!$L189</f>
        <v>0</v>
      </c>
      <c r="L189" s="30">
        <f>+'1999'!$L189</f>
        <v>0</v>
      </c>
      <c r="M189" s="30">
        <f>+'2000'!$L189</f>
        <v>0</v>
      </c>
      <c r="N189" s="30">
        <f>+'2001'!$L189</f>
        <v>0</v>
      </c>
      <c r="O189" s="30">
        <f>+'2002'!$L189</f>
        <v>0</v>
      </c>
      <c r="P189" s="30">
        <f>+'2003'!$L189</f>
        <v>0</v>
      </c>
      <c r="Q189" s="30">
        <f>+'2004'!$L189</f>
        <v>0</v>
      </c>
      <c r="R189" s="30">
        <f>+'2005'!$L189</f>
        <v>0</v>
      </c>
      <c r="S189" s="30">
        <f>+'2006'!$L189</f>
        <v>0</v>
      </c>
      <c r="T189" s="30">
        <f>+'2007'!$L189</f>
        <v>0</v>
      </c>
      <c r="U189" s="30">
        <f>+'2008'!$L189</f>
        <v>0</v>
      </c>
      <c r="V189" s="30">
        <f>+'2009'!$L189</f>
        <v>0</v>
      </c>
      <c r="W189" s="30">
        <f>+'2010'!$L189</f>
        <v>0</v>
      </c>
      <c r="X189" s="30">
        <f>+'2011'!$L189</f>
        <v>0</v>
      </c>
      <c r="Y189" s="30">
        <f>+'2012'!$L189</f>
        <v>0</v>
      </c>
      <c r="Z189" s="30">
        <f>+'2013'!$L189</f>
        <v>0</v>
      </c>
      <c r="AA189" s="30">
        <f>+'2014'!$L189</f>
        <v>0</v>
      </c>
      <c r="AB189" s="30">
        <f>+'2015'!$L189</f>
        <v>0</v>
      </c>
      <c r="AC189" s="30">
        <f>+'2016'!$L189</f>
        <v>0</v>
      </c>
      <c r="AD189" s="30">
        <f>+'2017'!$L189</f>
        <v>0</v>
      </c>
      <c r="AE189" s="30">
        <f>+'2018'!$L189</f>
        <v>0</v>
      </c>
      <c r="AF189" s="30">
        <f>+'2019'!$L189</f>
        <v>0</v>
      </c>
      <c r="AG189" s="30">
        <f>+'2020'!$L189</f>
        <v>0</v>
      </c>
      <c r="AH189" s="30">
        <f>+'2021'!$L189</f>
        <v>0</v>
      </c>
      <c r="AI189" s="27"/>
      <c r="AJ189" s="31" t="e">
        <f t="shared" si="68"/>
        <v>#DIV/0!</v>
      </c>
    </row>
    <row r="190" spans="1:36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:AE190" si="167">+SUM(D191:D192)</f>
        <v>0</v>
      </c>
      <c r="E190" s="26">
        <f t="shared" si="167"/>
        <v>0</v>
      </c>
      <c r="F190" s="26">
        <f t="shared" si="167"/>
        <v>0</v>
      </c>
      <c r="G190" s="26">
        <f t="shared" si="167"/>
        <v>0</v>
      </c>
      <c r="H190" s="26">
        <f t="shared" si="167"/>
        <v>0</v>
      </c>
      <c r="I190" s="26">
        <f t="shared" si="167"/>
        <v>0</v>
      </c>
      <c r="J190" s="26">
        <f t="shared" si="167"/>
        <v>0</v>
      </c>
      <c r="K190" s="26">
        <f t="shared" si="167"/>
        <v>0</v>
      </c>
      <c r="L190" s="26">
        <f t="shared" si="167"/>
        <v>0</v>
      </c>
      <c r="M190" s="26">
        <f t="shared" si="167"/>
        <v>0</v>
      </c>
      <c r="N190" s="26">
        <f t="shared" si="167"/>
        <v>0</v>
      </c>
      <c r="O190" s="26">
        <f t="shared" si="167"/>
        <v>0</v>
      </c>
      <c r="P190" s="26">
        <f t="shared" si="167"/>
        <v>0</v>
      </c>
      <c r="Q190" s="26">
        <f t="shared" si="167"/>
        <v>0</v>
      </c>
      <c r="R190" s="26">
        <f t="shared" si="167"/>
        <v>0</v>
      </c>
      <c r="S190" s="26">
        <f t="shared" si="167"/>
        <v>0</v>
      </c>
      <c r="T190" s="26">
        <f t="shared" si="167"/>
        <v>0</v>
      </c>
      <c r="U190" s="26">
        <f t="shared" si="167"/>
        <v>0</v>
      </c>
      <c r="V190" s="26">
        <f t="shared" si="167"/>
        <v>0</v>
      </c>
      <c r="W190" s="26">
        <f t="shared" si="167"/>
        <v>0</v>
      </c>
      <c r="X190" s="26">
        <f t="shared" si="167"/>
        <v>0</v>
      </c>
      <c r="Y190" s="26">
        <f t="shared" si="167"/>
        <v>0</v>
      </c>
      <c r="Z190" s="26">
        <f t="shared" si="167"/>
        <v>0</v>
      </c>
      <c r="AA190" s="26">
        <f t="shared" si="167"/>
        <v>0</v>
      </c>
      <c r="AB190" s="26">
        <f t="shared" si="167"/>
        <v>0</v>
      </c>
      <c r="AC190" s="26">
        <f t="shared" si="167"/>
        <v>0</v>
      </c>
      <c r="AD190" s="26">
        <f t="shared" si="167"/>
        <v>0</v>
      </c>
      <c r="AE190" s="26">
        <f t="shared" si="167"/>
        <v>0</v>
      </c>
      <c r="AF190" s="26">
        <f t="shared" ref="AF190:AH190" si="168">+SUM(AF191:AF192)</f>
        <v>0</v>
      </c>
      <c r="AG190" s="26">
        <f t="shared" si="168"/>
        <v>0</v>
      </c>
      <c r="AH190" s="26">
        <f t="shared" si="168"/>
        <v>0</v>
      </c>
      <c r="AI190" s="27"/>
      <c r="AJ190" s="28" t="e">
        <f t="shared" si="68"/>
        <v>#DIV/0!</v>
      </c>
    </row>
    <row r="191" spans="1:36" x14ac:dyDescent="0.35">
      <c r="A191" s="24" t="s">
        <v>608</v>
      </c>
      <c r="B191" s="25" t="s">
        <v>609</v>
      </c>
      <c r="C191" s="30">
        <f>+'1990'!$L191</f>
        <v>0</v>
      </c>
      <c r="D191" s="30">
        <f>+'1991'!$L191</f>
        <v>0</v>
      </c>
      <c r="E191" s="30">
        <f>+'1992'!$L191</f>
        <v>0</v>
      </c>
      <c r="F191" s="30">
        <f>+'1993'!$L191</f>
        <v>0</v>
      </c>
      <c r="G191" s="30">
        <f>+'1994'!$L191</f>
        <v>0</v>
      </c>
      <c r="H191" s="30">
        <f>+'1995'!$L191</f>
        <v>0</v>
      </c>
      <c r="I191" s="30">
        <f>+'1996'!$L191</f>
        <v>0</v>
      </c>
      <c r="J191" s="30">
        <f>+'1997'!$L191</f>
        <v>0</v>
      </c>
      <c r="K191" s="30">
        <f>+'1998'!$L191</f>
        <v>0</v>
      </c>
      <c r="L191" s="30">
        <f>+'1999'!$L191</f>
        <v>0</v>
      </c>
      <c r="M191" s="30">
        <f>+'2000'!$L191</f>
        <v>0</v>
      </c>
      <c r="N191" s="30">
        <f>+'2001'!$L191</f>
        <v>0</v>
      </c>
      <c r="O191" s="30">
        <f>+'2002'!$L191</f>
        <v>0</v>
      </c>
      <c r="P191" s="30">
        <f>+'2003'!$L191</f>
        <v>0</v>
      </c>
      <c r="Q191" s="30">
        <f>+'2004'!$L191</f>
        <v>0</v>
      </c>
      <c r="R191" s="30">
        <f>+'2005'!$L191</f>
        <v>0</v>
      </c>
      <c r="S191" s="30">
        <f>+'2006'!$L191</f>
        <v>0</v>
      </c>
      <c r="T191" s="30">
        <f>+'2007'!$L191</f>
        <v>0</v>
      </c>
      <c r="U191" s="30">
        <f>+'2008'!$L191</f>
        <v>0</v>
      </c>
      <c r="V191" s="30">
        <f>+'2009'!$L191</f>
        <v>0</v>
      </c>
      <c r="W191" s="30">
        <f>+'2010'!$L191</f>
        <v>0</v>
      </c>
      <c r="X191" s="30">
        <f>+'2011'!$L191</f>
        <v>0</v>
      </c>
      <c r="Y191" s="30">
        <f>+'2012'!$L191</f>
        <v>0</v>
      </c>
      <c r="Z191" s="30">
        <f>+'2013'!$L191</f>
        <v>0</v>
      </c>
      <c r="AA191" s="30">
        <f>+'2014'!$L191</f>
        <v>0</v>
      </c>
      <c r="AB191" s="30">
        <f>+'2015'!$L191</f>
        <v>0</v>
      </c>
      <c r="AC191" s="30">
        <f>+'2016'!$L191</f>
        <v>0</v>
      </c>
      <c r="AD191" s="30">
        <f>+'2017'!$L191</f>
        <v>0</v>
      </c>
      <c r="AE191" s="30">
        <f>+'2018'!$L191</f>
        <v>0</v>
      </c>
      <c r="AF191" s="30">
        <f>+'2019'!$L191</f>
        <v>0</v>
      </c>
      <c r="AG191" s="30">
        <f>+'2020'!$L191</f>
        <v>0</v>
      </c>
      <c r="AH191" s="30">
        <f>+'2021'!$L191</f>
        <v>0</v>
      </c>
      <c r="AI191" s="27"/>
      <c r="AJ191" s="31" t="e">
        <f t="shared" si="68"/>
        <v>#DIV/0!</v>
      </c>
    </row>
    <row r="192" spans="1:36" x14ac:dyDescent="0.35">
      <c r="A192" s="24" t="s">
        <v>610</v>
      </c>
      <c r="B192" s="25" t="s">
        <v>611</v>
      </c>
      <c r="C192" s="26">
        <f>+SUM(C193:C197)</f>
        <v>0</v>
      </c>
      <c r="D192" s="26">
        <f t="shared" ref="D192" si="169">+SUM(D193:D197)</f>
        <v>0</v>
      </c>
      <c r="E192" s="26">
        <f t="shared" ref="E192" si="170">+SUM(E193:E197)</f>
        <v>0</v>
      </c>
      <c r="F192" s="26">
        <f t="shared" ref="F192" si="171">+SUM(F193:F197)</f>
        <v>0</v>
      </c>
      <c r="G192" s="26">
        <f t="shared" ref="G192" si="172">+SUM(G193:G197)</f>
        <v>0</v>
      </c>
      <c r="H192" s="26">
        <f t="shared" ref="H192" si="173">+SUM(H193:H197)</f>
        <v>0</v>
      </c>
      <c r="I192" s="26">
        <f t="shared" ref="I192" si="174">+SUM(I193:I197)</f>
        <v>0</v>
      </c>
      <c r="J192" s="26">
        <f t="shared" ref="J192" si="175">+SUM(J193:J197)</f>
        <v>0</v>
      </c>
      <c r="K192" s="26">
        <f t="shared" ref="K192" si="176">+SUM(K193:K197)</f>
        <v>0</v>
      </c>
      <c r="L192" s="26">
        <f t="shared" ref="L192" si="177">+SUM(L193:L197)</f>
        <v>0</v>
      </c>
      <c r="M192" s="26">
        <f t="shared" ref="M192" si="178">+SUM(M193:M197)</f>
        <v>0</v>
      </c>
      <c r="N192" s="26">
        <f t="shared" ref="N192" si="179">+SUM(N193:N197)</f>
        <v>0</v>
      </c>
      <c r="O192" s="26">
        <f t="shared" ref="O192" si="180">+SUM(O193:O197)</f>
        <v>0</v>
      </c>
      <c r="P192" s="26">
        <f t="shared" ref="P192" si="181">+SUM(P193:P197)</f>
        <v>0</v>
      </c>
      <c r="Q192" s="26">
        <f t="shared" ref="Q192:R192" si="182">+SUM(Q193:Q197)</f>
        <v>0</v>
      </c>
      <c r="R192" s="26">
        <f t="shared" si="182"/>
        <v>0</v>
      </c>
      <c r="S192" s="26">
        <f t="shared" ref="S192" si="183">+SUM(S193:S197)</f>
        <v>0</v>
      </c>
      <c r="T192" s="26">
        <f t="shared" ref="T192" si="184">+SUM(T193:T197)</f>
        <v>0</v>
      </c>
      <c r="U192" s="26">
        <f t="shared" ref="U192" si="185">+SUM(U193:U197)</f>
        <v>0</v>
      </c>
      <c r="V192" s="26">
        <f t="shared" ref="V192" si="186">+SUM(V193:V197)</f>
        <v>0</v>
      </c>
      <c r="W192" s="26">
        <f t="shared" ref="W192" si="187">+SUM(W193:W197)</f>
        <v>0</v>
      </c>
      <c r="X192" s="26">
        <f t="shared" ref="X192" si="188">+SUM(X193:X197)</f>
        <v>0</v>
      </c>
      <c r="Y192" s="26">
        <f t="shared" ref="Y192" si="189">+SUM(Y193:Y197)</f>
        <v>0</v>
      </c>
      <c r="Z192" s="26">
        <f t="shared" ref="Z192" si="190">+SUM(Z193:Z197)</f>
        <v>0</v>
      </c>
      <c r="AA192" s="26">
        <f t="shared" ref="AA192" si="191">+SUM(AA193:AA197)</f>
        <v>0</v>
      </c>
      <c r="AB192" s="26">
        <f t="shared" ref="AB192" si="192">+SUM(AB193:AB197)</f>
        <v>0</v>
      </c>
      <c r="AC192" s="26">
        <f t="shared" ref="AC192" si="193">+SUM(AC193:AC197)</f>
        <v>0</v>
      </c>
      <c r="AD192" s="26">
        <f t="shared" ref="AD192" si="194">+SUM(AD193:AD197)</f>
        <v>0</v>
      </c>
      <c r="AE192" s="26">
        <f t="shared" ref="AE192:AH192" si="195">+SUM(AE193:AE197)</f>
        <v>0</v>
      </c>
      <c r="AF192" s="26">
        <f t="shared" si="195"/>
        <v>0</v>
      </c>
      <c r="AG192" s="26">
        <f t="shared" si="195"/>
        <v>0</v>
      </c>
      <c r="AH192" s="26">
        <f t="shared" si="195"/>
        <v>0</v>
      </c>
      <c r="AI192" s="27"/>
      <c r="AJ192" s="28" t="e">
        <f t="shared" si="68"/>
        <v>#DIV/0!</v>
      </c>
    </row>
    <row r="193" spans="1:36" x14ac:dyDescent="0.35">
      <c r="A193" s="24" t="s">
        <v>612</v>
      </c>
      <c r="B193" s="25" t="s">
        <v>613</v>
      </c>
      <c r="C193" s="30">
        <f>+'1990'!$L193</f>
        <v>0</v>
      </c>
      <c r="D193" s="30">
        <f>+'1991'!$L193</f>
        <v>0</v>
      </c>
      <c r="E193" s="30">
        <f>+'1992'!$L193</f>
        <v>0</v>
      </c>
      <c r="F193" s="30">
        <f>+'1993'!$L193</f>
        <v>0</v>
      </c>
      <c r="G193" s="30">
        <f>+'1994'!$L193</f>
        <v>0</v>
      </c>
      <c r="H193" s="30">
        <f>+'1995'!$L193</f>
        <v>0</v>
      </c>
      <c r="I193" s="30">
        <f>+'1996'!$L193</f>
        <v>0</v>
      </c>
      <c r="J193" s="30">
        <f>+'1997'!$L193</f>
        <v>0</v>
      </c>
      <c r="K193" s="30">
        <f>+'1998'!$L193</f>
        <v>0</v>
      </c>
      <c r="L193" s="30">
        <f>+'1999'!$L193</f>
        <v>0</v>
      </c>
      <c r="M193" s="30">
        <f>+'2000'!$L193</f>
        <v>0</v>
      </c>
      <c r="N193" s="30">
        <f>+'2001'!$L193</f>
        <v>0</v>
      </c>
      <c r="O193" s="30">
        <f>+'2002'!$L193</f>
        <v>0</v>
      </c>
      <c r="P193" s="30">
        <f>+'2003'!$L193</f>
        <v>0</v>
      </c>
      <c r="Q193" s="30">
        <f>+'2004'!$L193</f>
        <v>0</v>
      </c>
      <c r="R193" s="30">
        <f>+'2005'!$L193</f>
        <v>0</v>
      </c>
      <c r="S193" s="30">
        <f>+'2006'!$L193</f>
        <v>0</v>
      </c>
      <c r="T193" s="30">
        <f>+'2007'!$L193</f>
        <v>0</v>
      </c>
      <c r="U193" s="30">
        <f>+'2008'!$L193</f>
        <v>0</v>
      </c>
      <c r="V193" s="30">
        <f>+'2009'!$L193</f>
        <v>0</v>
      </c>
      <c r="W193" s="30">
        <f>+'2010'!$L193</f>
        <v>0</v>
      </c>
      <c r="X193" s="30">
        <f>+'2011'!$L193</f>
        <v>0</v>
      </c>
      <c r="Y193" s="30">
        <f>+'2012'!$L193</f>
        <v>0</v>
      </c>
      <c r="Z193" s="30">
        <f>+'2013'!$L193</f>
        <v>0</v>
      </c>
      <c r="AA193" s="30">
        <f>+'2014'!$L193</f>
        <v>0</v>
      </c>
      <c r="AB193" s="30">
        <f>+'2015'!$L193</f>
        <v>0</v>
      </c>
      <c r="AC193" s="30">
        <f>+'2016'!$L193</f>
        <v>0</v>
      </c>
      <c r="AD193" s="30">
        <f>+'2017'!$L193</f>
        <v>0</v>
      </c>
      <c r="AE193" s="30">
        <f>+'2018'!$L193</f>
        <v>0</v>
      </c>
      <c r="AF193" s="30">
        <f>+'2019'!$L193</f>
        <v>0</v>
      </c>
      <c r="AG193" s="30">
        <f>+'2020'!$L193</f>
        <v>0</v>
      </c>
      <c r="AH193" s="30">
        <f>+'2021'!$L193</f>
        <v>0</v>
      </c>
      <c r="AI193" s="27"/>
      <c r="AJ193" s="31" t="e">
        <f t="shared" si="68"/>
        <v>#DIV/0!</v>
      </c>
    </row>
    <row r="194" spans="1:36" x14ac:dyDescent="0.35">
      <c r="A194" s="24" t="s">
        <v>614</v>
      </c>
      <c r="B194" s="25" t="s">
        <v>615</v>
      </c>
      <c r="C194" s="30">
        <f>+'1990'!$L194</f>
        <v>0</v>
      </c>
      <c r="D194" s="30">
        <f>+'1991'!$L194</f>
        <v>0</v>
      </c>
      <c r="E194" s="30">
        <f>+'1992'!$L194</f>
        <v>0</v>
      </c>
      <c r="F194" s="30">
        <f>+'1993'!$L194</f>
        <v>0</v>
      </c>
      <c r="G194" s="30">
        <f>+'1994'!$L194</f>
        <v>0</v>
      </c>
      <c r="H194" s="30">
        <f>+'1995'!$L194</f>
        <v>0</v>
      </c>
      <c r="I194" s="30">
        <f>+'1996'!$L194</f>
        <v>0</v>
      </c>
      <c r="J194" s="30">
        <f>+'1997'!$L194</f>
        <v>0</v>
      </c>
      <c r="K194" s="30">
        <f>+'1998'!$L194</f>
        <v>0</v>
      </c>
      <c r="L194" s="30">
        <f>+'1999'!$L194</f>
        <v>0</v>
      </c>
      <c r="M194" s="30">
        <f>+'2000'!$L194</f>
        <v>0</v>
      </c>
      <c r="N194" s="30">
        <f>+'2001'!$L194</f>
        <v>0</v>
      </c>
      <c r="O194" s="30">
        <f>+'2002'!$L194</f>
        <v>0</v>
      </c>
      <c r="P194" s="30">
        <f>+'2003'!$L194</f>
        <v>0</v>
      </c>
      <c r="Q194" s="30">
        <f>+'2004'!$L194</f>
        <v>0</v>
      </c>
      <c r="R194" s="30">
        <f>+'2005'!$L194</f>
        <v>0</v>
      </c>
      <c r="S194" s="30">
        <f>+'2006'!$L194</f>
        <v>0</v>
      </c>
      <c r="T194" s="30">
        <f>+'2007'!$L194</f>
        <v>0</v>
      </c>
      <c r="U194" s="30">
        <f>+'2008'!$L194</f>
        <v>0</v>
      </c>
      <c r="V194" s="30">
        <f>+'2009'!$L194</f>
        <v>0</v>
      </c>
      <c r="W194" s="30">
        <f>+'2010'!$L194</f>
        <v>0</v>
      </c>
      <c r="X194" s="30">
        <f>+'2011'!$L194</f>
        <v>0</v>
      </c>
      <c r="Y194" s="30">
        <f>+'2012'!$L194</f>
        <v>0</v>
      </c>
      <c r="Z194" s="30">
        <f>+'2013'!$L194</f>
        <v>0</v>
      </c>
      <c r="AA194" s="30">
        <f>+'2014'!$L194</f>
        <v>0</v>
      </c>
      <c r="AB194" s="30">
        <f>+'2015'!$L194</f>
        <v>0</v>
      </c>
      <c r="AC194" s="30">
        <f>+'2016'!$L194</f>
        <v>0</v>
      </c>
      <c r="AD194" s="30">
        <f>+'2017'!$L194</f>
        <v>0</v>
      </c>
      <c r="AE194" s="30">
        <f>+'2018'!$L194</f>
        <v>0</v>
      </c>
      <c r="AF194" s="30">
        <f>+'2019'!$L194</f>
        <v>0</v>
      </c>
      <c r="AG194" s="30">
        <f>+'2020'!$L194</f>
        <v>0</v>
      </c>
      <c r="AH194" s="30">
        <f>+'2021'!$L194</f>
        <v>0</v>
      </c>
      <c r="AI194" s="27"/>
      <c r="AJ194" s="31" t="e">
        <f t="shared" si="68"/>
        <v>#DIV/0!</v>
      </c>
    </row>
    <row r="195" spans="1:36" x14ac:dyDescent="0.35">
      <c r="A195" s="24" t="s">
        <v>616</v>
      </c>
      <c r="B195" s="25" t="s">
        <v>617</v>
      </c>
      <c r="C195" s="30">
        <f>+'1990'!$L195</f>
        <v>0</v>
      </c>
      <c r="D195" s="30">
        <f>+'1991'!$L195</f>
        <v>0</v>
      </c>
      <c r="E195" s="30">
        <f>+'1992'!$L195</f>
        <v>0</v>
      </c>
      <c r="F195" s="30">
        <f>+'1993'!$L195</f>
        <v>0</v>
      </c>
      <c r="G195" s="30">
        <f>+'1994'!$L195</f>
        <v>0</v>
      </c>
      <c r="H195" s="30">
        <f>+'1995'!$L195</f>
        <v>0</v>
      </c>
      <c r="I195" s="30">
        <f>+'1996'!$L195</f>
        <v>0</v>
      </c>
      <c r="J195" s="30">
        <f>+'1997'!$L195</f>
        <v>0</v>
      </c>
      <c r="K195" s="30">
        <f>+'1998'!$L195</f>
        <v>0</v>
      </c>
      <c r="L195" s="30">
        <f>+'1999'!$L195</f>
        <v>0</v>
      </c>
      <c r="M195" s="30">
        <f>+'2000'!$L195</f>
        <v>0</v>
      </c>
      <c r="N195" s="30">
        <f>+'2001'!$L195</f>
        <v>0</v>
      </c>
      <c r="O195" s="30">
        <f>+'2002'!$L195</f>
        <v>0</v>
      </c>
      <c r="P195" s="30">
        <f>+'2003'!$L195</f>
        <v>0</v>
      </c>
      <c r="Q195" s="30">
        <f>+'2004'!$L195</f>
        <v>0</v>
      </c>
      <c r="R195" s="30">
        <f>+'2005'!$L195</f>
        <v>0</v>
      </c>
      <c r="S195" s="30">
        <f>+'2006'!$L195</f>
        <v>0</v>
      </c>
      <c r="T195" s="30">
        <f>+'2007'!$L195</f>
        <v>0</v>
      </c>
      <c r="U195" s="30">
        <f>+'2008'!$L195</f>
        <v>0</v>
      </c>
      <c r="V195" s="30">
        <f>+'2009'!$L195</f>
        <v>0</v>
      </c>
      <c r="W195" s="30">
        <f>+'2010'!$L195</f>
        <v>0</v>
      </c>
      <c r="X195" s="30">
        <f>+'2011'!$L195</f>
        <v>0</v>
      </c>
      <c r="Y195" s="30">
        <f>+'2012'!$L195</f>
        <v>0</v>
      </c>
      <c r="Z195" s="30">
        <f>+'2013'!$L195</f>
        <v>0</v>
      </c>
      <c r="AA195" s="30">
        <f>+'2014'!$L195</f>
        <v>0</v>
      </c>
      <c r="AB195" s="30">
        <f>+'2015'!$L195</f>
        <v>0</v>
      </c>
      <c r="AC195" s="30">
        <f>+'2016'!$L195</f>
        <v>0</v>
      </c>
      <c r="AD195" s="30">
        <f>+'2017'!$L195</f>
        <v>0</v>
      </c>
      <c r="AE195" s="30">
        <f>+'2018'!$L195</f>
        <v>0</v>
      </c>
      <c r="AF195" s="30">
        <f>+'2019'!$L195</f>
        <v>0</v>
      </c>
      <c r="AG195" s="30">
        <f>+'2020'!$L195</f>
        <v>0</v>
      </c>
      <c r="AH195" s="30">
        <f>+'2021'!$L195</f>
        <v>0</v>
      </c>
      <c r="AI195" s="27"/>
      <c r="AJ195" s="31" t="e">
        <f t="shared" si="68"/>
        <v>#DIV/0!</v>
      </c>
    </row>
    <row r="196" spans="1:36" x14ac:dyDescent="0.35">
      <c r="A196" s="24" t="s">
        <v>618</v>
      </c>
      <c r="B196" s="25" t="s">
        <v>619</v>
      </c>
      <c r="C196" s="30">
        <f>+'1990'!$L196</f>
        <v>0</v>
      </c>
      <c r="D196" s="30">
        <f>+'1991'!$L196</f>
        <v>0</v>
      </c>
      <c r="E196" s="30">
        <f>+'1992'!$L196</f>
        <v>0</v>
      </c>
      <c r="F196" s="30">
        <f>+'1993'!$L196</f>
        <v>0</v>
      </c>
      <c r="G196" s="30">
        <f>+'1994'!$L196</f>
        <v>0</v>
      </c>
      <c r="H196" s="30">
        <f>+'1995'!$L196</f>
        <v>0</v>
      </c>
      <c r="I196" s="30">
        <f>+'1996'!$L196</f>
        <v>0</v>
      </c>
      <c r="J196" s="30">
        <f>+'1997'!$L196</f>
        <v>0</v>
      </c>
      <c r="K196" s="30">
        <f>+'1998'!$L196</f>
        <v>0</v>
      </c>
      <c r="L196" s="30">
        <f>+'1999'!$L196</f>
        <v>0</v>
      </c>
      <c r="M196" s="30">
        <f>+'2000'!$L196</f>
        <v>0</v>
      </c>
      <c r="N196" s="30">
        <f>+'2001'!$L196</f>
        <v>0</v>
      </c>
      <c r="O196" s="30">
        <f>+'2002'!$L196</f>
        <v>0</v>
      </c>
      <c r="P196" s="30">
        <f>+'2003'!$L196</f>
        <v>0</v>
      </c>
      <c r="Q196" s="30">
        <f>+'2004'!$L196</f>
        <v>0</v>
      </c>
      <c r="R196" s="30">
        <f>+'2005'!$L196</f>
        <v>0</v>
      </c>
      <c r="S196" s="30">
        <f>+'2006'!$L196</f>
        <v>0</v>
      </c>
      <c r="T196" s="30">
        <f>+'2007'!$L196</f>
        <v>0</v>
      </c>
      <c r="U196" s="30">
        <f>+'2008'!$L196</f>
        <v>0</v>
      </c>
      <c r="V196" s="30">
        <f>+'2009'!$L196</f>
        <v>0</v>
      </c>
      <c r="W196" s="30">
        <f>+'2010'!$L196</f>
        <v>0</v>
      </c>
      <c r="X196" s="30">
        <f>+'2011'!$L196</f>
        <v>0</v>
      </c>
      <c r="Y196" s="30">
        <f>+'2012'!$L196</f>
        <v>0</v>
      </c>
      <c r="Z196" s="30">
        <f>+'2013'!$L196</f>
        <v>0</v>
      </c>
      <c r="AA196" s="30">
        <f>+'2014'!$L196</f>
        <v>0</v>
      </c>
      <c r="AB196" s="30">
        <f>+'2015'!$L196</f>
        <v>0</v>
      </c>
      <c r="AC196" s="30">
        <f>+'2016'!$L196</f>
        <v>0</v>
      </c>
      <c r="AD196" s="30">
        <f>+'2017'!$L196</f>
        <v>0</v>
      </c>
      <c r="AE196" s="30">
        <f>+'2018'!$L196</f>
        <v>0</v>
      </c>
      <c r="AF196" s="30">
        <f>+'2019'!$L196</f>
        <v>0</v>
      </c>
      <c r="AG196" s="30">
        <f>+'2020'!$L196</f>
        <v>0</v>
      </c>
      <c r="AH196" s="30">
        <f>+'2021'!$L196</f>
        <v>0</v>
      </c>
      <c r="AI196" s="27"/>
      <c r="AJ196" s="31" t="e">
        <f t="shared" si="68"/>
        <v>#DIV/0!</v>
      </c>
    </row>
    <row r="197" spans="1:36" x14ac:dyDescent="0.35">
      <c r="A197" s="24" t="s">
        <v>620</v>
      </c>
      <c r="B197" s="25" t="s">
        <v>621</v>
      </c>
      <c r="C197" s="30">
        <f>+'1990'!$L197</f>
        <v>0</v>
      </c>
      <c r="D197" s="30">
        <f>+'1991'!$L197</f>
        <v>0</v>
      </c>
      <c r="E197" s="30">
        <f>+'1992'!$L197</f>
        <v>0</v>
      </c>
      <c r="F197" s="30">
        <f>+'1993'!$L197</f>
        <v>0</v>
      </c>
      <c r="G197" s="30">
        <f>+'1994'!$L197</f>
        <v>0</v>
      </c>
      <c r="H197" s="30">
        <f>+'1995'!$L197</f>
        <v>0</v>
      </c>
      <c r="I197" s="30">
        <f>+'1996'!$L197</f>
        <v>0</v>
      </c>
      <c r="J197" s="30">
        <f>+'1997'!$L197</f>
        <v>0</v>
      </c>
      <c r="K197" s="30">
        <f>+'1998'!$L197</f>
        <v>0</v>
      </c>
      <c r="L197" s="30">
        <f>+'1999'!$L197</f>
        <v>0</v>
      </c>
      <c r="M197" s="30">
        <f>+'2000'!$L197</f>
        <v>0</v>
      </c>
      <c r="N197" s="30">
        <f>+'2001'!$L197</f>
        <v>0</v>
      </c>
      <c r="O197" s="30">
        <f>+'2002'!$L197</f>
        <v>0</v>
      </c>
      <c r="P197" s="30">
        <f>+'2003'!$L197</f>
        <v>0</v>
      </c>
      <c r="Q197" s="30">
        <f>+'2004'!$L197</f>
        <v>0</v>
      </c>
      <c r="R197" s="30">
        <f>+'2005'!$L197</f>
        <v>0</v>
      </c>
      <c r="S197" s="30">
        <f>+'2006'!$L197</f>
        <v>0</v>
      </c>
      <c r="T197" s="30">
        <f>+'2007'!$L197</f>
        <v>0</v>
      </c>
      <c r="U197" s="30">
        <f>+'2008'!$L197</f>
        <v>0</v>
      </c>
      <c r="V197" s="30">
        <f>+'2009'!$L197</f>
        <v>0</v>
      </c>
      <c r="W197" s="30">
        <f>+'2010'!$L197</f>
        <v>0</v>
      </c>
      <c r="X197" s="30">
        <f>+'2011'!$L197</f>
        <v>0</v>
      </c>
      <c r="Y197" s="30">
        <f>+'2012'!$L197</f>
        <v>0</v>
      </c>
      <c r="Z197" s="30">
        <f>+'2013'!$L197</f>
        <v>0</v>
      </c>
      <c r="AA197" s="30">
        <f>+'2014'!$L197</f>
        <v>0</v>
      </c>
      <c r="AB197" s="30">
        <f>+'2015'!$L197</f>
        <v>0</v>
      </c>
      <c r="AC197" s="30">
        <f>+'2016'!$L197</f>
        <v>0</v>
      </c>
      <c r="AD197" s="30">
        <f>+'2017'!$L197</f>
        <v>0</v>
      </c>
      <c r="AE197" s="30">
        <f>+'2018'!$L197</f>
        <v>0</v>
      </c>
      <c r="AF197" s="30">
        <f>+'2019'!$L197</f>
        <v>0</v>
      </c>
      <c r="AG197" s="30">
        <f>+'2020'!$L197</f>
        <v>0</v>
      </c>
      <c r="AH197" s="30">
        <f>+'2021'!$L197</f>
        <v>0</v>
      </c>
      <c r="AI197" s="27"/>
      <c r="AJ197" s="31" t="e">
        <f t="shared" ref="AJ197:AJ237" si="196">+(AF197/M197)-1</f>
        <v>#DIV/0!</v>
      </c>
    </row>
    <row r="198" spans="1:36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:AE198" si="197">+SUM(D199:D200)</f>
        <v>0</v>
      </c>
      <c r="E198" s="26">
        <f t="shared" si="197"/>
        <v>0</v>
      </c>
      <c r="F198" s="26">
        <f t="shared" si="197"/>
        <v>0</v>
      </c>
      <c r="G198" s="26">
        <f t="shared" si="197"/>
        <v>0</v>
      </c>
      <c r="H198" s="26">
        <f t="shared" si="197"/>
        <v>0</v>
      </c>
      <c r="I198" s="26">
        <f t="shared" si="197"/>
        <v>0</v>
      </c>
      <c r="J198" s="26">
        <f t="shared" si="197"/>
        <v>0</v>
      </c>
      <c r="K198" s="26">
        <f t="shared" si="197"/>
        <v>0</v>
      </c>
      <c r="L198" s="26">
        <f t="shared" si="197"/>
        <v>0</v>
      </c>
      <c r="M198" s="26">
        <f t="shared" si="197"/>
        <v>0</v>
      </c>
      <c r="N198" s="26">
        <f t="shared" si="197"/>
        <v>0</v>
      </c>
      <c r="O198" s="26">
        <f t="shared" si="197"/>
        <v>0</v>
      </c>
      <c r="P198" s="26">
        <f t="shared" si="197"/>
        <v>0</v>
      </c>
      <c r="Q198" s="26">
        <f t="shared" si="197"/>
        <v>0</v>
      </c>
      <c r="R198" s="26">
        <f t="shared" si="197"/>
        <v>0</v>
      </c>
      <c r="S198" s="26">
        <f t="shared" si="197"/>
        <v>0</v>
      </c>
      <c r="T198" s="26">
        <f t="shared" si="197"/>
        <v>0</v>
      </c>
      <c r="U198" s="26">
        <f t="shared" si="197"/>
        <v>0</v>
      </c>
      <c r="V198" s="26">
        <f t="shared" si="197"/>
        <v>0</v>
      </c>
      <c r="W198" s="26">
        <f t="shared" si="197"/>
        <v>0</v>
      </c>
      <c r="X198" s="26">
        <f t="shared" si="197"/>
        <v>0</v>
      </c>
      <c r="Y198" s="26">
        <f t="shared" si="197"/>
        <v>0</v>
      </c>
      <c r="Z198" s="26">
        <f t="shared" si="197"/>
        <v>0</v>
      </c>
      <c r="AA198" s="26">
        <f t="shared" si="197"/>
        <v>0</v>
      </c>
      <c r="AB198" s="26">
        <f t="shared" si="197"/>
        <v>0</v>
      </c>
      <c r="AC198" s="26">
        <f t="shared" si="197"/>
        <v>0</v>
      </c>
      <c r="AD198" s="26">
        <f t="shared" si="197"/>
        <v>0</v>
      </c>
      <c r="AE198" s="26">
        <f t="shared" si="197"/>
        <v>0</v>
      </c>
      <c r="AF198" s="26">
        <f t="shared" ref="AF198:AH198" si="198">+SUM(AF199:AF200)</f>
        <v>0</v>
      </c>
      <c r="AG198" s="26">
        <f t="shared" si="198"/>
        <v>0</v>
      </c>
      <c r="AH198" s="26">
        <f t="shared" si="198"/>
        <v>0</v>
      </c>
      <c r="AI198" s="27"/>
      <c r="AJ198" s="28" t="e">
        <f t="shared" si="196"/>
        <v>#DIV/0!</v>
      </c>
    </row>
    <row r="199" spans="1:36" x14ac:dyDescent="0.35">
      <c r="A199" s="24" t="s">
        <v>624</v>
      </c>
      <c r="B199" s="25" t="s">
        <v>625</v>
      </c>
      <c r="C199" s="30">
        <f>+'1990'!$L199</f>
        <v>0</v>
      </c>
      <c r="D199" s="30">
        <f>+'1991'!$L199</f>
        <v>0</v>
      </c>
      <c r="E199" s="30">
        <f>+'1992'!$L199</f>
        <v>0</v>
      </c>
      <c r="F199" s="30">
        <f>+'1993'!$L199</f>
        <v>0</v>
      </c>
      <c r="G199" s="30">
        <f>+'1994'!$L199</f>
        <v>0</v>
      </c>
      <c r="H199" s="30">
        <f>+'1995'!$L199</f>
        <v>0</v>
      </c>
      <c r="I199" s="30">
        <f>+'1996'!$L199</f>
        <v>0</v>
      </c>
      <c r="J199" s="30">
        <f>+'1997'!$L199</f>
        <v>0</v>
      </c>
      <c r="K199" s="30">
        <f>+'1998'!$L199</f>
        <v>0</v>
      </c>
      <c r="L199" s="30">
        <f>+'1999'!$L199</f>
        <v>0</v>
      </c>
      <c r="M199" s="30">
        <f>+'2000'!$L199</f>
        <v>0</v>
      </c>
      <c r="N199" s="30">
        <f>+'2001'!$L199</f>
        <v>0</v>
      </c>
      <c r="O199" s="30">
        <f>+'2002'!$L199</f>
        <v>0</v>
      </c>
      <c r="P199" s="30">
        <f>+'2003'!$L199</f>
        <v>0</v>
      </c>
      <c r="Q199" s="30">
        <f>+'2004'!$L199</f>
        <v>0</v>
      </c>
      <c r="R199" s="30">
        <f>+'2005'!$L199</f>
        <v>0</v>
      </c>
      <c r="S199" s="30">
        <f>+'2006'!$L199</f>
        <v>0</v>
      </c>
      <c r="T199" s="30">
        <f>+'2007'!$L199</f>
        <v>0</v>
      </c>
      <c r="U199" s="30">
        <f>+'2008'!$L199</f>
        <v>0</v>
      </c>
      <c r="V199" s="30">
        <f>+'2009'!$L199</f>
        <v>0</v>
      </c>
      <c r="W199" s="30">
        <f>+'2010'!$L199</f>
        <v>0</v>
      </c>
      <c r="X199" s="30">
        <f>+'2011'!$L199</f>
        <v>0</v>
      </c>
      <c r="Y199" s="30">
        <f>+'2012'!$L199</f>
        <v>0</v>
      </c>
      <c r="Z199" s="30">
        <f>+'2013'!$L199</f>
        <v>0</v>
      </c>
      <c r="AA199" s="30">
        <f>+'2014'!$L199</f>
        <v>0</v>
      </c>
      <c r="AB199" s="30">
        <f>+'2015'!$L199</f>
        <v>0</v>
      </c>
      <c r="AC199" s="30">
        <f>+'2016'!$L199</f>
        <v>0</v>
      </c>
      <c r="AD199" s="30">
        <f>+'2017'!$L199</f>
        <v>0</v>
      </c>
      <c r="AE199" s="30">
        <f>+'2018'!$L199</f>
        <v>0</v>
      </c>
      <c r="AF199" s="30">
        <f>+'2019'!$L199</f>
        <v>0</v>
      </c>
      <c r="AG199" s="30">
        <f>+'2020'!$L199</f>
        <v>0</v>
      </c>
      <c r="AH199" s="30">
        <f>+'2021'!$L199</f>
        <v>0</v>
      </c>
      <c r="AI199" s="27"/>
      <c r="AJ199" s="31" t="e">
        <f t="shared" si="196"/>
        <v>#DIV/0!</v>
      </c>
    </row>
    <row r="200" spans="1:36" x14ac:dyDescent="0.35">
      <c r="A200" s="24" t="s">
        <v>626</v>
      </c>
      <c r="B200" s="25" t="s">
        <v>627</v>
      </c>
      <c r="C200" s="26">
        <f>+SUM(C201:C205)</f>
        <v>0</v>
      </c>
      <c r="D200" s="26">
        <f t="shared" ref="D200" si="199">+SUM(D201:D205)</f>
        <v>0</v>
      </c>
      <c r="E200" s="26">
        <f t="shared" ref="E200" si="200">+SUM(E201:E205)</f>
        <v>0</v>
      </c>
      <c r="F200" s="26">
        <f t="shared" ref="F200" si="201">+SUM(F201:F205)</f>
        <v>0</v>
      </c>
      <c r="G200" s="26">
        <f t="shared" ref="G200" si="202">+SUM(G201:G205)</f>
        <v>0</v>
      </c>
      <c r="H200" s="26">
        <f t="shared" ref="H200" si="203">+SUM(H201:H205)</f>
        <v>0</v>
      </c>
      <c r="I200" s="26">
        <f t="shared" ref="I200" si="204">+SUM(I201:I205)</f>
        <v>0</v>
      </c>
      <c r="J200" s="26">
        <f t="shared" ref="J200" si="205">+SUM(J201:J205)</f>
        <v>0</v>
      </c>
      <c r="K200" s="26">
        <f t="shared" ref="K200" si="206">+SUM(K201:K205)</f>
        <v>0</v>
      </c>
      <c r="L200" s="26">
        <f t="shared" ref="L200" si="207">+SUM(L201:L205)</f>
        <v>0</v>
      </c>
      <c r="M200" s="26">
        <f t="shared" ref="M200" si="208">+SUM(M201:M205)</f>
        <v>0</v>
      </c>
      <c r="N200" s="26">
        <f t="shared" ref="N200" si="209">+SUM(N201:N205)</f>
        <v>0</v>
      </c>
      <c r="O200" s="26">
        <f t="shared" ref="O200" si="210">+SUM(O201:O205)</f>
        <v>0</v>
      </c>
      <c r="P200" s="26">
        <f t="shared" ref="P200" si="211">+SUM(P201:P205)</f>
        <v>0</v>
      </c>
      <c r="Q200" s="26">
        <f t="shared" ref="Q200:R200" si="212">+SUM(Q201:Q205)</f>
        <v>0</v>
      </c>
      <c r="R200" s="26">
        <f t="shared" si="212"/>
        <v>0</v>
      </c>
      <c r="S200" s="26">
        <f t="shared" ref="S200" si="213">+SUM(S201:S205)</f>
        <v>0</v>
      </c>
      <c r="T200" s="26">
        <f t="shared" ref="T200" si="214">+SUM(T201:T205)</f>
        <v>0</v>
      </c>
      <c r="U200" s="26">
        <f t="shared" ref="U200" si="215">+SUM(U201:U205)</f>
        <v>0</v>
      </c>
      <c r="V200" s="26">
        <f t="shared" ref="V200" si="216">+SUM(V201:V205)</f>
        <v>0</v>
      </c>
      <c r="W200" s="26">
        <f t="shared" ref="W200" si="217">+SUM(W201:W205)</f>
        <v>0</v>
      </c>
      <c r="X200" s="26">
        <f t="shared" ref="X200" si="218">+SUM(X201:X205)</f>
        <v>0</v>
      </c>
      <c r="Y200" s="26">
        <f t="shared" ref="Y200" si="219">+SUM(Y201:Y205)</f>
        <v>0</v>
      </c>
      <c r="Z200" s="26">
        <f t="shared" ref="Z200" si="220">+SUM(Z201:Z205)</f>
        <v>0</v>
      </c>
      <c r="AA200" s="26">
        <f t="shared" ref="AA200" si="221">+SUM(AA201:AA205)</f>
        <v>0</v>
      </c>
      <c r="AB200" s="26">
        <f t="shared" ref="AB200" si="222">+SUM(AB201:AB205)</f>
        <v>0</v>
      </c>
      <c r="AC200" s="26">
        <f t="shared" ref="AC200" si="223">+SUM(AC201:AC205)</f>
        <v>0</v>
      </c>
      <c r="AD200" s="26">
        <f t="shared" ref="AD200" si="224">+SUM(AD201:AD205)</f>
        <v>0</v>
      </c>
      <c r="AE200" s="26">
        <f t="shared" ref="AE200:AH200" si="225">+SUM(AE201:AE205)</f>
        <v>0</v>
      </c>
      <c r="AF200" s="26">
        <f t="shared" si="225"/>
        <v>0</v>
      </c>
      <c r="AG200" s="26">
        <f t="shared" si="225"/>
        <v>0</v>
      </c>
      <c r="AH200" s="26">
        <f t="shared" si="225"/>
        <v>0</v>
      </c>
      <c r="AI200" s="27"/>
      <c r="AJ200" s="28" t="e">
        <f t="shared" si="196"/>
        <v>#DIV/0!</v>
      </c>
    </row>
    <row r="201" spans="1:36" x14ac:dyDescent="0.35">
      <c r="A201" s="24" t="s">
        <v>628</v>
      </c>
      <c r="B201" s="25" t="s">
        <v>629</v>
      </c>
      <c r="C201" s="30">
        <f>+'1990'!$L201</f>
        <v>0</v>
      </c>
      <c r="D201" s="30">
        <f>+'1991'!$L201</f>
        <v>0</v>
      </c>
      <c r="E201" s="30">
        <f>+'1992'!$L201</f>
        <v>0</v>
      </c>
      <c r="F201" s="30">
        <f>+'1993'!$L201</f>
        <v>0</v>
      </c>
      <c r="G201" s="30">
        <f>+'1994'!$L201</f>
        <v>0</v>
      </c>
      <c r="H201" s="30">
        <f>+'1995'!$L201</f>
        <v>0</v>
      </c>
      <c r="I201" s="30">
        <f>+'1996'!$L201</f>
        <v>0</v>
      </c>
      <c r="J201" s="30">
        <f>+'1997'!$L201</f>
        <v>0</v>
      </c>
      <c r="K201" s="30">
        <f>+'1998'!$L201</f>
        <v>0</v>
      </c>
      <c r="L201" s="30">
        <f>+'1999'!$L201</f>
        <v>0</v>
      </c>
      <c r="M201" s="30">
        <f>+'2000'!$L201</f>
        <v>0</v>
      </c>
      <c r="N201" s="30">
        <f>+'2001'!$L201</f>
        <v>0</v>
      </c>
      <c r="O201" s="30">
        <f>+'2002'!$L201</f>
        <v>0</v>
      </c>
      <c r="P201" s="30">
        <f>+'2003'!$L201</f>
        <v>0</v>
      </c>
      <c r="Q201" s="30">
        <f>+'2004'!$L201</f>
        <v>0</v>
      </c>
      <c r="R201" s="30">
        <f>+'2005'!$L201</f>
        <v>0</v>
      </c>
      <c r="S201" s="30">
        <f>+'2006'!$L201</f>
        <v>0</v>
      </c>
      <c r="T201" s="30">
        <f>+'2007'!$L201</f>
        <v>0</v>
      </c>
      <c r="U201" s="30">
        <f>+'2008'!$L201</f>
        <v>0</v>
      </c>
      <c r="V201" s="30">
        <f>+'2009'!$L201</f>
        <v>0</v>
      </c>
      <c r="W201" s="30">
        <f>+'2010'!$L201</f>
        <v>0</v>
      </c>
      <c r="X201" s="30">
        <f>+'2011'!$L201</f>
        <v>0</v>
      </c>
      <c r="Y201" s="30">
        <f>+'2012'!$L201</f>
        <v>0</v>
      </c>
      <c r="Z201" s="30">
        <f>+'2013'!$L201</f>
        <v>0</v>
      </c>
      <c r="AA201" s="30">
        <f>+'2014'!$L201</f>
        <v>0</v>
      </c>
      <c r="AB201" s="30">
        <f>+'2015'!$L201</f>
        <v>0</v>
      </c>
      <c r="AC201" s="30">
        <f>+'2016'!$L201</f>
        <v>0</v>
      </c>
      <c r="AD201" s="30">
        <f>+'2017'!$L201</f>
        <v>0</v>
      </c>
      <c r="AE201" s="30">
        <f>+'2018'!$L201</f>
        <v>0</v>
      </c>
      <c r="AF201" s="30">
        <f>+'2019'!$L201</f>
        <v>0</v>
      </c>
      <c r="AG201" s="30">
        <f>+'2020'!$L201</f>
        <v>0</v>
      </c>
      <c r="AH201" s="30">
        <f>+'2021'!$L201</f>
        <v>0</v>
      </c>
      <c r="AI201" s="27"/>
      <c r="AJ201" s="31" t="e">
        <f t="shared" si="196"/>
        <v>#DIV/0!</v>
      </c>
    </row>
    <row r="202" spans="1:36" x14ac:dyDescent="0.35">
      <c r="A202" s="24" t="s">
        <v>630</v>
      </c>
      <c r="B202" s="25" t="s">
        <v>631</v>
      </c>
      <c r="C202" s="30">
        <f>+'1990'!$L202</f>
        <v>0</v>
      </c>
      <c r="D202" s="30">
        <f>+'1991'!$L202</f>
        <v>0</v>
      </c>
      <c r="E202" s="30">
        <f>+'1992'!$L202</f>
        <v>0</v>
      </c>
      <c r="F202" s="30">
        <f>+'1993'!$L202</f>
        <v>0</v>
      </c>
      <c r="G202" s="30">
        <f>+'1994'!$L202</f>
        <v>0</v>
      </c>
      <c r="H202" s="30">
        <f>+'1995'!$L202</f>
        <v>0</v>
      </c>
      <c r="I202" s="30">
        <f>+'1996'!$L202</f>
        <v>0</v>
      </c>
      <c r="J202" s="30">
        <f>+'1997'!$L202</f>
        <v>0</v>
      </c>
      <c r="K202" s="30">
        <f>+'1998'!$L202</f>
        <v>0</v>
      </c>
      <c r="L202" s="30">
        <f>+'1999'!$L202</f>
        <v>0</v>
      </c>
      <c r="M202" s="30">
        <f>+'2000'!$L202</f>
        <v>0</v>
      </c>
      <c r="N202" s="30">
        <f>+'2001'!$L202</f>
        <v>0</v>
      </c>
      <c r="O202" s="30">
        <f>+'2002'!$L202</f>
        <v>0</v>
      </c>
      <c r="P202" s="30">
        <f>+'2003'!$L202</f>
        <v>0</v>
      </c>
      <c r="Q202" s="30">
        <f>+'2004'!$L202</f>
        <v>0</v>
      </c>
      <c r="R202" s="30">
        <f>+'2005'!$L202</f>
        <v>0</v>
      </c>
      <c r="S202" s="30">
        <f>+'2006'!$L202</f>
        <v>0</v>
      </c>
      <c r="T202" s="30">
        <f>+'2007'!$L202</f>
        <v>0</v>
      </c>
      <c r="U202" s="30">
        <f>+'2008'!$L202</f>
        <v>0</v>
      </c>
      <c r="V202" s="30">
        <f>+'2009'!$L202</f>
        <v>0</v>
      </c>
      <c r="W202" s="30">
        <f>+'2010'!$L202</f>
        <v>0</v>
      </c>
      <c r="X202" s="30">
        <f>+'2011'!$L202</f>
        <v>0</v>
      </c>
      <c r="Y202" s="30">
        <f>+'2012'!$L202</f>
        <v>0</v>
      </c>
      <c r="Z202" s="30">
        <f>+'2013'!$L202</f>
        <v>0</v>
      </c>
      <c r="AA202" s="30">
        <f>+'2014'!$L202</f>
        <v>0</v>
      </c>
      <c r="AB202" s="30">
        <f>+'2015'!$L202</f>
        <v>0</v>
      </c>
      <c r="AC202" s="30">
        <f>+'2016'!$L202</f>
        <v>0</v>
      </c>
      <c r="AD202" s="30">
        <f>+'2017'!$L202</f>
        <v>0</v>
      </c>
      <c r="AE202" s="30">
        <f>+'2018'!$L202</f>
        <v>0</v>
      </c>
      <c r="AF202" s="30">
        <f>+'2019'!$L202</f>
        <v>0</v>
      </c>
      <c r="AG202" s="30">
        <f>+'2020'!$L202</f>
        <v>0</v>
      </c>
      <c r="AH202" s="30">
        <f>+'2021'!$L202</f>
        <v>0</v>
      </c>
      <c r="AI202" s="27"/>
      <c r="AJ202" s="31" t="e">
        <f t="shared" si="196"/>
        <v>#DIV/0!</v>
      </c>
    </row>
    <row r="203" spans="1:36" x14ac:dyDescent="0.35">
      <c r="A203" s="24" t="s">
        <v>632</v>
      </c>
      <c r="B203" s="25" t="s">
        <v>633</v>
      </c>
      <c r="C203" s="30">
        <f>+'1990'!$L203</f>
        <v>0</v>
      </c>
      <c r="D203" s="30">
        <f>+'1991'!$L203</f>
        <v>0</v>
      </c>
      <c r="E203" s="30">
        <f>+'1992'!$L203</f>
        <v>0</v>
      </c>
      <c r="F203" s="30">
        <f>+'1993'!$L203</f>
        <v>0</v>
      </c>
      <c r="G203" s="30">
        <f>+'1994'!$L203</f>
        <v>0</v>
      </c>
      <c r="H203" s="30">
        <f>+'1995'!$L203</f>
        <v>0</v>
      </c>
      <c r="I203" s="30">
        <f>+'1996'!$L203</f>
        <v>0</v>
      </c>
      <c r="J203" s="30">
        <f>+'1997'!$L203</f>
        <v>0</v>
      </c>
      <c r="K203" s="30">
        <f>+'1998'!$L203</f>
        <v>0</v>
      </c>
      <c r="L203" s="30">
        <f>+'1999'!$L203</f>
        <v>0</v>
      </c>
      <c r="M203" s="30">
        <f>+'2000'!$L203</f>
        <v>0</v>
      </c>
      <c r="N203" s="30">
        <f>+'2001'!$L203</f>
        <v>0</v>
      </c>
      <c r="O203" s="30">
        <f>+'2002'!$L203</f>
        <v>0</v>
      </c>
      <c r="P203" s="30">
        <f>+'2003'!$L203</f>
        <v>0</v>
      </c>
      <c r="Q203" s="30">
        <f>+'2004'!$L203</f>
        <v>0</v>
      </c>
      <c r="R203" s="30">
        <f>+'2005'!$L203</f>
        <v>0</v>
      </c>
      <c r="S203" s="30">
        <f>+'2006'!$L203</f>
        <v>0</v>
      </c>
      <c r="T203" s="30">
        <f>+'2007'!$L203</f>
        <v>0</v>
      </c>
      <c r="U203" s="30">
        <f>+'2008'!$L203</f>
        <v>0</v>
      </c>
      <c r="V203" s="30">
        <f>+'2009'!$L203</f>
        <v>0</v>
      </c>
      <c r="W203" s="30">
        <f>+'2010'!$L203</f>
        <v>0</v>
      </c>
      <c r="X203" s="30">
        <f>+'2011'!$L203</f>
        <v>0</v>
      </c>
      <c r="Y203" s="30">
        <f>+'2012'!$L203</f>
        <v>0</v>
      </c>
      <c r="Z203" s="30">
        <f>+'2013'!$L203</f>
        <v>0</v>
      </c>
      <c r="AA203" s="30">
        <f>+'2014'!$L203</f>
        <v>0</v>
      </c>
      <c r="AB203" s="30">
        <f>+'2015'!$L203</f>
        <v>0</v>
      </c>
      <c r="AC203" s="30">
        <f>+'2016'!$L203</f>
        <v>0</v>
      </c>
      <c r="AD203" s="30">
        <f>+'2017'!$L203</f>
        <v>0</v>
      </c>
      <c r="AE203" s="30">
        <f>+'2018'!$L203</f>
        <v>0</v>
      </c>
      <c r="AF203" s="30">
        <f>+'2019'!$L203</f>
        <v>0</v>
      </c>
      <c r="AG203" s="30">
        <f>+'2020'!$L203</f>
        <v>0</v>
      </c>
      <c r="AH203" s="30">
        <f>+'2021'!$L203</f>
        <v>0</v>
      </c>
      <c r="AI203" s="27"/>
      <c r="AJ203" s="31" t="e">
        <f t="shared" si="196"/>
        <v>#DIV/0!</v>
      </c>
    </row>
    <row r="204" spans="1:36" x14ac:dyDescent="0.35">
      <c r="A204" s="24" t="s">
        <v>634</v>
      </c>
      <c r="B204" s="25" t="s">
        <v>635</v>
      </c>
      <c r="C204" s="30">
        <f>+'1990'!$L204</f>
        <v>0</v>
      </c>
      <c r="D204" s="30">
        <f>+'1991'!$L204</f>
        <v>0</v>
      </c>
      <c r="E204" s="30">
        <f>+'1992'!$L204</f>
        <v>0</v>
      </c>
      <c r="F204" s="30">
        <f>+'1993'!$L204</f>
        <v>0</v>
      </c>
      <c r="G204" s="30">
        <f>+'1994'!$L204</f>
        <v>0</v>
      </c>
      <c r="H204" s="30">
        <f>+'1995'!$L204</f>
        <v>0</v>
      </c>
      <c r="I204" s="30">
        <f>+'1996'!$L204</f>
        <v>0</v>
      </c>
      <c r="J204" s="30">
        <f>+'1997'!$L204</f>
        <v>0</v>
      </c>
      <c r="K204" s="30">
        <f>+'1998'!$L204</f>
        <v>0</v>
      </c>
      <c r="L204" s="30">
        <f>+'1999'!$L204</f>
        <v>0</v>
      </c>
      <c r="M204" s="30">
        <f>+'2000'!$L204</f>
        <v>0</v>
      </c>
      <c r="N204" s="30">
        <f>+'2001'!$L204</f>
        <v>0</v>
      </c>
      <c r="O204" s="30">
        <f>+'2002'!$L204</f>
        <v>0</v>
      </c>
      <c r="P204" s="30">
        <f>+'2003'!$L204</f>
        <v>0</v>
      </c>
      <c r="Q204" s="30">
        <f>+'2004'!$L204</f>
        <v>0</v>
      </c>
      <c r="R204" s="30">
        <f>+'2005'!$L204</f>
        <v>0</v>
      </c>
      <c r="S204" s="30">
        <f>+'2006'!$L204</f>
        <v>0</v>
      </c>
      <c r="T204" s="30">
        <f>+'2007'!$L204</f>
        <v>0</v>
      </c>
      <c r="U204" s="30">
        <f>+'2008'!$L204</f>
        <v>0</v>
      </c>
      <c r="V204" s="30">
        <f>+'2009'!$L204</f>
        <v>0</v>
      </c>
      <c r="W204" s="30">
        <f>+'2010'!$L204</f>
        <v>0</v>
      </c>
      <c r="X204" s="30">
        <f>+'2011'!$L204</f>
        <v>0</v>
      </c>
      <c r="Y204" s="30">
        <f>+'2012'!$L204</f>
        <v>0</v>
      </c>
      <c r="Z204" s="30">
        <f>+'2013'!$L204</f>
        <v>0</v>
      </c>
      <c r="AA204" s="30">
        <f>+'2014'!$L204</f>
        <v>0</v>
      </c>
      <c r="AB204" s="30">
        <f>+'2015'!$L204</f>
        <v>0</v>
      </c>
      <c r="AC204" s="30">
        <f>+'2016'!$L204</f>
        <v>0</v>
      </c>
      <c r="AD204" s="30">
        <f>+'2017'!$L204</f>
        <v>0</v>
      </c>
      <c r="AE204" s="30">
        <f>+'2018'!$L204</f>
        <v>0</v>
      </c>
      <c r="AF204" s="30">
        <f>+'2019'!$L204</f>
        <v>0</v>
      </c>
      <c r="AG204" s="30">
        <f>+'2020'!$L204</f>
        <v>0</v>
      </c>
      <c r="AH204" s="30">
        <f>+'2021'!$L204</f>
        <v>0</v>
      </c>
      <c r="AI204" s="27"/>
      <c r="AJ204" s="31" t="e">
        <f t="shared" si="196"/>
        <v>#DIV/0!</v>
      </c>
    </row>
    <row r="205" spans="1:36" x14ac:dyDescent="0.35">
      <c r="A205" s="24" t="s">
        <v>636</v>
      </c>
      <c r="B205" s="25" t="s">
        <v>637</v>
      </c>
      <c r="C205" s="30">
        <f>+'1990'!$L205</f>
        <v>0</v>
      </c>
      <c r="D205" s="30">
        <f>+'1991'!$L205</f>
        <v>0</v>
      </c>
      <c r="E205" s="30">
        <f>+'1992'!$L205</f>
        <v>0</v>
      </c>
      <c r="F205" s="30">
        <f>+'1993'!$L205</f>
        <v>0</v>
      </c>
      <c r="G205" s="30">
        <f>+'1994'!$L205</f>
        <v>0</v>
      </c>
      <c r="H205" s="30">
        <f>+'1995'!$L205</f>
        <v>0</v>
      </c>
      <c r="I205" s="30">
        <f>+'1996'!$L205</f>
        <v>0</v>
      </c>
      <c r="J205" s="30">
        <f>+'1997'!$L205</f>
        <v>0</v>
      </c>
      <c r="K205" s="30">
        <f>+'1998'!$L205</f>
        <v>0</v>
      </c>
      <c r="L205" s="30">
        <f>+'1999'!$L205</f>
        <v>0</v>
      </c>
      <c r="M205" s="30">
        <f>+'2000'!$L205</f>
        <v>0</v>
      </c>
      <c r="N205" s="30">
        <f>+'2001'!$L205</f>
        <v>0</v>
      </c>
      <c r="O205" s="30">
        <f>+'2002'!$L205</f>
        <v>0</v>
      </c>
      <c r="P205" s="30">
        <f>+'2003'!$L205</f>
        <v>0</v>
      </c>
      <c r="Q205" s="30">
        <f>+'2004'!$L205</f>
        <v>0</v>
      </c>
      <c r="R205" s="30">
        <f>+'2005'!$L205</f>
        <v>0</v>
      </c>
      <c r="S205" s="30">
        <f>+'2006'!$L205</f>
        <v>0</v>
      </c>
      <c r="T205" s="30">
        <f>+'2007'!$L205</f>
        <v>0</v>
      </c>
      <c r="U205" s="30">
        <f>+'2008'!$L205</f>
        <v>0</v>
      </c>
      <c r="V205" s="30">
        <f>+'2009'!$L205</f>
        <v>0</v>
      </c>
      <c r="W205" s="30">
        <f>+'2010'!$L205</f>
        <v>0</v>
      </c>
      <c r="X205" s="30">
        <f>+'2011'!$L205</f>
        <v>0</v>
      </c>
      <c r="Y205" s="30">
        <f>+'2012'!$L205</f>
        <v>0</v>
      </c>
      <c r="Z205" s="30">
        <f>+'2013'!$L205</f>
        <v>0</v>
      </c>
      <c r="AA205" s="30">
        <f>+'2014'!$L205</f>
        <v>0</v>
      </c>
      <c r="AB205" s="30">
        <f>+'2015'!$L205</f>
        <v>0</v>
      </c>
      <c r="AC205" s="30">
        <f>+'2016'!$L205</f>
        <v>0</v>
      </c>
      <c r="AD205" s="30">
        <f>+'2017'!$L205</f>
        <v>0</v>
      </c>
      <c r="AE205" s="30">
        <f>+'2018'!$L205</f>
        <v>0</v>
      </c>
      <c r="AF205" s="30">
        <f>+'2019'!$L205</f>
        <v>0</v>
      </c>
      <c r="AG205" s="30">
        <f>+'2020'!$L205</f>
        <v>0</v>
      </c>
      <c r="AH205" s="30">
        <f>+'2021'!$L205</f>
        <v>0</v>
      </c>
      <c r="AI205" s="27"/>
      <c r="AJ205" s="31" t="e">
        <f t="shared" si="196"/>
        <v>#DIV/0!</v>
      </c>
    </row>
    <row r="206" spans="1:36" x14ac:dyDescent="0.35">
      <c r="A206" s="24" t="s">
        <v>638</v>
      </c>
      <c r="B206" s="25" t="s">
        <v>639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27"/>
      <c r="AJ206" s="33" t="e">
        <f t="shared" si="196"/>
        <v>#DIV/0!</v>
      </c>
    </row>
    <row r="207" spans="1:36" x14ac:dyDescent="0.35">
      <c r="A207" s="24" t="s">
        <v>640</v>
      </c>
      <c r="B207" s="25" t="s">
        <v>291</v>
      </c>
      <c r="C207" s="30">
        <f>+'1990'!$L207</f>
        <v>0</v>
      </c>
      <c r="D207" s="30">
        <f>+'1991'!$L207</f>
        <v>0</v>
      </c>
      <c r="E207" s="30">
        <f>+'1992'!$L207</f>
        <v>0</v>
      </c>
      <c r="F207" s="30">
        <f>+'1993'!$L207</f>
        <v>0</v>
      </c>
      <c r="G207" s="30">
        <f>+'1994'!$L207</f>
        <v>0</v>
      </c>
      <c r="H207" s="30">
        <f>+'1995'!$L207</f>
        <v>0</v>
      </c>
      <c r="I207" s="30">
        <f>+'1996'!$L207</f>
        <v>0</v>
      </c>
      <c r="J207" s="30">
        <f>+'1997'!$L207</f>
        <v>0</v>
      </c>
      <c r="K207" s="30">
        <f>+'1998'!$L207</f>
        <v>0</v>
      </c>
      <c r="L207" s="30">
        <f>+'1999'!$L207</f>
        <v>0</v>
      </c>
      <c r="M207" s="30">
        <f>+'2000'!$L207</f>
        <v>0</v>
      </c>
      <c r="N207" s="30">
        <f>+'2001'!$L207</f>
        <v>0</v>
      </c>
      <c r="O207" s="30">
        <f>+'2002'!$L207</f>
        <v>0</v>
      </c>
      <c r="P207" s="30">
        <f>+'2003'!$L207</f>
        <v>0</v>
      </c>
      <c r="Q207" s="30">
        <f>+'2004'!$L207</f>
        <v>0</v>
      </c>
      <c r="R207" s="30">
        <f>+'2005'!$L207</f>
        <v>0</v>
      </c>
      <c r="S207" s="30">
        <f>+'2006'!$L207</f>
        <v>0</v>
      </c>
      <c r="T207" s="30">
        <f>+'2007'!$L207</f>
        <v>0</v>
      </c>
      <c r="U207" s="30">
        <f>+'2008'!$L207</f>
        <v>0</v>
      </c>
      <c r="V207" s="30">
        <f>+'2009'!$L207</f>
        <v>0</v>
      </c>
      <c r="W207" s="30">
        <f>+'2010'!$L207</f>
        <v>0</v>
      </c>
      <c r="X207" s="30">
        <f>+'2011'!$L207</f>
        <v>0</v>
      </c>
      <c r="Y207" s="30">
        <f>+'2012'!$L207</f>
        <v>0</v>
      </c>
      <c r="Z207" s="30">
        <f>+'2013'!$L207</f>
        <v>0</v>
      </c>
      <c r="AA207" s="30">
        <f>+'2014'!$L207</f>
        <v>0</v>
      </c>
      <c r="AB207" s="30">
        <f>+'2015'!$L207</f>
        <v>0</v>
      </c>
      <c r="AC207" s="30">
        <f>+'2016'!$L207</f>
        <v>0</v>
      </c>
      <c r="AD207" s="30">
        <f>+'2017'!$L207</f>
        <v>0</v>
      </c>
      <c r="AE207" s="30">
        <f>+'2018'!$L207</f>
        <v>0</v>
      </c>
      <c r="AF207" s="30">
        <f>+'2019'!$L207</f>
        <v>0</v>
      </c>
      <c r="AG207" s="30">
        <f>+'2020'!$L207</f>
        <v>0</v>
      </c>
      <c r="AH207" s="30">
        <f>+'2021'!$L207</f>
        <v>0</v>
      </c>
      <c r="AI207" s="27"/>
      <c r="AJ207" s="31" t="e">
        <f t="shared" si="196"/>
        <v>#DIV/0!</v>
      </c>
    </row>
    <row r="208" spans="1:36" ht="13" x14ac:dyDescent="0.35">
      <c r="A208" s="24" t="s">
        <v>696</v>
      </c>
      <c r="B208" s="25" t="s">
        <v>697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27"/>
      <c r="AJ208" s="31"/>
    </row>
    <row r="209" spans="1:36" s="13" customFormat="1" x14ac:dyDescent="0.35">
      <c r="A209" s="19" t="s">
        <v>641</v>
      </c>
      <c r="B209" s="20" t="s">
        <v>642</v>
      </c>
      <c r="C209" s="21">
        <f>+C210+C214+C217+C220+C224</f>
        <v>0</v>
      </c>
      <c r="D209" s="21">
        <f t="shared" ref="D209:AE209" si="226">+D210+D214+D217+D220+D224</f>
        <v>0</v>
      </c>
      <c r="E209" s="21">
        <f t="shared" si="226"/>
        <v>0</v>
      </c>
      <c r="F209" s="21">
        <f t="shared" si="226"/>
        <v>0</v>
      </c>
      <c r="G209" s="21">
        <f t="shared" si="226"/>
        <v>0</v>
      </c>
      <c r="H209" s="21">
        <f t="shared" si="226"/>
        <v>0</v>
      </c>
      <c r="I209" s="21">
        <f t="shared" si="226"/>
        <v>0</v>
      </c>
      <c r="J209" s="21">
        <f t="shared" si="226"/>
        <v>0</v>
      </c>
      <c r="K209" s="21">
        <f t="shared" si="226"/>
        <v>0</v>
      </c>
      <c r="L209" s="21">
        <f t="shared" si="226"/>
        <v>0</v>
      </c>
      <c r="M209" s="21">
        <f t="shared" si="226"/>
        <v>0</v>
      </c>
      <c r="N209" s="21">
        <f t="shared" si="226"/>
        <v>0</v>
      </c>
      <c r="O209" s="21">
        <f t="shared" si="226"/>
        <v>0</v>
      </c>
      <c r="P209" s="21">
        <f t="shared" si="226"/>
        <v>0</v>
      </c>
      <c r="Q209" s="21">
        <f t="shared" si="226"/>
        <v>0</v>
      </c>
      <c r="R209" s="21">
        <f t="shared" ref="R209" si="227">+R210+R214+R217+R220+R224</f>
        <v>0</v>
      </c>
      <c r="S209" s="21">
        <f t="shared" si="226"/>
        <v>0</v>
      </c>
      <c r="T209" s="21">
        <f t="shared" si="226"/>
        <v>0</v>
      </c>
      <c r="U209" s="21">
        <f t="shared" si="226"/>
        <v>0</v>
      </c>
      <c r="V209" s="21">
        <f t="shared" si="226"/>
        <v>0</v>
      </c>
      <c r="W209" s="21">
        <f t="shared" si="226"/>
        <v>0</v>
      </c>
      <c r="X209" s="21">
        <f t="shared" si="226"/>
        <v>0</v>
      </c>
      <c r="Y209" s="21">
        <f t="shared" si="226"/>
        <v>0</v>
      </c>
      <c r="Z209" s="21">
        <f t="shared" si="226"/>
        <v>0</v>
      </c>
      <c r="AA209" s="21">
        <f t="shared" si="226"/>
        <v>0</v>
      </c>
      <c r="AB209" s="21">
        <f t="shared" si="226"/>
        <v>0</v>
      </c>
      <c r="AC209" s="21">
        <f t="shared" si="226"/>
        <v>0</v>
      </c>
      <c r="AD209" s="21">
        <f t="shared" si="226"/>
        <v>0</v>
      </c>
      <c r="AE209" s="21">
        <f t="shared" si="226"/>
        <v>0</v>
      </c>
      <c r="AF209" s="21">
        <f t="shared" ref="AF209" si="228">+AF210+AF214+AF217+AF220+AF224</f>
        <v>0</v>
      </c>
      <c r="AG209" s="21">
        <f t="shared" ref="AG209:AH209" si="229">+AG210+AG214+AG217+AG220+AG224</f>
        <v>0</v>
      </c>
      <c r="AH209" s="21">
        <f t="shared" si="229"/>
        <v>0</v>
      </c>
      <c r="AI209" s="22"/>
      <c r="AJ209" s="23" t="e">
        <f t="shared" si="196"/>
        <v>#DIV/0!</v>
      </c>
    </row>
    <row r="210" spans="1:36" x14ac:dyDescent="0.35">
      <c r="A210" s="24" t="s">
        <v>643</v>
      </c>
      <c r="B210" s="25" t="s">
        <v>644</v>
      </c>
      <c r="C210" s="26">
        <f>+SUM(C211:C213)</f>
        <v>0</v>
      </c>
      <c r="D210" s="26">
        <f t="shared" ref="D210:AE210" si="230">+SUM(D211:D213)</f>
        <v>0</v>
      </c>
      <c r="E210" s="26">
        <f t="shared" si="230"/>
        <v>0</v>
      </c>
      <c r="F210" s="26">
        <f t="shared" si="230"/>
        <v>0</v>
      </c>
      <c r="G210" s="26">
        <f t="shared" si="230"/>
        <v>0</v>
      </c>
      <c r="H210" s="26">
        <f t="shared" si="230"/>
        <v>0</v>
      </c>
      <c r="I210" s="26">
        <f t="shared" si="230"/>
        <v>0</v>
      </c>
      <c r="J210" s="26">
        <f t="shared" si="230"/>
        <v>0</v>
      </c>
      <c r="K210" s="26">
        <f t="shared" si="230"/>
        <v>0</v>
      </c>
      <c r="L210" s="26">
        <f t="shared" si="230"/>
        <v>0</v>
      </c>
      <c r="M210" s="26">
        <f t="shared" si="230"/>
        <v>0</v>
      </c>
      <c r="N210" s="26">
        <f t="shared" si="230"/>
        <v>0</v>
      </c>
      <c r="O210" s="26">
        <f t="shared" si="230"/>
        <v>0</v>
      </c>
      <c r="P210" s="26">
        <f t="shared" si="230"/>
        <v>0</v>
      </c>
      <c r="Q210" s="26">
        <f t="shared" si="230"/>
        <v>0</v>
      </c>
      <c r="R210" s="26">
        <f t="shared" ref="R210" si="231">+SUM(R211:R213)</f>
        <v>0</v>
      </c>
      <c r="S210" s="26">
        <f t="shared" si="230"/>
        <v>0</v>
      </c>
      <c r="T210" s="26">
        <f t="shared" si="230"/>
        <v>0</v>
      </c>
      <c r="U210" s="26">
        <f t="shared" si="230"/>
        <v>0</v>
      </c>
      <c r="V210" s="26">
        <f t="shared" si="230"/>
        <v>0</v>
      </c>
      <c r="W210" s="26">
        <f t="shared" si="230"/>
        <v>0</v>
      </c>
      <c r="X210" s="26">
        <f t="shared" si="230"/>
        <v>0</v>
      </c>
      <c r="Y210" s="26">
        <f t="shared" si="230"/>
        <v>0</v>
      </c>
      <c r="Z210" s="26">
        <f t="shared" si="230"/>
        <v>0</v>
      </c>
      <c r="AA210" s="26">
        <f t="shared" si="230"/>
        <v>0</v>
      </c>
      <c r="AB210" s="26">
        <f t="shared" si="230"/>
        <v>0</v>
      </c>
      <c r="AC210" s="26">
        <f t="shared" si="230"/>
        <v>0</v>
      </c>
      <c r="AD210" s="26">
        <f t="shared" si="230"/>
        <v>0</v>
      </c>
      <c r="AE210" s="26">
        <f t="shared" si="230"/>
        <v>0</v>
      </c>
      <c r="AF210" s="26">
        <f t="shared" ref="AF210" si="232">+SUM(AF211:AF213)</f>
        <v>0</v>
      </c>
      <c r="AG210" s="26">
        <f t="shared" ref="AG210:AH210" si="233">+SUM(AG211:AG213)</f>
        <v>0</v>
      </c>
      <c r="AH210" s="26">
        <f t="shared" si="233"/>
        <v>0</v>
      </c>
      <c r="AI210" s="27"/>
      <c r="AJ210" s="28" t="e">
        <f t="shared" si="196"/>
        <v>#DIV/0!</v>
      </c>
    </row>
    <row r="211" spans="1:36" x14ac:dyDescent="0.35">
      <c r="A211" s="24" t="s">
        <v>645</v>
      </c>
      <c r="B211" s="25" t="s">
        <v>646</v>
      </c>
      <c r="C211" s="30">
        <f>+'1990'!$L210</f>
        <v>0</v>
      </c>
      <c r="D211" s="30">
        <f>+'1991'!$L210</f>
        <v>0</v>
      </c>
      <c r="E211" s="30">
        <f>+'1992'!$L210</f>
        <v>0</v>
      </c>
      <c r="F211" s="30">
        <f>+'1993'!$L210</f>
        <v>0</v>
      </c>
      <c r="G211" s="30">
        <f>+'1994'!$L210</f>
        <v>0</v>
      </c>
      <c r="H211" s="30">
        <f>+'1995'!$L210</f>
        <v>0</v>
      </c>
      <c r="I211" s="30">
        <f>+'1996'!$L210</f>
        <v>0</v>
      </c>
      <c r="J211" s="30">
        <f>+'1997'!$L210</f>
        <v>0</v>
      </c>
      <c r="K211" s="30">
        <f>+'1998'!$L210</f>
        <v>0</v>
      </c>
      <c r="L211" s="30">
        <f>+'1999'!$L210</f>
        <v>0</v>
      </c>
      <c r="M211" s="30">
        <f>+'2000'!$L211</f>
        <v>0</v>
      </c>
      <c r="N211" s="30">
        <f>+'2001'!$L211</f>
        <v>0</v>
      </c>
      <c r="O211" s="30">
        <f>+'2002'!$L211</f>
        <v>0</v>
      </c>
      <c r="P211" s="30">
        <f>+'2003'!$L211</f>
        <v>0</v>
      </c>
      <c r="Q211" s="30">
        <f>+'2004'!$L211</f>
        <v>0</v>
      </c>
      <c r="R211" s="30">
        <f>+'2005'!$L211</f>
        <v>0</v>
      </c>
      <c r="S211" s="30">
        <f>+'2006'!$L211</f>
        <v>0</v>
      </c>
      <c r="T211" s="30">
        <f>+'2007'!$L211</f>
        <v>0</v>
      </c>
      <c r="U211" s="30">
        <f>+'2008'!$L211</f>
        <v>0</v>
      </c>
      <c r="V211" s="30">
        <f>+'2009'!$L211</f>
        <v>0</v>
      </c>
      <c r="W211" s="30">
        <f>+'2010'!$L211</f>
        <v>0</v>
      </c>
      <c r="X211" s="30">
        <f>+'2011'!$L211</f>
        <v>0</v>
      </c>
      <c r="Y211" s="30">
        <f>+'2012'!$L211</f>
        <v>0</v>
      </c>
      <c r="Z211" s="30">
        <f>+'2013'!$L211</f>
        <v>0</v>
      </c>
      <c r="AA211" s="30">
        <f>+'2014'!$L211</f>
        <v>0</v>
      </c>
      <c r="AB211" s="30">
        <f>+'2015'!$L211</f>
        <v>0</v>
      </c>
      <c r="AC211" s="30">
        <f>+'2016'!$L211</f>
        <v>0</v>
      </c>
      <c r="AD211" s="30">
        <f>+'2017'!$L211</f>
        <v>0</v>
      </c>
      <c r="AE211" s="30">
        <f>+'2018'!$L211</f>
        <v>0</v>
      </c>
      <c r="AF211" s="30">
        <f>+'2019'!$L211</f>
        <v>0</v>
      </c>
      <c r="AG211" s="30">
        <f>+'2020'!$L211</f>
        <v>0</v>
      </c>
      <c r="AH211" s="30">
        <f>+'2021'!$L211</f>
        <v>0</v>
      </c>
      <c r="AI211" s="27"/>
      <c r="AJ211" s="31" t="e">
        <f t="shared" si="196"/>
        <v>#DIV/0!</v>
      </c>
    </row>
    <row r="212" spans="1:36" x14ac:dyDescent="0.35">
      <c r="A212" s="24" t="s">
        <v>647</v>
      </c>
      <c r="B212" s="25" t="s">
        <v>648</v>
      </c>
      <c r="C212" s="30">
        <f>+'1990'!$L211</f>
        <v>0</v>
      </c>
      <c r="D212" s="30">
        <f>+'1991'!$L211</f>
        <v>0</v>
      </c>
      <c r="E212" s="30">
        <f>+'1992'!$L211</f>
        <v>0</v>
      </c>
      <c r="F212" s="30">
        <f>+'1993'!$L211</f>
        <v>0</v>
      </c>
      <c r="G212" s="30">
        <f>+'1994'!$L211</f>
        <v>0</v>
      </c>
      <c r="H212" s="30">
        <f>+'1995'!$L211</f>
        <v>0</v>
      </c>
      <c r="I212" s="30">
        <f>+'1996'!$L211</f>
        <v>0</v>
      </c>
      <c r="J212" s="30">
        <f>+'1997'!$L211</f>
        <v>0</v>
      </c>
      <c r="K212" s="30">
        <f>+'1998'!$L211</f>
        <v>0</v>
      </c>
      <c r="L212" s="30">
        <f>+'1999'!$L211</f>
        <v>0</v>
      </c>
      <c r="M212" s="30">
        <f>+'2000'!$L212</f>
        <v>0</v>
      </c>
      <c r="N212" s="30">
        <f>+'2001'!$L212</f>
        <v>0</v>
      </c>
      <c r="O212" s="30">
        <f>+'2002'!$L212</f>
        <v>0</v>
      </c>
      <c r="P212" s="30">
        <f>+'2003'!$L212</f>
        <v>0</v>
      </c>
      <c r="Q212" s="30">
        <f>+'2004'!$L212</f>
        <v>0</v>
      </c>
      <c r="R212" s="30">
        <f>+'2005'!$L212</f>
        <v>0</v>
      </c>
      <c r="S212" s="30">
        <f>+'2006'!$L212</f>
        <v>0</v>
      </c>
      <c r="T212" s="30">
        <f>+'2007'!$L212</f>
        <v>0</v>
      </c>
      <c r="U212" s="30">
        <f>+'2008'!$L212</f>
        <v>0</v>
      </c>
      <c r="V212" s="30">
        <f>+'2009'!$L212</f>
        <v>0</v>
      </c>
      <c r="W212" s="30">
        <f>+'2010'!$L212</f>
        <v>0</v>
      </c>
      <c r="X212" s="30">
        <f>+'2011'!$L212</f>
        <v>0</v>
      </c>
      <c r="Y212" s="30">
        <f>+'2012'!$L212</f>
        <v>0</v>
      </c>
      <c r="Z212" s="30">
        <f>+'2013'!$L212</f>
        <v>0</v>
      </c>
      <c r="AA212" s="30">
        <f>+'2014'!$L212</f>
        <v>0</v>
      </c>
      <c r="AB212" s="30">
        <f>+'2015'!$L212</f>
        <v>0</v>
      </c>
      <c r="AC212" s="30">
        <f>+'2016'!$L212</f>
        <v>0</v>
      </c>
      <c r="AD212" s="30">
        <f>+'2017'!$L212</f>
        <v>0</v>
      </c>
      <c r="AE212" s="30">
        <f>+'2018'!$L212</f>
        <v>0</v>
      </c>
      <c r="AF212" s="30">
        <f>+'2019'!$L212</f>
        <v>0</v>
      </c>
      <c r="AG212" s="30">
        <f>+'2020'!$L212</f>
        <v>0</v>
      </c>
      <c r="AH212" s="30">
        <f>+'2021'!$L212</f>
        <v>0</v>
      </c>
      <c r="AI212" s="27"/>
      <c r="AJ212" s="31" t="e">
        <f t="shared" si="196"/>
        <v>#DIV/0!</v>
      </c>
    </row>
    <row r="213" spans="1:36" x14ac:dyDescent="0.35">
      <c r="A213" s="24" t="s">
        <v>649</v>
      </c>
      <c r="B213" s="25" t="s">
        <v>650</v>
      </c>
      <c r="C213" s="30">
        <f>+'1990'!$L212</f>
        <v>0</v>
      </c>
      <c r="D213" s="30">
        <f>+'1991'!$L212</f>
        <v>0</v>
      </c>
      <c r="E213" s="30">
        <f>+'1992'!$L212</f>
        <v>0</v>
      </c>
      <c r="F213" s="30">
        <f>+'1993'!$L212</f>
        <v>0</v>
      </c>
      <c r="G213" s="30">
        <f>+'1994'!$L212</f>
        <v>0</v>
      </c>
      <c r="H213" s="30">
        <f>+'1995'!$L212</f>
        <v>0</v>
      </c>
      <c r="I213" s="30">
        <f>+'1996'!$L212</f>
        <v>0</v>
      </c>
      <c r="J213" s="30">
        <f>+'1997'!$L212</f>
        <v>0</v>
      </c>
      <c r="K213" s="30">
        <f>+'1998'!$L212</f>
        <v>0</v>
      </c>
      <c r="L213" s="30">
        <f>+'1999'!$L212</f>
        <v>0</v>
      </c>
      <c r="M213" s="30">
        <f>+'2000'!$L213</f>
        <v>0</v>
      </c>
      <c r="N213" s="30">
        <f>+'2001'!$L213</f>
        <v>0</v>
      </c>
      <c r="O213" s="30">
        <f>+'2002'!$L213</f>
        <v>0</v>
      </c>
      <c r="P213" s="30">
        <f>+'2003'!$L213</f>
        <v>0</v>
      </c>
      <c r="Q213" s="30">
        <f>+'2004'!$L213</f>
        <v>0</v>
      </c>
      <c r="R213" s="30">
        <f>+'2005'!$L213</f>
        <v>0</v>
      </c>
      <c r="S213" s="30">
        <f>+'2006'!$L213</f>
        <v>0</v>
      </c>
      <c r="T213" s="30">
        <f>+'2007'!$L213</f>
        <v>0</v>
      </c>
      <c r="U213" s="30">
        <f>+'2008'!$L213</f>
        <v>0</v>
      </c>
      <c r="V213" s="30">
        <f>+'2009'!$L213</f>
        <v>0</v>
      </c>
      <c r="W213" s="30">
        <f>+'2010'!$L213</f>
        <v>0</v>
      </c>
      <c r="X213" s="30">
        <f>+'2011'!$L213</f>
        <v>0</v>
      </c>
      <c r="Y213" s="30">
        <f>+'2012'!$L213</f>
        <v>0</v>
      </c>
      <c r="Z213" s="30">
        <f>+'2013'!$L213</f>
        <v>0</v>
      </c>
      <c r="AA213" s="30">
        <f>+'2014'!$L213</f>
        <v>0</v>
      </c>
      <c r="AB213" s="30">
        <f>+'2015'!$L213</f>
        <v>0</v>
      </c>
      <c r="AC213" s="30">
        <f>+'2016'!$L213</f>
        <v>0</v>
      </c>
      <c r="AD213" s="30">
        <f>+'2017'!$L213</f>
        <v>0</v>
      </c>
      <c r="AE213" s="30">
        <f>+'2018'!$L213</f>
        <v>0</v>
      </c>
      <c r="AF213" s="30">
        <f>+'2019'!$L213</f>
        <v>0</v>
      </c>
      <c r="AG213" s="30">
        <f>+'2020'!$L213</f>
        <v>0</v>
      </c>
      <c r="AH213" s="30">
        <f>+'2021'!$L213</f>
        <v>0</v>
      </c>
      <c r="AI213" s="27"/>
      <c r="AJ213" s="31" t="e">
        <f t="shared" si="196"/>
        <v>#DIV/0!</v>
      </c>
    </row>
    <row r="214" spans="1:36" x14ac:dyDescent="0.35">
      <c r="A214" s="24" t="s">
        <v>651</v>
      </c>
      <c r="B214" s="25" t="s">
        <v>652</v>
      </c>
      <c r="C214" s="26">
        <f t="shared" ref="C214:AE214" si="234">+SUM(C215:C216)</f>
        <v>0</v>
      </c>
      <c r="D214" s="26">
        <f t="shared" si="234"/>
        <v>0</v>
      </c>
      <c r="E214" s="26">
        <f t="shared" si="234"/>
        <v>0</v>
      </c>
      <c r="F214" s="26">
        <f t="shared" si="234"/>
        <v>0</v>
      </c>
      <c r="G214" s="26">
        <f t="shared" si="234"/>
        <v>0</v>
      </c>
      <c r="H214" s="26">
        <f t="shared" si="234"/>
        <v>0</v>
      </c>
      <c r="I214" s="26">
        <f t="shared" si="234"/>
        <v>0</v>
      </c>
      <c r="J214" s="26">
        <f t="shared" si="234"/>
        <v>0</v>
      </c>
      <c r="K214" s="26">
        <f t="shared" si="234"/>
        <v>0</v>
      </c>
      <c r="L214" s="26">
        <f t="shared" si="234"/>
        <v>0</v>
      </c>
      <c r="M214" s="26">
        <f t="shared" si="234"/>
        <v>0</v>
      </c>
      <c r="N214" s="26">
        <f t="shared" si="234"/>
        <v>0</v>
      </c>
      <c r="O214" s="26">
        <f t="shared" si="234"/>
        <v>0</v>
      </c>
      <c r="P214" s="26">
        <f t="shared" si="234"/>
        <v>0</v>
      </c>
      <c r="Q214" s="26">
        <f t="shared" si="234"/>
        <v>0</v>
      </c>
      <c r="R214" s="26">
        <f t="shared" si="234"/>
        <v>0</v>
      </c>
      <c r="S214" s="26">
        <f t="shared" si="234"/>
        <v>0</v>
      </c>
      <c r="T214" s="26">
        <f t="shared" si="234"/>
        <v>0</v>
      </c>
      <c r="U214" s="26">
        <f t="shared" si="234"/>
        <v>0</v>
      </c>
      <c r="V214" s="26">
        <f t="shared" si="234"/>
        <v>0</v>
      </c>
      <c r="W214" s="26">
        <f t="shared" si="234"/>
        <v>0</v>
      </c>
      <c r="X214" s="26">
        <f t="shared" si="234"/>
        <v>0</v>
      </c>
      <c r="Y214" s="26">
        <f t="shared" si="234"/>
        <v>0</v>
      </c>
      <c r="Z214" s="26">
        <f t="shared" si="234"/>
        <v>0</v>
      </c>
      <c r="AA214" s="26">
        <f t="shared" si="234"/>
        <v>0</v>
      </c>
      <c r="AB214" s="26">
        <f t="shared" si="234"/>
        <v>0</v>
      </c>
      <c r="AC214" s="26">
        <f t="shared" si="234"/>
        <v>0</v>
      </c>
      <c r="AD214" s="26">
        <f t="shared" si="234"/>
        <v>0</v>
      </c>
      <c r="AE214" s="26">
        <f t="shared" si="234"/>
        <v>0</v>
      </c>
      <c r="AF214" s="26">
        <f t="shared" ref="AF214:AH214" si="235">+SUM(AF215:AF216)</f>
        <v>0</v>
      </c>
      <c r="AG214" s="26">
        <f t="shared" si="235"/>
        <v>0</v>
      </c>
      <c r="AH214" s="26">
        <f t="shared" si="235"/>
        <v>0</v>
      </c>
      <c r="AI214" s="27"/>
      <c r="AJ214" s="28" t="e">
        <f t="shared" si="196"/>
        <v>#DIV/0!</v>
      </c>
    </row>
    <row r="215" spans="1:36" x14ac:dyDescent="0.35">
      <c r="A215" s="24" t="s">
        <v>653</v>
      </c>
      <c r="B215" s="25" t="s">
        <v>654</v>
      </c>
      <c r="C215" s="30">
        <f>+'1990'!$L214</f>
        <v>0</v>
      </c>
      <c r="D215" s="30">
        <f>+'1991'!$L214</f>
        <v>0</v>
      </c>
      <c r="E215" s="30">
        <f>+'1992'!$L214</f>
        <v>0</v>
      </c>
      <c r="F215" s="30">
        <f>+'1993'!$L214</f>
        <v>0</v>
      </c>
      <c r="G215" s="30">
        <f>+'1994'!$L214</f>
        <v>0</v>
      </c>
      <c r="H215" s="30">
        <f>+'1995'!$L214</f>
        <v>0</v>
      </c>
      <c r="I215" s="30">
        <f>+'1996'!$L214</f>
        <v>0</v>
      </c>
      <c r="J215" s="30">
        <f>+'1997'!$L214</f>
        <v>0</v>
      </c>
      <c r="K215" s="30">
        <f>+'1998'!$L214</f>
        <v>0</v>
      </c>
      <c r="L215" s="30">
        <f>+'1999'!$L214</f>
        <v>0</v>
      </c>
      <c r="M215" s="30">
        <f>+'2000'!$L215</f>
        <v>0</v>
      </c>
      <c r="N215" s="30">
        <f>+'2001'!$L215</f>
        <v>0</v>
      </c>
      <c r="O215" s="30">
        <f>+'2002'!$L215</f>
        <v>0</v>
      </c>
      <c r="P215" s="30">
        <f>+'2003'!$L215</f>
        <v>0</v>
      </c>
      <c r="Q215" s="30">
        <f>+'2004'!$L215</f>
        <v>0</v>
      </c>
      <c r="R215" s="30">
        <f>+'2005'!$L215</f>
        <v>0</v>
      </c>
      <c r="S215" s="30">
        <f>+'2006'!$L215</f>
        <v>0</v>
      </c>
      <c r="T215" s="30">
        <f>+'2007'!$L215</f>
        <v>0</v>
      </c>
      <c r="U215" s="30">
        <f>+'2008'!$L215</f>
        <v>0</v>
      </c>
      <c r="V215" s="30">
        <f>+'2009'!$L215</f>
        <v>0</v>
      </c>
      <c r="W215" s="30">
        <f>+'2010'!$L215</f>
        <v>0</v>
      </c>
      <c r="X215" s="30">
        <f>+'2011'!$L215</f>
        <v>0</v>
      </c>
      <c r="Y215" s="30">
        <f>+'2012'!$L215</f>
        <v>0</v>
      </c>
      <c r="Z215" s="30">
        <f>+'2013'!$L215</f>
        <v>0</v>
      </c>
      <c r="AA215" s="30">
        <f>+'2014'!$L215</f>
        <v>0</v>
      </c>
      <c r="AB215" s="30">
        <f>+'2015'!$L215</f>
        <v>0</v>
      </c>
      <c r="AC215" s="30">
        <f>+'2016'!$L215</f>
        <v>0</v>
      </c>
      <c r="AD215" s="30">
        <f>+'2017'!$L215</f>
        <v>0</v>
      </c>
      <c r="AE215" s="30">
        <f>+'2018'!$L215</f>
        <v>0</v>
      </c>
      <c r="AF215" s="30">
        <f>+'2019'!$L215</f>
        <v>0</v>
      </c>
      <c r="AG215" s="30">
        <f>+'2020'!$L215</f>
        <v>0</v>
      </c>
      <c r="AH215" s="30">
        <f>+'2021'!$L215</f>
        <v>0</v>
      </c>
      <c r="AI215" s="27"/>
      <c r="AJ215" s="31" t="e">
        <f t="shared" si="196"/>
        <v>#DIV/0!</v>
      </c>
    </row>
    <row r="216" spans="1:36" x14ac:dyDescent="0.35">
      <c r="A216" s="24" t="s">
        <v>655</v>
      </c>
      <c r="B216" s="25" t="s">
        <v>656</v>
      </c>
      <c r="C216" s="30">
        <f>+'1990'!$L215</f>
        <v>0</v>
      </c>
      <c r="D216" s="30">
        <f>+'1991'!$L215</f>
        <v>0</v>
      </c>
      <c r="E216" s="30">
        <f>+'1992'!$L215</f>
        <v>0</v>
      </c>
      <c r="F216" s="30">
        <f>+'1993'!$L215</f>
        <v>0</v>
      </c>
      <c r="G216" s="30">
        <f>+'1994'!$L215</f>
        <v>0</v>
      </c>
      <c r="H216" s="30">
        <f>+'1995'!$L215</f>
        <v>0</v>
      </c>
      <c r="I216" s="30">
        <f>+'1996'!$L215</f>
        <v>0</v>
      </c>
      <c r="J216" s="30">
        <f>+'1997'!$L215</f>
        <v>0</v>
      </c>
      <c r="K216" s="30">
        <f>+'1998'!$L215</f>
        <v>0</v>
      </c>
      <c r="L216" s="30">
        <f>+'1999'!$L215</f>
        <v>0</v>
      </c>
      <c r="M216" s="30">
        <f>+'2000'!$L216</f>
        <v>0</v>
      </c>
      <c r="N216" s="30">
        <f>+'2001'!$L216</f>
        <v>0</v>
      </c>
      <c r="O216" s="30">
        <f>+'2002'!$L216</f>
        <v>0</v>
      </c>
      <c r="P216" s="30">
        <f>+'2003'!$L216</f>
        <v>0</v>
      </c>
      <c r="Q216" s="30">
        <f>+'2004'!$L216</f>
        <v>0</v>
      </c>
      <c r="R216" s="30">
        <f>+'2005'!$L216</f>
        <v>0</v>
      </c>
      <c r="S216" s="30">
        <f>+'2006'!$L216</f>
        <v>0</v>
      </c>
      <c r="T216" s="30">
        <f>+'2007'!$L216</f>
        <v>0</v>
      </c>
      <c r="U216" s="30">
        <f>+'2008'!$L216</f>
        <v>0</v>
      </c>
      <c r="V216" s="30">
        <f>+'2009'!$L216</f>
        <v>0</v>
      </c>
      <c r="W216" s="30">
        <f>+'2010'!$L216</f>
        <v>0</v>
      </c>
      <c r="X216" s="30">
        <f>+'2011'!$L216</f>
        <v>0</v>
      </c>
      <c r="Y216" s="30">
        <f>+'2012'!$L216</f>
        <v>0</v>
      </c>
      <c r="Z216" s="30">
        <f>+'2013'!$L216</f>
        <v>0</v>
      </c>
      <c r="AA216" s="30">
        <f>+'2014'!$L216</f>
        <v>0</v>
      </c>
      <c r="AB216" s="30">
        <f>+'2015'!$L216</f>
        <v>0</v>
      </c>
      <c r="AC216" s="30">
        <f>+'2016'!$L216</f>
        <v>0</v>
      </c>
      <c r="AD216" s="30">
        <f>+'2017'!$L216</f>
        <v>0</v>
      </c>
      <c r="AE216" s="30">
        <f>+'2018'!$L216</f>
        <v>0</v>
      </c>
      <c r="AF216" s="30">
        <f>+'2019'!$L216</f>
        <v>0</v>
      </c>
      <c r="AG216" s="30">
        <f>+'2020'!$L216</f>
        <v>0</v>
      </c>
      <c r="AH216" s="30">
        <f>+'2021'!$L216</f>
        <v>0</v>
      </c>
      <c r="AI216" s="27"/>
      <c r="AJ216" s="31" t="e">
        <f t="shared" si="196"/>
        <v>#DIV/0!</v>
      </c>
    </row>
    <row r="217" spans="1:36" x14ac:dyDescent="0.35">
      <c r="A217" s="24" t="s">
        <v>657</v>
      </c>
      <c r="B217" s="25" t="s">
        <v>658</v>
      </c>
      <c r="C217" s="26">
        <f t="shared" ref="C217:AE217" si="236">+SUM(C218:C219)</f>
        <v>0</v>
      </c>
      <c r="D217" s="26">
        <f t="shared" si="236"/>
        <v>0</v>
      </c>
      <c r="E217" s="26">
        <f t="shared" si="236"/>
        <v>0</v>
      </c>
      <c r="F217" s="26">
        <f t="shared" si="236"/>
        <v>0</v>
      </c>
      <c r="G217" s="26">
        <f t="shared" si="236"/>
        <v>0</v>
      </c>
      <c r="H217" s="26">
        <f t="shared" si="236"/>
        <v>0</v>
      </c>
      <c r="I217" s="26">
        <f t="shared" si="236"/>
        <v>0</v>
      </c>
      <c r="J217" s="26">
        <f t="shared" si="236"/>
        <v>0</v>
      </c>
      <c r="K217" s="26">
        <f t="shared" si="236"/>
        <v>0</v>
      </c>
      <c r="L217" s="26">
        <f t="shared" si="236"/>
        <v>0</v>
      </c>
      <c r="M217" s="26">
        <f t="shared" si="236"/>
        <v>0</v>
      </c>
      <c r="N217" s="26">
        <f t="shared" si="236"/>
        <v>0</v>
      </c>
      <c r="O217" s="26">
        <f t="shared" si="236"/>
        <v>0</v>
      </c>
      <c r="P217" s="26">
        <f t="shared" si="236"/>
        <v>0</v>
      </c>
      <c r="Q217" s="26">
        <f t="shared" si="236"/>
        <v>0</v>
      </c>
      <c r="R217" s="26">
        <f t="shared" si="236"/>
        <v>0</v>
      </c>
      <c r="S217" s="26">
        <f t="shared" si="236"/>
        <v>0</v>
      </c>
      <c r="T217" s="26">
        <f t="shared" si="236"/>
        <v>0</v>
      </c>
      <c r="U217" s="26">
        <f t="shared" si="236"/>
        <v>0</v>
      </c>
      <c r="V217" s="26">
        <f t="shared" si="236"/>
        <v>0</v>
      </c>
      <c r="W217" s="26">
        <f t="shared" si="236"/>
        <v>0</v>
      </c>
      <c r="X217" s="26">
        <f t="shared" si="236"/>
        <v>0</v>
      </c>
      <c r="Y217" s="26">
        <f t="shared" si="236"/>
        <v>0</v>
      </c>
      <c r="Z217" s="26">
        <f t="shared" si="236"/>
        <v>0</v>
      </c>
      <c r="AA217" s="26">
        <f t="shared" si="236"/>
        <v>0</v>
      </c>
      <c r="AB217" s="26">
        <f t="shared" si="236"/>
        <v>0</v>
      </c>
      <c r="AC217" s="26">
        <f t="shared" si="236"/>
        <v>0</v>
      </c>
      <c r="AD217" s="26">
        <f t="shared" si="236"/>
        <v>0</v>
      </c>
      <c r="AE217" s="26">
        <f t="shared" si="236"/>
        <v>0</v>
      </c>
      <c r="AF217" s="26">
        <f t="shared" ref="AF217:AH217" si="237">+SUM(AF218:AF219)</f>
        <v>0</v>
      </c>
      <c r="AG217" s="26">
        <f t="shared" si="237"/>
        <v>0</v>
      </c>
      <c r="AH217" s="26">
        <f t="shared" si="237"/>
        <v>0</v>
      </c>
      <c r="AI217" s="27"/>
      <c r="AJ217" s="28" t="e">
        <f t="shared" si="196"/>
        <v>#DIV/0!</v>
      </c>
    </row>
    <row r="218" spans="1:36" x14ac:dyDescent="0.35">
      <c r="A218" s="24" t="s">
        <v>659</v>
      </c>
      <c r="B218" s="25" t="s">
        <v>660</v>
      </c>
      <c r="C218" s="30">
        <f>+'1990'!$L217</f>
        <v>0</v>
      </c>
      <c r="D218" s="30">
        <f>+'1991'!$L217</f>
        <v>0</v>
      </c>
      <c r="E218" s="30">
        <f>+'1992'!$L217</f>
        <v>0</v>
      </c>
      <c r="F218" s="30">
        <f>+'1993'!$L217</f>
        <v>0</v>
      </c>
      <c r="G218" s="30">
        <f>+'1994'!$L217</f>
        <v>0</v>
      </c>
      <c r="H218" s="30">
        <f>+'1995'!$L217</f>
        <v>0</v>
      </c>
      <c r="I218" s="30">
        <f>+'1996'!$L217</f>
        <v>0</v>
      </c>
      <c r="J218" s="30">
        <f>+'1997'!$L217</f>
        <v>0</v>
      </c>
      <c r="K218" s="30">
        <f>+'1998'!$L217</f>
        <v>0</v>
      </c>
      <c r="L218" s="30">
        <f>+'1999'!$L217</f>
        <v>0</v>
      </c>
      <c r="M218" s="30">
        <f>+'2000'!$L218</f>
        <v>0</v>
      </c>
      <c r="N218" s="30">
        <f>+'2001'!$L218</f>
        <v>0</v>
      </c>
      <c r="O218" s="30">
        <f>+'2002'!$L218</f>
        <v>0</v>
      </c>
      <c r="P218" s="30">
        <f>+'2003'!$L218</f>
        <v>0</v>
      </c>
      <c r="Q218" s="30">
        <f>+'2004'!$L218</f>
        <v>0</v>
      </c>
      <c r="R218" s="30">
        <f>+'2005'!$L218</f>
        <v>0</v>
      </c>
      <c r="S218" s="30">
        <f>+'2006'!$L218</f>
        <v>0</v>
      </c>
      <c r="T218" s="30">
        <f>+'2007'!$L218</f>
        <v>0</v>
      </c>
      <c r="U218" s="30">
        <f>+'2008'!$L218</f>
        <v>0</v>
      </c>
      <c r="V218" s="30">
        <f>+'2009'!$L218</f>
        <v>0</v>
      </c>
      <c r="W218" s="30">
        <f>+'2010'!$L218</f>
        <v>0</v>
      </c>
      <c r="X218" s="30">
        <f>+'2011'!$L218</f>
        <v>0</v>
      </c>
      <c r="Y218" s="30">
        <f>+'2012'!$L218</f>
        <v>0</v>
      </c>
      <c r="Z218" s="30">
        <f>+'2013'!$L218</f>
        <v>0</v>
      </c>
      <c r="AA218" s="30">
        <f>+'2014'!$L218</f>
        <v>0</v>
      </c>
      <c r="AB218" s="30">
        <f>+'2015'!$L218</f>
        <v>0</v>
      </c>
      <c r="AC218" s="30">
        <f>+'2016'!$L218</f>
        <v>0</v>
      </c>
      <c r="AD218" s="30">
        <f>+'2017'!$L218</f>
        <v>0</v>
      </c>
      <c r="AE218" s="30">
        <f>+'2018'!$L218</f>
        <v>0</v>
      </c>
      <c r="AF218" s="30">
        <f>+'2019'!$L218</f>
        <v>0</v>
      </c>
      <c r="AG218" s="30">
        <f>+'2020'!$L218</f>
        <v>0</v>
      </c>
      <c r="AH218" s="30">
        <f>+'2021'!$L218</f>
        <v>0</v>
      </c>
      <c r="AI218" s="27"/>
      <c r="AJ218" s="31" t="e">
        <f t="shared" si="196"/>
        <v>#DIV/0!</v>
      </c>
    </row>
    <row r="219" spans="1:36" x14ac:dyDescent="0.35">
      <c r="A219" s="24" t="s">
        <v>661</v>
      </c>
      <c r="B219" s="25" t="s">
        <v>662</v>
      </c>
      <c r="C219" s="30">
        <f>+'1990'!$L218</f>
        <v>0</v>
      </c>
      <c r="D219" s="30">
        <f>+'1991'!$L218</f>
        <v>0</v>
      </c>
      <c r="E219" s="30">
        <f>+'1992'!$L218</f>
        <v>0</v>
      </c>
      <c r="F219" s="30">
        <f>+'1993'!$L218</f>
        <v>0</v>
      </c>
      <c r="G219" s="30">
        <f>+'1994'!$L218</f>
        <v>0</v>
      </c>
      <c r="H219" s="30">
        <f>+'1995'!$L218</f>
        <v>0</v>
      </c>
      <c r="I219" s="30">
        <f>+'1996'!$L218</f>
        <v>0</v>
      </c>
      <c r="J219" s="30">
        <f>+'1997'!$L218</f>
        <v>0</v>
      </c>
      <c r="K219" s="30">
        <f>+'1998'!$L218</f>
        <v>0</v>
      </c>
      <c r="L219" s="30">
        <f>+'1999'!$L218</f>
        <v>0</v>
      </c>
      <c r="M219" s="30">
        <f>+'2000'!$L219</f>
        <v>0</v>
      </c>
      <c r="N219" s="30">
        <f>+'2001'!$L219</f>
        <v>0</v>
      </c>
      <c r="O219" s="30">
        <f>+'2002'!$L219</f>
        <v>0</v>
      </c>
      <c r="P219" s="30">
        <f>+'2003'!$L219</f>
        <v>0</v>
      </c>
      <c r="Q219" s="30">
        <f>+'2004'!$L219</f>
        <v>0</v>
      </c>
      <c r="R219" s="30">
        <f>+'2005'!$L219</f>
        <v>0</v>
      </c>
      <c r="S219" s="30">
        <f>+'2006'!$L219</f>
        <v>0</v>
      </c>
      <c r="T219" s="30">
        <f>+'2007'!$L219</f>
        <v>0</v>
      </c>
      <c r="U219" s="30">
        <f>+'2008'!$L219</f>
        <v>0</v>
      </c>
      <c r="V219" s="30">
        <f>+'2009'!$L219</f>
        <v>0</v>
      </c>
      <c r="W219" s="30">
        <f>+'2010'!$L219</f>
        <v>0</v>
      </c>
      <c r="X219" s="30">
        <f>+'2011'!$L219</f>
        <v>0</v>
      </c>
      <c r="Y219" s="30">
        <f>+'2012'!$L219</f>
        <v>0</v>
      </c>
      <c r="Z219" s="30">
        <f>+'2013'!$L219</f>
        <v>0</v>
      </c>
      <c r="AA219" s="30">
        <f>+'2014'!$L219</f>
        <v>0</v>
      </c>
      <c r="AB219" s="30">
        <f>+'2015'!$L219</f>
        <v>0</v>
      </c>
      <c r="AC219" s="30">
        <f>+'2016'!$L219</f>
        <v>0</v>
      </c>
      <c r="AD219" s="30">
        <f>+'2017'!$L219</f>
        <v>0</v>
      </c>
      <c r="AE219" s="30">
        <f>+'2018'!$L219</f>
        <v>0</v>
      </c>
      <c r="AF219" s="30">
        <f>+'2019'!$L219</f>
        <v>0</v>
      </c>
      <c r="AG219" s="30">
        <f>+'2020'!$L219</f>
        <v>0</v>
      </c>
      <c r="AH219" s="30">
        <f>+'2021'!$L219</f>
        <v>0</v>
      </c>
      <c r="AI219" s="27"/>
      <c r="AJ219" s="31" t="e">
        <f t="shared" si="196"/>
        <v>#DIV/0!</v>
      </c>
    </row>
    <row r="220" spans="1:36" x14ac:dyDescent="0.35">
      <c r="A220" s="24" t="s">
        <v>663</v>
      </c>
      <c r="B220" s="25" t="s">
        <v>664</v>
      </c>
      <c r="C220" s="26">
        <f t="shared" ref="C220:AE220" si="238">+SUM(C221:C223)</f>
        <v>0</v>
      </c>
      <c r="D220" s="26">
        <f t="shared" si="238"/>
        <v>0</v>
      </c>
      <c r="E220" s="26">
        <f t="shared" si="238"/>
        <v>0</v>
      </c>
      <c r="F220" s="26">
        <f t="shared" si="238"/>
        <v>0</v>
      </c>
      <c r="G220" s="26">
        <f t="shared" si="238"/>
        <v>0</v>
      </c>
      <c r="H220" s="26">
        <f t="shared" si="238"/>
        <v>0</v>
      </c>
      <c r="I220" s="26">
        <f t="shared" si="238"/>
        <v>0</v>
      </c>
      <c r="J220" s="26">
        <f t="shared" si="238"/>
        <v>0</v>
      </c>
      <c r="K220" s="26">
        <f t="shared" si="238"/>
        <v>0</v>
      </c>
      <c r="L220" s="26">
        <f t="shared" si="238"/>
        <v>0</v>
      </c>
      <c r="M220" s="26">
        <f t="shared" si="238"/>
        <v>0</v>
      </c>
      <c r="N220" s="26">
        <f t="shared" si="238"/>
        <v>0</v>
      </c>
      <c r="O220" s="26">
        <f t="shared" si="238"/>
        <v>0</v>
      </c>
      <c r="P220" s="26">
        <f t="shared" si="238"/>
        <v>0</v>
      </c>
      <c r="Q220" s="26">
        <f t="shared" si="238"/>
        <v>0</v>
      </c>
      <c r="R220" s="26">
        <f t="shared" si="238"/>
        <v>0</v>
      </c>
      <c r="S220" s="26">
        <f t="shared" si="238"/>
        <v>0</v>
      </c>
      <c r="T220" s="26">
        <f t="shared" si="238"/>
        <v>0</v>
      </c>
      <c r="U220" s="26">
        <f t="shared" si="238"/>
        <v>0</v>
      </c>
      <c r="V220" s="26">
        <f t="shared" si="238"/>
        <v>0</v>
      </c>
      <c r="W220" s="26">
        <f t="shared" si="238"/>
        <v>0</v>
      </c>
      <c r="X220" s="26">
        <f t="shared" si="238"/>
        <v>0</v>
      </c>
      <c r="Y220" s="26">
        <f t="shared" si="238"/>
        <v>0</v>
      </c>
      <c r="Z220" s="26">
        <f t="shared" si="238"/>
        <v>0</v>
      </c>
      <c r="AA220" s="26">
        <f t="shared" si="238"/>
        <v>0</v>
      </c>
      <c r="AB220" s="26">
        <f t="shared" si="238"/>
        <v>0</v>
      </c>
      <c r="AC220" s="26">
        <f t="shared" si="238"/>
        <v>0</v>
      </c>
      <c r="AD220" s="26">
        <f t="shared" si="238"/>
        <v>0</v>
      </c>
      <c r="AE220" s="26">
        <f t="shared" si="238"/>
        <v>0</v>
      </c>
      <c r="AF220" s="26">
        <f t="shared" ref="AF220:AH220" si="239">+SUM(AF221:AF223)</f>
        <v>0</v>
      </c>
      <c r="AG220" s="26">
        <f t="shared" si="239"/>
        <v>0</v>
      </c>
      <c r="AH220" s="26">
        <f t="shared" si="239"/>
        <v>0</v>
      </c>
      <c r="AI220" s="27"/>
      <c r="AJ220" s="28" t="e">
        <f t="shared" si="196"/>
        <v>#DIV/0!</v>
      </c>
    </row>
    <row r="221" spans="1:36" x14ac:dyDescent="0.35">
      <c r="A221" s="24" t="s">
        <v>665</v>
      </c>
      <c r="B221" s="25" t="s">
        <v>666</v>
      </c>
      <c r="C221" s="30">
        <f>+'1990'!$L220</f>
        <v>0</v>
      </c>
      <c r="D221" s="30">
        <f>+'1991'!$L220</f>
        <v>0</v>
      </c>
      <c r="E221" s="30">
        <f>+'1992'!$L220</f>
        <v>0</v>
      </c>
      <c r="F221" s="30">
        <f>+'1993'!$L220</f>
        <v>0</v>
      </c>
      <c r="G221" s="30">
        <f>+'1994'!$L220</f>
        <v>0</v>
      </c>
      <c r="H221" s="30">
        <f>+'1995'!$L220</f>
        <v>0</v>
      </c>
      <c r="I221" s="30">
        <f>+'1996'!$L220</f>
        <v>0</v>
      </c>
      <c r="J221" s="30">
        <f>+'1997'!$L220</f>
        <v>0</v>
      </c>
      <c r="K221" s="30">
        <f>+'1998'!$L220</f>
        <v>0</v>
      </c>
      <c r="L221" s="30">
        <f>+'1999'!$L220</f>
        <v>0</v>
      </c>
      <c r="M221" s="30">
        <f>+'2000'!$L221</f>
        <v>0</v>
      </c>
      <c r="N221" s="30">
        <f>+'2001'!$L221</f>
        <v>0</v>
      </c>
      <c r="O221" s="30">
        <f>+'2002'!$L221</f>
        <v>0</v>
      </c>
      <c r="P221" s="30">
        <f>+'2003'!$L221</f>
        <v>0</v>
      </c>
      <c r="Q221" s="30">
        <f>+'2004'!$L221</f>
        <v>0</v>
      </c>
      <c r="R221" s="30">
        <f>+'2005'!$L221</f>
        <v>0</v>
      </c>
      <c r="S221" s="30">
        <f>+'2006'!$L221</f>
        <v>0</v>
      </c>
      <c r="T221" s="30">
        <f>+'2007'!$L221</f>
        <v>0</v>
      </c>
      <c r="U221" s="30">
        <f>+'2008'!$L221</f>
        <v>0</v>
      </c>
      <c r="V221" s="30">
        <f>+'2009'!$L221</f>
        <v>0</v>
      </c>
      <c r="W221" s="30">
        <f>+'2010'!$L221</f>
        <v>0</v>
      </c>
      <c r="X221" s="30">
        <f>+'2011'!$L221</f>
        <v>0</v>
      </c>
      <c r="Y221" s="30">
        <f>+'2012'!$L221</f>
        <v>0</v>
      </c>
      <c r="Z221" s="30">
        <f>+'2013'!$L221</f>
        <v>0</v>
      </c>
      <c r="AA221" s="30">
        <f>+'2014'!$L221</f>
        <v>0</v>
      </c>
      <c r="AB221" s="30">
        <f>+'2015'!$L221</f>
        <v>0</v>
      </c>
      <c r="AC221" s="30">
        <f>+'2016'!$L221</f>
        <v>0</v>
      </c>
      <c r="AD221" s="30">
        <f>+'2017'!$L221</f>
        <v>0</v>
      </c>
      <c r="AE221" s="30">
        <f>+'2018'!$L221</f>
        <v>0</v>
      </c>
      <c r="AF221" s="30">
        <f>+'2019'!$L221</f>
        <v>0</v>
      </c>
      <c r="AG221" s="30">
        <f>+'2020'!$L221</f>
        <v>0</v>
      </c>
      <c r="AH221" s="30">
        <f>+'2021'!$L221</f>
        <v>0</v>
      </c>
      <c r="AI221" s="27"/>
      <c r="AJ221" s="31" t="e">
        <f t="shared" si="196"/>
        <v>#DIV/0!</v>
      </c>
    </row>
    <row r="222" spans="1:36" x14ac:dyDescent="0.35">
      <c r="A222" s="24" t="s">
        <v>667</v>
      </c>
      <c r="B222" s="25" t="s">
        <v>668</v>
      </c>
      <c r="C222" s="30">
        <f>+'1990'!$L221</f>
        <v>0</v>
      </c>
      <c r="D222" s="30">
        <f>+'1991'!$L221</f>
        <v>0</v>
      </c>
      <c r="E222" s="30">
        <f>+'1992'!$L221</f>
        <v>0</v>
      </c>
      <c r="F222" s="30">
        <f>+'1993'!$L221</f>
        <v>0</v>
      </c>
      <c r="G222" s="30">
        <f>+'1994'!$L221</f>
        <v>0</v>
      </c>
      <c r="H222" s="30">
        <f>+'1995'!$L221</f>
        <v>0</v>
      </c>
      <c r="I222" s="30">
        <f>+'1996'!$L221</f>
        <v>0</v>
      </c>
      <c r="J222" s="30">
        <f>+'1997'!$L221</f>
        <v>0</v>
      </c>
      <c r="K222" s="30">
        <f>+'1998'!$L221</f>
        <v>0</v>
      </c>
      <c r="L222" s="30">
        <f>+'1999'!$L221</f>
        <v>0</v>
      </c>
      <c r="M222" s="30">
        <f>+'2000'!$L222</f>
        <v>0</v>
      </c>
      <c r="N222" s="30">
        <f>+'2001'!$L222</f>
        <v>0</v>
      </c>
      <c r="O222" s="30">
        <f>+'2002'!$L222</f>
        <v>0</v>
      </c>
      <c r="P222" s="30">
        <f>+'2003'!$L222</f>
        <v>0</v>
      </c>
      <c r="Q222" s="30">
        <f>+'2004'!$L222</f>
        <v>0</v>
      </c>
      <c r="R222" s="30">
        <f>+'2005'!$L222</f>
        <v>0</v>
      </c>
      <c r="S222" s="30">
        <f>+'2006'!$L222</f>
        <v>0</v>
      </c>
      <c r="T222" s="30">
        <f>+'2007'!$L222</f>
        <v>0</v>
      </c>
      <c r="U222" s="30">
        <f>+'2008'!$L222</f>
        <v>0</v>
      </c>
      <c r="V222" s="30">
        <f>+'2009'!$L222</f>
        <v>0</v>
      </c>
      <c r="W222" s="30">
        <f>+'2010'!$L222</f>
        <v>0</v>
      </c>
      <c r="X222" s="30">
        <f>+'2011'!$L222</f>
        <v>0</v>
      </c>
      <c r="Y222" s="30">
        <f>+'2012'!$L222</f>
        <v>0</v>
      </c>
      <c r="Z222" s="30">
        <f>+'2013'!$L222</f>
        <v>0</v>
      </c>
      <c r="AA222" s="30">
        <f>+'2014'!$L222</f>
        <v>0</v>
      </c>
      <c r="AB222" s="30">
        <f>+'2015'!$L222</f>
        <v>0</v>
      </c>
      <c r="AC222" s="30">
        <f>+'2016'!$L222</f>
        <v>0</v>
      </c>
      <c r="AD222" s="30">
        <f>+'2017'!$L222</f>
        <v>0</v>
      </c>
      <c r="AE222" s="30">
        <f>+'2018'!$L222</f>
        <v>0</v>
      </c>
      <c r="AF222" s="30">
        <f>+'2019'!$L222</f>
        <v>0</v>
      </c>
      <c r="AG222" s="30">
        <f>+'2020'!$L222</f>
        <v>0</v>
      </c>
      <c r="AH222" s="30">
        <f>+'2021'!$L222</f>
        <v>0</v>
      </c>
      <c r="AI222" s="27"/>
      <c r="AJ222" s="31" t="e">
        <f t="shared" si="196"/>
        <v>#DIV/0!</v>
      </c>
    </row>
    <row r="223" spans="1:36" x14ac:dyDescent="0.35">
      <c r="A223" s="24" t="s">
        <v>669</v>
      </c>
      <c r="B223" s="25" t="s">
        <v>291</v>
      </c>
      <c r="C223" s="30">
        <f>+'1990'!$L222</f>
        <v>0</v>
      </c>
      <c r="D223" s="30">
        <f>+'1991'!$L222</f>
        <v>0</v>
      </c>
      <c r="E223" s="30">
        <f>+'1992'!$L222</f>
        <v>0</v>
      </c>
      <c r="F223" s="30">
        <f>+'1993'!$L222</f>
        <v>0</v>
      </c>
      <c r="G223" s="30">
        <f>+'1994'!$L222</f>
        <v>0</v>
      </c>
      <c r="H223" s="30">
        <f>+'1995'!$L222</f>
        <v>0</v>
      </c>
      <c r="I223" s="30">
        <f>+'1996'!$L222</f>
        <v>0</v>
      </c>
      <c r="J223" s="30">
        <f>+'1997'!$L222</f>
        <v>0</v>
      </c>
      <c r="K223" s="30">
        <f>+'1998'!$L222</f>
        <v>0</v>
      </c>
      <c r="L223" s="30">
        <f>+'1999'!$L222</f>
        <v>0</v>
      </c>
      <c r="M223" s="30">
        <f>+'2000'!$L223</f>
        <v>0</v>
      </c>
      <c r="N223" s="30">
        <f>+'2001'!$L223</f>
        <v>0</v>
      </c>
      <c r="O223" s="30">
        <f>+'2002'!$L223</f>
        <v>0</v>
      </c>
      <c r="P223" s="30">
        <f>+'2003'!$L223</f>
        <v>0</v>
      </c>
      <c r="Q223" s="30">
        <f>+'2004'!$L223</f>
        <v>0</v>
      </c>
      <c r="R223" s="30">
        <f>+'2005'!$L223</f>
        <v>0</v>
      </c>
      <c r="S223" s="30">
        <f>+'2006'!$L223</f>
        <v>0</v>
      </c>
      <c r="T223" s="30">
        <f>+'2007'!$L223</f>
        <v>0</v>
      </c>
      <c r="U223" s="30">
        <f>+'2008'!$L223</f>
        <v>0</v>
      </c>
      <c r="V223" s="30">
        <f>+'2009'!$L223</f>
        <v>0</v>
      </c>
      <c r="W223" s="30">
        <f>+'2010'!$L223</f>
        <v>0</v>
      </c>
      <c r="X223" s="30">
        <f>+'2011'!$L223</f>
        <v>0</v>
      </c>
      <c r="Y223" s="30">
        <f>+'2012'!$L223</f>
        <v>0</v>
      </c>
      <c r="Z223" s="30">
        <f>+'2013'!$L223</f>
        <v>0</v>
      </c>
      <c r="AA223" s="30">
        <f>+'2014'!$L223</f>
        <v>0</v>
      </c>
      <c r="AB223" s="30">
        <f>+'2015'!$L223</f>
        <v>0</v>
      </c>
      <c r="AC223" s="30">
        <f>+'2016'!$L223</f>
        <v>0</v>
      </c>
      <c r="AD223" s="30">
        <f>+'2017'!$L223</f>
        <v>0</v>
      </c>
      <c r="AE223" s="30">
        <f>+'2018'!$L223</f>
        <v>0</v>
      </c>
      <c r="AF223" s="30">
        <f>+'2019'!$L223</f>
        <v>0</v>
      </c>
      <c r="AG223" s="30">
        <f>+'2020'!$L223</f>
        <v>0</v>
      </c>
      <c r="AH223" s="30">
        <f>+'2021'!$L223</f>
        <v>0</v>
      </c>
      <c r="AI223" s="27"/>
      <c r="AJ223" s="31" t="e">
        <f t="shared" si="196"/>
        <v>#DIV/0!</v>
      </c>
    </row>
    <row r="224" spans="1:36" x14ac:dyDescent="0.35">
      <c r="A224" s="24" t="s">
        <v>670</v>
      </c>
      <c r="B224" s="25" t="s">
        <v>291</v>
      </c>
      <c r="C224" s="30">
        <f>+'1990'!$L223</f>
        <v>0</v>
      </c>
      <c r="D224" s="30">
        <f>+'1991'!$L223</f>
        <v>0</v>
      </c>
      <c r="E224" s="30">
        <f>+'1992'!$L223</f>
        <v>0</v>
      </c>
      <c r="F224" s="30">
        <f>+'1993'!$L223</f>
        <v>0</v>
      </c>
      <c r="G224" s="30">
        <f>+'1994'!$L223</f>
        <v>0</v>
      </c>
      <c r="H224" s="30">
        <f>+'1995'!$L223</f>
        <v>0</v>
      </c>
      <c r="I224" s="30">
        <f>+'1996'!$L223</f>
        <v>0</v>
      </c>
      <c r="J224" s="30">
        <f>+'1997'!$L223</f>
        <v>0</v>
      </c>
      <c r="K224" s="30">
        <f>+'1998'!$L223</f>
        <v>0</v>
      </c>
      <c r="L224" s="30">
        <f>+'1999'!$L223</f>
        <v>0</v>
      </c>
      <c r="M224" s="30">
        <f>+'2000'!$L224</f>
        <v>0</v>
      </c>
      <c r="N224" s="30">
        <f>+'2001'!$L224</f>
        <v>0</v>
      </c>
      <c r="O224" s="30">
        <f>+'2002'!$L224</f>
        <v>0</v>
      </c>
      <c r="P224" s="30">
        <f>+'2003'!$L224</f>
        <v>0</v>
      </c>
      <c r="Q224" s="30">
        <f>+'2004'!$L224</f>
        <v>0</v>
      </c>
      <c r="R224" s="30">
        <f>+'2005'!$L224</f>
        <v>0</v>
      </c>
      <c r="S224" s="30">
        <f>+'2006'!$L224</f>
        <v>0</v>
      </c>
      <c r="T224" s="30">
        <f>+'2007'!$L224</f>
        <v>0</v>
      </c>
      <c r="U224" s="30">
        <f>+'2008'!$L224</f>
        <v>0</v>
      </c>
      <c r="V224" s="30">
        <f>+'2009'!$L224</f>
        <v>0</v>
      </c>
      <c r="W224" s="30">
        <f>+'2010'!$L224</f>
        <v>0</v>
      </c>
      <c r="X224" s="30">
        <f>+'2011'!$L224</f>
        <v>0</v>
      </c>
      <c r="Y224" s="30">
        <f>+'2012'!$L224</f>
        <v>0</v>
      </c>
      <c r="Z224" s="30">
        <f>+'2013'!$L224</f>
        <v>0</v>
      </c>
      <c r="AA224" s="30">
        <f>+'2014'!$L224</f>
        <v>0</v>
      </c>
      <c r="AB224" s="30">
        <f>+'2015'!$L224</f>
        <v>0</v>
      </c>
      <c r="AC224" s="30">
        <f>+'2016'!$L224</f>
        <v>0</v>
      </c>
      <c r="AD224" s="30">
        <f>+'2017'!$L224</f>
        <v>0</v>
      </c>
      <c r="AE224" s="30">
        <f>+'2018'!$L224</f>
        <v>0</v>
      </c>
      <c r="AF224" s="30">
        <f>+'2019'!$L224</f>
        <v>0</v>
      </c>
      <c r="AG224" s="30">
        <f>+'2020'!$L224</f>
        <v>0</v>
      </c>
      <c r="AH224" s="30">
        <f>+'2021'!$L224</f>
        <v>0</v>
      </c>
      <c r="AI224" s="27"/>
      <c r="AJ224" s="31" t="e">
        <f t="shared" si="196"/>
        <v>#DIV/0!</v>
      </c>
    </row>
    <row r="225" spans="1:38" x14ac:dyDescent="0.35">
      <c r="A225" s="37"/>
      <c r="B225" s="38" t="s">
        <v>671</v>
      </c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27"/>
      <c r="AJ225" s="40" t="e">
        <f t="shared" si="196"/>
        <v>#DIV/0!</v>
      </c>
    </row>
    <row r="226" spans="1:38" s="13" customFormat="1" x14ac:dyDescent="0.35">
      <c r="A226" s="19"/>
      <c r="B226" s="41" t="s">
        <v>672</v>
      </c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22"/>
      <c r="AJ226" s="36" t="e">
        <f t="shared" si="196"/>
        <v>#DIV/0!</v>
      </c>
    </row>
    <row r="227" spans="1:38" x14ac:dyDescent="0.35">
      <c r="A227" s="24"/>
      <c r="B227" s="25" t="s">
        <v>673</v>
      </c>
      <c r="C227" s="26">
        <f>+SUM(C228:C229)</f>
        <v>0</v>
      </c>
      <c r="D227" s="26">
        <f t="shared" ref="D227:AE227" si="240">+SUM(D228:D229)</f>
        <v>0</v>
      </c>
      <c r="E227" s="26">
        <f t="shared" si="240"/>
        <v>0</v>
      </c>
      <c r="F227" s="26">
        <f t="shared" si="240"/>
        <v>0</v>
      </c>
      <c r="G227" s="26">
        <f t="shared" si="240"/>
        <v>0</v>
      </c>
      <c r="H227" s="26">
        <f t="shared" si="240"/>
        <v>0</v>
      </c>
      <c r="I227" s="26">
        <f t="shared" si="240"/>
        <v>0</v>
      </c>
      <c r="J227" s="26">
        <f t="shared" si="240"/>
        <v>0</v>
      </c>
      <c r="K227" s="26">
        <f t="shared" si="240"/>
        <v>0</v>
      </c>
      <c r="L227" s="26">
        <f t="shared" si="240"/>
        <v>0</v>
      </c>
      <c r="M227" s="26">
        <f t="shared" si="240"/>
        <v>0</v>
      </c>
      <c r="N227" s="26">
        <f t="shared" si="240"/>
        <v>0</v>
      </c>
      <c r="O227" s="26">
        <f t="shared" si="240"/>
        <v>0</v>
      </c>
      <c r="P227" s="26">
        <f t="shared" si="240"/>
        <v>0</v>
      </c>
      <c r="Q227" s="26">
        <f t="shared" si="240"/>
        <v>0</v>
      </c>
      <c r="R227" s="26">
        <f t="shared" ref="R227" si="241">+SUM(R228:R229)</f>
        <v>0</v>
      </c>
      <c r="S227" s="26">
        <f t="shared" si="240"/>
        <v>0</v>
      </c>
      <c r="T227" s="26">
        <f t="shared" si="240"/>
        <v>0</v>
      </c>
      <c r="U227" s="26">
        <f t="shared" si="240"/>
        <v>0</v>
      </c>
      <c r="V227" s="26">
        <f t="shared" si="240"/>
        <v>0</v>
      </c>
      <c r="W227" s="26">
        <f t="shared" si="240"/>
        <v>0</v>
      </c>
      <c r="X227" s="26">
        <f t="shared" si="240"/>
        <v>0</v>
      </c>
      <c r="Y227" s="26">
        <f t="shared" si="240"/>
        <v>0</v>
      </c>
      <c r="Z227" s="26">
        <f t="shared" si="240"/>
        <v>0</v>
      </c>
      <c r="AA227" s="26">
        <f t="shared" si="240"/>
        <v>0</v>
      </c>
      <c r="AB227" s="26">
        <f t="shared" si="240"/>
        <v>0</v>
      </c>
      <c r="AC227" s="26">
        <f t="shared" si="240"/>
        <v>0</v>
      </c>
      <c r="AD227" s="26">
        <f t="shared" si="240"/>
        <v>0</v>
      </c>
      <c r="AE227" s="26">
        <f t="shared" si="240"/>
        <v>0</v>
      </c>
      <c r="AF227" s="26">
        <f t="shared" ref="AF227" si="242">+SUM(AF228:AF229)</f>
        <v>0</v>
      </c>
      <c r="AG227" s="26">
        <f t="shared" ref="AG227:AH227" si="243">+SUM(AG228:AG229)</f>
        <v>0</v>
      </c>
      <c r="AH227" s="26">
        <f t="shared" si="243"/>
        <v>0</v>
      </c>
      <c r="AI227" s="27"/>
      <c r="AJ227" s="28" t="e">
        <f t="shared" si="196"/>
        <v>#DIV/0!</v>
      </c>
    </row>
    <row r="228" spans="1:38" x14ac:dyDescent="0.35">
      <c r="A228" s="24"/>
      <c r="B228" s="44" t="s">
        <v>674</v>
      </c>
      <c r="C228" s="30">
        <f>+'1990'!$L227</f>
        <v>0</v>
      </c>
      <c r="D228" s="30">
        <f>+'1991'!$L227</f>
        <v>0</v>
      </c>
      <c r="E228" s="30">
        <f>+'1992'!$L227</f>
        <v>0</v>
      </c>
      <c r="F228" s="30">
        <f>+'1993'!$L227</f>
        <v>0</v>
      </c>
      <c r="G228" s="30">
        <f>+'1994'!$L227</f>
        <v>0</v>
      </c>
      <c r="H228" s="30">
        <f>+'1995'!$L227</f>
        <v>0</v>
      </c>
      <c r="I228" s="30">
        <f>+'1996'!$L227</f>
        <v>0</v>
      </c>
      <c r="J228" s="30">
        <f>+'1997'!$L227</f>
        <v>0</v>
      </c>
      <c r="K228" s="30">
        <f>+'1998'!$L227</f>
        <v>0</v>
      </c>
      <c r="L228" s="30">
        <f>+'1999'!$L227</f>
        <v>0</v>
      </c>
      <c r="M228" s="30">
        <f>+'2000'!$L228</f>
        <v>0</v>
      </c>
      <c r="N228" s="30">
        <f>+'2001'!$L228</f>
        <v>0</v>
      </c>
      <c r="O228" s="30">
        <f>+'2002'!$L228</f>
        <v>0</v>
      </c>
      <c r="P228" s="30">
        <f>+'2003'!$L228</f>
        <v>0</v>
      </c>
      <c r="Q228" s="30">
        <f>+'2004'!$L228</f>
        <v>0</v>
      </c>
      <c r="R228" s="30">
        <f>+'2005'!$L228</f>
        <v>0</v>
      </c>
      <c r="S228" s="30">
        <f>+'2006'!$L228</f>
        <v>0</v>
      </c>
      <c r="T228" s="30">
        <f>+'2007'!$L228</f>
        <v>0</v>
      </c>
      <c r="U228" s="30">
        <f>+'2008'!$L228</f>
        <v>0</v>
      </c>
      <c r="V228" s="30">
        <f>+'2009'!$L228</f>
        <v>0</v>
      </c>
      <c r="W228" s="30">
        <f>+'2010'!$L228</f>
        <v>0</v>
      </c>
      <c r="X228" s="30">
        <f>+'2011'!$L228</f>
        <v>0</v>
      </c>
      <c r="Y228" s="30">
        <f>+'2012'!$L228</f>
        <v>0</v>
      </c>
      <c r="Z228" s="30">
        <f>+'2013'!$L228</f>
        <v>0</v>
      </c>
      <c r="AA228" s="30">
        <f>+'2014'!$L228</f>
        <v>0</v>
      </c>
      <c r="AB228" s="30">
        <f>+'2015'!$L228</f>
        <v>0</v>
      </c>
      <c r="AC228" s="30">
        <f>+'2016'!$L228</f>
        <v>0</v>
      </c>
      <c r="AD228" s="30">
        <f>+'2017'!$L228</f>
        <v>0</v>
      </c>
      <c r="AE228" s="30">
        <f>+'2018'!$L228</f>
        <v>0</v>
      </c>
      <c r="AF228" s="30">
        <f>+'2019'!$L228</f>
        <v>0</v>
      </c>
      <c r="AG228" s="30">
        <f>+'2020'!$L228</f>
        <v>0</v>
      </c>
      <c r="AH228" s="30">
        <f>+'2021'!$L228</f>
        <v>0</v>
      </c>
      <c r="AI228" s="27"/>
      <c r="AJ228" s="31" t="e">
        <f t="shared" si="196"/>
        <v>#DIV/0!</v>
      </c>
    </row>
    <row r="229" spans="1:38" x14ac:dyDescent="0.35">
      <c r="A229" s="24"/>
      <c r="B229" s="44" t="s">
        <v>675</v>
      </c>
      <c r="C229" s="30">
        <f>+'1990'!$L228</f>
        <v>0</v>
      </c>
      <c r="D229" s="30">
        <f>+'1991'!$L228</f>
        <v>0</v>
      </c>
      <c r="E229" s="30">
        <f>+'1992'!$L228</f>
        <v>0</v>
      </c>
      <c r="F229" s="30">
        <f>+'1993'!$L228</f>
        <v>0</v>
      </c>
      <c r="G229" s="30">
        <f>+'1994'!$L228</f>
        <v>0</v>
      </c>
      <c r="H229" s="30">
        <f>+'1995'!$L228</f>
        <v>0</v>
      </c>
      <c r="I229" s="30">
        <f>+'1996'!$L228</f>
        <v>0</v>
      </c>
      <c r="J229" s="30">
        <f>+'1997'!$L228</f>
        <v>0</v>
      </c>
      <c r="K229" s="30">
        <f>+'1998'!$L228</f>
        <v>0</v>
      </c>
      <c r="L229" s="30">
        <f>+'1999'!$L228</f>
        <v>0</v>
      </c>
      <c r="M229" s="30">
        <f>+'2000'!$L229</f>
        <v>0</v>
      </c>
      <c r="N229" s="30">
        <f>+'2001'!$L229</f>
        <v>0</v>
      </c>
      <c r="O229" s="30">
        <f>+'2002'!$L229</f>
        <v>0</v>
      </c>
      <c r="P229" s="30">
        <f>+'2003'!$L229</f>
        <v>0</v>
      </c>
      <c r="Q229" s="30">
        <f>+'2004'!$L229</f>
        <v>0</v>
      </c>
      <c r="R229" s="30">
        <f>+'2005'!$L229</f>
        <v>0</v>
      </c>
      <c r="S229" s="30">
        <f>+'2006'!$L229</f>
        <v>0</v>
      </c>
      <c r="T229" s="30">
        <f>+'2007'!$L229</f>
        <v>0</v>
      </c>
      <c r="U229" s="30">
        <f>+'2008'!$L229</f>
        <v>0</v>
      </c>
      <c r="V229" s="30">
        <f>+'2009'!$L229</f>
        <v>0</v>
      </c>
      <c r="W229" s="30">
        <f>+'2010'!$L229</f>
        <v>0</v>
      </c>
      <c r="X229" s="30">
        <f>+'2011'!$L229</f>
        <v>0</v>
      </c>
      <c r="Y229" s="30">
        <f>+'2012'!$L229</f>
        <v>0</v>
      </c>
      <c r="Z229" s="30">
        <f>+'2013'!$L229</f>
        <v>0</v>
      </c>
      <c r="AA229" s="30">
        <f>+'2014'!$L229</f>
        <v>0</v>
      </c>
      <c r="AB229" s="30">
        <f>+'2015'!$L229</f>
        <v>0</v>
      </c>
      <c r="AC229" s="30">
        <f>+'2016'!$L229</f>
        <v>0</v>
      </c>
      <c r="AD229" s="30">
        <f>+'2017'!$L229</f>
        <v>0</v>
      </c>
      <c r="AE229" s="30">
        <f>+'2018'!$L229</f>
        <v>0</v>
      </c>
      <c r="AF229" s="30">
        <f>+'2019'!$L229</f>
        <v>0</v>
      </c>
      <c r="AG229" s="30">
        <f>+'2020'!$L229</f>
        <v>0</v>
      </c>
      <c r="AH229" s="30">
        <f>+'2021'!$L229</f>
        <v>0</v>
      </c>
      <c r="AI229" s="27"/>
      <c r="AJ229" s="31" t="e">
        <f t="shared" si="196"/>
        <v>#DIV/0!</v>
      </c>
    </row>
    <row r="230" spans="1:38" x14ac:dyDescent="0.35">
      <c r="A230" s="24"/>
      <c r="B230" s="25" t="s">
        <v>676</v>
      </c>
      <c r="C230" s="30">
        <f>+'1990'!$L229</f>
        <v>0</v>
      </c>
      <c r="D230" s="30">
        <f>+'1991'!$L229</f>
        <v>0</v>
      </c>
      <c r="E230" s="30">
        <f>+'1992'!$L229</f>
        <v>0</v>
      </c>
      <c r="F230" s="30">
        <f>+'1993'!$L229</f>
        <v>0</v>
      </c>
      <c r="G230" s="30">
        <f>+'1994'!$L229</f>
        <v>0</v>
      </c>
      <c r="H230" s="30">
        <f>+'1995'!$L229</f>
        <v>0</v>
      </c>
      <c r="I230" s="30">
        <f>+'1996'!$L229</f>
        <v>0</v>
      </c>
      <c r="J230" s="30">
        <f>+'1997'!$L229</f>
        <v>0</v>
      </c>
      <c r="K230" s="30">
        <f>+'1998'!$L229</f>
        <v>0</v>
      </c>
      <c r="L230" s="30">
        <f>+'1999'!$L229</f>
        <v>0</v>
      </c>
      <c r="M230" s="30">
        <f>+'2000'!$L230</f>
        <v>0</v>
      </c>
      <c r="N230" s="30">
        <f>+'2001'!$L230</f>
        <v>0</v>
      </c>
      <c r="O230" s="30">
        <f>+'2002'!$L230</f>
        <v>0</v>
      </c>
      <c r="P230" s="30">
        <f>+'2003'!$L230</f>
        <v>0</v>
      </c>
      <c r="Q230" s="30">
        <f>+'2004'!$L230</f>
        <v>0</v>
      </c>
      <c r="R230" s="30">
        <f>+'2005'!$L230</f>
        <v>0</v>
      </c>
      <c r="S230" s="30">
        <f>+'2006'!$L230</f>
        <v>0</v>
      </c>
      <c r="T230" s="30">
        <f>+'2007'!$L230</f>
        <v>0</v>
      </c>
      <c r="U230" s="30">
        <f>+'2008'!$L230</f>
        <v>0</v>
      </c>
      <c r="V230" s="30">
        <f>+'2009'!$L230</f>
        <v>0</v>
      </c>
      <c r="W230" s="30">
        <f>+'2010'!$L230</f>
        <v>0</v>
      </c>
      <c r="X230" s="30">
        <f>+'2011'!$L230</f>
        <v>0</v>
      </c>
      <c r="Y230" s="30">
        <f>+'2012'!$L230</f>
        <v>0</v>
      </c>
      <c r="Z230" s="30">
        <f>+'2013'!$L230</f>
        <v>0</v>
      </c>
      <c r="AA230" s="30">
        <f>+'2014'!$L230</f>
        <v>0</v>
      </c>
      <c r="AB230" s="30">
        <f>+'2015'!$L230</f>
        <v>0</v>
      </c>
      <c r="AC230" s="30">
        <f>+'2016'!$L230</f>
        <v>0</v>
      </c>
      <c r="AD230" s="30">
        <f>+'2017'!$L230</f>
        <v>0</v>
      </c>
      <c r="AE230" s="30">
        <f>+'2018'!$L230</f>
        <v>0</v>
      </c>
      <c r="AF230" s="30">
        <f>+'2019'!$L230</f>
        <v>0</v>
      </c>
      <c r="AG230" s="30">
        <f>+'2020'!$L230</f>
        <v>0</v>
      </c>
      <c r="AH230" s="30">
        <f>+'2021'!$L230</f>
        <v>0</v>
      </c>
      <c r="AI230" s="27"/>
      <c r="AJ230" s="31" t="e">
        <f t="shared" si="196"/>
        <v>#DIV/0!</v>
      </c>
    </row>
    <row r="231" spans="1:38" ht="13" x14ac:dyDescent="0.3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27"/>
      <c r="AJ231" s="33" t="e">
        <f t="shared" si="196"/>
        <v>#DIV/0!</v>
      </c>
    </row>
    <row r="232" spans="1:38" ht="13" x14ac:dyDescent="0.35">
      <c r="A232" s="24"/>
      <c r="B232" s="25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27"/>
      <c r="AJ232" s="33" t="e">
        <f t="shared" si="196"/>
        <v>#DIV/0!</v>
      </c>
    </row>
    <row r="233" spans="1:38" x14ac:dyDescent="0.35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27"/>
      <c r="AJ233" s="33" t="e">
        <f t="shared" si="196"/>
        <v>#DIV/0!</v>
      </c>
    </row>
    <row r="234" spans="1:38" x14ac:dyDescent="0.35">
      <c r="A234" s="24"/>
      <c r="B234" s="44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27"/>
      <c r="AJ234" s="33" t="e">
        <f t="shared" si="196"/>
        <v>#DIV/0!</v>
      </c>
    </row>
    <row r="235" spans="1:38" x14ac:dyDescent="0.3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27"/>
      <c r="AJ235" s="33" t="e">
        <f t="shared" si="196"/>
        <v>#DIV/0!</v>
      </c>
    </row>
    <row r="236" spans="1:38" ht="13" x14ac:dyDescent="0.3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27"/>
      <c r="AJ236" s="33" t="e">
        <f t="shared" si="196"/>
        <v>#DIV/0!</v>
      </c>
    </row>
    <row r="237" spans="1:38" ht="13" x14ac:dyDescent="0.35">
      <c r="A237" s="24"/>
      <c r="B237" s="25" t="s">
        <v>683</v>
      </c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27"/>
      <c r="AJ237" s="33" t="e">
        <f t="shared" si="196"/>
        <v>#DIV/0!</v>
      </c>
    </row>
    <row r="240" spans="1:38" s="13" customFormat="1" x14ac:dyDescent="0.35">
      <c r="A240" s="11" t="s">
        <v>722</v>
      </c>
      <c r="B240" s="11"/>
      <c r="C240" s="45">
        <f t="shared" ref="C240:AH240" si="244">+C4-C242</f>
        <v>0</v>
      </c>
      <c r="D240" s="45">
        <f t="shared" si="244"/>
        <v>0</v>
      </c>
      <c r="E240" s="45">
        <f t="shared" si="244"/>
        <v>0</v>
      </c>
      <c r="F240" s="45">
        <f t="shared" si="244"/>
        <v>0</v>
      </c>
      <c r="G240" s="45">
        <f t="shared" si="244"/>
        <v>0</v>
      </c>
      <c r="H240" s="45">
        <f t="shared" si="244"/>
        <v>0</v>
      </c>
      <c r="I240" s="45">
        <f t="shared" si="244"/>
        <v>0</v>
      </c>
      <c r="J240" s="45">
        <f t="shared" si="244"/>
        <v>0</v>
      </c>
      <c r="K240" s="45">
        <f t="shared" si="244"/>
        <v>0</v>
      </c>
      <c r="L240" s="45">
        <f t="shared" si="244"/>
        <v>0</v>
      </c>
      <c r="M240" s="45">
        <f t="shared" si="244"/>
        <v>0</v>
      </c>
      <c r="N240" s="45">
        <f t="shared" si="244"/>
        <v>0</v>
      </c>
      <c r="O240" s="45">
        <f t="shared" si="244"/>
        <v>0</v>
      </c>
      <c r="P240" s="45">
        <f t="shared" si="244"/>
        <v>0</v>
      </c>
      <c r="Q240" s="45">
        <f t="shared" si="244"/>
        <v>0</v>
      </c>
      <c r="R240" s="45">
        <f t="shared" si="244"/>
        <v>0</v>
      </c>
      <c r="S240" s="45">
        <f t="shared" si="244"/>
        <v>0</v>
      </c>
      <c r="T240" s="45">
        <f t="shared" si="244"/>
        <v>0</v>
      </c>
      <c r="U240" s="45">
        <f t="shared" si="244"/>
        <v>0</v>
      </c>
      <c r="V240" s="45">
        <f t="shared" si="244"/>
        <v>0</v>
      </c>
      <c r="W240" s="45">
        <f t="shared" si="244"/>
        <v>0</v>
      </c>
      <c r="X240" s="45">
        <f t="shared" si="244"/>
        <v>0</v>
      </c>
      <c r="Y240" s="45">
        <f t="shared" si="244"/>
        <v>0</v>
      </c>
      <c r="Z240" s="45">
        <f t="shared" si="244"/>
        <v>0</v>
      </c>
      <c r="AA240" s="45">
        <f t="shared" si="244"/>
        <v>0</v>
      </c>
      <c r="AB240" s="45">
        <f t="shared" si="244"/>
        <v>0</v>
      </c>
      <c r="AC240" s="45">
        <f t="shared" si="244"/>
        <v>0</v>
      </c>
      <c r="AD240" s="45">
        <f t="shared" si="244"/>
        <v>0</v>
      </c>
      <c r="AE240" s="45">
        <f t="shared" si="244"/>
        <v>0</v>
      </c>
      <c r="AF240" s="45">
        <f t="shared" si="244"/>
        <v>0</v>
      </c>
      <c r="AG240" s="45">
        <f t="shared" si="244"/>
        <v>0</v>
      </c>
      <c r="AH240" s="45">
        <f t="shared" si="244"/>
        <v>0</v>
      </c>
      <c r="AJ240" s="14"/>
      <c r="AL240" s="13" t="s">
        <v>216</v>
      </c>
    </row>
    <row r="241" spans="1:36" s="17" customFormat="1" x14ac:dyDescent="0.35">
      <c r="A241" s="87" t="s">
        <v>248</v>
      </c>
      <c r="B241" s="87" t="s">
        <v>249</v>
      </c>
      <c r="C241" s="88">
        <v>1990</v>
      </c>
      <c r="D241" s="88">
        <v>1991</v>
      </c>
      <c r="E241" s="88">
        <v>1992</v>
      </c>
      <c r="F241" s="88">
        <v>1993</v>
      </c>
      <c r="G241" s="88">
        <v>1994</v>
      </c>
      <c r="H241" s="88">
        <v>1995</v>
      </c>
      <c r="I241" s="88">
        <v>1996</v>
      </c>
      <c r="J241" s="88">
        <v>1997</v>
      </c>
      <c r="K241" s="88">
        <v>1998</v>
      </c>
      <c r="L241" s="88">
        <v>1999</v>
      </c>
      <c r="M241" s="88">
        <v>2000</v>
      </c>
      <c r="N241" s="88">
        <v>2001</v>
      </c>
      <c r="O241" s="88">
        <v>2002</v>
      </c>
      <c r="P241" s="88">
        <v>2003</v>
      </c>
      <c r="Q241" s="88">
        <v>2004</v>
      </c>
      <c r="R241" s="88">
        <v>2005</v>
      </c>
      <c r="S241" s="88">
        <v>2006</v>
      </c>
      <c r="T241" s="88">
        <v>2007</v>
      </c>
      <c r="U241" s="88">
        <v>2008</v>
      </c>
      <c r="V241" s="88">
        <v>2009</v>
      </c>
      <c r="W241" s="88">
        <v>2010</v>
      </c>
      <c r="X241" s="88">
        <v>2011</v>
      </c>
      <c r="Y241" s="88">
        <v>2012</v>
      </c>
      <c r="Z241" s="88">
        <v>2013</v>
      </c>
      <c r="AA241" s="88">
        <v>2014</v>
      </c>
      <c r="AB241" s="88">
        <v>2015</v>
      </c>
      <c r="AC241" s="88">
        <v>2016</v>
      </c>
      <c r="AD241" s="88">
        <v>2017</v>
      </c>
      <c r="AE241" s="88">
        <v>2018</v>
      </c>
      <c r="AF241" s="88">
        <v>2019</v>
      </c>
      <c r="AG241" s="88">
        <v>2020</v>
      </c>
      <c r="AH241" s="88">
        <v>2021</v>
      </c>
      <c r="AJ241" s="89" t="s">
        <v>218</v>
      </c>
    </row>
    <row r="242" spans="1:36" s="13" customFormat="1" x14ac:dyDescent="0.35">
      <c r="A242" s="19" t="s">
        <v>262</v>
      </c>
      <c r="B242" s="20" t="s">
        <v>263</v>
      </c>
      <c r="C242" s="21">
        <f t="shared" ref="C242:AE242" si="245">+C243+C254+C263+C274+C283</f>
        <v>0</v>
      </c>
      <c r="D242" s="21">
        <f t="shared" si="245"/>
        <v>0</v>
      </c>
      <c r="E242" s="21">
        <f t="shared" si="245"/>
        <v>0</v>
      </c>
      <c r="F242" s="21">
        <f t="shared" si="245"/>
        <v>0</v>
      </c>
      <c r="G242" s="21">
        <f t="shared" si="245"/>
        <v>0</v>
      </c>
      <c r="H242" s="21">
        <f t="shared" si="245"/>
        <v>0</v>
      </c>
      <c r="I242" s="21">
        <f t="shared" si="245"/>
        <v>0</v>
      </c>
      <c r="J242" s="21">
        <f t="shared" si="245"/>
        <v>0</v>
      </c>
      <c r="K242" s="21">
        <f t="shared" si="245"/>
        <v>0</v>
      </c>
      <c r="L242" s="21">
        <f t="shared" si="245"/>
        <v>0</v>
      </c>
      <c r="M242" s="21">
        <f t="shared" si="245"/>
        <v>0</v>
      </c>
      <c r="N242" s="21">
        <f t="shared" si="245"/>
        <v>0</v>
      </c>
      <c r="O242" s="21">
        <f t="shared" si="245"/>
        <v>0</v>
      </c>
      <c r="P242" s="21">
        <f t="shared" si="245"/>
        <v>0</v>
      </c>
      <c r="Q242" s="21">
        <f t="shared" si="245"/>
        <v>0</v>
      </c>
      <c r="R242" s="21">
        <f t="shared" si="245"/>
        <v>0</v>
      </c>
      <c r="S242" s="21">
        <f t="shared" si="245"/>
        <v>0</v>
      </c>
      <c r="T242" s="21">
        <f t="shared" si="245"/>
        <v>0</v>
      </c>
      <c r="U242" s="21">
        <f t="shared" si="245"/>
        <v>0</v>
      </c>
      <c r="V242" s="21">
        <f t="shared" si="245"/>
        <v>0</v>
      </c>
      <c r="W242" s="21">
        <f t="shared" si="245"/>
        <v>0</v>
      </c>
      <c r="X242" s="21">
        <f t="shared" si="245"/>
        <v>0</v>
      </c>
      <c r="Y242" s="21">
        <f t="shared" si="245"/>
        <v>0</v>
      </c>
      <c r="Z242" s="21">
        <f t="shared" si="245"/>
        <v>0</v>
      </c>
      <c r="AA242" s="21">
        <f t="shared" si="245"/>
        <v>0</v>
      </c>
      <c r="AB242" s="21">
        <f t="shared" si="245"/>
        <v>0</v>
      </c>
      <c r="AC242" s="21">
        <f t="shared" si="245"/>
        <v>0</v>
      </c>
      <c r="AD242" s="21">
        <f t="shared" si="245"/>
        <v>0</v>
      </c>
      <c r="AE242" s="21">
        <f t="shared" si="245"/>
        <v>0</v>
      </c>
      <c r="AF242" s="21">
        <f t="shared" ref="AF242" si="246">+AF243+AF254+AF263+AF274+AF283</f>
        <v>0</v>
      </c>
      <c r="AG242" s="21">
        <f t="shared" ref="AG242:AH242" si="247">+AG243+AG254+AG263+AG274+AG283</f>
        <v>0</v>
      </c>
      <c r="AH242" s="21">
        <f t="shared" si="247"/>
        <v>0</v>
      </c>
      <c r="AI242" s="22"/>
      <c r="AJ242" s="23" t="e">
        <f t="shared" ref="AJ242:AJ299" si="248">+(AF242/M242)-1</f>
        <v>#DIV/0!</v>
      </c>
    </row>
    <row r="243" spans="1:36" s="13" customFormat="1" x14ac:dyDescent="0.35">
      <c r="A243" s="19" t="s">
        <v>264</v>
      </c>
      <c r="B243" s="20" t="s">
        <v>265</v>
      </c>
      <c r="C243" s="21">
        <f>+C244+C250+C253</f>
        <v>0</v>
      </c>
      <c r="D243" s="21">
        <f t="shared" ref="D243:AE243" si="249">+D244+D250+D253</f>
        <v>0</v>
      </c>
      <c r="E243" s="21">
        <f t="shared" si="249"/>
        <v>0</v>
      </c>
      <c r="F243" s="21">
        <f t="shared" si="249"/>
        <v>0</v>
      </c>
      <c r="G243" s="21">
        <f t="shared" si="249"/>
        <v>0</v>
      </c>
      <c r="H243" s="21">
        <f t="shared" si="249"/>
        <v>0</v>
      </c>
      <c r="I243" s="21">
        <f t="shared" si="249"/>
        <v>0</v>
      </c>
      <c r="J243" s="21">
        <f t="shared" si="249"/>
        <v>0</v>
      </c>
      <c r="K243" s="21">
        <f t="shared" si="249"/>
        <v>0</v>
      </c>
      <c r="L243" s="21">
        <f t="shared" si="249"/>
        <v>0</v>
      </c>
      <c r="M243" s="21">
        <f t="shared" si="249"/>
        <v>0</v>
      </c>
      <c r="N243" s="21">
        <f t="shared" si="249"/>
        <v>0</v>
      </c>
      <c r="O243" s="21">
        <f t="shared" si="249"/>
        <v>0</v>
      </c>
      <c r="P243" s="21">
        <f t="shared" si="249"/>
        <v>0</v>
      </c>
      <c r="Q243" s="21">
        <f t="shared" si="249"/>
        <v>0</v>
      </c>
      <c r="R243" s="21">
        <f t="shared" si="249"/>
        <v>0</v>
      </c>
      <c r="S243" s="21">
        <f t="shared" si="249"/>
        <v>0</v>
      </c>
      <c r="T243" s="21">
        <f t="shared" si="249"/>
        <v>0</v>
      </c>
      <c r="U243" s="21">
        <f t="shared" si="249"/>
        <v>0</v>
      </c>
      <c r="V243" s="21">
        <f t="shared" si="249"/>
        <v>0</v>
      </c>
      <c r="W243" s="21">
        <f t="shared" si="249"/>
        <v>0</v>
      </c>
      <c r="X243" s="21">
        <f t="shared" si="249"/>
        <v>0</v>
      </c>
      <c r="Y243" s="21">
        <f t="shared" si="249"/>
        <v>0</v>
      </c>
      <c r="Z243" s="21">
        <f t="shared" si="249"/>
        <v>0</v>
      </c>
      <c r="AA243" s="21">
        <f t="shared" si="249"/>
        <v>0</v>
      </c>
      <c r="AB243" s="21">
        <f t="shared" si="249"/>
        <v>0</v>
      </c>
      <c r="AC243" s="21">
        <f t="shared" si="249"/>
        <v>0</v>
      </c>
      <c r="AD243" s="21">
        <f t="shared" si="249"/>
        <v>0</v>
      </c>
      <c r="AE243" s="21">
        <f t="shared" si="249"/>
        <v>0</v>
      </c>
      <c r="AF243" s="21">
        <f t="shared" ref="AF243" si="250">+AF244+AF250+AF253</f>
        <v>0</v>
      </c>
      <c r="AG243" s="21">
        <f t="shared" ref="AG243:AH243" si="251">+AG244+AG250+AG253</f>
        <v>0</v>
      </c>
      <c r="AH243" s="21">
        <f t="shared" si="251"/>
        <v>0</v>
      </c>
      <c r="AI243" s="22"/>
      <c r="AJ243" s="23" t="e">
        <f t="shared" si="248"/>
        <v>#DIV/0!</v>
      </c>
    </row>
    <row r="244" spans="1:36" x14ac:dyDescent="0.35">
      <c r="A244" s="24" t="s">
        <v>266</v>
      </c>
      <c r="B244" s="25" t="s">
        <v>267</v>
      </c>
      <c r="C244" s="26">
        <f>+SUM(C245:C249)</f>
        <v>0</v>
      </c>
      <c r="D244" s="26">
        <f t="shared" ref="D244:AE244" si="252">+SUM(D245:D249)</f>
        <v>0</v>
      </c>
      <c r="E244" s="26">
        <f t="shared" si="252"/>
        <v>0</v>
      </c>
      <c r="F244" s="26">
        <f t="shared" si="252"/>
        <v>0</v>
      </c>
      <c r="G244" s="26">
        <f t="shared" si="252"/>
        <v>0</v>
      </c>
      <c r="H244" s="26">
        <f t="shared" si="252"/>
        <v>0</v>
      </c>
      <c r="I244" s="26">
        <f t="shared" si="252"/>
        <v>0</v>
      </c>
      <c r="J244" s="26">
        <f t="shared" si="252"/>
        <v>0</v>
      </c>
      <c r="K244" s="26">
        <f t="shared" si="252"/>
        <v>0</v>
      </c>
      <c r="L244" s="26">
        <f t="shared" si="252"/>
        <v>0</v>
      </c>
      <c r="M244" s="26">
        <f t="shared" si="252"/>
        <v>0</v>
      </c>
      <c r="N244" s="26">
        <f t="shared" si="252"/>
        <v>0</v>
      </c>
      <c r="O244" s="26">
        <f t="shared" si="252"/>
        <v>0</v>
      </c>
      <c r="P244" s="26">
        <f t="shared" si="252"/>
        <v>0</v>
      </c>
      <c r="Q244" s="26">
        <f t="shared" si="252"/>
        <v>0</v>
      </c>
      <c r="R244" s="26">
        <f t="shared" si="252"/>
        <v>0</v>
      </c>
      <c r="S244" s="26">
        <f t="shared" si="252"/>
        <v>0</v>
      </c>
      <c r="T244" s="26">
        <f t="shared" si="252"/>
        <v>0</v>
      </c>
      <c r="U244" s="26">
        <f t="shared" si="252"/>
        <v>0</v>
      </c>
      <c r="V244" s="26">
        <f t="shared" si="252"/>
        <v>0</v>
      </c>
      <c r="W244" s="26">
        <f t="shared" si="252"/>
        <v>0</v>
      </c>
      <c r="X244" s="26">
        <f t="shared" si="252"/>
        <v>0</v>
      </c>
      <c r="Y244" s="26">
        <f t="shared" si="252"/>
        <v>0</v>
      </c>
      <c r="Z244" s="26">
        <f t="shared" si="252"/>
        <v>0</v>
      </c>
      <c r="AA244" s="26">
        <f t="shared" si="252"/>
        <v>0</v>
      </c>
      <c r="AB244" s="26">
        <f t="shared" si="252"/>
        <v>0</v>
      </c>
      <c r="AC244" s="26">
        <f t="shared" si="252"/>
        <v>0</v>
      </c>
      <c r="AD244" s="26">
        <f t="shared" si="252"/>
        <v>0</v>
      </c>
      <c r="AE244" s="26">
        <f t="shared" si="252"/>
        <v>0</v>
      </c>
      <c r="AF244" s="26">
        <f t="shared" ref="AF244" si="253">+SUM(AF245:AF249)</f>
        <v>0</v>
      </c>
      <c r="AG244" s="26">
        <f t="shared" ref="AG244:AH244" si="254">+SUM(AG245:AG249)</f>
        <v>0</v>
      </c>
      <c r="AH244" s="26">
        <f t="shared" si="254"/>
        <v>0</v>
      </c>
      <c r="AI244" s="27"/>
      <c r="AJ244" s="28" t="e">
        <f t="shared" si="248"/>
        <v>#DIV/0!</v>
      </c>
    </row>
    <row r="245" spans="1:36" x14ac:dyDescent="0.35">
      <c r="A245" s="24" t="s">
        <v>268</v>
      </c>
      <c r="B245" s="25" t="s">
        <v>269</v>
      </c>
      <c r="C245" s="46">
        <f>+'1990'!$L244</f>
        <v>0</v>
      </c>
      <c r="D245" s="46">
        <f>+'1991'!$L244</f>
        <v>0</v>
      </c>
      <c r="E245" s="46">
        <f>+'1992'!$L244</f>
        <v>0</v>
      </c>
      <c r="F245" s="46">
        <f>+'1993'!$L244</f>
        <v>0</v>
      </c>
      <c r="G245" s="46">
        <f>+'1994'!$L244</f>
        <v>0</v>
      </c>
      <c r="H245" s="46">
        <f>+'1995'!$L244</f>
        <v>0</v>
      </c>
      <c r="I245" s="46">
        <f>+'1996'!$L244</f>
        <v>0</v>
      </c>
      <c r="J245" s="46">
        <f>+'1997'!$L244</f>
        <v>0</v>
      </c>
      <c r="K245" s="46">
        <f>+'1998'!$L244</f>
        <v>0</v>
      </c>
      <c r="L245" s="46">
        <f>+'1999'!$L244</f>
        <v>0</v>
      </c>
      <c r="M245" s="46">
        <f>+'2000'!$L245</f>
        <v>0</v>
      </c>
      <c r="N245" s="46">
        <f>+'2001'!$L245</f>
        <v>0</v>
      </c>
      <c r="O245" s="46">
        <f>+'2002'!$L245</f>
        <v>0</v>
      </c>
      <c r="P245" s="46">
        <f>+'2003'!$L245</f>
        <v>0</v>
      </c>
      <c r="Q245" s="46">
        <f>+'2004'!$L245</f>
        <v>0</v>
      </c>
      <c r="R245" s="46">
        <f>+'2005'!$L245</f>
        <v>0</v>
      </c>
      <c r="S245" s="46">
        <f>+'2006'!$L245</f>
        <v>0</v>
      </c>
      <c r="T245" s="46">
        <f>+'2007'!$L245</f>
        <v>0</v>
      </c>
      <c r="U245" s="46">
        <f>+'2008'!$L245</f>
        <v>0</v>
      </c>
      <c r="V245" s="46">
        <f>+'2009'!$L245</f>
        <v>0</v>
      </c>
      <c r="W245" s="46">
        <f>+'2010'!$L245</f>
        <v>0</v>
      </c>
      <c r="X245" s="46">
        <f>+'2011'!$L245</f>
        <v>0</v>
      </c>
      <c r="Y245" s="46">
        <f>+'2012'!$L245</f>
        <v>0</v>
      </c>
      <c r="Z245" s="46">
        <f>+'2013'!$L245</f>
        <v>0</v>
      </c>
      <c r="AA245" s="46">
        <f>+'2014'!$L245</f>
        <v>0</v>
      </c>
      <c r="AB245" s="46">
        <f>+'2015'!$L245</f>
        <v>0</v>
      </c>
      <c r="AC245" s="46">
        <f>+'2016'!$L245</f>
        <v>0</v>
      </c>
      <c r="AD245" s="46">
        <f>+'2017'!$L245</f>
        <v>0</v>
      </c>
      <c r="AE245" s="46">
        <f>+'2018'!$L245</f>
        <v>0</v>
      </c>
      <c r="AF245" s="46">
        <f>+'2019'!$L245</f>
        <v>0</v>
      </c>
      <c r="AG245" s="30">
        <f>+'2020'!$L245</f>
        <v>0</v>
      </c>
      <c r="AH245" s="30">
        <f>+'2021'!$L245</f>
        <v>0</v>
      </c>
      <c r="AI245" s="27"/>
      <c r="AJ245" s="47" t="e">
        <f t="shared" si="248"/>
        <v>#DIV/0!</v>
      </c>
    </row>
    <row r="246" spans="1:36" x14ac:dyDescent="0.35">
      <c r="A246" s="24" t="s">
        <v>276</v>
      </c>
      <c r="B246" s="25" t="s">
        <v>277</v>
      </c>
      <c r="C246" s="46">
        <f>+'1990'!$L245</f>
        <v>0</v>
      </c>
      <c r="D246" s="46">
        <f>+'1991'!$L245</f>
        <v>0</v>
      </c>
      <c r="E246" s="46">
        <f>+'1992'!$L245</f>
        <v>0</v>
      </c>
      <c r="F246" s="46">
        <f>+'1993'!$L245</f>
        <v>0</v>
      </c>
      <c r="G246" s="46">
        <f>+'1994'!$L245</f>
        <v>0</v>
      </c>
      <c r="H246" s="46">
        <f>+'1995'!$L245</f>
        <v>0</v>
      </c>
      <c r="I246" s="46">
        <f>+'1996'!$L245</f>
        <v>0</v>
      </c>
      <c r="J246" s="46">
        <f>+'1997'!$L245</f>
        <v>0</v>
      </c>
      <c r="K246" s="46">
        <f>+'1998'!$L245</f>
        <v>0</v>
      </c>
      <c r="L246" s="46">
        <f>+'1999'!$L245</f>
        <v>0</v>
      </c>
      <c r="M246" s="46">
        <f>+'2000'!$L246</f>
        <v>0</v>
      </c>
      <c r="N246" s="46">
        <f>+'2001'!$L246</f>
        <v>0</v>
      </c>
      <c r="O246" s="46">
        <f>+'2002'!$L246</f>
        <v>0</v>
      </c>
      <c r="P246" s="46">
        <f>+'2003'!$L246</f>
        <v>0</v>
      </c>
      <c r="Q246" s="46">
        <f>+'2004'!$L246</f>
        <v>0</v>
      </c>
      <c r="R246" s="46">
        <f>+'2005'!$L246</f>
        <v>0</v>
      </c>
      <c r="S246" s="46">
        <f>+'2006'!$L246</f>
        <v>0</v>
      </c>
      <c r="T246" s="46">
        <f>+'2007'!$L246</f>
        <v>0</v>
      </c>
      <c r="U246" s="46">
        <f>+'2008'!$L246</f>
        <v>0</v>
      </c>
      <c r="V246" s="46">
        <f>+'2009'!$L246</f>
        <v>0</v>
      </c>
      <c r="W246" s="46">
        <f>+'2010'!$L246</f>
        <v>0</v>
      </c>
      <c r="X246" s="46">
        <f>+'2011'!$L246</f>
        <v>0</v>
      </c>
      <c r="Y246" s="46">
        <f>+'2012'!$L246</f>
        <v>0</v>
      </c>
      <c r="Z246" s="46">
        <f>+'2013'!$L246</f>
        <v>0</v>
      </c>
      <c r="AA246" s="46">
        <f>+'2014'!$L246</f>
        <v>0</v>
      </c>
      <c r="AB246" s="46">
        <f>+'2015'!$L246</f>
        <v>0</v>
      </c>
      <c r="AC246" s="46">
        <f>+'2016'!$L246</f>
        <v>0</v>
      </c>
      <c r="AD246" s="46">
        <f>+'2017'!$L246</f>
        <v>0</v>
      </c>
      <c r="AE246" s="46">
        <f>+'2018'!$L246</f>
        <v>0</v>
      </c>
      <c r="AF246" s="46">
        <f>+'2019'!$L246</f>
        <v>0</v>
      </c>
      <c r="AG246" s="30">
        <f>+'2020'!$L246</f>
        <v>0</v>
      </c>
      <c r="AH246" s="30">
        <f>+'2021'!$L246</f>
        <v>0</v>
      </c>
      <c r="AI246" s="27"/>
      <c r="AJ246" s="47" t="e">
        <f t="shared" si="248"/>
        <v>#DIV/0!</v>
      </c>
    </row>
    <row r="247" spans="1:36" x14ac:dyDescent="0.35">
      <c r="A247" s="24" t="s">
        <v>292</v>
      </c>
      <c r="B247" s="25" t="s">
        <v>293</v>
      </c>
      <c r="C247" s="46">
        <f>+'1990'!$L246</f>
        <v>0</v>
      </c>
      <c r="D247" s="46">
        <f>+'1991'!$L246</f>
        <v>0</v>
      </c>
      <c r="E247" s="46">
        <f>+'1992'!$L246</f>
        <v>0</v>
      </c>
      <c r="F247" s="46">
        <f>+'1993'!$L246</f>
        <v>0</v>
      </c>
      <c r="G247" s="46">
        <f>+'1994'!$L246</f>
        <v>0</v>
      </c>
      <c r="H247" s="46">
        <f>+'1995'!$L246</f>
        <v>0</v>
      </c>
      <c r="I247" s="46">
        <f>+'1996'!$L246</f>
        <v>0</v>
      </c>
      <c r="J247" s="46">
        <f>+'1997'!$L246</f>
        <v>0</v>
      </c>
      <c r="K247" s="46">
        <f>+'1998'!$L246</f>
        <v>0</v>
      </c>
      <c r="L247" s="46">
        <f>+'1999'!$L246</f>
        <v>0</v>
      </c>
      <c r="M247" s="46">
        <f>+'2000'!$L247</f>
        <v>0</v>
      </c>
      <c r="N247" s="46">
        <f>+'2001'!$L247</f>
        <v>0</v>
      </c>
      <c r="O247" s="46">
        <f>+'2002'!$L247</f>
        <v>0</v>
      </c>
      <c r="P247" s="46">
        <f>+'2003'!$L247</f>
        <v>0</v>
      </c>
      <c r="Q247" s="46">
        <f>+'2004'!$L247</f>
        <v>0</v>
      </c>
      <c r="R247" s="46">
        <f>+'2005'!$L247</f>
        <v>0</v>
      </c>
      <c r="S247" s="46">
        <f>+'2006'!$L247</f>
        <v>0</v>
      </c>
      <c r="T247" s="46">
        <f>+'2007'!$L247</f>
        <v>0</v>
      </c>
      <c r="U247" s="46">
        <f>+'2008'!$L247</f>
        <v>0</v>
      </c>
      <c r="V247" s="46">
        <f>+'2009'!$L247</f>
        <v>0</v>
      </c>
      <c r="W247" s="46">
        <f>+'2010'!$L247</f>
        <v>0</v>
      </c>
      <c r="X247" s="46">
        <f>+'2011'!$L247</f>
        <v>0</v>
      </c>
      <c r="Y247" s="46">
        <f>+'2012'!$L247</f>
        <v>0</v>
      </c>
      <c r="Z247" s="46">
        <f>+'2013'!$L247</f>
        <v>0</v>
      </c>
      <c r="AA247" s="46">
        <f>+'2014'!$L247</f>
        <v>0</v>
      </c>
      <c r="AB247" s="46">
        <f>+'2015'!$L247</f>
        <v>0</v>
      </c>
      <c r="AC247" s="46">
        <f>+'2016'!$L247</f>
        <v>0</v>
      </c>
      <c r="AD247" s="46">
        <f>+'2017'!$L247</f>
        <v>0</v>
      </c>
      <c r="AE247" s="46">
        <f>+'2018'!$L247</f>
        <v>0</v>
      </c>
      <c r="AF247" s="46">
        <f>+'2019'!$L247</f>
        <v>0</v>
      </c>
      <c r="AG247" s="30">
        <f>+'2020'!$L247</f>
        <v>0</v>
      </c>
      <c r="AH247" s="30">
        <f>+'2021'!$L247</f>
        <v>0</v>
      </c>
      <c r="AI247" s="27"/>
      <c r="AJ247" s="47" t="e">
        <f t="shared" si="248"/>
        <v>#DIV/0!</v>
      </c>
    </row>
    <row r="248" spans="1:36" x14ac:dyDescent="0.35">
      <c r="A248" s="24" t="s">
        <v>304</v>
      </c>
      <c r="B248" s="25" t="s">
        <v>305</v>
      </c>
      <c r="C248" s="46">
        <f>+'1990'!$L247</f>
        <v>0</v>
      </c>
      <c r="D248" s="46">
        <f>+'1991'!$L247</f>
        <v>0</v>
      </c>
      <c r="E248" s="46">
        <f>+'1992'!$L247</f>
        <v>0</v>
      </c>
      <c r="F248" s="46">
        <f>+'1993'!$L247</f>
        <v>0</v>
      </c>
      <c r="G248" s="46">
        <f>+'1994'!$L247</f>
        <v>0</v>
      </c>
      <c r="H248" s="46">
        <f>+'1995'!$L247</f>
        <v>0</v>
      </c>
      <c r="I248" s="46">
        <f>+'1996'!$L247</f>
        <v>0</v>
      </c>
      <c r="J248" s="46">
        <f>+'1997'!$L247</f>
        <v>0</v>
      </c>
      <c r="K248" s="46">
        <f>+'1998'!$L247</f>
        <v>0</v>
      </c>
      <c r="L248" s="46">
        <f>+'1999'!$L247</f>
        <v>0</v>
      </c>
      <c r="M248" s="46">
        <f>+'2000'!$L248</f>
        <v>0</v>
      </c>
      <c r="N248" s="46">
        <f>+'2001'!$L248</f>
        <v>0</v>
      </c>
      <c r="O248" s="46">
        <f>+'2002'!$L248</f>
        <v>0</v>
      </c>
      <c r="P248" s="46">
        <f>+'2003'!$L248</f>
        <v>0</v>
      </c>
      <c r="Q248" s="46">
        <f>+'2004'!$L248</f>
        <v>0</v>
      </c>
      <c r="R248" s="46">
        <f>+'2005'!$L248</f>
        <v>0</v>
      </c>
      <c r="S248" s="46">
        <f>+'2006'!$L248</f>
        <v>0</v>
      </c>
      <c r="T248" s="46">
        <f>+'2007'!$L248</f>
        <v>0</v>
      </c>
      <c r="U248" s="46">
        <f>+'2008'!$L248</f>
        <v>0</v>
      </c>
      <c r="V248" s="46">
        <f>+'2009'!$L248</f>
        <v>0</v>
      </c>
      <c r="W248" s="46">
        <f>+'2010'!$L248</f>
        <v>0</v>
      </c>
      <c r="X248" s="46">
        <f>+'2011'!$L248</f>
        <v>0</v>
      </c>
      <c r="Y248" s="46">
        <f>+'2012'!$L248</f>
        <v>0</v>
      </c>
      <c r="Z248" s="46">
        <f>+'2013'!$L248</f>
        <v>0</v>
      </c>
      <c r="AA248" s="46">
        <f>+'2014'!$L248</f>
        <v>0</v>
      </c>
      <c r="AB248" s="46">
        <f>+'2015'!$L248</f>
        <v>0</v>
      </c>
      <c r="AC248" s="46">
        <f>+'2016'!$L248</f>
        <v>0</v>
      </c>
      <c r="AD248" s="46">
        <f>+'2017'!$L248</f>
        <v>0</v>
      </c>
      <c r="AE248" s="46">
        <f>+'2018'!$L248</f>
        <v>0</v>
      </c>
      <c r="AF248" s="46">
        <f>+'2019'!$L248</f>
        <v>0</v>
      </c>
      <c r="AG248" s="30">
        <f>+'2020'!$L248</f>
        <v>0</v>
      </c>
      <c r="AH248" s="30">
        <f>+'2021'!$L248</f>
        <v>0</v>
      </c>
      <c r="AI248" s="27"/>
      <c r="AJ248" s="47" t="e">
        <f t="shared" si="248"/>
        <v>#DIV/0!</v>
      </c>
    </row>
    <row r="249" spans="1:36" x14ac:dyDescent="0.35">
      <c r="A249" s="24" t="s">
        <v>312</v>
      </c>
      <c r="B249" s="25" t="s">
        <v>291</v>
      </c>
      <c r="C249" s="46">
        <f>+'1990'!$L248</f>
        <v>0</v>
      </c>
      <c r="D249" s="46">
        <f>+'1991'!$L248</f>
        <v>0</v>
      </c>
      <c r="E249" s="46">
        <f>+'1992'!$L248</f>
        <v>0</v>
      </c>
      <c r="F249" s="46">
        <f>+'1993'!$L248</f>
        <v>0</v>
      </c>
      <c r="G249" s="46">
        <f>+'1994'!$L248</f>
        <v>0</v>
      </c>
      <c r="H249" s="46">
        <f>+'1995'!$L248</f>
        <v>0</v>
      </c>
      <c r="I249" s="46">
        <f>+'1996'!$L248</f>
        <v>0</v>
      </c>
      <c r="J249" s="46">
        <f>+'1997'!$L248</f>
        <v>0</v>
      </c>
      <c r="K249" s="46">
        <f>+'1998'!$L248</f>
        <v>0</v>
      </c>
      <c r="L249" s="46">
        <f>+'1999'!$L248</f>
        <v>0</v>
      </c>
      <c r="M249" s="46">
        <f>+'2000'!$L249</f>
        <v>0</v>
      </c>
      <c r="N249" s="46">
        <f>+'2001'!$L249</f>
        <v>0</v>
      </c>
      <c r="O249" s="46">
        <f>+'2002'!$L249</f>
        <v>0</v>
      </c>
      <c r="P249" s="46">
        <f>+'2003'!$L249</f>
        <v>0</v>
      </c>
      <c r="Q249" s="46">
        <f>+'2004'!$L249</f>
        <v>0</v>
      </c>
      <c r="R249" s="46">
        <f>+'2005'!$L249</f>
        <v>0</v>
      </c>
      <c r="S249" s="46">
        <f>+'2006'!$L249</f>
        <v>0</v>
      </c>
      <c r="T249" s="46">
        <f>+'2007'!$L249</f>
        <v>0</v>
      </c>
      <c r="U249" s="46">
        <f>+'2008'!$L249</f>
        <v>0</v>
      </c>
      <c r="V249" s="46">
        <f>+'2009'!$L249</f>
        <v>0</v>
      </c>
      <c r="W249" s="46">
        <f>+'2010'!$L249</f>
        <v>0</v>
      </c>
      <c r="X249" s="46">
        <f>+'2011'!$L249</f>
        <v>0</v>
      </c>
      <c r="Y249" s="46">
        <f>+'2012'!$L249</f>
        <v>0</v>
      </c>
      <c r="Z249" s="46">
        <f>+'2013'!$L249</f>
        <v>0</v>
      </c>
      <c r="AA249" s="46">
        <f>+'2014'!$L249</f>
        <v>0</v>
      </c>
      <c r="AB249" s="46">
        <f>+'2015'!$L249</f>
        <v>0</v>
      </c>
      <c r="AC249" s="46">
        <f>+'2016'!$L249</f>
        <v>0</v>
      </c>
      <c r="AD249" s="46">
        <f>+'2017'!$L249</f>
        <v>0</v>
      </c>
      <c r="AE249" s="46">
        <f>+'2018'!$L249</f>
        <v>0</v>
      </c>
      <c r="AF249" s="46">
        <f>+'2019'!$L249</f>
        <v>0</v>
      </c>
      <c r="AG249" s="30">
        <f>+'2020'!$L249</f>
        <v>0</v>
      </c>
      <c r="AH249" s="30">
        <f>+'2021'!$L249</f>
        <v>0</v>
      </c>
      <c r="AI249" s="27"/>
      <c r="AJ249" s="47" t="e">
        <f t="shared" si="248"/>
        <v>#DIV/0!</v>
      </c>
    </row>
    <row r="250" spans="1:36" x14ac:dyDescent="0.35">
      <c r="A250" s="24" t="s">
        <v>317</v>
      </c>
      <c r="B250" s="25" t="s">
        <v>318</v>
      </c>
      <c r="C250" s="26">
        <f>+SUM(C251:C252)</f>
        <v>0</v>
      </c>
      <c r="D250" s="26">
        <f t="shared" ref="D250:AE250" si="255">+SUM(D251:D252)</f>
        <v>0</v>
      </c>
      <c r="E250" s="26">
        <f t="shared" si="255"/>
        <v>0</v>
      </c>
      <c r="F250" s="26">
        <f t="shared" si="255"/>
        <v>0</v>
      </c>
      <c r="G250" s="26">
        <f t="shared" si="255"/>
        <v>0</v>
      </c>
      <c r="H250" s="26">
        <f t="shared" si="255"/>
        <v>0</v>
      </c>
      <c r="I250" s="26">
        <f t="shared" si="255"/>
        <v>0</v>
      </c>
      <c r="J250" s="26">
        <f t="shared" si="255"/>
        <v>0</v>
      </c>
      <c r="K250" s="26">
        <f t="shared" si="255"/>
        <v>0</v>
      </c>
      <c r="L250" s="26">
        <f t="shared" si="255"/>
        <v>0</v>
      </c>
      <c r="M250" s="26">
        <f t="shared" si="255"/>
        <v>0</v>
      </c>
      <c r="N250" s="26">
        <f t="shared" si="255"/>
        <v>0</v>
      </c>
      <c r="O250" s="26">
        <f t="shared" si="255"/>
        <v>0</v>
      </c>
      <c r="P250" s="26">
        <f t="shared" si="255"/>
        <v>0</v>
      </c>
      <c r="Q250" s="26">
        <f t="shared" si="255"/>
        <v>0</v>
      </c>
      <c r="R250" s="26">
        <f t="shared" si="255"/>
        <v>0</v>
      </c>
      <c r="S250" s="26">
        <f t="shared" si="255"/>
        <v>0</v>
      </c>
      <c r="T250" s="26">
        <f t="shared" si="255"/>
        <v>0</v>
      </c>
      <c r="U250" s="26">
        <f t="shared" si="255"/>
        <v>0</v>
      </c>
      <c r="V250" s="26">
        <f t="shared" si="255"/>
        <v>0</v>
      </c>
      <c r="W250" s="26">
        <f t="shared" si="255"/>
        <v>0</v>
      </c>
      <c r="X250" s="26">
        <f t="shared" si="255"/>
        <v>0</v>
      </c>
      <c r="Y250" s="26">
        <f t="shared" si="255"/>
        <v>0</v>
      </c>
      <c r="Z250" s="26">
        <f t="shared" si="255"/>
        <v>0</v>
      </c>
      <c r="AA250" s="26">
        <f t="shared" si="255"/>
        <v>0</v>
      </c>
      <c r="AB250" s="26">
        <f t="shared" si="255"/>
        <v>0</v>
      </c>
      <c r="AC250" s="26">
        <f t="shared" si="255"/>
        <v>0</v>
      </c>
      <c r="AD250" s="26">
        <f t="shared" si="255"/>
        <v>0</v>
      </c>
      <c r="AE250" s="26">
        <f t="shared" si="255"/>
        <v>0</v>
      </c>
      <c r="AF250" s="26">
        <f t="shared" ref="AF250:AH250" si="256">+SUM(AF251:AF252)</f>
        <v>0</v>
      </c>
      <c r="AG250" s="26">
        <f t="shared" si="256"/>
        <v>0</v>
      </c>
      <c r="AH250" s="26">
        <f t="shared" si="256"/>
        <v>0</v>
      </c>
      <c r="AI250" s="27"/>
      <c r="AJ250" s="28" t="e">
        <f t="shared" si="248"/>
        <v>#DIV/0!</v>
      </c>
    </row>
    <row r="251" spans="1:36" x14ac:dyDescent="0.35">
      <c r="A251" s="24" t="s">
        <v>319</v>
      </c>
      <c r="B251" s="25" t="s">
        <v>320</v>
      </c>
      <c r="C251" s="46">
        <f>+'1990'!$L250</f>
        <v>0</v>
      </c>
      <c r="D251" s="46">
        <f>+'1991'!$L250</f>
        <v>0</v>
      </c>
      <c r="E251" s="46">
        <f>+'1992'!$L250</f>
        <v>0</v>
      </c>
      <c r="F251" s="46">
        <f>+'1993'!$L250</f>
        <v>0</v>
      </c>
      <c r="G251" s="46">
        <f>+'1994'!$L250</f>
        <v>0</v>
      </c>
      <c r="H251" s="46">
        <f>+'1995'!$L250</f>
        <v>0</v>
      </c>
      <c r="I251" s="46">
        <f>+'1996'!$L250</f>
        <v>0</v>
      </c>
      <c r="J251" s="46">
        <f>+'1997'!$L250</f>
        <v>0</v>
      </c>
      <c r="K251" s="46">
        <f>+'1998'!$L250</f>
        <v>0</v>
      </c>
      <c r="L251" s="46">
        <f>+'1999'!$L250</f>
        <v>0</v>
      </c>
      <c r="M251" s="46">
        <f>+'2000'!$L251</f>
        <v>0</v>
      </c>
      <c r="N251" s="46">
        <f>+'2001'!$L251</f>
        <v>0</v>
      </c>
      <c r="O251" s="46">
        <f>+'2002'!$L251</f>
        <v>0</v>
      </c>
      <c r="P251" s="46">
        <f>+'2003'!$L251</f>
        <v>0</v>
      </c>
      <c r="Q251" s="46">
        <f>+'2004'!$L251</f>
        <v>0</v>
      </c>
      <c r="R251" s="46">
        <f>+'2005'!$L251</f>
        <v>0</v>
      </c>
      <c r="S251" s="46">
        <f>+'2006'!$L251</f>
        <v>0</v>
      </c>
      <c r="T251" s="46">
        <f>+'2007'!$L251</f>
        <v>0</v>
      </c>
      <c r="U251" s="46">
        <f>+'2008'!$L251</f>
        <v>0</v>
      </c>
      <c r="V251" s="46">
        <f>+'2009'!$L251</f>
        <v>0</v>
      </c>
      <c r="W251" s="46">
        <f>+'2010'!$L251</f>
        <v>0</v>
      </c>
      <c r="X251" s="46">
        <f>+'2011'!$L251</f>
        <v>0</v>
      </c>
      <c r="Y251" s="46">
        <f>+'2012'!$L251</f>
        <v>0</v>
      </c>
      <c r="Z251" s="46">
        <f>+'2013'!$L251</f>
        <v>0</v>
      </c>
      <c r="AA251" s="46">
        <f>+'2014'!$L251</f>
        <v>0</v>
      </c>
      <c r="AB251" s="46">
        <f>+'2015'!$L251</f>
        <v>0</v>
      </c>
      <c r="AC251" s="46">
        <f>+'2016'!$L251</f>
        <v>0</v>
      </c>
      <c r="AD251" s="46">
        <f>+'2017'!$L251</f>
        <v>0</v>
      </c>
      <c r="AE251" s="46">
        <f>+'2018'!$L251</f>
        <v>0</v>
      </c>
      <c r="AF251" s="46">
        <f>+'2019'!$L251</f>
        <v>0</v>
      </c>
      <c r="AG251" s="30">
        <f>+'2020'!$L251</f>
        <v>0</v>
      </c>
      <c r="AH251" s="30">
        <f>+'2021'!$L251</f>
        <v>0</v>
      </c>
      <c r="AI251" s="27"/>
      <c r="AJ251" s="47" t="e">
        <f t="shared" si="248"/>
        <v>#DIV/0!</v>
      </c>
    </row>
    <row r="252" spans="1:36" x14ac:dyDescent="0.35">
      <c r="A252" s="24" t="s">
        <v>326</v>
      </c>
      <c r="B252" s="34" t="s">
        <v>327</v>
      </c>
      <c r="C252" s="46">
        <f>+'1990'!$L251</f>
        <v>0</v>
      </c>
      <c r="D252" s="46">
        <f>+'1991'!$L251</f>
        <v>0</v>
      </c>
      <c r="E252" s="46">
        <f>+'1992'!$L251</f>
        <v>0</v>
      </c>
      <c r="F252" s="46">
        <f>+'1993'!$L251</f>
        <v>0</v>
      </c>
      <c r="G252" s="46">
        <f>+'1994'!$L251</f>
        <v>0</v>
      </c>
      <c r="H252" s="46">
        <f>+'1995'!$L251</f>
        <v>0</v>
      </c>
      <c r="I252" s="46">
        <f>+'1996'!$L251</f>
        <v>0</v>
      </c>
      <c r="J252" s="46">
        <f>+'1997'!$L251</f>
        <v>0</v>
      </c>
      <c r="K252" s="46">
        <f>+'1998'!$L251</f>
        <v>0</v>
      </c>
      <c r="L252" s="46">
        <f>+'1999'!$L251</f>
        <v>0</v>
      </c>
      <c r="M252" s="46">
        <f>+'2000'!$L252</f>
        <v>0</v>
      </c>
      <c r="N252" s="46">
        <f>+'2001'!$L252</f>
        <v>0</v>
      </c>
      <c r="O252" s="46">
        <f>+'2002'!$L252</f>
        <v>0</v>
      </c>
      <c r="P252" s="46">
        <f>+'2003'!$L252</f>
        <v>0</v>
      </c>
      <c r="Q252" s="46">
        <f>+'2004'!$L252</f>
        <v>0</v>
      </c>
      <c r="R252" s="46">
        <f>+'2005'!$L252</f>
        <v>0</v>
      </c>
      <c r="S252" s="46">
        <f>+'2006'!$L252</f>
        <v>0</v>
      </c>
      <c r="T252" s="46">
        <f>+'2007'!$L252</f>
        <v>0</v>
      </c>
      <c r="U252" s="46">
        <f>+'2008'!$L252</f>
        <v>0</v>
      </c>
      <c r="V252" s="46">
        <f>+'2009'!$L252</f>
        <v>0</v>
      </c>
      <c r="W252" s="46">
        <f>+'2010'!$L252</f>
        <v>0</v>
      </c>
      <c r="X252" s="46">
        <f>+'2011'!$L252</f>
        <v>0</v>
      </c>
      <c r="Y252" s="46">
        <f>+'2012'!$L252</f>
        <v>0</v>
      </c>
      <c r="Z252" s="46">
        <f>+'2013'!$L252</f>
        <v>0</v>
      </c>
      <c r="AA252" s="46">
        <f>+'2014'!$L252</f>
        <v>0</v>
      </c>
      <c r="AB252" s="46">
        <f>+'2015'!$L252</f>
        <v>0</v>
      </c>
      <c r="AC252" s="46">
        <f>+'2016'!$L252</f>
        <v>0</v>
      </c>
      <c r="AD252" s="46">
        <f>+'2017'!$L252</f>
        <v>0</v>
      </c>
      <c r="AE252" s="46">
        <f>+'2018'!$L252</f>
        <v>0</v>
      </c>
      <c r="AF252" s="46">
        <f>+'2019'!$L252</f>
        <v>0</v>
      </c>
      <c r="AG252" s="30">
        <f>+'2020'!$L252</f>
        <v>0</v>
      </c>
      <c r="AH252" s="30">
        <f>+'2021'!$L252</f>
        <v>0</v>
      </c>
      <c r="AI252" s="27"/>
      <c r="AJ252" s="47" t="e">
        <f t="shared" si="248"/>
        <v>#DIV/0!</v>
      </c>
    </row>
    <row r="253" spans="1:36" ht="13" x14ac:dyDescent="0.35">
      <c r="A253" s="24" t="s">
        <v>335</v>
      </c>
      <c r="B253" s="25" t="s">
        <v>336</v>
      </c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27"/>
      <c r="AJ253" s="33" t="e">
        <f t="shared" si="248"/>
        <v>#DIV/0!</v>
      </c>
    </row>
    <row r="254" spans="1:36" s="13" customFormat="1" x14ac:dyDescent="0.35">
      <c r="A254" s="19" t="s">
        <v>343</v>
      </c>
      <c r="B254" s="20" t="s">
        <v>344</v>
      </c>
      <c r="C254" s="21">
        <f>+SUM(C255:C262)</f>
        <v>0</v>
      </c>
      <c r="D254" s="21">
        <f t="shared" ref="D254:AE254" si="257">+SUM(D255:D262)</f>
        <v>0</v>
      </c>
      <c r="E254" s="21">
        <f t="shared" si="257"/>
        <v>0</v>
      </c>
      <c r="F254" s="21">
        <f t="shared" si="257"/>
        <v>0</v>
      </c>
      <c r="G254" s="21">
        <f t="shared" si="257"/>
        <v>0</v>
      </c>
      <c r="H254" s="21">
        <f t="shared" si="257"/>
        <v>0</v>
      </c>
      <c r="I254" s="21">
        <f t="shared" si="257"/>
        <v>0</v>
      </c>
      <c r="J254" s="21">
        <f t="shared" si="257"/>
        <v>0</v>
      </c>
      <c r="K254" s="21">
        <f t="shared" si="257"/>
        <v>0</v>
      </c>
      <c r="L254" s="21">
        <f t="shared" si="257"/>
        <v>0</v>
      </c>
      <c r="M254" s="21">
        <f t="shared" si="257"/>
        <v>0</v>
      </c>
      <c r="N254" s="21">
        <f t="shared" si="257"/>
        <v>0</v>
      </c>
      <c r="O254" s="21">
        <f t="shared" si="257"/>
        <v>0</v>
      </c>
      <c r="P254" s="21">
        <f t="shared" si="257"/>
        <v>0</v>
      </c>
      <c r="Q254" s="21">
        <f t="shared" si="257"/>
        <v>0</v>
      </c>
      <c r="R254" s="21">
        <f t="shared" ref="R254" si="258">+SUM(R255:R262)</f>
        <v>0</v>
      </c>
      <c r="S254" s="21">
        <f t="shared" si="257"/>
        <v>0</v>
      </c>
      <c r="T254" s="21">
        <f t="shared" si="257"/>
        <v>0</v>
      </c>
      <c r="U254" s="21">
        <f t="shared" si="257"/>
        <v>0</v>
      </c>
      <c r="V254" s="21">
        <f t="shared" si="257"/>
        <v>0</v>
      </c>
      <c r="W254" s="21">
        <f t="shared" si="257"/>
        <v>0</v>
      </c>
      <c r="X254" s="21">
        <f t="shared" si="257"/>
        <v>0</v>
      </c>
      <c r="Y254" s="21">
        <f t="shared" si="257"/>
        <v>0</v>
      </c>
      <c r="Z254" s="21">
        <f t="shared" si="257"/>
        <v>0</v>
      </c>
      <c r="AA254" s="21">
        <f t="shared" si="257"/>
        <v>0</v>
      </c>
      <c r="AB254" s="21">
        <f t="shared" si="257"/>
        <v>0</v>
      </c>
      <c r="AC254" s="21">
        <f t="shared" si="257"/>
        <v>0</v>
      </c>
      <c r="AD254" s="21">
        <f t="shared" si="257"/>
        <v>0</v>
      </c>
      <c r="AE254" s="21">
        <f t="shared" si="257"/>
        <v>0</v>
      </c>
      <c r="AF254" s="21">
        <f t="shared" ref="AF254" si="259">+SUM(AF255:AF262)</f>
        <v>0</v>
      </c>
      <c r="AG254" s="21">
        <f t="shared" ref="AG254:AH254" si="260">+SUM(AG255:AG262)</f>
        <v>0</v>
      </c>
      <c r="AH254" s="21">
        <f t="shared" si="260"/>
        <v>0</v>
      </c>
      <c r="AI254" s="22"/>
      <c r="AJ254" s="23" t="e">
        <f t="shared" si="248"/>
        <v>#DIV/0!</v>
      </c>
    </row>
    <row r="255" spans="1:36" x14ac:dyDescent="0.35">
      <c r="A255" s="24" t="s">
        <v>345</v>
      </c>
      <c r="B255" s="25" t="s">
        <v>346</v>
      </c>
      <c r="C255" s="46">
        <f>+'1990'!$L254</f>
        <v>0</v>
      </c>
      <c r="D255" s="46">
        <f>+'1991'!$L254</f>
        <v>0</v>
      </c>
      <c r="E255" s="46">
        <f>+'1992'!$L254</f>
        <v>0</v>
      </c>
      <c r="F255" s="46">
        <f>+'1993'!$L254</f>
        <v>0</v>
      </c>
      <c r="G255" s="46">
        <f>+'1994'!$L254</f>
        <v>0</v>
      </c>
      <c r="H255" s="46">
        <f>+'1995'!$L254</f>
        <v>0</v>
      </c>
      <c r="I255" s="46">
        <f>+'1996'!$L254</f>
        <v>0</v>
      </c>
      <c r="J255" s="46">
        <f>+'1997'!$L254</f>
        <v>0</v>
      </c>
      <c r="K255" s="46">
        <f>+'1998'!$L254</f>
        <v>0</v>
      </c>
      <c r="L255" s="46">
        <f>+'1999'!$L254</f>
        <v>0</v>
      </c>
      <c r="M255" s="46">
        <f>+'2000'!$L255</f>
        <v>0</v>
      </c>
      <c r="N255" s="46">
        <f>+'2001'!$L255</f>
        <v>0</v>
      </c>
      <c r="O255" s="46">
        <f>+'2002'!$L255</f>
        <v>0</v>
      </c>
      <c r="P255" s="46">
        <f>+'2003'!$L255</f>
        <v>0</v>
      </c>
      <c r="Q255" s="46">
        <f>+'2004'!$L255</f>
        <v>0</v>
      </c>
      <c r="R255" s="46">
        <f>+'2005'!$L255</f>
        <v>0</v>
      </c>
      <c r="S255" s="46">
        <f>+'2006'!$L255</f>
        <v>0</v>
      </c>
      <c r="T255" s="46">
        <f>+'2007'!$L255</f>
        <v>0</v>
      </c>
      <c r="U255" s="46">
        <f>+'2008'!$L255</f>
        <v>0</v>
      </c>
      <c r="V255" s="46">
        <f>+'2009'!$L255</f>
        <v>0</v>
      </c>
      <c r="W255" s="46">
        <f>+'2010'!$L255</f>
        <v>0</v>
      </c>
      <c r="X255" s="46">
        <f>+'2011'!$L255</f>
        <v>0</v>
      </c>
      <c r="Y255" s="46">
        <f>+'2012'!$L255</f>
        <v>0</v>
      </c>
      <c r="Z255" s="46">
        <f>+'2013'!$L255</f>
        <v>0</v>
      </c>
      <c r="AA255" s="46">
        <f>+'2014'!$L255</f>
        <v>0</v>
      </c>
      <c r="AB255" s="46">
        <f>+'2015'!$L255</f>
        <v>0</v>
      </c>
      <c r="AC255" s="46">
        <f>+'2016'!$L255</f>
        <v>0</v>
      </c>
      <c r="AD255" s="46">
        <f>+'2017'!$L255</f>
        <v>0</v>
      </c>
      <c r="AE255" s="46">
        <f>+'2018'!$L255</f>
        <v>0</v>
      </c>
      <c r="AF255" s="46">
        <f>+'2019'!$L255</f>
        <v>0</v>
      </c>
      <c r="AG255" s="30">
        <f>+'2020'!$L255</f>
        <v>0</v>
      </c>
      <c r="AH255" s="30">
        <f>+'2021'!$L255</f>
        <v>0</v>
      </c>
      <c r="AI255" s="27"/>
      <c r="AJ255" s="47" t="e">
        <f t="shared" si="248"/>
        <v>#DIV/0!</v>
      </c>
    </row>
    <row r="256" spans="1:36" x14ac:dyDescent="0.35">
      <c r="A256" s="24" t="s">
        <v>356</v>
      </c>
      <c r="B256" s="25" t="s">
        <v>357</v>
      </c>
      <c r="C256" s="46">
        <f>+'1990'!$L255</f>
        <v>0</v>
      </c>
      <c r="D256" s="46">
        <f>+'1991'!$L255</f>
        <v>0</v>
      </c>
      <c r="E256" s="46">
        <f>+'1992'!$L255</f>
        <v>0</v>
      </c>
      <c r="F256" s="46">
        <f>+'1993'!$L255</f>
        <v>0</v>
      </c>
      <c r="G256" s="46">
        <f>+'1994'!$L255</f>
        <v>0</v>
      </c>
      <c r="H256" s="46">
        <f>+'1995'!$L255</f>
        <v>0</v>
      </c>
      <c r="I256" s="46">
        <f>+'1996'!$L255</f>
        <v>0</v>
      </c>
      <c r="J256" s="46">
        <f>+'1997'!$L255</f>
        <v>0</v>
      </c>
      <c r="K256" s="46">
        <f>+'1998'!$L255</f>
        <v>0</v>
      </c>
      <c r="L256" s="46">
        <f>+'1999'!$L255</f>
        <v>0</v>
      </c>
      <c r="M256" s="46">
        <f>+'2000'!$L256</f>
        <v>0</v>
      </c>
      <c r="N256" s="46">
        <f>+'2001'!$L256</f>
        <v>0</v>
      </c>
      <c r="O256" s="46">
        <f>+'2002'!$L256</f>
        <v>0</v>
      </c>
      <c r="P256" s="46">
        <f>+'2003'!$L256</f>
        <v>0</v>
      </c>
      <c r="Q256" s="46">
        <f>+'2004'!$L256</f>
        <v>0</v>
      </c>
      <c r="R256" s="46">
        <f>+'2005'!$L256</f>
        <v>0</v>
      </c>
      <c r="S256" s="46">
        <f>+'2006'!$L256</f>
        <v>0</v>
      </c>
      <c r="T256" s="46">
        <f>+'2007'!$L256</f>
        <v>0</v>
      </c>
      <c r="U256" s="46">
        <f>+'2008'!$L256</f>
        <v>0</v>
      </c>
      <c r="V256" s="46">
        <f>+'2009'!$L256</f>
        <v>0</v>
      </c>
      <c r="W256" s="46">
        <f>+'2010'!$L256</f>
        <v>0</v>
      </c>
      <c r="X256" s="46">
        <f>+'2011'!$L256</f>
        <v>0</v>
      </c>
      <c r="Y256" s="46">
        <f>+'2012'!$L256</f>
        <v>0</v>
      </c>
      <c r="Z256" s="46">
        <f>+'2013'!$L256</f>
        <v>0</v>
      </c>
      <c r="AA256" s="46">
        <f>+'2014'!$L256</f>
        <v>0</v>
      </c>
      <c r="AB256" s="46">
        <f>+'2015'!$L256</f>
        <v>0</v>
      </c>
      <c r="AC256" s="46">
        <f>+'2016'!$L256</f>
        <v>0</v>
      </c>
      <c r="AD256" s="46">
        <f>+'2017'!$L256</f>
        <v>0</v>
      </c>
      <c r="AE256" s="46">
        <f>+'2018'!$L256</f>
        <v>0</v>
      </c>
      <c r="AF256" s="46">
        <f>+'2019'!$L256</f>
        <v>0</v>
      </c>
      <c r="AG256" s="30">
        <f>+'2020'!$L256</f>
        <v>0</v>
      </c>
      <c r="AH256" s="30">
        <f>+'2021'!$L256</f>
        <v>0</v>
      </c>
      <c r="AI256" s="27"/>
      <c r="AJ256" s="47" t="e">
        <f t="shared" si="248"/>
        <v>#DIV/0!</v>
      </c>
    </row>
    <row r="257" spans="1:36" x14ac:dyDescent="0.35">
      <c r="A257" s="24" t="s">
        <v>377</v>
      </c>
      <c r="B257" s="25" t="s">
        <v>378</v>
      </c>
      <c r="C257" s="46">
        <f>+'1990'!$L256</f>
        <v>0</v>
      </c>
      <c r="D257" s="46">
        <f>+'1991'!$L256</f>
        <v>0</v>
      </c>
      <c r="E257" s="46">
        <f>+'1992'!$L256</f>
        <v>0</v>
      </c>
      <c r="F257" s="46">
        <f>+'1993'!$L256</f>
        <v>0</v>
      </c>
      <c r="G257" s="46">
        <f>+'1994'!$L256</f>
        <v>0</v>
      </c>
      <c r="H257" s="46">
        <f>+'1995'!$L256</f>
        <v>0</v>
      </c>
      <c r="I257" s="46">
        <f>+'1996'!$L256</f>
        <v>0</v>
      </c>
      <c r="J257" s="46">
        <f>+'1997'!$L256</f>
        <v>0</v>
      </c>
      <c r="K257" s="46">
        <f>+'1998'!$L256</f>
        <v>0</v>
      </c>
      <c r="L257" s="46">
        <f>+'1999'!$L256</f>
        <v>0</v>
      </c>
      <c r="M257" s="46">
        <f>+'2000'!$L257</f>
        <v>0</v>
      </c>
      <c r="N257" s="46">
        <f>+'2001'!$L257</f>
        <v>0</v>
      </c>
      <c r="O257" s="46">
        <f>+'2002'!$L257</f>
        <v>0</v>
      </c>
      <c r="P257" s="46">
        <f>+'2003'!$L257</f>
        <v>0</v>
      </c>
      <c r="Q257" s="46">
        <f>+'2004'!$L257</f>
        <v>0</v>
      </c>
      <c r="R257" s="46">
        <f>+'2005'!$L257</f>
        <v>0</v>
      </c>
      <c r="S257" s="46">
        <f>+'2006'!$L257</f>
        <v>0</v>
      </c>
      <c r="T257" s="46">
        <f>+'2007'!$L257</f>
        <v>0</v>
      </c>
      <c r="U257" s="46">
        <f>+'2008'!$L257</f>
        <v>0</v>
      </c>
      <c r="V257" s="46">
        <f>+'2009'!$L257</f>
        <v>0</v>
      </c>
      <c r="W257" s="46">
        <f>+'2010'!$L257</f>
        <v>0</v>
      </c>
      <c r="X257" s="46">
        <f>+'2011'!$L257</f>
        <v>0</v>
      </c>
      <c r="Y257" s="46">
        <f>+'2012'!$L257</f>
        <v>0</v>
      </c>
      <c r="Z257" s="46">
        <f>+'2013'!$L257</f>
        <v>0</v>
      </c>
      <c r="AA257" s="46">
        <f>+'2014'!$L257</f>
        <v>0</v>
      </c>
      <c r="AB257" s="46">
        <f>+'2015'!$L257</f>
        <v>0</v>
      </c>
      <c r="AC257" s="46">
        <f>+'2016'!$L257</f>
        <v>0</v>
      </c>
      <c r="AD257" s="46">
        <f>+'2017'!$L257</f>
        <v>0</v>
      </c>
      <c r="AE257" s="46">
        <f>+'2018'!$L257</f>
        <v>0</v>
      </c>
      <c r="AF257" s="46">
        <f>+'2019'!$L257</f>
        <v>0</v>
      </c>
      <c r="AG257" s="30">
        <f>+'2020'!$L257</f>
        <v>0</v>
      </c>
      <c r="AH257" s="30">
        <f>+'2021'!$L257</f>
        <v>0</v>
      </c>
      <c r="AI257" s="27"/>
      <c r="AJ257" s="47" t="e">
        <f t="shared" si="248"/>
        <v>#DIV/0!</v>
      </c>
    </row>
    <row r="258" spans="1:36" x14ac:dyDescent="0.35">
      <c r="A258" s="24" t="s">
        <v>392</v>
      </c>
      <c r="B258" s="25" t="s">
        <v>393</v>
      </c>
      <c r="C258" s="46">
        <f>+'1990'!$L257</f>
        <v>0</v>
      </c>
      <c r="D258" s="46">
        <f>+'1991'!$L257</f>
        <v>0</v>
      </c>
      <c r="E258" s="46">
        <f>+'1992'!$L257</f>
        <v>0</v>
      </c>
      <c r="F258" s="46">
        <f>+'1993'!$L257</f>
        <v>0</v>
      </c>
      <c r="G258" s="46">
        <f>+'1994'!$L257</f>
        <v>0</v>
      </c>
      <c r="H258" s="46">
        <f>+'1995'!$L257</f>
        <v>0</v>
      </c>
      <c r="I258" s="46">
        <f>+'1996'!$L257</f>
        <v>0</v>
      </c>
      <c r="J258" s="46">
        <f>+'1997'!$L257</f>
        <v>0</v>
      </c>
      <c r="K258" s="46">
        <f>+'1998'!$L257</f>
        <v>0</v>
      </c>
      <c r="L258" s="46">
        <f>+'1999'!$L257</f>
        <v>0</v>
      </c>
      <c r="M258" s="46">
        <f>+'2000'!$L258</f>
        <v>0</v>
      </c>
      <c r="N258" s="46">
        <f>+'2001'!$L258</f>
        <v>0</v>
      </c>
      <c r="O258" s="46">
        <f>+'2002'!$L258</f>
        <v>0</v>
      </c>
      <c r="P258" s="46">
        <f>+'2003'!$L258</f>
        <v>0</v>
      </c>
      <c r="Q258" s="46">
        <f>+'2004'!$L258</f>
        <v>0</v>
      </c>
      <c r="R258" s="46">
        <f>+'2005'!$L258</f>
        <v>0</v>
      </c>
      <c r="S258" s="46">
        <f>+'2006'!$L258</f>
        <v>0</v>
      </c>
      <c r="T258" s="46">
        <f>+'2007'!$L258</f>
        <v>0</v>
      </c>
      <c r="U258" s="46">
        <f>+'2008'!$L258</f>
        <v>0</v>
      </c>
      <c r="V258" s="46">
        <f>+'2009'!$L258</f>
        <v>0</v>
      </c>
      <c r="W258" s="46">
        <f>+'2010'!$L258</f>
        <v>0</v>
      </c>
      <c r="X258" s="46">
        <f>+'2011'!$L258</f>
        <v>0</v>
      </c>
      <c r="Y258" s="46">
        <f>+'2012'!$L258</f>
        <v>0</v>
      </c>
      <c r="Z258" s="46">
        <f>+'2013'!$L258</f>
        <v>0</v>
      </c>
      <c r="AA258" s="46">
        <f>+'2014'!$L258</f>
        <v>0</v>
      </c>
      <c r="AB258" s="46">
        <f>+'2015'!$L258</f>
        <v>0</v>
      </c>
      <c r="AC258" s="46">
        <f>+'2016'!$L258</f>
        <v>0</v>
      </c>
      <c r="AD258" s="46">
        <f>+'2017'!$L258</f>
        <v>0</v>
      </c>
      <c r="AE258" s="46">
        <f>+'2018'!$L258</f>
        <v>0</v>
      </c>
      <c r="AF258" s="46">
        <f>+'2019'!$L258</f>
        <v>0</v>
      </c>
      <c r="AG258" s="30">
        <f>+'2020'!$L258</f>
        <v>0</v>
      </c>
      <c r="AH258" s="30">
        <f>+'2021'!$L258</f>
        <v>0</v>
      </c>
      <c r="AI258" s="27"/>
      <c r="AJ258" s="47" t="e">
        <f t="shared" si="248"/>
        <v>#DIV/0!</v>
      </c>
    </row>
    <row r="259" spans="1:36" x14ac:dyDescent="0.35">
      <c r="A259" s="24" t="s">
        <v>399</v>
      </c>
      <c r="B259" s="25" t="s">
        <v>400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27"/>
      <c r="AJ259" s="33" t="e">
        <f t="shared" si="248"/>
        <v>#DIV/0!</v>
      </c>
    </row>
    <row r="260" spans="1:36" x14ac:dyDescent="0.35">
      <c r="A260" s="24" t="s">
        <v>410</v>
      </c>
      <c r="B260" s="25" t="s">
        <v>411</v>
      </c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27"/>
      <c r="AJ260" s="33" t="e">
        <f t="shared" si="248"/>
        <v>#DIV/0!</v>
      </c>
    </row>
    <row r="261" spans="1:36" x14ac:dyDescent="0.35">
      <c r="A261" s="24" t="s">
        <v>424</v>
      </c>
      <c r="B261" s="25" t="s">
        <v>425</v>
      </c>
      <c r="C261" s="46">
        <f>+'1990'!$L260</f>
        <v>0</v>
      </c>
      <c r="D261" s="46">
        <f>+'1991'!$L260</f>
        <v>0</v>
      </c>
      <c r="E261" s="46">
        <f>+'1992'!$L260</f>
        <v>0</v>
      </c>
      <c r="F261" s="46">
        <f>+'1993'!$L260</f>
        <v>0</v>
      </c>
      <c r="G261" s="46">
        <f>+'1994'!$L260</f>
        <v>0</v>
      </c>
      <c r="H261" s="46">
        <f>+'1995'!$L260</f>
        <v>0</v>
      </c>
      <c r="I261" s="46">
        <f>+'1996'!$L260</f>
        <v>0</v>
      </c>
      <c r="J261" s="46">
        <f>+'1997'!$L260</f>
        <v>0</v>
      </c>
      <c r="K261" s="46">
        <f>+'1998'!$L260</f>
        <v>0</v>
      </c>
      <c r="L261" s="46">
        <f>+'1999'!$L260</f>
        <v>0</v>
      </c>
      <c r="M261" s="46">
        <f>+'2000'!$L261</f>
        <v>0</v>
      </c>
      <c r="N261" s="46">
        <f>+'2001'!$L261</f>
        <v>0</v>
      </c>
      <c r="O261" s="46">
        <f>+'2002'!$L261</f>
        <v>0</v>
      </c>
      <c r="P261" s="46">
        <f>+'2003'!$L261</f>
        <v>0</v>
      </c>
      <c r="Q261" s="46">
        <f>+'2004'!$L261</f>
        <v>0</v>
      </c>
      <c r="R261" s="46">
        <f>+'2005'!$L261</f>
        <v>0</v>
      </c>
      <c r="S261" s="46">
        <f>+'2006'!$L261</f>
        <v>0</v>
      </c>
      <c r="T261" s="46">
        <f>+'2007'!$L261</f>
        <v>0</v>
      </c>
      <c r="U261" s="46">
        <f>+'2008'!$L261</f>
        <v>0</v>
      </c>
      <c r="V261" s="46">
        <f>+'2009'!$L261</f>
        <v>0</v>
      </c>
      <c r="W261" s="46">
        <f>+'2010'!$L261</f>
        <v>0</v>
      </c>
      <c r="X261" s="46">
        <f>+'2011'!$L261</f>
        <v>0</v>
      </c>
      <c r="Y261" s="46">
        <f>+'2012'!$L261</f>
        <v>0</v>
      </c>
      <c r="Z261" s="46">
        <f>+'2013'!$L261</f>
        <v>0</v>
      </c>
      <c r="AA261" s="46">
        <f>+'2014'!$L261</f>
        <v>0</v>
      </c>
      <c r="AB261" s="46">
        <f>+'2015'!$L261</f>
        <v>0</v>
      </c>
      <c r="AC261" s="46">
        <f>+'2016'!$L261</f>
        <v>0</v>
      </c>
      <c r="AD261" s="46">
        <f>+'2017'!$L261</f>
        <v>0</v>
      </c>
      <c r="AE261" s="46">
        <f>+'2018'!$L261</f>
        <v>0</v>
      </c>
      <c r="AF261" s="46">
        <f>+'2019'!$L261</f>
        <v>0</v>
      </c>
      <c r="AG261" s="30">
        <f>+'2020'!$L261</f>
        <v>0</v>
      </c>
      <c r="AH261" s="30">
        <f>+'2021'!$L261</f>
        <v>0</v>
      </c>
      <c r="AI261" s="27"/>
      <c r="AJ261" s="47" t="e">
        <f t="shared" si="248"/>
        <v>#DIV/0!</v>
      </c>
    </row>
    <row r="262" spans="1:36" x14ac:dyDescent="0.35">
      <c r="A262" s="24" t="s">
        <v>433</v>
      </c>
      <c r="B262" s="25" t="s">
        <v>291</v>
      </c>
      <c r="C262" s="46">
        <f>+'1990'!$L261</f>
        <v>0</v>
      </c>
      <c r="D262" s="46">
        <f>+'1991'!$L261</f>
        <v>0</v>
      </c>
      <c r="E262" s="46">
        <f>+'1992'!$L261</f>
        <v>0</v>
      </c>
      <c r="F262" s="46">
        <f>+'1993'!$L261</f>
        <v>0</v>
      </c>
      <c r="G262" s="46">
        <f>+'1994'!$L261</f>
        <v>0</v>
      </c>
      <c r="H262" s="46">
        <f>+'1995'!$L261</f>
        <v>0</v>
      </c>
      <c r="I262" s="46">
        <f>+'1996'!$L261</f>
        <v>0</v>
      </c>
      <c r="J262" s="46">
        <f>+'1997'!$L261</f>
        <v>0</v>
      </c>
      <c r="K262" s="46">
        <f>+'1998'!$L261</f>
        <v>0</v>
      </c>
      <c r="L262" s="46">
        <f>+'1999'!$L261</f>
        <v>0</v>
      </c>
      <c r="M262" s="46">
        <f>+'2000'!$L262</f>
        <v>0</v>
      </c>
      <c r="N262" s="46">
        <f>+'2001'!$L262</f>
        <v>0</v>
      </c>
      <c r="O262" s="46">
        <f>+'2002'!$L262</f>
        <v>0</v>
      </c>
      <c r="P262" s="46">
        <f>+'2003'!$L262</f>
        <v>0</v>
      </c>
      <c r="Q262" s="46">
        <f>+'2004'!$L262</f>
        <v>0</v>
      </c>
      <c r="R262" s="46">
        <f>+'2005'!$L262</f>
        <v>0</v>
      </c>
      <c r="S262" s="46">
        <f>+'2006'!$L262</f>
        <v>0</v>
      </c>
      <c r="T262" s="46">
        <f>+'2007'!$L262</f>
        <v>0</v>
      </c>
      <c r="U262" s="46">
        <f>+'2008'!$L262</f>
        <v>0</v>
      </c>
      <c r="V262" s="46">
        <f>+'2009'!$L262</f>
        <v>0</v>
      </c>
      <c r="W262" s="46">
        <f>+'2010'!$L262</f>
        <v>0</v>
      </c>
      <c r="X262" s="46">
        <f>+'2011'!$L262</f>
        <v>0</v>
      </c>
      <c r="Y262" s="46">
        <f>+'2012'!$L262</f>
        <v>0</v>
      </c>
      <c r="Z262" s="46">
        <f>+'2013'!$L262</f>
        <v>0</v>
      </c>
      <c r="AA262" s="46">
        <f>+'2014'!$L262</f>
        <v>0</v>
      </c>
      <c r="AB262" s="46">
        <f>+'2015'!$L262</f>
        <v>0</v>
      </c>
      <c r="AC262" s="46">
        <f>+'2016'!$L262</f>
        <v>0</v>
      </c>
      <c r="AD262" s="46">
        <f>+'2017'!$L262</f>
        <v>0</v>
      </c>
      <c r="AE262" s="46">
        <f>+'2018'!$L262</f>
        <v>0</v>
      </c>
      <c r="AF262" s="46">
        <f>+'2019'!$L262</f>
        <v>0</v>
      </c>
      <c r="AG262" s="30">
        <f>+'2020'!$L262</f>
        <v>0</v>
      </c>
      <c r="AH262" s="30">
        <f>+'2021'!$L262</f>
        <v>0</v>
      </c>
      <c r="AI262" s="27"/>
      <c r="AJ262" s="47" t="e">
        <f t="shared" si="248"/>
        <v>#DIV/0!</v>
      </c>
    </row>
    <row r="263" spans="1:36" s="13" customFormat="1" x14ac:dyDescent="0.35">
      <c r="A263" s="19" t="s">
        <v>434</v>
      </c>
      <c r="B263" s="20" t="s">
        <v>435</v>
      </c>
      <c r="C263" s="21">
        <f>+SUM(C264:C273)</f>
        <v>0</v>
      </c>
      <c r="D263" s="21">
        <f t="shared" ref="D263:AE263" si="261">+SUM(D264:D273)</f>
        <v>0</v>
      </c>
      <c r="E263" s="21">
        <f t="shared" si="261"/>
        <v>0</v>
      </c>
      <c r="F263" s="21">
        <f t="shared" si="261"/>
        <v>0</v>
      </c>
      <c r="G263" s="21">
        <f t="shared" si="261"/>
        <v>0</v>
      </c>
      <c r="H263" s="21">
        <f t="shared" si="261"/>
        <v>0</v>
      </c>
      <c r="I263" s="21">
        <f t="shared" si="261"/>
        <v>0</v>
      </c>
      <c r="J263" s="21">
        <f t="shared" si="261"/>
        <v>0</v>
      </c>
      <c r="K263" s="21">
        <f t="shared" si="261"/>
        <v>0</v>
      </c>
      <c r="L263" s="21">
        <f t="shared" si="261"/>
        <v>0</v>
      </c>
      <c r="M263" s="21">
        <f t="shared" si="261"/>
        <v>0</v>
      </c>
      <c r="N263" s="21">
        <f t="shared" si="261"/>
        <v>0</v>
      </c>
      <c r="O263" s="21">
        <f t="shared" si="261"/>
        <v>0</v>
      </c>
      <c r="P263" s="21">
        <f t="shared" si="261"/>
        <v>0</v>
      </c>
      <c r="Q263" s="21">
        <f t="shared" si="261"/>
        <v>0</v>
      </c>
      <c r="R263" s="21">
        <f t="shared" ref="R263" si="262">+SUM(R264:R273)</f>
        <v>0</v>
      </c>
      <c r="S263" s="21">
        <f t="shared" si="261"/>
        <v>0</v>
      </c>
      <c r="T263" s="21">
        <f t="shared" si="261"/>
        <v>0</v>
      </c>
      <c r="U263" s="21">
        <f t="shared" si="261"/>
        <v>0</v>
      </c>
      <c r="V263" s="21">
        <f t="shared" si="261"/>
        <v>0</v>
      </c>
      <c r="W263" s="21">
        <f t="shared" si="261"/>
        <v>0</v>
      </c>
      <c r="X263" s="21">
        <f t="shared" si="261"/>
        <v>0</v>
      </c>
      <c r="Y263" s="21">
        <f t="shared" si="261"/>
        <v>0</v>
      </c>
      <c r="Z263" s="21">
        <f t="shared" si="261"/>
        <v>0</v>
      </c>
      <c r="AA263" s="21">
        <f t="shared" si="261"/>
        <v>0</v>
      </c>
      <c r="AB263" s="21">
        <f t="shared" si="261"/>
        <v>0</v>
      </c>
      <c r="AC263" s="21">
        <f t="shared" si="261"/>
        <v>0</v>
      </c>
      <c r="AD263" s="21">
        <f t="shared" si="261"/>
        <v>0</v>
      </c>
      <c r="AE263" s="21">
        <f t="shared" si="261"/>
        <v>0</v>
      </c>
      <c r="AF263" s="21">
        <f t="shared" ref="AF263" si="263">+SUM(AF264:AF273)</f>
        <v>0</v>
      </c>
      <c r="AG263" s="21">
        <f t="shared" ref="AG263:AH263" si="264">+SUM(AG264:AG273)</f>
        <v>0</v>
      </c>
      <c r="AH263" s="21">
        <f t="shared" si="264"/>
        <v>0</v>
      </c>
      <c r="AI263" s="22"/>
      <c r="AJ263" s="23" t="e">
        <f t="shared" si="248"/>
        <v>#DIV/0!</v>
      </c>
    </row>
    <row r="264" spans="1:36" x14ac:dyDescent="0.35">
      <c r="A264" s="24" t="s">
        <v>436</v>
      </c>
      <c r="B264" s="25" t="s">
        <v>437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27"/>
      <c r="AJ264" s="33" t="e">
        <f t="shared" si="248"/>
        <v>#DIV/0!</v>
      </c>
    </row>
    <row r="265" spans="1:36" x14ac:dyDescent="0.35">
      <c r="A265" s="24" t="s">
        <v>466</v>
      </c>
      <c r="B265" s="25" t="s">
        <v>467</v>
      </c>
      <c r="C265" s="46">
        <f>+'1990'!$L264</f>
        <v>0</v>
      </c>
      <c r="D265" s="46">
        <f>+'1991'!$L264</f>
        <v>0</v>
      </c>
      <c r="E265" s="46">
        <f>+'1992'!$L264</f>
        <v>0</v>
      </c>
      <c r="F265" s="46">
        <f>+'1993'!$L264</f>
        <v>0</v>
      </c>
      <c r="G265" s="46">
        <f>+'1994'!$L264</f>
        <v>0</v>
      </c>
      <c r="H265" s="46">
        <f>+'1995'!$L264</f>
        <v>0</v>
      </c>
      <c r="I265" s="46">
        <f>+'1996'!$L264</f>
        <v>0</v>
      </c>
      <c r="J265" s="46">
        <f>+'1997'!$L264</f>
        <v>0</v>
      </c>
      <c r="K265" s="46">
        <f>+'1998'!$L264</f>
        <v>0</v>
      </c>
      <c r="L265" s="46">
        <f>+'1999'!$L264</f>
        <v>0</v>
      </c>
      <c r="M265" s="46">
        <f>+'2000'!$L265</f>
        <v>0</v>
      </c>
      <c r="N265" s="46">
        <f>+'2001'!$L265</f>
        <v>0</v>
      </c>
      <c r="O265" s="46">
        <f>+'2002'!$L265</f>
        <v>0</v>
      </c>
      <c r="P265" s="46">
        <f>+'2003'!$L265</f>
        <v>0</v>
      </c>
      <c r="Q265" s="46">
        <f>+'2004'!$L265</f>
        <v>0</v>
      </c>
      <c r="R265" s="46">
        <f>+'2005'!$L265</f>
        <v>0</v>
      </c>
      <c r="S265" s="46">
        <f>+'2006'!$L265</f>
        <v>0</v>
      </c>
      <c r="T265" s="46">
        <f>+'2007'!$L265</f>
        <v>0</v>
      </c>
      <c r="U265" s="46">
        <f>+'2008'!$L265</f>
        <v>0</v>
      </c>
      <c r="V265" s="46">
        <f>+'2009'!$L265</f>
        <v>0</v>
      </c>
      <c r="W265" s="46">
        <f>+'2010'!$L265</f>
        <v>0</v>
      </c>
      <c r="X265" s="46">
        <f>+'2011'!$L265</f>
        <v>0</v>
      </c>
      <c r="Y265" s="46">
        <f>+'2012'!$L265</f>
        <v>0</v>
      </c>
      <c r="Z265" s="46">
        <f>+'2013'!$L265</f>
        <v>0</v>
      </c>
      <c r="AA265" s="46">
        <f>+'2014'!$L265</f>
        <v>0</v>
      </c>
      <c r="AB265" s="46">
        <f>+'2015'!$L265</f>
        <v>0</v>
      </c>
      <c r="AC265" s="46">
        <f>+'2016'!$L265</f>
        <v>0</v>
      </c>
      <c r="AD265" s="46">
        <f>+'2017'!$L265</f>
        <v>0</v>
      </c>
      <c r="AE265" s="46">
        <f>+'2018'!$L265</f>
        <v>0</v>
      </c>
      <c r="AF265" s="46">
        <f>+'2019'!$L265</f>
        <v>0</v>
      </c>
      <c r="AG265" s="30">
        <f>+'2020'!$L265</f>
        <v>0</v>
      </c>
      <c r="AH265" s="30">
        <f>+'2021'!$L265</f>
        <v>0</v>
      </c>
      <c r="AI265" s="27"/>
      <c r="AJ265" s="47" t="e">
        <f t="shared" si="248"/>
        <v>#DIV/0!</v>
      </c>
    </row>
    <row r="266" spans="1:36" x14ac:dyDescent="0.35">
      <c r="A266" s="24" t="s">
        <v>484</v>
      </c>
      <c r="B266" s="25" t="s">
        <v>485</v>
      </c>
      <c r="C266" s="46">
        <f>+'1990'!$L265</f>
        <v>0</v>
      </c>
      <c r="D266" s="46">
        <f>+'1991'!$L265</f>
        <v>0</v>
      </c>
      <c r="E266" s="46">
        <f>+'1992'!$L265</f>
        <v>0</v>
      </c>
      <c r="F266" s="46">
        <f>+'1993'!$L265</f>
        <v>0</v>
      </c>
      <c r="G266" s="46">
        <f>+'1994'!$L265</f>
        <v>0</v>
      </c>
      <c r="H266" s="46">
        <f>+'1995'!$L265</f>
        <v>0</v>
      </c>
      <c r="I266" s="46">
        <f>+'1996'!$L265</f>
        <v>0</v>
      </c>
      <c r="J266" s="46">
        <f>+'1997'!$L265</f>
        <v>0</v>
      </c>
      <c r="K266" s="46">
        <f>+'1998'!$L265</f>
        <v>0</v>
      </c>
      <c r="L266" s="46">
        <f>+'1999'!$L265</f>
        <v>0</v>
      </c>
      <c r="M266" s="46">
        <f>+'2000'!$L266</f>
        <v>0</v>
      </c>
      <c r="N266" s="46">
        <f>+'2001'!$L266</f>
        <v>0</v>
      </c>
      <c r="O266" s="46">
        <f>+'2002'!$L266</f>
        <v>0</v>
      </c>
      <c r="P266" s="46">
        <f>+'2003'!$L266</f>
        <v>0</v>
      </c>
      <c r="Q266" s="46">
        <f>+'2004'!$L266</f>
        <v>0</v>
      </c>
      <c r="R266" s="46">
        <f>+'2005'!$L266</f>
        <v>0</v>
      </c>
      <c r="S266" s="46">
        <f>+'2006'!$L266</f>
        <v>0</v>
      </c>
      <c r="T266" s="46">
        <f>+'2007'!$L266</f>
        <v>0</v>
      </c>
      <c r="U266" s="46">
        <f>+'2008'!$L266</f>
        <v>0</v>
      </c>
      <c r="V266" s="46">
        <f>+'2009'!$L266</f>
        <v>0</v>
      </c>
      <c r="W266" s="46">
        <f>+'2010'!$L266</f>
        <v>0</v>
      </c>
      <c r="X266" s="46">
        <f>+'2011'!$L266</f>
        <v>0</v>
      </c>
      <c r="Y266" s="46">
        <f>+'2012'!$L266</f>
        <v>0</v>
      </c>
      <c r="Z266" s="46">
        <f>+'2013'!$L266</f>
        <v>0</v>
      </c>
      <c r="AA266" s="46">
        <f>+'2014'!$L266</f>
        <v>0</v>
      </c>
      <c r="AB266" s="46">
        <f>+'2015'!$L266</f>
        <v>0</v>
      </c>
      <c r="AC266" s="46">
        <f>+'2016'!$L266</f>
        <v>0</v>
      </c>
      <c r="AD266" s="46">
        <f>+'2017'!$L266</f>
        <v>0</v>
      </c>
      <c r="AE266" s="46">
        <f>+'2018'!$L266</f>
        <v>0</v>
      </c>
      <c r="AF266" s="46">
        <f>+'2019'!$L266</f>
        <v>0</v>
      </c>
      <c r="AG266" s="30">
        <f>+'2020'!$L266</f>
        <v>0</v>
      </c>
      <c r="AH266" s="30">
        <f>+'2021'!$L266</f>
        <v>0</v>
      </c>
      <c r="AI266" s="27"/>
      <c r="AJ266" s="47" t="e">
        <f t="shared" si="248"/>
        <v>#DIV/0!</v>
      </c>
    </row>
    <row r="267" spans="1:36" x14ac:dyDescent="0.35">
      <c r="A267" s="24" t="s">
        <v>493</v>
      </c>
      <c r="B267" s="25" t="s">
        <v>494</v>
      </c>
      <c r="C267" s="46">
        <f>+'1990'!$L266</f>
        <v>0</v>
      </c>
      <c r="D267" s="46">
        <f>+'1991'!$L266</f>
        <v>0</v>
      </c>
      <c r="E267" s="46">
        <f>+'1992'!$L266</f>
        <v>0</v>
      </c>
      <c r="F267" s="46">
        <f>+'1993'!$L266</f>
        <v>0</v>
      </c>
      <c r="G267" s="46">
        <f>+'1994'!$L266</f>
        <v>0</v>
      </c>
      <c r="H267" s="46">
        <f>+'1995'!$L266</f>
        <v>0</v>
      </c>
      <c r="I267" s="46">
        <f>+'1996'!$L266</f>
        <v>0</v>
      </c>
      <c r="J267" s="46">
        <f>+'1997'!$L266</f>
        <v>0</v>
      </c>
      <c r="K267" s="46">
        <f>+'1998'!$L266</f>
        <v>0</v>
      </c>
      <c r="L267" s="46">
        <f>+'1999'!$L266</f>
        <v>0</v>
      </c>
      <c r="M267" s="46">
        <f>+'2000'!$L267</f>
        <v>0</v>
      </c>
      <c r="N267" s="46">
        <f>+'2001'!$L267</f>
        <v>0</v>
      </c>
      <c r="O267" s="46">
        <f>+'2002'!$L267</f>
        <v>0</v>
      </c>
      <c r="P267" s="46">
        <f>+'2003'!$L267</f>
        <v>0</v>
      </c>
      <c r="Q267" s="46">
        <f>+'2004'!$L267</f>
        <v>0</v>
      </c>
      <c r="R267" s="46">
        <f>+'2005'!$L267</f>
        <v>0</v>
      </c>
      <c r="S267" s="46">
        <f>+'2006'!$L267</f>
        <v>0</v>
      </c>
      <c r="T267" s="46">
        <f>+'2007'!$L267</f>
        <v>0</v>
      </c>
      <c r="U267" s="46">
        <f>+'2008'!$L267</f>
        <v>0</v>
      </c>
      <c r="V267" s="46">
        <f>+'2009'!$L267</f>
        <v>0</v>
      </c>
      <c r="W267" s="46">
        <f>+'2010'!$L267</f>
        <v>0</v>
      </c>
      <c r="X267" s="46">
        <f>+'2011'!$L267</f>
        <v>0</v>
      </c>
      <c r="Y267" s="46">
        <f>+'2012'!$L267</f>
        <v>0</v>
      </c>
      <c r="Z267" s="46">
        <f>+'2013'!$L267</f>
        <v>0</v>
      </c>
      <c r="AA267" s="46">
        <f>+'2014'!$L267</f>
        <v>0</v>
      </c>
      <c r="AB267" s="46">
        <f>+'2015'!$L267</f>
        <v>0</v>
      </c>
      <c r="AC267" s="46">
        <f>+'2016'!$L267</f>
        <v>0</v>
      </c>
      <c r="AD267" s="46">
        <f>+'2017'!$L267</f>
        <v>0</v>
      </c>
      <c r="AE267" s="46">
        <f>+'2018'!$L267</f>
        <v>0</v>
      </c>
      <c r="AF267" s="46">
        <f>+'2019'!$L267</f>
        <v>0</v>
      </c>
      <c r="AG267" s="30">
        <f>+'2020'!$L267</f>
        <v>0</v>
      </c>
      <c r="AH267" s="30">
        <f>+'2021'!$L267</f>
        <v>0</v>
      </c>
      <c r="AI267" s="27"/>
      <c r="AJ267" s="47" t="e">
        <f t="shared" si="248"/>
        <v>#DIV/0!</v>
      </c>
    </row>
    <row r="268" spans="1:36" x14ac:dyDescent="0.35">
      <c r="A268" s="24" t="s">
        <v>516</v>
      </c>
      <c r="B268" s="25" t="s">
        <v>517</v>
      </c>
      <c r="C268" s="46">
        <f>+'1990'!$L267</f>
        <v>0</v>
      </c>
      <c r="D268" s="46">
        <f>+'1991'!$L267</f>
        <v>0</v>
      </c>
      <c r="E268" s="46">
        <f>+'1992'!$L267</f>
        <v>0</v>
      </c>
      <c r="F268" s="46">
        <f>+'1993'!$L267</f>
        <v>0</v>
      </c>
      <c r="G268" s="46">
        <f>+'1994'!$L267</f>
        <v>0</v>
      </c>
      <c r="H268" s="46">
        <f>+'1995'!$L267</f>
        <v>0</v>
      </c>
      <c r="I268" s="46">
        <f>+'1996'!$L267</f>
        <v>0</v>
      </c>
      <c r="J268" s="46">
        <f>+'1997'!$L267</f>
        <v>0</v>
      </c>
      <c r="K268" s="46">
        <f>+'1998'!$L267</f>
        <v>0</v>
      </c>
      <c r="L268" s="46">
        <f>+'1999'!$L267</f>
        <v>0</v>
      </c>
      <c r="M268" s="46">
        <f>+'2000'!$L268</f>
        <v>0</v>
      </c>
      <c r="N268" s="46">
        <f>+'2001'!$L268</f>
        <v>0</v>
      </c>
      <c r="O268" s="46">
        <f>+'2002'!$L268</f>
        <v>0</v>
      </c>
      <c r="P268" s="46">
        <f>+'2003'!$L268</f>
        <v>0</v>
      </c>
      <c r="Q268" s="46">
        <f>+'2004'!$L268</f>
        <v>0</v>
      </c>
      <c r="R268" s="46">
        <f>+'2005'!$L268</f>
        <v>0</v>
      </c>
      <c r="S268" s="46">
        <f>+'2006'!$L268</f>
        <v>0</v>
      </c>
      <c r="T268" s="46">
        <f>+'2007'!$L268</f>
        <v>0</v>
      </c>
      <c r="U268" s="46">
        <f>+'2008'!$L268</f>
        <v>0</v>
      </c>
      <c r="V268" s="46">
        <f>+'2009'!$L268</f>
        <v>0</v>
      </c>
      <c r="W268" s="46">
        <f>+'2010'!$L268</f>
        <v>0</v>
      </c>
      <c r="X268" s="46">
        <f>+'2011'!$L268</f>
        <v>0</v>
      </c>
      <c r="Y268" s="46">
        <f>+'2012'!$L268</f>
        <v>0</v>
      </c>
      <c r="Z268" s="46">
        <f>+'2013'!$L268</f>
        <v>0</v>
      </c>
      <c r="AA268" s="46">
        <f>+'2014'!$L268</f>
        <v>0</v>
      </c>
      <c r="AB268" s="46">
        <f>+'2015'!$L268</f>
        <v>0</v>
      </c>
      <c r="AC268" s="46">
        <f>+'2016'!$L268</f>
        <v>0</v>
      </c>
      <c r="AD268" s="46">
        <f>+'2017'!$L268</f>
        <v>0</v>
      </c>
      <c r="AE268" s="46">
        <f>+'2018'!$L268</f>
        <v>0</v>
      </c>
      <c r="AF268" s="46">
        <f>+'2019'!$L268</f>
        <v>0</v>
      </c>
      <c r="AG268" s="30">
        <f>+'2020'!$L268</f>
        <v>0</v>
      </c>
      <c r="AH268" s="30">
        <f>+'2021'!$L268</f>
        <v>0</v>
      </c>
      <c r="AI268" s="27"/>
      <c r="AJ268" s="47" t="e">
        <f t="shared" si="248"/>
        <v>#DIV/0!</v>
      </c>
    </row>
    <row r="269" spans="1:36" x14ac:dyDescent="0.35">
      <c r="A269" s="24" t="s">
        <v>518</v>
      </c>
      <c r="B269" s="25" t="s">
        <v>519</v>
      </c>
      <c r="C269" s="46">
        <f>+'1990'!$L268</f>
        <v>0</v>
      </c>
      <c r="D269" s="46">
        <f>+'1991'!$L268</f>
        <v>0</v>
      </c>
      <c r="E269" s="46">
        <f>+'1992'!$L268</f>
        <v>0</v>
      </c>
      <c r="F269" s="46">
        <f>+'1993'!$L268</f>
        <v>0</v>
      </c>
      <c r="G269" s="46">
        <f>+'1994'!$L268</f>
        <v>0</v>
      </c>
      <c r="H269" s="46">
        <f>+'1995'!$L268</f>
        <v>0</v>
      </c>
      <c r="I269" s="46">
        <f>+'1996'!$L268</f>
        <v>0</v>
      </c>
      <c r="J269" s="46">
        <f>+'1997'!$L268</f>
        <v>0</v>
      </c>
      <c r="K269" s="46">
        <f>+'1998'!$L268</f>
        <v>0</v>
      </c>
      <c r="L269" s="46">
        <f>+'1999'!$L268</f>
        <v>0</v>
      </c>
      <c r="M269" s="46">
        <f>+'2000'!$L269</f>
        <v>0</v>
      </c>
      <c r="N269" s="46">
        <f>+'2001'!$L269</f>
        <v>0</v>
      </c>
      <c r="O269" s="46">
        <f>+'2002'!$L269</f>
        <v>0</v>
      </c>
      <c r="P269" s="46">
        <f>+'2003'!$L269</f>
        <v>0</v>
      </c>
      <c r="Q269" s="46">
        <f>+'2004'!$L269</f>
        <v>0</v>
      </c>
      <c r="R269" s="46">
        <f>+'2005'!$L269</f>
        <v>0</v>
      </c>
      <c r="S269" s="46">
        <f>+'2006'!$L269</f>
        <v>0</v>
      </c>
      <c r="T269" s="46">
        <f>+'2007'!$L269</f>
        <v>0</v>
      </c>
      <c r="U269" s="46">
        <f>+'2008'!$L269</f>
        <v>0</v>
      </c>
      <c r="V269" s="46">
        <f>+'2009'!$L269</f>
        <v>0</v>
      </c>
      <c r="W269" s="46">
        <f>+'2010'!$L269</f>
        <v>0</v>
      </c>
      <c r="X269" s="46">
        <f>+'2011'!$L269</f>
        <v>0</v>
      </c>
      <c r="Y269" s="46">
        <f>+'2012'!$L269</f>
        <v>0</v>
      </c>
      <c r="Z269" s="46">
        <f>+'2013'!$L269</f>
        <v>0</v>
      </c>
      <c r="AA269" s="46">
        <f>+'2014'!$L269</f>
        <v>0</v>
      </c>
      <c r="AB269" s="46">
        <f>+'2015'!$L269</f>
        <v>0</v>
      </c>
      <c r="AC269" s="46">
        <f>+'2016'!$L269</f>
        <v>0</v>
      </c>
      <c r="AD269" s="46">
        <f>+'2017'!$L269</f>
        <v>0</v>
      </c>
      <c r="AE269" s="46">
        <f>+'2018'!$L269</f>
        <v>0</v>
      </c>
      <c r="AF269" s="46">
        <f>+'2019'!$L269</f>
        <v>0</v>
      </c>
      <c r="AG269" s="30">
        <f>+'2020'!$L269</f>
        <v>0</v>
      </c>
      <c r="AH269" s="30">
        <f>+'2021'!$L269</f>
        <v>0</v>
      </c>
      <c r="AI269" s="27"/>
      <c r="AJ269" s="47" t="e">
        <f t="shared" si="248"/>
        <v>#DIV/0!</v>
      </c>
    </row>
    <row r="270" spans="1:36" x14ac:dyDescent="0.35">
      <c r="A270" s="24" t="s">
        <v>529</v>
      </c>
      <c r="B270" s="25" t="s">
        <v>530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27"/>
      <c r="AJ270" s="33" t="e">
        <f t="shared" si="248"/>
        <v>#DIV/0!</v>
      </c>
    </row>
    <row r="271" spans="1:36" x14ac:dyDescent="0.35">
      <c r="A271" s="24" t="s">
        <v>535</v>
      </c>
      <c r="B271" s="25" t="s">
        <v>536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27"/>
      <c r="AJ271" s="33" t="e">
        <f t="shared" si="248"/>
        <v>#DIV/0!</v>
      </c>
    </row>
    <row r="272" spans="1:36" x14ac:dyDescent="0.35">
      <c r="A272" s="24" t="s">
        <v>537</v>
      </c>
      <c r="B272" s="25" t="s">
        <v>538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27"/>
      <c r="AJ272" s="33" t="e">
        <f t="shared" si="248"/>
        <v>#DIV/0!</v>
      </c>
    </row>
    <row r="273" spans="1:36" x14ac:dyDescent="0.35">
      <c r="A273" s="24" t="s">
        <v>539</v>
      </c>
      <c r="B273" s="25" t="s">
        <v>291</v>
      </c>
      <c r="C273" s="46">
        <f>+'1990'!$L272</f>
        <v>0</v>
      </c>
      <c r="D273" s="46">
        <f>+'1991'!$L272</f>
        <v>0</v>
      </c>
      <c r="E273" s="46">
        <f>+'1992'!$L272</f>
        <v>0</v>
      </c>
      <c r="F273" s="46">
        <f>+'1993'!$L272</f>
        <v>0</v>
      </c>
      <c r="G273" s="46">
        <f>+'1994'!$L272</f>
        <v>0</v>
      </c>
      <c r="H273" s="46">
        <f>+'1995'!$L272</f>
        <v>0</v>
      </c>
      <c r="I273" s="46">
        <f>+'1996'!$L272</f>
        <v>0</v>
      </c>
      <c r="J273" s="46">
        <f>+'1997'!$L272</f>
        <v>0</v>
      </c>
      <c r="K273" s="46">
        <f>+'1998'!$L272</f>
        <v>0</v>
      </c>
      <c r="L273" s="46">
        <f>+'1999'!$L272</f>
        <v>0</v>
      </c>
      <c r="M273" s="46">
        <f>+'2000'!$L273</f>
        <v>0</v>
      </c>
      <c r="N273" s="46">
        <f>+'2001'!$L273</f>
        <v>0</v>
      </c>
      <c r="O273" s="46">
        <f>+'2002'!$L273</f>
        <v>0</v>
      </c>
      <c r="P273" s="46">
        <f>+'2003'!$L273</f>
        <v>0</v>
      </c>
      <c r="Q273" s="46">
        <f>+'2004'!$L273</f>
        <v>0</v>
      </c>
      <c r="R273" s="46">
        <f>+'2005'!$L273</f>
        <v>0</v>
      </c>
      <c r="S273" s="46">
        <f>+'2006'!$L273</f>
        <v>0</v>
      </c>
      <c r="T273" s="46">
        <f>+'2007'!$L273</f>
        <v>0</v>
      </c>
      <c r="U273" s="46">
        <f>+'2008'!$L273</f>
        <v>0</v>
      </c>
      <c r="V273" s="46">
        <f>+'2009'!$L273</f>
        <v>0</v>
      </c>
      <c r="W273" s="46">
        <f>+'2010'!$L273</f>
        <v>0</v>
      </c>
      <c r="X273" s="46">
        <f>+'2011'!$L273</f>
        <v>0</v>
      </c>
      <c r="Y273" s="46">
        <f>+'2012'!$L273</f>
        <v>0</v>
      </c>
      <c r="Z273" s="46">
        <f>+'2013'!$L273</f>
        <v>0</v>
      </c>
      <c r="AA273" s="46">
        <f>+'2014'!$L273</f>
        <v>0</v>
      </c>
      <c r="AB273" s="46">
        <f>+'2015'!$L273</f>
        <v>0</v>
      </c>
      <c r="AC273" s="46">
        <f>+'2016'!$L273</f>
        <v>0</v>
      </c>
      <c r="AD273" s="46">
        <f>+'2017'!$L273</f>
        <v>0</v>
      </c>
      <c r="AE273" s="46">
        <f>+'2018'!$L273</f>
        <v>0</v>
      </c>
      <c r="AF273" s="46">
        <f>+'2019'!$L273</f>
        <v>0</v>
      </c>
      <c r="AG273" s="30">
        <f>+'2020'!$L273</f>
        <v>0</v>
      </c>
      <c r="AH273" s="30">
        <f>+'2021'!$L273</f>
        <v>0</v>
      </c>
      <c r="AI273" s="27"/>
      <c r="AJ273" s="47" t="e">
        <f t="shared" si="248"/>
        <v>#DIV/0!</v>
      </c>
    </row>
    <row r="274" spans="1:36" s="13" customFormat="1" x14ac:dyDescent="0.35">
      <c r="A274" s="19" t="s">
        <v>540</v>
      </c>
      <c r="B274" s="20" t="s">
        <v>541</v>
      </c>
      <c r="C274" s="21">
        <f>+SUM(C275:C282)</f>
        <v>0</v>
      </c>
      <c r="D274" s="21">
        <f t="shared" ref="D274:AE274" si="265">+SUM(D275:D282)</f>
        <v>0</v>
      </c>
      <c r="E274" s="21">
        <f t="shared" si="265"/>
        <v>0</v>
      </c>
      <c r="F274" s="21">
        <f t="shared" si="265"/>
        <v>0</v>
      </c>
      <c r="G274" s="21">
        <f t="shared" si="265"/>
        <v>0</v>
      </c>
      <c r="H274" s="21">
        <f t="shared" si="265"/>
        <v>0</v>
      </c>
      <c r="I274" s="21">
        <f t="shared" si="265"/>
        <v>0</v>
      </c>
      <c r="J274" s="21">
        <f t="shared" si="265"/>
        <v>0</v>
      </c>
      <c r="K274" s="21">
        <f t="shared" si="265"/>
        <v>0</v>
      </c>
      <c r="L274" s="21">
        <f t="shared" si="265"/>
        <v>0</v>
      </c>
      <c r="M274" s="21">
        <f t="shared" si="265"/>
        <v>0</v>
      </c>
      <c r="N274" s="21">
        <f t="shared" si="265"/>
        <v>0</v>
      </c>
      <c r="O274" s="21">
        <f t="shared" si="265"/>
        <v>0</v>
      </c>
      <c r="P274" s="21">
        <f t="shared" si="265"/>
        <v>0</v>
      </c>
      <c r="Q274" s="21">
        <f t="shared" si="265"/>
        <v>0</v>
      </c>
      <c r="R274" s="21">
        <f t="shared" si="265"/>
        <v>0</v>
      </c>
      <c r="S274" s="21">
        <f t="shared" si="265"/>
        <v>0</v>
      </c>
      <c r="T274" s="21">
        <f t="shared" si="265"/>
        <v>0</v>
      </c>
      <c r="U274" s="21">
        <f t="shared" si="265"/>
        <v>0</v>
      </c>
      <c r="V274" s="21">
        <f t="shared" si="265"/>
        <v>0</v>
      </c>
      <c r="W274" s="21">
        <f t="shared" si="265"/>
        <v>0</v>
      </c>
      <c r="X274" s="21">
        <f t="shared" si="265"/>
        <v>0</v>
      </c>
      <c r="Y274" s="21">
        <f t="shared" si="265"/>
        <v>0</v>
      </c>
      <c r="Z274" s="21">
        <f t="shared" si="265"/>
        <v>0</v>
      </c>
      <c r="AA274" s="21">
        <f t="shared" si="265"/>
        <v>0</v>
      </c>
      <c r="AB274" s="21">
        <f t="shared" si="265"/>
        <v>0</v>
      </c>
      <c r="AC274" s="21">
        <f t="shared" si="265"/>
        <v>0</v>
      </c>
      <c r="AD274" s="21">
        <f t="shared" si="265"/>
        <v>0</v>
      </c>
      <c r="AE274" s="21">
        <f t="shared" si="265"/>
        <v>0</v>
      </c>
      <c r="AF274" s="21">
        <f t="shared" ref="AF274:AH274" si="266">+SUM(AF275:AF282)</f>
        <v>0</v>
      </c>
      <c r="AG274" s="21">
        <f t="shared" si="266"/>
        <v>0</v>
      </c>
      <c r="AH274" s="21">
        <f t="shared" si="266"/>
        <v>0</v>
      </c>
      <c r="AI274" s="22"/>
      <c r="AJ274" s="23" t="e">
        <f t="shared" si="248"/>
        <v>#DIV/0!</v>
      </c>
    </row>
    <row r="275" spans="1:36" x14ac:dyDescent="0.35">
      <c r="A275" s="24" t="s">
        <v>542</v>
      </c>
      <c r="B275" s="25" t="s">
        <v>543</v>
      </c>
      <c r="C275" s="46">
        <f>+'1990'!$L274</f>
        <v>0</v>
      </c>
      <c r="D275" s="46">
        <f>+'1991'!$L274</f>
        <v>0</v>
      </c>
      <c r="E275" s="46">
        <f>+'1992'!$L274</f>
        <v>0</v>
      </c>
      <c r="F275" s="46">
        <f>+'1993'!$L274</f>
        <v>0</v>
      </c>
      <c r="G275" s="46">
        <f>+'1994'!$L274</f>
        <v>0</v>
      </c>
      <c r="H275" s="46">
        <f>+'1995'!$L274</f>
        <v>0</v>
      </c>
      <c r="I275" s="46">
        <f>+'1996'!$L274</f>
        <v>0</v>
      </c>
      <c r="J275" s="46">
        <f>+'1997'!$L274</f>
        <v>0</v>
      </c>
      <c r="K275" s="46">
        <f>+'1998'!$L274</f>
        <v>0</v>
      </c>
      <c r="L275" s="46">
        <f>+'1999'!$L274</f>
        <v>0</v>
      </c>
      <c r="M275" s="46">
        <f>+'2000'!$L275</f>
        <v>0</v>
      </c>
      <c r="N275" s="46">
        <f>+'2001'!$L275</f>
        <v>0</v>
      </c>
      <c r="O275" s="46">
        <f>+'2002'!$L275</f>
        <v>0</v>
      </c>
      <c r="P275" s="46">
        <f>+'2003'!$L275</f>
        <v>0</v>
      </c>
      <c r="Q275" s="46">
        <f>+'2004'!$L275</f>
        <v>0</v>
      </c>
      <c r="R275" s="46">
        <f>+'2005'!$L275</f>
        <v>0</v>
      </c>
      <c r="S275" s="46">
        <f>+'2006'!$L275</f>
        <v>0</v>
      </c>
      <c r="T275" s="46">
        <f>+'2007'!$L275</f>
        <v>0</v>
      </c>
      <c r="U275" s="46">
        <f>+'2008'!$L275</f>
        <v>0</v>
      </c>
      <c r="V275" s="46">
        <f>+'2009'!$L275</f>
        <v>0</v>
      </c>
      <c r="W275" s="46">
        <f>+'2010'!$L275</f>
        <v>0</v>
      </c>
      <c r="X275" s="46">
        <f>+'2011'!$L275</f>
        <v>0</v>
      </c>
      <c r="Y275" s="46">
        <f>+'2012'!$L275</f>
        <v>0</v>
      </c>
      <c r="Z275" s="46">
        <f>+'2013'!$L275</f>
        <v>0</v>
      </c>
      <c r="AA275" s="46">
        <f>+'2014'!$L275</f>
        <v>0</v>
      </c>
      <c r="AB275" s="46">
        <f>+'2015'!$L275</f>
        <v>0</v>
      </c>
      <c r="AC275" s="46">
        <f>+'2016'!$L275</f>
        <v>0</v>
      </c>
      <c r="AD275" s="46">
        <f>+'2017'!$L275</f>
        <v>0</v>
      </c>
      <c r="AE275" s="46">
        <f>+'2018'!$L275</f>
        <v>0</v>
      </c>
      <c r="AF275" s="46">
        <f>+'2019'!$L275</f>
        <v>0</v>
      </c>
      <c r="AG275" s="30">
        <f>+'2020'!$L275</f>
        <v>0</v>
      </c>
      <c r="AH275" s="30">
        <f>+'2021'!$L275</f>
        <v>0</v>
      </c>
      <c r="AI275" s="27"/>
      <c r="AJ275" s="47" t="e">
        <f t="shared" si="248"/>
        <v>#DIV/0!</v>
      </c>
    </row>
    <row r="276" spans="1:36" x14ac:dyDescent="0.35">
      <c r="A276" s="24" t="s">
        <v>558</v>
      </c>
      <c r="B276" s="25" t="s">
        <v>559</v>
      </c>
      <c r="C276" s="46">
        <f>+'1990'!$L275</f>
        <v>0</v>
      </c>
      <c r="D276" s="46">
        <f>+'1991'!$L275</f>
        <v>0</v>
      </c>
      <c r="E276" s="46">
        <f>+'1992'!$L275</f>
        <v>0</v>
      </c>
      <c r="F276" s="46">
        <f>+'1993'!$L275</f>
        <v>0</v>
      </c>
      <c r="G276" s="46">
        <f>+'1994'!$L275</f>
        <v>0</v>
      </c>
      <c r="H276" s="46">
        <f>+'1995'!$L275</f>
        <v>0</v>
      </c>
      <c r="I276" s="46">
        <f>+'1996'!$L275</f>
        <v>0</v>
      </c>
      <c r="J276" s="46">
        <f>+'1997'!$L275</f>
        <v>0</v>
      </c>
      <c r="K276" s="46">
        <f>+'1998'!$L275</f>
        <v>0</v>
      </c>
      <c r="L276" s="46">
        <f>+'1999'!$L275</f>
        <v>0</v>
      </c>
      <c r="M276" s="46">
        <f>+'2000'!$L276</f>
        <v>0</v>
      </c>
      <c r="N276" s="46">
        <f>+'2001'!$L276</f>
        <v>0</v>
      </c>
      <c r="O276" s="46">
        <f>+'2002'!$L276</f>
        <v>0</v>
      </c>
      <c r="P276" s="46">
        <f>+'2003'!$L276</f>
        <v>0</v>
      </c>
      <c r="Q276" s="46">
        <f>+'2004'!$L276</f>
        <v>0</v>
      </c>
      <c r="R276" s="46">
        <f>+'2005'!$L276</f>
        <v>0</v>
      </c>
      <c r="S276" s="46">
        <f>+'2006'!$L276</f>
        <v>0</v>
      </c>
      <c r="T276" s="46">
        <f>+'2007'!$L276</f>
        <v>0</v>
      </c>
      <c r="U276" s="46">
        <f>+'2008'!$L276</f>
        <v>0</v>
      </c>
      <c r="V276" s="46">
        <f>+'2009'!$L276</f>
        <v>0</v>
      </c>
      <c r="W276" s="46">
        <f>+'2010'!$L276</f>
        <v>0</v>
      </c>
      <c r="X276" s="46">
        <f>+'2011'!$L276</f>
        <v>0</v>
      </c>
      <c r="Y276" s="46">
        <f>+'2012'!$L276</f>
        <v>0</v>
      </c>
      <c r="Z276" s="46">
        <f>+'2013'!$L276</f>
        <v>0</v>
      </c>
      <c r="AA276" s="46">
        <f>+'2014'!$L276</f>
        <v>0</v>
      </c>
      <c r="AB276" s="46">
        <f>+'2015'!$L276</f>
        <v>0</v>
      </c>
      <c r="AC276" s="46">
        <f>+'2016'!$L276</f>
        <v>0</v>
      </c>
      <c r="AD276" s="46">
        <f>+'2017'!$L276</f>
        <v>0</v>
      </c>
      <c r="AE276" s="46">
        <f>+'2018'!$L276</f>
        <v>0</v>
      </c>
      <c r="AF276" s="46">
        <f>+'2019'!$L276</f>
        <v>0</v>
      </c>
      <c r="AG276" s="30">
        <f>+'2020'!$L276</f>
        <v>0</v>
      </c>
      <c r="AH276" s="30">
        <f>+'2021'!$L276</f>
        <v>0</v>
      </c>
      <c r="AI276" s="27"/>
      <c r="AJ276" s="47" t="e">
        <f t="shared" si="248"/>
        <v>#DIV/0!</v>
      </c>
    </row>
    <row r="277" spans="1:36" x14ac:dyDescent="0.35">
      <c r="A277" s="24" t="s">
        <v>574</v>
      </c>
      <c r="B277" s="25" t="s">
        <v>575</v>
      </c>
      <c r="C277" s="46">
        <f>+'1990'!$L276</f>
        <v>0</v>
      </c>
      <c r="D277" s="46">
        <f>+'1991'!$L276</f>
        <v>0</v>
      </c>
      <c r="E277" s="46">
        <f>+'1992'!$L276</f>
        <v>0</v>
      </c>
      <c r="F277" s="46">
        <f>+'1993'!$L276</f>
        <v>0</v>
      </c>
      <c r="G277" s="46">
        <f>+'1994'!$L276</f>
        <v>0</v>
      </c>
      <c r="H277" s="46">
        <f>+'1995'!$L276</f>
        <v>0</v>
      </c>
      <c r="I277" s="46">
        <f>+'1996'!$L276</f>
        <v>0</v>
      </c>
      <c r="J277" s="46">
        <f>+'1997'!$L276</f>
        <v>0</v>
      </c>
      <c r="K277" s="46">
        <f>+'1998'!$L276</f>
        <v>0</v>
      </c>
      <c r="L277" s="46">
        <f>+'1999'!$L276</f>
        <v>0</v>
      </c>
      <c r="M277" s="46">
        <f>+'2000'!$L277</f>
        <v>0</v>
      </c>
      <c r="N277" s="46">
        <f>+'2001'!$L277</f>
        <v>0</v>
      </c>
      <c r="O277" s="46">
        <f>+'2002'!$L277</f>
        <v>0</v>
      </c>
      <c r="P277" s="46">
        <f>+'2003'!$L277</f>
        <v>0</v>
      </c>
      <c r="Q277" s="46">
        <f>+'2004'!$L277</f>
        <v>0</v>
      </c>
      <c r="R277" s="46">
        <f>+'2005'!$L277</f>
        <v>0</v>
      </c>
      <c r="S277" s="46">
        <f>+'2006'!$L277</f>
        <v>0</v>
      </c>
      <c r="T277" s="46">
        <f>+'2007'!$L277</f>
        <v>0</v>
      </c>
      <c r="U277" s="46">
        <f>+'2008'!$L277</f>
        <v>0</v>
      </c>
      <c r="V277" s="46">
        <f>+'2009'!$L277</f>
        <v>0</v>
      </c>
      <c r="W277" s="46">
        <f>+'2010'!$L277</f>
        <v>0</v>
      </c>
      <c r="X277" s="46">
        <f>+'2011'!$L277</f>
        <v>0</v>
      </c>
      <c r="Y277" s="46">
        <f>+'2012'!$L277</f>
        <v>0</v>
      </c>
      <c r="Z277" s="46">
        <f>+'2013'!$L277</f>
        <v>0</v>
      </c>
      <c r="AA277" s="46">
        <f>+'2014'!$L277</f>
        <v>0</v>
      </c>
      <c r="AB277" s="46">
        <f>+'2015'!$L277</f>
        <v>0</v>
      </c>
      <c r="AC277" s="46">
        <f>+'2016'!$L277</f>
        <v>0</v>
      </c>
      <c r="AD277" s="46">
        <f>+'2017'!$L277</f>
        <v>0</v>
      </c>
      <c r="AE277" s="46">
        <f>+'2018'!$L277</f>
        <v>0</v>
      </c>
      <c r="AF277" s="46">
        <f>+'2019'!$L277</f>
        <v>0</v>
      </c>
      <c r="AG277" s="30">
        <f>+'2020'!$L277</f>
        <v>0</v>
      </c>
      <c r="AH277" s="30">
        <f>+'2021'!$L277</f>
        <v>0</v>
      </c>
      <c r="AI277" s="27"/>
      <c r="AJ277" s="47" t="e">
        <f t="shared" si="248"/>
        <v>#DIV/0!</v>
      </c>
    </row>
    <row r="278" spans="1:36" x14ac:dyDescent="0.35">
      <c r="A278" s="24" t="s">
        <v>590</v>
      </c>
      <c r="B278" s="25" t="s">
        <v>591</v>
      </c>
      <c r="C278" s="46">
        <f>+'1990'!$L277</f>
        <v>0</v>
      </c>
      <c r="D278" s="46">
        <f>+'1991'!$L277</f>
        <v>0</v>
      </c>
      <c r="E278" s="46">
        <f>+'1992'!$L277</f>
        <v>0</v>
      </c>
      <c r="F278" s="46">
        <f>+'1993'!$L277</f>
        <v>0</v>
      </c>
      <c r="G278" s="46">
        <f>+'1994'!$L277</f>
        <v>0</v>
      </c>
      <c r="H278" s="46">
        <f>+'1995'!$L277</f>
        <v>0</v>
      </c>
      <c r="I278" s="46">
        <f>+'1996'!$L277</f>
        <v>0</v>
      </c>
      <c r="J278" s="46">
        <f>+'1997'!$L277</f>
        <v>0</v>
      </c>
      <c r="K278" s="46">
        <f>+'1998'!$L277</f>
        <v>0</v>
      </c>
      <c r="L278" s="46">
        <f>+'1999'!$L277</f>
        <v>0</v>
      </c>
      <c r="M278" s="46">
        <f>+'2000'!$L278</f>
        <v>0</v>
      </c>
      <c r="N278" s="46">
        <f>+'2001'!$L278</f>
        <v>0</v>
      </c>
      <c r="O278" s="46">
        <f>+'2002'!$L278</f>
        <v>0</v>
      </c>
      <c r="P278" s="46">
        <f>+'2003'!$L278</f>
        <v>0</v>
      </c>
      <c r="Q278" s="46">
        <f>+'2004'!$L278</f>
        <v>0</v>
      </c>
      <c r="R278" s="46">
        <f>+'2005'!$L278</f>
        <v>0</v>
      </c>
      <c r="S278" s="46">
        <f>+'2006'!$L278</f>
        <v>0</v>
      </c>
      <c r="T278" s="46">
        <f>+'2007'!$L278</f>
        <v>0</v>
      </c>
      <c r="U278" s="46">
        <f>+'2008'!$L278</f>
        <v>0</v>
      </c>
      <c r="V278" s="46">
        <f>+'2009'!$L278</f>
        <v>0</v>
      </c>
      <c r="W278" s="46">
        <f>+'2010'!$L278</f>
        <v>0</v>
      </c>
      <c r="X278" s="46">
        <f>+'2011'!$L278</f>
        <v>0</v>
      </c>
      <c r="Y278" s="46">
        <f>+'2012'!$L278</f>
        <v>0</v>
      </c>
      <c r="Z278" s="46">
        <f>+'2013'!$L278</f>
        <v>0</v>
      </c>
      <c r="AA278" s="46">
        <f>+'2014'!$L278</f>
        <v>0</v>
      </c>
      <c r="AB278" s="46">
        <f>+'2015'!$L278</f>
        <v>0</v>
      </c>
      <c r="AC278" s="46">
        <f>+'2016'!$L278</f>
        <v>0</v>
      </c>
      <c r="AD278" s="46">
        <f>+'2017'!$L278</f>
        <v>0</v>
      </c>
      <c r="AE278" s="46">
        <f>+'2018'!$L278</f>
        <v>0</v>
      </c>
      <c r="AF278" s="46">
        <f>+'2019'!$L278</f>
        <v>0</v>
      </c>
      <c r="AG278" s="30">
        <f>+'2020'!$L278</f>
        <v>0</v>
      </c>
      <c r="AH278" s="30">
        <f>+'2021'!$L278</f>
        <v>0</v>
      </c>
      <c r="AI278" s="27"/>
      <c r="AJ278" s="47" t="e">
        <f t="shared" si="248"/>
        <v>#DIV/0!</v>
      </c>
    </row>
    <row r="279" spans="1:36" x14ac:dyDescent="0.35">
      <c r="A279" s="24" t="s">
        <v>606</v>
      </c>
      <c r="B279" s="25" t="s">
        <v>607</v>
      </c>
      <c r="C279" s="46">
        <f>+'1990'!$L278</f>
        <v>0</v>
      </c>
      <c r="D279" s="46">
        <f>+'1991'!$L278</f>
        <v>0</v>
      </c>
      <c r="E279" s="46">
        <f>+'1992'!$L278</f>
        <v>0</v>
      </c>
      <c r="F279" s="46">
        <f>+'1993'!$L278</f>
        <v>0</v>
      </c>
      <c r="G279" s="46">
        <f>+'1994'!$L278</f>
        <v>0</v>
      </c>
      <c r="H279" s="46">
        <f>+'1995'!$L278</f>
        <v>0</v>
      </c>
      <c r="I279" s="46">
        <f>+'1996'!$L278</f>
        <v>0</v>
      </c>
      <c r="J279" s="46">
        <f>+'1997'!$L278</f>
        <v>0</v>
      </c>
      <c r="K279" s="46">
        <f>+'1998'!$L278</f>
        <v>0</v>
      </c>
      <c r="L279" s="46">
        <f>+'1999'!$L278</f>
        <v>0</v>
      </c>
      <c r="M279" s="46">
        <f>+'2000'!$L279</f>
        <v>0</v>
      </c>
      <c r="N279" s="46">
        <f>+'2001'!$L279</f>
        <v>0</v>
      </c>
      <c r="O279" s="46">
        <f>+'2002'!$L279</f>
        <v>0</v>
      </c>
      <c r="P279" s="46">
        <f>+'2003'!$L279</f>
        <v>0</v>
      </c>
      <c r="Q279" s="46">
        <f>+'2004'!$L279</f>
        <v>0</v>
      </c>
      <c r="R279" s="46">
        <f>+'2005'!$L279</f>
        <v>0</v>
      </c>
      <c r="S279" s="46">
        <f>+'2006'!$L279</f>
        <v>0</v>
      </c>
      <c r="T279" s="46">
        <f>+'2007'!$L279</f>
        <v>0</v>
      </c>
      <c r="U279" s="46">
        <f>+'2008'!$L279</f>
        <v>0</v>
      </c>
      <c r="V279" s="46">
        <f>+'2009'!$L279</f>
        <v>0</v>
      </c>
      <c r="W279" s="46">
        <f>+'2010'!$L279</f>
        <v>0</v>
      </c>
      <c r="X279" s="46">
        <f>+'2011'!$L279</f>
        <v>0</v>
      </c>
      <c r="Y279" s="46">
        <f>+'2012'!$L279</f>
        <v>0</v>
      </c>
      <c r="Z279" s="46">
        <f>+'2013'!$L279</f>
        <v>0</v>
      </c>
      <c r="AA279" s="46">
        <f>+'2014'!$L279</f>
        <v>0</v>
      </c>
      <c r="AB279" s="46">
        <f>+'2015'!$L279</f>
        <v>0</v>
      </c>
      <c r="AC279" s="46">
        <f>+'2016'!$L279</f>
        <v>0</v>
      </c>
      <c r="AD279" s="46">
        <f>+'2017'!$L279</f>
        <v>0</v>
      </c>
      <c r="AE279" s="46">
        <f>+'2018'!$L279</f>
        <v>0</v>
      </c>
      <c r="AF279" s="46">
        <f>+'2019'!$L279</f>
        <v>0</v>
      </c>
      <c r="AG279" s="30">
        <f>+'2020'!$L279</f>
        <v>0</v>
      </c>
      <c r="AH279" s="30">
        <f>+'2021'!$L279</f>
        <v>0</v>
      </c>
      <c r="AI279" s="27"/>
      <c r="AJ279" s="47" t="e">
        <f t="shared" si="248"/>
        <v>#DIV/0!</v>
      </c>
    </row>
    <row r="280" spans="1:36" x14ac:dyDescent="0.35">
      <c r="A280" s="24" t="s">
        <v>622</v>
      </c>
      <c r="B280" s="25" t="s">
        <v>623</v>
      </c>
      <c r="C280" s="46">
        <f>+'1990'!$L279</f>
        <v>0</v>
      </c>
      <c r="D280" s="46">
        <f>+'1991'!$L279</f>
        <v>0</v>
      </c>
      <c r="E280" s="46">
        <f>+'1992'!$L279</f>
        <v>0</v>
      </c>
      <c r="F280" s="46">
        <f>+'1993'!$L279</f>
        <v>0</v>
      </c>
      <c r="G280" s="46">
        <f>+'1994'!$L279</f>
        <v>0</v>
      </c>
      <c r="H280" s="46">
        <f>+'1995'!$L279</f>
        <v>0</v>
      </c>
      <c r="I280" s="46">
        <f>+'1996'!$L279</f>
        <v>0</v>
      </c>
      <c r="J280" s="46">
        <f>+'1997'!$L279</f>
        <v>0</v>
      </c>
      <c r="K280" s="46">
        <f>+'1998'!$L279</f>
        <v>0</v>
      </c>
      <c r="L280" s="46">
        <f>+'1999'!$L279</f>
        <v>0</v>
      </c>
      <c r="M280" s="46">
        <f>+'2000'!$L280</f>
        <v>0</v>
      </c>
      <c r="N280" s="46">
        <f>+'2001'!$L280</f>
        <v>0</v>
      </c>
      <c r="O280" s="46">
        <f>+'2002'!$L280</f>
        <v>0</v>
      </c>
      <c r="P280" s="46">
        <f>+'2003'!$L280</f>
        <v>0</v>
      </c>
      <c r="Q280" s="46">
        <f>+'2004'!$L280</f>
        <v>0</v>
      </c>
      <c r="R280" s="46">
        <f>+'2005'!$L280</f>
        <v>0</v>
      </c>
      <c r="S280" s="46">
        <f>+'2006'!$L280</f>
        <v>0</v>
      </c>
      <c r="T280" s="46">
        <f>+'2007'!$L280</f>
        <v>0</v>
      </c>
      <c r="U280" s="46">
        <f>+'2008'!$L280</f>
        <v>0</v>
      </c>
      <c r="V280" s="46">
        <f>+'2009'!$L280</f>
        <v>0</v>
      </c>
      <c r="W280" s="46">
        <f>+'2010'!$L280</f>
        <v>0</v>
      </c>
      <c r="X280" s="46">
        <f>+'2011'!$L280</f>
        <v>0</v>
      </c>
      <c r="Y280" s="46">
        <f>+'2012'!$L280</f>
        <v>0</v>
      </c>
      <c r="Z280" s="46">
        <f>+'2013'!$L280</f>
        <v>0</v>
      </c>
      <c r="AA280" s="46">
        <f>+'2014'!$L280</f>
        <v>0</v>
      </c>
      <c r="AB280" s="46">
        <f>+'2015'!$L280</f>
        <v>0</v>
      </c>
      <c r="AC280" s="46">
        <f>+'2016'!$L280</f>
        <v>0</v>
      </c>
      <c r="AD280" s="46">
        <f>+'2017'!$L280</f>
        <v>0</v>
      </c>
      <c r="AE280" s="46">
        <f>+'2018'!$L280</f>
        <v>0</v>
      </c>
      <c r="AF280" s="46">
        <f>+'2019'!$L280</f>
        <v>0</v>
      </c>
      <c r="AG280" s="30">
        <f>+'2020'!$L280</f>
        <v>0</v>
      </c>
      <c r="AH280" s="30">
        <f>+'2021'!$L280</f>
        <v>0</v>
      </c>
      <c r="AI280" s="27"/>
      <c r="AJ280" s="47" t="e">
        <f t="shared" si="248"/>
        <v>#DIV/0!</v>
      </c>
    </row>
    <row r="281" spans="1:36" x14ac:dyDescent="0.35">
      <c r="A281" s="24" t="s">
        <v>638</v>
      </c>
      <c r="B281" s="25" t="s">
        <v>639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27"/>
      <c r="AJ281" s="33" t="e">
        <f t="shared" si="248"/>
        <v>#DIV/0!</v>
      </c>
    </row>
    <row r="282" spans="1:36" x14ac:dyDescent="0.35">
      <c r="A282" s="24" t="s">
        <v>640</v>
      </c>
      <c r="B282" s="25" t="s">
        <v>291</v>
      </c>
      <c r="C282" s="46">
        <f>+'1990'!$L281</f>
        <v>0</v>
      </c>
      <c r="D282" s="46">
        <f>+'1991'!$L281</f>
        <v>0</v>
      </c>
      <c r="E282" s="46">
        <f>+'1992'!$L281</f>
        <v>0</v>
      </c>
      <c r="F282" s="46">
        <f>+'1993'!$L281</f>
        <v>0</v>
      </c>
      <c r="G282" s="46">
        <f>+'1994'!$L281</f>
        <v>0</v>
      </c>
      <c r="H282" s="46">
        <f>+'1995'!$L281</f>
        <v>0</v>
      </c>
      <c r="I282" s="46">
        <f>+'1996'!$L281</f>
        <v>0</v>
      </c>
      <c r="J282" s="46">
        <f>+'1997'!$L281</f>
        <v>0</v>
      </c>
      <c r="K282" s="46">
        <f>+'1998'!$L281</f>
        <v>0</v>
      </c>
      <c r="L282" s="46">
        <f>+'1999'!$L281</f>
        <v>0</v>
      </c>
      <c r="M282" s="46">
        <f>+'2000'!$L282</f>
        <v>0</v>
      </c>
      <c r="N282" s="46">
        <f>+'2001'!$L282</f>
        <v>0</v>
      </c>
      <c r="O282" s="46">
        <f>+'2002'!$L282</f>
        <v>0</v>
      </c>
      <c r="P282" s="46">
        <f>+'2003'!$L282</f>
        <v>0</v>
      </c>
      <c r="Q282" s="46">
        <f>+'2004'!$L282</f>
        <v>0</v>
      </c>
      <c r="R282" s="46">
        <f>+'2005'!$L282</f>
        <v>0</v>
      </c>
      <c r="S282" s="46">
        <f>+'2006'!$L282</f>
        <v>0</v>
      </c>
      <c r="T282" s="46">
        <f>+'2007'!$L282</f>
        <v>0</v>
      </c>
      <c r="U282" s="46">
        <f>+'2008'!$L282</f>
        <v>0</v>
      </c>
      <c r="V282" s="46">
        <f>+'2009'!$L282</f>
        <v>0</v>
      </c>
      <c r="W282" s="46">
        <f>+'2010'!$L282</f>
        <v>0</v>
      </c>
      <c r="X282" s="46">
        <f>+'2011'!$L282</f>
        <v>0</v>
      </c>
      <c r="Y282" s="46">
        <f>+'2012'!$L282</f>
        <v>0</v>
      </c>
      <c r="Z282" s="46">
        <f>+'2013'!$L282</f>
        <v>0</v>
      </c>
      <c r="AA282" s="46">
        <f>+'2014'!$L282</f>
        <v>0</v>
      </c>
      <c r="AB282" s="46">
        <f>+'2015'!$L282</f>
        <v>0</v>
      </c>
      <c r="AC282" s="46">
        <f>+'2016'!$L282</f>
        <v>0</v>
      </c>
      <c r="AD282" s="46">
        <f>+'2017'!$L282</f>
        <v>0</v>
      </c>
      <c r="AE282" s="46">
        <f>+'2018'!$L282</f>
        <v>0</v>
      </c>
      <c r="AF282" s="46">
        <f>+'2019'!$L282</f>
        <v>0</v>
      </c>
      <c r="AG282" s="30">
        <f>+'2020'!$L282</f>
        <v>0</v>
      </c>
      <c r="AH282" s="30">
        <f>+'2021'!$L282</f>
        <v>0</v>
      </c>
      <c r="AI282" s="27"/>
      <c r="AJ282" s="47" t="e">
        <f t="shared" si="248"/>
        <v>#DIV/0!</v>
      </c>
    </row>
    <row r="283" spans="1:36" s="13" customFormat="1" x14ac:dyDescent="0.35">
      <c r="A283" s="19" t="s">
        <v>641</v>
      </c>
      <c r="B283" s="20" t="s">
        <v>642</v>
      </c>
      <c r="C283" s="21">
        <f>+SUM(C284:C288)</f>
        <v>0</v>
      </c>
      <c r="D283" s="21">
        <f t="shared" ref="D283:AE283" si="267">+SUM(D284:D288)</f>
        <v>0</v>
      </c>
      <c r="E283" s="21">
        <f t="shared" si="267"/>
        <v>0</v>
      </c>
      <c r="F283" s="21">
        <f t="shared" si="267"/>
        <v>0</v>
      </c>
      <c r="G283" s="21">
        <f t="shared" si="267"/>
        <v>0</v>
      </c>
      <c r="H283" s="21">
        <f t="shared" si="267"/>
        <v>0</v>
      </c>
      <c r="I283" s="21">
        <f t="shared" si="267"/>
        <v>0</v>
      </c>
      <c r="J283" s="21">
        <f t="shared" si="267"/>
        <v>0</v>
      </c>
      <c r="K283" s="21">
        <f t="shared" si="267"/>
        <v>0</v>
      </c>
      <c r="L283" s="21">
        <f t="shared" si="267"/>
        <v>0</v>
      </c>
      <c r="M283" s="21">
        <f t="shared" si="267"/>
        <v>0</v>
      </c>
      <c r="N283" s="21">
        <f t="shared" si="267"/>
        <v>0</v>
      </c>
      <c r="O283" s="21">
        <f t="shared" si="267"/>
        <v>0</v>
      </c>
      <c r="P283" s="21">
        <f t="shared" si="267"/>
        <v>0</v>
      </c>
      <c r="Q283" s="21">
        <f t="shared" si="267"/>
        <v>0</v>
      </c>
      <c r="R283" s="21">
        <f t="shared" si="267"/>
        <v>0</v>
      </c>
      <c r="S283" s="21">
        <f t="shared" si="267"/>
        <v>0</v>
      </c>
      <c r="T283" s="21">
        <f t="shared" si="267"/>
        <v>0</v>
      </c>
      <c r="U283" s="21">
        <f t="shared" si="267"/>
        <v>0</v>
      </c>
      <c r="V283" s="21">
        <f t="shared" si="267"/>
        <v>0</v>
      </c>
      <c r="W283" s="21">
        <f t="shared" si="267"/>
        <v>0</v>
      </c>
      <c r="X283" s="21">
        <f t="shared" si="267"/>
        <v>0</v>
      </c>
      <c r="Y283" s="21">
        <f t="shared" si="267"/>
        <v>0</v>
      </c>
      <c r="Z283" s="21">
        <f t="shared" si="267"/>
        <v>0</v>
      </c>
      <c r="AA283" s="21">
        <f t="shared" si="267"/>
        <v>0</v>
      </c>
      <c r="AB283" s="21">
        <f t="shared" si="267"/>
        <v>0</v>
      </c>
      <c r="AC283" s="21">
        <f t="shared" si="267"/>
        <v>0</v>
      </c>
      <c r="AD283" s="21">
        <f t="shared" si="267"/>
        <v>0</v>
      </c>
      <c r="AE283" s="21">
        <f t="shared" si="267"/>
        <v>0</v>
      </c>
      <c r="AF283" s="21">
        <f t="shared" ref="AF283:AH283" si="268">+SUM(AF284:AF288)</f>
        <v>0</v>
      </c>
      <c r="AG283" s="21">
        <f t="shared" si="268"/>
        <v>0</v>
      </c>
      <c r="AH283" s="21">
        <f t="shared" si="268"/>
        <v>0</v>
      </c>
      <c r="AI283" s="22"/>
      <c r="AJ283" s="23" t="e">
        <f t="shared" si="248"/>
        <v>#DIV/0!</v>
      </c>
    </row>
    <row r="284" spans="1:36" x14ac:dyDescent="0.35">
      <c r="A284" s="24" t="s">
        <v>643</v>
      </c>
      <c r="B284" s="25" t="s">
        <v>644</v>
      </c>
      <c r="C284" s="46">
        <f>+'1990'!$L283</f>
        <v>0</v>
      </c>
      <c r="D284" s="46">
        <f>+'1991'!$L283</f>
        <v>0</v>
      </c>
      <c r="E284" s="46">
        <f>+'1992'!$L283</f>
        <v>0</v>
      </c>
      <c r="F284" s="46">
        <f>+'1993'!$L283</f>
        <v>0</v>
      </c>
      <c r="G284" s="46">
        <f>+'1994'!$L283</f>
        <v>0</v>
      </c>
      <c r="H284" s="46">
        <f>+'1995'!$L283</f>
        <v>0</v>
      </c>
      <c r="I284" s="46">
        <f>+'1996'!$L283</f>
        <v>0</v>
      </c>
      <c r="J284" s="46">
        <f>+'1997'!$L283</f>
        <v>0</v>
      </c>
      <c r="K284" s="46">
        <f>+'1998'!$L283</f>
        <v>0</v>
      </c>
      <c r="L284" s="46">
        <f>+'1999'!$L283</f>
        <v>0</v>
      </c>
      <c r="M284" s="46">
        <f>+'2000'!$L284</f>
        <v>0</v>
      </c>
      <c r="N284" s="46">
        <f>+'2001'!$L284</f>
        <v>0</v>
      </c>
      <c r="O284" s="46">
        <f>+'2002'!$L284</f>
        <v>0</v>
      </c>
      <c r="P284" s="46">
        <f>+'2003'!$L284</f>
        <v>0</v>
      </c>
      <c r="Q284" s="46">
        <f>+'2004'!$L284</f>
        <v>0</v>
      </c>
      <c r="R284" s="46">
        <f>+'2005'!$L284</f>
        <v>0</v>
      </c>
      <c r="S284" s="46">
        <f>+'2006'!$L284</f>
        <v>0</v>
      </c>
      <c r="T284" s="46">
        <f>+'2007'!$L284</f>
        <v>0</v>
      </c>
      <c r="U284" s="46">
        <f>+'2008'!$L284</f>
        <v>0</v>
      </c>
      <c r="V284" s="46">
        <f>+'2009'!$L284</f>
        <v>0</v>
      </c>
      <c r="W284" s="46">
        <f>+'2010'!$L284</f>
        <v>0</v>
      </c>
      <c r="X284" s="46">
        <f>+'2011'!$L284</f>
        <v>0</v>
      </c>
      <c r="Y284" s="46">
        <f>+'2012'!$L284</f>
        <v>0</v>
      </c>
      <c r="Z284" s="46">
        <f>+'2013'!$L284</f>
        <v>0</v>
      </c>
      <c r="AA284" s="46">
        <f>+'2014'!$L284</f>
        <v>0</v>
      </c>
      <c r="AB284" s="46">
        <f>+'2015'!$L284</f>
        <v>0</v>
      </c>
      <c r="AC284" s="46">
        <f>+'2016'!$L284</f>
        <v>0</v>
      </c>
      <c r="AD284" s="46">
        <f>+'2017'!$L284</f>
        <v>0</v>
      </c>
      <c r="AE284" s="46">
        <f>+'2018'!$L284</f>
        <v>0</v>
      </c>
      <c r="AF284" s="46">
        <f>+'2019'!$L284</f>
        <v>0</v>
      </c>
      <c r="AG284" s="30">
        <f>+'2020'!$L284</f>
        <v>0</v>
      </c>
      <c r="AH284" s="30">
        <f>+'2021'!$L284</f>
        <v>0</v>
      </c>
      <c r="AI284" s="27"/>
      <c r="AJ284" s="47" t="e">
        <f t="shared" si="248"/>
        <v>#DIV/0!</v>
      </c>
    </row>
    <row r="285" spans="1:36" x14ac:dyDescent="0.35">
      <c r="A285" s="24" t="s">
        <v>651</v>
      </c>
      <c r="B285" s="25" t="s">
        <v>652</v>
      </c>
      <c r="C285" s="46">
        <f>+'1990'!$L284</f>
        <v>0</v>
      </c>
      <c r="D285" s="46">
        <f>+'1991'!$L284</f>
        <v>0</v>
      </c>
      <c r="E285" s="46">
        <f>+'1992'!$L284</f>
        <v>0</v>
      </c>
      <c r="F285" s="46">
        <f>+'1993'!$L284</f>
        <v>0</v>
      </c>
      <c r="G285" s="46">
        <f>+'1994'!$L284</f>
        <v>0</v>
      </c>
      <c r="H285" s="46">
        <f>+'1995'!$L284</f>
        <v>0</v>
      </c>
      <c r="I285" s="46">
        <f>+'1996'!$L284</f>
        <v>0</v>
      </c>
      <c r="J285" s="46">
        <f>+'1997'!$L284</f>
        <v>0</v>
      </c>
      <c r="K285" s="46">
        <f>+'1998'!$L284</f>
        <v>0</v>
      </c>
      <c r="L285" s="46">
        <f>+'1999'!$L284</f>
        <v>0</v>
      </c>
      <c r="M285" s="46">
        <f>+'2000'!$L285</f>
        <v>0</v>
      </c>
      <c r="N285" s="46">
        <f>+'2001'!$L285</f>
        <v>0</v>
      </c>
      <c r="O285" s="46">
        <f>+'2002'!$L285</f>
        <v>0</v>
      </c>
      <c r="P285" s="46">
        <f>+'2003'!$L285</f>
        <v>0</v>
      </c>
      <c r="Q285" s="46">
        <f>+'2004'!$L285</f>
        <v>0</v>
      </c>
      <c r="R285" s="46">
        <f>+'2005'!$L285</f>
        <v>0</v>
      </c>
      <c r="S285" s="46">
        <f>+'2006'!$L285</f>
        <v>0</v>
      </c>
      <c r="T285" s="46">
        <f>+'2007'!$L285</f>
        <v>0</v>
      </c>
      <c r="U285" s="46">
        <f>+'2008'!$L285</f>
        <v>0</v>
      </c>
      <c r="V285" s="46">
        <f>+'2009'!$L285</f>
        <v>0</v>
      </c>
      <c r="W285" s="46">
        <f>+'2010'!$L285</f>
        <v>0</v>
      </c>
      <c r="X285" s="46">
        <f>+'2011'!$L285</f>
        <v>0</v>
      </c>
      <c r="Y285" s="46">
        <f>+'2012'!$L285</f>
        <v>0</v>
      </c>
      <c r="Z285" s="46">
        <f>+'2013'!$L285</f>
        <v>0</v>
      </c>
      <c r="AA285" s="46">
        <f>+'2014'!$L285</f>
        <v>0</v>
      </c>
      <c r="AB285" s="46">
        <f>+'2015'!$L285</f>
        <v>0</v>
      </c>
      <c r="AC285" s="46">
        <f>+'2016'!$L285</f>
        <v>0</v>
      </c>
      <c r="AD285" s="46">
        <f>+'2017'!$L285</f>
        <v>0</v>
      </c>
      <c r="AE285" s="46">
        <f>+'2018'!$L285</f>
        <v>0</v>
      </c>
      <c r="AF285" s="46">
        <f>+'2019'!$L285</f>
        <v>0</v>
      </c>
      <c r="AG285" s="30">
        <f>+'2020'!$L285</f>
        <v>0</v>
      </c>
      <c r="AH285" s="30">
        <f>+'2021'!$L285</f>
        <v>0</v>
      </c>
      <c r="AI285" s="27"/>
      <c r="AJ285" s="47" t="e">
        <f t="shared" si="248"/>
        <v>#DIV/0!</v>
      </c>
    </row>
    <row r="286" spans="1:36" x14ac:dyDescent="0.35">
      <c r="A286" s="24" t="s">
        <v>657</v>
      </c>
      <c r="B286" s="25" t="s">
        <v>658</v>
      </c>
      <c r="C286" s="46">
        <f>+'1990'!$L285</f>
        <v>0</v>
      </c>
      <c r="D286" s="46">
        <f>+'1991'!$L285</f>
        <v>0</v>
      </c>
      <c r="E286" s="46">
        <f>+'1992'!$L285</f>
        <v>0</v>
      </c>
      <c r="F286" s="46">
        <f>+'1993'!$L285</f>
        <v>0</v>
      </c>
      <c r="G286" s="46">
        <f>+'1994'!$L285</f>
        <v>0</v>
      </c>
      <c r="H286" s="46">
        <f>+'1995'!$L285</f>
        <v>0</v>
      </c>
      <c r="I286" s="46">
        <f>+'1996'!$L285</f>
        <v>0</v>
      </c>
      <c r="J286" s="46">
        <f>+'1997'!$L285</f>
        <v>0</v>
      </c>
      <c r="K286" s="46">
        <f>+'1998'!$L285</f>
        <v>0</v>
      </c>
      <c r="L286" s="46">
        <f>+'1999'!$L285</f>
        <v>0</v>
      </c>
      <c r="M286" s="46">
        <f>+'2000'!$L286</f>
        <v>0</v>
      </c>
      <c r="N286" s="46">
        <f>+'2001'!$L286</f>
        <v>0</v>
      </c>
      <c r="O286" s="46">
        <f>+'2002'!$L286</f>
        <v>0</v>
      </c>
      <c r="P286" s="46">
        <f>+'2003'!$L286</f>
        <v>0</v>
      </c>
      <c r="Q286" s="46">
        <f>+'2004'!$L286</f>
        <v>0</v>
      </c>
      <c r="R286" s="46">
        <f>+'2005'!$L286</f>
        <v>0</v>
      </c>
      <c r="S286" s="46">
        <f>+'2006'!$L286</f>
        <v>0</v>
      </c>
      <c r="T286" s="46">
        <f>+'2007'!$L286</f>
        <v>0</v>
      </c>
      <c r="U286" s="46">
        <f>+'2008'!$L286</f>
        <v>0</v>
      </c>
      <c r="V286" s="46">
        <f>+'2009'!$L286</f>
        <v>0</v>
      </c>
      <c r="W286" s="46">
        <f>+'2010'!$L286</f>
        <v>0</v>
      </c>
      <c r="X286" s="46">
        <f>+'2011'!$L286</f>
        <v>0</v>
      </c>
      <c r="Y286" s="46">
        <f>+'2012'!$L286</f>
        <v>0</v>
      </c>
      <c r="Z286" s="46">
        <f>+'2013'!$L286</f>
        <v>0</v>
      </c>
      <c r="AA286" s="46">
        <f>+'2014'!$L286</f>
        <v>0</v>
      </c>
      <c r="AB286" s="46">
        <f>+'2015'!$L286</f>
        <v>0</v>
      </c>
      <c r="AC286" s="46">
        <f>+'2016'!$L286</f>
        <v>0</v>
      </c>
      <c r="AD286" s="46">
        <f>+'2017'!$L286</f>
        <v>0</v>
      </c>
      <c r="AE286" s="46">
        <f>+'2018'!$L286</f>
        <v>0</v>
      </c>
      <c r="AF286" s="46">
        <f>+'2019'!$L286</f>
        <v>0</v>
      </c>
      <c r="AG286" s="30">
        <f>+'2020'!$L286</f>
        <v>0</v>
      </c>
      <c r="AH286" s="30">
        <f>+'2021'!$L286</f>
        <v>0</v>
      </c>
      <c r="AI286" s="27"/>
      <c r="AJ286" s="47" t="e">
        <f t="shared" si="248"/>
        <v>#DIV/0!</v>
      </c>
    </row>
    <row r="287" spans="1:36" x14ac:dyDescent="0.35">
      <c r="A287" s="24" t="s">
        <v>663</v>
      </c>
      <c r="B287" s="25" t="s">
        <v>664</v>
      </c>
      <c r="C287" s="46">
        <f>+'1990'!$L286</f>
        <v>0</v>
      </c>
      <c r="D287" s="46">
        <f>+'1991'!$L286</f>
        <v>0</v>
      </c>
      <c r="E287" s="46">
        <f>+'1992'!$L286</f>
        <v>0</v>
      </c>
      <c r="F287" s="46">
        <f>+'1993'!$L286</f>
        <v>0</v>
      </c>
      <c r="G287" s="46">
        <f>+'1994'!$L286</f>
        <v>0</v>
      </c>
      <c r="H287" s="46">
        <f>+'1995'!$L286</f>
        <v>0</v>
      </c>
      <c r="I287" s="46">
        <f>+'1996'!$L286</f>
        <v>0</v>
      </c>
      <c r="J287" s="46">
        <f>+'1997'!$L286</f>
        <v>0</v>
      </c>
      <c r="K287" s="46">
        <f>+'1998'!$L286</f>
        <v>0</v>
      </c>
      <c r="L287" s="46">
        <f>+'1999'!$L286</f>
        <v>0</v>
      </c>
      <c r="M287" s="46">
        <f>+'2000'!$L287</f>
        <v>0</v>
      </c>
      <c r="N287" s="46">
        <f>+'2001'!$L287</f>
        <v>0</v>
      </c>
      <c r="O287" s="46">
        <f>+'2002'!$L287</f>
        <v>0</v>
      </c>
      <c r="P287" s="46">
        <f>+'2003'!$L287</f>
        <v>0</v>
      </c>
      <c r="Q287" s="46">
        <f>+'2004'!$L287</f>
        <v>0</v>
      </c>
      <c r="R287" s="46">
        <f>+'2005'!$L287</f>
        <v>0</v>
      </c>
      <c r="S287" s="46">
        <f>+'2006'!$L287</f>
        <v>0</v>
      </c>
      <c r="T287" s="46">
        <f>+'2007'!$L287</f>
        <v>0</v>
      </c>
      <c r="U287" s="46">
        <f>+'2008'!$L287</f>
        <v>0</v>
      </c>
      <c r="V287" s="46">
        <f>+'2009'!$L287</f>
        <v>0</v>
      </c>
      <c r="W287" s="46">
        <f>+'2010'!$L287</f>
        <v>0</v>
      </c>
      <c r="X287" s="46">
        <f>+'2011'!$L287</f>
        <v>0</v>
      </c>
      <c r="Y287" s="46">
        <f>+'2012'!$L287</f>
        <v>0</v>
      </c>
      <c r="Z287" s="46">
        <f>+'2013'!$L287</f>
        <v>0</v>
      </c>
      <c r="AA287" s="46">
        <f>+'2014'!$L287</f>
        <v>0</v>
      </c>
      <c r="AB287" s="46">
        <f>+'2015'!$L287</f>
        <v>0</v>
      </c>
      <c r="AC287" s="46">
        <f>+'2016'!$L287</f>
        <v>0</v>
      </c>
      <c r="AD287" s="46">
        <f>+'2017'!$L287</f>
        <v>0</v>
      </c>
      <c r="AE287" s="46">
        <f>+'2018'!$L287</f>
        <v>0</v>
      </c>
      <c r="AF287" s="46">
        <f>+'2019'!$L287</f>
        <v>0</v>
      </c>
      <c r="AG287" s="30">
        <f>+'2020'!$L287</f>
        <v>0</v>
      </c>
      <c r="AH287" s="30">
        <f>+'2021'!$L287</f>
        <v>0</v>
      </c>
      <c r="AI287" s="27"/>
      <c r="AJ287" s="47" t="e">
        <f t="shared" si="248"/>
        <v>#DIV/0!</v>
      </c>
    </row>
    <row r="288" spans="1:36" x14ac:dyDescent="0.35">
      <c r="A288" s="24" t="s">
        <v>670</v>
      </c>
      <c r="B288" s="25" t="s">
        <v>291</v>
      </c>
      <c r="C288" s="46">
        <f>+'1990'!$L287</f>
        <v>0</v>
      </c>
      <c r="D288" s="46">
        <f>+'1991'!$L287</f>
        <v>0</v>
      </c>
      <c r="E288" s="46">
        <f>+'1992'!$L287</f>
        <v>0</v>
      </c>
      <c r="F288" s="46">
        <f>+'1993'!$L287</f>
        <v>0</v>
      </c>
      <c r="G288" s="46">
        <f>+'1994'!$L287</f>
        <v>0</v>
      </c>
      <c r="H288" s="46">
        <f>+'1995'!$L287</f>
        <v>0</v>
      </c>
      <c r="I288" s="46">
        <f>+'1996'!$L287</f>
        <v>0</v>
      </c>
      <c r="J288" s="46">
        <f>+'1997'!$L287</f>
        <v>0</v>
      </c>
      <c r="K288" s="46">
        <f>+'1998'!$L287</f>
        <v>0</v>
      </c>
      <c r="L288" s="46">
        <f>+'1999'!$L287</f>
        <v>0</v>
      </c>
      <c r="M288" s="46">
        <f>+'2000'!$L288</f>
        <v>0</v>
      </c>
      <c r="N288" s="46">
        <f>+'2001'!$L288</f>
        <v>0</v>
      </c>
      <c r="O288" s="46">
        <f>+'2002'!$L288</f>
        <v>0</v>
      </c>
      <c r="P288" s="46">
        <f>+'2003'!$L288</f>
        <v>0</v>
      </c>
      <c r="Q288" s="46">
        <f>+'2004'!$L288</f>
        <v>0</v>
      </c>
      <c r="R288" s="46">
        <f>+'2005'!$L288</f>
        <v>0</v>
      </c>
      <c r="S288" s="46">
        <f>+'2006'!$L288</f>
        <v>0</v>
      </c>
      <c r="T288" s="46">
        <f>+'2007'!$L288</f>
        <v>0</v>
      </c>
      <c r="U288" s="46">
        <f>+'2008'!$L288</f>
        <v>0</v>
      </c>
      <c r="V288" s="46">
        <f>+'2009'!$L288</f>
        <v>0</v>
      </c>
      <c r="W288" s="46">
        <f>+'2010'!$L288</f>
        <v>0</v>
      </c>
      <c r="X288" s="46">
        <f>+'2011'!$L288</f>
        <v>0</v>
      </c>
      <c r="Y288" s="46">
        <f>+'2012'!$L288</f>
        <v>0</v>
      </c>
      <c r="Z288" s="46">
        <f>+'2013'!$L288</f>
        <v>0</v>
      </c>
      <c r="AA288" s="46">
        <f>+'2014'!$L288</f>
        <v>0</v>
      </c>
      <c r="AB288" s="46">
        <f>+'2015'!$L288</f>
        <v>0</v>
      </c>
      <c r="AC288" s="46">
        <f>+'2016'!$L288</f>
        <v>0</v>
      </c>
      <c r="AD288" s="46">
        <f>+'2017'!$L288</f>
        <v>0</v>
      </c>
      <c r="AE288" s="46">
        <f>+'2018'!$L288</f>
        <v>0</v>
      </c>
      <c r="AF288" s="46">
        <f>+'2019'!$L288</f>
        <v>0</v>
      </c>
      <c r="AG288" s="30">
        <f>+'2020'!$L288</f>
        <v>0</v>
      </c>
      <c r="AH288" s="30">
        <f>+'2021'!$L288</f>
        <v>0</v>
      </c>
      <c r="AI288" s="27"/>
      <c r="AJ288" s="47" t="e">
        <f t="shared" si="248"/>
        <v>#DIV/0!</v>
      </c>
    </row>
    <row r="289" spans="1:38" x14ac:dyDescent="0.35">
      <c r="A289" s="37"/>
      <c r="B289" s="38" t="s">
        <v>671</v>
      </c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27"/>
      <c r="AJ289" s="40" t="e">
        <f t="shared" si="248"/>
        <v>#DIV/0!</v>
      </c>
    </row>
    <row r="290" spans="1:38" s="13" customFormat="1" x14ac:dyDescent="0.35">
      <c r="A290" s="19"/>
      <c r="B290" s="41" t="s">
        <v>672</v>
      </c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22"/>
      <c r="AJ290" s="36" t="e">
        <f t="shared" si="248"/>
        <v>#DIV/0!</v>
      </c>
    </row>
    <row r="291" spans="1:38" x14ac:dyDescent="0.35">
      <c r="A291" s="24"/>
      <c r="B291" s="25" t="s">
        <v>673</v>
      </c>
      <c r="C291" s="26">
        <f>+C292+C293</f>
        <v>0</v>
      </c>
      <c r="D291" s="26">
        <f t="shared" ref="D291:AE291" si="269">+D292+D293</f>
        <v>0</v>
      </c>
      <c r="E291" s="26">
        <f t="shared" si="269"/>
        <v>0</v>
      </c>
      <c r="F291" s="26">
        <f t="shared" si="269"/>
        <v>0</v>
      </c>
      <c r="G291" s="26">
        <f t="shared" si="269"/>
        <v>0</v>
      </c>
      <c r="H291" s="26">
        <f t="shared" si="269"/>
        <v>0</v>
      </c>
      <c r="I291" s="26">
        <f t="shared" si="269"/>
        <v>0</v>
      </c>
      <c r="J291" s="26">
        <f t="shared" si="269"/>
        <v>0</v>
      </c>
      <c r="K291" s="26">
        <f t="shared" si="269"/>
        <v>0</v>
      </c>
      <c r="L291" s="26">
        <f t="shared" si="269"/>
        <v>0</v>
      </c>
      <c r="M291" s="26">
        <f t="shared" si="269"/>
        <v>0</v>
      </c>
      <c r="N291" s="26">
        <f t="shared" si="269"/>
        <v>0</v>
      </c>
      <c r="O291" s="26">
        <f t="shared" si="269"/>
        <v>0</v>
      </c>
      <c r="P291" s="26">
        <f t="shared" si="269"/>
        <v>0</v>
      </c>
      <c r="Q291" s="26">
        <f t="shared" si="269"/>
        <v>0</v>
      </c>
      <c r="R291" s="26">
        <f t="shared" ref="R291" si="270">+R292+R293</f>
        <v>0</v>
      </c>
      <c r="S291" s="26">
        <f t="shared" si="269"/>
        <v>0</v>
      </c>
      <c r="T291" s="26">
        <f t="shared" si="269"/>
        <v>0</v>
      </c>
      <c r="U291" s="26">
        <f t="shared" si="269"/>
        <v>0</v>
      </c>
      <c r="V291" s="26">
        <f t="shared" si="269"/>
        <v>0</v>
      </c>
      <c r="W291" s="26">
        <f t="shared" si="269"/>
        <v>0</v>
      </c>
      <c r="X291" s="26">
        <f t="shared" si="269"/>
        <v>0</v>
      </c>
      <c r="Y291" s="26">
        <f t="shared" si="269"/>
        <v>0</v>
      </c>
      <c r="Z291" s="26">
        <f t="shared" si="269"/>
        <v>0</v>
      </c>
      <c r="AA291" s="26">
        <f t="shared" si="269"/>
        <v>0</v>
      </c>
      <c r="AB291" s="26">
        <f t="shared" si="269"/>
        <v>0</v>
      </c>
      <c r="AC291" s="26">
        <f t="shared" si="269"/>
        <v>0</v>
      </c>
      <c r="AD291" s="26">
        <f t="shared" si="269"/>
        <v>0</v>
      </c>
      <c r="AE291" s="26">
        <f t="shared" si="269"/>
        <v>0</v>
      </c>
      <c r="AF291" s="26">
        <f t="shared" ref="AF291" si="271">+AF292+AF293</f>
        <v>0</v>
      </c>
      <c r="AG291" s="26">
        <f t="shared" ref="AG291:AH291" si="272">+AG292+AG293</f>
        <v>0</v>
      </c>
      <c r="AH291" s="26">
        <f t="shared" si="272"/>
        <v>0</v>
      </c>
      <c r="AI291" s="27"/>
      <c r="AJ291" s="28" t="e">
        <f t="shared" si="248"/>
        <v>#DIV/0!</v>
      </c>
    </row>
    <row r="292" spans="1:38" x14ac:dyDescent="0.35">
      <c r="A292" s="24"/>
      <c r="B292" s="44" t="s">
        <v>674</v>
      </c>
      <c r="C292" s="46">
        <f>+'1990'!$L291</f>
        <v>0</v>
      </c>
      <c r="D292" s="46">
        <f>+'1991'!$L291</f>
        <v>0</v>
      </c>
      <c r="E292" s="46">
        <f>+'1992'!$L291</f>
        <v>0</v>
      </c>
      <c r="F292" s="46">
        <f>+'1993'!$L291</f>
        <v>0</v>
      </c>
      <c r="G292" s="46">
        <f>+'1994'!$L291</f>
        <v>0</v>
      </c>
      <c r="H292" s="46">
        <f>+'1995'!$L291</f>
        <v>0</v>
      </c>
      <c r="I292" s="46">
        <f>+'1996'!$L291</f>
        <v>0</v>
      </c>
      <c r="J292" s="46">
        <f>+'1997'!$L291</f>
        <v>0</v>
      </c>
      <c r="K292" s="46">
        <f>+'1998'!$L291</f>
        <v>0</v>
      </c>
      <c r="L292" s="46">
        <f>+'1999'!$L291</f>
        <v>0</v>
      </c>
      <c r="M292" s="46">
        <f>+'2000'!$L292</f>
        <v>0</v>
      </c>
      <c r="N292" s="46">
        <f>+'2001'!$L292</f>
        <v>0</v>
      </c>
      <c r="O292" s="46">
        <f>+'2002'!$L292</f>
        <v>0</v>
      </c>
      <c r="P292" s="46">
        <f>+'2003'!$L292</f>
        <v>0</v>
      </c>
      <c r="Q292" s="46">
        <f>+'2004'!$L292</f>
        <v>0</v>
      </c>
      <c r="R292" s="46">
        <f>+'2005'!$L292</f>
        <v>0</v>
      </c>
      <c r="S292" s="46">
        <f>+'2006'!$L292</f>
        <v>0</v>
      </c>
      <c r="T292" s="46">
        <f>+'2007'!$L292</f>
        <v>0</v>
      </c>
      <c r="U292" s="46">
        <f>+'2008'!$L292</f>
        <v>0</v>
      </c>
      <c r="V292" s="46">
        <f>+'2009'!$L292</f>
        <v>0</v>
      </c>
      <c r="W292" s="46">
        <f>+'2010'!$L292</f>
        <v>0</v>
      </c>
      <c r="X292" s="46">
        <f>+'2011'!$L292</f>
        <v>0</v>
      </c>
      <c r="Y292" s="46">
        <f>+'2012'!$L292</f>
        <v>0</v>
      </c>
      <c r="Z292" s="46">
        <f>+'2013'!$L292</f>
        <v>0</v>
      </c>
      <c r="AA292" s="46">
        <f>+'2014'!$L292</f>
        <v>0</v>
      </c>
      <c r="AB292" s="46">
        <f>+'2015'!$L292</f>
        <v>0</v>
      </c>
      <c r="AC292" s="46">
        <f>+'2016'!$L292</f>
        <v>0</v>
      </c>
      <c r="AD292" s="46">
        <f>+'2017'!$L292</f>
        <v>0</v>
      </c>
      <c r="AE292" s="46">
        <f>+'2018'!$L292</f>
        <v>0</v>
      </c>
      <c r="AF292" s="46">
        <f>+'2019'!$L292</f>
        <v>0</v>
      </c>
      <c r="AG292" s="30">
        <f>+'2020'!$L292</f>
        <v>0</v>
      </c>
      <c r="AH292" s="30">
        <f>+'2021'!$L292</f>
        <v>0</v>
      </c>
      <c r="AI292" s="27"/>
      <c r="AJ292" s="47" t="e">
        <f t="shared" si="248"/>
        <v>#DIV/0!</v>
      </c>
    </row>
    <row r="293" spans="1:38" x14ac:dyDescent="0.35">
      <c r="A293" s="24"/>
      <c r="B293" s="44" t="s">
        <v>675</v>
      </c>
      <c r="C293" s="46">
        <f>+'1990'!$L292</f>
        <v>0</v>
      </c>
      <c r="D293" s="46">
        <f>+'1991'!$L292</f>
        <v>0</v>
      </c>
      <c r="E293" s="46">
        <f>+'1992'!$L292</f>
        <v>0</v>
      </c>
      <c r="F293" s="46">
        <f>+'1993'!$L292</f>
        <v>0</v>
      </c>
      <c r="G293" s="46">
        <f>+'1994'!$L292</f>
        <v>0</v>
      </c>
      <c r="H293" s="46">
        <f>+'1995'!$L292</f>
        <v>0</v>
      </c>
      <c r="I293" s="46">
        <f>+'1996'!$L292</f>
        <v>0</v>
      </c>
      <c r="J293" s="46">
        <f>+'1997'!$L292</f>
        <v>0</v>
      </c>
      <c r="K293" s="46">
        <f>+'1998'!$L292</f>
        <v>0</v>
      </c>
      <c r="L293" s="46">
        <f>+'1999'!$L292</f>
        <v>0</v>
      </c>
      <c r="M293" s="46">
        <f>+'2000'!$L293</f>
        <v>0</v>
      </c>
      <c r="N293" s="46">
        <f>+'2001'!$L293</f>
        <v>0</v>
      </c>
      <c r="O293" s="46">
        <f>+'2002'!$L293</f>
        <v>0</v>
      </c>
      <c r="P293" s="46">
        <f>+'2003'!$L293</f>
        <v>0</v>
      </c>
      <c r="Q293" s="46">
        <f>+'2004'!$L293</f>
        <v>0</v>
      </c>
      <c r="R293" s="46">
        <f>+'2005'!$L293</f>
        <v>0</v>
      </c>
      <c r="S293" s="46">
        <f>+'2006'!$L293</f>
        <v>0</v>
      </c>
      <c r="T293" s="46">
        <f>+'2007'!$L293</f>
        <v>0</v>
      </c>
      <c r="U293" s="46">
        <f>+'2008'!$L293</f>
        <v>0</v>
      </c>
      <c r="V293" s="46">
        <f>+'2009'!$L293</f>
        <v>0</v>
      </c>
      <c r="W293" s="46">
        <f>+'2010'!$L293</f>
        <v>0</v>
      </c>
      <c r="X293" s="46">
        <f>+'2011'!$L293</f>
        <v>0</v>
      </c>
      <c r="Y293" s="46">
        <f>+'2012'!$L293</f>
        <v>0</v>
      </c>
      <c r="Z293" s="46">
        <f>+'2013'!$L293</f>
        <v>0</v>
      </c>
      <c r="AA293" s="46">
        <f>+'2014'!$L293</f>
        <v>0</v>
      </c>
      <c r="AB293" s="46">
        <f>+'2015'!$L293</f>
        <v>0</v>
      </c>
      <c r="AC293" s="46">
        <f>+'2016'!$L293</f>
        <v>0</v>
      </c>
      <c r="AD293" s="46">
        <f>+'2017'!$L293</f>
        <v>0</v>
      </c>
      <c r="AE293" s="46">
        <f>+'2018'!$L293</f>
        <v>0</v>
      </c>
      <c r="AF293" s="46">
        <f>+'2019'!$L293</f>
        <v>0</v>
      </c>
      <c r="AG293" s="30">
        <f>+'2020'!$L293</f>
        <v>0</v>
      </c>
      <c r="AH293" s="30">
        <f>+'2021'!$L293</f>
        <v>0</v>
      </c>
      <c r="AI293" s="27"/>
      <c r="AJ293" s="47" t="e">
        <f t="shared" si="248"/>
        <v>#DIV/0!</v>
      </c>
    </row>
    <row r="294" spans="1:38" x14ac:dyDescent="0.35">
      <c r="A294" s="24"/>
      <c r="B294" s="25" t="s">
        <v>676</v>
      </c>
      <c r="C294" s="46">
        <f>+'1990'!$L293</f>
        <v>0</v>
      </c>
      <c r="D294" s="46">
        <f>+'1991'!$L293</f>
        <v>0</v>
      </c>
      <c r="E294" s="46">
        <f>+'1992'!$L293</f>
        <v>0</v>
      </c>
      <c r="F294" s="46">
        <f>+'1993'!$L293</f>
        <v>0</v>
      </c>
      <c r="G294" s="46">
        <f>+'1994'!$L293</f>
        <v>0</v>
      </c>
      <c r="H294" s="46">
        <f>+'1995'!$L293</f>
        <v>0</v>
      </c>
      <c r="I294" s="46">
        <f>+'1996'!$L293</f>
        <v>0</v>
      </c>
      <c r="J294" s="46">
        <f>+'1997'!$L293</f>
        <v>0</v>
      </c>
      <c r="K294" s="46">
        <f>+'1998'!$L293</f>
        <v>0</v>
      </c>
      <c r="L294" s="46">
        <f>+'1999'!$L293</f>
        <v>0</v>
      </c>
      <c r="M294" s="46">
        <f>+'2000'!$L294</f>
        <v>0</v>
      </c>
      <c r="N294" s="46">
        <f>+'2001'!$L294</f>
        <v>0</v>
      </c>
      <c r="O294" s="46">
        <f>+'2002'!$L294</f>
        <v>0</v>
      </c>
      <c r="P294" s="46">
        <f>+'2003'!$L294</f>
        <v>0</v>
      </c>
      <c r="Q294" s="46">
        <f>+'2004'!$L294</f>
        <v>0</v>
      </c>
      <c r="R294" s="46">
        <f>+'2005'!$L294</f>
        <v>0</v>
      </c>
      <c r="S294" s="46">
        <f>+'2006'!$L294</f>
        <v>0</v>
      </c>
      <c r="T294" s="46">
        <f>+'2007'!$L294</f>
        <v>0</v>
      </c>
      <c r="U294" s="46">
        <f>+'2008'!$L294</f>
        <v>0</v>
      </c>
      <c r="V294" s="46">
        <f>+'2009'!$L294</f>
        <v>0</v>
      </c>
      <c r="W294" s="46">
        <f>+'2010'!$L294</f>
        <v>0</v>
      </c>
      <c r="X294" s="46">
        <f>+'2011'!$L294</f>
        <v>0</v>
      </c>
      <c r="Y294" s="46">
        <f>+'2012'!$L294</f>
        <v>0</v>
      </c>
      <c r="Z294" s="46">
        <f>+'2013'!$L294</f>
        <v>0</v>
      </c>
      <c r="AA294" s="46">
        <f>+'2014'!$L294</f>
        <v>0</v>
      </c>
      <c r="AB294" s="46">
        <f>+'2015'!$L294</f>
        <v>0</v>
      </c>
      <c r="AC294" s="46">
        <f>+'2016'!$L294</f>
        <v>0</v>
      </c>
      <c r="AD294" s="46">
        <f>+'2017'!$L294</f>
        <v>0</v>
      </c>
      <c r="AE294" s="46">
        <f>+'2018'!$L294</f>
        <v>0</v>
      </c>
      <c r="AF294" s="46">
        <f>+'2019'!$L294</f>
        <v>0</v>
      </c>
      <c r="AG294" s="30">
        <f>+'2020'!$L294</f>
        <v>0</v>
      </c>
      <c r="AH294" s="30">
        <f>+'2021'!$L294</f>
        <v>0</v>
      </c>
      <c r="AI294" s="27"/>
      <c r="AJ294" s="47" t="e">
        <f t="shared" si="248"/>
        <v>#DIV/0!</v>
      </c>
    </row>
    <row r="295" spans="1:38" ht="13" x14ac:dyDescent="0.3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27"/>
      <c r="AJ295" s="33" t="e">
        <f t="shared" si="248"/>
        <v>#DIV/0!</v>
      </c>
    </row>
    <row r="296" spans="1:38" ht="13" x14ac:dyDescent="0.35">
      <c r="A296" s="24"/>
      <c r="B296" s="25" t="s">
        <v>678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27"/>
      <c r="AJ296" s="33" t="e">
        <f t="shared" si="248"/>
        <v>#DIV/0!</v>
      </c>
    </row>
    <row r="297" spans="1:38" x14ac:dyDescent="0.3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27"/>
      <c r="AJ297" s="33" t="e">
        <f t="shared" si="248"/>
        <v>#DIV/0!</v>
      </c>
    </row>
    <row r="298" spans="1:38" ht="13" x14ac:dyDescent="0.3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27"/>
      <c r="AJ298" s="33" t="e">
        <f t="shared" si="248"/>
        <v>#DIV/0!</v>
      </c>
    </row>
    <row r="299" spans="1:38" ht="13" x14ac:dyDescent="0.35">
      <c r="A299" s="24"/>
      <c r="B299" s="25" t="s">
        <v>683</v>
      </c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27"/>
      <c r="AJ299" s="33" t="e">
        <f t="shared" si="248"/>
        <v>#DIV/0!</v>
      </c>
    </row>
    <row r="302" spans="1:38" s="13" customFormat="1" x14ac:dyDescent="0.35">
      <c r="A302" s="11" t="s">
        <v>723</v>
      </c>
      <c r="B302" s="11"/>
      <c r="C302" s="45">
        <f t="shared" ref="C302:AE302" si="273">C242-C304</f>
        <v>0</v>
      </c>
      <c r="D302" s="45">
        <f t="shared" si="273"/>
        <v>0</v>
      </c>
      <c r="E302" s="45">
        <f t="shared" si="273"/>
        <v>0</v>
      </c>
      <c r="F302" s="45">
        <f t="shared" si="273"/>
        <v>0</v>
      </c>
      <c r="G302" s="45">
        <f t="shared" si="273"/>
        <v>0</v>
      </c>
      <c r="H302" s="45">
        <f t="shared" si="273"/>
        <v>0</v>
      </c>
      <c r="I302" s="45">
        <f t="shared" si="273"/>
        <v>0</v>
      </c>
      <c r="J302" s="45">
        <f t="shared" si="273"/>
        <v>0</v>
      </c>
      <c r="K302" s="45">
        <f t="shared" si="273"/>
        <v>0</v>
      </c>
      <c r="L302" s="45">
        <f t="shared" si="273"/>
        <v>0</v>
      </c>
      <c r="M302" s="45">
        <f t="shared" si="273"/>
        <v>0</v>
      </c>
      <c r="N302" s="45">
        <f t="shared" si="273"/>
        <v>0</v>
      </c>
      <c r="O302" s="45">
        <f t="shared" si="273"/>
        <v>0</v>
      </c>
      <c r="P302" s="45">
        <f t="shared" si="273"/>
        <v>0</v>
      </c>
      <c r="Q302" s="45">
        <f t="shared" si="273"/>
        <v>0</v>
      </c>
      <c r="R302" s="45">
        <f t="shared" si="273"/>
        <v>0</v>
      </c>
      <c r="S302" s="45">
        <f t="shared" si="273"/>
        <v>0</v>
      </c>
      <c r="T302" s="45">
        <f t="shared" si="273"/>
        <v>0</v>
      </c>
      <c r="U302" s="45">
        <f t="shared" si="273"/>
        <v>0</v>
      </c>
      <c r="V302" s="45">
        <f t="shared" si="273"/>
        <v>0</v>
      </c>
      <c r="W302" s="45">
        <f t="shared" si="273"/>
        <v>0</v>
      </c>
      <c r="X302" s="45">
        <f t="shared" si="273"/>
        <v>0</v>
      </c>
      <c r="Y302" s="45">
        <f t="shared" si="273"/>
        <v>0</v>
      </c>
      <c r="Z302" s="45">
        <f t="shared" si="273"/>
        <v>0</v>
      </c>
      <c r="AA302" s="45">
        <f t="shared" si="273"/>
        <v>0</v>
      </c>
      <c r="AB302" s="45">
        <f t="shared" si="273"/>
        <v>0</v>
      </c>
      <c r="AC302" s="45">
        <f t="shared" si="273"/>
        <v>0</v>
      </c>
      <c r="AD302" s="45">
        <f t="shared" si="273"/>
        <v>0</v>
      </c>
      <c r="AE302" s="45">
        <f t="shared" si="273"/>
        <v>0</v>
      </c>
      <c r="AF302" s="45">
        <f t="shared" ref="AF302" si="274">AF242-AF304</f>
        <v>0</v>
      </c>
      <c r="AG302" s="45">
        <f t="shared" ref="AG302:AH302" si="275">AG242-AG304</f>
        <v>0</v>
      </c>
      <c r="AH302" s="45">
        <f t="shared" si="275"/>
        <v>0</v>
      </c>
      <c r="AJ302" s="14"/>
      <c r="AL302" s="13" t="s">
        <v>216</v>
      </c>
    </row>
    <row r="303" spans="1:38" s="17" customFormat="1" x14ac:dyDescent="0.35">
      <c r="A303" s="15" t="s">
        <v>248</v>
      </c>
      <c r="B303" s="15" t="s">
        <v>238</v>
      </c>
      <c r="C303" s="16">
        <v>1990</v>
      </c>
      <c r="D303" s="16">
        <v>1991</v>
      </c>
      <c r="E303" s="16">
        <v>1992</v>
      </c>
      <c r="F303" s="16">
        <v>1993</v>
      </c>
      <c r="G303" s="16">
        <v>1994</v>
      </c>
      <c r="H303" s="16">
        <v>1995</v>
      </c>
      <c r="I303" s="16">
        <v>1996</v>
      </c>
      <c r="J303" s="16">
        <v>1997</v>
      </c>
      <c r="K303" s="16">
        <v>1998</v>
      </c>
      <c r="L303" s="16">
        <v>1999</v>
      </c>
      <c r="M303" s="16">
        <v>2000</v>
      </c>
      <c r="N303" s="16">
        <v>2001</v>
      </c>
      <c r="O303" s="16">
        <v>2002</v>
      </c>
      <c r="P303" s="16">
        <v>2003</v>
      </c>
      <c r="Q303" s="16">
        <v>2004</v>
      </c>
      <c r="R303" s="16">
        <v>2005</v>
      </c>
      <c r="S303" s="16">
        <v>2006</v>
      </c>
      <c r="T303" s="16">
        <v>2007</v>
      </c>
      <c r="U303" s="16">
        <v>2008</v>
      </c>
      <c r="V303" s="16">
        <v>2009</v>
      </c>
      <c r="W303" s="16">
        <v>2010</v>
      </c>
      <c r="X303" s="16">
        <v>2011</v>
      </c>
      <c r="Y303" s="16">
        <v>2012</v>
      </c>
      <c r="Z303" s="16">
        <v>2013</v>
      </c>
      <c r="AA303" s="16">
        <v>2014</v>
      </c>
      <c r="AB303" s="16">
        <v>2015</v>
      </c>
      <c r="AC303" s="16">
        <v>2016</v>
      </c>
      <c r="AD303" s="16">
        <v>2017</v>
      </c>
      <c r="AE303" s="16">
        <v>2018</v>
      </c>
      <c r="AF303" s="16">
        <v>2019</v>
      </c>
      <c r="AG303" s="16">
        <v>2020</v>
      </c>
      <c r="AH303" s="16">
        <v>2021</v>
      </c>
      <c r="AJ303" s="18" t="s">
        <v>218</v>
      </c>
    </row>
    <row r="304" spans="1:38" s="13" customFormat="1" x14ac:dyDescent="0.35">
      <c r="A304" s="19" t="s">
        <v>262</v>
      </c>
      <c r="B304" s="20" t="s">
        <v>263</v>
      </c>
      <c r="C304" s="21">
        <f>+SUM(C305:C309)</f>
        <v>0</v>
      </c>
      <c r="D304" s="21">
        <f t="shared" ref="D304:AE304" si="276">+SUM(D305:D309)</f>
        <v>0</v>
      </c>
      <c r="E304" s="21">
        <f t="shared" si="276"/>
        <v>0</v>
      </c>
      <c r="F304" s="21">
        <f t="shared" si="276"/>
        <v>0</v>
      </c>
      <c r="G304" s="21">
        <f t="shared" si="276"/>
        <v>0</v>
      </c>
      <c r="H304" s="21">
        <f t="shared" si="276"/>
        <v>0</v>
      </c>
      <c r="I304" s="21">
        <f t="shared" si="276"/>
        <v>0</v>
      </c>
      <c r="J304" s="21">
        <f t="shared" si="276"/>
        <v>0</v>
      </c>
      <c r="K304" s="21">
        <f t="shared" si="276"/>
        <v>0</v>
      </c>
      <c r="L304" s="21">
        <f t="shared" si="276"/>
        <v>0</v>
      </c>
      <c r="M304" s="21">
        <f t="shared" si="276"/>
        <v>0</v>
      </c>
      <c r="N304" s="21">
        <f t="shared" si="276"/>
        <v>0</v>
      </c>
      <c r="O304" s="21">
        <f t="shared" si="276"/>
        <v>0</v>
      </c>
      <c r="P304" s="21">
        <f t="shared" si="276"/>
        <v>0</v>
      </c>
      <c r="Q304" s="21">
        <f t="shared" si="276"/>
        <v>0</v>
      </c>
      <c r="R304" s="21">
        <f t="shared" si="276"/>
        <v>0</v>
      </c>
      <c r="S304" s="21">
        <f t="shared" si="276"/>
        <v>0</v>
      </c>
      <c r="T304" s="21">
        <f t="shared" si="276"/>
        <v>0</v>
      </c>
      <c r="U304" s="21">
        <f t="shared" si="276"/>
        <v>0</v>
      </c>
      <c r="V304" s="21">
        <f t="shared" si="276"/>
        <v>0</v>
      </c>
      <c r="W304" s="21">
        <f t="shared" si="276"/>
        <v>0</v>
      </c>
      <c r="X304" s="21">
        <f t="shared" si="276"/>
        <v>0</v>
      </c>
      <c r="Y304" s="21">
        <f t="shared" si="276"/>
        <v>0</v>
      </c>
      <c r="Z304" s="21">
        <f t="shared" si="276"/>
        <v>0</v>
      </c>
      <c r="AA304" s="21">
        <f t="shared" si="276"/>
        <v>0</v>
      </c>
      <c r="AB304" s="21">
        <f t="shared" si="276"/>
        <v>0</v>
      </c>
      <c r="AC304" s="21">
        <f t="shared" si="276"/>
        <v>0</v>
      </c>
      <c r="AD304" s="21">
        <f t="shared" si="276"/>
        <v>0</v>
      </c>
      <c r="AE304" s="21">
        <f t="shared" si="276"/>
        <v>0</v>
      </c>
      <c r="AF304" s="21">
        <f t="shared" ref="AF304" si="277">+SUM(AF305:AF309)</f>
        <v>0</v>
      </c>
      <c r="AG304" s="21">
        <f t="shared" ref="AG304:AH304" si="278">+SUM(AG305:AG309)</f>
        <v>0</v>
      </c>
      <c r="AH304" s="21">
        <f t="shared" si="278"/>
        <v>0</v>
      </c>
      <c r="AI304" s="22"/>
      <c r="AJ304" s="23" t="e">
        <f t="shared" ref="AJ304:AJ309" si="279">+(AF304/M304)-1</f>
        <v>#DIV/0!</v>
      </c>
    </row>
    <row r="305" spans="1:36" x14ac:dyDescent="0.35">
      <c r="A305" s="48" t="s">
        <v>264</v>
      </c>
      <c r="B305" s="49" t="s">
        <v>265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27"/>
      <c r="AJ305" s="54" t="e">
        <f t="shared" si="279"/>
        <v>#DIV/0!</v>
      </c>
    </row>
    <row r="306" spans="1:36" x14ac:dyDescent="0.35">
      <c r="A306" s="48" t="s">
        <v>343</v>
      </c>
      <c r="B306" s="49" t="s">
        <v>344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27"/>
      <c r="AJ306" s="54" t="e">
        <f t="shared" si="279"/>
        <v>#DIV/0!</v>
      </c>
    </row>
    <row r="307" spans="1:36" x14ac:dyDescent="0.35">
      <c r="A307" s="48" t="s">
        <v>434</v>
      </c>
      <c r="B307" s="49" t="s">
        <v>435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27"/>
      <c r="AJ307" s="54" t="e">
        <f t="shared" si="279"/>
        <v>#DIV/0!</v>
      </c>
    </row>
    <row r="308" spans="1:36" x14ac:dyDescent="0.35">
      <c r="A308" s="48" t="s">
        <v>540</v>
      </c>
      <c r="B308" s="49" t="s">
        <v>541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27"/>
      <c r="AJ308" s="54" t="e">
        <f t="shared" si="279"/>
        <v>#DIV/0!</v>
      </c>
    </row>
    <row r="309" spans="1:36" x14ac:dyDescent="0.35">
      <c r="A309" s="48" t="s">
        <v>641</v>
      </c>
      <c r="B309" s="49" t="s">
        <v>642</v>
      </c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27"/>
      <c r="AJ309" s="54" t="e">
        <f t="shared" si="279"/>
        <v>#DIV/0!</v>
      </c>
    </row>
  </sheetData>
  <conditionalFormatting sqref="C240:AH240">
    <cfRule type="cellIs" dxfId="1" priority="2" operator="equal">
      <formula>0</formula>
    </cfRule>
  </conditionalFormatting>
  <conditionalFormatting sqref="C302:AH302">
    <cfRule type="cellIs" dxfId="0" priority="1" operator="equal">
      <formula>0</formula>
    </cfRule>
  </conditionalFormatting>
  <dataValidations count="1">
    <dataValidation allowBlank="1" showInputMessage="1" showErrorMessage="1" sqref="B144:B157 B136 A226:B237 B268:B274 A290:B300 B308" xr:uid="{BDFE8D6D-98D0-4F87-BA5F-BE7DDA984687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504C392E-7C52-440A-AFE0-3F34B6C6413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COVDM!C242:AH242</xm:f>
              <xm:sqref>AL242</xm:sqref>
            </x14:sparkline>
            <x14:sparkline>
              <xm:f>COVDM!C243:AH243</xm:f>
              <xm:sqref>AL243</xm:sqref>
            </x14:sparkline>
            <x14:sparkline>
              <xm:f>COVDM!C244:AH244</xm:f>
              <xm:sqref>AL244</xm:sqref>
            </x14:sparkline>
            <x14:sparkline>
              <xm:f>COVDM!C245:AH245</xm:f>
              <xm:sqref>AL245</xm:sqref>
            </x14:sparkline>
            <x14:sparkline>
              <xm:f>COVDM!C246:AH246</xm:f>
              <xm:sqref>AL246</xm:sqref>
            </x14:sparkline>
            <x14:sparkline>
              <xm:f>COVDM!C247:AH247</xm:f>
              <xm:sqref>AL247</xm:sqref>
            </x14:sparkline>
            <x14:sparkline>
              <xm:f>COVDM!C248:AH248</xm:f>
              <xm:sqref>AL248</xm:sqref>
            </x14:sparkline>
            <x14:sparkline>
              <xm:f>COVDM!C249:AH249</xm:f>
              <xm:sqref>AL249</xm:sqref>
            </x14:sparkline>
            <x14:sparkline>
              <xm:f>COVDM!C250:AH250</xm:f>
              <xm:sqref>AL250</xm:sqref>
            </x14:sparkline>
            <x14:sparkline>
              <xm:f>COVDM!C251:AH251</xm:f>
              <xm:sqref>AL251</xm:sqref>
            </x14:sparkline>
            <x14:sparkline>
              <xm:f>COVDM!C252:AH252</xm:f>
              <xm:sqref>AL252</xm:sqref>
            </x14:sparkline>
            <x14:sparkline>
              <xm:f>COVDM!C253:AH253</xm:f>
              <xm:sqref>AL253</xm:sqref>
            </x14:sparkline>
            <x14:sparkline>
              <xm:f>COVDM!C254:AH254</xm:f>
              <xm:sqref>AL254</xm:sqref>
            </x14:sparkline>
            <x14:sparkline>
              <xm:f>COVDM!C255:AH255</xm:f>
              <xm:sqref>AL255</xm:sqref>
            </x14:sparkline>
            <x14:sparkline>
              <xm:f>COVDM!C256:AH256</xm:f>
              <xm:sqref>AL256</xm:sqref>
            </x14:sparkline>
            <x14:sparkline>
              <xm:f>COVDM!C257:AH257</xm:f>
              <xm:sqref>AL257</xm:sqref>
            </x14:sparkline>
            <x14:sparkline>
              <xm:f>COVDM!C258:AH258</xm:f>
              <xm:sqref>AL258</xm:sqref>
            </x14:sparkline>
            <x14:sparkline>
              <xm:f>COVDM!C259:AH259</xm:f>
              <xm:sqref>AL259</xm:sqref>
            </x14:sparkline>
            <x14:sparkline>
              <xm:f>COVDM!C260:AH260</xm:f>
              <xm:sqref>AL260</xm:sqref>
            </x14:sparkline>
            <x14:sparkline>
              <xm:f>COVDM!C261:AH261</xm:f>
              <xm:sqref>AL261</xm:sqref>
            </x14:sparkline>
            <x14:sparkline>
              <xm:f>COVDM!C262:AH262</xm:f>
              <xm:sqref>AL262</xm:sqref>
            </x14:sparkline>
            <x14:sparkline>
              <xm:f>COVDM!C263:AH263</xm:f>
              <xm:sqref>AL263</xm:sqref>
            </x14:sparkline>
            <x14:sparkline>
              <xm:f>COVDM!C264:AH264</xm:f>
              <xm:sqref>AL264</xm:sqref>
            </x14:sparkline>
            <x14:sparkline>
              <xm:f>COVDM!C265:AH265</xm:f>
              <xm:sqref>AL265</xm:sqref>
            </x14:sparkline>
            <x14:sparkline>
              <xm:f>COVDM!C266:AH266</xm:f>
              <xm:sqref>AL266</xm:sqref>
            </x14:sparkline>
            <x14:sparkline>
              <xm:f>COVDM!C267:AH267</xm:f>
              <xm:sqref>AL267</xm:sqref>
            </x14:sparkline>
            <x14:sparkline>
              <xm:f>COVDM!C268:AH268</xm:f>
              <xm:sqref>AL268</xm:sqref>
            </x14:sparkline>
            <x14:sparkline>
              <xm:f>COVDM!C269:AH269</xm:f>
              <xm:sqref>AL269</xm:sqref>
            </x14:sparkline>
            <x14:sparkline>
              <xm:f>COVDM!C270:AH270</xm:f>
              <xm:sqref>AL270</xm:sqref>
            </x14:sparkline>
            <x14:sparkline>
              <xm:f>COVDM!C271:AH271</xm:f>
              <xm:sqref>AL271</xm:sqref>
            </x14:sparkline>
            <x14:sparkline>
              <xm:f>COVDM!C272:AH272</xm:f>
              <xm:sqref>AL272</xm:sqref>
            </x14:sparkline>
            <x14:sparkline>
              <xm:f>COVDM!C273:AH273</xm:f>
              <xm:sqref>AL273</xm:sqref>
            </x14:sparkline>
            <x14:sparkline>
              <xm:f>COVDM!C274:AH274</xm:f>
              <xm:sqref>AL274</xm:sqref>
            </x14:sparkline>
            <x14:sparkline>
              <xm:f>COVDM!C275:AH275</xm:f>
              <xm:sqref>AL275</xm:sqref>
            </x14:sparkline>
            <x14:sparkline>
              <xm:f>COVDM!C276:AH276</xm:f>
              <xm:sqref>AL276</xm:sqref>
            </x14:sparkline>
            <x14:sparkline>
              <xm:f>COVDM!C277:AH277</xm:f>
              <xm:sqref>AL277</xm:sqref>
            </x14:sparkline>
            <x14:sparkline>
              <xm:f>COVDM!C278:AH278</xm:f>
              <xm:sqref>AL278</xm:sqref>
            </x14:sparkline>
            <x14:sparkline>
              <xm:f>COVDM!C279:AH279</xm:f>
              <xm:sqref>AL279</xm:sqref>
            </x14:sparkline>
            <x14:sparkline>
              <xm:f>COVDM!C280:AH280</xm:f>
              <xm:sqref>AL280</xm:sqref>
            </x14:sparkline>
            <x14:sparkline>
              <xm:f>COVDM!C281:AH281</xm:f>
              <xm:sqref>AL281</xm:sqref>
            </x14:sparkline>
            <x14:sparkline>
              <xm:f>COVDM!C282:AH282</xm:f>
              <xm:sqref>AL282</xm:sqref>
            </x14:sparkline>
            <x14:sparkline>
              <xm:f>COVDM!C283:AH283</xm:f>
              <xm:sqref>AL283</xm:sqref>
            </x14:sparkline>
            <x14:sparkline>
              <xm:f>COVDM!C284:AH284</xm:f>
              <xm:sqref>AL284</xm:sqref>
            </x14:sparkline>
            <x14:sparkline>
              <xm:f>COVDM!C285:AH285</xm:f>
              <xm:sqref>AL285</xm:sqref>
            </x14:sparkline>
            <x14:sparkline>
              <xm:f>COVDM!C286:AH286</xm:f>
              <xm:sqref>AL286</xm:sqref>
            </x14:sparkline>
            <x14:sparkline>
              <xm:f>COVDM!C287:AH287</xm:f>
              <xm:sqref>AL287</xm:sqref>
            </x14:sparkline>
            <x14:sparkline>
              <xm:f>COVDM!C288:AH288</xm:f>
              <xm:sqref>AL288</xm:sqref>
            </x14:sparkline>
            <x14:sparkline>
              <xm:f>COVDM!C289:AH289</xm:f>
              <xm:sqref>AL289</xm:sqref>
            </x14:sparkline>
            <x14:sparkline>
              <xm:f>COVDM!C290:AH290</xm:f>
              <xm:sqref>AL290</xm:sqref>
            </x14:sparkline>
            <x14:sparkline>
              <xm:f>COVDM!C291:AH291</xm:f>
              <xm:sqref>AL291</xm:sqref>
            </x14:sparkline>
            <x14:sparkline>
              <xm:f>COVDM!C292:AH292</xm:f>
              <xm:sqref>AL292</xm:sqref>
            </x14:sparkline>
            <x14:sparkline>
              <xm:f>COVDM!C293:AH293</xm:f>
              <xm:sqref>AL293</xm:sqref>
            </x14:sparkline>
            <x14:sparkline>
              <xm:f>COVDM!C294:AH294</xm:f>
              <xm:sqref>AL294</xm:sqref>
            </x14:sparkline>
            <x14:sparkline>
              <xm:f>COVDM!C295:AH295</xm:f>
              <xm:sqref>AL295</xm:sqref>
            </x14:sparkline>
            <x14:sparkline>
              <xm:f>COVDM!C296:AH296</xm:f>
              <xm:sqref>AL296</xm:sqref>
            </x14:sparkline>
            <x14:sparkline>
              <xm:f>COVDM!C297:AH297</xm:f>
              <xm:sqref>AL297</xm:sqref>
            </x14:sparkline>
            <x14:sparkline>
              <xm:f>COVDM!C298:AH298</xm:f>
              <xm:sqref>AL298</xm:sqref>
            </x14:sparkline>
            <x14:sparkline>
              <xm:f>COVDM!C299:AH299</xm:f>
              <xm:sqref>AL299</xm:sqref>
            </x14:sparkline>
          </x14:sparklines>
        </x14:sparklineGroup>
        <x14:sparklineGroup displayEmptyCellsAs="gap" xr2:uid="{F6B95BFA-3756-4617-AEF0-B9DFB8BC623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COVDM!C304:AH304</xm:f>
              <xm:sqref>AL304</xm:sqref>
            </x14:sparkline>
            <x14:sparkline>
              <xm:f>COVDM!C305:AH305</xm:f>
              <xm:sqref>AL305</xm:sqref>
            </x14:sparkline>
            <x14:sparkline>
              <xm:f>COVDM!C306:AH306</xm:f>
              <xm:sqref>AL306</xm:sqref>
            </x14:sparkline>
            <x14:sparkline>
              <xm:f>COVDM!C307:AH307</xm:f>
              <xm:sqref>AL307</xm:sqref>
            </x14:sparkline>
            <x14:sparkline>
              <xm:f>COVDM!C308:AH308</xm:f>
              <xm:sqref>AL308</xm:sqref>
            </x14:sparkline>
            <x14:sparkline>
              <xm:f>COVDM!C309:AH309</xm:f>
              <xm:sqref>AL309</xm:sqref>
            </x14:sparkline>
          </x14:sparklines>
        </x14:sparklineGroup>
        <x14:sparklineGroup displayEmptyCellsAs="gap" xr2:uid="{1F286859-5F9F-4112-9C96-72CDB37B19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COVDM!C4:AH4</xm:f>
              <xm:sqref>AL4</xm:sqref>
            </x14:sparkline>
            <x14:sparkline>
              <xm:f>COVDM!C5:AH5</xm:f>
              <xm:sqref>AL5</xm:sqref>
            </x14:sparkline>
            <x14:sparkline>
              <xm:f>COVDM!C6:AH6</xm:f>
              <xm:sqref>AL6</xm:sqref>
            </x14:sparkline>
            <x14:sparkline>
              <xm:f>COVDM!C7:AH7</xm:f>
              <xm:sqref>AL7</xm:sqref>
            </x14:sparkline>
            <x14:sparkline>
              <xm:f>COVDM!C8:AH8</xm:f>
              <xm:sqref>AL8</xm:sqref>
            </x14:sparkline>
            <x14:sparkline>
              <xm:f>COVDM!C9:AH9</xm:f>
              <xm:sqref>AL9</xm:sqref>
            </x14:sparkline>
            <x14:sparkline>
              <xm:f>COVDM!C10:AH10</xm:f>
              <xm:sqref>AL10</xm:sqref>
            </x14:sparkline>
            <x14:sparkline>
              <xm:f>COVDM!C11:AH11</xm:f>
              <xm:sqref>AL11</xm:sqref>
            </x14:sparkline>
            <x14:sparkline>
              <xm:f>COVDM!C12:AH12</xm:f>
              <xm:sqref>AL12</xm:sqref>
            </x14:sparkline>
            <x14:sparkline>
              <xm:f>COVDM!C13:AH13</xm:f>
              <xm:sqref>AL13</xm:sqref>
            </x14:sparkline>
            <x14:sparkline>
              <xm:f>COVDM!C14:AH14</xm:f>
              <xm:sqref>AL14</xm:sqref>
            </x14:sparkline>
            <x14:sparkline>
              <xm:f>COVDM!C15:AH15</xm:f>
              <xm:sqref>AL15</xm:sqref>
            </x14:sparkline>
            <x14:sparkline>
              <xm:f>COVDM!C16:AH16</xm:f>
              <xm:sqref>AL16</xm:sqref>
            </x14:sparkline>
            <x14:sparkline>
              <xm:f>COVDM!C17:AH17</xm:f>
              <xm:sqref>AL17</xm:sqref>
            </x14:sparkline>
            <x14:sparkline>
              <xm:f>COVDM!C18:AH18</xm:f>
              <xm:sqref>AL18</xm:sqref>
            </x14:sparkline>
            <x14:sparkline>
              <xm:f>COVDM!C19:AH19</xm:f>
              <xm:sqref>AL19</xm:sqref>
            </x14:sparkline>
            <x14:sparkline>
              <xm:f>COVDM!C20:AH20</xm:f>
              <xm:sqref>AL20</xm:sqref>
            </x14:sparkline>
            <x14:sparkline>
              <xm:f>COVDM!C21:AH21</xm:f>
              <xm:sqref>AL21</xm:sqref>
            </x14:sparkline>
            <x14:sparkline>
              <xm:f>COVDM!C22:AH22</xm:f>
              <xm:sqref>AL22</xm:sqref>
            </x14:sparkline>
            <x14:sparkline>
              <xm:f>COVDM!C23:AH23</xm:f>
              <xm:sqref>AL23</xm:sqref>
            </x14:sparkline>
            <x14:sparkline>
              <xm:f>COVDM!C24:AH24</xm:f>
              <xm:sqref>AL24</xm:sqref>
            </x14:sparkline>
            <x14:sparkline>
              <xm:f>COVDM!C25:AH25</xm:f>
              <xm:sqref>AL25</xm:sqref>
            </x14:sparkline>
            <x14:sparkline>
              <xm:f>COVDM!C26:AH26</xm:f>
              <xm:sqref>AL26</xm:sqref>
            </x14:sparkline>
            <x14:sparkline>
              <xm:f>COVDM!C27:AH27</xm:f>
              <xm:sqref>AL27</xm:sqref>
            </x14:sparkline>
            <x14:sparkline>
              <xm:f>COVDM!C28:AH28</xm:f>
              <xm:sqref>AL28</xm:sqref>
            </x14:sparkline>
            <x14:sparkline>
              <xm:f>COVDM!C29:AH29</xm:f>
              <xm:sqref>AL29</xm:sqref>
            </x14:sparkline>
            <x14:sparkline>
              <xm:f>COVDM!C30:AH30</xm:f>
              <xm:sqref>AL30</xm:sqref>
            </x14:sparkline>
            <x14:sparkline>
              <xm:f>COVDM!C31:AH31</xm:f>
              <xm:sqref>AL31</xm:sqref>
            </x14:sparkline>
            <x14:sparkline>
              <xm:f>COVDM!C32:AH32</xm:f>
              <xm:sqref>AL32</xm:sqref>
            </x14:sparkline>
            <x14:sparkline>
              <xm:f>COVDM!C33:AH33</xm:f>
              <xm:sqref>AL33</xm:sqref>
            </x14:sparkline>
            <x14:sparkline>
              <xm:f>COVDM!C34:AH34</xm:f>
              <xm:sqref>AL34</xm:sqref>
            </x14:sparkline>
            <x14:sparkline>
              <xm:f>COVDM!C35:AH35</xm:f>
              <xm:sqref>AL35</xm:sqref>
            </x14:sparkline>
            <x14:sparkline>
              <xm:f>COVDM!C36:AH36</xm:f>
              <xm:sqref>AL36</xm:sqref>
            </x14:sparkline>
            <x14:sparkline>
              <xm:f>COVDM!C37:AH37</xm:f>
              <xm:sqref>AL37</xm:sqref>
            </x14:sparkline>
            <x14:sparkline>
              <xm:f>COVDM!C38:AH38</xm:f>
              <xm:sqref>AL38</xm:sqref>
            </x14:sparkline>
            <x14:sparkline>
              <xm:f>COVDM!C39:AH39</xm:f>
              <xm:sqref>AL39</xm:sqref>
            </x14:sparkline>
            <x14:sparkline>
              <xm:f>COVDM!C40:AH40</xm:f>
              <xm:sqref>AL40</xm:sqref>
            </x14:sparkline>
            <x14:sparkline>
              <xm:f>COVDM!C41:AH41</xm:f>
              <xm:sqref>AL41</xm:sqref>
            </x14:sparkline>
            <x14:sparkline>
              <xm:f>COVDM!C42:AH42</xm:f>
              <xm:sqref>AL42</xm:sqref>
            </x14:sparkline>
            <x14:sparkline>
              <xm:f>COVDM!C43:AH43</xm:f>
              <xm:sqref>AL43</xm:sqref>
            </x14:sparkline>
            <x14:sparkline>
              <xm:f>COVDM!C44:AH44</xm:f>
              <xm:sqref>AL44</xm:sqref>
            </x14:sparkline>
            <x14:sparkline>
              <xm:f>COVDM!C45:AH45</xm:f>
              <xm:sqref>AL45</xm:sqref>
            </x14:sparkline>
            <x14:sparkline>
              <xm:f>COVDM!C46:AH46</xm:f>
              <xm:sqref>AL46</xm:sqref>
            </x14:sparkline>
            <x14:sparkline>
              <xm:f>COVDM!C47:AH47</xm:f>
              <xm:sqref>AL47</xm:sqref>
            </x14:sparkline>
            <x14:sparkline>
              <xm:f>COVDM!C48:AH48</xm:f>
              <xm:sqref>AL48</xm:sqref>
            </x14:sparkline>
            <x14:sparkline>
              <xm:f>COVDM!C49:AH49</xm:f>
              <xm:sqref>AL49</xm:sqref>
            </x14:sparkline>
            <x14:sparkline>
              <xm:f>COVDM!C50:AH50</xm:f>
              <xm:sqref>AL50</xm:sqref>
            </x14:sparkline>
            <x14:sparkline>
              <xm:f>COVDM!C51:AH51</xm:f>
              <xm:sqref>AL51</xm:sqref>
            </x14:sparkline>
            <x14:sparkline>
              <xm:f>COVDM!C52:AH52</xm:f>
              <xm:sqref>AL52</xm:sqref>
            </x14:sparkline>
            <x14:sparkline>
              <xm:f>COVDM!C53:AH53</xm:f>
              <xm:sqref>AL53</xm:sqref>
            </x14:sparkline>
            <x14:sparkline>
              <xm:f>COVDM!C54:AH54</xm:f>
              <xm:sqref>AL54</xm:sqref>
            </x14:sparkline>
            <x14:sparkline>
              <xm:f>COVDM!C55:AH55</xm:f>
              <xm:sqref>AL55</xm:sqref>
            </x14:sparkline>
            <x14:sparkline>
              <xm:f>COVDM!C56:AH56</xm:f>
              <xm:sqref>AL56</xm:sqref>
            </x14:sparkline>
            <x14:sparkline>
              <xm:f>COVDM!C57:AH57</xm:f>
              <xm:sqref>AL57</xm:sqref>
            </x14:sparkline>
            <x14:sparkline>
              <xm:f>COVDM!C58:AH58</xm:f>
              <xm:sqref>AL58</xm:sqref>
            </x14:sparkline>
            <x14:sparkline>
              <xm:f>COVDM!C59:AH59</xm:f>
              <xm:sqref>AL59</xm:sqref>
            </x14:sparkline>
            <x14:sparkline>
              <xm:f>COVDM!C60:AH60</xm:f>
              <xm:sqref>AL60</xm:sqref>
            </x14:sparkline>
            <x14:sparkline>
              <xm:f>COVDM!C61:AH61</xm:f>
              <xm:sqref>AL61</xm:sqref>
            </x14:sparkline>
            <x14:sparkline>
              <xm:f>COVDM!C62:AH62</xm:f>
              <xm:sqref>AL62</xm:sqref>
            </x14:sparkline>
            <x14:sparkline>
              <xm:f>COVDM!C63:AH63</xm:f>
              <xm:sqref>AL63</xm:sqref>
            </x14:sparkline>
            <x14:sparkline>
              <xm:f>COVDM!C64:AH64</xm:f>
              <xm:sqref>AL64</xm:sqref>
            </x14:sparkline>
            <x14:sparkline>
              <xm:f>COVDM!C65:AH65</xm:f>
              <xm:sqref>AL65</xm:sqref>
            </x14:sparkline>
            <x14:sparkline>
              <xm:f>COVDM!C66:AH66</xm:f>
              <xm:sqref>AL66</xm:sqref>
            </x14:sparkline>
            <x14:sparkline>
              <xm:f>COVDM!C67:AH67</xm:f>
              <xm:sqref>AL67</xm:sqref>
            </x14:sparkline>
            <x14:sparkline>
              <xm:f>COVDM!C68:AH68</xm:f>
              <xm:sqref>AL68</xm:sqref>
            </x14:sparkline>
            <x14:sparkline>
              <xm:f>COVDM!C69:AH69</xm:f>
              <xm:sqref>AL69</xm:sqref>
            </x14:sparkline>
            <x14:sparkline>
              <xm:f>COVDM!C70:AH70</xm:f>
              <xm:sqref>AL70</xm:sqref>
            </x14:sparkline>
            <x14:sparkline>
              <xm:f>COVDM!C71:AH71</xm:f>
              <xm:sqref>AL71</xm:sqref>
            </x14:sparkline>
            <x14:sparkline>
              <xm:f>COVDM!C72:AH72</xm:f>
              <xm:sqref>AL72</xm:sqref>
            </x14:sparkline>
            <x14:sparkline>
              <xm:f>COVDM!C73:AH73</xm:f>
              <xm:sqref>AL73</xm:sqref>
            </x14:sparkline>
            <x14:sparkline>
              <xm:f>COVDM!C74:AH74</xm:f>
              <xm:sqref>AL74</xm:sqref>
            </x14:sparkline>
            <x14:sparkline>
              <xm:f>COVDM!C75:AH75</xm:f>
              <xm:sqref>AL75</xm:sqref>
            </x14:sparkline>
            <x14:sparkline>
              <xm:f>COVDM!C76:AH76</xm:f>
              <xm:sqref>AL76</xm:sqref>
            </x14:sparkline>
            <x14:sparkline>
              <xm:f>COVDM!C77:AH77</xm:f>
              <xm:sqref>AL77</xm:sqref>
            </x14:sparkline>
            <x14:sparkline>
              <xm:f>COVDM!C78:AH78</xm:f>
              <xm:sqref>AL78</xm:sqref>
            </x14:sparkline>
            <x14:sparkline>
              <xm:f>COVDM!C79:AH79</xm:f>
              <xm:sqref>AL79</xm:sqref>
            </x14:sparkline>
            <x14:sparkline>
              <xm:f>COVDM!C80:AH80</xm:f>
              <xm:sqref>AL80</xm:sqref>
            </x14:sparkline>
            <x14:sparkline>
              <xm:f>COVDM!C81:AH81</xm:f>
              <xm:sqref>AL81</xm:sqref>
            </x14:sparkline>
            <x14:sparkline>
              <xm:f>COVDM!C82:AH82</xm:f>
              <xm:sqref>AL82</xm:sqref>
            </x14:sparkline>
            <x14:sparkline>
              <xm:f>COVDM!C83:AH83</xm:f>
              <xm:sqref>AL83</xm:sqref>
            </x14:sparkline>
            <x14:sparkline>
              <xm:f>COVDM!C84:AH84</xm:f>
              <xm:sqref>AL84</xm:sqref>
            </x14:sparkline>
            <x14:sparkline>
              <xm:f>COVDM!C85:AH85</xm:f>
              <xm:sqref>AL85</xm:sqref>
            </x14:sparkline>
            <x14:sparkline>
              <xm:f>COVDM!C86:AH86</xm:f>
              <xm:sqref>AL86</xm:sqref>
            </x14:sparkline>
            <x14:sparkline>
              <xm:f>COVDM!C87:AH87</xm:f>
              <xm:sqref>AL87</xm:sqref>
            </x14:sparkline>
            <x14:sparkline>
              <xm:f>COVDM!C88:AH88</xm:f>
              <xm:sqref>AL88</xm:sqref>
            </x14:sparkline>
            <x14:sparkline>
              <xm:f>COVDM!C89:AH89</xm:f>
              <xm:sqref>AL89</xm:sqref>
            </x14:sparkline>
            <x14:sparkline>
              <xm:f>COVDM!C90:AH90</xm:f>
              <xm:sqref>AL90</xm:sqref>
            </x14:sparkline>
            <x14:sparkline>
              <xm:f>COVDM!C91:AH91</xm:f>
              <xm:sqref>AL91</xm:sqref>
            </x14:sparkline>
            <x14:sparkline>
              <xm:f>COVDM!C92:AH92</xm:f>
              <xm:sqref>AL92</xm:sqref>
            </x14:sparkline>
            <x14:sparkline>
              <xm:f>COVDM!C93:AH93</xm:f>
              <xm:sqref>AL93</xm:sqref>
            </x14:sparkline>
            <x14:sparkline>
              <xm:f>COVDM!C94:AH94</xm:f>
              <xm:sqref>AL94</xm:sqref>
            </x14:sparkline>
            <x14:sparkline>
              <xm:f>COVDM!C95:AH95</xm:f>
              <xm:sqref>AL95</xm:sqref>
            </x14:sparkline>
            <x14:sparkline>
              <xm:f>COVDM!C96:AH96</xm:f>
              <xm:sqref>AL96</xm:sqref>
            </x14:sparkline>
            <x14:sparkline>
              <xm:f>COVDM!C97:AH97</xm:f>
              <xm:sqref>AL97</xm:sqref>
            </x14:sparkline>
            <x14:sparkline>
              <xm:f>COVDM!C98:AH98</xm:f>
              <xm:sqref>AL98</xm:sqref>
            </x14:sparkline>
            <x14:sparkline>
              <xm:f>COVDM!C99:AH99</xm:f>
              <xm:sqref>AL99</xm:sqref>
            </x14:sparkline>
            <x14:sparkline>
              <xm:f>COVDM!C100:AH100</xm:f>
              <xm:sqref>AL100</xm:sqref>
            </x14:sparkline>
            <x14:sparkline>
              <xm:f>COVDM!C101:AH101</xm:f>
              <xm:sqref>AL101</xm:sqref>
            </x14:sparkline>
            <x14:sparkline>
              <xm:f>COVDM!C102:AH102</xm:f>
              <xm:sqref>AL102</xm:sqref>
            </x14:sparkline>
            <x14:sparkline>
              <xm:f>COVDM!C103:AH103</xm:f>
              <xm:sqref>AL103</xm:sqref>
            </x14:sparkline>
            <x14:sparkline>
              <xm:f>COVDM!C104:AH104</xm:f>
              <xm:sqref>AL104</xm:sqref>
            </x14:sparkline>
            <x14:sparkline>
              <xm:f>COVDM!C105:AH105</xm:f>
              <xm:sqref>AL105</xm:sqref>
            </x14:sparkline>
            <x14:sparkline>
              <xm:f>COVDM!C106:AH106</xm:f>
              <xm:sqref>AL106</xm:sqref>
            </x14:sparkline>
            <x14:sparkline>
              <xm:f>COVDM!C107:AH107</xm:f>
              <xm:sqref>AL107</xm:sqref>
            </x14:sparkline>
            <x14:sparkline>
              <xm:f>COVDM!C108:AH108</xm:f>
              <xm:sqref>AL108</xm:sqref>
            </x14:sparkline>
            <x14:sparkline>
              <xm:f>COVDM!C109:AH109</xm:f>
              <xm:sqref>AL109</xm:sqref>
            </x14:sparkline>
            <x14:sparkline>
              <xm:f>COVDM!C110:AH110</xm:f>
              <xm:sqref>AL110</xm:sqref>
            </x14:sparkline>
            <x14:sparkline>
              <xm:f>COVDM!C111:AH111</xm:f>
              <xm:sqref>AL111</xm:sqref>
            </x14:sparkline>
            <x14:sparkline>
              <xm:f>COVDM!C112:AH112</xm:f>
              <xm:sqref>AL112</xm:sqref>
            </x14:sparkline>
            <x14:sparkline>
              <xm:f>COVDM!C113:AH113</xm:f>
              <xm:sqref>AL113</xm:sqref>
            </x14:sparkline>
            <x14:sparkline>
              <xm:f>COVDM!C114:AH114</xm:f>
              <xm:sqref>AL114</xm:sqref>
            </x14:sparkline>
            <x14:sparkline>
              <xm:f>COVDM!C115:AH115</xm:f>
              <xm:sqref>AL115</xm:sqref>
            </x14:sparkline>
            <x14:sparkline>
              <xm:f>COVDM!C116:AH116</xm:f>
              <xm:sqref>AL116</xm:sqref>
            </x14:sparkline>
            <x14:sparkline>
              <xm:f>COVDM!C117:AH117</xm:f>
              <xm:sqref>AL117</xm:sqref>
            </x14:sparkline>
            <x14:sparkline>
              <xm:f>COVDM!C118:AH118</xm:f>
              <xm:sqref>AL118</xm:sqref>
            </x14:sparkline>
            <x14:sparkline>
              <xm:f>COVDM!C119:AH119</xm:f>
              <xm:sqref>AL119</xm:sqref>
            </x14:sparkline>
            <x14:sparkline>
              <xm:f>COVDM!C120:AH120</xm:f>
              <xm:sqref>AL120</xm:sqref>
            </x14:sparkline>
            <x14:sparkline>
              <xm:f>COVDM!C121:AH121</xm:f>
              <xm:sqref>AL121</xm:sqref>
            </x14:sparkline>
            <x14:sparkline>
              <xm:f>COVDM!C122:AH122</xm:f>
              <xm:sqref>AL122</xm:sqref>
            </x14:sparkline>
            <x14:sparkline>
              <xm:f>COVDM!C123:AH123</xm:f>
              <xm:sqref>AL123</xm:sqref>
            </x14:sparkline>
            <x14:sparkline>
              <xm:f>COVDM!C124:AH124</xm:f>
              <xm:sqref>AL124</xm:sqref>
            </x14:sparkline>
            <x14:sparkline>
              <xm:f>COVDM!C125:AH125</xm:f>
              <xm:sqref>AL125</xm:sqref>
            </x14:sparkline>
            <x14:sparkline>
              <xm:f>COVDM!C126:AH126</xm:f>
              <xm:sqref>AL126</xm:sqref>
            </x14:sparkline>
            <x14:sparkline>
              <xm:f>COVDM!C127:AH127</xm:f>
              <xm:sqref>AL127</xm:sqref>
            </x14:sparkline>
            <x14:sparkline>
              <xm:f>COVDM!C128:AH128</xm:f>
              <xm:sqref>AL128</xm:sqref>
            </x14:sparkline>
            <x14:sparkline>
              <xm:f>COVDM!C129:AH129</xm:f>
              <xm:sqref>AL129</xm:sqref>
            </x14:sparkline>
            <x14:sparkline>
              <xm:f>COVDM!C130:AH130</xm:f>
              <xm:sqref>AL130</xm:sqref>
            </x14:sparkline>
            <x14:sparkline>
              <xm:f>COVDM!C131:AH131</xm:f>
              <xm:sqref>AL131</xm:sqref>
            </x14:sparkline>
            <x14:sparkline>
              <xm:f>COVDM!C132:AH132</xm:f>
              <xm:sqref>AL132</xm:sqref>
            </x14:sparkline>
            <x14:sparkline>
              <xm:f>COVDM!C133:AH133</xm:f>
              <xm:sqref>AL133</xm:sqref>
            </x14:sparkline>
            <x14:sparkline>
              <xm:f>COVDM!C134:AH134</xm:f>
              <xm:sqref>AL134</xm:sqref>
            </x14:sparkline>
            <x14:sparkline>
              <xm:f>COVDM!C135:AH135</xm:f>
              <xm:sqref>AL135</xm:sqref>
            </x14:sparkline>
            <x14:sparkline>
              <xm:f>COVDM!C136:AH136</xm:f>
              <xm:sqref>AL136</xm:sqref>
            </x14:sparkline>
            <x14:sparkline>
              <xm:f>COVDM!C137:AH137</xm:f>
              <xm:sqref>AL137</xm:sqref>
            </x14:sparkline>
            <x14:sparkline>
              <xm:f>COVDM!C138:AH138</xm:f>
              <xm:sqref>AL138</xm:sqref>
            </x14:sparkline>
            <x14:sparkline>
              <xm:f>COVDM!C139:AH139</xm:f>
              <xm:sqref>AL139</xm:sqref>
            </x14:sparkline>
            <x14:sparkline>
              <xm:f>COVDM!C140:AH140</xm:f>
              <xm:sqref>AL140</xm:sqref>
            </x14:sparkline>
            <x14:sparkline>
              <xm:f>COVDM!C141:AH141</xm:f>
              <xm:sqref>AL141</xm:sqref>
            </x14:sparkline>
            <x14:sparkline>
              <xm:f>COVDM!C142:AH142</xm:f>
              <xm:sqref>AL142</xm:sqref>
            </x14:sparkline>
            <x14:sparkline>
              <xm:f>COVDM!C143:AH143</xm:f>
              <xm:sqref>AL143</xm:sqref>
            </x14:sparkline>
            <x14:sparkline>
              <xm:f>COVDM!C144:AH144</xm:f>
              <xm:sqref>AL144</xm:sqref>
            </x14:sparkline>
            <x14:sparkline>
              <xm:f>COVDM!C145:AH145</xm:f>
              <xm:sqref>AL145</xm:sqref>
            </x14:sparkline>
            <x14:sparkline>
              <xm:f>COVDM!C146:AH146</xm:f>
              <xm:sqref>AL146</xm:sqref>
            </x14:sparkline>
            <x14:sparkline>
              <xm:f>COVDM!C147:AH147</xm:f>
              <xm:sqref>AL147</xm:sqref>
            </x14:sparkline>
            <x14:sparkline>
              <xm:f>COVDM!C148:AH148</xm:f>
              <xm:sqref>AL148</xm:sqref>
            </x14:sparkline>
            <x14:sparkline>
              <xm:f>COVDM!C149:AH149</xm:f>
              <xm:sqref>AL149</xm:sqref>
            </x14:sparkline>
            <x14:sparkline>
              <xm:f>COVDM!C150:AH150</xm:f>
              <xm:sqref>AL150</xm:sqref>
            </x14:sparkline>
            <x14:sparkline>
              <xm:f>COVDM!C151:AH151</xm:f>
              <xm:sqref>AL151</xm:sqref>
            </x14:sparkline>
            <x14:sparkline>
              <xm:f>COVDM!C152:AH152</xm:f>
              <xm:sqref>AL152</xm:sqref>
            </x14:sparkline>
            <x14:sparkline>
              <xm:f>COVDM!C153:AH153</xm:f>
              <xm:sqref>AL153</xm:sqref>
            </x14:sparkline>
            <x14:sparkline>
              <xm:f>COVDM!C154:AH154</xm:f>
              <xm:sqref>AL154</xm:sqref>
            </x14:sparkline>
            <x14:sparkline>
              <xm:f>COVDM!C155:AH155</xm:f>
              <xm:sqref>AL155</xm:sqref>
            </x14:sparkline>
            <x14:sparkline>
              <xm:f>COVDM!C156:AH156</xm:f>
              <xm:sqref>AL156</xm:sqref>
            </x14:sparkline>
            <x14:sparkline>
              <xm:f>COVDM!C157:AH157</xm:f>
              <xm:sqref>AL157</xm:sqref>
            </x14:sparkline>
            <x14:sparkline>
              <xm:f>COVDM!C158:AH158</xm:f>
              <xm:sqref>AL158</xm:sqref>
            </x14:sparkline>
            <x14:sparkline>
              <xm:f>COVDM!C159:AH159</xm:f>
              <xm:sqref>AL159</xm:sqref>
            </x14:sparkline>
            <x14:sparkline>
              <xm:f>COVDM!C160:AH160</xm:f>
              <xm:sqref>AL160</xm:sqref>
            </x14:sparkline>
            <x14:sparkline>
              <xm:f>COVDM!C161:AH161</xm:f>
              <xm:sqref>AL161</xm:sqref>
            </x14:sparkline>
            <x14:sparkline>
              <xm:f>COVDM!C162:AH162</xm:f>
              <xm:sqref>AL162</xm:sqref>
            </x14:sparkline>
            <x14:sparkline>
              <xm:f>COVDM!C163:AH163</xm:f>
              <xm:sqref>AL163</xm:sqref>
            </x14:sparkline>
            <x14:sparkline>
              <xm:f>COVDM!C164:AH164</xm:f>
              <xm:sqref>AL164</xm:sqref>
            </x14:sparkline>
            <x14:sparkline>
              <xm:f>COVDM!C165:AH165</xm:f>
              <xm:sqref>AL165</xm:sqref>
            </x14:sparkline>
            <x14:sparkline>
              <xm:f>COVDM!C166:AH166</xm:f>
              <xm:sqref>AL166</xm:sqref>
            </x14:sparkline>
            <x14:sparkline>
              <xm:f>COVDM!C167:AH167</xm:f>
              <xm:sqref>AL167</xm:sqref>
            </x14:sparkline>
            <x14:sparkline>
              <xm:f>COVDM!C168:AH168</xm:f>
              <xm:sqref>AL168</xm:sqref>
            </x14:sparkline>
            <x14:sparkline>
              <xm:f>COVDM!C169:AH169</xm:f>
              <xm:sqref>AL169</xm:sqref>
            </x14:sparkline>
            <x14:sparkline>
              <xm:f>COVDM!C170:AH170</xm:f>
              <xm:sqref>AL170</xm:sqref>
            </x14:sparkline>
            <x14:sparkline>
              <xm:f>COVDM!C171:AH171</xm:f>
              <xm:sqref>AL171</xm:sqref>
            </x14:sparkline>
            <x14:sparkline>
              <xm:f>COVDM!C172:AH172</xm:f>
              <xm:sqref>AL172</xm:sqref>
            </x14:sparkline>
            <x14:sparkline>
              <xm:f>COVDM!C173:AH173</xm:f>
              <xm:sqref>AL173</xm:sqref>
            </x14:sparkline>
            <x14:sparkline>
              <xm:f>COVDM!C174:AH174</xm:f>
              <xm:sqref>AL174</xm:sqref>
            </x14:sparkline>
            <x14:sparkline>
              <xm:f>COVDM!C175:AH175</xm:f>
              <xm:sqref>AL175</xm:sqref>
            </x14:sparkline>
            <x14:sparkline>
              <xm:f>COVDM!C176:AH176</xm:f>
              <xm:sqref>AL176</xm:sqref>
            </x14:sparkline>
            <x14:sparkline>
              <xm:f>COVDM!C177:AH177</xm:f>
              <xm:sqref>AL177</xm:sqref>
            </x14:sparkline>
            <x14:sparkline>
              <xm:f>COVDM!C178:AH178</xm:f>
              <xm:sqref>AL178</xm:sqref>
            </x14:sparkline>
            <x14:sparkline>
              <xm:f>COVDM!C179:AH179</xm:f>
              <xm:sqref>AL179</xm:sqref>
            </x14:sparkline>
            <x14:sparkline>
              <xm:f>COVDM!C180:AH180</xm:f>
              <xm:sqref>AL180</xm:sqref>
            </x14:sparkline>
            <x14:sparkline>
              <xm:f>COVDM!C181:AH181</xm:f>
              <xm:sqref>AL181</xm:sqref>
            </x14:sparkline>
            <x14:sparkline>
              <xm:f>COVDM!C182:AH182</xm:f>
              <xm:sqref>AL182</xm:sqref>
            </x14:sparkline>
            <x14:sparkline>
              <xm:f>COVDM!C183:AH183</xm:f>
              <xm:sqref>AL183</xm:sqref>
            </x14:sparkline>
            <x14:sparkline>
              <xm:f>COVDM!C184:AH184</xm:f>
              <xm:sqref>AL184</xm:sqref>
            </x14:sparkline>
            <x14:sparkline>
              <xm:f>COVDM!C185:AH185</xm:f>
              <xm:sqref>AL185</xm:sqref>
            </x14:sparkline>
            <x14:sparkline>
              <xm:f>COVDM!C186:AH186</xm:f>
              <xm:sqref>AL186</xm:sqref>
            </x14:sparkline>
            <x14:sparkline>
              <xm:f>COVDM!C187:AH187</xm:f>
              <xm:sqref>AL187</xm:sqref>
            </x14:sparkline>
            <x14:sparkline>
              <xm:f>COVDM!C188:AH188</xm:f>
              <xm:sqref>AL188</xm:sqref>
            </x14:sparkline>
            <x14:sparkline>
              <xm:f>COVDM!C189:AH189</xm:f>
              <xm:sqref>AL189</xm:sqref>
            </x14:sparkline>
            <x14:sparkline>
              <xm:f>COVDM!C190:AH190</xm:f>
              <xm:sqref>AL190</xm:sqref>
            </x14:sparkline>
            <x14:sparkline>
              <xm:f>COVDM!C191:AH191</xm:f>
              <xm:sqref>AL191</xm:sqref>
            </x14:sparkline>
            <x14:sparkline>
              <xm:f>COVDM!C192:AH192</xm:f>
              <xm:sqref>AL192</xm:sqref>
            </x14:sparkline>
            <x14:sparkline>
              <xm:f>COVDM!C193:AH193</xm:f>
              <xm:sqref>AL193</xm:sqref>
            </x14:sparkline>
            <x14:sparkline>
              <xm:f>COVDM!C194:AH194</xm:f>
              <xm:sqref>AL194</xm:sqref>
            </x14:sparkline>
            <x14:sparkline>
              <xm:f>COVDM!C195:AH195</xm:f>
              <xm:sqref>AL195</xm:sqref>
            </x14:sparkline>
            <x14:sparkline>
              <xm:f>COVDM!C196:AH196</xm:f>
              <xm:sqref>AL196</xm:sqref>
            </x14:sparkline>
            <x14:sparkline>
              <xm:f>COVDM!C197:AH197</xm:f>
              <xm:sqref>AL197</xm:sqref>
            </x14:sparkline>
            <x14:sparkline>
              <xm:f>COVDM!C198:AH198</xm:f>
              <xm:sqref>AL198</xm:sqref>
            </x14:sparkline>
            <x14:sparkline>
              <xm:f>COVDM!C199:AH199</xm:f>
              <xm:sqref>AL199</xm:sqref>
            </x14:sparkline>
            <x14:sparkline>
              <xm:f>COVDM!C200:AH200</xm:f>
              <xm:sqref>AL200</xm:sqref>
            </x14:sparkline>
            <x14:sparkline>
              <xm:f>COVDM!C201:AH201</xm:f>
              <xm:sqref>AL201</xm:sqref>
            </x14:sparkline>
            <x14:sparkline>
              <xm:f>COVDM!C202:AH202</xm:f>
              <xm:sqref>AL202</xm:sqref>
            </x14:sparkline>
            <x14:sparkline>
              <xm:f>COVDM!C203:AH203</xm:f>
              <xm:sqref>AL203</xm:sqref>
            </x14:sparkline>
            <x14:sparkline>
              <xm:f>COVDM!C204:AH204</xm:f>
              <xm:sqref>AL204</xm:sqref>
            </x14:sparkline>
            <x14:sparkline>
              <xm:f>COVDM!C205:AH205</xm:f>
              <xm:sqref>AL205</xm:sqref>
            </x14:sparkline>
            <x14:sparkline>
              <xm:f>COVDM!C206:AH206</xm:f>
              <xm:sqref>AL206</xm:sqref>
            </x14:sparkline>
            <x14:sparkline>
              <xm:f>COVDM!C207:AH207</xm:f>
              <xm:sqref>AL207</xm:sqref>
            </x14:sparkline>
            <x14:sparkline>
              <xm:f>COVDM!C208:AH208</xm:f>
              <xm:sqref>AL208</xm:sqref>
            </x14:sparkline>
            <x14:sparkline>
              <xm:f>COVDM!C209:AH209</xm:f>
              <xm:sqref>AL209</xm:sqref>
            </x14:sparkline>
            <x14:sparkline>
              <xm:f>COVDM!C210:AH210</xm:f>
              <xm:sqref>AL210</xm:sqref>
            </x14:sparkline>
            <x14:sparkline>
              <xm:f>COVDM!C211:AH211</xm:f>
              <xm:sqref>AL211</xm:sqref>
            </x14:sparkline>
            <x14:sparkline>
              <xm:f>COVDM!C212:AH212</xm:f>
              <xm:sqref>AL212</xm:sqref>
            </x14:sparkline>
            <x14:sparkline>
              <xm:f>COVDM!C213:AH213</xm:f>
              <xm:sqref>AL213</xm:sqref>
            </x14:sparkline>
            <x14:sparkline>
              <xm:f>COVDM!C214:AH214</xm:f>
              <xm:sqref>AL214</xm:sqref>
            </x14:sparkline>
            <x14:sparkline>
              <xm:f>COVDM!C215:AH215</xm:f>
              <xm:sqref>AL215</xm:sqref>
            </x14:sparkline>
            <x14:sparkline>
              <xm:f>COVDM!C216:AH216</xm:f>
              <xm:sqref>AL216</xm:sqref>
            </x14:sparkline>
            <x14:sparkline>
              <xm:f>COVDM!C217:AH217</xm:f>
              <xm:sqref>AL217</xm:sqref>
            </x14:sparkline>
            <x14:sparkline>
              <xm:f>COVDM!C218:AH218</xm:f>
              <xm:sqref>AL218</xm:sqref>
            </x14:sparkline>
            <x14:sparkline>
              <xm:f>COVDM!C219:AH219</xm:f>
              <xm:sqref>AL219</xm:sqref>
            </x14:sparkline>
            <x14:sparkline>
              <xm:f>COVDM!C220:AH220</xm:f>
              <xm:sqref>AL220</xm:sqref>
            </x14:sparkline>
            <x14:sparkline>
              <xm:f>COVDM!C221:AH221</xm:f>
              <xm:sqref>AL221</xm:sqref>
            </x14:sparkline>
            <x14:sparkline>
              <xm:f>COVDM!C222:AH222</xm:f>
              <xm:sqref>AL222</xm:sqref>
            </x14:sparkline>
            <x14:sparkline>
              <xm:f>COVDM!C223:AH223</xm:f>
              <xm:sqref>AL223</xm:sqref>
            </x14:sparkline>
            <x14:sparkline>
              <xm:f>COVDM!C224:AH224</xm:f>
              <xm:sqref>AL224</xm:sqref>
            </x14:sparkline>
            <x14:sparkline>
              <xm:f>COVDM!C225:AH225</xm:f>
              <xm:sqref>AL225</xm:sqref>
            </x14:sparkline>
            <x14:sparkline>
              <xm:f>COVDM!C226:AH226</xm:f>
              <xm:sqref>AL226</xm:sqref>
            </x14:sparkline>
            <x14:sparkline>
              <xm:f>COVDM!C227:AH227</xm:f>
              <xm:sqref>AL227</xm:sqref>
            </x14:sparkline>
            <x14:sparkline>
              <xm:f>COVDM!C228:AH228</xm:f>
              <xm:sqref>AL228</xm:sqref>
            </x14:sparkline>
            <x14:sparkline>
              <xm:f>COVDM!C229:AH229</xm:f>
              <xm:sqref>AL229</xm:sqref>
            </x14:sparkline>
            <x14:sparkline>
              <xm:f>COVDM!C230:AH230</xm:f>
              <xm:sqref>AL230</xm:sqref>
            </x14:sparkline>
            <x14:sparkline>
              <xm:f>COVDM!C231:AH231</xm:f>
              <xm:sqref>AL231</xm:sqref>
            </x14:sparkline>
            <x14:sparkline>
              <xm:f>COVDM!C232:AH232</xm:f>
              <xm:sqref>AL232</xm:sqref>
            </x14:sparkline>
            <x14:sparkline>
              <xm:f>COVDM!C233:AH233</xm:f>
              <xm:sqref>AL233</xm:sqref>
            </x14:sparkline>
            <x14:sparkline>
              <xm:f>COVDM!C234:AH234</xm:f>
              <xm:sqref>AL234</xm:sqref>
            </x14:sparkline>
            <x14:sparkline>
              <xm:f>COVDM!C235:AH235</xm:f>
              <xm:sqref>AL235</xm:sqref>
            </x14:sparkline>
            <x14:sparkline>
              <xm:f>COVDM!C236:AH236</xm:f>
              <xm:sqref>AL236</xm:sqref>
            </x14:sparkline>
            <x14:sparkline>
              <xm:f>COVDM!C237:AH237</xm:f>
              <xm:sqref>AL237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0F34-E4D9-4798-89B7-8199779599D2}">
  <dimension ref="A2:O308"/>
  <sheetViews>
    <sheetView showGridLines="0" zoomScale="85" zoomScaleNormal="85" workbookViewId="0">
      <selection activeCell="O209" sqref="O209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3234.7912103269628</v>
      </c>
      <c r="D4" s="21">
        <f t="shared" si="0"/>
        <v>7.5246365343735189</v>
      </c>
      <c r="E4" s="21">
        <f t="shared" si="0"/>
        <v>0.22680078692792066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3505.5832418253199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3059.2297396417771</v>
      </c>
      <c r="D5" s="21">
        <f t="shared" ref="D5:E5" si="1">+D6+D32+D42</f>
        <v>3.4043563961863312</v>
      </c>
      <c r="E5" s="21">
        <f t="shared" si="1"/>
        <v>0.13067432549344948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3189.180414990758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3059.2297396417771</v>
      </c>
      <c r="D6" s="26">
        <f t="shared" ref="D6:E6" si="4">+D7+D11+D19+D25+D29</f>
        <v>3.4043563961863312</v>
      </c>
      <c r="E6" s="26">
        <f t="shared" si="4"/>
        <v>0.13067432549344948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3189.180414990758</v>
      </c>
    </row>
    <row r="7" spans="1:15" hidden="1" x14ac:dyDescent="0.35">
      <c r="A7" s="24" t="s">
        <v>268</v>
      </c>
      <c r="B7" s="25" t="s">
        <v>269</v>
      </c>
      <c r="C7" s="26">
        <f>'[2]1991'!$C6</f>
        <v>963.69170802497888</v>
      </c>
      <c r="D7" s="26">
        <f>'[2]1991'!$D6</f>
        <v>3.6694933982991895E-2</v>
      </c>
      <c r="E7" s="26">
        <f>'[2]1991'!$E6</f>
        <v>7.2351201764664884E-3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966.63647302326626</v>
      </c>
    </row>
    <row r="8" spans="1:15" hidden="1" x14ac:dyDescent="0.35">
      <c r="A8" s="24" t="s">
        <v>270</v>
      </c>
      <c r="B8" s="25" t="s">
        <v>271</v>
      </c>
      <c r="C8" s="30">
        <f>'[2]1991'!$C7</f>
        <v>733.95733227362462</v>
      </c>
      <c r="D8" s="30">
        <f>'[2]1991'!$D7</f>
        <v>2.9063814467618694E-2</v>
      </c>
      <c r="E8" s="30">
        <f>'[2]1991'!$E7</f>
        <v>5.8127628935237385E-3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736.31150124550174</v>
      </c>
    </row>
    <row r="9" spans="1:15" hidden="1" x14ac:dyDescent="0.35">
      <c r="A9" s="24" t="s">
        <v>272</v>
      </c>
      <c r="B9" s="25" t="s">
        <v>273</v>
      </c>
      <c r="C9" s="30">
        <f>'[2]1991'!$C8</f>
        <v>229.73437575135426</v>
      </c>
      <c r="D9" s="30">
        <f>'[2]1991'!$D8</f>
        <v>7.6311195153731986E-3</v>
      </c>
      <c r="E9" s="30">
        <f>'[2]1991'!$E8</f>
        <v>1.4223572829427497E-3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230.32497177776455</v>
      </c>
    </row>
    <row r="10" spans="1:15" hidden="1" x14ac:dyDescent="0.35">
      <c r="A10" s="24" t="s">
        <v>274</v>
      </c>
      <c r="B10" s="25" t="s">
        <v>275</v>
      </c>
      <c r="C10" s="30">
        <f>'[2]1991'!$C9</f>
        <v>0</v>
      </c>
      <c r="D10" s="30">
        <f>'[2]1991'!$D9</f>
        <v>0</v>
      </c>
      <c r="E10" s="30">
        <f>'[2]1991'!$E9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'[2]1991'!$C10</f>
        <v>690.00387567940061</v>
      </c>
      <c r="D11" s="26">
        <f>'[2]1991'!$D10</f>
        <v>0.20522700512735609</v>
      </c>
      <c r="E11" s="26">
        <f>'[2]1991'!$E10</f>
        <v>2.9071182989951195E-2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703.45409531530368</v>
      </c>
    </row>
    <row r="12" spans="1:15" hidden="1" x14ac:dyDescent="0.35">
      <c r="A12" s="24" t="s">
        <v>278</v>
      </c>
      <c r="B12" s="25" t="s">
        <v>279</v>
      </c>
      <c r="C12" s="30">
        <f>'[2]1991'!$C11</f>
        <v>0</v>
      </c>
      <c r="D12" s="30">
        <f>'[2]1991'!$D11</f>
        <v>0</v>
      </c>
      <c r="E12" s="30">
        <f>'[2]1991'!$E11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'[2]1991'!$C12</f>
        <v>0</v>
      </c>
      <c r="D13" s="30">
        <f>'[2]1991'!$D12</f>
        <v>0</v>
      </c>
      <c r="E13" s="30">
        <f>'[2]1991'!$E12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'[2]1991'!$C13</f>
        <v>0</v>
      </c>
      <c r="D14" s="30">
        <f>'[2]1991'!$D13</f>
        <v>0</v>
      </c>
      <c r="E14" s="30">
        <f>'[2]1991'!$E13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'[2]1991'!$C14</f>
        <v>0</v>
      </c>
      <c r="D15" s="30">
        <f>'[2]1991'!$D14</f>
        <v>0</v>
      </c>
      <c r="E15" s="30">
        <f>'[2]1991'!$E14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'[2]1991'!$C15</f>
        <v>0</v>
      </c>
      <c r="D16" s="30">
        <f>'[2]1991'!$D15</f>
        <v>0</v>
      </c>
      <c r="E16" s="30">
        <f>'[2]1991'!$E15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'[2]1991'!$C16</f>
        <v>0</v>
      </c>
      <c r="D17" s="30">
        <f>'[2]1991'!$D16</f>
        <v>0</v>
      </c>
      <c r="E17" s="30">
        <f>'[2]1991'!$E16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'[2]1991'!$C17</f>
        <v>690.00387567940061</v>
      </c>
      <c r="D18" s="30">
        <f>'[2]1991'!$D17</f>
        <v>0.20522700512735609</v>
      </c>
      <c r="E18" s="30">
        <f>'[2]1991'!$E17</f>
        <v>2.9071182989951195E-2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703.45409531530368</v>
      </c>
    </row>
    <row r="19" spans="1:15" hidden="1" x14ac:dyDescent="0.35">
      <c r="A19" s="24" t="s">
        <v>292</v>
      </c>
      <c r="B19" s="25" t="s">
        <v>293</v>
      </c>
      <c r="C19" s="26">
        <f>'[2]1991'!$C18</f>
        <v>1164.6145467181923</v>
      </c>
      <c r="D19" s="26">
        <f>'[2]1991'!$D18</f>
        <v>0.34074472515614451</v>
      </c>
      <c r="E19" s="26">
        <f>'[2]1991'!$E18</f>
        <v>5.6701378223970471E-2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1189.1812642519162</v>
      </c>
    </row>
    <row r="20" spans="1:15" hidden="1" x14ac:dyDescent="0.35">
      <c r="A20" s="24" t="s">
        <v>294</v>
      </c>
      <c r="B20" s="25" t="s">
        <v>295</v>
      </c>
      <c r="C20" s="30">
        <f>'[2]1991'!$C19</f>
        <v>7.7961087737124899</v>
      </c>
      <c r="D20" s="30">
        <f>'[2]1991'!$D19</f>
        <v>1.0842988558710002E-3</v>
      </c>
      <c r="E20" s="30">
        <f>'[2]1991'!$E19</f>
        <v>6.5057931352260001E-5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7.8437094934852265</v>
      </c>
    </row>
    <row r="21" spans="1:15" hidden="1" x14ac:dyDescent="0.35">
      <c r="A21" s="24" t="s">
        <v>296</v>
      </c>
      <c r="B21" s="25" t="s">
        <v>297</v>
      </c>
      <c r="C21" s="30">
        <f>'[2]1991'!$C20</f>
        <v>1156.8184379444797</v>
      </c>
      <c r="D21" s="30">
        <f>'[2]1991'!$D20</f>
        <v>0.33966042630027349</v>
      </c>
      <c r="E21" s="30">
        <f>'[2]1991'!$E20</f>
        <v>5.6636320292618211E-2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1181.337554758431</v>
      </c>
    </row>
    <row r="22" spans="1:15" hidden="1" x14ac:dyDescent="0.35">
      <c r="A22" s="24" t="s">
        <v>298</v>
      </c>
      <c r="B22" s="25" t="s">
        <v>299</v>
      </c>
      <c r="C22" s="30">
        <f>'[2]1991'!$C21</f>
        <v>0</v>
      </c>
      <c r="D22" s="30">
        <f>'[2]1991'!$D21</f>
        <v>0</v>
      </c>
      <c r="E22" s="30">
        <f>'[2]1991'!$E21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'[2]1991'!$C22</f>
        <v>0</v>
      </c>
      <c r="D23" s="30">
        <f>'[2]1991'!$D22</f>
        <v>0</v>
      </c>
      <c r="E23" s="30">
        <f>'[2]1991'!$E22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'[2]1991'!$C23</f>
        <v>0</v>
      </c>
      <c r="D24" s="30">
        <f>'[2]1991'!$D23</f>
        <v>0</v>
      </c>
      <c r="E24" s="30">
        <f>'[2]1991'!$E23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'[2]1991'!$C24</f>
        <v>240.919609219205</v>
      </c>
      <c r="D25" s="26">
        <f>'[2]1991'!$D24</f>
        <v>2.8216897319198386</v>
      </c>
      <c r="E25" s="26">
        <f>'[2]1991'!$E24</f>
        <v>3.7666644103061329E-2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329.90858240027171</v>
      </c>
    </row>
    <row r="26" spans="1:15" hidden="1" x14ac:dyDescent="0.35">
      <c r="A26" s="24" t="s">
        <v>306</v>
      </c>
      <c r="B26" s="25" t="s">
        <v>307</v>
      </c>
      <c r="C26" s="30">
        <f>'[2]1991'!$C25</f>
        <v>76.858577684253731</v>
      </c>
      <c r="D26" s="30">
        <f>'[2]1991'!$D25</f>
        <v>2.7106383520754999E-2</v>
      </c>
      <c r="E26" s="30">
        <f>'[2]1991'!$E25</f>
        <v>4.3388156225105989E-4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77.732535036831393</v>
      </c>
    </row>
    <row r="27" spans="1:15" hidden="1" x14ac:dyDescent="0.35">
      <c r="A27" s="24" t="s">
        <v>308</v>
      </c>
      <c r="B27" s="25" t="s">
        <v>309</v>
      </c>
      <c r="C27" s="30">
        <f>'[2]1991'!$C26</f>
        <v>164.06103153495127</v>
      </c>
      <c r="D27" s="30">
        <f>'[2]1991'!$D26</f>
        <v>2.7945833483990836</v>
      </c>
      <c r="E27" s="30">
        <f>'[2]1991'!$E26</f>
        <v>3.7232762540810267E-2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252.17604736344032</v>
      </c>
    </row>
    <row r="28" spans="1:15" hidden="1" x14ac:dyDescent="0.35">
      <c r="A28" s="24" t="s">
        <v>310</v>
      </c>
      <c r="B28" s="25" t="s">
        <v>311</v>
      </c>
      <c r="C28" s="30">
        <f>'[2]1991'!$C27</f>
        <v>0</v>
      </c>
      <c r="D28" s="30">
        <f>'[2]1991'!$D27</f>
        <v>0</v>
      </c>
      <c r="E28" s="30">
        <f>'[2]1991'!$E27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'[2]1991'!$C28</f>
        <v>0</v>
      </c>
      <c r="D29" s="26">
        <f>'[2]1991'!$D28</f>
        <v>0</v>
      </c>
      <c r="E29" s="26">
        <f>'[2]1991'!$E28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'[2]1991'!$C29</f>
        <v>0</v>
      </c>
      <c r="D30" s="30">
        <f>'[2]1991'!$D29</f>
        <v>0</v>
      </c>
      <c r="E30" s="30">
        <f>'[2]1991'!$E29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'[2]1991'!$C30</f>
        <v>0</v>
      </c>
      <c r="D31" s="30">
        <f>'[2]1991'!$D30</f>
        <v>0</v>
      </c>
      <c r="E31" s="30">
        <f>'[2]1991'!$E30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175.56147068518561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175.56147068518561</v>
      </c>
    </row>
    <row r="47" spans="1:15" hidden="1" x14ac:dyDescent="0.35">
      <c r="A47" s="24" t="s">
        <v>345</v>
      </c>
      <c r="B47" s="25" t="s">
        <v>346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 x14ac:dyDescent="0.35">
      <c r="A48" s="24" t="s">
        <v>347</v>
      </c>
      <c r="B48" s="25" t="s">
        <v>348</v>
      </c>
      <c r="C48" s="46">
        <f>'[3]1991'!$C$6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0.89027528518562482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0.89027528518562482</v>
      </c>
    </row>
    <row r="73" spans="1:15" hidden="1" x14ac:dyDescent="0.35">
      <c r="A73" s="24" t="s">
        <v>394</v>
      </c>
      <c r="B73" s="25" t="s">
        <v>395</v>
      </c>
      <c r="C73" s="46">
        <f>'[3]1991'!$C$31</f>
        <v>0.89027528518562482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0.89027528518562482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 hidden="1" x14ac:dyDescent="0.35">
      <c r="A96" s="24" t="s">
        <v>436</v>
      </c>
      <c r="B96" s="25" t="s">
        <v>437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 hidden="1" x14ac:dyDescent="0.35">
      <c r="A97" s="24" t="s">
        <v>438</v>
      </c>
      <c r="B97" s="25" t="s">
        <v>439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 hidden="1" x14ac:dyDescent="0.35">
      <c r="A98" s="24" t="s">
        <v>440</v>
      </c>
      <c r="B98" s="25" t="s">
        <v>441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 hidden="1" x14ac:dyDescent="0.35">
      <c r="A99" s="24" t="s">
        <v>442</v>
      </c>
      <c r="B99" s="25" t="s">
        <v>443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 hidden="1" x14ac:dyDescent="0.35">
      <c r="A100" s="24" t="s">
        <v>444</v>
      </c>
      <c r="B100" s="25" t="s">
        <v>445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 hidden="1" x14ac:dyDescent="0.35">
      <c r="A101" s="24" t="s">
        <v>446</v>
      </c>
      <c r="B101" s="25" t="s">
        <v>447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 hidden="1" x14ac:dyDescent="0.35">
      <c r="A102" s="24" t="s">
        <v>448</v>
      </c>
      <c r="B102" s="25" t="s">
        <v>449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 hidden="1" x14ac:dyDescent="0.35">
      <c r="A103" s="24" t="s">
        <v>450</v>
      </c>
      <c r="B103" s="25" t="s">
        <v>451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 hidden="1" x14ac:dyDescent="0.35">
      <c r="A104" s="24" t="s">
        <v>452</v>
      </c>
      <c r="B104" s="25" t="s">
        <v>453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 x14ac:dyDescent="0.35">
      <c r="A105" s="24" t="s">
        <v>454</v>
      </c>
      <c r="B105" s="25" t="s">
        <v>455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 x14ac:dyDescent="0.35">
      <c r="A106" s="24" t="s">
        <v>456</v>
      </c>
      <c r="B106" s="25" t="s">
        <v>457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 hidden="1" x14ac:dyDescent="0.35">
      <c r="A107" s="24" t="s">
        <v>458</v>
      </c>
      <c r="B107" s="25" t="s">
        <v>459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 hidden="1" x14ac:dyDescent="0.35">
      <c r="A108" s="24" t="s">
        <v>460</v>
      </c>
      <c r="B108" s="25" t="s">
        <v>461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 hidden="1" x14ac:dyDescent="0.35">
      <c r="A109" s="24" t="s">
        <v>462</v>
      </c>
      <c r="B109" s="25" t="s">
        <v>463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 x14ac:dyDescent="0.35">
      <c r="A110" s="24" t="s">
        <v>464</v>
      </c>
      <c r="B110" s="25" t="s">
        <v>465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 x14ac:dyDescent="0.35">
      <c r="A111" s="24" t="s">
        <v>466</v>
      </c>
      <c r="B111" s="25" t="s">
        <v>467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 hidden="1" x14ac:dyDescent="0.35">
      <c r="A112" s="24" t="s">
        <v>468</v>
      </c>
      <c r="B112" s="25" t="s">
        <v>439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 hidden="1" x14ac:dyDescent="0.35">
      <c r="A113" s="24" t="s">
        <v>469</v>
      </c>
      <c r="B113" s="25" t="s">
        <v>441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 hidden="1" x14ac:dyDescent="0.35">
      <c r="A114" s="24" t="s">
        <v>470</v>
      </c>
      <c r="B114" s="25" t="s">
        <v>443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 hidden="1" x14ac:dyDescent="0.35">
      <c r="A115" s="24" t="s">
        <v>471</v>
      </c>
      <c r="B115" s="25" t="s">
        <v>445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 hidden="1" x14ac:dyDescent="0.35">
      <c r="A116" s="24" t="s">
        <v>472</v>
      </c>
      <c r="B116" s="25" t="s">
        <v>447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 hidden="1" x14ac:dyDescent="0.35">
      <c r="A117" s="24" t="s">
        <v>473</v>
      </c>
      <c r="B117" s="25" t="s">
        <v>449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 hidden="1" x14ac:dyDescent="0.35">
      <c r="A118" s="24" t="s">
        <v>474</v>
      </c>
      <c r="B118" s="25" t="s">
        <v>451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 hidden="1" x14ac:dyDescent="0.35">
      <c r="A119" s="24" t="s">
        <v>475</v>
      </c>
      <c r="B119" s="25" t="s">
        <v>453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 x14ac:dyDescent="0.35">
      <c r="A120" s="24" t="s">
        <v>476</v>
      </c>
      <c r="B120" s="25" t="s">
        <v>455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 x14ac:dyDescent="0.35">
      <c r="A121" s="24" t="s">
        <v>477</v>
      </c>
      <c r="B121" s="25" t="s">
        <v>457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 hidden="1" x14ac:dyDescent="0.35">
      <c r="A122" s="24" t="s">
        <v>478</v>
      </c>
      <c r="B122" s="25" t="s">
        <v>459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 hidden="1" x14ac:dyDescent="0.35">
      <c r="A123" s="24" t="s">
        <v>479</v>
      </c>
      <c r="B123" s="25" t="s">
        <v>461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 hidden="1" x14ac:dyDescent="0.35">
      <c r="A124" s="24" t="s">
        <v>480</v>
      </c>
      <c r="B124" s="25" t="s">
        <v>463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 hidden="1" x14ac:dyDescent="0.35">
      <c r="A125" s="24" t="s">
        <v>481</v>
      </c>
      <c r="B125" s="25" t="s">
        <v>465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hidden="1" x14ac:dyDescent="0.35">
      <c r="A126" s="24" t="s">
        <v>482</v>
      </c>
      <c r="B126" s="25" t="s">
        <v>483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 hidden="1" x14ac:dyDescent="0.35">
      <c r="A127" s="24" t="s">
        <v>484</v>
      </c>
      <c r="B127" s="25" t="s">
        <v>485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 hidden="1" x14ac:dyDescent="0.35">
      <c r="A128" s="24" t="s">
        <v>486</v>
      </c>
      <c r="B128" s="25" t="s">
        <v>487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 hidden="1" x14ac:dyDescent="0.35">
      <c r="A129" s="24" t="s">
        <v>488</v>
      </c>
      <c r="B129" s="25" t="s">
        <v>489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 hidden="1" x14ac:dyDescent="0.35">
      <c r="A130" s="24" t="s">
        <v>490</v>
      </c>
      <c r="B130" s="25" t="s">
        <v>491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 x14ac:dyDescent="0.35">
      <c r="A131" s="24" t="s">
        <v>492</v>
      </c>
      <c r="B131" s="25" t="s">
        <v>291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 x14ac:dyDescent="0.35">
      <c r="A132" s="24" t="s">
        <v>493</v>
      </c>
      <c r="B132" s="25" t="s">
        <v>494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 hidden="1" x14ac:dyDescent="0.35">
      <c r="A133" s="24" t="s">
        <v>495</v>
      </c>
      <c r="B133" s="25" t="s">
        <v>496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 hidden="1" x14ac:dyDescent="0.35">
      <c r="A134" s="24" t="s">
        <v>497</v>
      </c>
      <c r="B134" s="25" t="s">
        <v>498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 hidden="1" x14ac:dyDescent="0.35">
      <c r="A135" s="24" t="s">
        <v>499</v>
      </c>
      <c r="B135" s="25" t="s">
        <v>500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 hidden="1" x14ac:dyDescent="0.35">
      <c r="A136" s="24" t="s">
        <v>501</v>
      </c>
      <c r="B136" s="25" t="s">
        <v>502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 hidden="1" x14ac:dyDescent="0.35">
      <c r="A137" s="24" t="s">
        <v>503</v>
      </c>
      <c r="B137" s="25" t="s">
        <v>504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 x14ac:dyDescent="0.35">
      <c r="A138" s="24" t="s">
        <v>505</v>
      </c>
      <c r="B138" s="25" t="s">
        <v>506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 x14ac:dyDescent="0.35">
      <c r="A139" s="24" t="s">
        <v>507</v>
      </c>
      <c r="B139" s="25" t="s">
        <v>508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 x14ac:dyDescent="0.35">
      <c r="A140" s="24" t="s">
        <v>509</v>
      </c>
      <c r="B140" s="25" t="s">
        <v>291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 x14ac:dyDescent="0.35">
      <c r="A141" s="24" t="s">
        <v>510</v>
      </c>
      <c r="B141" s="25" t="s">
        <v>511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 hidden="1" x14ac:dyDescent="0.35">
      <c r="A142" s="24" t="s">
        <v>512</v>
      </c>
      <c r="B142" s="25" t="s">
        <v>513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 hidden="1" x14ac:dyDescent="0.35">
      <c r="A143" s="24" t="s">
        <v>514</v>
      </c>
      <c r="B143" s="25" t="s">
        <v>515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 hidden="1" x14ac:dyDescent="0.35">
      <c r="A144" s="24" t="s">
        <v>516</v>
      </c>
      <c r="B144" s="25" t="s">
        <v>517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 x14ac:dyDescent="0.35">
      <c r="A145" s="24" t="s">
        <v>518</v>
      </c>
      <c r="B145" s="25" t="s">
        <v>519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 hidden="1" x14ac:dyDescent="0.35">
      <c r="A146" s="24" t="s">
        <v>520</v>
      </c>
      <c r="B146" s="25" t="s">
        <v>521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 hidden="1" x14ac:dyDescent="0.35">
      <c r="A147" s="24" t="s">
        <v>522</v>
      </c>
      <c r="B147" s="25" t="s">
        <v>523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 x14ac:dyDescent="0.35">
      <c r="A148" s="24" t="s">
        <v>524</v>
      </c>
      <c r="B148" s="25" t="s">
        <v>525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 x14ac:dyDescent="0.35">
      <c r="A149" s="24" t="s">
        <v>526</v>
      </c>
      <c r="B149" s="25" t="s">
        <v>527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 hidden="1" x14ac:dyDescent="0.35">
      <c r="A150" s="24" t="s">
        <v>528</v>
      </c>
      <c r="B150" s="25" t="s">
        <v>291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 x14ac:dyDescent="0.35">
      <c r="A151" s="24" t="s">
        <v>529</v>
      </c>
      <c r="B151" s="25" t="s">
        <v>530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 hidden="1" x14ac:dyDescent="0.35">
      <c r="A152" s="24" t="s">
        <v>531</v>
      </c>
      <c r="B152" s="25" t="s">
        <v>532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 hidden="1" x14ac:dyDescent="0.35">
      <c r="A153" s="24" t="s">
        <v>533</v>
      </c>
      <c r="B153" s="25" t="s">
        <v>534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 hidden="1" x14ac:dyDescent="0.35">
      <c r="A154" s="24" t="s">
        <v>535</v>
      </c>
      <c r="B154" s="25" t="s">
        <v>536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 hidden="1" x14ac:dyDescent="0.35">
      <c r="A155" s="24" t="s">
        <v>537</v>
      </c>
      <c r="B155" s="25" t="s">
        <v>538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 x14ac:dyDescent="0.35">
      <c r="A156" s="24" t="s">
        <v>539</v>
      </c>
      <c r="B156" s="25" t="s">
        <v>291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hidden="1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hidden="1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hidden="1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hidden="1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hidden="1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hidden="1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hidden="1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hidden="1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hidden="1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hidden="1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hidden="1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hidden="1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hidden="1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hidden="1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hidden="1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hidden="1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hidden="1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hidden="1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hidden="1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hidden="1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hidden="1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hidden="1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hidden="1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hidden="1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hidden="1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hidden="1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hidden="1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hidden="1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hidden="1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hidden="1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hidden="1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hidden="1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hidden="1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hidden="1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hidden="1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hidden="1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hidden="1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hidden="1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hidden="1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hidden="1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hidden="1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hidden="1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hidden="1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hidden="1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hidden="1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hidden="1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hidden="1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hidden="1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hidden="1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hidden="1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4.1202801381871872</v>
      </c>
      <c r="E208" s="21">
        <f t="shared" si="63"/>
        <v>9.6126461434471164E-2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140.84135614937611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'[4]1991'!$D$5</f>
        <v>2.8704108019663801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80.371502455058646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1.2498693362208075</v>
      </c>
      <c r="E219" s="26">
        <f t="shared" ref="E219" si="71">+SUM(E220:E222)</f>
        <v>9.6126461434471164E-2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60.469853694317464</v>
      </c>
    </row>
    <row r="220" spans="1:15" x14ac:dyDescent="0.35">
      <c r="A220" s="24" t="s">
        <v>665</v>
      </c>
      <c r="B220" s="25" t="s">
        <v>666</v>
      </c>
      <c r="C220" s="32"/>
      <c r="D220" s="46">
        <f>'[4]1991'!$D$16</f>
        <v>1.2498693362208075</v>
      </c>
      <c r="E220" s="46">
        <f>'[4]1991'!$E$16</f>
        <v>9.6126461434471164E-2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60.469853694317464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194.20755399525476</v>
      </c>
      <c r="D226" s="26">
        <f t="shared" ref="D226:E226" si="74">+SUM(D227:D228)</f>
        <v>1.3580947831835998E-3</v>
      </c>
      <c r="E226" s="26">
        <f t="shared" si="74"/>
        <v>5.4323791327343992E-3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195.6851611193585</v>
      </c>
    </row>
    <row r="227" spans="1:15" x14ac:dyDescent="0.35">
      <c r="A227" s="24"/>
      <c r="B227" s="44" t="s">
        <v>674</v>
      </c>
      <c r="C227" s="46">
        <f>'[2]1991'!$C48</f>
        <v>194.20755399525476</v>
      </c>
      <c r="D227" s="46">
        <f>'[2]1991'!$D48</f>
        <v>1.3580947831835998E-3</v>
      </c>
      <c r="E227" s="46">
        <f>'[2]1991'!$E48</f>
        <v>5.4323791327343992E-3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195.6851611193585</v>
      </c>
    </row>
    <row r="228" spans="1:15" x14ac:dyDescent="0.35">
      <c r="A228" s="24"/>
      <c r="B228" s="44" t="s">
        <v>675</v>
      </c>
      <c r="C228" s="46">
        <f>'[2]1991'!$C49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'[2]1991'!$C50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'[2]1991'!$C51</f>
        <v>1648.4158665750301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1648.4158665750301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3234.7912103269628</v>
      </c>
      <c r="D241" s="21">
        <f t="shared" si="77"/>
        <v>7.5246365343735189</v>
      </c>
      <c r="E241" s="21">
        <f t="shared" si="77"/>
        <v>0.22680078692792066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</v>
      </c>
      <c r="K241" s="21">
        <f t="shared" si="77"/>
        <v>0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3505.5832418253199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3059.2297396417771</v>
      </c>
      <c r="D242" s="21">
        <f t="shared" ref="D242:E242" si="79">+D243+D249+D252</f>
        <v>3.4043563961863312</v>
      </c>
      <c r="E242" s="21">
        <f t="shared" si="79"/>
        <v>0.13067432549344948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3189.180414990758</v>
      </c>
    </row>
    <row r="243" spans="1:15" x14ac:dyDescent="0.35">
      <c r="A243" s="24" t="s">
        <v>266</v>
      </c>
      <c r="B243" s="25" t="s">
        <v>267</v>
      </c>
      <c r="C243" s="26">
        <f>+SUM(C244:C248)</f>
        <v>3059.2297396417771</v>
      </c>
      <c r="D243" s="26">
        <f t="shared" ref="D243:E243" si="81">+SUM(D244:D248)</f>
        <v>3.4043563961863312</v>
      </c>
      <c r="E243" s="26">
        <f t="shared" si="81"/>
        <v>0.13067432549344948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3189.180414990758</v>
      </c>
    </row>
    <row r="244" spans="1:15" x14ac:dyDescent="0.35">
      <c r="A244" s="24" t="s">
        <v>268</v>
      </c>
      <c r="B244" s="25" t="s">
        <v>269</v>
      </c>
      <c r="C244" s="46">
        <f>+C7</f>
        <v>963.69170802497888</v>
      </c>
      <c r="D244" s="46">
        <f>+D7</f>
        <v>3.6694933982991895E-2</v>
      </c>
      <c r="E244" s="46">
        <f>+E7</f>
        <v>7.2351201764664884E-3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966.63647302326626</v>
      </c>
    </row>
    <row r="245" spans="1:15" x14ac:dyDescent="0.35">
      <c r="A245" s="24" t="s">
        <v>276</v>
      </c>
      <c r="B245" s="25" t="s">
        <v>277</v>
      </c>
      <c r="C245" s="46">
        <f>+C11</f>
        <v>690.00387567940061</v>
      </c>
      <c r="D245" s="46">
        <f>+D11</f>
        <v>0.20522700512735609</v>
      </c>
      <c r="E245" s="46">
        <f>+E11</f>
        <v>2.9071182989951195E-2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703.45409531530368</v>
      </c>
    </row>
    <row r="246" spans="1:15" x14ac:dyDescent="0.35">
      <c r="A246" s="24" t="s">
        <v>292</v>
      </c>
      <c r="B246" s="25" t="s">
        <v>293</v>
      </c>
      <c r="C246" s="46">
        <f>+C19</f>
        <v>1164.6145467181923</v>
      </c>
      <c r="D246" s="46">
        <f>+D19</f>
        <v>0.34074472515614451</v>
      </c>
      <c r="E246" s="46">
        <f>+E19</f>
        <v>5.6701378223970471E-2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1189.1812642519164</v>
      </c>
    </row>
    <row r="247" spans="1:15" x14ac:dyDescent="0.35">
      <c r="A247" s="24" t="s">
        <v>304</v>
      </c>
      <c r="B247" s="25" t="s">
        <v>305</v>
      </c>
      <c r="C247" s="46">
        <f>+C25</f>
        <v>240.919609219205</v>
      </c>
      <c r="D247" s="46">
        <f>+D25</f>
        <v>2.8216897319198386</v>
      </c>
      <c r="E247" s="46">
        <f>+E25</f>
        <v>3.7666644103061329E-2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329.90858240027177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175.56147068518561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175.56147068518561</v>
      </c>
    </row>
    <row r="254" spans="1:15" x14ac:dyDescent="0.35">
      <c r="A254" s="24" t="s">
        <v>345</v>
      </c>
      <c r="B254" s="25" t="s">
        <v>346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0.89027528518562482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0.89027528518562482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0</v>
      </c>
      <c r="D262" s="21">
        <f t="shared" ref="D262:E262" si="90">+SUM(D263:D272)</f>
        <v>0</v>
      </c>
      <c r="E262" s="21">
        <f t="shared" si="90"/>
        <v>0</v>
      </c>
      <c r="F262" s="35"/>
      <c r="G262" s="35"/>
      <c r="H262" s="35"/>
      <c r="I262" s="35"/>
      <c r="J262" s="21">
        <f t="shared" ref="J262:L262" si="91">+SUM(J263:J272)</f>
        <v>0</v>
      </c>
      <c r="K262" s="21">
        <f t="shared" si="91"/>
        <v>0</v>
      </c>
      <c r="L262" s="21">
        <f t="shared" si="91"/>
        <v>0</v>
      </c>
      <c r="M262" s="35"/>
      <c r="N262" s="64"/>
      <c r="O262" s="21">
        <f>+SUM(O263:O272)</f>
        <v>0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</v>
      </c>
      <c r="E268" s="46">
        <f t="shared" si="92"/>
        <v>0</v>
      </c>
      <c r="F268" s="32"/>
      <c r="G268" s="32"/>
      <c r="H268" s="32"/>
      <c r="I268" s="32"/>
      <c r="J268" s="46">
        <f t="shared" si="92"/>
        <v>0</v>
      </c>
      <c r="K268" s="46">
        <f t="shared" si="92"/>
        <v>0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529</v>
      </c>
      <c r="B269" s="25" t="s">
        <v>530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 x14ac:dyDescent="0.35">
      <c r="A270" s="24" t="s">
        <v>535</v>
      </c>
      <c r="B270" s="25" t="s">
        <v>536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4.1202801381871872</v>
      </c>
      <c r="E282" s="21">
        <f t="shared" si="103"/>
        <v>9.6126461434471164E-2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140.84135614937611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2.8704108019663801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80.371502455058646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1.2498693362208075</v>
      </c>
      <c r="E286" s="46">
        <f t="shared" si="108"/>
        <v>9.6126461434471164E-2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60.469853694317464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194.20755399525476</v>
      </c>
      <c r="D290" s="26">
        <f t="shared" ref="D290:E290" si="110">+D291+D292</f>
        <v>1.3580947831835998E-3</v>
      </c>
      <c r="E290" s="26">
        <f t="shared" si="110"/>
        <v>5.4323791327343992E-3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195.6851611193585</v>
      </c>
    </row>
    <row r="291" spans="1:15" x14ac:dyDescent="0.35">
      <c r="A291" s="24"/>
      <c r="B291" s="44" t="s">
        <v>674</v>
      </c>
      <c r="C291" s="46">
        <f>+C227</f>
        <v>194.20755399525476</v>
      </c>
      <c r="D291" s="46">
        <f t="shared" ref="D291:M293" si="112">+D227</f>
        <v>1.3580947831835998E-3</v>
      </c>
      <c r="E291" s="46">
        <f t="shared" si="112"/>
        <v>5.4323791327343992E-3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195.6851611193585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1648.4158665750301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1648.4158665750301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3234.7912103269628</v>
      </c>
      <c r="D303" s="21">
        <f t="shared" ref="D303:M303" si="115">+SUM(D304:D308)</f>
        <v>7.5246365343735189</v>
      </c>
      <c r="E303" s="21">
        <f t="shared" si="115"/>
        <v>0.22680078692792066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</v>
      </c>
      <c r="K303" s="21">
        <f t="shared" si="115"/>
        <v>0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3505.5832418253203</v>
      </c>
    </row>
    <row r="304" spans="1:15" x14ac:dyDescent="0.35">
      <c r="A304" s="48" t="s">
        <v>264</v>
      </c>
      <c r="B304" s="49" t="s">
        <v>265</v>
      </c>
      <c r="C304" s="67">
        <f>+C242</f>
        <v>3059.2297396417771</v>
      </c>
      <c r="D304" s="67">
        <f t="shared" ref="D304:M304" si="116">+D242</f>
        <v>3.4043563961863312</v>
      </c>
      <c r="E304" s="67">
        <f t="shared" si="116"/>
        <v>0.13067432549344948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3189.1804149907584</v>
      </c>
    </row>
    <row r="305" spans="1:15" x14ac:dyDescent="0.35">
      <c r="A305" s="48" t="s">
        <v>343</v>
      </c>
      <c r="B305" s="49" t="s">
        <v>344</v>
      </c>
      <c r="C305" s="67">
        <f>+C253</f>
        <v>175.56147068518561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175.56147068518561</v>
      </c>
    </row>
    <row r="306" spans="1:15" x14ac:dyDescent="0.35">
      <c r="A306" s="48" t="s">
        <v>434</v>
      </c>
      <c r="B306" s="49" t="s">
        <v>435</v>
      </c>
      <c r="C306" s="67">
        <f>+C262</f>
        <v>0</v>
      </c>
      <c r="D306" s="67">
        <f t="shared" ref="D306:L306" si="118">+D262</f>
        <v>0</v>
      </c>
      <c r="E306" s="67">
        <f t="shared" si="118"/>
        <v>0</v>
      </c>
      <c r="F306" s="32"/>
      <c r="G306" s="32"/>
      <c r="H306" s="32"/>
      <c r="I306" s="32"/>
      <c r="J306" s="67">
        <f t="shared" si="118"/>
        <v>0</v>
      </c>
      <c r="K306" s="67">
        <f t="shared" si="118"/>
        <v>0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0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4.1202801381871872</v>
      </c>
      <c r="E308" s="67">
        <f t="shared" si="120"/>
        <v>9.6126461434471164E-2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140.84135614937611</v>
      </c>
    </row>
  </sheetData>
  <conditionalFormatting sqref="C239:M239">
    <cfRule type="cellIs" dxfId="147" priority="6" operator="equal">
      <formula>0</formula>
    </cfRule>
  </conditionalFormatting>
  <conditionalFormatting sqref="C301:M301">
    <cfRule type="cellIs" dxfId="146" priority="2" operator="equal">
      <formula>0</formula>
    </cfRule>
  </conditionalFormatting>
  <conditionalFormatting sqref="O239">
    <cfRule type="cellIs" dxfId="145" priority="5" operator="equal">
      <formula>0</formula>
    </cfRule>
  </conditionalFormatting>
  <conditionalFormatting sqref="O301">
    <cfRule type="cellIs" dxfId="144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EFD983A8-CB32-4AC6-9B14-B68BCAFAD316}"/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F6FF8-50B6-448C-BFF3-7DDF850A4DF9}">
  <dimension ref="A2:O308"/>
  <sheetViews>
    <sheetView showGridLines="0" topLeftCell="O209" zoomScale="85" zoomScaleNormal="85" workbookViewId="0">
      <selection activeCell="O209" sqref="O209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3895.7410095482492</v>
      </c>
      <c r="D4" s="21">
        <f t="shared" si="0"/>
        <v>9.8088403428960937</v>
      </c>
      <c r="E4" s="21">
        <f t="shared" si="0"/>
        <v>0.23979183135421545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4233.9333744582063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3717.925804599754</v>
      </c>
      <c r="D5" s="21">
        <f t="shared" ref="D5:E5" si="1">+D6+D32+D42</f>
        <v>3.4266387680581296</v>
      </c>
      <c r="E5" s="21">
        <f t="shared" si="1"/>
        <v>0.14366536991974427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3851.9430131341137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3717.925804599754</v>
      </c>
      <c r="D6" s="26">
        <f t="shared" ref="D6:E6" si="4">+D7+D11+D19+D25+D29</f>
        <v>3.4266387680581296</v>
      </c>
      <c r="E6" s="26">
        <f t="shared" si="4"/>
        <v>0.14366536991974427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3851.9430131341137</v>
      </c>
    </row>
    <row r="7" spans="1:15" hidden="1" x14ac:dyDescent="0.35">
      <c r="A7" s="24" t="s">
        <v>268</v>
      </c>
      <c r="B7" s="25" t="s">
        <v>269</v>
      </c>
      <c r="C7" s="26">
        <f>'[2]1992'!$C6</f>
        <v>1314.0941030716374</v>
      </c>
      <c r="D7" s="26">
        <f>'[2]1992'!$D6</f>
        <v>4.98425809206864E-2</v>
      </c>
      <c r="E7" s="26">
        <f>'[2]1992'!$E6</f>
        <v>9.8008057124531409E-3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1318.0869088512165</v>
      </c>
    </row>
    <row r="8" spans="1:15" hidden="1" x14ac:dyDescent="0.35">
      <c r="A8" s="24" t="s">
        <v>270</v>
      </c>
      <c r="B8" s="25" t="s">
        <v>271</v>
      </c>
      <c r="C8" s="30">
        <f>'[2]1992'!$C7</f>
        <v>1020.9289978186021</v>
      </c>
      <c r="D8" s="30">
        <f>'[2]1992'!$D7</f>
        <v>4.0535612633092501E-2</v>
      </c>
      <c r="E8" s="30">
        <f>'[2]1992'!$E7</f>
        <v>8.1071225266185001E-3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1024.2123824418825</v>
      </c>
    </row>
    <row r="9" spans="1:15" hidden="1" x14ac:dyDescent="0.35">
      <c r="A9" s="24" t="s">
        <v>272</v>
      </c>
      <c r="B9" s="25" t="s">
        <v>273</v>
      </c>
      <c r="C9" s="30">
        <f>'[2]1992'!$C8</f>
        <v>293.16510525303534</v>
      </c>
      <c r="D9" s="30">
        <f>'[2]1992'!$D8</f>
        <v>9.3069682875938989E-3</v>
      </c>
      <c r="E9" s="30">
        <f>'[2]1992'!$E8</f>
        <v>1.6936831858346399E-3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293.87452640933412</v>
      </c>
    </row>
    <row r="10" spans="1:15" hidden="1" x14ac:dyDescent="0.35">
      <c r="A10" s="24" t="s">
        <v>274</v>
      </c>
      <c r="B10" s="25" t="s">
        <v>275</v>
      </c>
      <c r="C10" s="30">
        <f>'[2]1992'!$C9</f>
        <v>0</v>
      </c>
      <c r="D10" s="30">
        <f>'[2]1992'!$D9</f>
        <v>0</v>
      </c>
      <c r="E10" s="30">
        <f>'[2]1992'!$E9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'[2]1992'!$C10</f>
        <v>818.39072128942348</v>
      </c>
      <c r="D11" s="26">
        <f>'[2]1992'!$D10</f>
        <v>0.23203265541365489</v>
      </c>
      <c r="E11" s="26">
        <f>'[2]1992'!$E10</f>
        <v>3.2970629126253495E-2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833.62485235946292</v>
      </c>
    </row>
    <row r="12" spans="1:15" hidden="1" x14ac:dyDescent="0.35">
      <c r="A12" s="24" t="s">
        <v>278</v>
      </c>
      <c r="B12" s="25" t="s">
        <v>279</v>
      </c>
      <c r="C12" s="30">
        <f>'[2]1992'!$C11</f>
        <v>0</v>
      </c>
      <c r="D12" s="30">
        <f>'[2]1992'!$D11</f>
        <v>0</v>
      </c>
      <c r="E12" s="30">
        <f>'[2]1992'!$E11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'[2]1992'!$C12</f>
        <v>0</v>
      </c>
      <c r="D13" s="30">
        <f>'[2]1992'!$D12</f>
        <v>0</v>
      </c>
      <c r="E13" s="30">
        <f>'[2]1992'!$E12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'[2]1992'!$C13</f>
        <v>0</v>
      </c>
      <c r="D14" s="30">
        <f>'[2]1992'!$D13</f>
        <v>0</v>
      </c>
      <c r="E14" s="30">
        <f>'[2]1992'!$E13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'[2]1992'!$C14</f>
        <v>0</v>
      </c>
      <c r="D15" s="30">
        <f>'[2]1992'!$D14</f>
        <v>0</v>
      </c>
      <c r="E15" s="30">
        <f>'[2]1992'!$E14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'[2]1992'!$C15</f>
        <v>0</v>
      </c>
      <c r="D16" s="30">
        <f>'[2]1992'!$D15</f>
        <v>0</v>
      </c>
      <c r="E16" s="30">
        <f>'[2]1992'!$E15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'[2]1992'!$C16</f>
        <v>0</v>
      </c>
      <c r="D17" s="30">
        <f>'[2]1992'!$D16</f>
        <v>0</v>
      </c>
      <c r="E17" s="30">
        <f>'[2]1992'!$E16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'[2]1992'!$C17</f>
        <v>818.39072128942348</v>
      </c>
      <c r="D18" s="30">
        <f>'[2]1992'!$D17</f>
        <v>0.23203265541365489</v>
      </c>
      <c r="E18" s="30">
        <f>'[2]1992'!$E17</f>
        <v>3.2970629126253495E-2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833.62485235946292</v>
      </c>
    </row>
    <row r="19" spans="1:15" hidden="1" x14ac:dyDescent="0.35">
      <c r="A19" s="24" t="s">
        <v>292</v>
      </c>
      <c r="B19" s="25" t="s">
        <v>293</v>
      </c>
      <c r="C19" s="26">
        <f>'[2]1992'!$C18</f>
        <v>1314.6014209687589</v>
      </c>
      <c r="D19" s="26">
        <f>'[2]1992'!$D18</f>
        <v>0.38992253458909437</v>
      </c>
      <c r="E19" s="26">
        <f>'[2]1992'!$E18</f>
        <v>6.3926115924905838E-2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1342.4596726573536</v>
      </c>
    </row>
    <row r="20" spans="1:15" hidden="1" x14ac:dyDescent="0.35">
      <c r="A20" s="24" t="s">
        <v>294</v>
      </c>
      <c r="B20" s="25" t="s">
        <v>295</v>
      </c>
      <c r="C20" s="30">
        <f>'[2]1992'!$C19</f>
        <v>8.7292337620718996</v>
      </c>
      <c r="D20" s="30">
        <f>'[2]1992'!$D19</f>
        <v>1.2140798000099999E-3</v>
      </c>
      <c r="E20" s="30">
        <f>'[2]1992'!$E19</f>
        <v>7.2844788000599989E-5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8.7825318652923396</v>
      </c>
    </row>
    <row r="21" spans="1:15" hidden="1" x14ac:dyDescent="0.35">
      <c r="A21" s="24" t="s">
        <v>296</v>
      </c>
      <c r="B21" s="25" t="s">
        <v>297</v>
      </c>
      <c r="C21" s="30">
        <f>'[2]1992'!$C20</f>
        <v>1305.8721872066869</v>
      </c>
      <c r="D21" s="30">
        <f>'[2]1992'!$D20</f>
        <v>0.38870845478908439</v>
      </c>
      <c r="E21" s="30">
        <f>'[2]1992'!$E20</f>
        <v>6.385327113690524E-2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1333.6771407920612</v>
      </c>
    </row>
    <row r="22" spans="1:15" hidden="1" x14ac:dyDescent="0.35">
      <c r="A22" s="24" t="s">
        <v>298</v>
      </c>
      <c r="B22" s="25" t="s">
        <v>299</v>
      </c>
      <c r="C22" s="30">
        <f>'[2]1992'!$C21</f>
        <v>0</v>
      </c>
      <c r="D22" s="30">
        <f>'[2]1992'!$D21</f>
        <v>0</v>
      </c>
      <c r="E22" s="30">
        <f>'[2]1992'!$E21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'[2]1992'!$C22</f>
        <v>0</v>
      </c>
      <c r="D23" s="30">
        <f>'[2]1992'!$D22</f>
        <v>0</v>
      </c>
      <c r="E23" s="30">
        <f>'[2]1992'!$E22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'[2]1992'!$C23</f>
        <v>0</v>
      </c>
      <c r="D24" s="30">
        <f>'[2]1992'!$D23</f>
        <v>0</v>
      </c>
      <c r="E24" s="30">
        <f>'[2]1992'!$E23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'[2]1992'!$C24</f>
        <v>270.83955926993423</v>
      </c>
      <c r="D25" s="26">
        <f>'[2]1992'!$D24</f>
        <v>2.7548409971346941</v>
      </c>
      <c r="E25" s="26">
        <f>'[2]1992'!$E24</f>
        <v>3.696781915613178E-2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357.77157926608061</v>
      </c>
    </row>
    <row r="26" spans="1:15" hidden="1" x14ac:dyDescent="0.35">
      <c r="A26" s="24" t="s">
        <v>306</v>
      </c>
      <c r="B26" s="25" t="s">
        <v>307</v>
      </c>
      <c r="C26" s="30">
        <f>'[2]1992'!$C25</f>
        <v>96.846015296639052</v>
      </c>
      <c r="D26" s="30">
        <f>'[2]1992'!$D25</f>
        <v>2.6885990270086493E-2</v>
      </c>
      <c r="E26" s="30">
        <f>'[2]1992'!$E25</f>
        <v>5.669249476936498E-4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97.749058135340292</v>
      </c>
    </row>
    <row r="27" spans="1:15" hidden="1" x14ac:dyDescent="0.35">
      <c r="A27" s="24" t="s">
        <v>308</v>
      </c>
      <c r="B27" s="25" t="s">
        <v>309</v>
      </c>
      <c r="C27" s="30">
        <f>'[2]1992'!$C26</f>
        <v>173.99354397329517</v>
      </c>
      <c r="D27" s="30">
        <f>'[2]1992'!$D26</f>
        <v>2.7279550068646077</v>
      </c>
      <c r="E27" s="30">
        <f>'[2]1992'!$E26</f>
        <v>3.6400894208438131E-2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260.0225211307403</v>
      </c>
    </row>
    <row r="28" spans="1:15" hidden="1" x14ac:dyDescent="0.35">
      <c r="A28" s="24" t="s">
        <v>310</v>
      </c>
      <c r="B28" s="25" t="s">
        <v>311</v>
      </c>
      <c r="C28" s="30">
        <f>'[2]1992'!$C27</f>
        <v>0</v>
      </c>
      <c r="D28" s="30">
        <f>'[2]1992'!$D27</f>
        <v>0</v>
      </c>
      <c r="E28" s="30">
        <f>'[2]1992'!$E27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'[2]1992'!$C28</f>
        <v>0</v>
      </c>
      <c r="D29" s="26">
        <f>'[2]1992'!$D28</f>
        <v>0</v>
      </c>
      <c r="E29" s="26">
        <f>'[2]1992'!$E28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'[2]1992'!$C29</f>
        <v>0</v>
      </c>
      <c r="D30" s="30">
        <f>'[2]1992'!$D29</f>
        <v>0</v>
      </c>
      <c r="E30" s="30">
        <f>'[2]1992'!$E29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'[2]1992'!$C30</f>
        <v>0</v>
      </c>
      <c r="D31" s="30">
        <f>'[2]1992'!$D30</f>
        <v>0</v>
      </c>
      <c r="E31" s="30">
        <f>'[2]1992'!$E30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177.81520494849534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177.81520494849534</v>
      </c>
    </row>
    <row r="47" spans="1:15" hidden="1" x14ac:dyDescent="0.35">
      <c r="A47" s="24" t="s">
        <v>345</v>
      </c>
      <c r="B47" s="25" t="s">
        <v>346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 x14ac:dyDescent="0.35">
      <c r="A48" s="24" t="s">
        <v>347</v>
      </c>
      <c r="B48" s="25" t="s">
        <v>348</v>
      </c>
      <c r="C48" s="46">
        <f>'[3]1992'!$C$6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3.1440095484953421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3.1440095484953421</v>
      </c>
    </row>
    <row r="73" spans="1:15" hidden="1" x14ac:dyDescent="0.35">
      <c r="A73" s="24" t="s">
        <v>394</v>
      </c>
      <c r="B73" s="25" t="s">
        <v>395</v>
      </c>
      <c r="C73" s="46">
        <f>'[3]1992'!$C$31</f>
        <v>3.1440095484953421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3.1440095484953421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 hidden="1" x14ac:dyDescent="0.35">
      <c r="A96" s="24" t="s">
        <v>436</v>
      </c>
      <c r="B96" s="25" t="s">
        <v>437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 hidden="1" x14ac:dyDescent="0.35">
      <c r="A97" s="24" t="s">
        <v>438</v>
      </c>
      <c r="B97" s="25" t="s">
        <v>439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 hidden="1" x14ac:dyDescent="0.35">
      <c r="A98" s="24" t="s">
        <v>440</v>
      </c>
      <c r="B98" s="25" t="s">
        <v>441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 hidden="1" x14ac:dyDescent="0.35">
      <c r="A99" s="24" t="s">
        <v>442</v>
      </c>
      <c r="B99" s="25" t="s">
        <v>443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 hidden="1" x14ac:dyDescent="0.35">
      <c r="A100" s="24" t="s">
        <v>444</v>
      </c>
      <c r="B100" s="25" t="s">
        <v>445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 hidden="1" x14ac:dyDescent="0.35">
      <c r="A101" s="24" t="s">
        <v>446</v>
      </c>
      <c r="B101" s="25" t="s">
        <v>447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 hidden="1" x14ac:dyDescent="0.35">
      <c r="A102" s="24" t="s">
        <v>448</v>
      </c>
      <c r="B102" s="25" t="s">
        <v>449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 hidden="1" x14ac:dyDescent="0.35">
      <c r="A103" s="24" t="s">
        <v>450</v>
      </c>
      <c r="B103" s="25" t="s">
        <v>451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 hidden="1" x14ac:dyDescent="0.35">
      <c r="A104" s="24" t="s">
        <v>452</v>
      </c>
      <c r="B104" s="25" t="s">
        <v>453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 x14ac:dyDescent="0.35">
      <c r="A105" s="24" t="s">
        <v>454</v>
      </c>
      <c r="B105" s="25" t="s">
        <v>455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 x14ac:dyDescent="0.35">
      <c r="A106" s="24" t="s">
        <v>456</v>
      </c>
      <c r="B106" s="25" t="s">
        <v>457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 hidden="1" x14ac:dyDescent="0.35">
      <c r="A107" s="24" t="s">
        <v>458</v>
      </c>
      <c r="B107" s="25" t="s">
        <v>459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 hidden="1" x14ac:dyDescent="0.35">
      <c r="A108" s="24" t="s">
        <v>460</v>
      </c>
      <c r="B108" s="25" t="s">
        <v>461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 hidden="1" x14ac:dyDescent="0.35">
      <c r="A109" s="24" t="s">
        <v>462</v>
      </c>
      <c r="B109" s="25" t="s">
        <v>463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 x14ac:dyDescent="0.35">
      <c r="A110" s="24" t="s">
        <v>464</v>
      </c>
      <c r="B110" s="25" t="s">
        <v>465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 x14ac:dyDescent="0.35">
      <c r="A111" s="24" t="s">
        <v>466</v>
      </c>
      <c r="B111" s="25" t="s">
        <v>467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 hidden="1" x14ac:dyDescent="0.35">
      <c r="A112" s="24" t="s">
        <v>468</v>
      </c>
      <c r="B112" s="25" t="s">
        <v>439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 hidden="1" x14ac:dyDescent="0.35">
      <c r="A113" s="24" t="s">
        <v>469</v>
      </c>
      <c r="B113" s="25" t="s">
        <v>441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 hidden="1" x14ac:dyDescent="0.35">
      <c r="A114" s="24" t="s">
        <v>470</v>
      </c>
      <c r="B114" s="25" t="s">
        <v>443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 hidden="1" x14ac:dyDescent="0.35">
      <c r="A115" s="24" t="s">
        <v>471</v>
      </c>
      <c r="B115" s="25" t="s">
        <v>445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 hidden="1" x14ac:dyDescent="0.35">
      <c r="A116" s="24" t="s">
        <v>472</v>
      </c>
      <c r="B116" s="25" t="s">
        <v>447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 hidden="1" x14ac:dyDescent="0.35">
      <c r="A117" s="24" t="s">
        <v>473</v>
      </c>
      <c r="B117" s="25" t="s">
        <v>449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 hidden="1" x14ac:dyDescent="0.35">
      <c r="A118" s="24" t="s">
        <v>474</v>
      </c>
      <c r="B118" s="25" t="s">
        <v>451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 hidden="1" x14ac:dyDescent="0.35">
      <c r="A119" s="24" t="s">
        <v>475</v>
      </c>
      <c r="B119" s="25" t="s">
        <v>453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 x14ac:dyDescent="0.35">
      <c r="A120" s="24" t="s">
        <v>476</v>
      </c>
      <c r="B120" s="25" t="s">
        <v>455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 x14ac:dyDescent="0.35">
      <c r="A121" s="24" t="s">
        <v>477</v>
      </c>
      <c r="B121" s="25" t="s">
        <v>457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 hidden="1" x14ac:dyDescent="0.35">
      <c r="A122" s="24" t="s">
        <v>478</v>
      </c>
      <c r="B122" s="25" t="s">
        <v>459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 hidden="1" x14ac:dyDescent="0.35">
      <c r="A123" s="24" t="s">
        <v>479</v>
      </c>
      <c r="B123" s="25" t="s">
        <v>461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 hidden="1" x14ac:dyDescent="0.35">
      <c r="A124" s="24" t="s">
        <v>480</v>
      </c>
      <c r="B124" s="25" t="s">
        <v>463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 hidden="1" x14ac:dyDescent="0.35">
      <c r="A125" s="24" t="s">
        <v>481</v>
      </c>
      <c r="B125" s="25" t="s">
        <v>465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hidden="1" x14ac:dyDescent="0.35">
      <c r="A126" s="24" t="s">
        <v>482</v>
      </c>
      <c r="B126" s="25" t="s">
        <v>483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 hidden="1" x14ac:dyDescent="0.35">
      <c r="A127" s="24" t="s">
        <v>484</v>
      </c>
      <c r="B127" s="25" t="s">
        <v>485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 hidden="1" x14ac:dyDescent="0.35">
      <c r="A128" s="24" t="s">
        <v>486</v>
      </c>
      <c r="B128" s="25" t="s">
        <v>487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 hidden="1" x14ac:dyDescent="0.35">
      <c r="A129" s="24" t="s">
        <v>488</v>
      </c>
      <c r="B129" s="25" t="s">
        <v>489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 hidden="1" x14ac:dyDescent="0.35">
      <c r="A130" s="24" t="s">
        <v>490</v>
      </c>
      <c r="B130" s="25" t="s">
        <v>491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 x14ac:dyDescent="0.35">
      <c r="A131" s="24" t="s">
        <v>492</v>
      </c>
      <c r="B131" s="25" t="s">
        <v>291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 x14ac:dyDescent="0.35">
      <c r="A132" s="24" t="s">
        <v>493</v>
      </c>
      <c r="B132" s="25" t="s">
        <v>494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 hidden="1" x14ac:dyDescent="0.35">
      <c r="A133" s="24" t="s">
        <v>495</v>
      </c>
      <c r="B133" s="25" t="s">
        <v>496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 hidden="1" x14ac:dyDescent="0.35">
      <c r="A134" s="24" t="s">
        <v>497</v>
      </c>
      <c r="B134" s="25" t="s">
        <v>498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 hidden="1" x14ac:dyDescent="0.35">
      <c r="A135" s="24" t="s">
        <v>499</v>
      </c>
      <c r="B135" s="25" t="s">
        <v>500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 hidden="1" x14ac:dyDescent="0.35">
      <c r="A136" s="24" t="s">
        <v>501</v>
      </c>
      <c r="B136" s="25" t="s">
        <v>502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 hidden="1" x14ac:dyDescent="0.35">
      <c r="A137" s="24" t="s">
        <v>503</v>
      </c>
      <c r="B137" s="25" t="s">
        <v>504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 x14ac:dyDescent="0.35">
      <c r="A138" s="24" t="s">
        <v>505</v>
      </c>
      <c r="B138" s="25" t="s">
        <v>506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 x14ac:dyDescent="0.35">
      <c r="A139" s="24" t="s">
        <v>507</v>
      </c>
      <c r="B139" s="25" t="s">
        <v>508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 x14ac:dyDescent="0.35">
      <c r="A140" s="24" t="s">
        <v>509</v>
      </c>
      <c r="B140" s="25" t="s">
        <v>291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 x14ac:dyDescent="0.35">
      <c r="A141" s="24" t="s">
        <v>510</v>
      </c>
      <c r="B141" s="25" t="s">
        <v>511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 hidden="1" x14ac:dyDescent="0.35">
      <c r="A142" s="24" t="s">
        <v>512</v>
      </c>
      <c r="B142" s="25" t="s">
        <v>513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 hidden="1" x14ac:dyDescent="0.35">
      <c r="A143" s="24" t="s">
        <v>514</v>
      </c>
      <c r="B143" s="25" t="s">
        <v>515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 hidden="1" x14ac:dyDescent="0.35">
      <c r="A144" s="24" t="s">
        <v>516</v>
      </c>
      <c r="B144" s="25" t="s">
        <v>517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 x14ac:dyDescent="0.35">
      <c r="A145" s="24" t="s">
        <v>518</v>
      </c>
      <c r="B145" s="25" t="s">
        <v>519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 hidden="1" x14ac:dyDescent="0.35">
      <c r="A146" s="24" t="s">
        <v>520</v>
      </c>
      <c r="B146" s="25" t="s">
        <v>521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 hidden="1" x14ac:dyDescent="0.35">
      <c r="A147" s="24" t="s">
        <v>522</v>
      </c>
      <c r="B147" s="25" t="s">
        <v>523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 x14ac:dyDescent="0.35">
      <c r="A148" s="24" t="s">
        <v>524</v>
      </c>
      <c r="B148" s="25" t="s">
        <v>525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 x14ac:dyDescent="0.35">
      <c r="A149" s="24" t="s">
        <v>526</v>
      </c>
      <c r="B149" s="25" t="s">
        <v>527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 hidden="1" x14ac:dyDescent="0.35">
      <c r="A150" s="24" t="s">
        <v>528</v>
      </c>
      <c r="B150" s="25" t="s">
        <v>291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 x14ac:dyDescent="0.35">
      <c r="A151" s="24" t="s">
        <v>529</v>
      </c>
      <c r="B151" s="25" t="s">
        <v>530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 hidden="1" x14ac:dyDescent="0.35">
      <c r="A152" s="24" t="s">
        <v>531</v>
      </c>
      <c r="B152" s="25" t="s">
        <v>532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 hidden="1" x14ac:dyDescent="0.35">
      <c r="A153" s="24" t="s">
        <v>533</v>
      </c>
      <c r="B153" s="25" t="s">
        <v>534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 hidden="1" x14ac:dyDescent="0.35">
      <c r="A154" s="24" t="s">
        <v>535</v>
      </c>
      <c r="B154" s="25" t="s">
        <v>536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 hidden="1" x14ac:dyDescent="0.35">
      <c r="A155" s="24" t="s">
        <v>537</v>
      </c>
      <c r="B155" s="25" t="s">
        <v>538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 x14ac:dyDescent="0.35">
      <c r="A156" s="24" t="s">
        <v>539</v>
      </c>
      <c r="B156" s="25" t="s">
        <v>291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hidden="1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hidden="1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hidden="1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hidden="1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hidden="1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hidden="1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hidden="1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hidden="1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hidden="1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hidden="1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hidden="1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hidden="1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hidden="1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hidden="1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hidden="1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hidden="1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hidden="1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hidden="1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hidden="1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hidden="1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hidden="1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hidden="1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hidden="1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hidden="1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hidden="1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hidden="1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hidden="1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hidden="1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hidden="1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hidden="1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hidden="1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hidden="1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hidden="1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hidden="1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hidden="1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hidden="1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hidden="1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hidden="1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hidden="1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hidden="1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hidden="1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hidden="1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hidden="1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hidden="1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hidden="1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hidden="1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hidden="1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hidden="1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hidden="1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hidden="1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6.3822015748379641</v>
      </c>
      <c r="E208" s="21">
        <f t="shared" si="63"/>
        <v>9.6126461434471164E-2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204.17515637559785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'[4]1992'!$D$5</f>
        <v>5.1198862090198807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143.35681385255666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1.262315365818083</v>
      </c>
      <c r="E219" s="26">
        <f t="shared" ref="E219" si="71">+SUM(E220:E222)</f>
        <v>9.6126461434471164E-2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60.818342523041181</v>
      </c>
    </row>
    <row r="220" spans="1:15" x14ac:dyDescent="0.35">
      <c r="A220" s="24" t="s">
        <v>665</v>
      </c>
      <c r="B220" s="25" t="s">
        <v>666</v>
      </c>
      <c r="C220" s="32"/>
      <c r="D220" s="46">
        <f>'[4]1992'!$D$16</f>
        <v>1.262315365818083</v>
      </c>
      <c r="E220" s="46">
        <f>'[4]1992'!$E$16</f>
        <v>9.6126461434471164E-2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60.818342523041181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206.45029283373492</v>
      </c>
      <c r="D226" s="26">
        <f t="shared" ref="D226:E226" si="74">+SUM(D227:D228)</f>
        <v>1.4437083414946498E-3</v>
      </c>
      <c r="E226" s="26">
        <f t="shared" si="74"/>
        <v>5.774833365978599E-3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208.02104750928109</v>
      </c>
    </row>
    <row r="227" spans="1:15" x14ac:dyDescent="0.35">
      <c r="A227" s="24"/>
      <c r="B227" s="44" t="s">
        <v>674</v>
      </c>
      <c r="C227" s="46">
        <f>'[2]1992'!$C48</f>
        <v>206.45029283373492</v>
      </c>
      <c r="D227" s="46">
        <f>'[2]1992'!$D48</f>
        <v>1.4437083414946498E-3</v>
      </c>
      <c r="E227" s="46">
        <f>'[2]1992'!$E48</f>
        <v>5.774833365978599E-3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208.02104750928109</v>
      </c>
    </row>
    <row r="228" spans="1:15" x14ac:dyDescent="0.35">
      <c r="A228" s="24"/>
      <c r="B228" s="44" t="s">
        <v>675</v>
      </c>
      <c r="C228" s="46">
        <f>'[2]1992'!$C49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'[2]1992'!$C50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'[2]1992'!$C51</f>
        <v>1689.9473739618397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1689.9473739618397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3895.7410095482492</v>
      </c>
      <c r="D241" s="21">
        <f t="shared" si="77"/>
        <v>9.8088403428960937</v>
      </c>
      <c r="E241" s="21">
        <f t="shared" si="77"/>
        <v>0.23979183135421545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</v>
      </c>
      <c r="K241" s="21">
        <f t="shared" si="77"/>
        <v>0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4233.9333744582063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3717.925804599754</v>
      </c>
      <c r="D242" s="21">
        <f t="shared" ref="D242:E242" si="79">+D243+D249+D252</f>
        <v>3.4266387680581296</v>
      </c>
      <c r="E242" s="21">
        <f t="shared" si="79"/>
        <v>0.14366536991974427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3851.9430131341137</v>
      </c>
    </row>
    <row r="243" spans="1:15" x14ac:dyDescent="0.35">
      <c r="A243" s="24" t="s">
        <v>266</v>
      </c>
      <c r="B243" s="25" t="s">
        <v>267</v>
      </c>
      <c r="C243" s="26">
        <f>+SUM(C244:C248)</f>
        <v>3717.925804599754</v>
      </c>
      <c r="D243" s="26">
        <f t="shared" ref="D243:E243" si="81">+SUM(D244:D248)</f>
        <v>3.4266387680581296</v>
      </c>
      <c r="E243" s="26">
        <f t="shared" si="81"/>
        <v>0.14366536991974427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3851.9430131341137</v>
      </c>
    </row>
    <row r="244" spans="1:15" x14ac:dyDescent="0.35">
      <c r="A244" s="24" t="s">
        <v>268</v>
      </c>
      <c r="B244" s="25" t="s">
        <v>269</v>
      </c>
      <c r="C244" s="46">
        <f>+C7</f>
        <v>1314.0941030716374</v>
      </c>
      <c r="D244" s="46">
        <f>+D7</f>
        <v>4.98425809206864E-2</v>
      </c>
      <c r="E244" s="46">
        <f>+E7</f>
        <v>9.8008057124531409E-3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1318.0869088512168</v>
      </c>
    </row>
    <row r="245" spans="1:15" x14ac:dyDescent="0.35">
      <c r="A245" s="24" t="s">
        <v>276</v>
      </c>
      <c r="B245" s="25" t="s">
        <v>277</v>
      </c>
      <c r="C245" s="46">
        <f>+C11</f>
        <v>818.39072128942348</v>
      </c>
      <c r="D245" s="46">
        <f>+D11</f>
        <v>0.23203265541365489</v>
      </c>
      <c r="E245" s="46">
        <f>+E11</f>
        <v>3.2970629126253495E-2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833.62485235946292</v>
      </c>
    </row>
    <row r="246" spans="1:15" x14ac:dyDescent="0.35">
      <c r="A246" s="24" t="s">
        <v>292</v>
      </c>
      <c r="B246" s="25" t="s">
        <v>293</v>
      </c>
      <c r="C246" s="46">
        <f>+C19</f>
        <v>1314.6014209687589</v>
      </c>
      <c r="D246" s="46">
        <f>+D19</f>
        <v>0.38992253458909437</v>
      </c>
      <c r="E246" s="46">
        <f>+E19</f>
        <v>6.3926115924905838E-2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1342.4596726573536</v>
      </c>
    </row>
    <row r="247" spans="1:15" x14ac:dyDescent="0.35">
      <c r="A247" s="24" t="s">
        <v>304</v>
      </c>
      <c r="B247" s="25" t="s">
        <v>305</v>
      </c>
      <c r="C247" s="46">
        <f>+C25</f>
        <v>270.83955926993423</v>
      </c>
      <c r="D247" s="46">
        <f>+D25</f>
        <v>2.7548409971346941</v>
      </c>
      <c r="E247" s="46">
        <f>+E25</f>
        <v>3.696781915613178E-2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357.77157926608061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177.81520494849534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177.81520494849534</v>
      </c>
    </row>
    <row r="254" spans="1:15" x14ac:dyDescent="0.35">
      <c r="A254" s="24" t="s">
        <v>345</v>
      </c>
      <c r="B254" s="25" t="s">
        <v>346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3.1440095484953421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3.1440095484953421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0</v>
      </c>
      <c r="D262" s="21">
        <f t="shared" ref="D262:E262" si="90">+SUM(D263:D272)</f>
        <v>0</v>
      </c>
      <c r="E262" s="21">
        <f t="shared" si="90"/>
        <v>0</v>
      </c>
      <c r="F262" s="35"/>
      <c r="G262" s="35"/>
      <c r="H262" s="35"/>
      <c r="I262" s="35"/>
      <c r="J262" s="21">
        <f t="shared" ref="J262:L262" si="91">+SUM(J263:J272)</f>
        <v>0</v>
      </c>
      <c r="K262" s="21">
        <f t="shared" si="91"/>
        <v>0</v>
      </c>
      <c r="L262" s="21">
        <f t="shared" si="91"/>
        <v>0</v>
      </c>
      <c r="M262" s="35"/>
      <c r="N262" s="64"/>
      <c r="O262" s="21">
        <f>+SUM(O263:O272)</f>
        <v>0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</v>
      </c>
      <c r="E268" s="46">
        <f t="shared" si="92"/>
        <v>0</v>
      </c>
      <c r="F268" s="32"/>
      <c r="G268" s="32"/>
      <c r="H268" s="32"/>
      <c r="I268" s="32"/>
      <c r="J268" s="46">
        <f t="shared" si="92"/>
        <v>0</v>
      </c>
      <c r="K268" s="46">
        <f t="shared" si="92"/>
        <v>0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529</v>
      </c>
      <c r="B269" s="25" t="s">
        <v>530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 x14ac:dyDescent="0.35">
      <c r="A270" s="24" t="s">
        <v>535</v>
      </c>
      <c r="B270" s="25" t="s">
        <v>536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6.3822015748379641</v>
      </c>
      <c r="E282" s="21">
        <f t="shared" si="103"/>
        <v>9.6126461434471164E-2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204.17515637559785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5.1198862090198807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143.35681385255666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1.262315365818083</v>
      </c>
      <c r="E286" s="46">
        <f t="shared" si="108"/>
        <v>9.6126461434471164E-2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60.818342523041181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206.45029283373492</v>
      </c>
      <c r="D290" s="26">
        <f t="shared" ref="D290:E290" si="110">+D291+D292</f>
        <v>1.4437083414946498E-3</v>
      </c>
      <c r="E290" s="26">
        <f t="shared" si="110"/>
        <v>5.774833365978599E-3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208.02104750928109</v>
      </c>
    </row>
    <row r="291" spans="1:15" x14ac:dyDescent="0.35">
      <c r="A291" s="24"/>
      <c r="B291" s="44" t="s">
        <v>674</v>
      </c>
      <c r="C291" s="46">
        <f>+C227</f>
        <v>206.45029283373492</v>
      </c>
      <c r="D291" s="46">
        <f t="shared" ref="D291:M293" si="112">+D227</f>
        <v>1.4437083414946498E-3</v>
      </c>
      <c r="E291" s="46">
        <f t="shared" si="112"/>
        <v>5.774833365978599E-3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208.02104750928109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1689.9473739618397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1689.9473739618397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3895.7410095482492</v>
      </c>
      <c r="D303" s="21">
        <f t="shared" ref="D303:M303" si="115">+SUM(D304:D308)</f>
        <v>9.8088403428960937</v>
      </c>
      <c r="E303" s="21">
        <f t="shared" si="115"/>
        <v>0.23979183135421545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</v>
      </c>
      <c r="K303" s="21">
        <f t="shared" si="115"/>
        <v>0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4233.9333744582073</v>
      </c>
    </row>
    <row r="304" spans="1:15" x14ac:dyDescent="0.35">
      <c r="A304" s="48" t="s">
        <v>264</v>
      </c>
      <c r="B304" s="49" t="s">
        <v>265</v>
      </c>
      <c r="C304" s="67">
        <f>+C242</f>
        <v>3717.925804599754</v>
      </c>
      <c r="D304" s="67">
        <f t="shared" ref="D304:M304" si="116">+D242</f>
        <v>3.4266387680581296</v>
      </c>
      <c r="E304" s="67">
        <f t="shared" si="116"/>
        <v>0.14366536991974427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3851.9430131341142</v>
      </c>
    </row>
    <row r="305" spans="1:15" x14ac:dyDescent="0.35">
      <c r="A305" s="48" t="s">
        <v>343</v>
      </c>
      <c r="B305" s="49" t="s">
        <v>344</v>
      </c>
      <c r="C305" s="67">
        <f>+C253</f>
        <v>177.81520494849534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177.81520494849534</v>
      </c>
    </row>
    <row r="306" spans="1:15" x14ac:dyDescent="0.35">
      <c r="A306" s="48" t="s">
        <v>434</v>
      </c>
      <c r="B306" s="49" t="s">
        <v>435</v>
      </c>
      <c r="C306" s="67">
        <f>+C262</f>
        <v>0</v>
      </c>
      <c r="D306" s="67">
        <f t="shared" ref="D306:L306" si="118">+D262</f>
        <v>0</v>
      </c>
      <c r="E306" s="67">
        <f t="shared" si="118"/>
        <v>0</v>
      </c>
      <c r="F306" s="32"/>
      <c r="G306" s="32"/>
      <c r="H306" s="32"/>
      <c r="I306" s="32"/>
      <c r="J306" s="67">
        <f t="shared" si="118"/>
        <v>0</v>
      </c>
      <c r="K306" s="67">
        <f t="shared" si="118"/>
        <v>0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0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6.3822015748379641</v>
      </c>
      <c r="E308" s="67">
        <f t="shared" si="120"/>
        <v>9.6126461434471164E-2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204.17515637559785</v>
      </c>
    </row>
  </sheetData>
  <conditionalFormatting sqref="C239:M239">
    <cfRule type="cellIs" dxfId="143" priority="6" operator="equal">
      <formula>0</formula>
    </cfRule>
  </conditionalFormatting>
  <conditionalFormatting sqref="C301:M301">
    <cfRule type="cellIs" dxfId="142" priority="2" operator="equal">
      <formula>0</formula>
    </cfRule>
  </conditionalFormatting>
  <conditionalFormatting sqref="O239">
    <cfRule type="cellIs" dxfId="141" priority="5" operator="equal">
      <formula>0</formula>
    </cfRule>
  </conditionalFormatting>
  <conditionalFormatting sqref="O301">
    <cfRule type="cellIs" dxfId="140" priority="1" operator="equal">
      <formula>0</formula>
    </cfRule>
  </conditionalFormatting>
  <dataValidations count="1">
    <dataValidation allowBlank="1" showInputMessage="1" showErrorMessage="1" sqref="B144:B157 B136 A225:B236 B267:B273 A289:B298 B307" xr:uid="{B3521DAF-F9F7-460E-B18A-ED4CDA1E2F19}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4F34F-9E91-48D6-898C-5BE05345E382}">
  <dimension ref="A2:O308"/>
  <sheetViews>
    <sheetView showGridLines="0" zoomScale="85" zoomScaleNormal="85" workbookViewId="0">
      <selection activeCell="D98" sqref="D98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3905.9482128662962</v>
      </c>
      <c r="D4" s="21">
        <f t="shared" si="0"/>
        <v>11.537398288095861</v>
      </c>
      <c r="E4" s="21">
        <f t="shared" si="0"/>
        <v>0.25177057693895788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4295.7145678218039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3729.8840719816458</v>
      </c>
      <c r="D5" s="21">
        <f t="shared" ref="D5:E5" si="1">+D6+D32+D42</f>
        <v>3.3763342200487596</v>
      </c>
      <c r="E5" s="21">
        <f t="shared" si="1"/>
        <v>0.14991079389747977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3864.147790525843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3729.8840719816458</v>
      </c>
      <c r="D6" s="26">
        <f t="shared" ref="D6:E6" si="4">+D7+D11+D19+D25+D29</f>
        <v>3.3763342200487596</v>
      </c>
      <c r="E6" s="26">
        <f t="shared" si="4"/>
        <v>0.14991079389747977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3864.147790525843</v>
      </c>
    </row>
    <row r="7" spans="1:15" hidden="1" x14ac:dyDescent="0.35">
      <c r="A7" s="24" t="s">
        <v>268</v>
      </c>
      <c r="B7" s="25" t="s">
        <v>269</v>
      </c>
      <c r="C7" s="26">
        <f>'[2]1993'!$C6</f>
        <v>1156.6463316666236</v>
      </c>
      <c r="D7" s="26">
        <f>'[2]1993'!$D6</f>
        <v>4.3414237703736897E-2</v>
      </c>
      <c r="E7" s="26">
        <f>'[2]1993'!$E6</f>
        <v>8.5151789338839302E-3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1160.1184527398073</v>
      </c>
    </row>
    <row r="8" spans="1:15" hidden="1" x14ac:dyDescent="0.35">
      <c r="A8" s="24" t="s">
        <v>270</v>
      </c>
      <c r="B8" s="25" t="s">
        <v>271</v>
      </c>
      <c r="C8" s="30">
        <f>'[2]1993'!$C7</f>
        <v>862.13012305545976</v>
      </c>
      <c r="D8" s="30">
        <f>'[2]1993'!$D7</f>
        <v>3.4054938390280495E-2</v>
      </c>
      <c r="E8" s="30">
        <f>'[2]1993'!$E7</f>
        <v>6.8109876780561001E-3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864.88857306507248</v>
      </c>
    </row>
    <row r="9" spans="1:15" hidden="1" x14ac:dyDescent="0.35">
      <c r="A9" s="24" t="s">
        <v>272</v>
      </c>
      <c r="B9" s="25" t="s">
        <v>273</v>
      </c>
      <c r="C9" s="30">
        <f>'[2]1993'!$C8</f>
        <v>294.51620861116373</v>
      </c>
      <c r="D9" s="30">
        <f>'[2]1993'!$D8</f>
        <v>9.3592993134563977E-3</v>
      </c>
      <c r="E9" s="30">
        <f>'[2]1993'!$E8</f>
        <v>1.7041912558278297E-3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295.22987967473489</v>
      </c>
    </row>
    <row r="10" spans="1:15" hidden="1" x14ac:dyDescent="0.35">
      <c r="A10" s="24" t="s">
        <v>274</v>
      </c>
      <c r="B10" s="25" t="s">
        <v>275</v>
      </c>
      <c r="C10" s="30">
        <f>'[2]1993'!$C9</f>
        <v>0</v>
      </c>
      <c r="D10" s="30">
        <f>'[2]1993'!$D9</f>
        <v>0</v>
      </c>
      <c r="E10" s="30">
        <f>'[2]1993'!$E9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'[2]1993'!$C10</f>
        <v>807.79770757505355</v>
      </c>
      <c r="D11" s="26">
        <f>'[2]1993'!$D10</f>
        <v>0.22726077417341756</v>
      </c>
      <c r="E11" s="26">
        <f>'[2]1993'!$E10</f>
        <v>3.2293936877435307E-2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822.71890252442961</v>
      </c>
    </row>
    <row r="12" spans="1:15" hidden="1" x14ac:dyDescent="0.35">
      <c r="A12" s="24" t="s">
        <v>278</v>
      </c>
      <c r="B12" s="25" t="s">
        <v>279</v>
      </c>
      <c r="C12" s="30">
        <f>'[2]1993'!$C11</f>
        <v>0</v>
      </c>
      <c r="D12" s="30">
        <f>'[2]1993'!$D11</f>
        <v>0</v>
      </c>
      <c r="E12" s="30">
        <f>'[2]1993'!$E11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'[2]1993'!$C12</f>
        <v>0</v>
      </c>
      <c r="D13" s="30">
        <f>'[2]1993'!$D12</f>
        <v>0</v>
      </c>
      <c r="E13" s="30">
        <f>'[2]1993'!$E12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'[2]1993'!$C13</f>
        <v>0</v>
      </c>
      <c r="D14" s="30">
        <f>'[2]1993'!$D13</f>
        <v>0</v>
      </c>
      <c r="E14" s="30">
        <f>'[2]1993'!$E13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'[2]1993'!$C14</f>
        <v>0</v>
      </c>
      <c r="D15" s="30">
        <f>'[2]1993'!$D14</f>
        <v>0</v>
      </c>
      <c r="E15" s="30">
        <f>'[2]1993'!$E14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'[2]1993'!$C15</f>
        <v>0</v>
      </c>
      <c r="D16" s="30">
        <f>'[2]1993'!$D15</f>
        <v>0</v>
      </c>
      <c r="E16" s="30">
        <f>'[2]1993'!$E15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'[2]1993'!$C16</f>
        <v>0</v>
      </c>
      <c r="D17" s="30">
        <f>'[2]1993'!$D16</f>
        <v>0</v>
      </c>
      <c r="E17" s="30">
        <f>'[2]1993'!$E16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'[2]1993'!$C17</f>
        <v>807.79770757505355</v>
      </c>
      <c r="D18" s="30">
        <f>'[2]1993'!$D17</f>
        <v>0.22726077417341756</v>
      </c>
      <c r="E18" s="30">
        <f>'[2]1993'!$E17</f>
        <v>3.2293936877435307E-2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822.71890252442961</v>
      </c>
    </row>
    <row r="19" spans="1:15" hidden="1" x14ac:dyDescent="0.35">
      <c r="A19" s="24" t="s">
        <v>292</v>
      </c>
      <c r="B19" s="25" t="s">
        <v>293</v>
      </c>
      <c r="C19" s="26">
        <f>'[2]1993'!$C18</f>
        <v>1492.5506881194106</v>
      </c>
      <c r="D19" s="26">
        <f>'[2]1993'!$D18</f>
        <v>0.41859788538553061</v>
      </c>
      <c r="E19" s="26">
        <f>'[2]1993'!$E18</f>
        <v>7.3001446159621966E-2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1523.6168121425053</v>
      </c>
    </row>
    <row r="20" spans="1:15" hidden="1" x14ac:dyDescent="0.35">
      <c r="A20" s="24" t="s">
        <v>294</v>
      </c>
      <c r="B20" s="25" t="s">
        <v>295</v>
      </c>
      <c r="C20" s="30">
        <f>'[2]1993'!$C19</f>
        <v>8.63893134384357</v>
      </c>
      <c r="D20" s="30">
        <f>'[2]1993'!$D19</f>
        <v>1.2015203538030001E-3</v>
      </c>
      <c r="E20" s="30">
        <f>'[2]1993'!$E19</f>
        <v>7.2091221228179993E-5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8.6916780873755215</v>
      </c>
    </row>
    <row r="21" spans="1:15" hidden="1" x14ac:dyDescent="0.35">
      <c r="A21" s="24" t="s">
        <v>296</v>
      </c>
      <c r="B21" s="25" t="s">
        <v>297</v>
      </c>
      <c r="C21" s="30">
        <f>'[2]1993'!$C20</f>
        <v>1483.911756775567</v>
      </c>
      <c r="D21" s="30">
        <f>'[2]1993'!$D20</f>
        <v>0.41739636503172761</v>
      </c>
      <c r="E21" s="30">
        <f>'[2]1993'!$E20</f>
        <v>7.2929354938393781E-2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1514.9251340551298</v>
      </c>
    </row>
    <row r="22" spans="1:15" hidden="1" x14ac:dyDescent="0.35">
      <c r="A22" s="24" t="s">
        <v>298</v>
      </c>
      <c r="B22" s="25" t="s">
        <v>299</v>
      </c>
      <c r="C22" s="30">
        <f>'[2]1993'!$C21</f>
        <v>0</v>
      </c>
      <c r="D22" s="30">
        <f>'[2]1993'!$D21</f>
        <v>0</v>
      </c>
      <c r="E22" s="30">
        <f>'[2]1993'!$E21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'[2]1993'!$C22</f>
        <v>0</v>
      </c>
      <c r="D23" s="30">
        <f>'[2]1993'!$D22</f>
        <v>0</v>
      </c>
      <c r="E23" s="30">
        <f>'[2]1993'!$E22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'[2]1993'!$C23</f>
        <v>0</v>
      </c>
      <c r="D24" s="30">
        <f>'[2]1993'!$D23</f>
        <v>0</v>
      </c>
      <c r="E24" s="30">
        <f>'[2]1993'!$E23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'[2]1993'!$C24</f>
        <v>272.88934462055806</v>
      </c>
      <c r="D25" s="26">
        <f>'[2]1993'!$D24</f>
        <v>2.6870613227860742</v>
      </c>
      <c r="E25" s="26">
        <f>'[2]1993'!$E24</f>
        <v>3.6100231926538565E-2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357.69362311910089</v>
      </c>
    </row>
    <row r="26" spans="1:15" hidden="1" x14ac:dyDescent="0.35">
      <c r="A26" s="24" t="s">
        <v>306</v>
      </c>
      <c r="B26" s="25" t="s">
        <v>307</v>
      </c>
      <c r="C26" s="30">
        <f>'[2]1993'!$C25</f>
        <v>95.676019152815641</v>
      </c>
      <c r="D26" s="30">
        <f>'[2]1993'!$D25</f>
        <v>2.4344293202498497E-2</v>
      </c>
      <c r="E26" s="30">
        <f>'[2]1993'!$E25</f>
        <v>5.3889393798317001E-4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96.500466256051141</v>
      </c>
    </row>
    <row r="27" spans="1:15" hidden="1" x14ac:dyDescent="0.35">
      <c r="A27" s="24" t="s">
        <v>308</v>
      </c>
      <c r="B27" s="25" t="s">
        <v>309</v>
      </c>
      <c r="C27" s="30">
        <f>'[2]1993'!$C26</f>
        <v>177.21332546774244</v>
      </c>
      <c r="D27" s="30">
        <f>'[2]1993'!$D26</f>
        <v>2.6627170295835758</v>
      </c>
      <c r="E27" s="30">
        <f>'[2]1993'!$E26</f>
        <v>3.5561337988555396E-2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261.19315686304975</v>
      </c>
    </row>
    <row r="28" spans="1:15" hidden="1" x14ac:dyDescent="0.35">
      <c r="A28" s="24" t="s">
        <v>310</v>
      </c>
      <c r="B28" s="25" t="s">
        <v>311</v>
      </c>
      <c r="C28" s="30">
        <f>'[2]1993'!$C27</f>
        <v>0</v>
      </c>
      <c r="D28" s="30">
        <f>'[2]1993'!$D27</f>
        <v>0</v>
      </c>
      <c r="E28" s="30">
        <f>'[2]1993'!$E27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'[2]1993'!$C28</f>
        <v>0</v>
      </c>
      <c r="D29" s="26">
        <f>'[2]1993'!$D28</f>
        <v>0</v>
      </c>
      <c r="E29" s="26">
        <f>'[2]1993'!$E28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'[2]1993'!$C29</f>
        <v>0</v>
      </c>
      <c r="D30" s="30">
        <f>'[2]1993'!$D29</f>
        <v>0</v>
      </c>
      <c r="E30" s="30">
        <f>'[2]1993'!$E29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'[2]1993'!$C30</f>
        <v>0</v>
      </c>
      <c r="D31" s="30">
        <f>'[2]1993'!$D30</f>
        <v>0</v>
      </c>
      <c r="E31" s="30">
        <f>'[2]1993'!$E30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176.06414088465036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176.06414088465036</v>
      </c>
    </row>
    <row r="47" spans="1:15" hidden="1" x14ac:dyDescent="0.35">
      <c r="A47" s="24" t="s">
        <v>345</v>
      </c>
      <c r="B47" s="25" t="s">
        <v>346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 x14ac:dyDescent="0.35">
      <c r="A48" s="24" t="s">
        <v>347</v>
      </c>
      <c r="B48" s="25" t="s">
        <v>348</v>
      </c>
      <c r="C48" s="46">
        <f>'[3]1993'!$C$6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1.3929454846503788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1.3929454846503788</v>
      </c>
    </row>
    <row r="73" spans="1:15" hidden="1" x14ac:dyDescent="0.35">
      <c r="A73" s="24" t="s">
        <v>394</v>
      </c>
      <c r="B73" s="25" t="s">
        <v>395</v>
      </c>
      <c r="C73" s="46">
        <f>'[3]1993'!$C$31</f>
        <v>1.3929454846503788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1.3929454846503788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 x14ac:dyDescent="0.35">
      <c r="A98" s="24" t="s">
        <v>440</v>
      </c>
      <c r="B98" s="25" t="s">
        <v>441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 x14ac:dyDescent="0.35">
      <c r="A99" s="24" t="s">
        <v>442</v>
      </c>
      <c r="B99" s="25" t="s">
        <v>443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 x14ac:dyDescent="0.35">
      <c r="A100" s="24" t="s">
        <v>444</v>
      </c>
      <c r="B100" s="25" t="s">
        <v>445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 x14ac:dyDescent="0.35">
      <c r="A101" s="24" t="s">
        <v>446</v>
      </c>
      <c r="B101" s="25" t="s">
        <v>447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 x14ac:dyDescent="0.35">
      <c r="A103" s="24" t="s">
        <v>450</v>
      </c>
      <c r="B103" s="25" t="s">
        <v>451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 x14ac:dyDescent="0.35">
      <c r="A104" s="24" t="s">
        <v>452</v>
      </c>
      <c r="B104" s="25" t="s">
        <v>453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 x14ac:dyDescent="0.35">
      <c r="A107" s="24" t="s">
        <v>458</v>
      </c>
      <c r="B107" s="25" t="s">
        <v>459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 x14ac:dyDescent="0.35">
      <c r="A108" s="24" t="s">
        <v>460</v>
      </c>
      <c r="B108" s="25" t="s">
        <v>461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 x14ac:dyDescent="0.35">
      <c r="A109" s="24" t="s">
        <v>462</v>
      </c>
      <c r="B109" s="25" t="s">
        <v>463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 x14ac:dyDescent="0.35">
      <c r="A113" s="24" t="s">
        <v>469</v>
      </c>
      <c r="B113" s="25" t="s">
        <v>441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 x14ac:dyDescent="0.35">
      <c r="A114" s="24" t="s">
        <v>470</v>
      </c>
      <c r="B114" s="25" t="s">
        <v>443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 x14ac:dyDescent="0.35">
      <c r="A115" s="24" t="s">
        <v>471</v>
      </c>
      <c r="B115" s="25" t="s">
        <v>445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 x14ac:dyDescent="0.35">
      <c r="A116" s="24" t="s">
        <v>472</v>
      </c>
      <c r="B116" s="25" t="s">
        <v>447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 x14ac:dyDescent="0.35">
      <c r="A118" s="24" t="s">
        <v>474</v>
      </c>
      <c r="B118" s="25" t="s">
        <v>451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 x14ac:dyDescent="0.35">
      <c r="A119" s="24" t="s">
        <v>475</v>
      </c>
      <c r="B119" s="25" t="s">
        <v>453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 x14ac:dyDescent="0.35">
      <c r="A122" s="24" t="s">
        <v>478</v>
      </c>
      <c r="B122" s="25" t="s">
        <v>459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 x14ac:dyDescent="0.35">
      <c r="A123" s="24" t="s">
        <v>479</v>
      </c>
      <c r="B123" s="25" t="s">
        <v>461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 x14ac:dyDescent="0.35">
      <c r="A124" s="24" t="s">
        <v>480</v>
      </c>
      <c r="B124" s="25" t="s">
        <v>463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 x14ac:dyDescent="0.35">
      <c r="A125" s="24" t="s">
        <v>481</v>
      </c>
      <c r="B125" s="25" t="s">
        <v>465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 x14ac:dyDescent="0.35">
      <c r="A128" s="24" t="s">
        <v>486</v>
      </c>
      <c r="B128" s="25" t="s">
        <v>487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 x14ac:dyDescent="0.35">
      <c r="A129" s="24" t="s">
        <v>488</v>
      </c>
      <c r="B129" s="25" t="s">
        <v>489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 x14ac:dyDescent="0.35">
      <c r="A130" s="24" t="s">
        <v>490</v>
      </c>
      <c r="B130" s="25" t="s">
        <v>491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 x14ac:dyDescent="0.35">
      <c r="A144" s="24" t="s">
        <v>516</v>
      </c>
      <c r="B144" s="25" t="s">
        <v>517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 x14ac:dyDescent="0.35">
      <c r="A146" s="24" t="s">
        <v>520</v>
      </c>
      <c r="B146" s="25" t="s">
        <v>521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 x14ac:dyDescent="0.35">
      <c r="A147" s="24" t="s">
        <v>522</v>
      </c>
      <c r="B147" s="25" t="s">
        <v>523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 x14ac:dyDescent="0.35">
      <c r="A150" s="24" t="s">
        <v>528</v>
      </c>
      <c r="B150" s="25" t="s">
        <v>291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 x14ac:dyDescent="0.35">
      <c r="A152" s="24" t="s">
        <v>531</v>
      </c>
      <c r="B152" s="25" t="s">
        <v>532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 x14ac:dyDescent="0.35">
      <c r="A153" s="24" t="s">
        <v>533</v>
      </c>
      <c r="B153" s="25" t="s">
        <v>534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 x14ac:dyDescent="0.35">
      <c r="A154" s="24" t="s">
        <v>535</v>
      </c>
      <c r="B154" s="25" t="s">
        <v>536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 x14ac:dyDescent="0.35">
      <c r="A155" s="24" t="s">
        <v>537</v>
      </c>
      <c r="B155" s="25" t="s">
        <v>538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8.1610640680471018</v>
      </c>
      <c r="E208" s="21">
        <f t="shared" si="63"/>
        <v>0.10185978304147808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255.50263641131056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'[4]1993'!$D$5</f>
        <v>6.8795628785931422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192.62776060060798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1.2815011894539594</v>
      </c>
      <c r="E219" s="26">
        <f t="shared" ref="E219" si="71">+SUM(E220:E222)</f>
        <v>0.10185978304147808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62.874875810702562</v>
      </c>
    </row>
    <row r="220" spans="1:15" x14ac:dyDescent="0.35">
      <c r="A220" s="24" t="s">
        <v>665</v>
      </c>
      <c r="B220" s="25" t="s">
        <v>666</v>
      </c>
      <c r="C220" s="32"/>
      <c r="D220" s="46">
        <f>'[4]1993'!$D$16</f>
        <v>1.2815011894539594</v>
      </c>
      <c r="E220" s="46">
        <f>'[4]1993'!$E$16</f>
        <v>0.10185978304147808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62.874875810702562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190.76521911401952</v>
      </c>
      <c r="D226" s="26">
        <f t="shared" ref="D226:E226" si="74">+SUM(D227:D228)</f>
        <v>1.3340225112868497E-3</v>
      </c>
      <c r="E226" s="26">
        <f t="shared" si="74"/>
        <v>5.3360900451473988E-3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192.2166356062996</v>
      </c>
    </row>
    <row r="227" spans="1:15" x14ac:dyDescent="0.35">
      <c r="A227" s="24"/>
      <c r="B227" s="44" t="s">
        <v>674</v>
      </c>
      <c r="C227" s="46">
        <f>'[2]1993'!$C48</f>
        <v>190.76521911401952</v>
      </c>
      <c r="D227" s="46">
        <f>'[2]1993'!$D48</f>
        <v>1.3340225112868497E-3</v>
      </c>
      <c r="E227" s="46">
        <f>'[2]1993'!$E48</f>
        <v>5.3360900451473988E-3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192.2166356062996</v>
      </c>
    </row>
    <row r="228" spans="1:15" x14ac:dyDescent="0.35">
      <c r="A228" s="24"/>
      <c r="B228" s="44" t="s">
        <v>675</v>
      </c>
      <c r="C228" s="46">
        <f>'[2]1993'!$C49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'[2]1993'!$C50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'[2]1993'!$C51</f>
        <v>1645.8457464168996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1645.8457464168996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3905.9482128662962</v>
      </c>
      <c r="D241" s="21">
        <f t="shared" si="77"/>
        <v>11.537398288095861</v>
      </c>
      <c r="E241" s="21">
        <f t="shared" si="77"/>
        <v>0.25177057693895788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</v>
      </c>
      <c r="K241" s="21">
        <f t="shared" si="77"/>
        <v>0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4295.7145678218039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3729.8840719816458</v>
      </c>
      <c r="D242" s="21">
        <f t="shared" ref="D242:E242" si="79">+D243+D249+D252</f>
        <v>3.3763342200487596</v>
      </c>
      <c r="E242" s="21">
        <f t="shared" si="79"/>
        <v>0.14991079389747977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3864.147790525843</v>
      </c>
    </row>
    <row r="243" spans="1:15" x14ac:dyDescent="0.35">
      <c r="A243" s="24" t="s">
        <v>266</v>
      </c>
      <c r="B243" s="25" t="s">
        <v>267</v>
      </c>
      <c r="C243" s="26">
        <f>+SUM(C244:C248)</f>
        <v>3729.8840719816458</v>
      </c>
      <c r="D243" s="26">
        <f t="shared" ref="D243:E243" si="81">+SUM(D244:D248)</f>
        <v>3.3763342200487596</v>
      </c>
      <c r="E243" s="26">
        <f t="shared" si="81"/>
        <v>0.14991079389747977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3864.147790525843</v>
      </c>
    </row>
    <row r="244" spans="1:15" x14ac:dyDescent="0.35">
      <c r="A244" s="24" t="s">
        <v>268</v>
      </c>
      <c r="B244" s="25" t="s">
        <v>269</v>
      </c>
      <c r="C244" s="46">
        <f>+C7</f>
        <v>1156.6463316666236</v>
      </c>
      <c r="D244" s="46">
        <f>+D7</f>
        <v>4.3414237703736897E-2</v>
      </c>
      <c r="E244" s="46">
        <f>+E7</f>
        <v>8.5151789338839302E-3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1160.1184527398075</v>
      </c>
    </row>
    <row r="245" spans="1:15" x14ac:dyDescent="0.35">
      <c r="A245" s="24" t="s">
        <v>276</v>
      </c>
      <c r="B245" s="25" t="s">
        <v>277</v>
      </c>
      <c r="C245" s="46">
        <f>+C11</f>
        <v>807.79770757505355</v>
      </c>
      <c r="D245" s="46">
        <f>+D11</f>
        <v>0.22726077417341756</v>
      </c>
      <c r="E245" s="46">
        <f>+E11</f>
        <v>3.2293936877435307E-2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822.71890252442961</v>
      </c>
    </row>
    <row r="246" spans="1:15" x14ac:dyDescent="0.35">
      <c r="A246" s="24" t="s">
        <v>292</v>
      </c>
      <c r="B246" s="25" t="s">
        <v>293</v>
      </c>
      <c r="C246" s="46">
        <f>+C19</f>
        <v>1492.5506881194106</v>
      </c>
      <c r="D246" s="46">
        <f>+D19</f>
        <v>0.41859788538553061</v>
      </c>
      <c r="E246" s="46">
        <f>+E19</f>
        <v>7.3001446159621966E-2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1523.6168121425053</v>
      </c>
    </row>
    <row r="247" spans="1:15" x14ac:dyDescent="0.35">
      <c r="A247" s="24" t="s">
        <v>304</v>
      </c>
      <c r="B247" s="25" t="s">
        <v>305</v>
      </c>
      <c r="C247" s="46">
        <f>+C25</f>
        <v>272.88934462055806</v>
      </c>
      <c r="D247" s="46">
        <f>+D25</f>
        <v>2.6870613227860742</v>
      </c>
      <c r="E247" s="46">
        <f>+E25</f>
        <v>3.6100231926538565E-2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357.69362311910089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176.06414088465036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176.06414088465036</v>
      </c>
    </row>
    <row r="254" spans="1:15" x14ac:dyDescent="0.35">
      <c r="A254" s="24" t="s">
        <v>345</v>
      </c>
      <c r="B254" s="25" t="s">
        <v>346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1.3929454846503788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1.3929454846503788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0</v>
      </c>
      <c r="D262" s="21">
        <f t="shared" ref="D262:E262" si="90">+SUM(D263:D272)</f>
        <v>0</v>
      </c>
      <c r="E262" s="21">
        <f t="shared" si="90"/>
        <v>0</v>
      </c>
      <c r="F262" s="35"/>
      <c r="G262" s="35"/>
      <c r="H262" s="35"/>
      <c r="I262" s="35"/>
      <c r="J262" s="21">
        <f t="shared" ref="J262:L262" si="91">+SUM(J263:J272)</f>
        <v>0</v>
      </c>
      <c r="K262" s="21">
        <f t="shared" si="91"/>
        <v>0</v>
      </c>
      <c r="L262" s="21">
        <f t="shared" si="91"/>
        <v>0</v>
      </c>
      <c r="M262" s="35"/>
      <c r="N262" s="64"/>
      <c r="O262" s="21">
        <f>+SUM(O263:O272)</f>
        <v>0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</v>
      </c>
      <c r="E268" s="46">
        <f t="shared" si="92"/>
        <v>0</v>
      </c>
      <c r="F268" s="32"/>
      <c r="G268" s="32"/>
      <c r="H268" s="32"/>
      <c r="I268" s="32"/>
      <c r="J268" s="46">
        <f t="shared" si="92"/>
        <v>0</v>
      </c>
      <c r="K268" s="46">
        <f t="shared" si="92"/>
        <v>0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0</v>
      </c>
    </row>
    <row r="269" spans="1:15" x14ac:dyDescent="0.35">
      <c r="A269" s="24" t="s">
        <v>529</v>
      </c>
      <c r="B269" s="25" t="s">
        <v>530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 x14ac:dyDescent="0.35">
      <c r="A270" s="24" t="s">
        <v>535</v>
      </c>
      <c r="B270" s="25" t="s">
        <v>536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8.1610640680471018</v>
      </c>
      <c r="E282" s="21">
        <f t="shared" si="103"/>
        <v>0.10185978304147808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255.50263641131056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6.8795628785931422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192.62776060060798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1.2815011894539594</v>
      </c>
      <c r="E286" s="46">
        <f t="shared" si="108"/>
        <v>0.10185978304147808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62.874875810702562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190.76521911401952</v>
      </c>
      <c r="D290" s="26">
        <f t="shared" ref="D290:E290" si="110">+D291+D292</f>
        <v>1.3340225112868497E-3</v>
      </c>
      <c r="E290" s="26">
        <f t="shared" si="110"/>
        <v>5.3360900451473988E-3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192.2166356062996</v>
      </c>
    </row>
    <row r="291" spans="1:15" x14ac:dyDescent="0.35">
      <c r="A291" s="24"/>
      <c r="B291" s="44" t="s">
        <v>674</v>
      </c>
      <c r="C291" s="46">
        <f>+C227</f>
        <v>190.76521911401952</v>
      </c>
      <c r="D291" s="46">
        <f t="shared" ref="D291:M293" si="112">+D227</f>
        <v>1.3340225112868497E-3</v>
      </c>
      <c r="E291" s="46">
        <f t="shared" si="112"/>
        <v>5.3360900451473988E-3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192.2166356062996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1645.8457464168996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1645.8457464168996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3905.9482128662962</v>
      </c>
      <c r="D303" s="21">
        <f t="shared" ref="D303:M303" si="115">+SUM(D304:D308)</f>
        <v>11.537398288095861</v>
      </c>
      <c r="E303" s="21">
        <f t="shared" si="115"/>
        <v>0.25177057693895788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</v>
      </c>
      <c r="K303" s="21">
        <f t="shared" si="115"/>
        <v>0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4295.7145678218048</v>
      </c>
    </row>
    <row r="304" spans="1:15" x14ac:dyDescent="0.35">
      <c r="A304" s="48" t="s">
        <v>264</v>
      </c>
      <c r="B304" s="49" t="s">
        <v>265</v>
      </c>
      <c r="C304" s="67">
        <f>+C242</f>
        <v>3729.8840719816458</v>
      </c>
      <c r="D304" s="67">
        <f t="shared" ref="D304:M304" si="116">+D242</f>
        <v>3.3763342200487596</v>
      </c>
      <c r="E304" s="67">
        <f t="shared" si="116"/>
        <v>0.14991079389747977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3864.1477905258434</v>
      </c>
    </row>
    <row r="305" spans="1:15" x14ac:dyDescent="0.35">
      <c r="A305" s="48" t="s">
        <v>343</v>
      </c>
      <c r="B305" s="49" t="s">
        <v>344</v>
      </c>
      <c r="C305" s="67">
        <f>+C253</f>
        <v>176.06414088465036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176.06414088465036</v>
      </c>
    </row>
    <row r="306" spans="1:15" x14ac:dyDescent="0.35">
      <c r="A306" s="48" t="s">
        <v>434</v>
      </c>
      <c r="B306" s="49" t="s">
        <v>435</v>
      </c>
      <c r="C306" s="67">
        <f>+C262</f>
        <v>0</v>
      </c>
      <c r="D306" s="67">
        <f t="shared" ref="D306:L306" si="118">+D262</f>
        <v>0</v>
      </c>
      <c r="E306" s="67">
        <f t="shared" si="118"/>
        <v>0</v>
      </c>
      <c r="F306" s="32"/>
      <c r="G306" s="32"/>
      <c r="H306" s="32"/>
      <c r="I306" s="32"/>
      <c r="J306" s="67">
        <f t="shared" si="118"/>
        <v>0</v>
      </c>
      <c r="K306" s="67">
        <f t="shared" si="118"/>
        <v>0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0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8.1610640680471018</v>
      </c>
      <c r="E308" s="67">
        <f t="shared" si="120"/>
        <v>0.10185978304147808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255.50263641131053</v>
      </c>
    </row>
  </sheetData>
  <conditionalFormatting sqref="C239:M239">
    <cfRule type="cellIs" dxfId="139" priority="6" operator="equal">
      <formula>0</formula>
    </cfRule>
  </conditionalFormatting>
  <conditionalFormatting sqref="C301:M301">
    <cfRule type="cellIs" dxfId="138" priority="2" operator="equal">
      <formula>0</formula>
    </cfRule>
  </conditionalFormatting>
  <conditionalFormatting sqref="O239">
    <cfRule type="cellIs" dxfId="137" priority="5" operator="equal">
      <formula>0</formula>
    </cfRule>
  </conditionalFormatting>
  <conditionalFormatting sqref="O301">
    <cfRule type="cellIs" dxfId="136" priority="1" operator="equal">
      <formula>0</formula>
    </cfRule>
  </conditionalFormatting>
  <dataValidations count="1">
    <dataValidation allowBlank="1" showInputMessage="1" showErrorMessage="1" sqref="B144:B157 B136 A225:B236 B267:B273 A289:B298 B307" xr:uid="{031EAFB9-5C55-4243-B105-34DC075EACA5}"/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B546-F37C-426F-B624-E777807FBA79}">
  <dimension ref="A2:O308"/>
  <sheetViews>
    <sheetView showGridLines="0" topLeftCell="C98" zoomScale="85" zoomScaleNormal="85" workbookViewId="0">
      <selection activeCell="C98" sqref="C98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4155.4249396015057</v>
      </c>
      <c r="D4" s="21">
        <f t="shared" si="0"/>
        <v>92.481135799052183</v>
      </c>
      <c r="E4" s="21">
        <f t="shared" si="0"/>
        <v>3.128969980949678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0.49066266217292803</v>
      </c>
      <c r="K4" s="21">
        <f t="shared" si="0"/>
        <v>18.056385967963752</v>
      </c>
      <c r="L4" s="21">
        <f t="shared" si="0"/>
        <v>0</v>
      </c>
      <c r="M4" s="21">
        <f t="shared" si="0"/>
        <v>0</v>
      </c>
      <c r="N4" s="64"/>
      <c r="O4" s="21">
        <f>+O5+O46+O95+O157+O208</f>
        <v>7574.0737869266322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3957.4799508273341</v>
      </c>
      <c r="D5" s="21">
        <f t="shared" ref="D5:E5" si="1">+D6+D32+D42</f>
        <v>3.3177227095383626</v>
      </c>
      <c r="E5" s="21">
        <f t="shared" si="1"/>
        <v>0.15198063690399449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4090.6510554739671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3957.4799508273341</v>
      </c>
      <c r="D6" s="26">
        <f t="shared" ref="D6:E6" si="4">+D7+D11+D19+D25+D29</f>
        <v>3.3177227095383626</v>
      </c>
      <c r="E6" s="26">
        <f t="shared" si="4"/>
        <v>0.15198063690399449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4090.6510554739671</v>
      </c>
    </row>
    <row r="7" spans="1:15" hidden="1" x14ac:dyDescent="0.35">
      <c r="A7" s="24" t="s">
        <v>268</v>
      </c>
      <c r="B7" s="25" t="s">
        <v>269</v>
      </c>
      <c r="C7" s="26">
        <f>'[2]1994'!$C6</f>
        <v>1195.227652605086</v>
      </c>
      <c r="D7" s="26">
        <f>'[2]1994'!$D6</f>
        <v>4.5459334194443396E-2</v>
      </c>
      <c r="E7" s="26">
        <f>'[2]1994'!$E6</f>
        <v>8.9698727513980187E-3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1198.8775302416511</v>
      </c>
    </row>
    <row r="8" spans="1:15" hidden="1" x14ac:dyDescent="0.35">
      <c r="A8" s="24" t="s">
        <v>270</v>
      </c>
      <c r="B8" s="25" t="s">
        <v>271</v>
      </c>
      <c r="C8" s="30">
        <f>'[2]1994'!$C7</f>
        <v>932.29384607425141</v>
      </c>
      <c r="D8" s="30">
        <f>'[2]1994'!$D7</f>
        <v>3.6786617940302996E-2</v>
      </c>
      <c r="E8" s="30">
        <f>'[2]1994'!$E7</f>
        <v>7.3573235880605992E-3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935.27356212741597</v>
      </c>
    </row>
    <row r="9" spans="1:15" hidden="1" x14ac:dyDescent="0.35">
      <c r="A9" s="24" t="s">
        <v>272</v>
      </c>
      <c r="B9" s="25" t="s">
        <v>273</v>
      </c>
      <c r="C9" s="30">
        <f>'[2]1994'!$C8</f>
        <v>262.93380653083466</v>
      </c>
      <c r="D9" s="30">
        <f>'[2]1994'!$D8</f>
        <v>8.6727162541403984E-3</v>
      </c>
      <c r="E9" s="30">
        <f>'[2]1994'!$E8</f>
        <v>1.61254916333742E-3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263.60396811423504</v>
      </c>
    </row>
    <row r="10" spans="1:15" hidden="1" x14ac:dyDescent="0.35">
      <c r="A10" s="24" t="s">
        <v>274</v>
      </c>
      <c r="B10" s="25" t="s">
        <v>275</v>
      </c>
      <c r="C10" s="30">
        <f>'[2]1994'!$C9</f>
        <v>0</v>
      </c>
      <c r="D10" s="30">
        <f>'[2]1994'!$D9</f>
        <v>0</v>
      </c>
      <c r="E10" s="30">
        <f>'[2]1994'!$E9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'[2]1994'!$C10</f>
        <v>838.16355983095184</v>
      </c>
      <c r="D11" s="26">
        <f>'[2]1994'!$D10</f>
        <v>0.19401898704646287</v>
      </c>
      <c r="E11" s="26">
        <f>'[2]1994'!$E10</f>
        <v>2.7940530051200615E-2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851.00033193182094</v>
      </c>
    </row>
    <row r="12" spans="1:15" hidden="1" x14ac:dyDescent="0.35">
      <c r="A12" s="24" t="s">
        <v>278</v>
      </c>
      <c r="B12" s="25" t="s">
        <v>279</v>
      </c>
      <c r="C12" s="30">
        <f>'[2]1994'!$C11</f>
        <v>0</v>
      </c>
      <c r="D12" s="30">
        <f>'[2]1994'!$D11</f>
        <v>0</v>
      </c>
      <c r="E12" s="30">
        <f>'[2]1994'!$E11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'[2]1994'!$C12</f>
        <v>0</v>
      </c>
      <c r="D13" s="30">
        <f>'[2]1994'!$D12</f>
        <v>0</v>
      </c>
      <c r="E13" s="30">
        <f>'[2]1994'!$E12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'[2]1994'!$C13</f>
        <v>0</v>
      </c>
      <c r="D14" s="30">
        <f>'[2]1994'!$D13</f>
        <v>0</v>
      </c>
      <c r="E14" s="30">
        <f>'[2]1994'!$E13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'[2]1994'!$C14</f>
        <v>0</v>
      </c>
      <c r="D15" s="30">
        <f>'[2]1994'!$D14</f>
        <v>0</v>
      </c>
      <c r="E15" s="30">
        <f>'[2]1994'!$E14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'[2]1994'!$C15</f>
        <v>0</v>
      </c>
      <c r="D16" s="30">
        <f>'[2]1994'!$D15</f>
        <v>0</v>
      </c>
      <c r="E16" s="30">
        <f>'[2]1994'!$E15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'[2]1994'!$C16</f>
        <v>0</v>
      </c>
      <c r="D17" s="30">
        <f>'[2]1994'!$D16</f>
        <v>0</v>
      </c>
      <c r="E17" s="30">
        <f>'[2]1994'!$E16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'[2]1994'!$C17</f>
        <v>838.16355983095184</v>
      </c>
      <c r="D18" s="30">
        <f>'[2]1994'!$D17</f>
        <v>0.19401898704646287</v>
      </c>
      <c r="E18" s="30">
        <f>'[2]1994'!$E17</f>
        <v>2.7940530051200615E-2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851.00033193182094</v>
      </c>
    </row>
    <row r="19" spans="1:15" hidden="1" x14ac:dyDescent="0.35">
      <c r="A19" s="24" t="s">
        <v>292</v>
      </c>
      <c r="B19" s="25" t="s">
        <v>293</v>
      </c>
      <c r="C19" s="26">
        <f>'[2]1994'!$C18</f>
        <v>1628.9915297985967</v>
      </c>
      <c r="D19" s="26">
        <f>'[2]1994'!$D18</f>
        <v>0.4547647783851595</v>
      </c>
      <c r="E19" s="26">
        <f>'[2]1994'!$E18</f>
        <v>7.9742059074098176E-2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1662.8565892480171</v>
      </c>
    </row>
    <row r="20" spans="1:15" hidden="1" x14ac:dyDescent="0.35">
      <c r="A20" s="24" t="s">
        <v>294</v>
      </c>
      <c r="B20" s="25" t="s">
        <v>295</v>
      </c>
      <c r="C20" s="30">
        <f>'[2]1994'!$C19</f>
        <v>8.6088305377674583</v>
      </c>
      <c r="D20" s="30">
        <f>'[2]1994'!$D19</f>
        <v>1.1973338717339997E-3</v>
      </c>
      <c r="E20" s="30">
        <f>'[2]1994'!$E19</f>
        <v>7.184003230403998E-5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8.6613934947365809</v>
      </c>
    </row>
    <row r="21" spans="1:15" hidden="1" x14ac:dyDescent="0.35">
      <c r="A21" s="24" t="s">
        <v>296</v>
      </c>
      <c r="B21" s="25" t="s">
        <v>297</v>
      </c>
      <c r="C21" s="30">
        <f>'[2]1994'!$C20</f>
        <v>1620.3826992608292</v>
      </c>
      <c r="D21" s="30">
        <f>'[2]1994'!$D20</f>
        <v>0.45356744451342551</v>
      </c>
      <c r="E21" s="30">
        <f>'[2]1994'!$E20</f>
        <v>7.9670219041794138E-2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1654.1951957532806</v>
      </c>
    </row>
    <row r="22" spans="1:15" hidden="1" x14ac:dyDescent="0.35">
      <c r="A22" s="24" t="s">
        <v>298</v>
      </c>
      <c r="B22" s="25" t="s">
        <v>299</v>
      </c>
      <c r="C22" s="30">
        <f>'[2]1994'!$C21</f>
        <v>0</v>
      </c>
      <c r="D22" s="30">
        <f>'[2]1994'!$D21</f>
        <v>0</v>
      </c>
      <c r="E22" s="30">
        <f>'[2]1994'!$E21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'[2]1994'!$C22</f>
        <v>0</v>
      </c>
      <c r="D23" s="30">
        <f>'[2]1994'!$D22</f>
        <v>0</v>
      </c>
      <c r="E23" s="30">
        <f>'[2]1994'!$E22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'[2]1994'!$C23</f>
        <v>0</v>
      </c>
      <c r="D24" s="30">
        <f>'[2]1994'!$D23</f>
        <v>0</v>
      </c>
      <c r="E24" s="30">
        <f>'[2]1994'!$E23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'[2]1994'!$C24</f>
        <v>295.09720859269953</v>
      </c>
      <c r="D25" s="26">
        <f>'[2]1994'!$D24</f>
        <v>2.6234796099122968</v>
      </c>
      <c r="E25" s="26">
        <f>'[2]1994'!$E24</f>
        <v>3.5328175027297674E-2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377.91660405247774</v>
      </c>
    </row>
    <row r="26" spans="1:15" hidden="1" x14ac:dyDescent="0.35">
      <c r="A26" s="24" t="s">
        <v>306</v>
      </c>
      <c r="B26" s="25" t="s">
        <v>307</v>
      </c>
      <c r="C26" s="30">
        <f>'[2]1994'!$C25</f>
        <v>103.6790657351988</v>
      </c>
      <c r="D26" s="30">
        <f>'[2]1994'!$D25</f>
        <v>2.3085803134229501E-2</v>
      </c>
      <c r="E26" s="30">
        <f>'[2]1994'!$E25</f>
        <v>5.6452341341794998E-4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104.47506692751298</v>
      </c>
    </row>
    <row r="27" spans="1:15" hidden="1" x14ac:dyDescent="0.35">
      <c r="A27" s="24" t="s">
        <v>308</v>
      </c>
      <c r="B27" s="25" t="s">
        <v>309</v>
      </c>
      <c r="C27" s="30">
        <f>'[2]1994'!$C26</f>
        <v>191.41814285750075</v>
      </c>
      <c r="D27" s="30">
        <f>'[2]1994'!$D26</f>
        <v>2.6003938067780674</v>
      </c>
      <c r="E27" s="30">
        <f>'[2]1994'!$E26</f>
        <v>3.4763651613879724E-2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273.44153712496473</v>
      </c>
    </row>
    <row r="28" spans="1:15" hidden="1" x14ac:dyDescent="0.35">
      <c r="A28" s="24" t="s">
        <v>310</v>
      </c>
      <c r="B28" s="25" t="s">
        <v>311</v>
      </c>
      <c r="C28" s="30">
        <f>'[2]1994'!$C27</f>
        <v>0</v>
      </c>
      <c r="D28" s="30">
        <f>'[2]1994'!$D27</f>
        <v>0</v>
      </c>
      <c r="E28" s="30">
        <f>'[2]1994'!$E27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'[2]1994'!$C28</f>
        <v>0</v>
      </c>
      <c r="D29" s="26">
        <f>'[2]1994'!$D28</f>
        <v>0</v>
      </c>
      <c r="E29" s="26">
        <f>'[2]1994'!$E28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'[2]1994'!$C29</f>
        <v>0</v>
      </c>
      <c r="D30" s="30">
        <f>'[2]1994'!$D29</f>
        <v>0</v>
      </c>
      <c r="E30" s="30">
        <f>'[2]1994'!$E29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'[2]1994'!$C30</f>
        <v>0</v>
      </c>
      <c r="D31" s="30">
        <f>'[2]1994'!$D30</f>
        <v>0</v>
      </c>
      <c r="E31" s="30">
        <f>'[2]1994'!$E30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176.85465658220895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176.85465658220895</v>
      </c>
    </row>
    <row r="47" spans="1:15" hidden="1" x14ac:dyDescent="0.35">
      <c r="A47" s="24" t="s">
        <v>345</v>
      </c>
      <c r="B47" s="25" t="s">
        <v>346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 x14ac:dyDescent="0.35">
      <c r="A48" s="24" t="s">
        <v>347</v>
      </c>
      <c r="B48" s="25" t="s">
        <v>348</v>
      </c>
      <c r="C48" s="46">
        <f>'[3]1994'!$C$6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2.1834611822089536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2.1834611822089536</v>
      </c>
    </row>
    <row r="73" spans="1:15" hidden="1" x14ac:dyDescent="0.35">
      <c r="A73" s="24" t="s">
        <v>394</v>
      </c>
      <c r="B73" s="25" t="s">
        <v>395</v>
      </c>
      <c r="C73" s="46">
        <f>'[3]1994'!$C$31</f>
        <v>2.1834611822089536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2.1834611822089536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21.09033219196268</v>
      </c>
      <c r="D95" s="21">
        <f>+D96+D111+D127+D132+D144+D145+D151+D154+D155+D156</f>
        <v>79.514147045557806</v>
      </c>
      <c r="E95" s="21">
        <f>+E96+E111+E127+E132+E144+E145+E151+E154+E155+E156</f>
        <v>2.8757206129171604</v>
      </c>
      <c r="F95" s="35"/>
      <c r="G95" s="35"/>
      <c r="H95" s="35"/>
      <c r="I95" s="35"/>
      <c r="J95" s="21">
        <f>+J96+J111+J127+J132+J144+J145+J154+J155+J156</f>
        <v>0.49066266217292803</v>
      </c>
      <c r="K95" s="21">
        <f>+K96+K111+K127+K132+K144+K145+K151+K154+K155+K156</f>
        <v>18.056385967963752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3009.5524118906283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72.826109089291037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2039.1310545001486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66.775189089291032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1869.7052945001487</v>
      </c>
    </row>
    <row r="98" spans="1:15" x14ac:dyDescent="0.35">
      <c r="A98" s="24" t="s">
        <v>440</v>
      </c>
      <c r="B98" s="25" t="s">
        <v>441</v>
      </c>
      <c r="C98" s="32"/>
      <c r="D98" s="46">
        <f>'[5]1994'!$D7</f>
        <v>9.2143191937383087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258.00093742467266</v>
      </c>
    </row>
    <row r="99" spans="1:15" x14ac:dyDescent="0.35">
      <c r="A99" s="24" t="s">
        <v>442</v>
      </c>
      <c r="B99" s="25" t="s">
        <v>443</v>
      </c>
      <c r="C99" s="32"/>
      <c r="D99" s="46">
        <f>'[5]1994'!$D8</f>
        <v>57.56086989555272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1611.7043570754761</v>
      </c>
    </row>
    <row r="100" spans="1:15" x14ac:dyDescent="0.35">
      <c r="A100" s="24" t="s">
        <v>444</v>
      </c>
      <c r="B100" s="25" t="s">
        <v>445</v>
      </c>
      <c r="C100" s="32"/>
      <c r="D100" s="46">
        <f>'[5]1994'!$D9</f>
        <v>0.02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0.56000000000000005</v>
      </c>
    </row>
    <row r="101" spans="1:15" x14ac:dyDescent="0.35">
      <c r="A101" s="24" t="s">
        <v>446</v>
      </c>
      <c r="B101" s="25" t="s">
        <v>447</v>
      </c>
      <c r="C101" s="32"/>
      <c r="D101" s="46">
        <f>'[5]1994'!$D10</f>
        <v>2.9559599999999997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82.766879999999986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3.0749599999999995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86.09887999999998</v>
      </c>
    </row>
    <row r="103" spans="1:15" x14ac:dyDescent="0.35">
      <c r="A103" s="24" t="s">
        <v>450</v>
      </c>
      <c r="B103" s="25" t="s">
        <v>451</v>
      </c>
      <c r="C103" s="32"/>
      <c r="D103" s="46">
        <f>'[5]1994'!$D12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 x14ac:dyDescent="0.35">
      <c r="A104" s="24" t="s">
        <v>452</v>
      </c>
      <c r="B104" s="25" t="s">
        <v>453</v>
      </c>
      <c r="C104" s="32"/>
      <c r="D104" s="46">
        <f>'[5]1994'!$D13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'[5]1994'!$D14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'[5]1994'!$D15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 x14ac:dyDescent="0.35">
      <c r="A107" s="24" t="s">
        <v>458</v>
      </c>
      <c r="B107" s="25" t="s">
        <v>459</v>
      </c>
      <c r="C107" s="32"/>
      <c r="D107" s="46">
        <f>'[5]1994'!$D16</f>
        <v>2.9559599999999997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82.766879999999986</v>
      </c>
    </row>
    <row r="108" spans="1:15" x14ac:dyDescent="0.35">
      <c r="A108" s="24" t="s">
        <v>460</v>
      </c>
      <c r="B108" s="25" t="s">
        <v>461</v>
      </c>
      <c r="C108" s="32"/>
      <c r="D108" s="46">
        <f>'[5]1994'!$D17</f>
        <v>3.7999999999999999E-2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1.0640000000000001</v>
      </c>
    </row>
    <row r="109" spans="1:15" x14ac:dyDescent="0.35">
      <c r="A109" s="24" t="s">
        <v>462</v>
      </c>
      <c r="B109" s="25" t="s">
        <v>463</v>
      </c>
      <c r="C109" s="32"/>
      <c r="D109" s="46">
        <f>'[5]1994'!$D18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'[5]1994'!$D19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2.6769977999999996</v>
      </c>
      <c r="E111" s="26">
        <f>+E112+E115+E116+E117+E126</f>
        <v>0.3354754722449429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163.85693854490987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1.5787</v>
      </c>
      <c r="E112" s="26">
        <f>+SUM(E113:E114)</f>
        <v>1.1700857142857145E-3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44.513672714285711</v>
      </c>
    </row>
    <row r="113" spans="1:15" x14ac:dyDescent="0.35">
      <c r="A113" s="24" t="s">
        <v>469</v>
      </c>
      <c r="B113" s="25" t="s">
        <v>441</v>
      </c>
      <c r="C113" s="32"/>
      <c r="D113" s="46">
        <f>'[5]1994'!$D22</f>
        <v>0.25000000000000011</v>
      </c>
      <c r="E113" s="46">
        <f>'[5]1994'!$E22</f>
        <v>1.1700857142857145E-3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7.3100727142857176</v>
      </c>
    </row>
    <row r="114" spans="1:15" x14ac:dyDescent="0.35">
      <c r="A114" s="24" t="s">
        <v>470</v>
      </c>
      <c r="B114" s="25" t="s">
        <v>443</v>
      </c>
      <c r="C114" s="32"/>
      <c r="D114" s="46">
        <f>'[5]1994'!$D23</f>
        <v>1.3286999999999998</v>
      </c>
      <c r="E114" s="46">
        <f>'[5]1994'!$E23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37.203599999999994</v>
      </c>
    </row>
    <row r="115" spans="1:15" x14ac:dyDescent="0.35">
      <c r="A115" s="24" t="s">
        <v>471</v>
      </c>
      <c r="B115" s="25" t="s">
        <v>445</v>
      </c>
      <c r="C115" s="32"/>
      <c r="D115" s="46">
        <f>'[5]1994'!$D24</f>
        <v>7.9999999999999993E-4</v>
      </c>
      <c r="E115" s="46">
        <f>'[5]1994'!$E24</f>
        <v>3.6238242857142858E-4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0.11843134357142857</v>
      </c>
    </row>
    <row r="116" spans="1:15" x14ac:dyDescent="0.35">
      <c r="A116" s="24" t="s">
        <v>472</v>
      </c>
      <c r="B116" s="25" t="s">
        <v>447</v>
      </c>
      <c r="C116" s="32"/>
      <c r="D116" s="46">
        <f>'[5]1994'!$D25</f>
        <v>0.51479999999999992</v>
      </c>
      <c r="E116" s="46">
        <f>'[5]1994'!$E25</f>
        <v>1.7965686024000001E-2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19.175306796359997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0.58269779999999993</v>
      </c>
      <c r="E117" s="26">
        <f>+SUM(E118:E125)</f>
        <v>0.15010134077085716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56.092393704277143</v>
      </c>
    </row>
    <row r="118" spans="1:15" x14ac:dyDescent="0.35">
      <c r="A118" s="24" t="s">
        <v>474</v>
      </c>
      <c r="B118" s="25" t="s">
        <v>451</v>
      </c>
      <c r="C118" s="32"/>
      <c r="D118" s="46">
        <f>'[5]1994'!$D27</f>
        <v>2E-3</v>
      </c>
      <c r="E118" s="46">
        <f>'[5]1994'!$E27</f>
        <v>1.6518857142857146E-5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6.0377497142857145E-2</v>
      </c>
    </row>
    <row r="119" spans="1:15" x14ac:dyDescent="0.35">
      <c r="A119" s="24" t="s">
        <v>475</v>
      </c>
      <c r="B119" s="25" t="s">
        <v>453</v>
      </c>
      <c r="C119" s="32"/>
      <c r="D119" s="46">
        <f>'[5]1994'!$D28</f>
        <v>0</v>
      </c>
      <c r="E119" s="46">
        <f>'[5]1994'!$E28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'[5]1994'!$D29</f>
        <v>0</v>
      </c>
      <c r="E120" s="46">
        <f>'[5]1994'!$E29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'[5]1994'!$D30</f>
        <v>1.1440000000000001E-3</v>
      </c>
      <c r="E121" s="46">
        <f>'[5]1994'!$E30</f>
        <v>2.4312431000000001E-3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0.67631142150000012</v>
      </c>
    </row>
    <row r="122" spans="1:15" x14ac:dyDescent="0.35">
      <c r="A122" s="24" t="s">
        <v>478</v>
      </c>
      <c r="B122" s="25" t="s">
        <v>459</v>
      </c>
      <c r="C122" s="32"/>
      <c r="D122" s="46">
        <f>'[5]1994'!$D31</f>
        <v>0.35964179999999996</v>
      </c>
      <c r="E122" s="46">
        <f>'[5]1994'!$E31</f>
        <v>0.12131916720000001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42.219549708000002</v>
      </c>
    </row>
    <row r="123" spans="1:15" x14ac:dyDescent="0.35">
      <c r="A123" s="24" t="s">
        <v>479</v>
      </c>
      <c r="B123" s="25" t="s">
        <v>461</v>
      </c>
      <c r="C123" s="32"/>
      <c r="D123" s="46">
        <f>'[5]1994'!$D32</f>
        <v>4.5599999999999998E-3</v>
      </c>
      <c r="E123" s="46">
        <f>'[5]1994'!$E32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0.12767999999999999</v>
      </c>
    </row>
    <row r="124" spans="1:15" x14ac:dyDescent="0.35">
      <c r="A124" s="24" t="s">
        <v>480</v>
      </c>
      <c r="B124" s="25" t="s">
        <v>463</v>
      </c>
      <c r="C124" s="32"/>
      <c r="D124" s="46">
        <f>'[5]1994'!$D33</f>
        <v>0.21535199999999999</v>
      </c>
      <c r="E124" s="46">
        <f>'[5]1994'!$E33</f>
        <v>2.633441161371429E-2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13.008475077634287</v>
      </c>
    </row>
    <row r="125" spans="1:15" x14ac:dyDescent="0.35">
      <c r="A125" s="24" t="s">
        <v>481</v>
      </c>
      <c r="B125" s="25" t="s">
        <v>465</v>
      </c>
      <c r="C125" s="32"/>
      <c r="D125" s="46">
        <f>'[5]1994'!$D34</f>
        <v>0</v>
      </c>
      <c r="E125" s="46">
        <f>'[5]1994'!$E34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'[5]1994'!$E35</f>
        <v>0.16587597730722858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43.957133986415577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3.4811244811200011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97.47148547136004</v>
      </c>
    </row>
    <row r="128" spans="1:15" x14ac:dyDescent="0.35">
      <c r="A128" s="24" t="s">
        <v>486</v>
      </c>
      <c r="B128" s="25" t="s">
        <v>487</v>
      </c>
      <c r="C128" s="32"/>
      <c r="D128" s="46">
        <f>'[5]1994'!$D37</f>
        <v>1.5825146480000005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44.310410144000016</v>
      </c>
    </row>
    <row r="129" spans="1:15" x14ac:dyDescent="0.35">
      <c r="A129" s="24" t="s">
        <v>488</v>
      </c>
      <c r="B129" s="25" t="s">
        <v>489</v>
      </c>
      <c r="C129" s="32"/>
      <c r="D129" s="46">
        <f>'[5]1994'!$D38</f>
        <v>1.8986098331200005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53.161075327360017</v>
      </c>
    </row>
    <row r="130" spans="1:15" x14ac:dyDescent="0.35">
      <c r="A130" s="24" t="s">
        <v>490</v>
      </c>
      <c r="B130" s="25" t="s">
        <v>491</v>
      </c>
      <c r="C130" s="32"/>
      <c r="D130" s="46">
        <f>'[5]1994'!$D39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'[5]1994'!$D40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2.5265065861313754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669.52424532481439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2.034748196227274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539.20827200022757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'[5]1994'!$E$43</f>
        <v>0.19403356001800123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51.41889340477033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'[5]1994'!$E$44</f>
        <v>0.13703336905927271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36.31384280070727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'[5]1994'!$E48</f>
        <v>1.7036812671499999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451.47553579474999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'[5]1994'!$E49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'[5]1994'!$E50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'[5]1994'!$E51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'[5]1994'!$E52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0.49175838990410126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130.31597332458682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'[5]1994'!$E54</f>
        <v>0.22054352677113465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58.444034594350683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'[5]1994'!$E55</f>
        <v>0.27121486313296661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71.871938730236153</v>
      </c>
    </row>
    <row r="144" spans="1:15" x14ac:dyDescent="0.35">
      <c r="A144" s="24" t="s">
        <v>516</v>
      </c>
      <c r="B144" s="25" t="s">
        <v>517</v>
      </c>
      <c r="C144" s="32"/>
      <c r="D144" s="46">
        <f>'[5]1994'!$D56</f>
        <v>0</v>
      </c>
      <c r="E144" s="46">
        <f>'[5]1994'!$E56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0.5299156751467623</v>
      </c>
      <c r="E145" s="26">
        <f>+SUM(E146:E150)</f>
        <v>1.3738554540841988E-2</v>
      </c>
      <c r="F145" s="32"/>
      <c r="G145" s="32"/>
      <c r="H145" s="32"/>
      <c r="I145" s="32"/>
      <c r="J145" s="26">
        <f>+SUM(J146:J150)</f>
        <v>0.49066266217292803</v>
      </c>
      <c r="K145" s="26">
        <f>+SUM(K146:K150)</f>
        <v>18.056385967963752</v>
      </c>
      <c r="L145" s="26">
        <f>+SUM(L146:L150)</f>
        <v>0</v>
      </c>
      <c r="M145" s="32"/>
      <c r="N145" s="65"/>
      <c r="O145" s="26">
        <f>+SUM(O146:O150)</f>
        <v>18.478355857432469</v>
      </c>
    </row>
    <row r="146" spans="1:15" x14ac:dyDescent="0.35">
      <c r="A146" s="24" t="s">
        <v>520</v>
      </c>
      <c r="B146" s="25" t="s">
        <v>521</v>
      </c>
      <c r="C146" s="32"/>
      <c r="D146" s="46">
        <f>'[5]1994'!$D58</f>
        <v>7.8317514676223983E-4</v>
      </c>
      <c r="E146" s="46">
        <f>'[5]1994'!$E58</f>
        <v>2.0304540841983995E-5</v>
      </c>
      <c r="F146" s="32"/>
      <c r="G146" s="32"/>
      <c r="H146" s="32"/>
      <c r="I146" s="32"/>
      <c r="J146" s="46">
        <f>'[5]1994'!$J58</f>
        <v>7.2516217292799983E-4</v>
      </c>
      <c r="K146" s="46">
        <f>'[5]1994'!$K58</f>
        <v>2.6685967963750393E-2</v>
      </c>
      <c r="L146" s="46">
        <v>0</v>
      </c>
      <c r="M146" s="32"/>
      <c r="N146" s="65"/>
      <c r="O146" s="30">
        <f>+C146*'PCG-PTG'!$F$5+D146*'PCG-PTG'!$F$6+E146*'PCG-PTG'!$F$8+SUM(F146:I146)</f>
        <v>2.7309607432468474E-2</v>
      </c>
    </row>
    <row r="147" spans="1:15" x14ac:dyDescent="0.35">
      <c r="A147" s="24" t="s">
        <v>522</v>
      </c>
      <c r="B147" s="25" t="s">
        <v>523</v>
      </c>
      <c r="C147" s="32"/>
      <c r="D147" s="46">
        <f>'[5]1994'!$D59</f>
        <v>0</v>
      </c>
      <c r="E147" s="46">
        <f>'[5]1994'!$E59</f>
        <v>0</v>
      </c>
      <c r="F147" s="32"/>
      <c r="G147" s="32"/>
      <c r="H147" s="32"/>
      <c r="I147" s="32"/>
      <c r="J147" s="46">
        <f>'[5]1994'!$J59</f>
        <v>0</v>
      </c>
      <c r="K147" s="46">
        <f>'[5]1994'!$K59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f>'[5]1994'!$D60</f>
        <v>0</v>
      </c>
      <c r="E148" s="46">
        <f>'[5]1994'!$E60</f>
        <v>0</v>
      </c>
      <c r="F148" s="32"/>
      <c r="G148" s="32"/>
      <c r="H148" s="32"/>
      <c r="I148" s="32"/>
      <c r="J148" s="46">
        <f>'[5]1994'!$J60</f>
        <v>0</v>
      </c>
      <c r="K148" s="46">
        <f>'[5]1994'!$K60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f>'[5]1994'!$D61</f>
        <v>0.52913250000000001</v>
      </c>
      <c r="E149" s="46">
        <f>'[5]1994'!$E61</f>
        <v>1.3718250000000003E-2</v>
      </c>
      <c r="F149" s="32"/>
      <c r="G149" s="32"/>
      <c r="H149" s="32"/>
      <c r="I149" s="32"/>
      <c r="J149" s="46">
        <f>'[5]1994'!$J61</f>
        <v>0.48993750000000003</v>
      </c>
      <c r="K149" s="46">
        <f>'[5]1994'!$K61</f>
        <v>18.029700000000002</v>
      </c>
      <c r="L149" s="46">
        <v>0</v>
      </c>
      <c r="M149" s="32"/>
      <c r="N149" s="65"/>
      <c r="O149" s="30">
        <f>+C149*'PCG-PTG'!$F$5+D149*'PCG-PTG'!$F$6+E149*'PCG-PTG'!$F$8+SUM(F149:I149)</f>
        <v>18.451046250000001</v>
      </c>
    </row>
    <row r="150" spans="1:15" x14ac:dyDescent="0.35">
      <c r="A150" s="24" t="s">
        <v>528</v>
      </c>
      <c r="B150" s="25" t="s">
        <v>291</v>
      </c>
      <c r="C150" s="32"/>
      <c r="D150" s="46">
        <f>'[5]1994'!$D62</f>
        <v>0</v>
      </c>
      <c r="E150" s="46">
        <f>'[5]1994'!$E62</f>
        <v>0</v>
      </c>
      <c r="F150" s="32"/>
      <c r="G150" s="32"/>
      <c r="H150" s="32"/>
      <c r="I150" s="32"/>
      <c r="J150" s="46">
        <f>'[5]1994'!$J62</f>
        <v>0</v>
      </c>
      <c r="K150" s="46">
        <f>'[5]1994'!$K62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0.99537096071111109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0.99537096071111109</v>
      </c>
    </row>
    <row r="152" spans="1:15" x14ac:dyDescent="0.35">
      <c r="A152" s="24" t="s">
        <v>531</v>
      </c>
      <c r="B152" s="25" t="s">
        <v>532</v>
      </c>
      <c r="C152" s="46">
        <f>'[5]1994'!$C64</f>
        <v>0.92791372959999996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0.92791372959999996</v>
      </c>
    </row>
    <row r="153" spans="1:15" x14ac:dyDescent="0.35">
      <c r="A153" s="24" t="s">
        <v>533</v>
      </c>
      <c r="B153" s="25" t="s">
        <v>534</v>
      </c>
      <c r="C153" s="46">
        <f>'[5]1994'!$C65</f>
        <v>6.7457231111111127E-2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6.7457231111111127E-2</v>
      </c>
    </row>
    <row r="154" spans="1:15" x14ac:dyDescent="0.35">
      <c r="A154" s="24" t="s">
        <v>535</v>
      </c>
      <c r="B154" s="25" t="s">
        <v>536</v>
      </c>
      <c r="C154" s="26">
        <f>'[5]1994'!$C$66</f>
        <v>20.09496123125157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20.09496123125157</v>
      </c>
    </row>
    <row r="155" spans="1:15" x14ac:dyDescent="0.35">
      <c r="A155" s="24" t="s">
        <v>537</v>
      </c>
      <c r="B155" s="25" t="s">
        <v>538</v>
      </c>
      <c r="C155" s="26">
        <f>'[5]1994'!$C$67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v>0</v>
      </c>
      <c r="D156" s="46">
        <f>'[5]1994'!$D68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9.6492660439560183</v>
      </c>
      <c r="E208" s="21">
        <f t="shared" si="63"/>
        <v>0.10126873112852314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297.01566297982714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'[4]1994'!$D$5</f>
        <v>8.3425345118813024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233.59096633267646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1.3067315320747162</v>
      </c>
      <c r="E219" s="26">
        <f t="shared" ref="E219" si="71">+SUM(E220:E222)</f>
        <v>0.10126873112852314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63.424696647150682</v>
      </c>
    </row>
    <row r="220" spans="1:15" x14ac:dyDescent="0.35">
      <c r="A220" s="24" t="s">
        <v>665</v>
      </c>
      <c r="B220" s="25" t="s">
        <v>666</v>
      </c>
      <c r="C220" s="32"/>
      <c r="D220" s="46">
        <f>'[4]1994'!$D$16</f>
        <v>1.3067315320747162</v>
      </c>
      <c r="E220" s="46">
        <f>'[4]1994'!$E$16</f>
        <v>0.10126873112852314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63.424696647150682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276.07525747506702</v>
      </c>
      <c r="D226" s="26">
        <f t="shared" ref="D226:E226" si="74">+SUM(D227:D228)</f>
        <v>1.9305962061193498E-3</v>
      </c>
      <c r="E226" s="26">
        <f t="shared" si="74"/>
        <v>7.7223848244773992E-3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278.17574614732484</v>
      </c>
    </row>
    <row r="227" spans="1:15" x14ac:dyDescent="0.35">
      <c r="A227" s="24"/>
      <c r="B227" s="44" t="s">
        <v>674</v>
      </c>
      <c r="C227" s="46">
        <f>'[2]1994'!$C48</f>
        <v>276.07525747506702</v>
      </c>
      <c r="D227" s="46">
        <f>'[2]1994'!$D48</f>
        <v>1.9305962061193498E-3</v>
      </c>
      <c r="E227" s="46">
        <f>'[2]1994'!$E48</f>
        <v>7.7223848244773992E-3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278.17574614732484</v>
      </c>
    </row>
    <row r="228" spans="1:15" x14ac:dyDescent="0.35">
      <c r="A228" s="24"/>
      <c r="B228" s="44" t="s">
        <v>675</v>
      </c>
      <c r="C228" s="46">
        <f>'[2]1994'!$C49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'[2]1994'!$C50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'[2]1994'!$C51</f>
        <v>1504.6959959952896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1504.6959959952896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4155.4249396015057</v>
      </c>
      <c r="D241" s="21">
        <f t="shared" si="77"/>
        <v>92.481135799052183</v>
      </c>
      <c r="E241" s="21">
        <f t="shared" si="77"/>
        <v>3.128969980949678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0.49066266217292803</v>
      </c>
      <c r="K241" s="21">
        <f t="shared" si="77"/>
        <v>18.056385967963752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7574.0737869266322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3957.4799508273341</v>
      </c>
      <c r="D242" s="21">
        <f t="shared" ref="D242:E242" si="79">+D243+D249+D252</f>
        <v>3.3177227095383626</v>
      </c>
      <c r="E242" s="21">
        <f t="shared" si="79"/>
        <v>0.15198063690399449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4090.6510554739671</v>
      </c>
    </row>
    <row r="243" spans="1:15" x14ac:dyDescent="0.35">
      <c r="A243" s="24" t="s">
        <v>266</v>
      </c>
      <c r="B243" s="25" t="s">
        <v>267</v>
      </c>
      <c r="C243" s="26">
        <f>+SUM(C244:C248)</f>
        <v>3957.4799508273341</v>
      </c>
      <c r="D243" s="26">
        <f t="shared" ref="D243:E243" si="81">+SUM(D244:D248)</f>
        <v>3.3177227095383626</v>
      </c>
      <c r="E243" s="26">
        <f t="shared" si="81"/>
        <v>0.15198063690399449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4090.6510554739671</v>
      </c>
    </row>
    <row r="244" spans="1:15" x14ac:dyDescent="0.35">
      <c r="A244" s="24" t="s">
        <v>268</v>
      </c>
      <c r="B244" s="25" t="s">
        <v>269</v>
      </c>
      <c r="C244" s="46">
        <f>+C7</f>
        <v>1195.227652605086</v>
      </c>
      <c r="D244" s="46">
        <f>+D7</f>
        <v>4.5459334194443396E-2</v>
      </c>
      <c r="E244" s="46">
        <f>+E7</f>
        <v>8.9698727513980187E-3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1198.8775302416509</v>
      </c>
    </row>
    <row r="245" spans="1:15" x14ac:dyDescent="0.35">
      <c r="A245" s="24" t="s">
        <v>276</v>
      </c>
      <c r="B245" s="25" t="s">
        <v>277</v>
      </c>
      <c r="C245" s="46">
        <f>+C11</f>
        <v>838.16355983095184</v>
      </c>
      <c r="D245" s="46">
        <f>+D11</f>
        <v>0.19401898704646287</v>
      </c>
      <c r="E245" s="46">
        <f>+E11</f>
        <v>2.7940530051200615E-2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851.00033193182094</v>
      </c>
    </row>
    <row r="246" spans="1:15" x14ac:dyDescent="0.35">
      <c r="A246" s="24" t="s">
        <v>292</v>
      </c>
      <c r="B246" s="25" t="s">
        <v>293</v>
      </c>
      <c r="C246" s="46">
        <f>+C19</f>
        <v>1628.9915297985967</v>
      </c>
      <c r="D246" s="46">
        <f>+D19</f>
        <v>0.4547647783851595</v>
      </c>
      <c r="E246" s="46">
        <f>+E19</f>
        <v>7.9742059074098176E-2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1662.8565892480171</v>
      </c>
    </row>
    <row r="247" spans="1:15" x14ac:dyDescent="0.35">
      <c r="A247" s="24" t="s">
        <v>304</v>
      </c>
      <c r="B247" s="25" t="s">
        <v>305</v>
      </c>
      <c r="C247" s="46">
        <f>+C25</f>
        <v>295.09720859269953</v>
      </c>
      <c r="D247" s="46">
        <f>+D25</f>
        <v>2.6234796099122968</v>
      </c>
      <c r="E247" s="46">
        <f>+E25</f>
        <v>3.5328175027297674E-2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377.91660405247774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176.85465658220895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176.85465658220895</v>
      </c>
    </row>
    <row r="254" spans="1:15" x14ac:dyDescent="0.35">
      <c r="A254" s="24" t="s">
        <v>345</v>
      </c>
      <c r="B254" s="25" t="s">
        <v>346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2.1834611822089536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2.1834611822089536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21.09033219196268</v>
      </c>
      <c r="D262" s="21">
        <f t="shared" ref="D262:E262" si="90">+SUM(D263:D272)</f>
        <v>79.514147045557806</v>
      </c>
      <c r="E262" s="21">
        <f t="shared" si="90"/>
        <v>2.8757206129171604</v>
      </c>
      <c r="F262" s="35"/>
      <c r="G262" s="35"/>
      <c r="H262" s="35"/>
      <c r="I262" s="35"/>
      <c r="J262" s="21">
        <f t="shared" ref="J262:L262" si="91">+SUM(J263:J272)</f>
        <v>0.49066266217292803</v>
      </c>
      <c r="K262" s="21">
        <f t="shared" si="91"/>
        <v>18.056385967963752</v>
      </c>
      <c r="L262" s="21">
        <f t="shared" si="91"/>
        <v>0</v>
      </c>
      <c r="M262" s="35"/>
      <c r="N262" s="64"/>
      <c r="O262" s="21">
        <f>+SUM(O263:O272)</f>
        <v>3009.5524118906292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72.826109089291037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2039.131054500149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2.6769977999999996</v>
      </c>
      <c r="E264" s="46">
        <f>+E111</f>
        <v>0.3354754722449429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163.85693854490987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3.4811244811200011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97.471485471360026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2.5265065861313754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669.5242453248145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0.5299156751467623</v>
      </c>
      <c r="E268" s="46">
        <f t="shared" si="92"/>
        <v>1.3738554540841988E-2</v>
      </c>
      <c r="F268" s="32"/>
      <c r="G268" s="32"/>
      <c r="H268" s="32"/>
      <c r="I268" s="32"/>
      <c r="J268" s="46">
        <f t="shared" si="92"/>
        <v>0.49066266217292803</v>
      </c>
      <c r="K268" s="46">
        <f t="shared" si="92"/>
        <v>18.056385967963752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18.478355857432469</v>
      </c>
    </row>
    <row r="269" spans="1:15" x14ac:dyDescent="0.35">
      <c r="A269" s="24" t="s">
        <v>529</v>
      </c>
      <c r="B269" s="25" t="s">
        <v>530</v>
      </c>
      <c r="C269" s="46">
        <f>+C151</f>
        <v>0.99537096071111109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0.99537096071111109</v>
      </c>
    </row>
    <row r="270" spans="1:15" x14ac:dyDescent="0.35">
      <c r="A270" s="24" t="s">
        <v>535</v>
      </c>
      <c r="B270" s="25" t="s">
        <v>536</v>
      </c>
      <c r="C270" s="46">
        <f>+C154</f>
        <v>20.09496123125157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20.09496123125157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9.6492660439560183</v>
      </c>
      <c r="E282" s="21">
        <f t="shared" si="103"/>
        <v>0.10126873112852314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297.01566297982714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8.3425345118813024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233.59096633267646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1.3067315320747162</v>
      </c>
      <c r="E286" s="46">
        <f t="shared" si="108"/>
        <v>0.10126873112852314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63.424696647150682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276.07525747506702</v>
      </c>
      <c r="D290" s="26">
        <f t="shared" ref="D290:E290" si="110">+D291+D292</f>
        <v>1.9305962061193498E-3</v>
      </c>
      <c r="E290" s="26">
        <f t="shared" si="110"/>
        <v>7.7223848244773992E-3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278.17574614732484</v>
      </c>
    </row>
    <row r="291" spans="1:15" x14ac:dyDescent="0.35">
      <c r="A291" s="24"/>
      <c r="B291" s="44" t="s">
        <v>674</v>
      </c>
      <c r="C291" s="46">
        <f>+C227</f>
        <v>276.07525747506702</v>
      </c>
      <c r="D291" s="46">
        <f t="shared" ref="D291:M293" si="112">+D227</f>
        <v>1.9305962061193498E-3</v>
      </c>
      <c r="E291" s="46">
        <f t="shared" si="112"/>
        <v>7.7223848244773992E-3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278.17574614732484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1504.6959959952896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1504.6959959952896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4155.4249396015057</v>
      </c>
      <c r="D303" s="21">
        <f t="shared" ref="D303:M303" si="115">+SUM(D304:D308)</f>
        <v>92.481135799052183</v>
      </c>
      <c r="E303" s="21">
        <f t="shared" si="115"/>
        <v>3.128969980949678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0.49066266217292803</v>
      </c>
      <c r="K303" s="21">
        <f t="shared" si="115"/>
        <v>18.056385967963752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7574.0737869266322</v>
      </c>
    </row>
    <row r="304" spans="1:15" x14ac:dyDescent="0.35">
      <c r="A304" s="48" t="s">
        <v>264</v>
      </c>
      <c r="B304" s="49" t="s">
        <v>265</v>
      </c>
      <c r="C304" s="67">
        <f>+C242</f>
        <v>3957.4799508273341</v>
      </c>
      <c r="D304" s="67">
        <f t="shared" ref="D304:M304" si="116">+D242</f>
        <v>3.3177227095383626</v>
      </c>
      <c r="E304" s="67">
        <f t="shared" si="116"/>
        <v>0.15198063690399449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4090.6510554739666</v>
      </c>
    </row>
    <row r="305" spans="1:15" x14ac:dyDescent="0.35">
      <c r="A305" s="48" t="s">
        <v>343</v>
      </c>
      <c r="B305" s="49" t="s">
        <v>344</v>
      </c>
      <c r="C305" s="67">
        <f>+C253</f>
        <v>176.85465658220895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176.85465658220895</v>
      </c>
    </row>
    <row r="306" spans="1:15" x14ac:dyDescent="0.35">
      <c r="A306" s="48" t="s">
        <v>434</v>
      </c>
      <c r="B306" s="49" t="s">
        <v>435</v>
      </c>
      <c r="C306" s="67">
        <f>+C262</f>
        <v>21.09033219196268</v>
      </c>
      <c r="D306" s="67">
        <f t="shared" ref="D306:L306" si="118">+D262</f>
        <v>79.514147045557806</v>
      </c>
      <c r="E306" s="67">
        <f t="shared" si="118"/>
        <v>2.8757206129171604</v>
      </c>
      <c r="F306" s="32"/>
      <c r="G306" s="32"/>
      <c r="H306" s="32"/>
      <c r="I306" s="32"/>
      <c r="J306" s="67">
        <f t="shared" si="118"/>
        <v>0.49066266217292803</v>
      </c>
      <c r="K306" s="67">
        <f t="shared" si="118"/>
        <v>18.056385967963752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3009.5524118906287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9.6492660439560183</v>
      </c>
      <c r="E308" s="67">
        <f t="shared" si="120"/>
        <v>0.10126873112852314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297.01566297982714</v>
      </c>
    </row>
  </sheetData>
  <conditionalFormatting sqref="C239:M239">
    <cfRule type="cellIs" dxfId="135" priority="6" operator="equal">
      <formula>0</formula>
    </cfRule>
  </conditionalFormatting>
  <conditionalFormatting sqref="C301:M301">
    <cfRule type="cellIs" dxfId="134" priority="2" operator="equal">
      <formula>0</formula>
    </cfRule>
  </conditionalFormatting>
  <conditionalFormatting sqref="O239">
    <cfRule type="cellIs" dxfId="133" priority="5" operator="equal">
      <formula>0</formula>
    </cfRule>
  </conditionalFormatting>
  <conditionalFormatting sqref="O301">
    <cfRule type="cellIs" dxfId="132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1BB5E6E9-A47F-4C45-88B8-9B9DB43B83DE}"/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71344-BBA6-4781-B221-575548DFF8A6}">
  <dimension ref="A2:O308"/>
  <sheetViews>
    <sheetView showGridLines="0" zoomScale="85" zoomScaleNormal="85" workbookViewId="0">
      <selection activeCell="E120" sqref="E120"/>
    </sheetView>
  </sheetViews>
  <sheetFormatPr baseColWidth="10" defaultColWidth="11.453125" defaultRowHeight="12" x14ac:dyDescent="0.35"/>
  <cols>
    <col min="1" max="1" width="11.7265625" style="50" customWidth="1"/>
    <col min="2" max="2" width="58.1796875" style="51" bestFit="1" customWidth="1"/>
    <col min="3" max="13" width="11.453125" style="52" customWidth="1"/>
    <col min="14" max="14" width="5.7265625" style="52" customWidth="1"/>
    <col min="15" max="15" width="11.453125" style="52" customWidth="1"/>
    <col min="16" max="16" width="11.453125" style="29" customWidth="1"/>
    <col min="17" max="16384" width="11.453125" style="29"/>
  </cols>
  <sheetData>
    <row r="2" spans="1:15" s="13" customFormat="1" x14ac:dyDescent="0.35">
      <c r="A2" s="11" t="s">
        <v>247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" x14ac:dyDescent="0.35">
      <c r="A3" s="87" t="s">
        <v>248</v>
      </c>
      <c r="B3" s="87" t="s">
        <v>249</v>
      </c>
      <c r="C3" s="88" t="s">
        <v>250</v>
      </c>
      <c r="D3" s="88" t="s">
        <v>251</v>
      </c>
      <c r="E3" s="88" t="s">
        <v>252</v>
      </c>
      <c r="F3" s="88" t="s">
        <v>253</v>
      </c>
      <c r="G3" s="88" t="s">
        <v>254</v>
      </c>
      <c r="H3" s="88" t="s">
        <v>255</v>
      </c>
      <c r="I3" s="88" t="s">
        <v>256</v>
      </c>
      <c r="J3" s="88" t="s">
        <v>257</v>
      </c>
      <c r="K3" s="88" t="s">
        <v>258</v>
      </c>
      <c r="L3" s="88" t="s">
        <v>259</v>
      </c>
      <c r="M3" s="88" t="s">
        <v>260</v>
      </c>
      <c r="N3" s="63"/>
      <c r="O3" s="88" t="s">
        <v>261</v>
      </c>
    </row>
    <row r="4" spans="1:15" s="13" customFormat="1" x14ac:dyDescent="0.35">
      <c r="A4" s="19" t="s">
        <v>262</v>
      </c>
      <c r="B4" s="20" t="s">
        <v>263</v>
      </c>
      <c r="C4" s="21">
        <f t="shared" ref="C4:M4" si="0">+C5+C46+C95+C157+C208</f>
        <v>4115.7417046539886</v>
      </c>
      <c r="D4" s="21">
        <f t="shared" si="0"/>
        <v>18.621201990236617</v>
      </c>
      <c r="E4" s="21">
        <f t="shared" si="0"/>
        <v>0.7292775203740326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0.46865272189823998</v>
      </c>
      <c r="K4" s="21">
        <f t="shared" si="0"/>
        <v>17.246420165855234</v>
      </c>
      <c r="L4" s="21">
        <f t="shared" si="0"/>
        <v>0</v>
      </c>
      <c r="M4" s="21">
        <f t="shared" si="0"/>
        <v>0</v>
      </c>
      <c r="N4" s="64"/>
      <c r="O4" s="21">
        <f>+O5+O46+O95+O157+O208</f>
        <v>4830.3939032797325</v>
      </c>
    </row>
    <row r="5" spans="1:15" s="13" customFormat="1" x14ac:dyDescent="0.35">
      <c r="A5" s="19" t="s">
        <v>264</v>
      </c>
      <c r="B5" s="20" t="s">
        <v>265</v>
      </c>
      <c r="C5" s="21">
        <f>+C6+C32+C42</f>
        <v>3918.725393260856</v>
      </c>
      <c r="D5" s="21">
        <f t="shared" ref="D5:E5" si="1">+D6+D32+D42</f>
        <v>3.1791773463961528</v>
      </c>
      <c r="E5" s="21">
        <f t="shared" si="1"/>
        <v>0.1436149932184437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4045.8003321628357</v>
      </c>
    </row>
    <row r="6" spans="1:15" hidden="1" x14ac:dyDescent="0.35">
      <c r="A6" s="24" t="s">
        <v>266</v>
      </c>
      <c r="B6" s="25" t="s">
        <v>267</v>
      </c>
      <c r="C6" s="26">
        <f>+C7+C11+C19+C25+C29</f>
        <v>3918.725393260856</v>
      </c>
      <c r="D6" s="26">
        <f t="shared" ref="D6:E6" si="4">+D7+D11+D19+D25+D29</f>
        <v>3.1791773463961528</v>
      </c>
      <c r="E6" s="26">
        <f t="shared" si="4"/>
        <v>0.1436149932184437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4045.8003321628357</v>
      </c>
    </row>
    <row r="7" spans="1:15" hidden="1" x14ac:dyDescent="0.35">
      <c r="A7" s="24" t="s">
        <v>268</v>
      </c>
      <c r="B7" s="25" t="s">
        <v>269</v>
      </c>
      <c r="C7" s="26">
        <f>'[2]1995'!$C6</f>
        <v>1226.5218572597851</v>
      </c>
      <c r="D7" s="26">
        <f>'[2]1995'!$D6</f>
        <v>4.4778612210023994E-2</v>
      </c>
      <c r="E7" s="26">
        <f>'[2]1995'!$E6</f>
        <v>8.6784935993956189E-3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1230.0754592055057</v>
      </c>
    </row>
    <row r="8" spans="1:15" hidden="1" x14ac:dyDescent="0.35">
      <c r="A8" s="24" t="s">
        <v>270</v>
      </c>
      <c r="B8" s="25" t="s">
        <v>271</v>
      </c>
      <c r="C8" s="30">
        <f>'[2]1995'!$C7</f>
        <v>917.05157656297411</v>
      </c>
      <c r="D8" s="30">
        <f>'[2]1995'!$D7</f>
        <v>3.6201347747056793E-2</v>
      </c>
      <c r="E8" s="30">
        <f>'[2]1995'!$E7</f>
        <v>7.240269549411359E-3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919.98388573048578</v>
      </c>
    </row>
    <row r="9" spans="1:15" hidden="1" x14ac:dyDescent="0.35">
      <c r="A9" s="24" t="s">
        <v>272</v>
      </c>
      <c r="B9" s="25" t="s">
        <v>273</v>
      </c>
      <c r="C9" s="30">
        <f>'[2]1995'!$C8</f>
        <v>309.47028069681102</v>
      </c>
      <c r="D9" s="30">
        <f>'[2]1995'!$D8</f>
        <v>8.5772644629672004E-3</v>
      </c>
      <c r="E9" s="30">
        <f>'[2]1995'!$E8</f>
        <v>1.4382240499842597E-3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310.09157347501991</v>
      </c>
    </row>
    <row r="10" spans="1:15" hidden="1" x14ac:dyDescent="0.35">
      <c r="A10" s="24" t="s">
        <v>274</v>
      </c>
      <c r="B10" s="25" t="s">
        <v>275</v>
      </c>
      <c r="C10" s="30">
        <f>'[2]1995'!$C9</f>
        <v>0</v>
      </c>
      <c r="D10" s="30">
        <f>'[2]1995'!$D9</f>
        <v>0</v>
      </c>
      <c r="E10" s="30">
        <f>'[2]1995'!$E9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 x14ac:dyDescent="0.35">
      <c r="A11" s="24" t="s">
        <v>276</v>
      </c>
      <c r="B11" s="25" t="s">
        <v>277</v>
      </c>
      <c r="C11" s="26">
        <f>'[2]1995'!$C10</f>
        <v>827.43716479786337</v>
      </c>
      <c r="D11" s="26">
        <f>'[2]1995'!$D10</f>
        <v>0.15499258442008107</v>
      </c>
      <c r="E11" s="26">
        <f>'[2]1995'!$E10</f>
        <v>2.2723264084889824E-2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837.79862214412151</v>
      </c>
    </row>
    <row r="12" spans="1:15" hidden="1" x14ac:dyDescent="0.35">
      <c r="A12" s="24" t="s">
        <v>278</v>
      </c>
      <c r="B12" s="25" t="s">
        <v>279</v>
      </c>
      <c r="C12" s="30">
        <f>'[2]1995'!$C11</f>
        <v>0</v>
      </c>
      <c r="D12" s="30">
        <f>'[2]1995'!$D11</f>
        <v>0</v>
      </c>
      <c r="E12" s="30">
        <f>'[2]1995'!$E11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 x14ac:dyDescent="0.35">
      <c r="A13" s="24" t="s">
        <v>280</v>
      </c>
      <c r="B13" s="25" t="s">
        <v>281</v>
      </c>
      <c r="C13" s="30">
        <f>'[2]1995'!$C12</f>
        <v>0</v>
      </c>
      <c r="D13" s="30">
        <f>'[2]1995'!$D12</f>
        <v>0</v>
      </c>
      <c r="E13" s="30">
        <f>'[2]1995'!$E12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 x14ac:dyDescent="0.35">
      <c r="A14" s="24" t="s">
        <v>282</v>
      </c>
      <c r="B14" s="25" t="s">
        <v>283</v>
      </c>
      <c r="C14" s="30">
        <f>'[2]1995'!$C13</f>
        <v>0</v>
      </c>
      <c r="D14" s="30">
        <f>'[2]1995'!$D13</f>
        <v>0</v>
      </c>
      <c r="E14" s="30">
        <f>'[2]1995'!$E13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 x14ac:dyDescent="0.35">
      <c r="A15" s="24" t="s">
        <v>284</v>
      </c>
      <c r="B15" s="25" t="s">
        <v>285</v>
      </c>
      <c r="C15" s="30">
        <f>'[2]1995'!$C14</f>
        <v>0</v>
      </c>
      <c r="D15" s="30">
        <f>'[2]1995'!$D14</f>
        <v>0</v>
      </c>
      <c r="E15" s="30">
        <f>'[2]1995'!$E14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 x14ac:dyDescent="0.35">
      <c r="A16" s="24" t="s">
        <v>286</v>
      </c>
      <c r="B16" s="25" t="s">
        <v>287</v>
      </c>
      <c r="C16" s="30">
        <f>'[2]1995'!$C15</f>
        <v>0</v>
      </c>
      <c r="D16" s="30">
        <f>'[2]1995'!$D15</f>
        <v>0</v>
      </c>
      <c r="E16" s="30">
        <f>'[2]1995'!$E15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 x14ac:dyDescent="0.35">
      <c r="A17" s="24" t="s">
        <v>288</v>
      </c>
      <c r="B17" s="25" t="s">
        <v>289</v>
      </c>
      <c r="C17" s="30">
        <f>'[2]1995'!$C16</f>
        <v>0</v>
      </c>
      <c r="D17" s="30">
        <f>'[2]1995'!$D16</f>
        <v>0</v>
      </c>
      <c r="E17" s="30">
        <f>'[2]1995'!$E16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 x14ac:dyDescent="0.35">
      <c r="A18" s="24" t="s">
        <v>290</v>
      </c>
      <c r="B18" s="25" t="s">
        <v>291</v>
      </c>
      <c r="C18" s="30">
        <f>'[2]1995'!$C17</f>
        <v>827.43716479786337</v>
      </c>
      <c r="D18" s="30">
        <f>'[2]1995'!$D17</f>
        <v>0.15499258442008107</v>
      </c>
      <c r="E18" s="30">
        <f>'[2]1995'!$E17</f>
        <v>2.2723264084889824E-2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837.79862214412151</v>
      </c>
    </row>
    <row r="19" spans="1:15" hidden="1" x14ac:dyDescent="0.35">
      <c r="A19" s="24" t="s">
        <v>292</v>
      </c>
      <c r="B19" s="25" t="s">
        <v>293</v>
      </c>
      <c r="C19" s="26">
        <f>'[2]1995'!$C18</f>
        <v>1580.63665714595</v>
      </c>
      <c r="D19" s="26">
        <f>'[2]1995'!$D18</f>
        <v>0.42018284563203329</v>
      </c>
      <c r="E19" s="26">
        <f>'[2]1995'!$E18</f>
        <v>7.7716387860191832E-2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1612.9966196065977</v>
      </c>
    </row>
    <row r="20" spans="1:15" hidden="1" x14ac:dyDescent="0.35">
      <c r="A20" s="24" t="s">
        <v>294</v>
      </c>
      <c r="B20" s="25" t="s">
        <v>295</v>
      </c>
      <c r="C20" s="30">
        <f>'[2]1995'!$C19</f>
        <v>7.8864111919408186</v>
      </c>
      <c r="D20" s="30">
        <f>'[2]1995'!$D19</f>
        <v>1.0968583020779998E-3</v>
      </c>
      <c r="E20" s="30">
        <f>'[2]1995'!$E19</f>
        <v>6.5811498124679983E-5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7.9345632714020429</v>
      </c>
    </row>
    <row r="21" spans="1:15" hidden="1" x14ac:dyDescent="0.35">
      <c r="A21" s="24" t="s">
        <v>296</v>
      </c>
      <c r="B21" s="25" t="s">
        <v>297</v>
      </c>
      <c r="C21" s="30">
        <f>'[2]1995'!$C20</f>
        <v>1572.7502459540092</v>
      </c>
      <c r="D21" s="30">
        <f>'[2]1995'!$D20</f>
        <v>0.41908598732995528</v>
      </c>
      <c r="E21" s="30">
        <f>'[2]1995'!$E20</f>
        <v>7.7650576362067153E-2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1605.0620563351956</v>
      </c>
    </row>
    <row r="22" spans="1:15" hidden="1" x14ac:dyDescent="0.35">
      <c r="A22" s="24" t="s">
        <v>298</v>
      </c>
      <c r="B22" s="25" t="s">
        <v>299</v>
      </c>
      <c r="C22" s="30">
        <f>'[2]1995'!$C21</f>
        <v>0</v>
      </c>
      <c r="D22" s="30">
        <f>'[2]1995'!$D21</f>
        <v>0</v>
      </c>
      <c r="E22" s="30">
        <f>'[2]1995'!$E21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 x14ac:dyDescent="0.35">
      <c r="A23" s="24" t="s">
        <v>300</v>
      </c>
      <c r="B23" s="25" t="s">
        <v>301</v>
      </c>
      <c r="C23" s="30">
        <f>'[2]1995'!$C22</f>
        <v>0</v>
      </c>
      <c r="D23" s="30">
        <f>'[2]1995'!$D22</f>
        <v>0</v>
      </c>
      <c r="E23" s="30">
        <f>'[2]1995'!$E22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 x14ac:dyDescent="0.35">
      <c r="A24" s="24" t="s">
        <v>302</v>
      </c>
      <c r="B24" s="25" t="s">
        <v>303</v>
      </c>
      <c r="C24" s="30">
        <f>'[2]1995'!$C23</f>
        <v>0</v>
      </c>
      <c r="D24" s="30">
        <f>'[2]1995'!$D23</f>
        <v>0</v>
      </c>
      <c r="E24" s="30">
        <f>'[2]1995'!$E23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 x14ac:dyDescent="0.35">
      <c r="A25" s="24" t="s">
        <v>304</v>
      </c>
      <c r="B25" s="25" t="s">
        <v>305</v>
      </c>
      <c r="C25" s="26">
        <f>'[2]1995'!$C24</f>
        <v>284.1297140572575</v>
      </c>
      <c r="D25" s="26">
        <f>'[2]1995'!$D24</f>
        <v>2.5592233041340142</v>
      </c>
      <c r="E25" s="26">
        <f>'[2]1995'!$E24</f>
        <v>3.4496847673966442E-2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364.92963120661102</v>
      </c>
    </row>
    <row r="26" spans="1:15" hidden="1" x14ac:dyDescent="0.35">
      <c r="A26" s="24" t="s">
        <v>306</v>
      </c>
      <c r="B26" s="25" t="s">
        <v>307</v>
      </c>
      <c r="C26" s="30">
        <f>'[2]1995'!$C25</f>
        <v>102.44568625285071</v>
      </c>
      <c r="D26" s="30">
        <f>'[2]1995'!$D25</f>
        <v>2.1309311277677496E-2</v>
      </c>
      <c r="E26" s="30">
        <f>'[2]1995'!$E25</f>
        <v>5.6133456974902999E-4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103.19110062960917</v>
      </c>
    </row>
    <row r="27" spans="1:15" hidden="1" x14ac:dyDescent="0.35">
      <c r="A27" s="24" t="s">
        <v>308</v>
      </c>
      <c r="B27" s="25" t="s">
        <v>309</v>
      </c>
      <c r="C27" s="30">
        <f>'[2]1995'!$C26</f>
        <v>181.68402780440681</v>
      </c>
      <c r="D27" s="30">
        <f>'[2]1995'!$D26</f>
        <v>2.5379139928563368</v>
      </c>
      <c r="E27" s="30">
        <f>'[2]1995'!$E26</f>
        <v>3.3935513104217413E-2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261.73853057700188</v>
      </c>
    </row>
    <row r="28" spans="1:15" hidden="1" x14ac:dyDescent="0.35">
      <c r="A28" s="24" t="s">
        <v>310</v>
      </c>
      <c r="B28" s="25" t="s">
        <v>311</v>
      </c>
      <c r="C28" s="30">
        <f>'[2]1995'!$C27</f>
        <v>0</v>
      </c>
      <c r="D28" s="30">
        <f>'[2]1995'!$D27</f>
        <v>0</v>
      </c>
      <c r="E28" s="30">
        <f>'[2]1995'!$E27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 x14ac:dyDescent="0.35">
      <c r="A29" s="24" t="s">
        <v>312</v>
      </c>
      <c r="B29" s="25" t="s">
        <v>291</v>
      </c>
      <c r="C29" s="26">
        <f>'[2]1995'!$C28</f>
        <v>0</v>
      </c>
      <c r="D29" s="26">
        <f>'[2]1995'!$D28</f>
        <v>0</v>
      </c>
      <c r="E29" s="26">
        <f>'[2]1995'!$E28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 x14ac:dyDescent="0.35">
      <c r="A30" s="24" t="s">
        <v>313</v>
      </c>
      <c r="B30" s="25" t="s">
        <v>314</v>
      </c>
      <c r="C30" s="30">
        <f>'[2]1995'!$C29</f>
        <v>0</v>
      </c>
      <c r="D30" s="30">
        <f>'[2]1995'!$D29</f>
        <v>0</v>
      </c>
      <c r="E30" s="30">
        <f>'[2]1995'!$E29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 x14ac:dyDescent="0.35">
      <c r="A31" s="24" t="s">
        <v>315</v>
      </c>
      <c r="B31" s="25" t="s">
        <v>316</v>
      </c>
      <c r="C31" s="30">
        <f>'[2]1995'!$C30</f>
        <v>0</v>
      </c>
      <c r="D31" s="30">
        <f>'[2]1995'!$D30</f>
        <v>0</v>
      </c>
      <c r="E31" s="30">
        <f>'[2]1995'!$E30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 x14ac:dyDescent="0.35">
      <c r="A32" s="24" t="s">
        <v>317</v>
      </c>
      <c r="B32" s="25" t="s">
        <v>318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 x14ac:dyDescent="0.35">
      <c r="A33" s="24" t="s">
        <v>319</v>
      </c>
      <c r="B33" s="25" t="s">
        <v>320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 x14ac:dyDescent="0.35">
      <c r="A34" s="24" t="s">
        <v>321</v>
      </c>
      <c r="B34" s="25" t="s">
        <v>322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 x14ac:dyDescent="0.35">
      <c r="A35" s="24" t="s">
        <v>323</v>
      </c>
      <c r="B35" s="34" t="s">
        <v>324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 x14ac:dyDescent="0.35">
      <c r="A36" s="24" t="s">
        <v>325</v>
      </c>
      <c r="B36" s="34" t="s">
        <v>291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 x14ac:dyDescent="0.35">
      <c r="A37" s="24" t="s">
        <v>326</v>
      </c>
      <c r="B37" s="34" t="s">
        <v>327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 x14ac:dyDescent="0.35">
      <c r="A38" s="24" t="s">
        <v>328</v>
      </c>
      <c r="B38" s="25" t="s">
        <v>329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 x14ac:dyDescent="0.35">
      <c r="A39" s="24" t="s">
        <v>330</v>
      </c>
      <c r="B39" s="25" t="s">
        <v>331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 x14ac:dyDescent="0.35">
      <c r="A40" s="24" t="s">
        <v>332</v>
      </c>
      <c r="B40" s="25" t="s">
        <v>333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 x14ac:dyDescent="0.35">
      <c r="A41" s="24" t="s">
        <v>334</v>
      </c>
      <c r="B41" s="25" t="s">
        <v>291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3" hidden="1" x14ac:dyDescent="0.35">
      <c r="A42" s="24" t="s">
        <v>335</v>
      </c>
      <c r="B42" s="25" t="s">
        <v>336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3" hidden="1" x14ac:dyDescent="0.35">
      <c r="A43" s="24" t="s">
        <v>337</v>
      </c>
      <c r="B43" s="25" t="s">
        <v>338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 x14ac:dyDescent="0.35">
      <c r="A44" s="24" t="s">
        <v>339</v>
      </c>
      <c r="B44" s="25" t="s">
        <v>340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 x14ac:dyDescent="0.35">
      <c r="A45" s="24" t="s">
        <v>341</v>
      </c>
      <c r="B45" s="25" t="s">
        <v>342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 x14ac:dyDescent="0.35">
      <c r="A46" s="19" t="s">
        <v>343</v>
      </c>
      <c r="B46" s="20" t="s">
        <v>344</v>
      </c>
      <c r="C46" s="21">
        <f>+C47+C53+C64+C72+C76+C82+C89+C94</f>
        <v>176.41055697553281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176.41055697553281</v>
      </c>
    </row>
    <row r="47" spans="1:15" hidden="1" x14ac:dyDescent="0.35">
      <c r="A47" s="24" t="s">
        <v>345</v>
      </c>
      <c r="B47" s="25" t="s">
        <v>346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 x14ac:dyDescent="0.35">
      <c r="A48" s="24" t="s">
        <v>347</v>
      </c>
      <c r="B48" s="25" t="s">
        <v>348</v>
      </c>
      <c r="C48" s="46">
        <f>'[3]1995'!$C$6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 x14ac:dyDescent="0.35">
      <c r="A49" s="24" t="s">
        <v>349</v>
      </c>
      <c r="B49" s="25" t="s">
        <v>350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 x14ac:dyDescent="0.35">
      <c r="A50" s="24" t="s">
        <v>351</v>
      </c>
      <c r="B50" s="25" t="s">
        <v>352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 x14ac:dyDescent="0.35">
      <c r="A51" s="24" t="s">
        <v>353</v>
      </c>
      <c r="B51" s="25" t="s">
        <v>354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 x14ac:dyDescent="0.35">
      <c r="A52" s="24" t="s">
        <v>355</v>
      </c>
      <c r="B52" s="25" t="s">
        <v>291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 x14ac:dyDescent="0.35">
      <c r="A53" s="24" t="s">
        <v>356</v>
      </c>
      <c r="B53" s="25" t="s">
        <v>357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 x14ac:dyDescent="0.35">
      <c r="A54" s="24" t="s">
        <v>358</v>
      </c>
      <c r="B54" s="25" t="s">
        <v>359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 x14ac:dyDescent="0.35">
      <c r="A55" s="24" t="s">
        <v>360</v>
      </c>
      <c r="B55" s="25" t="s">
        <v>361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 x14ac:dyDescent="0.35">
      <c r="A56" s="24" t="s">
        <v>362</v>
      </c>
      <c r="B56" s="25" t="s">
        <v>363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 x14ac:dyDescent="0.35">
      <c r="A57" s="24" t="s">
        <v>364</v>
      </c>
      <c r="B57" s="25" t="s">
        <v>365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 x14ac:dyDescent="0.35">
      <c r="A58" s="24" t="s">
        <v>366</v>
      </c>
      <c r="B58" s="25" t="s">
        <v>367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 x14ac:dyDescent="0.35">
      <c r="A59" s="24" t="s">
        <v>368</v>
      </c>
      <c r="B59" s="25" t="s">
        <v>369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 x14ac:dyDescent="0.35">
      <c r="A60" s="24" t="s">
        <v>370</v>
      </c>
      <c r="B60" s="25" t="s">
        <v>371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 x14ac:dyDescent="0.35">
      <c r="A61" s="24" t="s">
        <v>372</v>
      </c>
      <c r="B61" s="25" t="s">
        <v>373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 x14ac:dyDescent="0.35">
      <c r="A62" s="24" t="s">
        <v>374</v>
      </c>
      <c r="B62" s="25" t="s">
        <v>375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 x14ac:dyDescent="0.35">
      <c r="A63" s="24" t="s">
        <v>376</v>
      </c>
      <c r="B63" s="25" t="s">
        <v>291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 x14ac:dyDescent="0.35">
      <c r="A64" s="24" t="s">
        <v>377</v>
      </c>
      <c r="B64" s="25" t="s">
        <v>378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 x14ac:dyDescent="0.35">
      <c r="A65" s="24" t="s">
        <v>379</v>
      </c>
      <c r="B65" s="25" t="s">
        <v>380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 x14ac:dyDescent="0.35">
      <c r="A66" s="24" t="s">
        <v>381</v>
      </c>
      <c r="B66" s="25" t="s">
        <v>382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 x14ac:dyDescent="0.35">
      <c r="A67" s="24" t="s">
        <v>383</v>
      </c>
      <c r="B67" s="25" t="s">
        <v>384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 x14ac:dyDescent="0.35">
      <c r="A68" s="24" t="s">
        <v>385</v>
      </c>
      <c r="B68" s="25" t="s">
        <v>386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 x14ac:dyDescent="0.35">
      <c r="A69" s="24" t="s">
        <v>387</v>
      </c>
      <c r="B69" s="25" t="s">
        <v>388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 x14ac:dyDescent="0.35">
      <c r="A70" s="24" t="s">
        <v>389</v>
      </c>
      <c r="B70" s="25" t="s">
        <v>390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 x14ac:dyDescent="0.35">
      <c r="A71" s="24" t="s">
        <v>391</v>
      </c>
      <c r="B71" s="25" t="s">
        <v>291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 x14ac:dyDescent="0.35">
      <c r="A72" s="24" t="s">
        <v>392</v>
      </c>
      <c r="B72" s="25" t="s">
        <v>393</v>
      </c>
      <c r="C72" s="26">
        <f>+SUM(C73:C75)</f>
        <v>1.7393615755328298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1.7393615755328298</v>
      </c>
    </row>
    <row r="73" spans="1:15" hidden="1" x14ac:dyDescent="0.35">
      <c r="A73" s="24" t="s">
        <v>394</v>
      </c>
      <c r="B73" s="25" t="s">
        <v>395</v>
      </c>
      <c r="C73" s="46">
        <f>'[3]1995'!$C$31</f>
        <v>1.7393615755328298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1.7393615755328298</v>
      </c>
    </row>
    <row r="74" spans="1:15" hidden="1" x14ac:dyDescent="0.35">
      <c r="A74" s="24" t="s">
        <v>396</v>
      </c>
      <c r="B74" s="25" t="s">
        <v>397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 x14ac:dyDescent="0.35">
      <c r="A75" s="24" t="s">
        <v>398</v>
      </c>
      <c r="B75" s="25" t="s">
        <v>291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 x14ac:dyDescent="0.35">
      <c r="A76" s="24" t="s">
        <v>399</v>
      </c>
      <c r="B76" s="25" t="s">
        <v>400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 x14ac:dyDescent="0.35">
      <c r="A77" s="24" t="s">
        <v>401</v>
      </c>
      <c r="B77" s="25" t="s">
        <v>402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 x14ac:dyDescent="0.35">
      <c r="A78" s="24" t="s">
        <v>403</v>
      </c>
      <c r="B78" s="25" t="s">
        <v>404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 x14ac:dyDescent="0.35">
      <c r="A79" s="24" t="s">
        <v>405</v>
      </c>
      <c r="B79" s="25" t="s">
        <v>406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 x14ac:dyDescent="0.35">
      <c r="A80" s="24" t="s">
        <v>407</v>
      </c>
      <c r="B80" s="25" t="s">
        <v>408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 x14ac:dyDescent="0.35">
      <c r="A81" s="24" t="s">
        <v>409</v>
      </c>
      <c r="B81" s="25" t="s">
        <v>291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 x14ac:dyDescent="0.35">
      <c r="A82" s="24" t="s">
        <v>410</v>
      </c>
      <c r="B82" s="25" t="s">
        <v>411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 x14ac:dyDescent="0.35">
      <c r="A83" s="24" t="s">
        <v>412</v>
      </c>
      <c r="B83" s="25" t="s">
        <v>413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 x14ac:dyDescent="0.35">
      <c r="A84" s="24" t="s">
        <v>414</v>
      </c>
      <c r="B84" s="25" t="s">
        <v>415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 x14ac:dyDescent="0.35">
      <c r="A85" s="24" t="s">
        <v>416</v>
      </c>
      <c r="B85" s="25" t="s">
        <v>417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 x14ac:dyDescent="0.35">
      <c r="A86" s="24" t="s">
        <v>418</v>
      </c>
      <c r="B86" s="25" t="s">
        <v>419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 x14ac:dyDescent="0.35">
      <c r="A87" s="24" t="s">
        <v>420</v>
      </c>
      <c r="B87" s="25" t="s">
        <v>421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 x14ac:dyDescent="0.35">
      <c r="A88" s="24" t="s">
        <v>422</v>
      </c>
      <c r="B88" s="25" t="s">
        <v>423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 x14ac:dyDescent="0.35">
      <c r="A89" s="24" t="s">
        <v>424</v>
      </c>
      <c r="B89" s="25" t="s">
        <v>425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 x14ac:dyDescent="0.35">
      <c r="A90" s="24" t="s">
        <v>426</v>
      </c>
      <c r="B90" s="25" t="s">
        <v>427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3" hidden="1" x14ac:dyDescent="0.35">
      <c r="A91" s="24" t="s">
        <v>428</v>
      </c>
      <c r="B91" s="25" t="s">
        <v>429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3" hidden="1" x14ac:dyDescent="0.35">
      <c r="A92" s="24" t="s">
        <v>430</v>
      </c>
      <c r="B92" s="25" t="s">
        <v>431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 x14ac:dyDescent="0.35">
      <c r="A93" s="24" t="s">
        <v>432</v>
      </c>
      <c r="B93" s="25" t="s">
        <v>342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 x14ac:dyDescent="0.35">
      <c r="A94" s="24" t="s">
        <v>433</v>
      </c>
      <c r="B94" s="25" t="s">
        <v>291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 x14ac:dyDescent="0.35">
      <c r="A95" s="19" t="s">
        <v>434</v>
      </c>
      <c r="B95" s="20" t="s">
        <v>435</v>
      </c>
      <c r="C95" s="21">
        <f>+C96+C111+C127+C132+C144+C145+C151+C154+C155+C156</f>
        <v>20.6057544176</v>
      </c>
      <c r="D95" s="21">
        <f>+D96+D111+D127+D132+D144+D145+D151+D154+D155+D156</f>
        <v>4.4984466667850498</v>
      </c>
      <c r="E95" s="21">
        <f>+E96+E111+E127+E132+E144+E145+E151+E154+E155+E156</f>
        <v>0.47437120361005275</v>
      </c>
      <c r="F95" s="35"/>
      <c r="G95" s="35"/>
      <c r="H95" s="35"/>
      <c r="I95" s="35"/>
      <c r="J95" s="21">
        <f>+J96+J111+J127+J132+J144+J145+J154+J155+J156</f>
        <v>0.46865272189823998</v>
      </c>
      <c r="K95" s="21">
        <f>+K96+K111+K127+K132+K144+K145+K151+K154+K155+K156</f>
        <v>17.246420165855234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272.27063004424542</v>
      </c>
    </row>
    <row r="96" spans="1:15" x14ac:dyDescent="0.35">
      <c r="A96" s="24" t="s">
        <v>436</v>
      </c>
      <c r="B96" s="25" t="s">
        <v>437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 x14ac:dyDescent="0.35">
      <c r="A97" s="24" t="s">
        <v>438</v>
      </c>
      <c r="B97" s="25" t="s">
        <v>439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 x14ac:dyDescent="0.35">
      <c r="A98" s="24" t="s">
        <v>440</v>
      </c>
      <c r="B98" s="25" t="s">
        <v>441</v>
      </c>
      <c r="C98" s="32"/>
      <c r="D98" s="46">
        <f>'[5]1995'!$D7</f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 x14ac:dyDescent="0.35">
      <c r="A99" s="24" t="s">
        <v>442</v>
      </c>
      <c r="B99" s="25" t="s">
        <v>443</v>
      </c>
      <c r="C99" s="32"/>
      <c r="D99" s="46">
        <f>'[5]1995'!$D8</f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 x14ac:dyDescent="0.35">
      <c r="A100" s="24" t="s">
        <v>444</v>
      </c>
      <c r="B100" s="25" t="s">
        <v>445</v>
      </c>
      <c r="C100" s="32"/>
      <c r="D100" s="46">
        <f>'[5]1995'!$D9</f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 x14ac:dyDescent="0.35">
      <c r="A101" s="24" t="s">
        <v>446</v>
      </c>
      <c r="B101" s="25" t="s">
        <v>447</v>
      </c>
      <c r="C101" s="32"/>
      <c r="D101" s="46">
        <f>'[5]1995'!$D10</f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 x14ac:dyDescent="0.35">
      <c r="A102" s="24" t="s">
        <v>448</v>
      </c>
      <c r="B102" s="25" t="s">
        <v>449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 x14ac:dyDescent="0.35">
      <c r="A103" s="24" t="s">
        <v>450</v>
      </c>
      <c r="B103" s="25" t="s">
        <v>451</v>
      </c>
      <c r="C103" s="32"/>
      <c r="D103" s="46">
        <f>'[5]1995'!$D12</f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 x14ac:dyDescent="0.35">
      <c r="A104" s="24" t="s">
        <v>452</v>
      </c>
      <c r="B104" s="25" t="s">
        <v>453</v>
      </c>
      <c r="C104" s="32"/>
      <c r="D104" s="46">
        <f>'[5]1995'!$D13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x14ac:dyDescent="0.35">
      <c r="A105" s="24" t="s">
        <v>454</v>
      </c>
      <c r="B105" s="25" t="s">
        <v>455</v>
      </c>
      <c r="C105" s="32"/>
      <c r="D105" s="46">
        <f>'[5]1995'!$D14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x14ac:dyDescent="0.35">
      <c r="A106" s="24" t="s">
        <v>456</v>
      </c>
      <c r="B106" s="25" t="s">
        <v>457</v>
      </c>
      <c r="C106" s="32"/>
      <c r="D106" s="46">
        <f>'[5]1995'!$D15</f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 x14ac:dyDescent="0.35">
      <c r="A107" s="24" t="s">
        <v>458</v>
      </c>
      <c r="B107" s="25" t="s">
        <v>459</v>
      </c>
      <c r="C107" s="32"/>
      <c r="D107" s="46">
        <f>'[5]1995'!$D16</f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 x14ac:dyDescent="0.35">
      <c r="A108" s="24" t="s">
        <v>460</v>
      </c>
      <c r="B108" s="25" t="s">
        <v>461</v>
      </c>
      <c r="C108" s="32"/>
      <c r="D108" s="46">
        <f>'[5]1995'!$D17</f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 x14ac:dyDescent="0.35">
      <c r="A109" s="24" t="s">
        <v>462</v>
      </c>
      <c r="B109" s="25" t="s">
        <v>463</v>
      </c>
      <c r="C109" s="32"/>
      <c r="D109" s="46">
        <f>'[5]1995'!$D18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x14ac:dyDescent="0.35">
      <c r="A110" s="24" t="s">
        <v>464</v>
      </c>
      <c r="B110" s="25" t="s">
        <v>465</v>
      </c>
      <c r="C110" s="32"/>
      <c r="D110" s="46">
        <f>'[5]1995'!$D19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x14ac:dyDescent="0.35">
      <c r="A111" s="24" t="s">
        <v>466</v>
      </c>
      <c r="B111" s="25" t="s">
        <v>467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 x14ac:dyDescent="0.35">
      <c r="A112" s="24" t="s">
        <v>468</v>
      </c>
      <c r="B112" s="25" t="s">
        <v>439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 x14ac:dyDescent="0.35">
      <c r="A113" s="24" t="s">
        <v>469</v>
      </c>
      <c r="B113" s="25" t="s">
        <v>441</v>
      </c>
      <c r="C113" s="32"/>
      <c r="D113" s="46">
        <f>'[5]1995'!$D22</f>
        <v>0</v>
      </c>
      <c r="E113" s="46">
        <f>'[5]1995'!$E22</f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 x14ac:dyDescent="0.35">
      <c r="A114" s="24" t="s">
        <v>470</v>
      </c>
      <c r="B114" s="25" t="s">
        <v>443</v>
      </c>
      <c r="C114" s="32"/>
      <c r="D114" s="46">
        <f>'[5]1995'!$D23</f>
        <v>0</v>
      </c>
      <c r="E114" s="46">
        <f>'[5]1995'!$E23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 x14ac:dyDescent="0.35">
      <c r="A115" s="24" t="s">
        <v>471</v>
      </c>
      <c r="B115" s="25" t="s">
        <v>445</v>
      </c>
      <c r="C115" s="32"/>
      <c r="D115" s="46">
        <f>'[5]1995'!$D24</f>
        <v>0</v>
      </c>
      <c r="E115" s="46">
        <f>'[5]1995'!$E24</f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 x14ac:dyDescent="0.35">
      <c r="A116" s="24" t="s">
        <v>472</v>
      </c>
      <c r="B116" s="25" t="s">
        <v>447</v>
      </c>
      <c r="C116" s="32"/>
      <c r="D116" s="46">
        <f>'[5]1995'!$D25</f>
        <v>0</v>
      </c>
      <c r="E116" s="46">
        <f>'[5]1995'!$E25</f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 x14ac:dyDescent="0.35">
      <c r="A117" s="24" t="s">
        <v>473</v>
      </c>
      <c r="B117" s="25" t="s">
        <v>449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 x14ac:dyDescent="0.35">
      <c r="A118" s="24" t="s">
        <v>474</v>
      </c>
      <c r="B118" s="25" t="s">
        <v>451</v>
      </c>
      <c r="C118" s="32"/>
      <c r="D118" s="46">
        <f>'[5]1995'!$D27</f>
        <v>0</v>
      </c>
      <c r="E118" s="46">
        <f>'[5]1995'!$E27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 x14ac:dyDescent="0.35">
      <c r="A119" s="24" t="s">
        <v>475</v>
      </c>
      <c r="B119" s="25" t="s">
        <v>453</v>
      </c>
      <c r="C119" s="32"/>
      <c r="D119" s="46">
        <f>'[5]1995'!$D28</f>
        <v>0</v>
      </c>
      <c r="E119" s="46">
        <f>'[5]1995'!$E28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x14ac:dyDescent="0.35">
      <c r="A120" s="24" t="s">
        <v>476</v>
      </c>
      <c r="B120" s="25" t="s">
        <v>455</v>
      </c>
      <c r="C120" s="32"/>
      <c r="D120" s="46">
        <f>'[5]1995'!$D29</f>
        <v>0</v>
      </c>
      <c r="E120" s="46">
        <f>'[5]1995'!$E29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x14ac:dyDescent="0.35">
      <c r="A121" s="24" t="s">
        <v>477</v>
      </c>
      <c r="B121" s="25" t="s">
        <v>457</v>
      </c>
      <c r="C121" s="32"/>
      <c r="D121" s="46">
        <f>'[5]1995'!$D30</f>
        <v>0</v>
      </c>
      <c r="E121" s="46">
        <f>'[5]1995'!$E30</f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 x14ac:dyDescent="0.35">
      <c r="A122" s="24" t="s">
        <v>478</v>
      </c>
      <c r="B122" s="25" t="s">
        <v>459</v>
      </c>
      <c r="C122" s="32"/>
      <c r="D122" s="46">
        <f>'[5]1995'!$D31</f>
        <v>0</v>
      </c>
      <c r="E122" s="46">
        <f>'[5]1995'!$E31</f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 x14ac:dyDescent="0.35">
      <c r="A123" s="24" t="s">
        <v>479</v>
      </c>
      <c r="B123" s="25" t="s">
        <v>461</v>
      </c>
      <c r="C123" s="32"/>
      <c r="D123" s="46">
        <f>'[5]1995'!$D32</f>
        <v>0</v>
      </c>
      <c r="E123" s="46">
        <f>'[5]1995'!$E32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 x14ac:dyDescent="0.35">
      <c r="A124" s="24" t="s">
        <v>480</v>
      </c>
      <c r="B124" s="25" t="s">
        <v>463</v>
      </c>
      <c r="C124" s="32"/>
      <c r="D124" s="46">
        <f>'[5]1995'!$D33</f>
        <v>0</v>
      </c>
      <c r="E124" s="46">
        <f>'[5]1995'!$E33</f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 x14ac:dyDescent="0.35">
      <c r="A125" s="24" t="s">
        <v>481</v>
      </c>
      <c r="B125" s="25" t="s">
        <v>465</v>
      </c>
      <c r="C125" s="32"/>
      <c r="D125" s="46">
        <f>'[5]1995'!$D34</f>
        <v>0</v>
      </c>
      <c r="E125" s="46">
        <f>'[5]1995'!$E34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3" x14ac:dyDescent="0.35">
      <c r="A126" s="24" t="s">
        <v>482</v>
      </c>
      <c r="B126" s="25" t="s">
        <v>483</v>
      </c>
      <c r="C126" s="32"/>
      <c r="D126" s="32"/>
      <c r="E126" s="46">
        <f>'[5]1995'!$E35</f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 x14ac:dyDescent="0.35">
      <c r="A127" s="24" t="s">
        <v>484</v>
      </c>
      <c r="B127" s="25" t="s">
        <v>485</v>
      </c>
      <c r="C127" s="32"/>
      <c r="D127" s="26">
        <f>+SUM(D128:D131)</f>
        <v>3.9926541969600002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111.79431751487999</v>
      </c>
    </row>
    <row r="128" spans="1:15" x14ac:dyDescent="0.35">
      <c r="A128" s="24" t="s">
        <v>486</v>
      </c>
      <c r="B128" s="25" t="s">
        <v>487</v>
      </c>
      <c r="C128" s="32"/>
      <c r="D128" s="46">
        <f>'[5]1995'!$D37</f>
        <v>1.8387294639999998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51.484424991999994</v>
      </c>
    </row>
    <row r="129" spans="1:15" x14ac:dyDescent="0.35">
      <c r="A129" s="24" t="s">
        <v>488</v>
      </c>
      <c r="B129" s="25" t="s">
        <v>489</v>
      </c>
      <c r="C129" s="32"/>
      <c r="D129" s="46">
        <f>'[5]1995'!$D38</f>
        <v>2.1539247329600002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60.309892522880006</v>
      </c>
    </row>
    <row r="130" spans="1:15" x14ac:dyDescent="0.35">
      <c r="A130" s="24" t="s">
        <v>490</v>
      </c>
      <c r="B130" s="25" t="s">
        <v>491</v>
      </c>
      <c r="C130" s="32"/>
      <c r="D130" s="46">
        <f>'[5]1995'!$D39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x14ac:dyDescent="0.35">
      <c r="A131" s="24" t="s">
        <v>492</v>
      </c>
      <c r="B131" s="25" t="s">
        <v>291</v>
      </c>
      <c r="C131" s="32"/>
      <c r="D131" s="46">
        <f>'[5]1995'!$D40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x14ac:dyDescent="0.35">
      <c r="A132" s="24" t="s">
        <v>493</v>
      </c>
      <c r="B132" s="25" t="s">
        <v>494</v>
      </c>
      <c r="C132" s="32"/>
      <c r="D132" s="32"/>
      <c r="E132" s="26">
        <f>+E133+E141</f>
        <v>0.46124892739690204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122.23096576017905</v>
      </c>
    </row>
    <row r="133" spans="1:15" x14ac:dyDescent="0.35">
      <c r="A133" s="24" t="s">
        <v>495</v>
      </c>
      <c r="B133" s="25" t="s">
        <v>496</v>
      </c>
      <c r="C133" s="32"/>
      <c r="D133" s="32"/>
      <c r="E133" s="26">
        <f>+SUM(E134:E140)</f>
        <v>0.33453850246343003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88.652703152808954</v>
      </c>
    </row>
    <row r="134" spans="1:15" x14ac:dyDescent="0.35">
      <c r="A134" s="24" t="s">
        <v>497</v>
      </c>
      <c r="B134" s="25" t="s">
        <v>498</v>
      </c>
      <c r="C134" s="32"/>
      <c r="D134" s="32"/>
      <c r="E134" s="46">
        <f>'[5]1995'!$E43</f>
        <v>0.19750513340415732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52.33886035210169</v>
      </c>
    </row>
    <row r="135" spans="1:15" x14ac:dyDescent="0.35">
      <c r="A135" s="24" t="s">
        <v>499</v>
      </c>
      <c r="B135" s="25" t="s">
        <v>500</v>
      </c>
      <c r="C135" s="32"/>
      <c r="D135" s="32"/>
      <c r="E135" s="46">
        <f>'[5]1995'!$E$44</f>
        <v>0.13703336905927271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36.31384280070727</v>
      </c>
    </row>
    <row r="136" spans="1:15" x14ac:dyDescent="0.35">
      <c r="A136" s="24" t="s">
        <v>501</v>
      </c>
      <c r="B136" s="25" t="s">
        <v>502</v>
      </c>
      <c r="C136" s="32"/>
      <c r="D136" s="32"/>
      <c r="E136" s="46">
        <f>'[5]1995'!$E48</f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 x14ac:dyDescent="0.35">
      <c r="A137" s="24" t="s">
        <v>503</v>
      </c>
      <c r="B137" s="25" t="s">
        <v>504</v>
      </c>
      <c r="C137" s="32"/>
      <c r="D137" s="32"/>
      <c r="E137" s="46">
        <f>'[5]1995'!$E49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x14ac:dyDescent="0.35">
      <c r="A138" s="24" t="s">
        <v>505</v>
      </c>
      <c r="B138" s="25" t="s">
        <v>506</v>
      </c>
      <c r="C138" s="32"/>
      <c r="D138" s="32"/>
      <c r="E138" s="46">
        <f>'[5]1995'!$E50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x14ac:dyDescent="0.35">
      <c r="A139" s="24" t="s">
        <v>507</v>
      </c>
      <c r="B139" s="25" t="s">
        <v>508</v>
      </c>
      <c r="C139" s="32"/>
      <c r="D139" s="32"/>
      <c r="E139" s="46">
        <f>'[5]1995'!$E51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x14ac:dyDescent="0.35">
      <c r="A140" s="24" t="s">
        <v>509</v>
      </c>
      <c r="B140" s="25" t="s">
        <v>291</v>
      </c>
      <c r="C140" s="32"/>
      <c r="D140" s="32"/>
      <c r="E140" s="46">
        <f>'[5]1995'!$E52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x14ac:dyDescent="0.35">
      <c r="A141" s="24" t="s">
        <v>510</v>
      </c>
      <c r="B141" s="25" t="s">
        <v>511</v>
      </c>
      <c r="C141" s="32"/>
      <c r="D141" s="32"/>
      <c r="E141" s="26">
        <f>+SUM(E142:E143)</f>
        <v>0.12671042493347204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33.578262607370092</v>
      </c>
    </row>
    <row r="142" spans="1:15" x14ac:dyDescent="0.35">
      <c r="A142" s="24" t="s">
        <v>512</v>
      </c>
      <c r="B142" s="25" t="s">
        <v>513</v>
      </c>
      <c r="C142" s="32"/>
      <c r="D142" s="32"/>
      <c r="E142" s="46">
        <f>'[5]1995'!$E54</f>
        <v>4.8474748606710284E-2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12.845808380778225</v>
      </c>
    </row>
    <row r="143" spans="1:15" x14ac:dyDescent="0.35">
      <c r="A143" s="24" t="s">
        <v>514</v>
      </c>
      <c r="B143" s="25" t="s">
        <v>515</v>
      </c>
      <c r="C143" s="32"/>
      <c r="D143" s="32"/>
      <c r="E143" s="46">
        <f>'[5]1995'!$E55</f>
        <v>7.8235676326761761E-2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20.732454226591866</v>
      </c>
    </row>
    <row r="144" spans="1:15" x14ac:dyDescent="0.35">
      <c r="A144" s="24" t="s">
        <v>516</v>
      </c>
      <c r="B144" s="25" t="s">
        <v>517</v>
      </c>
      <c r="C144" s="32"/>
      <c r="D144" s="46">
        <f>'[5]1995'!$D56</f>
        <v>0</v>
      </c>
      <c r="E144" s="46">
        <f>'[5]1995'!$E56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x14ac:dyDescent="0.35">
      <c r="A145" s="24" t="s">
        <v>518</v>
      </c>
      <c r="B145" s="25" t="s">
        <v>519</v>
      </c>
      <c r="C145" s="32"/>
      <c r="D145" s="26">
        <f>+SUM(D146:D150)</f>
        <v>0.50579246982504966</v>
      </c>
      <c r="E145" s="26">
        <f>+SUM(E146:E150)</f>
        <v>1.3122276213150723E-2</v>
      </c>
      <c r="F145" s="32"/>
      <c r="G145" s="32"/>
      <c r="H145" s="32"/>
      <c r="I145" s="32"/>
      <c r="J145" s="26">
        <f>+SUM(J146:J150)</f>
        <v>0.46865272189823998</v>
      </c>
      <c r="K145" s="26">
        <f>+SUM(K146:K150)</f>
        <v>17.246420165855234</v>
      </c>
      <c r="L145" s="26">
        <f>+SUM(L146:L150)</f>
        <v>0</v>
      </c>
      <c r="M145" s="32"/>
      <c r="N145" s="65"/>
      <c r="O145" s="26">
        <f>+SUM(O146:O150)</f>
        <v>17.639592351586334</v>
      </c>
    </row>
    <row r="146" spans="1:15" x14ac:dyDescent="0.35">
      <c r="A146" s="24" t="s">
        <v>520</v>
      </c>
      <c r="B146" s="25" t="s">
        <v>521</v>
      </c>
      <c r="C146" s="32"/>
      <c r="D146" s="46">
        <f>'[5]1995'!$D58</f>
        <v>3.5246982504960009E-4</v>
      </c>
      <c r="E146" s="46">
        <f>'[5]1995'!$E58</f>
        <v>9.1381065753600022E-6</v>
      </c>
      <c r="F146" s="32"/>
      <c r="G146" s="32"/>
      <c r="H146" s="32"/>
      <c r="I146" s="32"/>
      <c r="J146" s="46">
        <f>'[5]1995'!$J58</f>
        <v>3.2636094912000008E-4</v>
      </c>
      <c r="K146" s="46">
        <f>'[5]1995'!$K58</f>
        <v>1.2010082927616003E-2</v>
      </c>
      <c r="L146" s="46">
        <v>0</v>
      </c>
      <c r="M146" s="32"/>
      <c r="N146" s="65"/>
      <c r="O146" s="30">
        <f>+C146*'PCG-PTG'!$F$5+D146*'PCG-PTG'!$F$6+E146*'PCG-PTG'!$F$8+SUM(F146:I146)</f>
        <v>1.2290753343859203E-2</v>
      </c>
    </row>
    <row r="147" spans="1:15" x14ac:dyDescent="0.35">
      <c r="A147" s="24" t="s">
        <v>522</v>
      </c>
      <c r="B147" s="25" t="s">
        <v>523</v>
      </c>
      <c r="C147" s="32"/>
      <c r="D147" s="46">
        <f>'[5]1995'!$D59</f>
        <v>0</v>
      </c>
      <c r="E147" s="46">
        <f>'[5]1995'!$E59</f>
        <v>0</v>
      </c>
      <c r="F147" s="32"/>
      <c r="G147" s="32"/>
      <c r="H147" s="32"/>
      <c r="I147" s="32"/>
      <c r="J147" s="46">
        <f>'[5]1995'!$J59</f>
        <v>0</v>
      </c>
      <c r="K147" s="46">
        <f>'[5]1995'!$K59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x14ac:dyDescent="0.35">
      <c r="A148" s="24" t="s">
        <v>524</v>
      </c>
      <c r="B148" s="25" t="s">
        <v>525</v>
      </c>
      <c r="C148" s="32"/>
      <c r="D148" s="46">
        <f>'[5]1995'!$D60</f>
        <v>0</v>
      </c>
      <c r="E148" s="46">
        <f>'[5]1995'!$E60</f>
        <v>0</v>
      </c>
      <c r="F148" s="32"/>
      <c r="G148" s="32"/>
      <c r="H148" s="32"/>
      <c r="I148" s="32"/>
      <c r="J148" s="46">
        <f>'[5]1995'!$J60</f>
        <v>0</v>
      </c>
      <c r="K148" s="46">
        <f>'[5]1995'!$K60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x14ac:dyDescent="0.35">
      <c r="A149" s="24" t="s">
        <v>526</v>
      </c>
      <c r="B149" s="25" t="s">
        <v>527</v>
      </c>
      <c r="C149" s="32"/>
      <c r="D149" s="46">
        <f>'[5]1995'!$D61</f>
        <v>0.50544000000000011</v>
      </c>
      <c r="E149" s="46">
        <f>'[5]1995'!$E61</f>
        <v>1.3113138106575363E-2</v>
      </c>
      <c r="F149" s="32"/>
      <c r="G149" s="32"/>
      <c r="H149" s="32"/>
      <c r="I149" s="32"/>
      <c r="J149" s="46">
        <f>'[5]1995'!$J61</f>
        <v>0.46832636094912</v>
      </c>
      <c r="K149" s="46">
        <f>'[5]1995'!$K61</f>
        <v>17.234410082927617</v>
      </c>
      <c r="L149" s="46">
        <v>0</v>
      </c>
      <c r="M149" s="32"/>
      <c r="N149" s="65"/>
      <c r="O149" s="30">
        <f>+C149*'PCG-PTG'!$F$5+D149*'PCG-PTG'!$F$6+E149*'PCG-PTG'!$F$8+SUM(F149:I149)</f>
        <v>17.627301598242475</v>
      </c>
    </row>
    <row r="150" spans="1:15" x14ac:dyDescent="0.35">
      <c r="A150" s="24" t="s">
        <v>528</v>
      </c>
      <c r="B150" s="25" t="s">
        <v>291</v>
      </c>
      <c r="C150" s="32"/>
      <c r="D150" s="46">
        <f>'[5]1995'!$D62</f>
        <v>0</v>
      </c>
      <c r="E150" s="46">
        <f>'[5]1995'!$E62</f>
        <v>0</v>
      </c>
      <c r="F150" s="32"/>
      <c r="G150" s="32"/>
      <c r="H150" s="32"/>
      <c r="I150" s="32"/>
      <c r="J150" s="46">
        <f>'[5]1995'!$J62</f>
        <v>0</v>
      </c>
      <c r="K150" s="46">
        <f>'[5]1995'!$K62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x14ac:dyDescent="0.35">
      <c r="A151" s="24" t="s">
        <v>529</v>
      </c>
      <c r="B151" s="25" t="s">
        <v>530</v>
      </c>
      <c r="C151" s="26">
        <f>+SUM(C152:C153)</f>
        <v>0.20042258426666665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0.20042258426666665</v>
      </c>
    </row>
    <row r="152" spans="1:15" x14ac:dyDescent="0.35">
      <c r="A152" s="24" t="s">
        <v>531</v>
      </c>
      <c r="B152" s="25" t="s">
        <v>532</v>
      </c>
      <c r="C152" s="46">
        <f>'[5]1995'!$C64</f>
        <v>0.14655257759999998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0.14655257759999998</v>
      </c>
    </row>
    <row r="153" spans="1:15" x14ac:dyDescent="0.35">
      <c r="A153" s="24" t="s">
        <v>533</v>
      </c>
      <c r="B153" s="25" t="s">
        <v>534</v>
      </c>
      <c r="C153" s="46">
        <f>'[5]1995'!$C65</f>
        <v>5.3870006666666671E-2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5.3870006666666671E-2</v>
      </c>
    </row>
    <row r="154" spans="1:15" x14ac:dyDescent="0.35">
      <c r="A154" s="24" t="s">
        <v>535</v>
      </c>
      <c r="B154" s="25" t="s">
        <v>536</v>
      </c>
      <c r="C154" s="26">
        <f>'[5]1995'!$C$66</f>
        <v>20.405331833333335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20.405331833333335</v>
      </c>
    </row>
    <row r="155" spans="1:15" x14ac:dyDescent="0.35">
      <c r="A155" s="24" t="s">
        <v>537</v>
      </c>
      <c r="B155" s="25" t="s">
        <v>538</v>
      </c>
      <c r="C155" s="26">
        <f>'[5]1995'!$C$67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x14ac:dyDescent="0.35">
      <c r="A156" s="24" t="s">
        <v>539</v>
      </c>
      <c r="B156" s="25" t="s">
        <v>291</v>
      </c>
      <c r="C156" s="46">
        <v>0</v>
      </c>
      <c r="D156" s="46">
        <f>'[5]1995'!$D68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 x14ac:dyDescent="0.35">
      <c r="A157" s="19" t="s">
        <v>540</v>
      </c>
      <c r="B157" s="20" t="s">
        <v>541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x14ac:dyDescent="0.35">
      <c r="A158" s="24" t="s">
        <v>542</v>
      </c>
      <c r="B158" s="25" t="s">
        <v>543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x14ac:dyDescent="0.35">
      <c r="A159" s="24" t="s">
        <v>544</v>
      </c>
      <c r="B159" s="25" t="s">
        <v>545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x14ac:dyDescent="0.35">
      <c r="A160" s="24" t="s">
        <v>546</v>
      </c>
      <c r="B160" s="25" t="s">
        <v>547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x14ac:dyDescent="0.35">
      <c r="A161" s="24" t="s">
        <v>548</v>
      </c>
      <c r="B161" s="25" t="s">
        <v>549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x14ac:dyDescent="0.35">
      <c r="A162" s="24" t="s">
        <v>550</v>
      </c>
      <c r="B162" s="25" t="s">
        <v>551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x14ac:dyDescent="0.35">
      <c r="A163" s="24" t="s">
        <v>552</v>
      </c>
      <c r="B163" s="25" t="s">
        <v>553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x14ac:dyDescent="0.35">
      <c r="A164" s="24" t="s">
        <v>554</v>
      </c>
      <c r="B164" s="25" t="s">
        <v>555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x14ac:dyDescent="0.35">
      <c r="A165" s="24" t="s">
        <v>556</v>
      </c>
      <c r="B165" s="25" t="s">
        <v>557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x14ac:dyDescent="0.35">
      <c r="A166" s="24" t="s">
        <v>558</v>
      </c>
      <c r="B166" s="25" t="s">
        <v>559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x14ac:dyDescent="0.35">
      <c r="A167" s="24" t="s">
        <v>560</v>
      </c>
      <c r="B167" s="25" t="s">
        <v>561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x14ac:dyDescent="0.35">
      <c r="A168" s="24" t="s">
        <v>562</v>
      </c>
      <c r="B168" s="25" t="s">
        <v>563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x14ac:dyDescent="0.35">
      <c r="A169" s="24" t="s">
        <v>564</v>
      </c>
      <c r="B169" s="25" t="s">
        <v>565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x14ac:dyDescent="0.35">
      <c r="A170" s="24" t="s">
        <v>566</v>
      </c>
      <c r="B170" s="25" t="s">
        <v>567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x14ac:dyDescent="0.35">
      <c r="A171" s="24" t="s">
        <v>568</v>
      </c>
      <c r="B171" s="25" t="s">
        <v>569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x14ac:dyDescent="0.35">
      <c r="A172" s="24" t="s">
        <v>570</v>
      </c>
      <c r="B172" s="25" t="s">
        <v>571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x14ac:dyDescent="0.35">
      <c r="A173" s="24" t="s">
        <v>572</v>
      </c>
      <c r="B173" s="25" t="s">
        <v>573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x14ac:dyDescent="0.35">
      <c r="A174" s="24" t="s">
        <v>574</v>
      </c>
      <c r="B174" s="25" t="s">
        <v>575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x14ac:dyDescent="0.35">
      <c r="A175" s="24" t="s">
        <v>576</v>
      </c>
      <c r="B175" s="25" t="s">
        <v>577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x14ac:dyDescent="0.35">
      <c r="A176" s="24" t="s">
        <v>578</v>
      </c>
      <c r="B176" s="25" t="s">
        <v>579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x14ac:dyDescent="0.35">
      <c r="A177" s="24" t="s">
        <v>580</v>
      </c>
      <c r="B177" s="25" t="s">
        <v>581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x14ac:dyDescent="0.35">
      <c r="A178" s="24" t="s">
        <v>582</v>
      </c>
      <c r="B178" s="25" t="s">
        <v>583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x14ac:dyDescent="0.35">
      <c r="A179" s="24" t="s">
        <v>584</v>
      </c>
      <c r="B179" s="25" t="s">
        <v>585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x14ac:dyDescent="0.35">
      <c r="A180" s="24" t="s">
        <v>586</v>
      </c>
      <c r="B180" s="25" t="s">
        <v>587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x14ac:dyDescent="0.35">
      <c r="A181" s="24" t="s">
        <v>588</v>
      </c>
      <c r="B181" s="25" t="s">
        <v>589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x14ac:dyDescent="0.35">
      <c r="A182" s="24" t="s">
        <v>590</v>
      </c>
      <c r="B182" s="25" t="s">
        <v>591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x14ac:dyDescent="0.35">
      <c r="A183" s="24" t="s">
        <v>592</v>
      </c>
      <c r="B183" s="25" t="s">
        <v>593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x14ac:dyDescent="0.35">
      <c r="A184" s="24" t="s">
        <v>594</v>
      </c>
      <c r="B184" s="25" t="s">
        <v>595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x14ac:dyDescent="0.35">
      <c r="A185" s="24" t="s">
        <v>596</v>
      </c>
      <c r="B185" s="25" t="s">
        <v>597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x14ac:dyDescent="0.35">
      <c r="A186" s="24" t="s">
        <v>598</v>
      </c>
      <c r="B186" s="25" t="s">
        <v>599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x14ac:dyDescent="0.35">
      <c r="A187" s="24" t="s">
        <v>600</v>
      </c>
      <c r="B187" s="25" t="s">
        <v>601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x14ac:dyDescent="0.35">
      <c r="A188" s="24" t="s">
        <v>602</v>
      </c>
      <c r="B188" s="25" t="s">
        <v>603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x14ac:dyDescent="0.35">
      <c r="A189" s="24" t="s">
        <v>604</v>
      </c>
      <c r="B189" s="25" t="s">
        <v>605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x14ac:dyDescent="0.35">
      <c r="A190" s="24" t="s">
        <v>606</v>
      </c>
      <c r="B190" s="25" t="s">
        <v>607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x14ac:dyDescent="0.35">
      <c r="A191" s="24" t="s">
        <v>608</v>
      </c>
      <c r="B191" s="25" t="s">
        <v>609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x14ac:dyDescent="0.35">
      <c r="A192" s="24" t="s">
        <v>610</v>
      </c>
      <c r="B192" s="25" t="s">
        <v>611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x14ac:dyDescent="0.35">
      <c r="A193" s="24" t="s">
        <v>612</v>
      </c>
      <c r="B193" s="25" t="s">
        <v>613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x14ac:dyDescent="0.35">
      <c r="A194" s="24" t="s">
        <v>614</v>
      </c>
      <c r="B194" s="25" t="s">
        <v>615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x14ac:dyDescent="0.35">
      <c r="A195" s="24" t="s">
        <v>616</v>
      </c>
      <c r="B195" s="25" t="s">
        <v>617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x14ac:dyDescent="0.35">
      <c r="A196" s="24" t="s">
        <v>618</v>
      </c>
      <c r="B196" s="25" t="s">
        <v>619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x14ac:dyDescent="0.35">
      <c r="A197" s="24" t="s">
        <v>620</v>
      </c>
      <c r="B197" s="25" t="s">
        <v>621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x14ac:dyDescent="0.35">
      <c r="A198" s="24" t="s">
        <v>622</v>
      </c>
      <c r="B198" s="25" t="s">
        <v>623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x14ac:dyDescent="0.35">
      <c r="A199" s="24" t="s">
        <v>624</v>
      </c>
      <c r="B199" s="25" t="s">
        <v>625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x14ac:dyDescent="0.35">
      <c r="A200" s="24" t="s">
        <v>626</v>
      </c>
      <c r="B200" s="25" t="s">
        <v>627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x14ac:dyDescent="0.35">
      <c r="A201" s="24" t="s">
        <v>628</v>
      </c>
      <c r="B201" s="25" t="s">
        <v>629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x14ac:dyDescent="0.35">
      <c r="A202" s="24" t="s">
        <v>630</v>
      </c>
      <c r="B202" s="25" t="s">
        <v>631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x14ac:dyDescent="0.35">
      <c r="A203" s="24" t="s">
        <v>632</v>
      </c>
      <c r="B203" s="25" t="s">
        <v>633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x14ac:dyDescent="0.35">
      <c r="A204" s="24" t="s">
        <v>634</v>
      </c>
      <c r="B204" s="25" t="s">
        <v>635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x14ac:dyDescent="0.35">
      <c r="A205" s="24" t="s">
        <v>636</v>
      </c>
      <c r="B205" s="25" t="s">
        <v>637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x14ac:dyDescent="0.35">
      <c r="A206" s="24" t="s">
        <v>638</v>
      </c>
      <c r="B206" s="25" t="s">
        <v>639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x14ac:dyDescent="0.35">
      <c r="A207" s="24" t="s">
        <v>640</v>
      </c>
      <c r="B207" s="25" t="s">
        <v>291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 x14ac:dyDescent="0.35">
      <c r="A208" s="19" t="s">
        <v>641</v>
      </c>
      <c r="B208" s="20" t="s">
        <v>642</v>
      </c>
      <c r="C208" s="21">
        <f>+C209+C213+C216+C219+C223</f>
        <v>0</v>
      </c>
      <c r="D208" s="21">
        <f t="shared" ref="D208:E208" si="63">+D209+D213+D216+D219+D223</f>
        <v>10.943577977055416</v>
      </c>
      <c r="E208" s="21">
        <f t="shared" si="63"/>
        <v>0.11129132354553614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335.91238409711866</v>
      </c>
    </row>
    <row r="209" spans="1:15" x14ac:dyDescent="0.35">
      <c r="A209" s="24" t="s">
        <v>643</v>
      </c>
      <c r="B209" s="25" t="s">
        <v>644</v>
      </c>
      <c r="C209" s="26">
        <f>+SUM(C210:C212)</f>
        <v>0</v>
      </c>
      <c r="D209" s="26">
        <f>'[4]1995'!$D$5</f>
        <v>9.6061562095090594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268.97237386625363</v>
      </c>
    </row>
    <row r="210" spans="1:15" x14ac:dyDescent="0.35">
      <c r="A210" s="24" t="s">
        <v>645</v>
      </c>
      <c r="B210" s="25" t="s">
        <v>646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 x14ac:dyDescent="0.35">
      <c r="A211" s="24" t="s">
        <v>647</v>
      </c>
      <c r="B211" s="25" t="s">
        <v>648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 x14ac:dyDescent="0.35">
      <c r="A212" s="24" t="s">
        <v>649</v>
      </c>
      <c r="B212" s="25" t="s">
        <v>650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 x14ac:dyDescent="0.35">
      <c r="A213" s="24" t="s">
        <v>651</v>
      </c>
      <c r="B213" s="25" t="s">
        <v>652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 x14ac:dyDescent="0.35">
      <c r="A214" s="24" t="s">
        <v>653</v>
      </c>
      <c r="B214" s="25" t="s">
        <v>654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 x14ac:dyDescent="0.35">
      <c r="A215" s="24" t="s">
        <v>655</v>
      </c>
      <c r="B215" s="25" t="s">
        <v>656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 x14ac:dyDescent="0.35">
      <c r="A216" s="24" t="s">
        <v>657</v>
      </c>
      <c r="B216" s="25" t="s">
        <v>658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 x14ac:dyDescent="0.35">
      <c r="A217" s="24" t="s">
        <v>659</v>
      </c>
      <c r="B217" s="25" t="s">
        <v>660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 x14ac:dyDescent="0.35">
      <c r="A218" s="24" t="s">
        <v>661</v>
      </c>
      <c r="B218" s="25" t="s">
        <v>662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 x14ac:dyDescent="0.35">
      <c r="A219" s="24" t="s">
        <v>663</v>
      </c>
      <c r="B219" s="25" t="s">
        <v>664</v>
      </c>
      <c r="C219" s="32"/>
      <c r="D219" s="26">
        <f>+SUM(D220:D222)</f>
        <v>1.3374217675463564</v>
      </c>
      <c r="E219" s="26">
        <f t="shared" ref="E219" si="71">+SUM(E220:E222)</f>
        <v>0.11129132354553614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66.940010230865056</v>
      </c>
    </row>
    <row r="220" spans="1:15" x14ac:dyDescent="0.35">
      <c r="A220" s="24" t="s">
        <v>665</v>
      </c>
      <c r="B220" s="25" t="s">
        <v>666</v>
      </c>
      <c r="C220" s="32"/>
      <c r="D220" s="46">
        <f>'[4]1995'!$D$16</f>
        <v>1.3374217675463564</v>
      </c>
      <c r="E220" s="46">
        <f>'[4]1995'!$E$16</f>
        <v>0.11129132354553614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66.940010230865056</v>
      </c>
    </row>
    <row r="221" spans="1:15" x14ac:dyDescent="0.35">
      <c r="A221" s="24" t="s">
        <v>667</v>
      </c>
      <c r="B221" s="25" t="s">
        <v>668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 x14ac:dyDescent="0.35">
      <c r="A222" s="24" t="s">
        <v>669</v>
      </c>
      <c r="B222" s="25" t="s">
        <v>291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 x14ac:dyDescent="0.35">
      <c r="A223" s="24" t="s">
        <v>670</v>
      </c>
      <c r="B223" s="25" t="s">
        <v>291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 x14ac:dyDescent="0.35">
      <c r="A224" s="37"/>
      <c r="B224" s="38" t="s">
        <v>671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 x14ac:dyDescent="0.35">
      <c r="A225" s="19"/>
      <c r="B225" s="66" t="s">
        <v>672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 x14ac:dyDescent="0.35">
      <c r="A226" s="24"/>
      <c r="B226" s="25" t="s">
        <v>673</v>
      </c>
      <c r="C226" s="26">
        <f>+SUM(C227:C228)</f>
        <v>306.48753781711059</v>
      </c>
      <c r="D226" s="26">
        <f t="shared" ref="D226:E226" si="74">+SUM(D227:D228)</f>
        <v>2.1432694952245499E-3</v>
      </c>
      <c r="E226" s="26">
        <f t="shared" si="74"/>
        <v>8.5730779808981996E-3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308.81941502791494</v>
      </c>
    </row>
    <row r="227" spans="1:15" x14ac:dyDescent="0.35">
      <c r="A227" s="24"/>
      <c r="B227" s="44" t="s">
        <v>674</v>
      </c>
      <c r="C227" s="46">
        <f>'[2]1995'!$C48</f>
        <v>306.48753781711059</v>
      </c>
      <c r="D227" s="46">
        <f>'[2]1995'!$D48</f>
        <v>2.1432694952245499E-3</v>
      </c>
      <c r="E227" s="46">
        <f>'[2]1995'!$E48</f>
        <v>8.5730779808981996E-3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308.81941502791494</v>
      </c>
    </row>
    <row r="228" spans="1:15" x14ac:dyDescent="0.35">
      <c r="A228" s="24"/>
      <c r="B228" s="44" t="s">
        <v>675</v>
      </c>
      <c r="C228" s="46">
        <f>'[2]1995'!$C49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 x14ac:dyDescent="0.35">
      <c r="A229" s="24"/>
      <c r="B229" s="25" t="s">
        <v>676</v>
      </c>
      <c r="C229" s="46">
        <f>'[2]1995'!$C50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3" x14ac:dyDescent="0.35">
      <c r="A230" s="24"/>
      <c r="B230" s="25" t="s">
        <v>677</v>
      </c>
      <c r="C230" s="46">
        <f>'[2]1995'!$C51</f>
        <v>1354.2886516839399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1354.2886516839399</v>
      </c>
    </row>
    <row r="231" spans="1:15" ht="13" x14ac:dyDescent="0.35">
      <c r="A231" s="24"/>
      <c r="B231" s="25" t="s">
        <v>678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 x14ac:dyDescent="0.35">
      <c r="A232" s="24"/>
      <c r="B232" s="44" t="s">
        <v>679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 x14ac:dyDescent="0.35">
      <c r="A233" s="24"/>
      <c r="B233" s="44" t="s">
        <v>680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 x14ac:dyDescent="0.35">
      <c r="A234" s="24"/>
      <c r="B234" s="25" t="s">
        <v>681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3" x14ac:dyDescent="0.35">
      <c r="A235" s="24"/>
      <c r="B235" s="25" t="s">
        <v>682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3" x14ac:dyDescent="0.35">
      <c r="A236" s="24"/>
      <c r="B236" s="25" t="s">
        <v>683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 x14ac:dyDescent="0.35">
      <c r="A239" s="11" t="s">
        <v>684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" x14ac:dyDescent="0.35">
      <c r="A240" s="87" t="s">
        <v>248</v>
      </c>
      <c r="B240" s="87" t="s">
        <v>249</v>
      </c>
      <c r="C240" s="88" t="s">
        <v>250</v>
      </c>
      <c r="D240" s="88" t="s">
        <v>251</v>
      </c>
      <c r="E240" s="88" t="s">
        <v>252</v>
      </c>
      <c r="F240" s="88" t="s">
        <v>253</v>
      </c>
      <c r="G240" s="88" t="s">
        <v>254</v>
      </c>
      <c r="H240" s="88" t="s">
        <v>255</v>
      </c>
      <c r="I240" s="88" t="s">
        <v>256</v>
      </c>
      <c r="J240" s="88" t="s">
        <v>257</v>
      </c>
      <c r="K240" s="88" t="s">
        <v>258</v>
      </c>
      <c r="L240" s="88" t="s">
        <v>259</v>
      </c>
      <c r="M240" s="88" t="s">
        <v>260</v>
      </c>
      <c r="N240" s="90"/>
      <c r="O240" s="88" t="s">
        <v>261</v>
      </c>
    </row>
    <row r="241" spans="1:15" s="13" customFormat="1" x14ac:dyDescent="0.35">
      <c r="A241" s="19" t="s">
        <v>262</v>
      </c>
      <c r="B241" s="20" t="s">
        <v>263</v>
      </c>
      <c r="C241" s="21">
        <f t="shared" ref="C241:M241" si="77">+C242+C253+C262+C273+C282</f>
        <v>4115.7417046539886</v>
      </c>
      <c r="D241" s="21">
        <f t="shared" si="77"/>
        <v>18.621201990236617</v>
      </c>
      <c r="E241" s="21">
        <f t="shared" si="77"/>
        <v>0.7292775203740326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0.46865272189823998</v>
      </c>
      <c r="K241" s="21">
        <f t="shared" si="77"/>
        <v>17.246420165855234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4830.3939032797325</v>
      </c>
    </row>
    <row r="242" spans="1:15" s="13" customFormat="1" x14ac:dyDescent="0.35">
      <c r="A242" s="19" t="s">
        <v>264</v>
      </c>
      <c r="B242" s="20" t="s">
        <v>265</v>
      </c>
      <c r="C242" s="21">
        <f>+C243+C249+C252</f>
        <v>3918.725393260856</v>
      </c>
      <c r="D242" s="21">
        <f t="shared" ref="D242:E242" si="79">+D243+D249+D252</f>
        <v>3.1791773463961528</v>
      </c>
      <c r="E242" s="21">
        <f t="shared" si="79"/>
        <v>0.1436149932184437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4045.8003321628357</v>
      </c>
    </row>
    <row r="243" spans="1:15" x14ac:dyDescent="0.35">
      <c r="A243" s="24" t="s">
        <v>266</v>
      </c>
      <c r="B243" s="25" t="s">
        <v>267</v>
      </c>
      <c r="C243" s="26">
        <f>+SUM(C244:C248)</f>
        <v>3918.725393260856</v>
      </c>
      <c r="D243" s="26">
        <f t="shared" ref="D243:E243" si="81">+SUM(D244:D248)</f>
        <v>3.1791773463961528</v>
      </c>
      <c r="E243" s="26">
        <f t="shared" si="81"/>
        <v>0.1436149932184437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4045.8003321628357</v>
      </c>
    </row>
    <row r="244" spans="1:15" x14ac:dyDescent="0.35">
      <c r="A244" s="24" t="s">
        <v>268</v>
      </c>
      <c r="B244" s="25" t="s">
        <v>269</v>
      </c>
      <c r="C244" s="46">
        <f>+C7</f>
        <v>1226.5218572597851</v>
      </c>
      <c r="D244" s="46">
        <f>+D7</f>
        <v>4.4778612210023994E-2</v>
      </c>
      <c r="E244" s="46">
        <f>+E7</f>
        <v>8.6784935993956189E-3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1230.0754592055055</v>
      </c>
    </row>
    <row r="245" spans="1:15" x14ac:dyDescent="0.35">
      <c r="A245" s="24" t="s">
        <v>276</v>
      </c>
      <c r="B245" s="25" t="s">
        <v>277</v>
      </c>
      <c r="C245" s="46">
        <f>+C11</f>
        <v>827.43716479786337</v>
      </c>
      <c r="D245" s="46">
        <f>+D11</f>
        <v>0.15499258442008107</v>
      </c>
      <c r="E245" s="46">
        <f>+E11</f>
        <v>2.2723264084889824E-2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837.79862214412151</v>
      </c>
    </row>
    <row r="246" spans="1:15" x14ac:dyDescent="0.35">
      <c r="A246" s="24" t="s">
        <v>292</v>
      </c>
      <c r="B246" s="25" t="s">
        <v>293</v>
      </c>
      <c r="C246" s="46">
        <f>+C19</f>
        <v>1580.63665714595</v>
      </c>
      <c r="D246" s="46">
        <f>+D19</f>
        <v>0.42018284563203329</v>
      </c>
      <c r="E246" s="46">
        <f>+E19</f>
        <v>7.7716387860191832E-2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1612.9966196065977</v>
      </c>
    </row>
    <row r="247" spans="1:15" x14ac:dyDescent="0.35">
      <c r="A247" s="24" t="s">
        <v>304</v>
      </c>
      <c r="B247" s="25" t="s">
        <v>305</v>
      </c>
      <c r="C247" s="46">
        <f>+C25</f>
        <v>284.1297140572575</v>
      </c>
      <c r="D247" s="46">
        <f>+D25</f>
        <v>2.5592233041340142</v>
      </c>
      <c r="E247" s="46">
        <f>+E25</f>
        <v>3.4496847673966442E-2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364.92963120661102</v>
      </c>
    </row>
    <row r="248" spans="1:15" x14ac:dyDescent="0.35">
      <c r="A248" s="24" t="s">
        <v>312</v>
      </c>
      <c r="B248" s="25" t="s">
        <v>291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 x14ac:dyDescent="0.35">
      <c r="A249" s="24" t="s">
        <v>317</v>
      </c>
      <c r="B249" s="25" t="s">
        <v>318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 x14ac:dyDescent="0.35">
      <c r="A250" s="24" t="s">
        <v>319</v>
      </c>
      <c r="B250" s="25" t="s">
        <v>320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 x14ac:dyDescent="0.35">
      <c r="A251" s="24" t="s">
        <v>326</v>
      </c>
      <c r="B251" s="34" t="s">
        <v>327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3" x14ac:dyDescent="0.35">
      <c r="A252" s="24" t="s">
        <v>335</v>
      </c>
      <c r="B252" s="25" t="s">
        <v>336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 x14ac:dyDescent="0.35">
      <c r="A253" s="19" t="s">
        <v>343</v>
      </c>
      <c r="B253" s="20" t="s">
        <v>344</v>
      </c>
      <c r="C253" s="21">
        <f>+SUM(C254:C261)</f>
        <v>176.41055697553281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176.41055697553281</v>
      </c>
    </row>
    <row r="254" spans="1:15" x14ac:dyDescent="0.35">
      <c r="A254" s="24" t="s">
        <v>345</v>
      </c>
      <c r="B254" s="25" t="s">
        <v>346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 x14ac:dyDescent="0.35">
      <c r="A255" s="24" t="s">
        <v>356</v>
      </c>
      <c r="B255" s="25" t="s">
        <v>357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 x14ac:dyDescent="0.35">
      <c r="A256" s="24" t="s">
        <v>377</v>
      </c>
      <c r="B256" s="25" t="s">
        <v>378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 x14ac:dyDescent="0.35">
      <c r="A257" s="24" t="s">
        <v>392</v>
      </c>
      <c r="B257" s="25" t="s">
        <v>393</v>
      </c>
      <c r="C257" s="46">
        <f>+C72</f>
        <v>1.7393615755328298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1.7393615755328298</v>
      </c>
    </row>
    <row r="258" spans="1:15" x14ac:dyDescent="0.35">
      <c r="A258" s="24" t="s">
        <v>399</v>
      </c>
      <c r="B258" s="25" t="s">
        <v>400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 x14ac:dyDescent="0.35">
      <c r="A259" s="24" t="s">
        <v>410</v>
      </c>
      <c r="B259" s="25" t="s">
        <v>411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 x14ac:dyDescent="0.35">
      <c r="A260" s="24" t="s">
        <v>424</v>
      </c>
      <c r="B260" s="25" t="s">
        <v>425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 x14ac:dyDescent="0.35">
      <c r="A261" s="24" t="s">
        <v>433</v>
      </c>
      <c r="B261" s="25" t="s">
        <v>291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 x14ac:dyDescent="0.35">
      <c r="A262" s="19" t="s">
        <v>434</v>
      </c>
      <c r="B262" s="20" t="s">
        <v>435</v>
      </c>
      <c r="C262" s="21">
        <f>+SUM(C263:C272)</f>
        <v>20.6057544176</v>
      </c>
      <c r="D262" s="21">
        <f t="shared" ref="D262:E262" si="90">+SUM(D263:D272)</f>
        <v>4.4984466667850498</v>
      </c>
      <c r="E262" s="21">
        <f t="shared" si="90"/>
        <v>0.47437120361005275</v>
      </c>
      <c r="F262" s="35"/>
      <c r="G262" s="35"/>
      <c r="H262" s="35"/>
      <c r="I262" s="35"/>
      <c r="J262" s="21">
        <f t="shared" ref="J262:L262" si="91">+SUM(J263:J272)</f>
        <v>0.46865272189823998</v>
      </c>
      <c r="K262" s="21">
        <f t="shared" si="91"/>
        <v>17.246420165855234</v>
      </c>
      <c r="L262" s="21">
        <f t="shared" si="91"/>
        <v>0</v>
      </c>
      <c r="M262" s="35"/>
      <c r="N262" s="64"/>
      <c r="O262" s="21">
        <f>+SUM(O263:O272)</f>
        <v>272.27063004424542</v>
      </c>
    </row>
    <row r="263" spans="1:15" x14ac:dyDescent="0.35">
      <c r="A263" s="24" t="s">
        <v>436</v>
      </c>
      <c r="B263" s="25" t="s">
        <v>437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 x14ac:dyDescent="0.35">
      <c r="A264" s="24" t="s">
        <v>466</v>
      </c>
      <c r="B264" s="25" t="s">
        <v>467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 x14ac:dyDescent="0.35">
      <c r="A265" s="24" t="s">
        <v>484</v>
      </c>
      <c r="B265" s="25" t="s">
        <v>485</v>
      </c>
      <c r="C265" s="32"/>
      <c r="D265" s="46">
        <f>+D127</f>
        <v>3.9926541969600002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111.79431751488001</v>
      </c>
    </row>
    <row r="266" spans="1:15" x14ac:dyDescent="0.35">
      <c r="A266" s="24" t="s">
        <v>493</v>
      </c>
      <c r="B266" s="25" t="s">
        <v>494</v>
      </c>
      <c r="C266" s="32"/>
      <c r="D266" s="32"/>
      <c r="E266" s="46">
        <f>+E132</f>
        <v>0.46124892739690204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122.23096576017905</v>
      </c>
    </row>
    <row r="267" spans="1:15" x14ac:dyDescent="0.35">
      <c r="A267" s="24" t="s">
        <v>516</v>
      </c>
      <c r="B267" s="25" t="s">
        <v>517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 x14ac:dyDescent="0.35">
      <c r="A268" s="24" t="s">
        <v>518</v>
      </c>
      <c r="B268" s="25" t="s">
        <v>519</v>
      </c>
      <c r="C268" s="32"/>
      <c r="D268" s="46">
        <f t="shared" si="92"/>
        <v>0.50579246982504966</v>
      </c>
      <c r="E268" s="46">
        <f t="shared" si="92"/>
        <v>1.3122276213150723E-2</v>
      </c>
      <c r="F268" s="32"/>
      <c r="G268" s="32"/>
      <c r="H268" s="32"/>
      <c r="I268" s="32"/>
      <c r="J268" s="46">
        <f t="shared" si="92"/>
        <v>0.46865272189823998</v>
      </c>
      <c r="K268" s="46">
        <f t="shared" si="92"/>
        <v>17.246420165855234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17.639592351586334</v>
      </c>
    </row>
    <row r="269" spans="1:15" x14ac:dyDescent="0.35">
      <c r="A269" s="24" t="s">
        <v>529</v>
      </c>
      <c r="B269" s="25" t="s">
        <v>530</v>
      </c>
      <c r="C269" s="46">
        <f>+C151</f>
        <v>0.20042258426666665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0.20042258426666665</v>
      </c>
    </row>
    <row r="270" spans="1:15" x14ac:dyDescent="0.35">
      <c r="A270" s="24" t="s">
        <v>535</v>
      </c>
      <c r="B270" s="25" t="s">
        <v>536</v>
      </c>
      <c r="C270" s="46">
        <f>+C154</f>
        <v>20.405331833333335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20.405331833333335</v>
      </c>
    </row>
    <row r="271" spans="1:15" x14ac:dyDescent="0.35">
      <c r="A271" s="24" t="s">
        <v>537</v>
      </c>
      <c r="B271" s="25" t="s">
        <v>538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 x14ac:dyDescent="0.35">
      <c r="A272" s="24" t="s">
        <v>539</v>
      </c>
      <c r="B272" s="25" t="s">
        <v>291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 x14ac:dyDescent="0.35">
      <c r="A273" s="19" t="s">
        <v>540</v>
      </c>
      <c r="B273" s="20" t="s">
        <v>541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 x14ac:dyDescent="0.35">
      <c r="A274" s="24" t="s">
        <v>542</v>
      </c>
      <c r="B274" s="25" t="s">
        <v>543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 x14ac:dyDescent="0.35">
      <c r="A275" s="24" t="s">
        <v>558</v>
      </c>
      <c r="B275" s="25" t="s">
        <v>559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 x14ac:dyDescent="0.35">
      <c r="A276" s="24" t="s">
        <v>574</v>
      </c>
      <c r="B276" s="25" t="s">
        <v>575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 x14ac:dyDescent="0.35">
      <c r="A277" s="24" t="s">
        <v>590</v>
      </c>
      <c r="B277" s="25" t="s">
        <v>591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 x14ac:dyDescent="0.35">
      <c r="A278" s="24" t="s">
        <v>606</v>
      </c>
      <c r="B278" s="25" t="s">
        <v>607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 x14ac:dyDescent="0.35">
      <c r="A279" s="24" t="s">
        <v>622</v>
      </c>
      <c r="B279" s="25" t="s">
        <v>623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 x14ac:dyDescent="0.35">
      <c r="A280" s="24" t="s">
        <v>638</v>
      </c>
      <c r="B280" s="25" t="s">
        <v>639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 x14ac:dyDescent="0.35">
      <c r="A281" s="24" t="s">
        <v>640</v>
      </c>
      <c r="B281" s="25" t="s">
        <v>291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 x14ac:dyDescent="0.35">
      <c r="A282" s="19" t="s">
        <v>641</v>
      </c>
      <c r="B282" s="20" t="s">
        <v>642</v>
      </c>
      <c r="C282" s="21">
        <f>+SUM(C283:C287)</f>
        <v>0</v>
      </c>
      <c r="D282" s="21">
        <f t="shared" ref="D282:E282" si="103">+SUM(D283:D287)</f>
        <v>10.943577977055416</v>
      </c>
      <c r="E282" s="21">
        <f t="shared" si="103"/>
        <v>0.11129132354553614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335.91238409711866</v>
      </c>
    </row>
    <row r="283" spans="1:15" x14ac:dyDescent="0.35">
      <c r="A283" s="24" t="s">
        <v>643</v>
      </c>
      <c r="B283" s="25" t="s">
        <v>644</v>
      </c>
      <c r="C283" s="46">
        <f>+C209</f>
        <v>0</v>
      </c>
      <c r="D283" s="46">
        <f t="shared" ref="D283:L283" si="105">+D209</f>
        <v>9.6061562095090594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268.97237386625363</v>
      </c>
    </row>
    <row r="284" spans="1:15" x14ac:dyDescent="0.35">
      <c r="A284" s="24" t="s">
        <v>651</v>
      </c>
      <c r="B284" s="25" t="s">
        <v>652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 x14ac:dyDescent="0.35">
      <c r="A285" s="24" t="s">
        <v>657</v>
      </c>
      <c r="B285" s="25" t="s">
        <v>658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 x14ac:dyDescent="0.35">
      <c r="A286" s="24" t="s">
        <v>663</v>
      </c>
      <c r="B286" s="25" t="s">
        <v>664</v>
      </c>
      <c r="C286" s="32"/>
      <c r="D286" s="46">
        <f t="shared" ref="D286:L286" si="108">+D219</f>
        <v>1.3374217675463564</v>
      </c>
      <c r="E286" s="46">
        <f t="shared" si="108"/>
        <v>0.11129132354553614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66.940010230865056</v>
      </c>
    </row>
    <row r="287" spans="1:15" x14ac:dyDescent="0.35">
      <c r="A287" s="24" t="s">
        <v>670</v>
      </c>
      <c r="B287" s="25" t="s">
        <v>291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 x14ac:dyDescent="0.35">
      <c r="A288" s="37"/>
      <c r="B288" s="38" t="s">
        <v>671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 x14ac:dyDescent="0.35">
      <c r="A289" s="19"/>
      <c r="B289" s="66" t="s">
        <v>672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 x14ac:dyDescent="0.35">
      <c r="A290" s="24"/>
      <c r="B290" s="25" t="s">
        <v>673</v>
      </c>
      <c r="C290" s="26">
        <f>+C291+C292</f>
        <v>306.48753781711059</v>
      </c>
      <c r="D290" s="26">
        <f t="shared" ref="D290:E290" si="110">+D291+D292</f>
        <v>2.1432694952245499E-3</v>
      </c>
      <c r="E290" s="26">
        <f t="shared" si="110"/>
        <v>8.5730779808981996E-3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308.81941502791494</v>
      </c>
    </row>
    <row r="291" spans="1:15" x14ac:dyDescent="0.35">
      <c r="A291" s="24"/>
      <c r="B291" s="44" t="s">
        <v>674</v>
      </c>
      <c r="C291" s="46">
        <f>+C227</f>
        <v>306.48753781711059</v>
      </c>
      <c r="D291" s="46">
        <f t="shared" ref="D291:M293" si="112">+D227</f>
        <v>2.1432694952245499E-3</v>
      </c>
      <c r="E291" s="46">
        <f t="shared" si="112"/>
        <v>8.5730779808981996E-3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308.81941502791494</v>
      </c>
    </row>
    <row r="292" spans="1:15" x14ac:dyDescent="0.35">
      <c r="A292" s="24"/>
      <c r="B292" s="44" t="s">
        <v>675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 x14ac:dyDescent="0.35">
      <c r="A293" s="24"/>
      <c r="B293" s="25" t="s">
        <v>676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3" x14ac:dyDescent="0.35">
      <c r="A294" s="24"/>
      <c r="B294" s="25" t="s">
        <v>677</v>
      </c>
      <c r="C294" s="46">
        <f>+C230</f>
        <v>1354.2886516839399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1354.2886516839399</v>
      </c>
    </row>
    <row r="295" spans="1:15" ht="13" x14ac:dyDescent="0.35">
      <c r="A295" s="24"/>
      <c r="B295" s="25" t="s">
        <v>678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 x14ac:dyDescent="0.35">
      <c r="A296" s="24"/>
      <c r="B296" s="25" t="s">
        <v>681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3" x14ac:dyDescent="0.35">
      <c r="A297" s="24"/>
      <c r="B297" s="25" t="s">
        <v>682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3" x14ac:dyDescent="0.35">
      <c r="A298" s="24"/>
      <c r="B298" s="25" t="s">
        <v>683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 x14ac:dyDescent="0.35">
      <c r="A301" s="11" t="s">
        <v>685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" x14ac:dyDescent="0.35">
      <c r="A302" s="15" t="s">
        <v>248</v>
      </c>
      <c r="B302" s="15" t="s">
        <v>238</v>
      </c>
      <c r="C302" s="16" t="s">
        <v>686</v>
      </c>
      <c r="D302" s="16" t="s">
        <v>687</v>
      </c>
      <c r="E302" s="16" t="s">
        <v>688</v>
      </c>
      <c r="F302" s="16" t="s">
        <v>689</v>
      </c>
      <c r="G302" s="16" t="s">
        <v>690</v>
      </c>
      <c r="H302" s="16" t="s">
        <v>691</v>
      </c>
      <c r="I302" s="16" t="s">
        <v>692</v>
      </c>
      <c r="J302" s="16" t="s">
        <v>693</v>
      </c>
      <c r="K302" s="16" t="s">
        <v>258</v>
      </c>
      <c r="L302" s="16" t="s">
        <v>259</v>
      </c>
      <c r="M302" s="16" t="s">
        <v>694</v>
      </c>
      <c r="N302" s="63"/>
      <c r="O302" s="16" t="s">
        <v>261</v>
      </c>
    </row>
    <row r="303" spans="1:15" s="13" customFormat="1" x14ac:dyDescent="0.35">
      <c r="A303" s="19" t="s">
        <v>262</v>
      </c>
      <c r="B303" s="20" t="s">
        <v>263</v>
      </c>
      <c r="C303" s="21">
        <f>+SUM(C304:C308)</f>
        <v>4115.7417046539886</v>
      </c>
      <c r="D303" s="21">
        <f t="shared" ref="D303:M303" si="115">+SUM(D304:D308)</f>
        <v>18.621201990236617</v>
      </c>
      <c r="E303" s="21">
        <f t="shared" si="115"/>
        <v>0.7292775203740326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0.46865272189823998</v>
      </c>
      <c r="K303" s="21">
        <f t="shared" si="115"/>
        <v>17.246420165855234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4830.3939032797325</v>
      </c>
    </row>
    <row r="304" spans="1:15" x14ac:dyDescent="0.35">
      <c r="A304" s="48" t="s">
        <v>264</v>
      </c>
      <c r="B304" s="49" t="s">
        <v>265</v>
      </c>
      <c r="C304" s="67">
        <f>+C242</f>
        <v>3918.725393260856</v>
      </c>
      <c r="D304" s="67">
        <f t="shared" ref="D304:M304" si="116">+D242</f>
        <v>3.1791773463961528</v>
      </c>
      <c r="E304" s="67">
        <f t="shared" si="116"/>
        <v>0.1436149932184437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4045.8003321628362</v>
      </c>
    </row>
    <row r="305" spans="1:15" x14ac:dyDescent="0.35">
      <c r="A305" s="48" t="s">
        <v>343</v>
      </c>
      <c r="B305" s="49" t="s">
        <v>344</v>
      </c>
      <c r="C305" s="67">
        <f>+C253</f>
        <v>176.41055697553281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176.41055697553281</v>
      </c>
    </row>
    <row r="306" spans="1:15" x14ac:dyDescent="0.35">
      <c r="A306" s="48" t="s">
        <v>434</v>
      </c>
      <c r="B306" s="49" t="s">
        <v>435</v>
      </c>
      <c r="C306" s="67">
        <f>+C262</f>
        <v>20.6057544176</v>
      </c>
      <c r="D306" s="67">
        <f t="shared" ref="D306:L306" si="118">+D262</f>
        <v>4.4984466667850498</v>
      </c>
      <c r="E306" s="67">
        <f t="shared" si="118"/>
        <v>0.47437120361005275</v>
      </c>
      <c r="F306" s="32"/>
      <c r="G306" s="32"/>
      <c r="H306" s="32"/>
      <c r="I306" s="32"/>
      <c r="J306" s="67">
        <f t="shared" si="118"/>
        <v>0.46865272189823998</v>
      </c>
      <c r="K306" s="67">
        <f t="shared" si="118"/>
        <v>17.246420165855234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272.27063004424537</v>
      </c>
    </row>
    <row r="307" spans="1:15" x14ac:dyDescent="0.35">
      <c r="A307" s="48" t="s">
        <v>540</v>
      </c>
      <c r="B307" s="49" t="s">
        <v>541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 x14ac:dyDescent="0.35">
      <c r="A308" s="48" t="s">
        <v>641</v>
      </c>
      <c r="B308" s="49" t="s">
        <v>642</v>
      </c>
      <c r="C308" s="67">
        <f>+C282</f>
        <v>0</v>
      </c>
      <c r="D308" s="67">
        <f t="shared" ref="D308:M308" si="120">+D282</f>
        <v>10.943577977055416</v>
      </c>
      <c r="E308" s="67">
        <f t="shared" si="120"/>
        <v>0.11129132354553614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335.91238409711872</v>
      </c>
    </row>
  </sheetData>
  <conditionalFormatting sqref="C239:M239">
    <cfRule type="cellIs" dxfId="131" priority="6" operator="equal">
      <formula>0</formula>
    </cfRule>
  </conditionalFormatting>
  <conditionalFormatting sqref="C301:M301">
    <cfRule type="cellIs" dxfId="130" priority="2" operator="equal">
      <formula>0</formula>
    </cfRule>
  </conditionalFormatting>
  <conditionalFormatting sqref="O239">
    <cfRule type="cellIs" dxfId="129" priority="5" operator="equal">
      <formula>0</formula>
    </cfRule>
  </conditionalFormatting>
  <conditionalFormatting sqref="O301">
    <cfRule type="cellIs" dxfId="128" priority="1" operator="equal">
      <formula>0</formula>
    </cfRule>
  </conditionalFormatting>
  <dataValidations count="1">
    <dataValidation allowBlank="1" showInputMessage="1" showErrorMessage="1" sqref="B144:B157 B136 A225:B236 B267:B273 A289:B298 B307" xr:uid="{751D2FC9-01B4-4B5B-B0A1-8A531E9BDD0E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47</vt:i4>
      </vt:variant>
    </vt:vector>
  </HeadingPairs>
  <TitlesOfParts>
    <vt:vector size="47" baseType="lpstr">
      <vt:lpstr>INFO</vt:lpstr>
      <vt:lpstr>PCG-PTG</vt:lpstr>
      <vt:lpstr>Resumen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CO2eq</vt:lpstr>
      <vt:lpstr>CO2</vt:lpstr>
      <vt:lpstr>CH4</vt:lpstr>
      <vt:lpstr>N2O</vt:lpstr>
      <vt:lpstr>HFC</vt:lpstr>
      <vt:lpstr>PFC</vt:lpstr>
      <vt:lpstr>SF6</vt:lpstr>
      <vt:lpstr>NF3</vt:lpstr>
      <vt:lpstr>NOx</vt:lpstr>
      <vt:lpstr>CO</vt:lpstr>
      <vt:lpstr>SO2</vt:lpstr>
      <vt:lpstr>COVDM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Paulo Cornejo Guajardo</dc:creator>
  <cp:keywords/>
  <dc:description/>
  <cp:lastModifiedBy>Juan Lucero Panamá</cp:lastModifiedBy>
  <cp:revision/>
  <dcterms:created xsi:type="dcterms:W3CDTF">2014-12-15T15:20:37Z</dcterms:created>
  <dcterms:modified xsi:type="dcterms:W3CDTF">2025-02-13T15:50:28Z</dcterms:modified>
  <cp:category/>
  <cp:contentStatus/>
</cp:coreProperties>
</file>